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825" yWindow="-15" windowWidth="6825" windowHeight="8265" tabRatio="865"/>
  </bookViews>
  <sheets>
    <sheet name="目次" sheetId="1" r:id="rId1"/>
    <sheet name="業務所管課別目次" sheetId="2" r:id="rId2"/>
    <sheet name="凡例" sheetId="3" r:id="rId3"/>
    <sheet name="1-1" sheetId="4" r:id="rId4"/>
    <sheet name="1-2" sheetId="6" r:id="rId5"/>
    <sheet name="1-3" sheetId="8" r:id="rId6"/>
    <sheet name="1-4" sheetId="14" r:id="rId7"/>
    <sheet name="1-5" sheetId="21" r:id="rId8"/>
    <sheet name="1-6" sheetId="20" r:id="rId9"/>
    <sheet name="1-7" sheetId="16" r:id="rId10"/>
    <sheet name="1-8(その1)" sheetId="10" r:id="rId11"/>
    <sheet name="1-8(その2)" sheetId="11" r:id="rId12"/>
    <sheet name="1-8(その3)" sheetId="12" r:id="rId13"/>
    <sheet name="1-9" sheetId="23" r:id="rId14"/>
    <sheet name="1-10" sheetId="24" r:id="rId15"/>
    <sheet name="1-11" sheetId="25" r:id="rId16"/>
    <sheet name="1-12" sheetId="28" r:id="rId17"/>
    <sheet name="1-13" sheetId="26" r:id="rId18"/>
    <sheet name="1-14" sheetId="27" r:id="rId19"/>
    <sheet name="2-1" sheetId="29" r:id="rId20"/>
    <sheet name="2-2" sheetId="30" r:id="rId21"/>
    <sheet name="2-3" sheetId="379" r:id="rId22"/>
    <sheet name="2-4" sheetId="33" r:id="rId23"/>
    <sheet name="2-5" sheetId="36" r:id="rId24"/>
    <sheet name="2-6" sheetId="37" r:id="rId25"/>
    <sheet name="2-7" sheetId="32" r:id="rId26"/>
    <sheet name="2-8" sheetId="34" r:id="rId27"/>
    <sheet name="2-9" sheetId="35" r:id="rId28"/>
    <sheet name="2-10" sheetId="39" r:id="rId29"/>
    <sheet name="2-11" sheetId="40" r:id="rId30"/>
    <sheet name="2-12" sheetId="38" r:id="rId31"/>
    <sheet name="3-1" sheetId="41" r:id="rId32"/>
    <sheet name="3-2" sheetId="42" r:id="rId33"/>
    <sheet name="3-3" sheetId="43" r:id="rId34"/>
    <sheet name="3-4" sheetId="44" r:id="rId35"/>
    <sheet name="3-5" sheetId="45" r:id="rId36"/>
    <sheet name="3-6" sheetId="46" r:id="rId37"/>
    <sheet name="3-7" sheetId="47" r:id="rId38"/>
    <sheet name="3-8" sheetId="48" r:id="rId39"/>
    <sheet name="3-9" sheetId="49" r:id="rId40"/>
    <sheet name="3-10" sheetId="50" r:id="rId41"/>
    <sheet name="3-11" sheetId="51" r:id="rId42"/>
    <sheet name="3-12" sheetId="52" r:id="rId43"/>
    <sheet name="3-13" sheetId="53" r:id="rId44"/>
    <sheet name="3-14" sheetId="54" r:id="rId45"/>
    <sheet name="3-15" sheetId="55" r:id="rId46"/>
    <sheet name="3-16～17" sheetId="56" r:id="rId47"/>
    <sheet name="3-18" sheetId="57" r:id="rId48"/>
    <sheet name="3-19(1)(2)" sheetId="58" r:id="rId49"/>
    <sheet name="3-19(3)(4)" sheetId="59" r:id="rId50"/>
    <sheet name="4-1" sheetId="60" r:id="rId51"/>
    <sheet name="4-2" sheetId="61" r:id="rId52"/>
    <sheet name="4-3(その1)" sheetId="62" r:id="rId53"/>
    <sheet name="4-3(その1(続))" sheetId="63" r:id="rId54"/>
    <sheet name="4-3(その2)" sheetId="64" r:id="rId55"/>
    <sheet name="4-3(その2(続))" sheetId="65" r:id="rId56"/>
    <sheet name="4-3(その3)" sheetId="66" r:id="rId57"/>
    <sheet name="4-3(その3(続))" sheetId="67" r:id="rId58"/>
    <sheet name="4-4(その1)" sheetId="68" r:id="rId59"/>
    <sheet name="4-4(その2)" sheetId="69" r:id="rId60"/>
    <sheet name="4-5" sheetId="70" r:id="rId61"/>
    <sheet name="4-6(その1)" sheetId="71" r:id="rId62"/>
    <sheet name="4-6(その2)" sheetId="72" r:id="rId63"/>
    <sheet name="4-6(その3)" sheetId="73" r:id="rId64"/>
    <sheet name="4-6(その4)" sheetId="74" r:id="rId65"/>
    <sheet name="4-6(その5)" sheetId="75" r:id="rId66"/>
    <sheet name="4-6(その6)" sheetId="76" r:id="rId67"/>
    <sheet name="4-7" sheetId="77" r:id="rId68"/>
    <sheet name="4-8" sheetId="78" r:id="rId69"/>
    <sheet name="4-9" sheetId="80" r:id="rId70"/>
    <sheet name="4-9(続)" sheetId="81" r:id="rId71"/>
    <sheet name="4-10" sheetId="82" r:id="rId72"/>
    <sheet name="4-11" sheetId="83" r:id="rId73"/>
    <sheet name="4-12(その1)" sheetId="84" r:id="rId74"/>
    <sheet name="4-12(その2)" sheetId="85" r:id="rId75"/>
    <sheet name="4-12(その3)" sheetId="86" r:id="rId76"/>
    <sheet name="4-13" sheetId="87" r:id="rId77"/>
    <sheet name="4-14" sheetId="88" r:id="rId78"/>
    <sheet name="4-15" sheetId="89" r:id="rId79"/>
    <sheet name="4-16" sheetId="90" r:id="rId80"/>
    <sheet name="4-17" sheetId="91" r:id="rId81"/>
    <sheet name="4-18" sheetId="92" r:id="rId82"/>
    <sheet name="5-1(1)" sheetId="93" r:id="rId83"/>
    <sheet name="5-1(2)" sheetId="94" r:id="rId84"/>
    <sheet name="5-1(3)" sheetId="95" r:id="rId85"/>
    <sheet name="5-1(4)" sheetId="96" r:id="rId86"/>
    <sheet name="5-2" sheetId="97" r:id="rId87"/>
    <sheet name="5-3" sheetId="98" r:id="rId88"/>
    <sheet name="5-4" sheetId="100" r:id="rId89"/>
    <sheet name="5-5" sheetId="99" r:id="rId90"/>
    <sheet name="5-6" sheetId="101" r:id="rId91"/>
    <sheet name="6-1" sheetId="102" r:id="rId92"/>
    <sheet name="6-2" sheetId="103" r:id="rId93"/>
    <sheet name="6-3(その1)" sheetId="104" r:id="rId94"/>
    <sheet name="6-3(その2)" sheetId="105" r:id="rId95"/>
    <sheet name="6-4" sheetId="106" r:id="rId96"/>
    <sheet name="6-5" sheetId="107" r:id="rId97"/>
    <sheet name="7-1" sheetId="109" r:id="rId98"/>
    <sheet name="7-2" sheetId="110" r:id="rId99"/>
    <sheet name="7-3" sheetId="108" r:id="rId100"/>
    <sheet name="7-4" sheetId="111" r:id="rId101"/>
    <sheet name="8-1" sheetId="112" r:id="rId102"/>
    <sheet name="8-2" sheetId="113" r:id="rId103"/>
    <sheet name="8-3" sheetId="114" r:id="rId104"/>
    <sheet name="8-4" sheetId="115" r:id="rId105"/>
    <sheet name="8-5" sheetId="116" r:id="rId106"/>
    <sheet name="8-6" sheetId="117" r:id="rId107"/>
    <sheet name="8-7" sheetId="118" r:id="rId108"/>
    <sheet name="8-8" sheetId="119" r:id="rId109"/>
    <sheet name="8-9" sheetId="120" r:id="rId110"/>
    <sheet name="8-10" sheetId="121" r:id="rId111"/>
    <sheet name="8-11" sheetId="122" r:id="rId112"/>
    <sheet name="8-12" sheetId="123" r:id="rId113"/>
    <sheet name="8-13" sheetId="124" r:id="rId114"/>
    <sheet name="8-14" sheetId="125" r:id="rId115"/>
    <sheet name="8-15" sheetId="126" r:id="rId116"/>
    <sheet name="8-16" sheetId="127" r:id="rId117"/>
    <sheet name="8-17" sheetId="128" r:id="rId118"/>
    <sheet name="8-18" sheetId="130" r:id="rId119"/>
    <sheet name="8-19" sheetId="129" r:id="rId120"/>
    <sheet name="8-20(1)(2)" sheetId="131" r:id="rId121"/>
    <sheet name="8-20(3)(4)" sheetId="132" r:id="rId122"/>
    <sheet name="8-20(5)" sheetId="133" r:id="rId123"/>
    <sheet name="8-21" sheetId="134" r:id="rId124"/>
    <sheet name="8-22" sheetId="135" r:id="rId125"/>
    <sheet name="8-23" sheetId="136" r:id="rId126"/>
    <sheet name="8-24" sheetId="137" r:id="rId127"/>
    <sheet name="8-25" sheetId="138" r:id="rId128"/>
    <sheet name="9-1" sheetId="140" r:id="rId129"/>
    <sheet name="9-2" sheetId="141" r:id="rId130"/>
    <sheet name="9-3" sheetId="139" r:id="rId131"/>
    <sheet name="9-4" sheetId="148" r:id="rId132"/>
    <sheet name="9-5" sheetId="142" r:id="rId133"/>
    <sheet name="9-6" sheetId="143" r:id="rId134"/>
    <sheet name="9-7" sheetId="144" r:id="rId135"/>
    <sheet name="9-8" sheetId="145" r:id="rId136"/>
    <sheet name="9-9～19" sheetId="146" r:id="rId137"/>
    <sheet name="9-20" sheetId="147" r:id="rId138"/>
    <sheet name="9-21" sheetId="149" r:id="rId139"/>
    <sheet name="9-22" sheetId="150" r:id="rId140"/>
    <sheet name="9-23(1)" sheetId="151" r:id="rId141"/>
    <sheet name="9-23(2)" sheetId="152" r:id="rId142"/>
    <sheet name="9-24(1)" sheetId="153" r:id="rId143"/>
    <sheet name="9-24(2)" sheetId="154" r:id="rId144"/>
    <sheet name="9-25(1)" sheetId="155" r:id="rId145"/>
    <sheet name="9-25(2)" sheetId="156" r:id="rId146"/>
    <sheet name="9-26(1)" sheetId="157" r:id="rId147"/>
    <sheet name="9-26(2)" sheetId="158" r:id="rId148"/>
    <sheet name="9-27(1)" sheetId="159" r:id="rId149"/>
    <sheet name="9-27(2)" sheetId="160" r:id="rId150"/>
    <sheet name="9-28" sheetId="161" r:id="rId151"/>
    <sheet name="9-29" sheetId="162" r:id="rId152"/>
    <sheet name="9-30" sheetId="163" r:id="rId153"/>
    <sheet name="9-31" sheetId="164" r:id="rId154"/>
    <sheet name="9-32" sheetId="165" r:id="rId155"/>
    <sheet name="9-33" sheetId="166" r:id="rId156"/>
    <sheet name="9-34" sheetId="167" r:id="rId157"/>
    <sheet name="9-35" sheetId="168" r:id="rId158"/>
    <sheet name="9-36" sheetId="171" r:id="rId159"/>
    <sheet name="9-37" sheetId="169" r:id="rId160"/>
    <sheet name="9-38" sheetId="170" r:id="rId161"/>
    <sheet name="9-39" sheetId="172" r:id="rId162"/>
    <sheet name="9-40" sheetId="178" r:id="rId163"/>
    <sheet name="9-41" sheetId="173" r:id="rId164"/>
    <sheet name="9-42" sheetId="176" r:id="rId165"/>
    <sheet name="9-43" sheetId="174" r:id="rId166"/>
    <sheet name="9-44" sheetId="175" r:id="rId167"/>
    <sheet name="9-45" sheetId="177" r:id="rId168"/>
    <sheet name="9-46" sheetId="179" r:id="rId169"/>
    <sheet name="9-47" sheetId="180" r:id="rId170"/>
    <sheet name="9-48" sheetId="181" r:id="rId171"/>
    <sheet name="9-49" sheetId="383" r:id="rId172"/>
    <sheet name="9-50" sheetId="182" r:id="rId173"/>
    <sheet name="9-51" sheetId="183" r:id="rId174"/>
    <sheet name="9-52" sheetId="184" r:id="rId175"/>
    <sheet name="9-53" sheetId="185" r:id="rId176"/>
    <sheet name="10-1" sheetId="186" r:id="rId177"/>
    <sheet name="10-2" sheetId="187" r:id="rId178"/>
    <sheet name="10-3" sheetId="188" r:id="rId179"/>
    <sheet name="10-4" sheetId="189" r:id="rId180"/>
    <sheet name="10-5" sheetId="190" r:id="rId181"/>
    <sheet name="10-6" sheetId="191" r:id="rId182"/>
    <sheet name="10-7(1)" sheetId="192" r:id="rId183"/>
    <sheet name="10-7(2)" sheetId="193" r:id="rId184"/>
    <sheet name="10-8" sheetId="194" r:id="rId185"/>
    <sheet name="10-9" sheetId="195" r:id="rId186"/>
    <sheet name="10-10" sheetId="196" r:id="rId187"/>
    <sheet name="10-11" sheetId="197" r:id="rId188"/>
    <sheet name="10-12" sheetId="198" r:id="rId189"/>
    <sheet name="10-13" sheetId="199" r:id="rId190"/>
    <sheet name="10-14" sheetId="200" r:id="rId191"/>
    <sheet name="10-15" sheetId="201" r:id="rId192"/>
    <sheet name="10-16" sheetId="202" r:id="rId193"/>
    <sheet name="10-17" sheetId="203" r:id="rId194"/>
    <sheet name="10-18" sheetId="204" r:id="rId195"/>
    <sheet name="10-19" sheetId="205" r:id="rId196"/>
    <sheet name="10-20" sheetId="206" r:id="rId197"/>
    <sheet name="10-21" sheetId="207" r:id="rId198"/>
    <sheet name="10-22" sheetId="208" r:id="rId199"/>
    <sheet name="10-23" sheetId="209" r:id="rId200"/>
    <sheet name="10-24" sheetId="210" r:id="rId201"/>
    <sheet name="10-25" sheetId="211" r:id="rId202"/>
    <sheet name="10-26" sheetId="212" r:id="rId203"/>
    <sheet name="10-27(1)" sheetId="213" r:id="rId204"/>
    <sheet name="10-27(2)" sheetId="214" r:id="rId205"/>
    <sheet name="10-27(3)" sheetId="215" r:id="rId206"/>
    <sheet name="10-27(4)" sheetId="216" r:id="rId207"/>
    <sheet name="10-27(5)" sheetId="217" r:id="rId208"/>
    <sheet name="10-28" sheetId="218" r:id="rId209"/>
    <sheet name="10-29" sheetId="219" r:id="rId210"/>
    <sheet name="10-30" sheetId="220" r:id="rId211"/>
    <sheet name="10-31" sheetId="221" r:id="rId212"/>
    <sheet name="10-32" sheetId="222" r:id="rId213"/>
    <sheet name="10-33" sheetId="223" r:id="rId214"/>
    <sheet name="10-34" sheetId="224" r:id="rId215"/>
    <sheet name="10-35" sheetId="225" r:id="rId216"/>
    <sheet name="10-36" sheetId="226" r:id="rId217"/>
    <sheet name="10-37" sheetId="229" r:id="rId218"/>
    <sheet name="10-38" sheetId="227" r:id="rId219"/>
    <sheet name="10-39(1)-(9)" sheetId="228" r:id="rId220"/>
    <sheet name="10-39(10)(11)" sheetId="388" r:id="rId221"/>
    <sheet name="10-40" sheetId="230" r:id="rId222"/>
    <sheet name="10-41" sheetId="231" r:id="rId223"/>
    <sheet name="10-42" sheetId="232" r:id="rId224"/>
    <sheet name="10-43" sheetId="233" r:id="rId225"/>
    <sheet name="10-44" sheetId="234" r:id="rId226"/>
    <sheet name="10-45" sheetId="235" r:id="rId227"/>
    <sheet name="10-46" sheetId="385" r:id="rId228"/>
    <sheet name="10-47" sheetId="381" r:id="rId229"/>
    <sheet name="10-48" sheetId="238" r:id="rId230"/>
    <sheet name="10-49" sheetId="239" r:id="rId231"/>
    <sheet name="11-1" sheetId="240" r:id="rId232"/>
    <sheet name="11-2" sheetId="241" r:id="rId233"/>
    <sheet name="11-3" sheetId="242" r:id="rId234"/>
    <sheet name="11-4" sheetId="243" r:id="rId235"/>
    <sheet name="11-5(1)(2)(3)" sheetId="244" r:id="rId236"/>
    <sheet name="11-5(4)(5)" sheetId="246" r:id="rId237"/>
    <sheet name="11-6" sheetId="250" r:id="rId238"/>
    <sheet name="11-7" sheetId="251" r:id="rId239"/>
    <sheet name="12-1" sheetId="252" r:id="rId240"/>
    <sheet name="12-2" sheetId="253" r:id="rId241"/>
    <sheet name="12-3" sheetId="255" r:id="rId242"/>
    <sheet name="12-4" sheetId="256" r:id="rId243"/>
    <sheet name="12-5" sheetId="258" r:id="rId244"/>
    <sheet name="12-6" sheetId="386" r:id="rId245"/>
    <sheet name="12-7" sheetId="257" r:id="rId246"/>
    <sheet name="12-8" sheetId="259" r:id="rId247"/>
    <sheet name="12-9" sheetId="260" r:id="rId248"/>
    <sheet name="13-1" sheetId="261" r:id="rId249"/>
    <sheet name="13-2" sheetId="262" r:id="rId250"/>
    <sheet name="14-1(1)" sheetId="263" r:id="rId251"/>
    <sheet name="14-1(2)" sheetId="265" r:id="rId252"/>
    <sheet name="14-1(3)" sheetId="266" r:id="rId253"/>
    <sheet name="14-1(4)" sheetId="267" r:id="rId254"/>
    <sheet name="14-2" sheetId="268" r:id="rId255"/>
    <sheet name="14-3" sheetId="269" r:id="rId256"/>
    <sheet name="14-4" sheetId="273" r:id="rId257"/>
    <sheet name="14-5" sheetId="274" r:id="rId258"/>
    <sheet name="14-6" sheetId="271" r:id="rId259"/>
    <sheet name="14-7" sheetId="270" r:id="rId260"/>
    <sheet name="15-1(1)" sheetId="275" r:id="rId261"/>
    <sheet name="15-1(2)" sheetId="276" r:id="rId262"/>
    <sheet name="15-1(3)" sheetId="277" r:id="rId263"/>
    <sheet name="15-2" sheetId="278" r:id="rId264"/>
    <sheet name="15-3" sheetId="279" r:id="rId265"/>
    <sheet name="15-4" sheetId="280" r:id="rId266"/>
    <sheet name="15-5" sheetId="281" r:id="rId267"/>
    <sheet name="15-6" sheetId="282" r:id="rId268"/>
    <sheet name="15-7" sheetId="283" r:id="rId269"/>
    <sheet name="15-8" sheetId="284" r:id="rId270"/>
    <sheet name="16-1" sheetId="285" r:id="rId271"/>
    <sheet name="16-2" sheetId="286" r:id="rId272"/>
    <sheet name="16-3" sheetId="287" r:id="rId273"/>
    <sheet name="16-4(1)" sheetId="288" r:id="rId274"/>
    <sheet name="16-4(2)(3)" sheetId="289" r:id="rId275"/>
    <sheet name="16-5" sheetId="290" r:id="rId276"/>
    <sheet name="16-6" sheetId="291" r:id="rId277"/>
    <sheet name="16-7" sheetId="292" r:id="rId278"/>
    <sheet name="16-8" sheetId="293" r:id="rId279"/>
    <sheet name="16-9" sheetId="294" r:id="rId280"/>
    <sheet name="17-1" sheetId="295" r:id="rId281"/>
    <sheet name="17-2" sheetId="296" r:id="rId282"/>
    <sheet name="17-3" sheetId="297" r:id="rId283"/>
    <sheet name="17-4" sheetId="298" r:id="rId284"/>
    <sheet name="17-5" sheetId="299" r:id="rId285"/>
    <sheet name="17-6" sheetId="300" r:id="rId286"/>
    <sheet name="17-7" sheetId="301" r:id="rId287"/>
    <sheet name="17-8" sheetId="302" r:id="rId288"/>
    <sheet name="17-9" sheetId="303" r:id="rId289"/>
    <sheet name="17-10" sheetId="305" r:id="rId290"/>
    <sheet name="18-1" sheetId="306" r:id="rId291"/>
    <sheet name="18-2" sheetId="308" r:id="rId292"/>
    <sheet name="18-3" sheetId="307" r:id="rId293"/>
    <sheet name="18-4" sheetId="309" r:id="rId294"/>
    <sheet name="18-5" sheetId="310" r:id="rId295"/>
    <sheet name="18-6" sheetId="311" r:id="rId296"/>
    <sheet name="18-7" sheetId="313" r:id="rId297"/>
    <sheet name="18-8" sheetId="315" r:id="rId298"/>
    <sheet name="18-9" sheetId="312" r:id="rId299"/>
    <sheet name="18-10" sheetId="316" r:id="rId300"/>
    <sheet name="18-11" sheetId="317" r:id="rId301"/>
    <sheet name="18-12" sheetId="382" r:id="rId302"/>
    <sheet name="18-13" sheetId="319" r:id="rId303"/>
    <sheet name="18-14" sheetId="320" r:id="rId304"/>
    <sheet name="18-15" sheetId="321" r:id="rId305"/>
    <sheet name="18-16" sheetId="322" r:id="rId306"/>
    <sheet name="19-1" sheetId="323" r:id="rId307"/>
    <sheet name="19-2" sheetId="324" r:id="rId308"/>
    <sheet name="19-3" sheetId="325" r:id="rId309"/>
    <sheet name="19-4" sheetId="326" r:id="rId310"/>
    <sheet name="19-5" sheetId="327" r:id="rId311"/>
    <sheet name="19-6" sheetId="328" r:id="rId312"/>
    <sheet name="19-7" sheetId="329" r:id="rId313"/>
    <sheet name="19-8" sheetId="330" r:id="rId314"/>
    <sheet name="19-9" sheetId="331" r:id="rId315"/>
    <sheet name="19-10" sheetId="333" r:id="rId316"/>
    <sheet name="19-11" sheetId="335" r:id="rId317"/>
    <sheet name="19-12" sheetId="336" r:id="rId318"/>
    <sheet name="19-13" sheetId="334" r:id="rId319"/>
    <sheet name="19-14" sheetId="337" r:id="rId320"/>
    <sheet name="19-15" sheetId="338" r:id="rId321"/>
    <sheet name="19-16" sheetId="339" r:id="rId322"/>
    <sheet name="19-17" sheetId="340" r:id="rId323"/>
    <sheet name="19-18" sheetId="341" r:id="rId324"/>
    <sheet name="19-19" sheetId="342" r:id="rId325"/>
    <sheet name="19-20" sheetId="343" r:id="rId326"/>
    <sheet name="19-21" sheetId="344" r:id="rId327"/>
    <sheet name="19-22" sheetId="345" r:id="rId328"/>
    <sheet name="19-23" sheetId="346" r:id="rId329"/>
    <sheet name="19-24" sheetId="348" r:id="rId330"/>
    <sheet name="19-25" sheetId="349" r:id="rId331"/>
    <sheet name="19-26" sheetId="350" r:id="rId332"/>
    <sheet name="19-27" sheetId="351" r:id="rId333"/>
    <sheet name="19-28" sheetId="352" r:id="rId334"/>
    <sheet name="20-1" sheetId="353" r:id="rId335"/>
    <sheet name="20-2" sheetId="354" r:id="rId336"/>
    <sheet name="20-3" sheetId="355" r:id="rId337"/>
    <sheet name="20-4" sheetId="356" r:id="rId338"/>
    <sheet name="20-5" sheetId="357" r:id="rId339"/>
    <sheet name="20-6" sheetId="358" r:id="rId340"/>
    <sheet name="20-7" sheetId="359" r:id="rId341"/>
    <sheet name="20-8" sheetId="360" r:id="rId342"/>
    <sheet name="20-9" sheetId="361" r:id="rId343"/>
    <sheet name="20-10" sheetId="380" r:id="rId344"/>
    <sheet name="20-11" sheetId="362" r:id="rId345"/>
    <sheet name="20-12" sheetId="363" r:id="rId346"/>
    <sheet name="20-13" sheetId="364" r:id="rId347"/>
    <sheet name="20-14" sheetId="365" r:id="rId348"/>
    <sheet name="20-15" sheetId="366" r:id="rId349"/>
    <sheet name="20-16" sheetId="367" r:id="rId350"/>
    <sheet name="20-17" sheetId="368" r:id="rId351"/>
    <sheet name="20-18" sheetId="369" r:id="rId352"/>
    <sheet name="20-19" sheetId="370" r:id="rId353"/>
    <sheet name="20-20" sheetId="371" r:id="rId354"/>
    <sheet name="20-21" sheetId="372" r:id="rId355"/>
    <sheet name="20-22" sheetId="373" r:id="rId356"/>
    <sheet name="20-23" sheetId="374" r:id="rId357"/>
    <sheet name="20-24" sheetId="376" r:id="rId358"/>
    <sheet name="20-25" sheetId="377" r:id="rId359"/>
    <sheet name="20-26" sheetId="375" r:id="rId360"/>
    <sheet name="20-27" sheetId="378" r:id="rId361"/>
    <sheet name="20-28" sheetId="387" r:id="rId362"/>
  </sheets>
  <definedNames>
    <definedName name="_xlnm._FilterDatabase" localSheetId="250">'14-1(1)'!$A$9:$M$63</definedName>
    <definedName name="_xlnm._FilterDatabase" localSheetId="73">'4-12(その1)'!$A$10:$AD$10</definedName>
    <definedName name="_xlnm._FilterDatabase" localSheetId="74">'4-12(その2)'!$A$9:$AD$74</definedName>
    <definedName name="_xlnm._FilterDatabase" localSheetId="75">'4-12(その3)'!$A$9:$AD$67</definedName>
    <definedName name="_xlnm._FilterDatabase" localSheetId="76">'4-13'!$B$3:$B$40</definedName>
    <definedName name="_xlnm._FilterDatabase" localSheetId="1" hidden="1">業務所管課別目次!$A$1:$D$579</definedName>
    <definedName name="_xlnm._FilterDatabase" localSheetId="0" hidden="1">目次!$A$1:$I$412</definedName>
    <definedName name="_xlnm.Print_Area" localSheetId="211">'10-31'!$A$1:$H$35</definedName>
    <definedName name="_xlnm.Print_Area" localSheetId="268">'15-7'!$A$1:$O$34</definedName>
    <definedName name="_xlnm.Print_Area" localSheetId="269">'15-8'!$A$1:$D$14</definedName>
    <definedName name="_xlnm.Print_Titles" localSheetId="347">'20-14'!$6:$6</definedName>
    <definedName name="_xlnm.Print_Titles" localSheetId="349">'20-16'!$6:$6</definedName>
    <definedName name="_xlnm.Print_Titles" localSheetId="140">'9-23(1)'!$7:$7</definedName>
    <definedName name="_xlnm.Print_Titles" localSheetId="141">'9-23(2)'!$5:$6</definedName>
    <definedName name="_xlnm.Print_Titles" localSheetId="142">'9-24(1)'!$7:$7</definedName>
    <definedName name="_xlnm.Print_Titles" localSheetId="143">'9-24(2)'!$5:$6</definedName>
    <definedName name="_xlnm.Print_Titles" localSheetId="144">'9-25(1)'!$7:$8</definedName>
    <definedName name="_xlnm.Print_Titles" localSheetId="145">'9-25(2)'!$5:$6</definedName>
    <definedName name="_xlnm.Print_Titles" localSheetId="146">'9-26(1)'!$7:$8</definedName>
    <definedName name="_xlnm.Print_Titles" localSheetId="147">'9-26(2)'!$5:$6</definedName>
    <definedName name="_xlnm.Print_Titles" localSheetId="148">'9-27(1)'!$7:$8</definedName>
    <definedName name="_xlnm.Print_Titles" localSheetId="1">業務所管課別目次!$1:$1</definedName>
    <definedName name="_xlnm.Print_Titles" localSheetId="0">目次!$1:$1</definedName>
  </definedNames>
  <calcPr calcId="162913"/>
</workbook>
</file>

<file path=xl/calcChain.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pageSetUpPr fitToPage="1"/>
  </sheetPr>
  <dimension ref="A1:C12"/>
  <sheetViews>
    <sheetView zoomScaleNormal="100" zoomScaleSheetLayoutView="100" workbookViewId="0">
      <selection activeCell="B23" sqref="B23"/>
    </sheetView>
  </sheetViews>
  <sheetFormatPr defaultColWidth="9" defaultRowHeight="13.5"/>
  <cols>
    <col min="1" max="1" width="22.625" style="79" customWidth="1"/>
    <col min="2" max="2" width="43.125" style="78" customWidth="1"/>
    <col min="3" max="3" width="60.2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6938</v>
      </c>
      <c r="B3" s="4574"/>
      <c r="C3" s="4574"/>
    </row>
    <row r="4" spans="1:3" s="82" customFormat="1" ht="15" customHeight="1">
      <c r="A4" s="104"/>
      <c r="B4" s="104"/>
    </row>
    <row r="5" spans="1:3" s="82" customFormat="1" ht="15" customHeight="1" thickBot="1">
      <c r="A5" s="2956" t="s">
        <v>
4045</v>
      </c>
      <c r="B5" s="2971" t="s">
        <v>
4131</v>
      </c>
    </row>
    <row r="6" spans="1:3" s="85" customFormat="1" ht="18" customHeight="1" thickTop="1">
      <c r="A6" s="2951" t="s">
        <v>
2305</v>
      </c>
      <c r="B6" s="2949" t="s">
        <v>
5890</v>
      </c>
    </row>
    <row r="7" spans="1:3" s="85" customFormat="1" ht="18" customHeight="1">
      <c r="A7" s="94" t="s">
        <v>
4103</v>
      </c>
      <c r="B7" s="97">
        <v>
54923</v>
      </c>
    </row>
    <row r="8" spans="1:3" s="85" customFormat="1" ht="18" customHeight="1">
      <c r="A8" s="94">
        <v>
30</v>
      </c>
      <c r="B8" s="97">
        <v>
56541</v>
      </c>
    </row>
    <row r="9" spans="1:3" s="85" customFormat="1" ht="18" customHeight="1">
      <c r="A9" s="94" t="s">
        <v>
465</v>
      </c>
      <c r="B9" s="97">
        <v>
57319</v>
      </c>
    </row>
    <row r="10" spans="1:3" s="85" customFormat="1" ht="18" customHeight="1">
      <c r="A10" s="94">
        <v>
2</v>
      </c>
      <c r="B10" s="97">
        <v>
57064</v>
      </c>
    </row>
    <row r="11" spans="1:3" s="91" customFormat="1" ht="18" customHeight="1">
      <c r="A11" s="417">
        <v>
3</v>
      </c>
      <c r="B11" s="274">
        <v>
57937</v>
      </c>
    </row>
    <row r="12" spans="1:3" s="105" customFormat="1" ht="15" customHeight="1">
      <c r="A12" s="3077" t="s">
        <v>
5891</v>
      </c>
      <c r="B12"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sharedStrings.xml><?xml version="1.0" encoding="utf-8"?>
<sst xmlns="http://schemas.openxmlformats.org/spreadsheetml/2006/main" count="33239" uniqueCount="10495">
  <si>
    <t>調査現在月日</t>
  </si>
  <si>
    <t>男</t>
  </si>
  <si>
    <t>女</t>
  </si>
  <si>
    <t>世帯</t>
  </si>
  <si>
    <t>人</t>
  </si>
  <si>
    <t>東京府資料</t>
  </si>
  <si>
    <t>国勢調査</t>
  </si>
  <si>
    <t>人口調査</t>
  </si>
  <si>
    <t>住民基本台帳登録人口</t>
  </si>
  <si>
    <t>年</t>
    <phoneticPr fontId="25"/>
  </si>
  <si>
    <t>〃</t>
    <phoneticPr fontId="25"/>
  </si>
  <si>
    <t>３月</t>
    <phoneticPr fontId="25"/>
  </si>
  <si>
    <t>(推計)</t>
    <phoneticPr fontId="25"/>
  </si>
  <si>
    <t>…</t>
    <phoneticPr fontId="25"/>
  </si>
  <si>
    <t>食糧配給台帳登録人口</t>
    <phoneticPr fontId="25"/>
  </si>
  <si>
    <t>明治7年</t>
    <phoneticPr fontId="25"/>
  </si>
  <si>
    <t>大正9年</t>
    <phoneticPr fontId="25"/>
  </si>
  <si>
    <t>昭和5年</t>
    <phoneticPr fontId="25"/>
  </si>
  <si>
    <t>令和2年</t>
    <rPh sb="0" eb="2">
      <t>レイワ</t>
    </rPh>
    <rPh sb="3" eb="4">
      <t>ネン</t>
    </rPh>
    <phoneticPr fontId="25"/>
  </si>
  <si>
    <t>注１：昭和30年から40年の人口については、食糧配給台帳登録人口による数値であり、直前の国勢調査人口に登録増減数を加減して推算したもの｡</t>
    <rPh sb="3" eb="5">
      <t>ショウワ</t>
    </rPh>
    <rPh sb="7" eb="8">
      <t>ネン</t>
    </rPh>
    <rPh sb="12" eb="13">
      <t>ネン</t>
    </rPh>
    <rPh sb="14" eb="16">
      <t>ジンコウ</t>
    </rPh>
    <rPh sb="35" eb="37">
      <t>スウチ</t>
    </rPh>
    <phoneticPr fontId="25"/>
  </si>
  <si>
    <t>世帯数</t>
  </si>
  <si>
    <t>人口</t>
  </si>
  <si>
    <t>調査資料</t>
  </si>
  <si>
    <t>総数</t>
  </si>
  <si>
    <t>〃</t>
  </si>
  <si>
    <t>〃</t>
    <phoneticPr fontId="25"/>
  </si>
  <si>
    <t>平成2年</t>
    <rPh sb="0" eb="2">
      <t>ヘイセイ</t>
    </rPh>
    <rPh sb="3" eb="4">
      <t>ネン</t>
    </rPh>
    <phoneticPr fontId="25"/>
  </si>
  <si>
    <t>注１：国勢調査には外国人を含む｡</t>
  </si>
  <si>
    <t>注２：昭和20年は戦時中につき、国勢調査は中止となった。</t>
    <rPh sb="3" eb="5">
      <t>ショウワ</t>
    </rPh>
    <rPh sb="7" eb="8">
      <t>ネン</t>
    </rPh>
    <rPh sb="9" eb="12">
      <t>センジチュウ</t>
    </rPh>
    <rPh sb="16" eb="18">
      <t>コクセイ</t>
    </rPh>
    <rPh sb="18" eb="20">
      <t>チョウサ</t>
    </rPh>
    <rPh sb="21" eb="23">
      <t>チュウシ</t>
    </rPh>
    <phoneticPr fontId="25"/>
  </si>
  <si>
    <t xml:space="preserve">昭和30年 </t>
    <rPh sb="0" eb="2">
      <t>ショウワ</t>
    </rPh>
    <rPh sb="4" eb="5">
      <t>ネン</t>
    </rPh>
    <phoneticPr fontId="25"/>
  </si>
  <si>
    <t xml:space="preserve">平成2年 </t>
    <phoneticPr fontId="25"/>
  </si>
  <si>
    <t>資料：地域振興部戸籍住民課</t>
    <rPh sb="3" eb="5">
      <t>チイキ</t>
    </rPh>
    <rPh sb="5" eb="7">
      <t>シンコウ</t>
    </rPh>
    <phoneticPr fontId="25"/>
  </si>
  <si>
    <t>注１：面積は便宜的に小数点第３位以下を四捨五入したものを用いた｡</t>
    <phoneticPr fontId="25"/>
  </si>
  <si>
    <t>西水元６丁目</t>
  </si>
  <si>
    <t>西水元５丁目</t>
  </si>
  <si>
    <t>西水元４丁目</t>
  </si>
  <si>
    <t>西水元３丁目</t>
  </si>
  <si>
    <t>西水元２丁目</t>
  </si>
  <si>
    <t>西水元１丁目</t>
  </si>
  <si>
    <t>南水元４丁目</t>
  </si>
  <si>
    <t>南水元３丁目</t>
  </si>
  <si>
    <t>南水元２丁目</t>
  </si>
  <si>
    <t>南水元１丁目</t>
  </si>
  <si>
    <t>東水元６丁目</t>
  </si>
  <si>
    <t>東水元５丁目</t>
  </si>
  <si>
    <t>東水元４丁目</t>
  </si>
  <si>
    <t>東水元３丁目</t>
  </si>
  <si>
    <t>東水元２丁目</t>
  </si>
  <si>
    <t>東水元１丁目</t>
  </si>
  <si>
    <t>水元公園</t>
  </si>
  <si>
    <t>水元５丁目</t>
  </si>
  <si>
    <t>水元４丁目</t>
  </si>
  <si>
    <t>水元３丁目</t>
  </si>
  <si>
    <t>水元２丁目</t>
  </si>
  <si>
    <t>水元１丁目</t>
  </si>
  <si>
    <t>東金町８丁目</t>
  </si>
  <si>
    <t>東金町７丁目</t>
  </si>
  <si>
    <t>東金町６丁目</t>
  </si>
  <si>
    <t>東金町５丁目</t>
  </si>
  <si>
    <t>東金町４丁目</t>
  </si>
  <si>
    <t>東金町３丁目</t>
  </si>
  <si>
    <t>東金町２丁目</t>
  </si>
  <si>
    <t>東金町１丁目</t>
  </si>
  <si>
    <t>金町浄水場</t>
  </si>
  <si>
    <t>金町６丁目</t>
  </si>
  <si>
    <t>金町５丁目</t>
  </si>
  <si>
    <t>金町４丁目</t>
  </si>
  <si>
    <t>金町３丁目</t>
  </si>
  <si>
    <t>金町２丁目</t>
  </si>
  <si>
    <t>金町１丁目</t>
  </si>
  <si>
    <t>新宿６丁目</t>
  </si>
  <si>
    <t>新宿５丁目</t>
  </si>
  <si>
    <t>新宿４丁目</t>
  </si>
  <si>
    <t>新宿３丁目</t>
  </si>
  <si>
    <t>新宿２丁目</t>
  </si>
  <si>
    <t>新宿１丁目</t>
  </si>
  <si>
    <t>柴又７丁目</t>
  </si>
  <si>
    <t>柴又６丁目</t>
  </si>
  <si>
    <t>柴又５丁目</t>
  </si>
  <si>
    <t>柴又４丁目</t>
  </si>
  <si>
    <t>柴又３丁目</t>
  </si>
  <si>
    <t>柴又２丁目</t>
  </si>
  <si>
    <t>柴又１丁目</t>
  </si>
  <si>
    <t>細田５丁目</t>
  </si>
  <si>
    <t>細田４丁目</t>
  </si>
  <si>
    <t>細田３丁目</t>
  </si>
  <si>
    <t>細田２丁目</t>
  </si>
  <si>
    <t>細田１丁目</t>
  </si>
  <si>
    <t>鎌倉４丁目</t>
  </si>
  <si>
    <t>鎌倉３丁目</t>
  </si>
  <si>
    <t>鎌倉２丁目</t>
  </si>
  <si>
    <t>鎌倉１丁目</t>
  </si>
  <si>
    <t>高砂８丁目</t>
  </si>
  <si>
    <t>高砂７丁目</t>
  </si>
  <si>
    <t>高砂６丁目</t>
  </si>
  <si>
    <t>高砂５丁目</t>
  </si>
  <si>
    <t>高砂４丁目</t>
  </si>
  <si>
    <t>高砂３丁目</t>
  </si>
  <si>
    <t>高砂２丁目</t>
  </si>
  <si>
    <t>高砂１丁目</t>
  </si>
  <si>
    <t>奥戸９丁目</t>
  </si>
  <si>
    <t>奥戸８丁目</t>
  </si>
  <si>
    <t>奥戸７丁目</t>
  </si>
  <si>
    <t>奥戸６丁目</t>
  </si>
  <si>
    <t>奥戸５丁目</t>
  </si>
  <si>
    <t>奥戸４丁目</t>
  </si>
  <si>
    <t>奥戸３丁目</t>
  </si>
  <si>
    <t>奥戸２丁目</t>
  </si>
  <si>
    <t>奥戸１丁目</t>
  </si>
  <si>
    <t>西新小岩５丁目</t>
  </si>
  <si>
    <t>西新小岩４丁目</t>
  </si>
  <si>
    <t>西新小岩３丁目</t>
  </si>
  <si>
    <t>西新小岩２丁目</t>
  </si>
  <si>
    <t>西新小岩１丁目</t>
  </si>
  <si>
    <t>東新小岩８丁目</t>
  </si>
  <si>
    <t>東新小岩７丁目</t>
  </si>
  <si>
    <t>東新小岩６丁目</t>
  </si>
  <si>
    <t>東新小岩５丁目</t>
  </si>
  <si>
    <t>東新小岩４丁目</t>
  </si>
  <si>
    <t>東新小岩３丁目</t>
  </si>
  <si>
    <t>東新小岩２丁目</t>
  </si>
  <si>
    <t>東新小岩１丁目</t>
  </si>
  <si>
    <t>新小岩４丁目</t>
  </si>
  <si>
    <t>新小岩３丁目</t>
  </si>
  <si>
    <t>新小岩２丁目</t>
  </si>
  <si>
    <t>新小岩１丁目</t>
  </si>
  <si>
    <t>青戸８丁目</t>
  </si>
  <si>
    <t>青戸７丁目</t>
  </si>
  <si>
    <t>青戸６丁目</t>
  </si>
  <si>
    <t>青戸５丁目</t>
  </si>
  <si>
    <t>青戸４丁目</t>
  </si>
  <si>
    <t>青戸３丁目</t>
  </si>
  <si>
    <t>青戸２丁目</t>
  </si>
  <si>
    <t>青戸１丁目</t>
  </si>
  <si>
    <t>西亀有４丁目</t>
  </si>
  <si>
    <t>西亀有３丁目</t>
  </si>
  <si>
    <t>西亀有２丁目</t>
  </si>
  <si>
    <t>西亀有１丁目</t>
  </si>
  <si>
    <t>亀有５丁目</t>
  </si>
  <si>
    <t>亀有４丁目</t>
  </si>
  <si>
    <t>亀有３丁目</t>
  </si>
  <si>
    <t>亀有２丁目</t>
  </si>
  <si>
    <t>亀有１丁目</t>
  </si>
  <si>
    <t>白鳥４丁目</t>
  </si>
  <si>
    <t>白鳥３丁目</t>
  </si>
  <si>
    <t>白鳥２丁目</t>
  </si>
  <si>
    <t>白鳥１丁目</t>
  </si>
  <si>
    <t>お花茶屋３丁目</t>
  </si>
  <si>
    <t>お花茶屋２丁目</t>
  </si>
  <si>
    <t>お花茶屋１丁目</t>
  </si>
  <si>
    <t>小菅４丁目</t>
  </si>
  <si>
    <t>小菅３丁目</t>
  </si>
  <si>
    <t>小菅２丁目</t>
  </si>
  <si>
    <t>小菅１丁目</t>
  </si>
  <si>
    <t>東堀切３丁目</t>
  </si>
  <si>
    <t>東堀切２丁目</t>
  </si>
  <si>
    <t>東堀切１丁目</t>
  </si>
  <si>
    <t>堀切８丁目</t>
  </si>
  <si>
    <t>堀切７丁目</t>
  </si>
  <si>
    <t>堀切６丁目</t>
  </si>
  <si>
    <t>堀切５丁目</t>
  </si>
  <si>
    <t>堀切４丁目</t>
  </si>
  <si>
    <t>堀切３丁目</t>
  </si>
  <si>
    <t>堀切２丁目</t>
  </si>
  <si>
    <t>堀切１丁目</t>
  </si>
  <si>
    <t>宝町２丁目</t>
  </si>
  <si>
    <t>宝町１丁目</t>
  </si>
  <si>
    <t>東四つ木４丁目</t>
  </si>
  <si>
    <t>東四つ木３丁目</t>
  </si>
  <si>
    <t>東四つ木２丁目</t>
  </si>
  <si>
    <t>東四つ木１丁目</t>
  </si>
  <si>
    <t>四つ木５丁目</t>
  </si>
  <si>
    <t>四つ木４丁目</t>
  </si>
  <si>
    <t>四つ木３丁目</t>
  </si>
  <si>
    <t>四つ木２丁目</t>
  </si>
  <si>
    <t>四つ木１丁目</t>
  </si>
  <si>
    <t>東立石４丁目</t>
  </si>
  <si>
    <t>東立石３丁目</t>
  </si>
  <si>
    <t>東立石２丁目</t>
  </si>
  <si>
    <t>東立石１丁目</t>
  </si>
  <si>
    <t>立石８丁目</t>
  </si>
  <si>
    <t>立石７丁目</t>
  </si>
  <si>
    <t>立石６丁目</t>
  </si>
  <si>
    <t>立石５丁目</t>
  </si>
  <si>
    <t>立石４丁目</t>
  </si>
  <si>
    <t>立石３丁目</t>
  </si>
  <si>
    <t>立石２丁目</t>
  </si>
  <si>
    <t>立石１丁目</t>
  </si>
  <si>
    <t>総数</t>
    <phoneticPr fontId="25"/>
  </si>
  <si>
    <t>ｋ㎡</t>
    <phoneticPr fontId="25"/>
  </si>
  <si>
    <t>面積</t>
  </si>
  <si>
    <t>町丁目</t>
  </si>
  <si>
    <t>1月</t>
    <phoneticPr fontId="25"/>
  </si>
  <si>
    <t>平成31年・令和元年</t>
    <rPh sb="0" eb="2">
      <t>ヘイセイ</t>
    </rPh>
    <rPh sb="4" eb="5">
      <t>ネン</t>
    </rPh>
    <rPh sb="6" eb="7">
      <t>レイ</t>
    </rPh>
    <rPh sb="7" eb="8">
      <t>ワ</t>
    </rPh>
    <rPh sb="8" eb="9">
      <t>ガン</t>
    </rPh>
    <rPh sb="9" eb="10">
      <t>ネン</t>
    </rPh>
    <phoneticPr fontId="25"/>
  </si>
  <si>
    <t>その他</t>
  </si>
  <si>
    <t>死亡</t>
  </si>
  <si>
    <t>転出</t>
  </si>
  <si>
    <t>出生</t>
    <phoneticPr fontId="25"/>
  </si>
  <si>
    <t>出生</t>
    <phoneticPr fontId="25"/>
  </si>
  <si>
    <t>転入</t>
    <phoneticPr fontId="25"/>
  </si>
  <si>
    <t>総数</t>
    <phoneticPr fontId="25"/>
  </si>
  <si>
    <t>減</t>
    <rPh sb="0" eb="1">
      <t>ゲン</t>
    </rPh>
    <phoneticPr fontId="25"/>
  </si>
  <si>
    <t>増</t>
    <rPh sb="0" eb="1">
      <t>ゾウ</t>
    </rPh>
    <phoneticPr fontId="25"/>
  </si>
  <si>
    <t>増△減</t>
  </si>
  <si>
    <t>人口</t>
    <phoneticPr fontId="25"/>
  </si>
  <si>
    <t>年及び月</t>
  </si>
  <si>
    <t>本表は住民基本台帳によるものである｡平成24年7月9日住民基本台帳法改正により、人口は外国人を含む。</t>
    <rPh sb="40" eb="42">
      <t>ジンコウ</t>
    </rPh>
    <rPh sb="43" eb="45">
      <t>ガイコク</t>
    </rPh>
    <rPh sb="45" eb="46">
      <t>ジン</t>
    </rPh>
    <rPh sb="47" eb="48">
      <t>フク</t>
    </rPh>
    <phoneticPr fontId="25"/>
  </si>
  <si>
    <t>（１）</t>
    <phoneticPr fontId="25"/>
  </si>
  <si>
    <t>1月</t>
    <rPh sb="1" eb="2">
      <t>ガツ</t>
    </rPh>
    <phoneticPr fontId="25"/>
  </si>
  <si>
    <t>離婚</t>
  </si>
  <si>
    <t>婚姻</t>
  </si>
  <si>
    <t>死産</t>
    <phoneticPr fontId="25"/>
  </si>
  <si>
    <t>死亡</t>
    <phoneticPr fontId="25"/>
  </si>
  <si>
    <t>本表は戸籍届出によるものである｡</t>
  </si>
  <si>
    <t>（２）</t>
    <phoneticPr fontId="25"/>
  </si>
  <si>
    <t>資料：地域振興部戸籍住民課</t>
  </si>
  <si>
    <t>注２：平成24年7月9日住民基本台帳法改正により、人口は外国人を含む。</t>
    <rPh sb="0" eb="1">
      <t>チュウ</t>
    </rPh>
    <rPh sb="25" eb="27">
      <t>ジンコウ</t>
    </rPh>
    <rPh sb="28" eb="30">
      <t>ガイコク</t>
    </rPh>
    <rPh sb="30" eb="31">
      <t>ジン</t>
    </rPh>
    <rPh sb="32" eb="33">
      <t>フク</t>
    </rPh>
    <phoneticPr fontId="25"/>
  </si>
  <si>
    <t>令和2年</t>
    <rPh sb="0" eb="1">
      <t>レイ</t>
    </rPh>
    <rPh sb="1" eb="2">
      <t>ワ</t>
    </rPh>
    <rPh sb="3" eb="4">
      <t>ネン</t>
    </rPh>
    <phoneticPr fontId="25"/>
  </si>
  <si>
    <t>Ｃ</t>
    <phoneticPr fontId="25"/>
  </si>
  <si>
    <t>Ｂ</t>
    <phoneticPr fontId="25"/>
  </si>
  <si>
    <t>資料：東京都総務局統計部｢東京都の昼間人口｣</t>
    <rPh sb="6" eb="8">
      <t>ソウム</t>
    </rPh>
    <rPh sb="8" eb="9">
      <t>キョク</t>
    </rPh>
    <phoneticPr fontId="25"/>
  </si>
  <si>
    <t>関東地方以外</t>
  </si>
  <si>
    <t>関東地方</t>
  </si>
  <si>
    <t>他県</t>
  </si>
  <si>
    <t>島部</t>
  </si>
  <si>
    <t>郡部</t>
    <rPh sb="1" eb="2">
      <t>ブ</t>
    </rPh>
    <phoneticPr fontId="25"/>
  </si>
  <si>
    <t>市部</t>
  </si>
  <si>
    <t>江戸川区</t>
  </si>
  <si>
    <t>足立区</t>
  </si>
  <si>
    <t>練馬区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</si>
  <si>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</si>
  <si>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</si>
  <si>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</si>
  <si>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</si>
  <si>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</si>
  <si>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</si>
  <si>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</si>
  <si>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</si>
  <si>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</si>
  <si>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</si>
  <si>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</si>
  <si>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</si>
  <si>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</si>
  <si>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</si>
  <si>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</si>
  <si>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</si>
  <si>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</si>
  <si>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</si>
  <si>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</si>
  <si>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区部</t>
  </si>
  <si>
    <t>東京都</t>
  </si>
  <si>
    <t>通学者</t>
  </si>
  <si>
    <t>通勤者</t>
  </si>
  <si>
    <t>流入超過人口</t>
  </si>
  <si>
    <t>地域</t>
  </si>
  <si>
    <t>−15歳以上自宅外通勤者・通学者−</t>
  </si>
  <si>
    <t>　注：外国人登録制度が廃止され、平成２４年７月９日から外国人住民も住民基本台帳制度の対象となる法改正があったため、人口は外国人住民を含む。</t>
    <phoneticPr fontId="42"/>
  </si>
  <si>
    <t>25～29歳</t>
  </si>
  <si>
    <t>20～24歳</t>
  </si>
  <si>
    <t>15～19歳</t>
  </si>
  <si>
    <t>10～14歳</t>
  </si>
  <si>
    <t>5～9歳</t>
  </si>
  <si>
    <t>0～4歳</t>
  </si>
  <si>
    <t>　注：外国人登録制度が廃止され、平成２４年７月９日から外国人住民も住民基本台帳制度の対象となる法改正があったため、人口は外国人住民を含む。</t>
    <phoneticPr fontId="42"/>
  </si>
  <si>
    <t>60～64歳</t>
  </si>
  <si>
    <t>55～59歳</t>
  </si>
  <si>
    <t>50～54歳</t>
  </si>
  <si>
    <t>45～49歳</t>
  </si>
  <si>
    <t>40～44歳</t>
  </si>
  <si>
    <t>35～39歳</t>
  </si>
  <si>
    <t>30～34歳</t>
  </si>
  <si>
    <t>女</t>
    <rPh sb="0" eb="1">
      <t>オンナ</t>
    </rPh>
    <phoneticPr fontId="25"/>
  </si>
  <si>
    <t>男</t>
    <rPh sb="0" eb="1">
      <t>オトコ</t>
    </rPh>
    <phoneticPr fontId="25"/>
  </si>
  <si>
    <t>100歳以上</t>
  </si>
  <si>
    <t>95～99歳</t>
  </si>
  <si>
    <t>90～94歳</t>
  </si>
  <si>
    <t>85～89歳</t>
  </si>
  <si>
    <t>80～84歳</t>
  </si>
  <si>
    <t>75～79歳</t>
  </si>
  <si>
    <t>70～74歳</t>
  </si>
  <si>
    <t>65～69歳</t>
  </si>
  <si>
    <t>資料：東京都総務局統計部 ｢東京都の昼間人口｣</t>
    <rPh sb="6" eb="8">
      <t>ソウム</t>
    </rPh>
    <rPh sb="8" eb="9">
      <t>キョク</t>
    </rPh>
    <phoneticPr fontId="25"/>
  </si>
  <si>
    <t>％</t>
  </si>
  <si>
    <t>流入人口</t>
  </si>
  <si>
    <t>流出人口</t>
  </si>
  <si>
    <t>昼間人口</t>
  </si>
  <si>
    <t>夜間人口</t>
  </si>
  <si>
    <t>年</t>
  </si>
  <si>
    <t>　　　また、一部境界未定のため、総務省統計局において面積を推定している。</t>
    <rPh sb="6" eb="8">
      <t>イチブ</t>
    </rPh>
    <rPh sb="8" eb="10">
      <t>キョウカイ</t>
    </rPh>
    <rPh sb="10" eb="12">
      <t>ミテイ</t>
    </rPh>
    <rPh sb="16" eb="19">
      <t>ソウムショウ</t>
    </rPh>
    <rPh sb="19" eb="22">
      <t>トウケイキョク</t>
    </rPh>
    <rPh sb="26" eb="28">
      <t>メンセキ</t>
    </rPh>
    <rPh sb="29" eb="31">
      <t>スイテイ</t>
    </rPh>
    <phoneticPr fontId="25"/>
  </si>
  <si>
    <t xml:space="preserve">注１：昼間人口・夜間人口には年齢不詳の者を含まない｡ </t>
    <phoneticPr fontId="25"/>
  </si>
  <si>
    <t>島部</t>
    <phoneticPr fontId="25"/>
  </si>
  <si>
    <t>市部</t>
    <phoneticPr fontId="25"/>
  </si>
  <si>
    <t>K㎡</t>
    <phoneticPr fontId="25"/>
  </si>
  <si>
    <t>人</t>
    <phoneticPr fontId="25"/>
  </si>
  <si>
    <t>率</t>
  </si>
  <si>
    <t>実数</t>
    <phoneticPr fontId="25"/>
  </si>
  <si>
    <t>夜間人口</t>
    <phoneticPr fontId="25"/>
  </si>
  <si>
    <t>面積</t>
    <phoneticPr fontId="25"/>
  </si>
  <si>
    <t>平成27年</t>
    <phoneticPr fontId="25"/>
  </si>
  <si>
    <t>カナダ</t>
  </si>
  <si>
    <t>その他・無国籍</t>
  </si>
  <si>
    <t>ペルー</t>
  </si>
  <si>
    <t>モロッコ</t>
    <phoneticPr fontId="27"/>
  </si>
  <si>
    <t>ナイジェリア</t>
  </si>
  <si>
    <t>ウクライナ</t>
  </si>
  <si>
    <t>カメルーン</t>
  </si>
  <si>
    <t>トルコ</t>
    <phoneticPr fontId="27"/>
  </si>
  <si>
    <t>ロシア</t>
  </si>
  <si>
    <t>オランダ</t>
    <phoneticPr fontId="27"/>
  </si>
  <si>
    <t>フランス</t>
    <phoneticPr fontId="27"/>
  </si>
  <si>
    <t>ケニア</t>
  </si>
  <si>
    <t>マレーシア</t>
    <phoneticPr fontId="27"/>
  </si>
  <si>
    <t>ニュージーランド</t>
  </si>
  <si>
    <t>英国</t>
    <rPh sb="0" eb="2">
      <t>エイコク</t>
    </rPh>
    <phoneticPr fontId="27"/>
  </si>
  <si>
    <t>スイス</t>
    <phoneticPr fontId="27"/>
  </si>
  <si>
    <t>ウズベキスタン</t>
  </si>
  <si>
    <t>アルゼンチン</t>
  </si>
  <si>
    <t>ブラジル</t>
  </si>
  <si>
    <t>コロンビア</t>
    <phoneticPr fontId="27"/>
  </si>
  <si>
    <t>エチオピア</t>
  </si>
  <si>
    <t>スウェーデン</t>
    <phoneticPr fontId="27"/>
  </si>
  <si>
    <t>パキスタン</t>
  </si>
  <si>
    <t>チリ</t>
    <phoneticPr fontId="27"/>
  </si>
  <si>
    <t>スリランカ</t>
  </si>
  <si>
    <t>ウガンダ</t>
  </si>
  <si>
    <t>インド</t>
  </si>
  <si>
    <t>カンボジア</t>
    <phoneticPr fontId="27"/>
  </si>
  <si>
    <t>モンゴル</t>
  </si>
  <si>
    <t>ポーランド</t>
  </si>
  <si>
    <t>インドネシア</t>
  </si>
  <si>
    <t>エジプト</t>
  </si>
  <si>
    <t>米国</t>
    <phoneticPr fontId="27"/>
  </si>
  <si>
    <t>ルーマニア</t>
  </si>
  <si>
    <t>タイ</t>
  </si>
  <si>
    <t>ブータン</t>
    <phoneticPr fontId="27"/>
  </si>
  <si>
    <t>ミャンマー</t>
  </si>
  <si>
    <t>メキシコ</t>
  </si>
  <si>
    <t>台湾</t>
  </si>
  <si>
    <t>シンガポール</t>
  </si>
  <si>
    <t>バングラデシュ</t>
  </si>
  <si>
    <t>イタリア</t>
  </si>
  <si>
    <t>ネパール</t>
  </si>
  <si>
    <t>イラン</t>
  </si>
  <si>
    <t>ベトナム</t>
  </si>
  <si>
    <t>スペイン</t>
  </si>
  <si>
    <t>フィリピン</t>
  </si>
  <si>
    <t>ガーナ</t>
  </si>
  <si>
    <t>朝鮮と韓国</t>
    <rPh sb="0" eb="2">
      <t>チョウセン</t>
    </rPh>
    <phoneticPr fontId="27"/>
  </si>
  <si>
    <t>オーストラリア</t>
  </si>
  <si>
    <t>中国</t>
  </si>
  <si>
    <t>ドイツ</t>
  </si>
  <si>
    <t>総数</t>
    <rPh sb="0" eb="2">
      <t>ソウスウ</t>
    </rPh>
    <phoneticPr fontId="27"/>
  </si>
  <si>
    <t>総  数</t>
  </si>
  <si>
    <t>国  籍  別</t>
  </si>
  <si>
    <t>令和2年</t>
    <rPh sb="0" eb="1">
      <t>レイ</t>
    </rPh>
    <rPh sb="1" eb="2">
      <t>ワ</t>
    </rPh>
    <rPh sb="3" eb="4">
      <t>ネン</t>
    </rPh>
    <phoneticPr fontId="27"/>
  </si>
  <si>
    <t>ミャンマー</t>
    <phoneticPr fontId="25"/>
  </si>
  <si>
    <t>フランス</t>
  </si>
  <si>
    <t>タ イ</t>
  </si>
  <si>
    <t>英 国</t>
  </si>
  <si>
    <t>米 国</t>
  </si>
  <si>
    <t>中 国</t>
  </si>
  <si>
    <t>国籍     年</t>
    <rPh sb="7" eb="8">
      <t>ネン</t>
    </rPh>
    <phoneticPr fontId="25"/>
  </si>
  <si>
    <t>葛飾区からの流出人口</t>
    <phoneticPr fontId="25"/>
  </si>
  <si>
    <t>葛飾区への流入人口</t>
    <phoneticPr fontId="25"/>
  </si>
  <si>
    <t>葛飾区</t>
    <phoneticPr fontId="25"/>
  </si>
  <si>
    <t>通学者のうち
15歳以上のもの</t>
    <phoneticPr fontId="25"/>
  </si>
  <si>
    <t>29</t>
  </si>
  <si>
    <t>30</t>
  </si>
  <si>
    <t>平成28年</t>
    <rPh sb="0" eb="2">
      <t>ヘイセイ</t>
    </rPh>
    <rPh sb="4" eb="5">
      <t>ネン</t>
    </rPh>
    <phoneticPr fontId="25"/>
  </si>
  <si>
    <t>2</t>
    <phoneticPr fontId="25"/>
  </si>
  <si>
    <t>一世帯当たり
人口</t>
    <phoneticPr fontId="25"/>
  </si>
  <si>
    <t>女１００人に
つき男</t>
    <phoneticPr fontId="25"/>
  </si>
  <si>
    <t>対前年
人口増減</t>
    <phoneticPr fontId="25"/>
  </si>
  <si>
    <t/>
  </si>
  <si>
    <t>-</t>
  </si>
  <si>
    <t>12</t>
    <phoneticPr fontId="25"/>
  </si>
  <si>
    <t>平成22年</t>
    <phoneticPr fontId="25"/>
  </si>
  <si>
    <t>注２：面積は､ 国土地理院が公表した平成27年10月1日現在の「平成27年全国都道府県市区町村別面積調」による。</t>
    <rPh sb="8" eb="10">
      <t>コクド</t>
    </rPh>
    <rPh sb="10" eb="12">
      <t>チリ</t>
    </rPh>
    <rPh sb="12" eb="13">
      <t>イン</t>
    </rPh>
    <rPh sb="14" eb="16">
      <t>コウヒョウ</t>
    </rPh>
    <rPh sb="18" eb="20">
      <t>ヘイセイ</t>
    </rPh>
    <rPh sb="22" eb="23">
      <t>ネン</t>
    </rPh>
    <rPh sb="25" eb="26">
      <t>ガツ</t>
    </rPh>
    <rPh sb="27" eb="28">
      <t>ニチ</t>
    </rPh>
    <rPh sb="28" eb="30">
      <t>ゲンザイ</t>
    </rPh>
    <rPh sb="32" eb="34">
      <t>ヘイセイ</t>
    </rPh>
    <rPh sb="36" eb="37">
      <t>ネン</t>
    </rPh>
    <rPh sb="37" eb="39">
      <t>ゼンコク</t>
    </rPh>
    <rPh sb="39" eb="43">
      <t>トドウフケン</t>
    </rPh>
    <rPh sb="43" eb="45">
      <t>シク</t>
    </rPh>
    <rPh sb="45" eb="47">
      <t>チョウソン</t>
    </rPh>
    <rPh sb="47" eb="48">
      <t>ベツ</t>
    </rPh>
    <rPh sb="48" eb="50">
      <t>メンセキ</t>
    </rPh>
    <rPh sb="50" eb="51">
      <t>シラ</t>
    </rPh>
    <phoneticPr fontId="25"/>
  </si>
  <si>
    <t>-</t>
    <phoneticPr fontId="25"/>
  </si>
  <si>
    <t>資料：都市整備部建築課</t>
    <rPh sb="5" eb="7">
      <t>セイビ</t>
    </rPh>
    <phoneticPr fontId="25"/>
  </si>
  <si>
    <t xml:space="preserve">　注：総数は小数点第3位以下を四捨五入した｡ </t>
    <phoneticPr fontId="25"/>
  </si>
  <si>
    <t>鎌倉町</t>
  </si>
  <si>
    <t>西水元三丁目</t>
  </si>
  <si>
    <t>南水元一丁目</t>
  </si>
  <si>
    <t>新小岩二丁目</t>
  </si>
  <si>
    <t>東水元三丁目</t>
  </si>
  <si>
    <t>青戸八丁目</t>
  </si>
  <si>
    <t>青戸七丁目</t>
  </si>
  <si>
    <t>西亀有四丁目</t>
  </si>
  <si>
    <t>東金町七丁目</t>
  </si>
  <si>
    <t>東金町五丁目</t>
  </si>
  <si>
    <t>東金町四丁目</t>
  </si>
  <si>
    <t>亀有二丁目</t>
  </si>
  <si>
    <t>亀有一丁目</t>
  </si>
  <si>
    <t>新宿五丁目</t>
  </si>
  <si>
    <t>新宿四丁目</t>
  </si>
  <si>
    <t>小菅三丁目</t>
  </si>
  <si>
    <t>新宿一丁目</t>
  </si>
  <si>
    <t>東堀切二丁目</t>
  </si>
  <si>
    <t>柴又六丁目</t>
  </si>
  <si>
    <t>東堀切一丁目</t>
  </si>
  <si>
    <t>柴又四丁目</t>
  </si>
  <si>
    <t>堀切七丁目</t>
  </si>
  <si>
    <t>堀切四丁目</t>
  </si>
  <si>
    <t>細田四丁目</t>
  </si>
  <si>
    <t>堀切二丁目</t>
  </si>
  <si>
    <t>細田一丁目</t>
  </si>
  <si>
    <t>宝町一丁目</t>
  </si>
  <si>
    <t>鎌倉二丁目</t>
  </si>
  <si>
    <t>四つ木五丁目</t>
  </si>
  <si>
    <t>四つ木四丁目</t>
  </si>
  <si>
    <t>四つ木三丁目</t>
  </si>
  <si>
    <t>高砂一丁目</t>
  </si>
  <si>
    <t>立石七丁目</t>
  </si>
  <si>
    <t>立石五丁目</t>
  </si>
  <si>
    <t>奥戸三丁目</t>
  </si>
  <si>
    <t>立石三丁目</t>
  </si>
  <si>
    <t>奥戸二丁目</t>
  </si>
  <si>
    <t>奥戸一丁目</t>
  </si>
  <si>
    <t>‰</t>
    <phoneticPr fontId="25"/>
  </si>
  <si>
    <t>㎢</t>
    <phoneticPr fontId="25"/>
  </si>
  <si>
    <t>千分比</t>
  </si>
  <si>
    <t>資料：葛飾都税事務所</t>
    <rPh sb="5" eb="7">
      <t>トゼイ</t>
    </rPh>
    <phoneticPr fontId="25"/>
  </si>
  <si>
    <t>注３：雑種地とは､宅地､田畑､山林､原野､池沼､軌道用地等いずれにも属さない土地である｡</t>
  </si>
  <si>
    <t>注２：小数点第1位を四捨五入しているので総数と合わない場合がある｡</t>
    <rPh sb="6" eb="7">
      <t>ダイ</t>
    </rPh>
    <rPh sb="8" eb="9">
      <t>イ</t>
    </rPh>
    <rPh sb="23" eb="24">
      <t>ア</t>
    </rPh>
    <rPh sb="27" eb="29">
      <t>バアイ</t>
    </rPh>
    <phoneticPr fontId="25"/>
  </si>
  <si>
    <t>注１：本表は固定資産税の課税対象となる評価面積である｡</t>
    <rPh sb="0" eb="1">
      <t>チュウ</t>
    </rPh>
    <phoneticPr fontId="25"/>
  </si>
  <si>
    <t>住宅地</t>
  </si>
  <si>
    <t>工業地</t>
  </si>
  <si>
    <t>商業地</t>
  </si>
  <si>
    <t>軌道
用地</t>
    <phoneticPr fontId="25"/>
  </si>
  <si>
    <t>雑種地</t>
  </si>
  <si>
    <t>池沼</t>
  </si>
  <si>
    <t>原野</t>
  </si>
  <si>
    <t>山林</t>
  </si>
  <si>
    <t>畑</t>
  </si>
  <si>
    <t>田</t>
  </si>
  <si>
    <t>宅地</t>
  </si>
  <si>
    <t>資料：葛飾都税事務所</t>
    <rPh sb="5" eb="10">
      <t>トゼイジムショ</t>
    </rPh>
    <phoneticPr fontId="25"/>
  </si>
  <si>
    <t>浴場</t>
  </si>
  <si>
    <t>病院</t>
  </si>
  <si>
    <t>倉庫</t>
  </si>
  <si>
    <t>工場</t>
  </si>
  <si>
    <t>事務所</t>
  </si>
  <si>
    <t>銀行</t>
  </si>
  <si>
    <t>料亭・待合・貸席</t>
  </si>
  <si>
    <t>旅館</t>
  </si>
  <si>
    <t>店舗・百貨店</t>
  </si>
  <si>
    <t>農家</t>
  </si>
  <si>
    <t>共同住宅</t>
  </si>
  <si>
    <t>併用住宅</t>
  </si>
  <si>
    <t>専用住宅</t>
  </si>
  <si>
    <t>非木造</t>
  </si>
  <si>
    <t>木造</t>
  </si>
  <si>
    <t>非木造</t>
    <rPh sb="0" eb="1">
      <t>ヒ</t>
    </rPh>
    <rPh sb="1" eb="3">
      <t>モクゾウ</t>
    </rPh>
    <phoneticPr fontId="25"/>
  </si>
  <si>
    <t>木造</t>
    <rPh sb="0" eb="2">
      <t>モクゾウ</t>
    </rPh>
    <phoneticPr fontId="25"/>
  </si>
  <si>
    <t>令和3年</t>
    <rPh sb="0" eb="2">
      <t>レイワ</t>
    </rPh>
    <phoneticPr fontId="25"/>
  </si>
  <si>
    <t>令和2年</t>
    <rPh sb="0" eb="1">
      <t>レイ</t>
    </rPh>
    <rPh sb="1" eb="2">
      <t>ワ</t>
    </rPh>
    <phoneticPr fontId="25"/>
  </si>
  <si>
    <t>平成31年</t>
    <phoneticPr fontId="25"/>
  </si>
  <si>
    <t>平成30年</t>
    <phoneticPr fontId="25"/>
  </si>
  <si>
    <t>平成29年</t>
    <phoneticPr fontId="25"/>
  </si>
  <si>
    <t>種目</t>
  </si>
  <si>
    <t>資料：都市整備部建築課</t>
    <rPh sb="3" eb="5">
      <t>トシ</t>
    </rPh>
    <rPh sb="5" eb="7">
      <t>セイビ</t>
    </rPh>
    <rPh sb="7" eb="8">
      <t>ブ</t>
    </rPh>
    <rPh sb="8" eb="10">
      <t>ケンチク</t>
    </rPh>
    <phoneticPr fontId="25"/>
  </si>
  <si>
    <t>注３：指定確認検査機関分を含む｡</t>
    <rPh sb="3" eb="5">
      <t>シテイ</t>
    </rPh>
    <rPh sb="5" eb="7">
      <t>カクニン</t>
    </rPh>
    <rPh sb="7" eb="9">
      <t>ケンサ</t>
    </rPh>
    <rPh sb="9" eb="11">
      <t>キカン</t>
    </rPh>
    <rPh sb="11" eb="12">
      <t>ブン</t>
    </rPh>
    <phoneticPr fontId="25"/>
  </si>
  <si>
    <t>注２：区所管件数を示し､都所管件数は含まれていない｡</t>
  </si>
  <si>
    <t>注１：件数は計画通知分を含む｡</t>
  </si>
  <si>
    <t>令和元年度</t>
    <rPh sb="0" eb="1">
      <t>レイ</t>
    </rPh>
    <rPh sb="1" eb="2">
      <t>ワ</t>
    </rPh>
    <rPh sb="2" eb="3">
      <t>ガン</t>
    </rPh>
    <rPh sb="3" eb="4">
      <t>ネン</t>
    </rPh>
    <rPh sb="4" eb="5">
      <t>ド</t>
    </rPh>
    <phoneticPr fontId="25"/>
  </si>
  <si>
    <t>平成28年度</t>
    <rPh sb="0" eb="2">
      <t>ヘイセイ</t>
    </rPh>
    <rPh sb="4" eb="6">
      <t>ネンド</t>
    </rPh>
    <phoneticPr fontId="25"/>
  </si>
  <si>
    <t>コンクリート
ブロック造</t>
    <phoneticPr fontId="25"/>
  </si>
  <si>
    <t>鉄骨造</t>
  </si>
  <si>
    <t>鉄筋
コンクリート造</t>
    <phoneticPr fontId="25"/>
  </si>
  <si>
    <t>鉄骨鉄筋
コンクリート造</t>
    <phoneticPr fontId="25"/>
  </si>
  <si>
    <t>年度</t>
    <rPh sb="0" eb="1">
      <t>トシ</t>
    </rPh>
    <rPh sb="1" eb="2">
      <t>ド</t>
    </rPh>
    <phoneticPr fontId="25"/>
  </si>
  <si>
    <t>資料：東京都都市整備局市街地建築部建築企画課</t>
    <rPh sb="8" eb="10">
      <t>セイビ</t>
    </rPh>
    <phoneticPr fontId="25"/>
  </si>
  <si>
    <t>令和元年</t>
    <rPh sb="0" eb="1">
      <t>レイ</t>
    </rPh>
    <rPh sb="1" eb="2">
      <t>ワ</t>
    </rPh>
    <rPh sb="2" eb="3">
      <t>ガン</t>
    </rPh>
    <rPh sb="3" eb="4">
      <t>ネン</t>
    </rPh>
    <phoneticPr fontId="25"/>
  </si>
  <si>
    <t>万円</t>
    <rPh sb="0" eb="2">
      <t>マンエン</t>
    </rPh>
    <phoneticPr fontId="25"/>
  </si>
  <si>
    <t>㎡</t>
    <phoneticPr fontId="25"/>
  </si>
  <si>
    <t>件</t>
    <rPh sb="0" eb="1">
      <t>ケン</t>
    </rPh>
    <phoneticPr fontId="25"/>
  </si>
  <si>
    <t>建築物損害見積額</t>
    <phoneticPr fontId="25"/>
  </si>
  <si>
    <t>床面積の合計</t>
    <phoneticPr fontId="25"/>
  </si>
  <si>
    <t>建築物の数</t>
    <phoneticPr fontId="25"/>
  </si>
  <si>
    <t>建築物評価額</t>
    <phoneticPr fontId="25"/>
  </si>
  <si>
    <t>災害</t>
  </si>
  <si>
    <t>除却</t>
  </si>
  <si>
    <t>年</t>
    <rPh sb="0" eb="1">
      <t>ネン</t>
    </rPh>
    <phoneticPr fontId="25"/>
  </si>
  <si>
    <t>資料：都市整備部住環境整備課､東京都住宅政策本部都営住宅経営部資産活用課、東京都住宅供給公社､独立行政法人都市再生機構</t>
    <rPh sb="18" eb="20">
      <t>ジュウタク</t>
    </rPh>
    <rPh sb="20" eb="22">
      <t>セイサク</t>
    </rPh>
    <rPh sb="22" eb="24">
      <t>ホンブ</t>
    </rPh>
    <phoneticPr fontId="25"/>
  </si>
  <si>
    <t>注２：「公営住宅」「改良住宅」「福祉住宅」「特定公共賃貸住宅等」について「閉鎖住宅」は除く。</t>
    <rPh sb="4" eb="6">
      <t>コウエイ</t>
    </rPh>
    <phoneticPr fontId="25"/>
  </si>
  <si>
    <t>注１：本表の数字は各年度末日で管理している賃貸住宅の現存戸数である｡</t>
  </si>
  <si>
    <t>特定住宅</t>
  </si>
  <si>
    <t>一般都営住宅</t>
  </si>
  <si>
    <t>都民住宅</t>
  </si>
  <si>
    <t>福祉住宅</t>
  </si>
  <si>
    <t>改良住宅</t>
  </si>
  <si>
    <t>公営住宅</t>
  </si>
  <si>
    <t>年度</t>
  </si>
  <si>
    <t>（各年度末現在）</t>
    <rPh sb="1" eb="5">
      <t>カクネンドマツ</t>
    </rPh>
    <rPh sb="5" eb="7">
      <t>ゲンザイ</t>
    </rPh>
    <phoneticPr fontId="25"/>
  </si>
  <si>
    <t>資料：東京都都市整備局市街地建築部建築企画課</t>
    <rPh sb="8" eb="10">
      <t>セイビ</t>
    </rPh>
    <rPh sb="11" eb="14">
      <t>シガイチ</t>
    </rPh>
    <rPh sb="17" eb="19">
      <t>ケンチク</t>
    </rPh>
    <rPh sb="19" eb="21">
      <t>キカク</t>
    </rPh>
    <phoneticPr fontId="25"/>
  </si>
  <si>
    <t>注２：その他は増築または改築によって造られた住宅で新設に該当しないもの｡</t>
  </si>
  <si>
    <t>注１：新設は新築､増築または改築によって居室､台所および便所のある独立しうる住宅が新たに造られたもの｡</t>
  </si>
  <si>
    <t>件</t>
    <phoneticPr fontId="25"/>
  </si>
  <si>
    <t>戸</t>
    <phoneticPr fontId="25"/>
  </si>
  <si>
    <t>総床面積</t>
  </si>
  <si>
    <t>件数</t>
  </si>
  <si>
    <t>戸数</t>
  </si>
  <si>
    <t>分譲住宅</t>
  </si>
  <si>
    <t>給与住宅</t>
  </si>
  <si>
    <t>貸家</t>
    <rPh sb="0" eb="1">
      <t>カシ</t>
    </rPh>
    <phoneticPr fontId="25"/>
  </si>
  <si>
    <t>持家</t>
  </si>
  <si>
    <t>新設</t>
  </si>
  <si>
    <t>注２：工事費予定額が算出される恐れのあるものについては、建築物の数が3以上であっても、工事費予定額を秘匿した場所がある。</t>
    <rPh sb="0" eb="1">
      <t>チュウ</t>
    </rPh>
    <phoneticPr fontId="25"/>
  </si>
  <si>
    <t>注１：建築物の数が1か2の場合、工事費予定額はxで表示。</t>
    <rPh sb="0" eb="1">
      <t>チュウ</t>
    </rPh>
    <phoneticPr fontId="25"/>
  </si>
  <si>
    <t>万円</t>
  </si>
  <si>
    <t>㎡</t>
  </si>
  <si>
    <t>棟</t>
    <phoneticPr fontId="25"/>
  </si>
  <si>
    <t>工事費
予定額</t>
    <phoneticPr fontId="25"/>
  </si>
  <si>
    <t>床面積の合計</t>
  </si>
  <si>
    <t>棟数</t>
  </si>
  <si>
    <t>工事費
予定額</t>
    <rPh sb="2" eb="3">
      <t>ヒ</t>
    </rPh>
    <phoneticPr fontId="25"/>
  </si>
  <si>
    <t>コンクリートブロック造</t>
  </si>
  <si>
    <t>鉄筋コンクリート造</t>
  </si>
  <si>
    <t>鉄骨鉄筋コンクリート造</t>
  </si>
  <si>
    <t>資料：総務省統計局｢住宅・土地統計調査報告｣</t>
  </si>
  <si>
    <t>注：この表は抽出調査の結果であるから､必ずしも総数に一致しない｡</t>
  </si>
  <si>
    <t>葛飾区</t>
  </si>
  <si>
    <t>建築中</t>
  </si>
  <si>
    <t>あき家</t>
  </si>
  <si>
    <t>一時現在者
のみ</t>
    <phoneticPr fontId="25"/>
  </si>
  <si>
    <t>同居世帯あり</t>
  </si>
  <si>
    <t>同居世帯なし</t>
  </si>
  <si>
    <t>居住世帯なし</t>
  </si>
  <si>
    <t>居住世帯あり</t>
  </si>
  <si>
    <t>住宅以外の人が居住する建物数</t>
  </si>
  <si>
    <t>住宅数</t>
  </si>
  <si>
    <t>　注：総数には持ち家・借家の状況「不詳」を含む。</t>
    <rPh sb="1" eb="2">
      <t>チュウ</t>
    </rPh>
    <rPh sb="3" eb="5">
      <t>ソウスウ</t>
    </rPh>
    <rPh sb="7" eb="8">
      <t>モ</t>
    </rPh>
    <rPh sb="9" eb="10">
      <t>イエ</t>
    </rPh>
    <rPh sb="11" eb="13">
      <t>シャクヤ</t>
    </rPh>
    <rPh sb="14" eb="16">
      <t>ジョウキョウ</t>
    </rPh>
    <rPh sb="17" eb="19">
      <t>フショウ</t>
    </rPh>
    <rPh sb="21" eb="22">
      <t>フク</t>
    </rPh>
    <phoneticPr fontId="25"/>
  </si>
  <si>
    <t>借家</t>
  </si>
  <si>
    <t>持ち家</t>
    <phoneticPr fontId="25"/>
  </si>
  <si>
    <t>店舗その他の併用住宅</t>
  </si>
  <si>
    <t>借家</t>
    <phoneticPr fontId="25"/>
  </si>
  <si>
    <t>持ち家</t>
  </si>
  <si>
    <t>畳</t>
  </si>
  <si>
    <t>室</t>
  </si>
  <si>
    <t>世帯人員</t>
  </si>
  <si>
    <t>　注：総数には持ち家・借家の状況｢不詳｣を含む｡</t>
    <rPh sb="7" eb="8">
      <t>モ</t>
    </rPh>
    <rPh sb="9" eb="10">
      <t>イエ</t>
    </rPh>
    <rPh sb="11" eb="13">
      <t>シャクヤ</t>
    </rPh>
    <rPh sb="14" eb="16">
      <t>ジョウキョウ</t>
    </rPh>
    <phoneticPr fontId="25"/>
  </si>
  <si>
    <t>借家</t>
    <rPh sb="0" eb="1">
      <t>シャク</t>
    </rPh>
    <rPh sb="1" eb="2">
      <t>イエ</t>
    </rPh>
    <phoneticPr fontId="34"/>
  </si>
  <si>
    <t>持ち家</t>
    <rPh sb="0" eb="1">
      <t>モ</t>
    </rPh>
    <rPh sb="2" eb="3">
      <t>イエ</t>
    </rPh>
    <phoneticPr fontId="34"/>
  </si>
  <si>
    <t>オートロック式の共同住宅</t>
    <rPh sb="6" eb="7">
      <t>シキ</t>
    </rPh>
    <rPh sb="8" eb="10">
      <t>キョウドウ</t>
    </rPh>
    <rPh sb="10" eb="12">
      <t>ジュウタク</t>
    </rPh>
    <phoneticPr fontId="34"/>
  </si>
  <si>
    <t>（２）オートロック式の共同住宅に住む普通世帯数</t>
    <phoneticPr fontId="25"/>
  </si>
  <si>
    <t>注２：総数には設備状況｢不詳｣を含む｡</t>
  </si>
  <si>
    <t>注１：複数の設備がある場合は、複数回答があるため、住宅の総数とは一致しない。</t>
    <rPh sb="0" eb="1">
      <t>チュウ</t>
    </rPh>
    <rPh sb="3" eb="5">
      <t>フクスウ</t>
    </rPh>
    <rPh sb="6" eb="8">
      <t>セツビ</t>
    </rPh>
    <rPh sb="11" eb="13">
      <t>バアイ</t>
    </rPh>
    <rPh sb="15" eb="17">
      <t>フクスウ</t>
    </rPh>
    <rPh sb="17" eb="19">
      <t>カイトウ</t>
    </rPh>
    <rPh sb="25" eb="27">
      <t>ジュウタク</t>
    </rPh>
    <rPh sb="28" eb="30">
      <t>ソウスウ</t>
    </rPh>
    <rPh sb="32" eb="34">
      <t>イッチ</t>
    </rPh>
    <phoneticPr fontId="25"/>
  </si>
  <si>
    <t>道路から玄関
まで車いすで
通行可能</t>
    <phoneticPr fontId="50"/>
  </si>
  <si>
    <t>段差のない
屋内</t>
    <phoneticPr fontId="25"/>
  </si>
  <si>
    <t>廊下などが
車いすで
通行可能な幅</t>
    <phoneticPr fontId="50"/>
  </si>
  <si>
    <t>またぎやすい
高さの浴槽</t>
    <rPh sb="7" eb="8">
      <t>タカ</t>
    </rPh>
    <phoneticPr fontId="34"/>
  </si>
  <si>
    <t>建物内に
手すりがある</t>
    <rPh sb="0" eb="2">
      <t>タテモノ</t>
    </rPh>
    <rPh sb="2" eb="3">
      <t>ナイ</t>
    </rPh>
    <rPh sb="5" eb="6">
      <t>テ</t>
    </rPh>
    <phoneticPr fontId="34"/>
  </si>
  <si>
    <t>高齢者等の
ための
設備はない</t>
    <rPh sb="0" eb="3">
      <t>コウレイシャ</t>
    </rPh>
    <rPh sb="3" eb="4">
      <t>トウ</t>
    </rPh>
    <phoneticPr fontId="34"/>
  </si>
  <si>
    <t>高齢者等のための設備がある</t>
    <rPh sb="0" eb="3">
      <t>コウレイシャ</t>
    </rPh>
    <rPh sb="3" eb="4">
      <t>トウ</t>
    </rPh>
    <rPh sb="8" eb="10">
      <t>セツビ</t>
    </rPh>
    <phoneticPr fontId="34"/>
  </si>
  <si>
    <t>（１）高齢者等のための設備の有無</t>
    <rPh sb="14" eb="16">
      <t>ウム</t>
    </rPh>
    <phoneticPr fontId="25"/>
  </si>
  <si>
    <t>資料：政策経営部財政課</t>
  </si>
  <si>
    <t>予備費</t>
  </si>
  <si>
    <t>諸支出金</t>
  </si>
  <si>
    <t>公債費</t>
  </si>
  <si>
    <t>職員費</t>
  </si>
  <si>
    <t>教育費</t>
  </si>
  <si>
    <t>都市整備費</t>
  </si>
  <si>
    <t>産業経済費</t>
  </si>
  <si>
    <t>衛生費</t>
  </si>
  <si>
    <t>福祉費</t>
  </si>
  <si>
    <t>環境費</t>
  </si>
  <si>
    <t>総務費</t>
  </si>
  <si>
    <t>議会費</t>
  </si>
  <si>
    <t>総額</t>
  </si>
  <si>
    <t>千円</t>
    <rPh sb="0" eb="2">
      <t>センエン</t>
    </rPh>
    <phoneticPr fontId="25"/>
  </si>
  <si>
    <t>対前年度比較増減額</t>
  </si>
  <si>
    <t>前年度当初予算額</t>
  </si>
  <si>
    <t>構成比</t>
  </si>
  <si>
    <t>本年度当初予算額</t>
  </si>
  <si>
    <t>款</t>
  </si>
  <si>
    <t>（２）歳出</t>
    <phoneticPr fontId="25"/>
  </si>
  <si>
    <t>特別区債</t>
    <rPh sb="0" eb="3">
      <t>トクベツク</t>
    </rPh>
    <rPh sb="3" eb="4">
      <t>サイ</t>
    </rPh>
    <phoneticPr fontId="25"/>
  </si>
  <si>
    <t>諸収入</t>
  </si>
  <si>
    <t>繰越金</t>
  </si>
  <si>
    <t>繰入金</t>
  </si>
  <si>
    <t>寄附金</t>
  </si>
  <si>
    <t>財産収入</t>
  </si>
  <si>
    <t>都支出金</t>
  </si>
  <si>
    <t>国庫支出金</t>
  </si>
  <si>
    <t>使用料及び手数料</t>
  </si>
  <si>
    <t>分担金及び負担金</t>
  </si>
  <si>
    <t>交通安全対策特別交付金</t>
  </si>
  <si>
    <t>特別区交付金</t>
  </si>
  <si>
    <t>地方特例交付金</t>
  </si>
  <si>
    <t>環境性能割交付金</t>
    <rPh sb="0" eb="2">
      <t>カンキョウ</t>
    </rPh>
    <rPh sb="2" eb="4">
      <t>セイノウ</t>
    </rPh>
    <rPh sb="4" eb="5">
      <t>ワリ</t>
    </rPh>
    <rPh sb="5" eb="8">
      <t>コウフキン</t>
    </rPh>
    <phoneticPr fontId="25"/>
  </si>
  <si>
    <t>地方消費税交付金</t>
  </si>
  <si>
    <t>株式等譲渡所得割交付金</t>
    <rPh sb="0" eb="2">
      <t>カブシキ</t>
    </rPh>
    <rPh sb="2" eb="3">
      <t>トウ</t>
    </rPh>
    <rPh sb="3" eb="5">
      <t>ジョウト</t>
    </rPh>
    <rPh sb="5" eb="7">
      <t>ショトク</t>
    </rPh>
    <rPh sb="7" eb="8">
      <t>ワリ</t>
    </rPh>
    <rPh sb="8" eb="10">
      <t>コウフ</t>
    </rPh>
    <rPh sb="10" eb="11">
      <t>キン</t>
    </rPh>
    <phoneticPr fontId="25"/>
  </si>
  <si>
    <t>配当割交付金</t>
    <rPh sb="0" eb="2">
      <t>ハイトウ</t>
    </rPh>
    <rPh sb="2" eb="3">
      <t>ワリ</t>
    </rPh>
    <rPh sb="3" eb="5">
      <t>コウフ</t>
    </rPh>
    <rPh sb="5" eb="6">
      <t>キン</t>
    </rPh>
    <phoneticPr fontId="25"/>
  </si>
  <si>
    <t>利子割交付金</t>
  </si>
  <si>
    <t>地方譲与税</t>
  </si>
  <si>
    <t>特別区税</t>
  </si>
  <si>
    <t>対前年度比</t>
    <rPh sb="0" eb="1">
      <t>タイ</t>
    </rPh>
    <rPh sb="1" eb="5">
      <t>ゼンネンドヒ</t>
    </rPh>
    <phoneticPr fontId="25"/>
  </si>
  <si>
    <t>（１）歳入</t>
    <phoneticPr fontId="25"/>
  </si>
  <si>
    <t>注２：構成比は各欄において表示単位未満を四捨五入しており､ 表内において一致しない場合がある。</t>
    <rPh sb="0" eb="1">
      <t>チュウ</t>
    </rPh>
    <rPh sb="41" eb="43">
      <t>バアイ</t>
    </rPh>
    <phoneticPr fontId="25"/>
  </si>
  <si>
    <t xml:space="preserve">注１：対前年度比は前年度予算額を100とみた｡ </t>
    <phoneticPr fontId="25"/>
  </si>
  <si>
    <t>諸支出金</t>
    <rPh sb="0" eb="1">
      <t>ショ</t>
    </rPh>
    <rPh sb="1" eb="4">
      <t>シシュツキン</t>
    </rPh>
    <phoneticPr fontId="25"/>
  </si>
  <si>
    <t>繰入金</t>
    <rPh sb="0" eb="2">
      <t>クリイレ</t>
    </rPh>
    <phoneticPr fontId="25"/>
  </si>
  <si>
    <t>駐車場事業費</t>
  </si>
  <si>
    <t>使用料及び手数料</t>
    <rPh sb="0" eb="3">
      <t>シヨウリョウ</t>
    </rPh>
    <rPh sb="3" eb="4">
      <t>オヨ</t>
    </rPh>
    <rPh sb="5" eb="8">
      <t>テスウリョウ</t>
    </rPh>
    <phoneticPr fontId="25"/>
  </si>
  <si>
    <t>支払基金交付金</t>
  </si>
  <si>
    <t>基金積立金</t>
  </si>
  <si>
    <t>地域支援事業費</t>
    <rPh sb="0" eb="2">
      <t>チイキ</t>
    </rPh>
    <rPh sb="2" eb="4">
      <t>シエン</t>
    </rPh>
    <rPh sb="4" eb="7">
      <t>ジギョウヒ</t>
    </rPh>
    <phoneticPr fontId="25"/>
  </si>
  <si>
    <t>保険給付費</t>
  </si>
  <si>
    <t>使用料及び手数料</t>
    <rPh sb="3" eb="4">
      <t>オヨ</t>
    </rPh>
    <phoneticPr fontId="25"/>
  </si>
  <si>
    <t>介護保険料</t>
  </si>
  <si>
    <t>款</t>
    <phoneticPr fontId="25"/>
  </si>
  <si>
    <t>予備費</t>
    <rPh sb="0" eb="3">
      <t>ヨビヒ</t>
    </rPh>
    <phoneticPr fontId="25"/>
  </si>
  <si>
    <t>諸収入</t>
    <phoneticPr fontId="25"/>
  </si>
  <si>
    <t>繰越金</t>
    <rPh sb="0" eb="2">
      <t>クリコシ</t>
    </rPh>
    <rPh sb="2" eb="3">
      <t>キン</t>
    </rPh>
    <phoneticPr fontId="25"/>
  </si>
  <si>
    <t>保健事業費</t>
    <rPh sb="0" eb="2">
      <t>ホケン</t>
    </rPh>
    <rPh sb="2" eb="5">
      <t>ジギョウヒ</t>
    </rPh>
    <phoneticPr fontId="25"/>
  </si>
  <si>
    <t>広域連合分賦金</t>
    <rPh sb="0" eb="2">
      <t>コウイキ</t>
    </rPh>
    <rPh sb="2" eb="4">
      <t>レンゴウ</t>
    </rPh>
    <rPh sb="4" eb="5">
      <t>ブン</t>
    </rPh>
    <rPh sb="5" eb="6">
      <t>ミツグ</t>
    </rPh>
    <rPh sb="6" eb="7">
      <t>キン</t>
    </rPh>
    <phoneticPr fontId="25"/>
  </si>
  <si>
    <t>使用料及び手数料</t>
    <rPh sb="0" eb="2">
      <t>シヨウ</t>
    </rPh>
    <rPh sb="2" eb="3">
      <t>リョウ</t>
    </rPh>
    <rPh sb="3" eb="4">
      <t>オヨ</t>
    </rPh>
    <rPh sb="5" eb="8">
      <t>テスウリョウ</t>
    </rPh>
    <phoneticPr fontId="25"/>
  </si>
  <si>
    <t>総務費</t>
    <rPh sb="0" eb="3">
      <t>ソウムヒ</t>
    </rPh>
    <phoneticPr fontId="25"/>
  </si>
  <si>
    <t>後期高齢者医療保険料</t>
    <rPh sb="0" eb="2">
      <t>コウキ</t>
    </rPh>
    <rPh sb="2" eb="5">
      <t>コウレイシャ</t>
    </rPh>
    <rPh sb="5" eb="7">
      <t>イリョウ</t>
    </rPh>
    <rPh sb="7" eb="9">
      <t>ホケン</t>
    </rPh>
    <rPh sb="9" eb="10">
      <t>リョウ</t>
    </rPh>
    <phoneticPr fontId="25"/>
  </si>
  <si>
    <t>諸収入</t>
    <rPh sb="0" eb="1">
      <t>ショ</t>
    </rPh>
    <rPh sb="1" eb="3">
      <t>シュウニュウ</t>
    </rPh>
    <phoneticPr fontId="25"/>
  </si>
  <si>
    <t>予備費</t>
    <phoneticPr fontId="25"/>
  </si>
  <si>
    <t>繰入金</t>
    <rPh sb="0" eb="2">
      <t>クリイレ</t>
    </rPh>
    <rPh sb="2" eb="3">
      <t>キン</t>
    </rPh>
    <phoneticPr fontId="25"/>
  </si>
  <si>
    <t>財産収入</t>
    <phoneticPr fontId="25"/>
  </si>
  <si>
    <t>保健事業費</t>
    <rPh sb="0" eb="2">
      <t>ホケン</t>
    </rPh>
    <rPh sb="2" eb="4">
      <t>ジギョウ</t>
    </rPh>
    <rPh sb="4" eb="5">
      <t>ヒ</t>
    </rPh>
    <phoneticPr fontId="25"/>
  </si>
  <si>
    <t>都支出金</t>
    <phoneticPr fontId="25"/>
  </si>
  <si>
    <t>財政安定化基金拠出金</t>
    <rPh sb="0" eb="2">
      <t>ザイセイ</t>
    </rPh>
    <rPh sb="2" eb="5">
      <t>アンテイカ</t>
    </rPh>
    <rPh sb="5" eb="7">
      <t>キキン</t>
    </rPh>
    <rPh sb="7" eb="10">
      <t>キョシュツキン</t>
    </rPh>
    <phoneticPr fontId="25"/>
  </si>
  <si>
    <t>国民健康保険事業費納付金</t>
    <rPh sb="0" eb="2">
      <t>コクミン</t>
    </rPh>
    <rPh sb="2" eb="4">
      <t>ケンコウ</t>
    </rPh>
    <rPh sb="4" eb="6">
      <t>ホケン</t>
    </rPh>
    <rPh sb="6" eb="8">
      <t>ジギョウ</t>
    </rPh>
    <rPh sb="8" eb="9">
      <t>ヒ</t>
    </rPh>
    <rPh sb="9" eb="12">
      <t>ノウフキン</t>
    </rPh>
    <phoneticPr fontId="25"/>
  </si>
  <si>
    <t>保険給付費</t>
    <rPh sb="0" eb="2">
      <t>ホケン</t>
    </rPh>
    <rPh sb="2" eb="4">
      <t>キュウフ</t>
    </rPh>
    <rPh sb="4" eb="5">
      <t>ヒ</t>
    </rPh>
    <phoneticPr fontId="25"/>
  </si>
  <si>
    <t>一部負担金</t>
  </si>
  <si>
    <t>国民健康保険料</t>
  </si>
  <si>
    <t>資料：会計管理室会計管理課</t>
    <rPh sb="3" eb="5">
      <t>カイケイ</t>
    </rPh>
    <rPh sb="5" eb="8">
      <t>カンリシツ</t>
    </rPh>
    <rPh sb="8" eb="10">
      <t>カイケイ</t>
    </rPh>
    <rPh sb="10" eb="12">
      <t>カンリ</t>
    </rPh>
    <rPh sb="12" eb="13">
      <t>カ</t>
    </rPh>
    <phoneticPr fontId="25"/>
  </si>
  <si>
    <t>−</t>
  </si>
  <si>
    <t>令和2年度</t>
    <rPh sb="0" eb="1">
      <t>レイ</t>
    </rPh>
    <rPh sb="1" eb="2">
      <t>ワ</t>
    </rPh>
    <rPh sb="3" eb="4">
      <t>ネン</t>
    </rPh>
    <rPh sb="4" eb="5">
      <t>ド</t>
    </rPh>
    <phoneticPr fontId="25"/>
  </si>
  <si>
    <t>平成30年度</t>
  </si>
  <si>
    <t>平成29年度</t>
  </si>
  <si>
    <t>平成28年度</t>
  </si>
  <si>
    <t>特別区債</t>
  </si>
  <si>
    <t>自動車取得税交付金</t>
  </si>
  <si>
    <t>株式等譲渡所得割交付金</t>
    <rPh sb="0" eb="2">
      <t>カブシキ</t>
    </rPh>
    <rPh sb="2" eb="3">
      <t>トウ</t>
    </rPh>
    <rPh sb="3" eb="5">
      <t>ジョウト</t>
    </rPh>
    <rPh sb="5" eb="7">
      <t>ショトク</t>
    </rPh>
    <rPh sb="7" eb="8">
      <t>ワリ</t>
    </rPh>
    <rPh sb="8" eb="11">
      <t>コウフキン</t>
    </rPh>
    <phoneticPr fontId="25"/>
  </si>
  <si>
    <t>配当割交付金</t>
    <rPh sb="0" eb="2">
      <t>ハイトウ</t>
    </rPh>
    <rPh sb="2" eb="3">
      <t>ワリ</t>
    </rPh>
    <rPh sb="3" eb="6">
      <t>コウフキン</t>
    </rPh>
    <phoneticPr fontId="25"/>
  </si>
  <si>
    <t>円</t>
    <rPh sb="0" eb="1">
      <t>エン</t>
    </rPh>
    <phoneticPr fontId="25"/>
  </si>
  <si>
    <t>A／B×100</t>
    <phoneticPr fontId="25"/>
  </si>
  <si>
    <t>予算現額(B)</t>
  </si>
  <si>
    <t>支出済額(A)</t>
  </si>
  <si>
    <t>特別区債</t>
    <phoneticPr fontId="25"/>
  </si>
  <si>
    <t>環境性能割交付金</t>
  </si>
  <si>
    <t>株式等譲渡所得割交付金</t>
    <rPh sb="0" eb="3">
      <t>カブシキトウ</t>
    </rPh>
    <rPh sb="3" eb="5">
      <t>ジョウト</t>
    </rPh>
    <rPh sb="5" eb="7">
      <t>ショトク</t>
    </rPh>
    <rPh sb="7" eb="8">
      <t>ワリ</t>
    </rPh>
    <rPh sb="8" eb="11">
      <t>コウフキン</t>
    </rPh>
    <phoneticPr fontId="25"/>
  </si>
  <si>
    <t>収入済額(A)</t>
  </si>
  <si>
    <t>資料：会計管理室会計管理課</t>
    <rPh sb="0" eb="2">
      <t>シリョウ</t>
    </rPh>
    <rPh sb="3" eb="5">
      <t>カイケイ</t>
    </rPh>
    <rPh sb="5" eb="8">
      <t>カンリシツ</t>
    </rPh>
    <rPh sb="8" eb="13">
      <t>カイケイカンリカ</t>
    </rPh>
    <phoneticPr fontId="25"/>
  </si>
  <si>
    <t>保健事業費</t>
  </si>
  <si>
    <t>財政安定化基金拠出金</t>
    <phoneticPr fontId="25"/>
  </si>
  <si>
    <t>国民健康保険事業費納付金</t>
    <phoneticPr fontId="25"/>
  </si>
  <si>
    <t>収入済額(A)</t>
    <rPh sb="0" eb="1">
      <t>オサム</t>
    </rPh>
    <rPh sb="1" eb="2">
      <t>イリ</t>
    </rPh>
    <phoneticPr fontId="25"/>
  </si>
  <si>
    <t>資料：会計管理室会計管理課</t>
    <phoneticPr fontId="25"/>
  </si>
  <si>
    <t>支出済額(A)</t>
    <phoneticPr fontId="25"/>
  </si>
  <si>
    <t>繰越金</t>
    <rPh sb="1" eb="2">
      <t>コ</t>
    </rPh>
    <phoneticPr fontId="25"/>
  </si>
  <si>
    <t>後期高齢者医療保険料</t>
    <rPh sb="0" eb="2">
      <t>コウキ</t>
    </rPh>
    <rPh sb="2" eb="5">
      <t>コウレイシャ</t>
    </rPh>
    <rPh sb="5" eb="7">
      <t>イリョウ</t>
    </rPh>
    <phoneticPr fontId="25"/>
  </si>
  <si>
    <t>収入済額(A)</t>
    <phoneticPr fontId="25"/>
  </si>
  <si>
    <t>諸支出金</t>
    <rPh sb="0" eb="1">
      <t>ショ</t>
    </rPh>
    <rPh sb="1" eb="2">
      <t>ササ</t>
    </rPh>
    <rPh sb="2" eb="3">
      <t>デ</t>
    </rPh>
    <rPh sb="3" eb="4">
      <t>キン</t>
    </rPh>
    <phoneticPr fontId="25"/>
  </si>
  <si>
    <t>（２）歳出</t>
    <rPh sb="3" eb="5">
      <t>サイシュツ</t>
    </rPh>
    <phoneticPr fontId="25"/>
  </si>
  <si>
    <t>使用料及び手数料</t>
    <phoneticPr fontId="25"/>
  </si>
  <si>
    <t>収入済額(A)</t>
    <rPh sb="0" eb="2">
      <t>シュウニュウ</t>
    </rPh>
    <phoneticPr fontId="25"/>
  </si>
  <si>
    <t>注２:注１記載外の税目の調定額は、他の課税所より滞納分が徴収引継されたものである。</t>
    <rPh sb="0" eb="1">
      <t>チュウ</t>
    </rPh>
    <rPh sb="3" eb="4">
      <t>チュウ</t>
    </rPh>
    <rPh sb="5" eb="7">
      <t>キサイ</t>
    </rPh>
    <rPh sb="7" eb="8">
      <t>ガイ</t>
    </rPh>
    <rPh sb="17" eb="18">
      <t>タ</t>
    </rPh>
    <rPh sb="19" eb="21">
      <t>カゼイ</t>
    </rPh>
    <rPh sb="21" eb="22">
      <t>ショ</t>
    </rPh>
    <phoneticPr fontId="25"/>
  </si>
  <si>
    <t>注１:当所においては不動産取得税・固定資産税（土地・家屋）・固定資産税（償却資産）・都市計画税を課税している。</t>
    <rPh sb="0" eb="1">
      <t>チュウ</t>
    </rPh>
    <rPh sb="3" eb="5">
      <t>トウショ</t>
    </rPh>
    <rPh sb="10" eb="13">
      <t>フドウサン</t>
    </rPh>
    <rPh sb="13" eb="15">
      <t>シュトク</t>
    </rPh>
    <rPh sb="15" eb="16">
      <t>ゼイ</t>
    </rPh>
    <rPh sb="17" eb="19">
      <t>コテイ</t>
    </rPh>
    <rPh sb="19" eb="22">
      <t>シサンゼイ</t>
    </rPh>
    <rPh sb="23" eb="25">
      <t>トチ</t>
    </rPh>
    <rPh sb="26" eb="28">
      <t>カオク</t>
    </rPh>
    <rPh sb="30" eb="32">
      <t>コテイ</t>
    </rPh>
    <rPh sb="32" eb="35">
      <t>シサンゼイ</t>
    </rPh>
    <rPh sb="36" eb="38">
      <t>ショウキャク</t>
    </rPh>
    <rPh sb="38" eb="40">
      <t>シサン</t>
    </rPh>
    <rPh sb="42" eb="44">
      <t>トシ</t>
    </rPh>
    <rPh sb="44" eb="46">
      <t>ケイカク</t>
    </rPh>
    <rPh sb="46" eb="47">
      <t>ゼイ</t>
    </rPh>
    <rPh sb="48" eb="50">
      <t>カゼイ</t>
    </rPh>
    <phoneticPr fontId="25"/>
  </si>
  <si>
    <t>小計</t>
    <phoneticPr fontId="25"/>
  </si>
  <si>
    <t>都民税(個人)滞納繰越分</t>
  </si>
  <si>
    <t>都民税(個人)現年課税分</t>
  </si>
  <si>
    <t>滞納繰越分</t>
  </si>
  <si>
    <t>旧法による税</t>
    <rPh sb="0" eb="2">
      <t>キュウホウ</t>
    </rPh>
    <rPh sb="5" eb="6">
      <t>ゼイ</t>
    </rPh>
    <phoneticPr fontId="25"/>
  </si>
  <si>
    <t>宿泊税</t>
    <rPh sb="0" eb="2">
      <t>シュクハク</t>
    </rPh>
    <rPh sb="2" eb="3">
      <t>ゼイ</t>
    </rPh>
    <phoneticPr fontId="25"/>
  </si>
  <si>
    <t>事業所税</t>
    <phoneticPr fontId="25"/>
  </si>
  <si>
    <t>都市計画税</t>
  </si>
  <si>
    <t>狩猟税</t>
    <rPh sb="0" eb="2">
      <t>シュリョウ</t>
    </rPh>
    <rPh sb="2" eb="3">
      <t>ゼイ</t>
    </rPh>
    <phoneticPr fontId="25"/>
  </si>
  <si>
    <t>軽油引取税</t>
  </si>
  <si>
    <t>自動車取得税</t>
  </si>
  <si>
    <t>特別土地保有税</t>
  </si>
  <si>
    <t>固定資産税(償却資産)</t>
  </si>
  <si>
    <t>固定資産税(土地､家屋)</t>
  </si>
  <si>
    <t>鉱区税</t>
    <rPh sb="0" eb="1">
      <t>コウ</t>
    </rPh>
    <rPh sb="1" eb="2">
      <t>ク</t>
    </rPh>
    <rPh sb="2" eb="3">
      <t>ゼイ</t>
    </rPh>
    <phoneticPr fontId="25"/>
  </si>
  <si>
    <t>自動車税</t>
  </si>
  <si>
    <t>ゴルフ場利用税</t>
    <rPh sb="3" eb="4">
      <t>ジョウ</t>
    </rPh>
    <rPh sb="4" eb="6">
      <t>リヨウ</t>
    </rPh>
    <rPh sb="6" eb="7">
      <t>ゼイ</t>
    </rPh>
    <phoneticPr fontId="25"/>
  </si>
  <si>
    <t>都たばこ税</t>
    <phoneticPr fontId="25"/>
  </si>
  <si>
    <t>不動産取得税</t>
  </si>
  <si>
    <t>繰入地方消費税</t>
    <rPh sb="0" eb="2">
      <t>クリイレ</t>
    </rPh>
    <rPh sb="2" eb="4">
      <t>チホウ</t>
    </rPh>
    <rPh sb="4" eb="7">
      <t>ショウヒゼイ</t>
    </rPh>
    <phoneticPr fontId="25"/>
  </si>
  <si>
    <t>事業税(法人)</t>
  </si>
  <si>
    <t>事業税(個人)</t>
  </si>
  <si>
    <t>都民税(法人)</t>
  </si>
  <si>
    <t>現年課税分</t>
  </si>
  <si>
    <t>令和元年度</t>
    <rPh sb="0" eb="2">
      <t>レイワ</t>
    </rPh>
    <rPh sb="2" eb="3">
      <t>ガン</t>
    </rPh>
    <phoneticPr fontId="25"/>
  </si>
  <si>
    <t>税目</t>
  </si>
  <si>
    <t>資料：葛飾税務署、国税庁ホームページ東京国税局分</t>
    <rPh sb="3" eb="5">
      <t>カツシカ</t>
    </rPh>
    <rPh sb="5" eb="8">
      <t>ゼイムショ</t>
    </rPh>
    <rPh sb="9" eb="12">
      <t>コクゼイチョウ</t>
    </rPh>
    <rPh sb="18" eb="20">
      <t>トウキョウ</t>
    </rPh>
    <rPh sb="20" eb="23">
      <t>コクゼイキョク</t>
    </rPh>
    <rPh sb="23" eb="24">
      <t>ブン</t>
    </rPh>
    <phoneticPr fontId="25"/>
  </si>
  <si>
    <t>注２：xは秘匿数値を合算したものである。</t>
    <rPh sb="0" eb="1">
      <t>チュウ</t>
    </rPh>
    <phoneticPr fontId="25"/>
  </si>
  <si>
    <t>注１：本表の数字は各年度の最終徴収決定額であり､滞納繰越額を含むものである｡</t>
  </si>
  <si>
    <t>小計</t>
  </si>
  <si>
    <t>x</t>
  </si>
  <si>
    <t>揮発油税及地方揮発油税</t>
    <rPh sb="7" eb="10">
      <t>キハツユ</t>
    </rPh>
    <phoneticPr fontId="25"/>
  </si>
  <si>
    <t>たばこ税及たばこ特別税</t>
    <rPh sb="3" eb="4">
      <t>ゼイ</t>
    </rPh>
    <rPh sb="4" eb="5">
      <t>オヨ</t>
    </rPh>
    <rPh sb="8" eb="10">
      <t>トクベツ</t>
    </rPh>
    <rPh sb="10" eb="11">
      <t>ゼイ</t>
    </rPh>
    <phoneticPr fontId="25"/>
  </si>
  <si>
    <t>酒税</t>
  </si>
  <si>
    <t>消費税及地方消費税</t>
    <rPh sb="0" eb="3">
      <t>ショウヒゼイ</t>
    </rPh>
    <rPh sb="3" eb="4">
      <t>キュウ</t>
    </rPh>
    <rPh sb="4" eb="6">
      <t>チホウ</t>
    </rPh>
    <rPh sb="6" eb="9">
      <t>ショウヒゼイ</t>
    </rPh>
    <phoneticPr fontId="25"/>
  </si>
  <si>
    <t>消費税</t>
    <rPh sb="0" eb="2">
      <t>ショウヒ</t>
    </rPh>
    <rPh sb="2" eb="3">
      <t>ゼイ</t>
    </rPh>
    <phoneticPr fontId="25"/>
  </si>
  <si>
    <t>相続税</t>
  </si>
  <si>
    <t>地方法人税</t>
    <rPh sb="0" eb="2">
      <t>チホウ</t>
    </rPh>
    <rPh sb="2" eb="5">
      <t>ホウジンゼイ</t>
    </rPh>
    <phoneticPr fontId="25"/>
  </si>
  <si>
    <t>法人税</t>
  </si>
  <si>
    <t>申告所得税及復興特別所得税</t>
    <rPh sb="5" eb="6">
      <t>オヨ</t>
    </rPh>
    <phoneticPr fontId="25"/>
  </si>
  <si>
    <t>申告所得税</t>
  </si>
  <si>
    <t>源泉所得税及復興特別所得税</t>
  </si>
  <si>
    <t>源泉所得税</t>
  </si>
  <si>
    <t>資料：総務部税務課</t>
    <rPh sb="3" eb="5">
      <t>ソウム</t>
    </rPh>
    <phoneticPr fontId="25"/>
  </si>
  <si>
    <t>　注：本表の数字は各年度現年度分の調定額である｡(滞納繰越額､過年度分含まず)</t>
    <phoneticPr fontId="25"/>
  </si>
  <si>
    <t>入湯税</t>
    <rPh sb="0" eb="2">
      <t>ニュウトウ</t>
    </rPh>
    <rPh sb="2" eb="3">
      <t>ゼイ</t>
    </rPh>
    <phoneticPr fontId="25"/>
  </si>
  <si>
    <t>特別区たばこ税</t>
  </si>
  <si>
    <t>軽自動車税</t>
  </si>
  <si>
    <t>特別区民税特別徴収</t>
  </si>
  <si>
    <t>特別区民税普通徴収</t>
  </si>
  <si>
    <t>平成30年度</t>
    <rPh sb="0" eb="2">
      <t>ヘイセイ</t>
    </rPh>
    <rPh sb="4" eb="6">
      <t>ネンド</t>
    </rPh>
    <phoneticPr fontId="25"/>
  </si>
  <si>
    <t>平成29年度</t>
    <rPh sb="0" eb="2">
      <t>ヘイセイ</t>
    </rPh>
    <rPh sb="4" eb="6">
      <t>ネンド</t>
    </rPh>
    <phoneticPr fontId="25"/>
  </si>
  <si>
    <t>入湯税</t>
  </si>
  <si>
    <t>特別区民税</t>
  </si>
  <si>
    <t>世帯当り負担額</t>
  </si>
  <si>
    <t>調定額</t>
  </si>
  <si>
    <t>年度及び税目</t>
  </si>
  <si>
    <t>資料：総務部契約管財課</t>
    <rPh sb="6" eb="8">
      <t>ケイヤク</t>
    </rPh>
    <rPh sb="8" eb="10">
      <t>カンザイ</t>
    </rPh>
    <phoneticPr fontId="25"/>
  </si>
  <si>
    <t>価格</t>
  </si>
  <si>
    <t>立木</t>
  </si>
  <si>
    <t>株式等</t>
    <rPh sb="1" eb="2">
      <t>シキ</t>
    </rPh>
    <phoneticPr fontId="25"/>
  </si>
  <si>
    <t>工作物</t>
    <phoneticPr fontId="25"/>
  </si>
  <si>
    <t>建物</t>
  </si>
  <si>
    <t>土地</t>
  </si>
  <si>
    <t>合計</t>
  </si>
  <si>
    <t>工作物</t>
  </si>
  <si>
    <t>　　　「平成24年経済センサス-活動調査報告」、「平成26年経済センサス-基礎調査報告」、総務省・経済産業省「平成28年経済センサス-活動調査」</t>
    <rPh sb="45" eb="48">
      <t>ソウムショウ</t>
    </rPh>
    <rPh sb="49" eb="51">
      <t>ケイザイ</t>
    </rPh>
    <rPh sb="51" eb="54">
      <t>サンギョウショウ</t>
    </rPh>
    <phoneticPr fontId="25"/>
  </si>
  <si>
    <t>資料：東京都総務局統計部｢事業所・企業統計調査速報｣（昭和61年～平成18年）、「平成21年経済センサス-基礎調査報告」、</t>
    <rPh sb="33" eb="35">
      <t>ヘイセイ</t>
    </rPh>
    <rPh sb="37" eb="38">
      <t>ネン</t>
    </rPh>
    <rPh sb="41" eb="43">
      <t>ヘイセイ</t>
    </rPh>
    <rPh sb="45" eb="46">
      <t>ネン</t>
    </rPh>
    <rPh sb="46" eb="48">
      <t>ケイザイ</t>
    </rPh>
    <rPh sb="53" eb="55">
      <t>キソ</t>
    </rPh>
    <rPh sb="55" eb="57">
      <t>チョウサ</t>
    </rPh>
    <rPh sb="57" eb="59">
      <t>ホウコク</t>
    </rPh>
    <phoneticPr fontId="25"/>
  </si>
  <si>
    <t>注２：平成24年経済センサス-活動調査および平成28年経済センサス-活動調査は、国及び地方公共団体の事業所を調査対象としていない。</t>
    <rPh sb="0" eb="1">
      <t>チュウ</t>
    </rPh>
    <rPh sb="3" eb="5">
      <t>ヘイセイ</t>
    </rPh>
    <rPh sb="7" eb="8">
      <t>ネン</t>
    </rPh>
    <rPh sb="8" eb="10">
      <t>ケイザイ</t>
    </rPh>
    <rPh sb="40" eb="41">
      <t>クニ</t>
    </rPh>
    <rPh sb="41" eb="42">
      <t>オヨ</t>
    </rPh>
    <rPh sb="43" eb="45">
      <t>チホウ</t>
    </rPh>
    <rPh sb="45" eb="47">
      <t>コウキョウ</t>
    </rPh>
    <rPh sb="47" eb="49">
      <t>ダンタイ</t>
    </rPh>
    <rPh sb="50" eb="53">
      <t>ジギョウショ</t>
    </rPh>
    <rPh sb="54" eb="56">
      <t>チョウサ</t>
    </rPh>
    <rPh sb="56" eb="58">
      <t>タイショウ</t>
    </rPh>
    <phoneticPr fontId="25"/>
  </si>
  <si>
    <t>注１：平成19年より、経営組織別区分が変更されたため、独立行政法人等は「その他の法人」に含む。</t>
    <rPh sb="0" eb="1">
      <t>チュウ</t>
    </rPh>
    <rPh sb="3" eb="5">
      <t>ヘイセイ</t>
    </rPh>
    <rPh sb="7" eb="8">
      <t>ネン</t>
    </rPh>
    <rPh sb="11" eb="13">
      <t>ケイエイ</t>
    </rPh>
    <rPh sb="13" eb="15">
      <t>ソシキ</t>
    </rPh>
    <rPh sb="15" eb="16">
      <t>ベツ</t>
    </rPh>
    <rPh sb="16" eb="18">
      <t>クブン</t>
    </rPh>
    <rPh sb="19" eb="21">
      <t>ヘンコウ</t>
    </rPh>
    <rPh sb="27" eb="29">
      <t>ドクリツ</t>
    </rPh>
    <rPh sb="29" eb="31">
      <t>ギョウセイ</t>
    </rPh>
    <rPh sb="31" eb="33">
      <t>ホウジン</t>
    </rPh>
    <rPh sb="33" eb="34">
      <t>ナド</t>
    </rPh>
    <rPh sb="38" eb="39">
      <t>タ</t>
    </rPh>
    <rPh sb="40" eb="42">
      <t>ホウジン</t>
    </rPh>
    <rPh sb="44" eb="45">
      <t>フク</t>
    </rPh>
    <phoneticPr fontId="25"/>
  </si>
  <si>
    <t>…</t>
  </si>
  <si>
    <t xml:space="preserve">— </t>
    <phoneticPr fontId="25"/>
  </si>
  <si>
    <t xml:space="preserve">— </t>
  </si>
  <si>
    <t>平成18年</t>
    <rPh sb="0" eb="2">
      <t>ヘイセイ</t>
    </rPh>
    <rPh sb="4" eb="5">
      <t>ネン</t>
    </rPh>
    <phoneticPr fontId="25"/>
  </si>
  <si>
    <t>従業者数</t>
  </si>
  <si>
    <t>事業所数</t>
  </si>
  <si>
    <t>国及び地方公共団体</t>
    <rPh sb="0" eb="1">
      <t>クニ</t>
    </rPh>
    <rPh sb="1" eb="2">
      <t>オヨ</t>
    </rPh>
    <rPh sb="3" eb="5">
      <t>チホウ</t>
    </rPh>
    <rPh sb="5" eb="7">
      <t>コウキョウ</t>
    </rPh>
    <rPh sb="7" eb="9">
      <t>ダンタイ</t>
    </rPh>
    <phoneticPr fontId="25"/>
  </si>
  <si>
    <t>法人でない団体</t>
  </si>
  <si>
    <t>その他の法人</t>
    <rPh sb="2" eb="3">
      <t>タ</t>
    </rPh>
    <phoneticPr fontId="25"/>
  </si>
  <si>
    <t>独立行政法人等</t>
    <rPh sb="0" eb="2">
      <t>ドクリツ</t>
    </rPh>
    <rPh sb="2" eb="4">
      <t>ギョウセイ</t>
    </rPh>
    <rPh sb="4" eb="6">
      <t>ホウジン</t>
    </rPh>
    <rPh sb="6" eb="7">
      <t>トウ</t>
    </rPh>
    <phoneticPr fontId="25"/>
  </si>
  <si>
    <t>会社</t>
  </si>
  <si>
    <t>個人</t>
  </si>
  <si>
    <t>経営組織別</t>
    <rPh sb="3" eb="4">
      <t>オリ</t>
    </rPh>
    <phoneticPr fontId="25"/>
  </si>
  <si>
    <t>平成28年は６月１日現在</t>
  </si>
  <si>
    <t>平成26年は７月１日現在</t>
  </si>
  <si>
    <t>平成24年は２月１日現在</t>
  </si>
  <si>
    <t>平成21年は７月１日現在</t>
  </si>
  <si>
    <t>平成18年は10月１日現在</t>
  </si>
  <si>
    <t>　　　「平成24年経済センサス-活動調査報告」、「平成26年経済センサス-基礎調査報告」、総務省・経済産業省「平成28年経済センサス-活動調査」</t>
    <phoneticPr fontId="25"/>
  </si>
  <si>
    <t>資料：東京都総務局統計部｢事業所・企業統計調査報告｣（平成3年～平成18年）、「平成21年経済センサス-基礎調査報告」、</t>
    <rPh sb="23" eb="25">
      <t>ホウコク</t>
    </rPh>
    <rPh sb="27" eb="29">
      <t>ヘイセイ</t>
    </rPh>
    <rPh sb="30" eb="31">
      <t>ネン</t>
    </rPh>
    <rPh sb="32" eb="34">
      <t>ヘイセイ</t>
    </rPh>
    <rPh sb="36" eb="37">
      <t>ネン</t>
    </rPh>
    <rPh sb="40" eb="42">
      <t>ヘイセイ</t>
    </rPh>
    <rPh sb="44" eb="45">
      <t>ネン</t>
    </rPh>
    <rPh sb="45" eb="47">
      <t>ケイザイ</t>
    </rPh>
    <rPh sb="52" eb="54">
      <t>キソ</t>
    </rPh>
    <rPh sb="54" eb="56">
      <t>チョウサ</t>
    </rPh>
    <rPh sb="56" eb="58">
      <t>ホウコク</t>
    </rPh>
    <phoneticPr fontId="25"/>
  </si>
  <si>
    <t>　　　100～299人に記載している。</t>
    <phoneticPr fontId="25"/>
  </si>
  <si>
    <t>注３：平成28年経済センサス-活動調査の従業者数100〜299人、300〜499人、500人以上は、現時点で100人以上の結果としてまとめられているため、</t>
    <rPh sb="0" eb="1">
      <t>チュウ</t>
    </rPh>
    <rPh sb="3" eb="5">
      <t>ヘイセイ</t>
    </rPh>
    <rPh sb="7" eb="8">
      <t>ネン</t>
    </rPh>
    <rPh sb="8" eb="10">
      <t>ケイザイ</t>
    </rPh>
    <rPh sb="15" eb="17">
      <t>カツドウ</t>
    </rPh>
    <rPh sb="17" eb="19">
      <t>チョウサ</t>
    </rPh>
    <rPh sb="20" eb="21">
      <t>ジュウ</t>
    </rPh>
    <rPh sb="21" eb="24">
      <t>ギョウシャスウ</t>
    </rPh>
    <rPh sb="50" eb="53">
      <t>ゲンジテン</t>
    </rPh>
    <rPh sb="57" eb="58">
      <t>ニン</t>
    </rPh>
    <rPh sb="58" eb="60">
      <t>イジョウ</t>
    </rPh>
    <rPh sb="61" eb="63">
      <t>ケッカ</t>
    </rPh>
    <phoneticPr fontId="25"/>
  </si>
  <si>
    <t>注２：平成24年経済センサス-活動調査および平成28年経済センサス-活動調査は、国及び地方公共団体の事業所を調査対象としていない。</t>
    <rPh sb="0" eb="1">
      <t>チュウ</t>
    </rPh>
    <rPh sb="3" eb="5">
      <t>ヘイセイ</t>
    </rPh>
    <rPh sb="7" eb="8">
      <t>ネン</t>
    </rPh>
    <rPh sb="8" eb="10">
      <t>ケイザイ</t>
    </rPh>
    <rPh sb="15" eb="17">
      <t>カツドウ</t>
    </rPh>
    <rPh sb="17" eb="19">
      <t>チョウサ</t>
    </rPh>
    <phoneticPr fontId="25"/>
  </si>
  <si>
    <t>注１：産業分類は、日本標準産業分類(平成25年10月改定)による。</t>
    <rPh sb="0" eb="1">
      <t>チュウ</t>
    </rPh>
    <rPh sb="3" eb="5">
      <t>サンギョウ</t>
    </rPh>
    <rPh sb="5" eb="7">
      <t>ブンルイ</t>
    </rPh>
    <rPh sb="9" eb="11">
      <t>ニホン</t>
    </rPh>
    <rPh sb="11" eb="13">
      <t>ヒョウジュン</t>
    </rPh>
    <rPh sb="13" eb="15">
      <t>サンギョウ</t>
    </rPh>
    <rPh sb="15" eb="17">
      <t>ブンルイ</t>
    </rPh>
    <rPh sb="18" eb="20">
      <t>ヘイセイ</t>
    </rPh>
    <rPh sb="22" eb="23">
      <t>ネン</t>
    </rPh>
    <rPh sb="25" eb="26">
      <t>ガツ</t>
    </rPh>
    <rPh sb="26" eb="28">
      <t>カイテイ</t>
    </rPh>
    <phoneticPr fontId="25"/>
  </si>
  <si>
    <t>公務（他に分類されるものを除く）</t>
    <rPh sb="0" eb="2">
      <t>コウム</t>
    </rPh>
    <rPh sb="13" eb="14">
      <t>ノゾ</t>
    </rPh>
    <phoneticPr fontId="25"/>
  </si>
  <si>
    <t>サービス業（他に分類されないもの）</t>
    <phoneticPr fontId="25"/>
  </si>
  <si>
    <t>複合サービス事業</t>
  </si>
  <si>
    <t>医療，福祉</t>
  </si>
  <si>
    <t>教育，学習支援業</t>
  </si>
  <si>
    <t>生活関連サービス業，娯楽業</t>
  </si>
  <si>
    <t>宿泊業，飲食サービス業</t>
  </si>
  <si>
    <t>学術研究，専門・技術サービス業</t>
    <phoneticPr fontId="25"/>
  </si>
  <si>
    <t>不動産業，物品賃貸業</t>
  </si>
  <si>
    <t>金融業，保険業</t>
  </si>
  <si>
    <t>卸売業，小売業</t>
  </si>
  <si>
    <t>運輸業，郵便業</t>
  </si>
  <si>
    <t>情報通信業</t>
  </si>
  <si>
    <t>電気・ガス・熱供給・水道業</t>
  </si>
  <si>
    <t>製造業</t>
  </si>
  <si>
    <t>建設業</t>
  </si>
  <si>
    <t>鉱業，採石業，砂利採取業</t>
  </si>
  <si>
    <t>漁業</t>
  </si>
  <si>
    <t>農業，林業</t>
  </si>
  <si>
    <t>出向・派遣
従業者のみ</t>
    <rPh sb="0" eb="2">
      <t>シュッコウ</t>
    </rPh>
    <rPh sb="3" eb="5">
      <t>ハケン</t>
    </rPh>
    <rPh sb="6" eb="9">
      <t>ジュウギョウシャ</t>
    </rPh>
    <phoneticPr fontId="25"/>
  </si>
  <si>
    <t>500人以上</t>
    <phoneticPr fontId="25"/>
  </si>
  <si>
    <t>300〜499人</t>
    <phoneticPr fontId="25"/>
  </si>
  <si>
    <t>100〜299人</t>
    <phoneticPr fontId="25"/>
  </si>
  <si>
    <t>50〜99人</t>
  </si>
  <si>
    <t>30〜49人</t>
  </si>
  <si>
    <t>10〜29人</t>
  </si>
  <si>
    <t>５〜９人</t>
  </si>
  <si>
    <t>１〜４人</t>
  </si>
  <si>
    <t>年及び産業</t>
    <rPh sb="1" eb="2">
      <t>オヨ</t>
    </rPh>
    <phoneticPr fontId="25"/>
  </si>
  <si>
    <t>資料：総務省・経済産業省「平成28年経済センサス－活動調査」</t>
    <phoneticPr fontId="25"/>
  </si>
  <si>
    <t>亀有</t>
  </si>
  <si>
    <t>白鳥</t>
  </si>
  <si>
    <t>お花茶屋</t>
  </si>
  <si>
    <t>お花茶屋</t>
    <phoneticPr fontId="25"/>
  </si>
  <si>
    <t>小菅</t>
  </si>
  <si>
    <t>東堀切</t>
  </si>
  <si>
    <t>堀切</t>
  </si>
  <si>
    <t>宝町</t>
  </si>
  <si>
    <t>東四つ木</t>
  </si>
  <si>
    <t>四つ木</t>
  </si>
  <si>
    <t>東立石</t>
  </si>
  <si>
    <t>立石</t>
  </si>
  <si>
    <t>人</t>
    <rPh sb="0" eb="1">
      <t>ニン</t>
    </rPh>
    <phoneticPr fontId="25"/>
  </si>
  <si>
    <t>I　卸売・小売業</t>
    <rPh sb="2" eb="4">
      <t>オロシウリ</t>
    </rPh>
    <rPh sb="5" eb="8">
      <t>コウリギョウ</t>
    </rPh>
    <phoneticPr fontId="25"/>
  </si>
  <si>
    <t>H　運輸業・郵便業</t>
    <rPh sb="2" eb="4">
      <t>ウンユ</t>
    </rPh>
    <rPh sb="4" eb="5">
      <t>ギョウ</t>
    </rPh>
    <rPh sb="6" eb="8">
      <t>ユウビン</t>
    </rPh>
    <rPh sb="8" eb="9">
      <t>ギョウ</t>
    </rPh>
    <phoneticPr fontId="25"/>
  </si>
  <si>
    <t>G　情報通信業</t>
    <rPh sb="2" eb="4">
      <t>ジョウホウ</t>
    </rPh>
    <rPh sb="4" eb="7">
      <t>ツウシンギョウ</t>
    </rPh>
    <phoneticPr fontId="25"/>
  </si>
  <si>
    <t>F　電気・ガス・
熱供給・水道業</t>
    <rPh sb="2" eb="4">
      <t>デンキ</t>
    </rPh>
    <rPh sb="9" eb="10">
      <t>ネツ</t>
    </rPh>
    <rPh sb="10" eb="12">
      <t>キョウキュウ</t>
    </rPh>
    <rPh sb="13" eb="15">
      <t>スイドウ</t>
    </rPh>
    <rPh sb="15" eb="16">
      <t>ギョウ</t>
    </rPh>
    <phoneticPr fontId="25"/>
  </si>
  <si>
    <t>E　製造業</t>
    <rPh sb="2" eb="4">
      <t>セイゾウ</t>
    </rPh>
    <rPh sb="4" eb="5">
      <t>ギョウ</t>
    </rPh>
    <phoneticPr fontId="25"/>
  </si>
  <si>
    <t>D　建設業</t>
    <rPh sb="2" eb="5">
      <t>ケンセツギョウ</t>
    </rPh>
    <phoneticPr fontId="25"/>
  </si>
  <si>
    <t>C　鉱業</t>
    <rPh sb="2" eb="4">
      <t>コウギョウ</t>
    </rPh>
    <phoneticPr fontId="25"/>
  </si>
  <si>
    <t>C～R　非農林漁業
（公務含まず）</t>
    <rPh sb="4" eb="5">
      <t>ヒ</t>
    </rPh>
    <rPh sb="5" eb="7">
      <t>ノウリン</t>
    </rPh>
    <rPh sb="7" eb="9">
      <t>ギョギョウ</t>
    </rPh>
    <rPh sb="11" eb="13">
      <t>コウム</t>
    </rPh>
    <rPh sb="13" eb="14">
      <t>フク</t>
    </rPh>
    <phoneticPr fontId="25"/>
  </si>
  <si>
    <t>A～B　農林漁業</t>
    <phoneticPr fontId="74"/>
  </si>
  <si>
    <t>産業分類別</t>
    <phoneticPr fontId="74"/>
  </si>
  <si>
    <t>S　公務（他に分類されるものを除く）</t>
    <rPh sb="2" eb="4">
      <t>コウム</t>
    </rPh>
    <rPh sb="5" eb="6">
      <t>ホカ</t>
    </rPh>
    <rPh sb="7" eb="9">
      <t>ブンルイ</t>
    </rPh>
    <rPh sb="15" eb="16">
      <t>ノゾ</t>
    </rPh>
    <phoneticPr fontId="25"/>
  </si>
  <si>
    <t>R　サービス業（他に分類されないもの）</t>
    <rPh sb="6" eb="7">
      <t>ギョウ</t>
    </rPh>
    <rPh sb="8" eb="9">
      <t>ホカ</t>
    </rPh>
    <rPh sb="10" eb="12">
      <t>ブンルイ</t>
    </rPh>
    <phoneticPr fontId="25"/>
  </si>
  <si>
    <t>Q　複合サービス事業</t>
    <rPh sb="2" eb="4">
      <t>フクゴウ</t>
    </rPh>
    <rPh sb="8" eb="10">
      <t>ジギョウ</t>
    </rPh>
    <phoneticPr fontId="25"/>
  </si>
  <si>
    <t>P　医療，福祉</t>
    <rPh sb="2" eb="4">
      <t>イリョウ</t>
    </rPh>
    <phoneticPr fontId="25"/>
  </si>
  <si>
    <t>O　教育，学習支援業</t>
    <rPh sb="2" eb="4">
      <t>キョウイク</t>
    </rPh>
    <rPh sb="5" eb="7">
      <t>ガクシュウ</t>
    </rPh>
    <rPh sb="7" eb="9">
      <t>シエン</t>
    </rPh>
    <phoneticPr fontId="25"/>
  </si>
  <si>
    <t>N　生活関連サービス・娯楽業</t>
    <rPh sb="2" eb="4">
      <t>セイカツ</t>
    </rPh>
    <rPh sb="4" eb="6">
      <t>カンレン</t>
    </rPh>
    <rPh sb="11" eb="13">
      <t>ゴラク</t>
    </rPh>
    <rPh sb="13" eb="14">
      <t>ギョウ</t>
    </rPh>
    <phoneticPr fontId="25"/>
  </si>
  <si>
    <t>M　宿泊・飲食サービス業</t>
    <rPh sb="2" eb="4">
      <t>シュクハク</t>
    </rPh>
    <rPh sb="5" eb="7">
      <t>インショク</t>
    </rPh>
    <rPh sb="11" eb="12">
      <t>ギョウ</t>
    </rPh>
    <phoneticPr fontId="25"/>
  </si>
  <si>
    <t>L　学術研究,専門・
技術サービス業</t>
    <rPh sb="2" eb="4">
      <t>ガクジュツ</t>
    </rPh>
    <rPh sb="4" eb="6">
      <t>ケンキュウ</t>
    </rPh>
    <rPh sb="7" eb="9">
      <t>センモン</t>
    </rPh>
    <rPh sb="11" eb="13">
      <t>ギジュツ</t>
    </rPh>
    <rPh sb="17" eb="18">
      <t>ギョウ</t>
    </rPh>
    <phoneticPr fontId="25"/>
  </si>
  <si>
    <t>K　不動産業・
物品賃貸業</t>
    <rPh sb="8" eb="10">
      <t>ブッピン</t>
    </rPh>
    <rPh sb="10" eb="12">
      <t>チンタイ</t>
    </rPh>
    <rPh sb="12" eb="13">
      <t>ギョウ</t>
    </rPh>
    <phoneticPr fontId="25"/>
  </si>
  <si>
    <t>J　金融・保険業</t>
    <phoneticPr fontId="74"/>
  </si>
  <si>
    <t>細田</t>
  </si>
  <si>
    <t>鎌倉</t>
  </si>
  <si>
    <t>高砂８丁目</t>
    <rPh sb="0" eb="2">
      <t>タカサゴ</t>
    </rPh>
    <rPh sb="3" eb="5">
      <t>チョウメ</t>
    </rPh>
    <phoneticPr fontId="25"/>
  </si>
  <si>
    <t>高砂</t>
  </si>
  <si>
    <t>奥戸</t>
  </si>
  <si>
    <t>西新小岩</t>
  </si>
  <si>
    <t>東新小岩</t>
  </si>
  <si>
    <t>新小岩</t>
  </si>
  <si>
    <t>青戸</t>
  </si>
  <si>
    <t>西亀有</t>
  </si>
  <si>
    <t>…</t>
    <phoneticPr fontId="74"/>
  </si>
  <si>
    <t>西水元</t>
  </si>
  <si>
    <t>南水元</t>
  </si>
  <si>
    <t>東水元</t>
  </si>
  <si>
    <t>水元</t>
  </si>
  <si>
    <t>東金町</t>
  </si>
  <si>
    <t>金町</t>
  </si>
  <si>
    <t>金町</t>
    <rPh sb="0" eb="2">
      <t>カナマチ</t>
    </rPh>
    <phoneticPr fontId="25"/>
  </si>
  <si>
    <t>新宿</t>
  </si>
  <si>
    <t>柴又</t>
  </si>
  <si>
    <t>資料：総務省・経済産業省「平成28年経済センサス－活動調査」</t>
    <rPh sb="0" eb="2">
      <t>シリョウ</t>
    </rPh>
    <rPh sb="3" eb="6">
      <t>ソウムショウ</t>
    </rPh>
    <rPh sb="7" eb="9">
      <t>ケイザイ</t>
    </rPh>
    <rPh sb="9" eb="12">
      <t>サンギョウショウ</t>
    </rPh>
    <rPh sb="13" eb="15">
      <t>ヘイセイ</t>
    </rPh>
    <rPh sb="17" eb="18">
      <t>ネン</t>
    </rPh>
    <rPh sb="18" eb="20">
      <t>ケイザイ</t>
    </rPh>
    <rPh sb="25" eb="27">
      <t>カツドウ</t>
    </rPh>
    <rPh sb="27" eb="29">
      <t>チョウサ</t>
    </rPh>
    <phoneticPr fontId="25"/>
  </si>
  <si>
    <t>その他の電子部品・デバイス・電子回路製造業</t>
  </si>
  <si>
    <t>ユニット部品製造業</t>
  </si>
  <si>
    <t>その他の窯業・土石製品製造業</t>
  </si>
  <si>
    <t>その他のパルプ・紙・紙加工品製造業</t>
  </si>
  <si>
    <t>電気通信に附帯するサービス業</t>
  </si>
  <si>
    <t>電子回路製造業</t>
  </si>
  <si>
    <t>骨材・石工品等製造業</t>
  </si>
  <si>
    <t>紙製容器製造業</t>
  </si>
  <si>
    <t>移動電気通信業</t>
  </si>
  <si>
    <t>記録メディア製造業</t>
  </si>
  <si>
    <t>研磨材・同製品製造業</t>
  </si>
  <si>
    <t>紙製品製造業</t>
  </si>
  <si>
    <t>固定電気通信業</t>
  </si>
  <si>
    <t>電子部品製造業</t>
  </si>
  <si>
    <t>炭素・黒鉛製品製造業</t>
  </si>
  <si>
    <t>加工紙製造業</t>
  </si>
  <si>
    <t>その他の職別工事業</t>
  </si>
  <si>
    <t>冷蔵倉庫業</t>
  </si>
  <si>
    <t>管理，補助的経済活動を行う事業所</t>
  </si>
  <si>
    <t>電子デバイス製造業</t>
  </si>
  <si>
    <t>耐火物製造業</t>
  </si>
  <si>
    <t>紙製造業</t>
  </si>
  <si>
    <t>床・内装工事業</t>
  </si>
  <si>
    <t>倉庫業（冷蔵倉庫業を除く）</t>
  </si>
  <si>
    <t>通信業</t>
  </si>
  <si>
    <t>陶磁器・同関連製品製造業</t>
  </si>
  <si>
    <t>パルプ製造業</t>
  </si>
  <si>
    <t>塗装工事業</t>
  </si>
  <si>
    <t>【情報通信業】</t>
  </si>
  <si>
    <t>電子部品・デバイス・電子回路製造業</t>
  </si>
  <si>
    <t>建設用粘土製品製造業（陶磁器製を除く）</t>
  </si>
  <si>
    <t>板金・金物工事業</t>
  </si>
  <si>
    <t>倉庫業</t>
  </si>
  <si>
    <t>セメント・同製品製造業</t>
  </si>
  <si>
    <t>パルプ・紙・紙加工品製造業</t>
  </si>
  <si>
    <t>左官工事業</t>
  </si>
  <si>
    <t>下水道業</t>
  </si>
  <si>
    <t>武器製造業</t>
  </si>
  <si>
    <t>ガラス・同製品製造業</t>
  </si>
  <si>
    <t>石工・れんが・タイル・ブロック工事業</t>
  </si>
  <si>
    <t>航空機使用業（航空運送業を除く）</t>
  </si>
  <si>
    <t>工業用水道業</t>
  </si>
  <si>
    <t>光学機械器具・レンズ製造業</t>
  </si>
  <si>
    <t>その他の家具・装備品製造業</t>
  </si>
  <si>
    <t>鉄骨・鉄筋工事業</t>
  </si>
  <si>
    <t>航空運送業</t>
  </si>
  <si>
    <t>上水道業</t>
  </si>
  <si>
    <t>医療用機械器具・医療用品製造業</t>
  </si>
  <si>
    <t>窯業・土石製品製造業</t>
  </si>
  <si>
    <t>建具製造業</t>
  </si>
  <si>
    <t>とび・土工・コンクリート工事業</t>
  </si>
  <si>
    <t>計量器・測定器・分析機器・試験機・測量機械器具・理化学機械器具製造業</t>
  </si>
  <si>
    <t>宗教用具製造業</t>
  </si>
  <si>
    <t>大工工事業</t>
  </si>
  <si>
    <t>航空運輸業</t>
  </si>
  <si>
    <t>水道業</t>
  </si>
  <si>
    <t>サービス用・娯楽用機械器具製造業</t>
  </si>
  <si>
    <t>その他のなめし革製品製造業</t>
  </si>
  <si>
    <t>家具製造業</t>
  </si>
  <si>
    <t>事務用機械器具製造業</t>
  </si>
  <si>
    <t>毛皮製造業</t>
  </si>
  <si>
    <t>職別工事業（設備工事業を除く）</t>
  </si>
  <si>
    <t>船舶貸渡業</t>
  </si>
  <si>
    <t>熱供給業</t>
  </si>
  <si>
    <t>袋物製造業</t>
  </si>
  <si>
    <t>家具・装備品製造業</t>
    <phoneticPr fontId="74"/>
  </si>
  <si>
    <t>内陸水運業</t>
  </si>
  <si>
    <t>業務用機械器具製造業</t>
  </si>
  <si>
    <t>かばん製造業</t>
  </si>
  <si>
    <t>建築リフォーム工事業</t>
  </si>
  <si>
    <t>沿海海運業</t>
  </si>
  <si>
    <t>革製手袋製造業</t>
  </si>
  <si>
    <t>その他の木製品製造業（竹，とうを含む）</t>
  </si>
  <si>
    <t>木造建築工事業</t>
  </si>
  <si>
    <t>外航海運業</t>
  </si>
  <si>
    <t>その他の生産用機械・同部分品製造業</t>
  </si>
  <si>
    <t>革製履物製造業</t>
  </si>
  <si>
    <t>木製容器製造業（竹，とうを含む）</t>
  </si>
  <si>
    <t>建築工事業（木造建築工事業を除く）</t>
  </si>
  <si>
    <t>ガス業</t>
  </si>
  <si>
    <t>半導体・フラットパネルディスプレイ製造装置製造業</t>
  </si>
  <si>
    <t>革製履物用材料・同附属品製造業</t>
  </si>
  <si>
    <t>造作材・合板・建築用組立材料製造業</t>
  </si>
  <si>
    <t>舗装工事業</t>
  </si>
  <si>
    <t>水運業</t>
  </si>
  <si>
    <t>金属加工機械製造業</t>
  </si>
  <si>
    <t>工業用革製品製造業（手袋を除く）</t>
  </si>
  <si>
    <t>製材業，木製品製造業</t>
  </si>
  <si>
    <t>土木工事業（舗装工事業を除く）</t>
  </si>
  <si>
    <t>基礎素材産業用機械製造業</t>
  </si>
  <si>
    <t>なめし革製造業</t>
  </si>
  <si>
    <t>一般土木建築工事業</t>
  </si>
  <si>
    <t>その他の道路貨物運送業</t>
  </si>
  <si>
    <t>生活関連産業用機械製造業</t>
  </si>
  <si>
    <t>木材・木製品製造業（家具を除く）</t>
  </si>
  <si>
    <t>集配利用運送業</t>
  </si>
  <si>
    <t>電気業</t>
  </si>
  <si>
    <t>繊維機械製造業</t>
  </si>
  <si>
    <t>なめし革・同製品・毛皮製造業</t>
  </si>
  <si>
    <t>総合工事業</t>
  </si>
  <si>
    <t>貨物軽自動車運送業</t>
  </si>
  <si>
    <t>建設機械・鉱山機械製造業</t>
  </si>
  <si>
    <t>その他の繊維製品製造業</t>
  </si>
  <si>
    <t>【建設業】</t>
  </si>
  <si>
    <t>特定貨物自動車運送業</t>
  </si>
  <si>
    <t>農業用機械製造業（農業用器具を除く）</t>
  </si>
  <si>
    <t>その他のゴム製品製造業</t>
  </si>
  <si>
    <t>和装製品・その他の衣服・繊維製身の回り品製造業</t>
  </si>
  <si>
    <t>一般貨物自動車運送業</t>
  </si>
  <si>
    <t>【電気・ガス・熱供給・水道業】</t>
  </si>
  <si>
    <t>ゴムベルト・ゴムホース・工業用ゴム製品製造業</t>
  </si>
  <si>
    <t>下着類製造業</t>
  </si>
  <si>
    <t>その他の鉱業</t>
  </si>
  <si>
    <t>生産用機械器具製造業</t>
  </si>
  <si>
    <t>ゴム製・プラスチック製履物・同附属品製造業</t>
  </si>
  <si>
    <t>外衣・シャツ製造業（和式を除く）</t>
  </si>
  <si>
    <t>窯業原料用鉱物鉱業（耐火物・陶磁器・ガラス・セメント原料用に限る）</t>
  </si>
  <si>
    <t>道路貨物運送業</t>
  </si>
  <si>
    <t>他に分類されない製造業</t>
  </si>
  <si>
    <t>タイヤ・チューブ製造業</t>
  </si>
  <si>
    <t>綱・網・レース・繊維粗製品製造業</t>
  </si>
  <si>
    <t>採石業，砂・砂利・玉石採取業</t>
  </si>
  <si>
    <t>畳等生活雑貨製品製造業</t>
  </si>
  <si>
    <t>その他のはん用機械・同部分品製造業</t>
  </si>
  <si>
    <t>染色整理業</t>
  </si>
  <si>
    <t>原油・天然ガス鉱業</t>
  </si>
  <si>
    <t>その他の道路旅客運送業</t>
  </si>
  <si>
    <t>漆器製造業</t>
  </si>
  <si>
    <t>一般産業用機械・装置製造業</t>
  </si>
  <si>
    <t>ゴム製品製造業</t>
  </si>
  <si>
    <t>ニット生地製造業</t>
  </si>
  <si>
    <t>石炭・亜炭鉱業</t>
  </si>
  <si>
    <t>一般貸切旅客自動車運送業</t>
  </si>
  <si>
    <t>ペン・鉛筆・絵画用品・その他の事務用品製造業</t>
  </si>
  <si>
    <t>ポンプ・圧縮機器製造業</t>
  </si>
  <si>
    <t>織物業</t>
  </si>
  <si>
    <t>金属鉱業</t>
  </si>
  <si>
    <t>一般乗用旅客自動車運送業</t>
  </si>
  <si>
    <t>がん具・運動用具製造業</t>
  </si>
  <si>
    <t>ボイラ・原動機製造業</t>
  </si>
  <si>
    <t>その他のプラスチック製品製造業</t>
  </si>
  <si>
    <t>製糸業，紡績業，化学繊維・ねん糸等製造業</t>
  </si>
  <si>
    <t>一般乗合旅客自動車運送業</t>
  </si>
  <si>
    <t>楽器製造業</t>
  </si>
  <si>
    <t>プラスチック成形材料製造業（廃プラスチックを含む）</t>
  </si>
  <si>
    <t>時計・同部分品製造業</t>
  </si>
  <si>
    <t>はん用機械器具製造業</t>
  </si>
  <si>
    <t>発泡・強化プラスチック製品製造業</t>
  </si>
  <si>
    <t>繊維工業</t>
  </si>
  <si>
    <t>【鉱業，採石業，砂利採取業】</t>
  </si>
  <si>
    <t>道路旅客運送業</t>
  </si>
  <si>
    <t>装身具・装飾品・ボタン・同関連品製造業（貴金属・宝石製を除く）</t>
  </si>
  <si>
    <t>工業用プラスチック製品製造業</t>
  </si>
  <si>
    <t>貴金属・宝石製品製造業</t>
  </si>
  <si>
    <t>その他の金属製品製造業</t>
  </si>
  <si>
    <t>プラスチックフィルム・シート・床材・合成皮革製造業</t>
  </si>
  <si>
    <t>飼料・有機質肥料製造業</t>
  </si>
  <si>
    <t>内水面養殖業</t>
  </si>
  <si>
    <t>鉄道業</t>
  </si>
  <si>
    <t>ボルト・ナット・リベット・小ねじ・木ねじ等製造業</t>
  </si>
  <si>
    <t>プラスチック板・棒・管・継手・異形押出製品製造業</t>
  </si>
  <si>
    <t>たばこ製造業</t>
  </si>
  <si>
    <t>海面養殖業</t>
  </si>
  <si>
    <t>その他の製造業</t>
  </si>
  <si>
    <t>金属線製品製造業（ねじ類を除く）</t>
  </si>
  <si>
    <t>製氷業</t>
  </si>
  <si>
    <t>金属被覆・彫刻業，熱処理業（ほうろう鉄器を除く）</t>
  </si>
  <si>
    <t>プラスチック製品製造業（別掲を除く）</t>
  </si>
  <si>
    <t>茶・コーヒー製造業（清涼飲料を除く）</t>
  </si>
  <si>
    <t>水産養殖業</t>
  </si>
  <si>
    <t>【運輸業，郵便業】</t>
  </si>
  <si>
    <t>その他の輸送用機械器具製造業</t>
  </si>
  <si>
    <t>金属素形材製品製造業</t>
  </si>
  <si>
    <t>酒類製造業</t>
  </si>
  <si>
    <t>産業用運搬車両・同部分品・附属品製造業</t>
  </si>
  <si>
    <t>建設用・建築用金属製品製造業（製缶板金業を含む）</t>
  </si>
  <si>
    <t>その他の石油製品・石炭製品製造業</t>
  </si>
  <si>
    <t>清涼飲料製造業</t>
  </si>
  <si>
    <t>内水面漁業</t>
  </si>
  <si>
    <t>インターネット附随サービス業</t>
  </si>
  <si>
    <t>航空機・同附属品製造業</t>
  </si>
  <si>
    <t>暖房・調理等装置，配管工事用附属品製造業</t>
  </si>
  <si>
    <t>舗装材料製造業</t>
  </si>
  <si>
    <t>海面漁業</t>
  </si>
  <si>
    <t>船舶製造・修理業，舶用機関製造業</t>
  </si>
  <si>
    <t>洋食器・刃物・手道具・金物類製造業</t>
  </si>
  <si>
    <t>コークス製造業</t>
  </si>
  <si>
    <t>飲料・たばこ・飼料製造業</t>
  </si>
  <si>
    <t>鉄道車両・同部分品製造業</t>
  </si>
  <si>
    <t>ブリキ缶・その他のめっき板等製品製造業</t>
  </si>
  <si>
    <t>潤滑油・グリース製造業（石油精製業によらないもの）</t>
  </si>
  <si>
    <t>漁業（水産養殖業を除く）</t>
  </si>
  <si>
    <t>自動車・同附属品製造業</t>
  </si>
  <si>
    <t>石油精製業</t>
  </si>
  <si>
    <t>その他の食料品製造業</t>
  </si>
  <si>
    <t>【漁業】</t>
  </si>
  <si>
    <t>情報処理・提供サービス業</t>
  </si>
  <si>
    <t>金属製品製造業</t>
  </si>
  <si>
    <t>動植物油脂製造業</t>
  </si>
  <si>
    <t>ソフトウェア業</t>
  </si>
  <si>
    <t>輸送用機械器具製造業</t>
  </si>
  <si>
    <t>石油製品・石炭製品製造業</t>
  </si>
  <si>
    <t>パン・菓子製造業</t>
  </si>
  <si>
    <t>その他の林業</t>
  </si>
  <si>
    <t>その他の非鉄金属製造業</t>
  </si>
  <si>
    <t>精穀・製粉業</t>
  </si>
  <si>
    <t>林業サービス業</t>
  </si>
  <si>
    <t>情報サービス業</t>
  </si>
  <si>
    <t>電子計算機・同附属装置製造業</t>
  </si>
  <si>
    <t>非鉄金属素形材製造業</t>
  </si>
  <si>
    <t>その他の化学工業</t>
  </si>
  <si>
    <t>糖類製造業</t>
  </si>
  <si>
    <t>特用林産物生産業（きのこ類の栽培を除く）</t>
  </si>
  <si>
    <t>映像・音響機械器具製造業</t>
  </si>
  <si>
    <t>電線・ケーブル製造業</t>
  </si>
  <si>
    <t>化粧品・歯磨・その他の化粧用調整品製造業</t>
  </si>
  <si>
    <t>調味料製造業</t>
  </si>
  <si>
    <t>素材生産業</t>
  </si>
  <si>
    <t>映像・音声・文字情報制作に附帯するサービス業</t>
  </si>
  <si>
    <t>通信機械器具・同関連機械器具製造業</t>
  </si>
  <si>
    <t>非鉄金属・同合金圧延業（抽伸，押出しを含む）</t>
  </si>
  <si>
    <t>医薬品製造業</t>
  </si>
  <si>
    <t>野菜缶詰・果実缶詰・農産保存食料品製造業</t>
  </si>
  <si>
    <t>育林業</t>
  </si>
  <si>
    <t>広告制作業</t>
  </si>
  <si>
    <t>非鉄金属第２次製錬・精製業（非鉄金属合金製造業を含む）</t>
  </si>
  <si>
    <t>油脂加工製品・石けん・合成洗剤・界面活性剤・塗料製造業</t>
  </si>
  <si>
    <t>水産食料品製造業</t>
  </si>
  <si>
    <t>出版業</t>
  </si>
  <si>
    <t>情報通信機械器具製造業</t>
  </si>
  <si>
    <t>非鉄金属第１次製錬・精製業</t>
  </si>
  <si>
    <t>有機化学工業製品製造業</t>
  </si>
  <si>
    <t>畜産食料品製造業</t>
  </si>
  <si>
    <t>林業</t>
  </si>
  <si>
    <t>新聞業</t>
  </si>
  <si>
    <t>無機化学工業製品製造業</t>
  </si>
  <si>
    <t>音声情報制作業</t>
  </si>
  <si>
    <t>その他の電気機械器具製造業</t>
  </si>
  <si>
    <t>非鉄金属製造業</t>
  </si>
  <si>
    <t>化学肥料製造業</t>
  </si>
  <si>
    <t>食料品製造業</t>
  </si>
  <si>
    <t>園芸サービス業</t>
  </si>
  <si>
    <t>映像情報制作・配給業</t>
  </si>
  <si>
    <t>電気計測器製造業</t>
  </si>
  <si>
    <t>【製造業】</t>
  </si>
  <si>
    <t>農業サービス業（園芸サービス業を除く）</t>
  </si>
  <si>
    <t>電子応用装置製造業</t>
  </si>
  <si>
    <t>その他の鉄鋼業</t>
  </si>
  <si>
    <t>化学工業</t>
  </si>
  <si>
    <t>畜産農業</t>
  </si>
  <si>
    <t>映像・音声・文字情報制作業</t>
  </si>
  <si>
    <t>電池製造業</t>
  </si>
  <si>
    <t>鉄素形材製造業</t>
  </si>
  <si>
    <t>その他の設備工事業</t>
  </si>
  <si>
    <t>耕種農業</t>
  </si>
  <si>
    <t>電球・電気照明器具製造業</t>
  </si>
  <si>
    <t>表面処理鋼材製造業</t>
  </si>
  <si>
    <t>印刷関連サービス業</t>
  </si>
  <si>
    <t>機械器具設置工事業</t>
  </si>
  <si>
    <t>有線放送業</t>
  </si>
  <si>
    <t>民生用電気機械器具製造業</t>
  </si>
  <si>
    <t>製鋼を行わない鋼材製造業（表面処理鋼材を除く）</t>
  </si>
  <si>
    <t>製本業，印刷物加工業</t>
  </si>
  <si>
    <t>管工事業（さく井工事業を除く）</t>
  </si>
  <si>
    <t>農業</t>
  </si>
  <si>
    <t>民間放送業（有線放送業を除く）</t>
  </si>
  <si>
    <t>産業用電気機械器具製造業</t>
  </si>
  <si>
    <t>製鋼・製鋼圧延業</t>
  </si>
  <si>
    <t>製版業</t>
  </si>
  <si>
    <t>電気通信・信号装置工事業</t>
  </si>
  <si>
    <t>【農業，林業】</t>
  </si>
  <si>
    <t>公共放送業（有線放送業を除く）</t>
  </si>
  <si>
    <t>発電用・送電用・配電用電気機械器具製造業</t>
  </si>
  <si>
    <t>製鉄業</t>
  </si>
  <si>
    <t>印刷業</t>
  </si>
  <si>
    <t>電気工事業</t>
  </si>
  <si>
    <t>【農林漁業】</t>
  </si>
  <si>
    <t>放送業</t>
  </si>
  <si>
    <t>電気機械器具製造業</t>
  </si>
  <si>
    <t>鉄鋼業</t>
  </si>
  <si>
    <t>印刷・同関連業</t>
  </si>
  <si>
    <t>設備工事業</t>
  </si>
  <si>
    <t>全産業</t>
  </si>
  <si>
    <t>従業
者数</t>
    <phoneticPr fontId="74"/>
  </si>
  <si>
    <t>事業
所数</t>
    <phoneticPr fontId="74"/>
  </si>
  <si>
    <t>産業小分類</t>
    <rPh sb="0" eb="2">
      <t>サンギョウ</t>
    </rPh>
    <rPh sb="2" eb="5">
      <t>ショウブンルイ</t>
    </rPh>
    <phoneticPr fontId="74"/>
  </si>
  <si>
    <t>学校教育支援機関</t>
  </si>
  <si>
    <t>専修学校，各種学校</t>
  </si>
  <si>
    <t>その他の織物・衣服・身の回り品小売業</t>
  </si>
  <si>
    <t>高等教育機関</t>
  </si>
  <si>
    <t>靴・履物小売業</t>
  </si>
  <si>
    <t>特別支援学校</t>
  </si>
  <si>
    <t>金融代理業</t>
  </si>
  <si>
    <t>婦人・子供服小売業</t>
  </si>
  <si>
    <t>その他の廃棄物処理業</t>
  </si>
  <si>
    <t>高等学校，中等教育学校</t>
  </si>
  <si>
    <t>その他の技術サービス業</t>
  </si>
  <si>
    <t>信託業</t>
  </si>
  <si>
    <t>男子服小売業</t>
  </si>
  <si>
    <t>産業廃棄物処理業</t>
  </si>
  <si>
    <t>中学校</t>
  </si>
  <si>
    <t>写真業</t>
  </si>
  <si>
    <t>補助的金融業，金融附帯業</t>
  </si>
  <si>
    <t>呉服・服地・寝具小売業</t>
  </si>
  <si>
    <t>一般廃棄物処理業</t>
  </si>
  <si>
    <t>小学校</t>
  </si>
  <si>
    <t>計量証明業</t>
  </si>
  <si>
    <t>幼保連携型認定こども園</t>
  </si>
  <si>
    <t>商品・非破壊検査業</t>
  </si>
  <si>
    <t>補助的金融業等</t>
  </si>
  <si>
    <t>織物・衣服・身の回り品小売業</t>
  </si>
  <si>
    <t>廃棄物処理業</t>
  </si>
  <si>
    <t>幼稚園</t>
  </si>
  <si>
    <t>機械設計業</t>
  </si>
  <si>
    <t>土木建築サービス業</t>
  </si>
  <si>
    <t>商品先物取引業，商品投資顧問業</t>
  </si>
  <si>
    <t>その他の各種商品小売業（従業者が常時50人未満のもの）</t>
  </si>
  <si>
    <t>その他の宗教</t>
  </si>
  <si>
    <t>学校教育</t>
  </si>
  <si>
    <t>獣医業</t>
  </si>
  <si>
    <t>金融商品取引業</t>
  </si>
  <si>
    <t>百貨店，総合スーパー</t>
  </si>
  <si>
    <t>キリスト教系宗教</t>
  </si>
  <si>
    <t>【教育，学習支援業】</t>
  </si>
  <si>
    <t>仏教系宗教</t>
  </si>
  <si>
    <t>技術サービス業（他に分類されないもの）</t>
  </si>
  <si>
    <t>金融商品取引業，商品先物取引業</t>
  </si>
  <si>
    <t>各種商品小売業</t>
  </si>
  <si>
    <t>神道系宗教</t>
  </si>
  <si>
    <t>その他の娯楽業</t>
  </si>
  <si>
    <t>宗教</t>
  </si>
  <si>
    <t>遊戯場</t>
  </si>
  <si>
    <t>広告業</t>
  </si>
  <si>
    <t>その他の非預金信用機関</t>
  </si>
  <si>
    <t>他に分類されない卸売業</t>
  </si>
  <si>
    <t>公園，遊園地</t>
  </si>
  <si>
    <t>クレジットカード業，割賦金融業</t>
  </si>
  <si>
    <t>紙・紙製品卸売業</t>
  </si>
  <si>
    <t>他に分類されない非営利的団体</t>
  </si>
  <si>
    <t>スポーツ施設提供業</t>
  </si>
  <si>
    <t>質屋</t>
  </si>
  <si>
    <t>医薬品・化粧品等卸売業</t>
  </si>
  <si>
    <t>政治団体</t>
  </si>
  <si>
    <t>競輪・競馬等の競走場，競技団</t>
  </si>
  <si>
    <t>貸金業</t>
  </si>
  <si>
    <t>家具・建具・じゅう器等卸売業</t>
  </si>
  <si>
    <t>学術・文化団体</t>
  </si>
  <si>
    <t>興行場（別掲を除く），興行団</t>
  </si>
  <si>
    <t>その他の専門サービス業</t>
  </si>
  <si>
    <t>労働団体</t>
  </si>
  <si>
    <t>映画館</t>
  </si>
  <si>
    <t>経営コンサルタント業，純粋持株会社</t>
  </si>
  <si>
    <t>貸金業，クレジットカード業等非預金信用機関</t>
  </si>
  <si>
    <t>その他の卸売業</t>
  </si>
  <si>
    <t>経済団体</t>
  </si>
  <si>
    <t>著述・芸術家業</t>
  </si>
  <si>
    <t>政治・経済・文化団体</t>
  </si>
  <si>
    <t>娯楽業</t>
  </si>
  <si>
    <t>デザイン業</t>
  </si>
  <si>
    <t>農林水産金融業</t>
  </si>
  <si>
    <t>その他の機械器具卸売業</t>
  </si>
  <si>
    <t>【サービス業（他に分類されないもの）】</t>
  </si>
  <si>
    <t>社会保険労務士事務所</t>
  </si>
  <si>
    <t>中小企業等金融業</t>
  </si>
  <si>
    <t>電気機械器具卸売業</t>
  </si>
  <si>
    <t>他に分類されない生活関連サービス業</t>
  </si>
  <si>
    <t>公認会計士事務所，税理士事務所</t>
  </si>
  <si>
    <t>自動車卸売業</t>
  </si>
  <si>
    <t>事業協同組合（他に分類されないもの）</t>
  </si>
  <si>
    <t>冠婚葬祭業</t>
  </si>
  <si>
    <t>行政書士事務所</t>
  </si>
  <si>
    <t>協同組織金融業</t>
  </si>
  <si>
    <t>産業機械器具卸売業</t>
  </si>
  <si>
    <t>農林水産業協同組合（他に分類されないもの）</t>
  </si>
  <si>
    <t>火葬・墓地管理業</t>
  </si>
  <si>
    <t>公証人役場，司法書士事務所，土地家屋調査士事務所</t>
  </si>
  <si>
    <t>物品預り業</t>
  </si>
  <si>
    <t>法律事務所，特許事務所</t>
  </si>
  <si>
    <t>銀行（中央銀行を除く）</t>
  </si>
  <si>
    <t>機械器具卸売業</t>
  </si>
  <si>
    <t>協同組合（他に分類されないもの）</t>
  </si>
  <si>
    <t>衣服裁縫修理業</t>
  </si>
  <si>
    <t>中央銀行</t>
  </si>
  <si>
    <t>旅行業</t>
  </si>
  <si>
    <t>専門サービス業（他に分類されないもの）</t>
  </si>
  <si>
    <t>再生資源卸売業</t>
  </si>
  <si>
    <t>郵便局受託業</t>
  </si>
  <si>
    <t>銀行業</t>
  </si>
  <si>
    <t>非鉄金属卸売業</t>
  </si>
  <si>
    <t>郵便局</t>
  </si>
  <si>
    <t>その他の生活関連サービス業</t>
  </si>
  <si>
    <t>人文・社会科学研究所</t>
  </si>
  <si>
    <t>【金融業，保険業】</t>
  </si>
  <si>
    <t>鉄鋼製品卸売業</t>
  </si>
  <si>
    <t>自然科学研究所</t>
  </si>
  <si>
    <t>石油・鉱物卸売業</t>
  </si>
  <si>
    <t>その他の洗濯・理容・美容・浴場業</t>
  </si>
  <si>
    <t>その他の無店舗小売業</t>
  </si>
  <si>
    <t>化学製品卸売業</t>
  </si>
  <si>
    <t>【複合サービス事業】</t>
  </si>
  <si>
    <t>その他の公衆浴場業</t>
  </si>
  <si>
    <t>学術・開発研究機関</t>
  </si>
  <si>
    <t>自動販売機による小売業</t>
  </si>
  <si>
    <t>建築材料卸売業</t>
  </si>
  <si>
    <t>一般公衆浴場業</t>
  </si>
  <si>
    <t>【学術研究，専門・技術サービス業】</t>
  </si>
  <si>
    <t>通信販売・訪問販売小売業</t>
  </si>
  <si>
    <t>その他の社会保険・社会福祉・介護事業</t>
  </si>
  <si>
    <t>美容業</t>
  </si>
  <si>
    <t>建築材料，鉱物・金属材料等卸売業</t>
  </si>
  <si>
    <t>障害者福祉事業</t>
  </si>
  <si>
    <t>理容業</t>
  </si>
  <si>
    <t>その他の物品賃貸業</t>
  </si>
  <si>
    <t>無店舗小売業</t>
  </si>
  <si>
    <t>老人福祉・介護事業</t>
  </si>
  <si>
    <t>洗濯業</t>
  </si>
  <si>
    <t>スポーツ・娯楽用品賃貸業</t>
  </si>
  <si>
    <t>食料・飲料卸売業</t>
  </si>
  <si>
    <t>児童福祉事業</t>
  </si>
  <si>
    <t>自動車賃貸業</t>
  </si>
  <si>
    <t>他に分類されない小売業</t>
  </si>
  <si>
    <t>農畜産物・水産物卸売業</t>
  </si>
  <si>
    <t>社会保険事業団体</t>
  </si>
  <si>
    <t>洗濯・理容・美容・浴場業</t>
  </si>
  <si>
    <t>事務用機械器具賃貸業</t>
  </si>
  <si>
    <t>写真機・時計・眼鏡小売業</t>
  </si>
  <si>
    <t>【生活関連サービス業，娯楽業】</t>
  </si>
  <si>
    <t>産業用機械器具賃貸業</t>
  </si>
  <si>
    <t>スポーツ用品・がん具・娯楽用品・楽器小売業</t>
  </si>
  <si>
    <t>飲食料品卸売業</t>
  </si>
  <si>
    <t>社会保険・社会福祉・介護事業</t>
  </si>
  <si>
    <t>各種物品賃貸業</t>
  </si>
  <si>
    <t>書籍・文房具小売業</t>
  </si>
  <si>
    <t>配達飲食サービス業</t>
  </si>
  <si>
    <t>燃料小売業</t>
  </si>
  <si>
    <t>身の回り品卸売業</t>
  </si>
  <si>
    <t>その他の保健衛生</t>
  </si>
  <si>
    <t>持ち帰り飲食サービス業</t>
  </si>
  <si>
    <t>物品賃貸業</t>
  </si>
  <si>
    <t>農耕用品小売業</t>
  </si>
  <si>
    <t>衣服卸売業</t>
  </si>
  <si>
    <t>健康相談施設</t>
  </si>
  <si>
    <t>医薬品・化粧品小売業</t>
  </si>
  <si>
    <t>繊維品卸売業（衣服，身の回り品を除く）</t>
  </si>
  <si>
    <t>持ち帰り・配達飲食サービス業</t>
  </si>
  <si>
    <t>不動産管理業</t>
  </si>
  <si>
    <t>じゅう器小売業</t>
  </si>
  <si>
    <t>保健衛生</t>
  </si>
  <si>
    <t>駐車場業</t>
  </si>
  <si>
    <t>家具・建具・畳小売業</t>
  </si>
  <si>
    <t>繊維・衣服等卸売業</t>
  </si>
  <si>
    <t>その他の飲食店</t>
  </si>
  <si>
    <t>貸家業，貸間業</t>
  </si>
  <si>
    <t>医療に附帯するサービス業</t>
  </si>
  <si>
    <t>喫茶店</t>
  </si>
  <si>
    <t>不動産賃貸業（貸家業，貸間業を除く）</t>
  </si>
  <si>
    <t>その他の小売業</t>
  </si>
  <si>
    <t>各種商品卸売業</t>
  </si>
  <si>
    <t>療術業</t>
  </si>
  <si>
    <t>バー，キャバレー，ナイトクラブ</t>
  </si>
  <si>
    <t>労働者派遣業</t>
  </si>
  <si>
    <t>助産・看護業</t>
  </si>
  <si>
    <t>酒場，ビヤホール</t>
  </si>
  <si>
    <t>不動産賃貸業・管理業</t>
  </si>
  <si>
    <t>機械器具小売業（自動車，自転車を除く）</t>
  </si>
  <si>
    <t>職業紹介業</t>
  </si>
  <si>
    <t>歯科診療所</t>
  </si>
  <si>
    <t>すし店</t>
  </si>
  <si>
    <t>自転車小売業</t>
  </si>
  <si>
    <t>【卸売業，小売業】</t>
  </si>
  <si>
    <t>一般診療所</t>
  </si>
  <si>
    <t>そば・うどん店</t>
  </si>
  <si>
    <t>不動産代理業・仲介業</t>
  </si>
  <si>
    <t>自動車小売業</t>
  </si>
  <si>
    <t>職業紹介・労働者派遣業</t>
  </si>
  <si>
    <t>専門料理店</t>
  </si>
  <si>
    <t>建物売買業，土地売買業</t>
  </si>
  <si>
    <t>郵便業（信書便事業を含む）</t>
  </si>
  <si>
    <t>食堂，レストラン（専門料理店を除く）</t>
  </si>
  <si>
    <t>機械器具小売業</t>
  </si>
  <si>
    <t>その他の修理業</t>
  </si>
  <si>
    <t>医療業</t>
  </si>
  <si>
    <t>不動産取引業</t>
  </si>
  <si>
    <t>表具業</t>
  </si>
  <si>
    <t>【医療，福祉】</t>
  </si>
  <si>
    <t>飲食店</t>
  </si>
  <si>
    <t>【不動産業，物品賃貸業】</t>
  </si>
  <si>
    <t>その他の飲食料品小売業</t>
  </si>
  <si>
    <t>電気機械器具修理業</t>
  </si>
  <si>
    <t>菓子・パン小売業</t>
  </si>
  <si>
    <t>その他の運輸に附帯するサービス業</t>
  </si>
  <si>
    <t>機械修理業（電気機械器具を除く）</t>
  </si>
  <si>
    <t>他に分類されない教育，学習支援業</t>
  </si>
  <si>
    <t>その他の宿泊業</t>
  </si>
  <si>
    <t>保険サービス業</t>
  </si>
  <si>
    <t>酒小売業</t>
  </si>
  <si>
    <t>運輸施設提供業</t>
  </si>
  <si>
    <t>教養・技能教授業</t>
  </si>
  <si>
    <t>下宿業</t>
  </si>
  <si>
    <t>保険媒介代理業</t>
  </si>
  <si>
    <t>鮮魚小売業</t>
  </si>
  <si>
    <t>こん包業</t>
  </si>
  <si>
    <t>機械等修理業（別掲を除く）</t>
  </si>
  <si>
    <t>学習塾</t>
  </si>
  <si>
    <t>簡易宿所</t>
  </si>
  <si>
    <t>共済事業，少額短期保険業</t>
  </si>
  <si>
    <t>食肉小売業</t>
  </si>
  <si>
    <t>運送代理店</t>
  </si>
  <si>
    <t>職業・教育支援施設</t>
  </si>
  <si>
    <t>旅館，ホテル</t>
  </si>
  <si>
    <t>損害保険業</t>
  </si>
  <si>
    <t>野菜・果実小売業</t>
  </si>
  <si>
    <t>貨物運送取扱業（集配利用運送業を除く）</t>
  </si>
  <si>
    <t>自動車整備業</t>
  </si>
  <si>
    <t>社会教育</t>
  </si>
  <si>
    <t>生命保険業</t>
  </si>
  <si>
    <t>各種食料品小売業</t>
  </si>
  <si>
    <t>港湾運送業</t>
  </si>
  <si>
    <t>宿泊業</t>
  </si>
  <si>
    <t>その他の教育，学習支援業</t>
  </si>
  <si>
    <t>【宿泊業，飲食サービス業】</t>
  </si>
  <si>
    <t>保険業（保険媒介代理業，保険サービス業を含む）</t>
  </si>
  <si>
    <t>飲食料品小売業</t>
  </si>
  <si>
    <t>運輸に附帯するサービス業</t>
  </si>
  <si>
    <t>資料：東京都総務局統計部「平成26年経済センサス－基礎調査報告」、総務省・経済産業省「平成28年経済センサス－活動調査」</t>
    <rPh sb="3" eb="6">
      <t>トウキョウト</t>
    </rPh>
    <rPh sb="6" eb="8">
      <t>ソウム</t>
    </rPh>
    <rPh sb="8" eb="9">
      <t>キョク</t>
    </rPh>
    <rPh sb="9" eb="11">
      <t>トウケイ</t>
    </rPh>
    <rPh sb="11" eb="12">
      <t>ブ</t>
    </rPh>
    <rPh sb="13" eb="15">
      <t>ヘイセイ</t>
    </rPh>
    <rPh sb="17" eb="18">
      <t>ネン</t>
    </rPh>
    <rPh sb="18" eb="20">
      <t>ケイザイ</t>
    </rPh>
    <rPh sb="25" eb="27">
      <t>キソ</t>
    </rPh>
    <rPh sb="27" eb="29">
      <t>チョウサ</t>
    </rPh>
    <rPh sb="29" eb="31">
      <t>ホウコク</t>
    </rPh>
    <phoneticPr fontId="27"/>
  </si>
  <si>
    <t>注３：平成28年経済センサス－活動調査においては、国・地方公共団体の事業所を調査対象としていない。</t>
    <rPh sb="0" eb="1">
      <t>チュウ</t>
    </rPh>
    <rPh sb="3" eb="5">
      <t>ヘイセイ</t>
    </rPh>
    <rPh sb="7" eb="8">
      <t>ネン</t>
    </rPh>
    <rPh sb="8" eb="10">
      <t>ケイザイ</t>
    </rPh>
    <rPh sb="15" eb="17">
      <t>カツドウ</t>
    </rPh>
    <rPh sb="17" eb="19">
      <t>チョウサ</t>
    </rPh>
    <rPh sb="25" eb="26">
      <t>クニ</t>
    </rPh>
    <rPh sb="27" eb="29">
      <t>チホウ</t>
    </rPh>
    <rPh sb="29" eb="31">
      <t>コウキョウ</t>
    </rPh>
    <rPh sb="31" eb="33">
      <t>ダンタイ</t>
    </rPh>
    <rPh sb="34" eb="37">
      <t>ジギョウショ</t>
    </rPh>
    <rPh sb="38" eb="40">
      <t>チョウサ</t>
    </rPh>
    <rPh sb="40" eb="42">
      <t>タイショウ</t>
    </rPh>
    <phoneticPr fontId="27"/>
  </si>
  <si>
    <t>　　　調査対象としていない。</t>
    <phoneticPr fontId="25"/>
  </si>
  <si>
    <t>注２：平成26年経済センサス－基礎調査においては、日本標準産業分類「サービス業(他に分類されないもの)」のうち、外国公務に分類する事業所を</t>
    <rPh sb="0" eb="1">
      <t>チュウ</t>
    </rPh>
    <rPh sb="3" eb="5">
      <t>ヘイセイ</t>
    </rPh>
    <rPh sb="7" eb="8">
      <t>ネン</t>
    </rPh>
    <rPh sb="8" eb="10">
      <t>ケイザイ</t>
    </rPh>
    <rPh sb="15" eb="17">
      <t>キソ</t>
    </rPh>
    <rPh sb="17" eb="19">
      <t>チョウサ</t>
    </rPh>
    <rPh sb="25" eb="27">
      <t>ニホン</t>
    </rPh>
    <rPh sb="27" eb="29">
      <t>ヒョウジュン</t>
    </rPh>
    <rPh sb="29" eb="31">
      <t>サンギョウ</t>
    </rPh>
    <rPh sb="31" eb="33">
      <t>ブンルイ</t>
    </rPh>
    <rPh sb="38" eb="39">
      <t>ギョウ</t>
    </rPh>
    <rPh sb="40" eb="41">
      <t>ホカ</t>
    </rPh>
    <rPh sb="42" eb="44">
      <t>ブンルイ</t>
    </rPh>
    <rPh sb="56" eb="58">
      <t>ガイコク</t>
    </rPh>
    <rPh sb="58" eb="60">
      <t>コウム</t>
    </rPh>
    <rPh sb="61" eb="63">
      <t>ブンルイ</t>
    </rPh>
    <rPh sb="65" eb="68">
      <t>ジギョウショ</t>
    </rPh>
    <phoneticPr fontId="27"/>
  </si>
  <si>
    <t>注１：従業者数には、男女別が不詳の者を含む。</t>
  </si>
  <si>
    <t>その他のサービス業</t>
  </si>
  <si>
    <t>その他の事業サービス業</t>
  </si>
  <si>
    <t>サービス業(他に分類されないもの)</t>
    <phoneticPr fontId="74"/>
  </si>
  <si>
    <t>学術研究，専門・技術サービス業</t>
  </si>
  <si>
    <t>家具・装備品製造業</t>
  </si>
  <si>
    <t>貸金業,クレジットカード業等非預金信用機関</t>
    <phoneticPr fontId="74"/>
  </si>
  <si>
    <t>職別工事業（設備工事業を除く）</t>
    <phoneticPr fontId="74"/>
  </si>
  <si>
    <t>平成26年</t>
    <rPh sb="0" eb="2">
      <t>ヘイセイ</t>
    </rPh>
    <rPh sb="4" eb="5">
      <t>ネン</t>
    </rPh>
    <phoneticPr fontId="25"/>
  </si>
  <si>
    <t>産業中分類</t>
  </si>
  <si>
    <t>平成28年は6月１日現在</t>
    <rPh sb="0" eb="2">
      <t>ヘイセイ</t>
    </rPh>
    <rPh sb="4" eb="5">
      <t>ネン</t>
    </rPh>
    <rPh sb="7" eb="8">
      <t>ガツ</t>
    </rPh>
    <rPh sb="9" eb="10">
      <t>ニチ</t>
    </rPh>
    <rPh sb="10" eb="12">
      <t>ゲンザイ</t>
    </rPh>
    <phoneticPr fontId="25"/>
  </si>
  <si>
    <t>平成26年は7月１日現在</t>
    <rPh sb="0" eb="2">
      <t>ヘイセイ</t>
    </rPh>
    <rPh sb="4" eb="5">
      <t>ネン</t>
    </rPh>
    <rPh sb="7" eb="8">
      <t>ガツ</t>
    </rPh>
    <rPh sb="9" eb="10">
      <t>ニチ</t>
    </rPh>
    <rPh sb="10" eb="12">
      <t>ゲンザイ</t>
    </rPh>
    <phoneticPr fontId="25"/>
  </si>
  <si>
    <t>資料：東京都総務局統計部｢東京の工業｣平成２８年経済センサス－活動調査(工業統計相当集計結果)</t>
    <rPh sb="19" eb="21">
      <t>ヘイセイ</t>
    </rPh>
    <rPh sb="23" eb="24">
      <t>ネン</t>
    </rPh>
    <rPh sb="24" eb="26">
      <t>ケイザイ</t>
    </rPh>
    <rPh sb="31" eb="33">
      <t>カツドウ</t>
    </rPh>
    <rPh sb="33" eb="35">
      <t>チョウサ</t>
    </rPh>
    <rPh sb="36" eb="38">
      <t>コウギョウ</t>
    </rPh>
    <rPh sb="38" eb="40">
      <t>トウケイ</t>
    </rPh>
    <rPh sb="40" eb="42">
      <t>ソウトウ</t>
    </rPh>
    <rPh sb="42" eb="44">
      <t>シュウケイ</t>
    </rPh>
    <rPh sb="44" eb="46">
      <t>ケッカ</t>
    </rPh>
    <phoneticPr fontId="25"/>
  </si>
  <si>
    <t>注２：従業者の内訳には、送出者が含まれており、総数には送出者が含まれていないため、総数と内訳の合計が一致しない。</t>
    <rPh sb="3" eb="6">
      <t>ジュウギョウシャ</t>
    </rPh>
    <rPh sb="7" eb="9">
      <t>ウチワケ</t>
    </rPh>
    <rPh sb="12" eb="14">
      <t>ソウシュツ</t>
    </rPh>
    <rPh sb="14" eb="15">
      <t>シャ</t>
    </rPh>
    <rPh sb="16" eb="17">
      <t>フク</t>
    </rPh>
    <rPh sb="23" eb="25">
      <t>ソウスウ</t>
    </rPh>
    <rPh sb="27" eb="29">
      <t>ソウシュツ</t>
    </rPh>
    <rPh sb="29" eb="30">
      <t>シャ</t>
    </rPh>
    <rPh sb="31" eb="32">
      <t>フク</t>
    </rPh>
    <rPh sb="41" eb="43">
      <t>ソウスウ</t>
    </rPh>
    <rPh sb="44" eb="46">
      <t>ウチワケ</t>
    </rPh>
    <rPh sb="47" eb="49">
      <t>ゴウケイ</t>
    </rPh>
    <rPh sb="50" eb="52">
      <t>イッチ</t>
    </rPh>
    <phoneticPr fontId="25"/>
  </si>
  <si>
    <t>注１：χは秘匿数字を合算したものである｡</t>
  </si>
  <si>
    <t>その他の木製品製造業(竹，とうを含む)</t>
  </si>
  <si>
    <t>綱・網・レース・繊維粗製</t>
  </si>
  <si>
    <t>総数</t>
    <rPh sb="0" eb="2">
      <t>ソウスウ</t>
    </rPh>
    <phoneticPr fontId="25"/>
  </si>
  <si>
    <t>うち男</t>
    <phoneticPr fontId="25"/>
  </si>
  <si>
    <t>ﾊﾟｰﾄ･ｱﾙﾊﾞｲﾄ等</t>
    <rPh sb="11" eb="12">
      <t>ナド</t>
    </rPh>
    <phoneticPr fontId="25"/>
  </si>
  <si>
    <t>正社員･正職員等</t>
    <rPh sb="0" eb="3">
      <t>セイシャイン</t>
    </rPh>
    <rPh sb="4" eb="7">
      <t>セイショクイン</t>
    </rPh>
    <rPh sb="7" eb="8">
      <t>ナド</t>
    </rPh>
    <phoneticPr fontId="25"/>
  </si>
  <si>
    <t>出向･派遣
受入者</t>
    <rPh sb="0" eb="2">
      <t>シュッコウ</t>
    </rPh>
    <rPh sb="3" eb="5">
      <t>ハケン</t>
    </rPh>
    <rPh sb="6" eb="8">
      <t>ウケイレ</t>
    </rPh>
    <rPh sb="8" eb="9">
      <t>シャ</t>
    </rPh>
    <phoneticPr fontId="25"/>
  </si>
  <si>
    <t>雇用者</t>
    <rPh sb="0" eb="3">
      <t>コヨウシャ</t>
    </rPh>
    <phoneticPr fontId="25"/>
  </si>
  <si>
    <t>うち
加工賃
収入額</t>
    <phoneticPr fontId="25"/>
  </si>
  <si>
    <t>うち
製造品
出荷額</t>
    <phoneticPr fontId="25"/>
  </si>
  <si>
    <t>常用労働者数</t>
    <rPh sb="0" eb="2">
      <t>ジョウヨウ</t>
    </rPh>
    <rPh sb="2" eb="5">
      <t>ロウドウシャ</t>
    </rPh>
    <rPh sb="5" eb="6">
      <t>スウ</t>
    </rPh>
    <phoneticPr fontId="25"/>
  </si>
  <si>
    <t>個人事業主
及び
無給家族
従業者数</t>
    <phoneticPr fontId="25"/>
  </si>
  <si>
    <t>総額</t>
    <rPh sb="0" eb="2">
      <t>ソウガク</t>
    </rPh>
    <phoneticPr fontId="25"/>
  </si>
  <si>
    <t xml:space="preserve">臨時雇用者
</t>
    <phoneticPr fontId="25"/>
  </si>
  <si>
    <t>総数
(送出者を除く)</t>
    <rPh sb="0" eb="1">
      <t>ソウ</t>
    </rPh>
    <rPh sb="1" eb="2">
      <t>スウ</t>
    </rPh>
    <rPh sb="4" eb="6">
      <t>ソウシュツ</t>
    </rPh>
    <rPh sb="6" eb="7">
      <t>シャ</t>
    </rPh>
    <rPh sb="8" eb="9">
      <t>ノゾ</t>
    </rPh>
    <phoneticPr fontId="25"/>
  </si>
  <si>
    <t>粗付加
価値額</t>
    <rPh sb="0" eb="1">
      <t>アラ</t>
    </rPh>
    <rPh sb="1" eb="3">
      <t>フカ</t>
    </rPh>
    <rPh sb="4" eb="6">
      <t>カチ</t>
    </rPh>
    <rPh sb="6" eb="7">
      <t>ガク</t>
    </rPh>
    <phoneticPr fontId="25"/>
  </si>
  <si>
    <t>付加価値額
（29人以下
は粗付加
価値額）</t>
    <phoneticPr fontId="25"/>
  </si>
  <si>
    <t>製造品出荷額等</t>
    <rPh sb="0" eb="3">
      <t>セイゾウヒン</t>
    </rPh>
    <rPh sb="3" eb="5">
      <t>シュッカ</t>
    </rPh>
    <rPh sb="5" eb="6">
      <t>ガク</t>
    </rPh>
    <rPh sb="6" eb="7">
      <t>ナド</t>
    </rPh>
    <phoneticPr fontId="25"/>
  </si>
  <si>
    <t>原材料
使用額等</t>
    <rPh sb="0" eb="1">
      <t>ハラ</t>
    </rPh>
    <rPh sb="1" eb="2">
      <t>ザイ</t>
    </rPh>
    <rPh sb="2" eb="3">
      <t>リョウ</t>
    </rPh>
    <rPh sb="4" eb="6">
      <t>シヨウ</t>
    </rPh>
    <rPh sb="6" eb="7">
      <t>ガク</t>
    </rPh>
    <rPh sb="7" eb="8">
      <t>ナド</t>
    </rPh>
    <phoneticPr fontId="25"/>
  </si>
  <si>
    <t>現金給与
総額</t>
    <rPh sb="0" eb="2">
      <t>ゲンキン</t>
    </rPh>
    <rPh sb="2" eb="4">
      <t>キュウヨ</t>
    </rPh>
    <rPh sb="5" eb="6">
      <t>フサ</t>
    </rPh>
    <rPh sb="6" eb="7">
      <t>ガク</t>
    </rPh>
    <phoneticPr fontId="25"/>
  </si>
  <si>
    <t>従業者数</t>
    <rPh sb="0" eb="3">
      <t>ジュウギョウシャ</t>
    </rPh>
    <rPh sb="3" eb="4">
      <t>スウ</t>
    </rPh>
    <phoneticPr fontId="25"/>
  </si>
  <si>
    <t>事業所数</t>
    <rPh sb="0" eb="3">
      <t>ジギョウショ</t>
    </rPh>
    <rPh sb="3" eb="4">
      <t>スウ</t>
    </rPh>
    <phoneticPr fontId="25"/>
  </si>
  <si>
    <t>産業小分類</t>
    <rPh sb="0" eb="2">
      <t>サンギョウ</t>
    </rPh>
    <rPh sb="2" eb="5">
      <t>ショウブンルイ</t>
    </rPh>
    <phoneticPr fontId="25"/>
  </si>
  <si>
    <t>化粧品・歯磨・その他の化粧用調整品製造業</t>
    <phoneticPr fontId="25"/>
  </si>
  <si>
    <t>油脂加工製品・石けん・合成洗剤
・界面活性剤・塗料製造業</t>
    <phoneticPr fontId="25"/>
  </si>
  <si>
    <t>その他のなめし革製品製造業</t>
    <rPh sb="12" eb="13">
      <t>ギョウ</t>
    </rPh>
    <phoneticPr fontId="89"/>
  </si>
  <si>
    <t>ボルト・ナット・リベット
・小ねじ・木ねじ等製造業</t>
    <phoneticPr fontId="25"/>
  </si>
  <si>
    <t>金属線製品製造業（ねじ類を除く)</t>
  </si>
  <si>
    <t>金属被覆・彫刻業，熱処理業
（ほうろう鉄器を除く）</t>
    <phoneticPr fontId="25"/>
  </si>
  <si>
    <t>建設用・建築用金属製品製造業
（製缶板金業を含む)</t>
    <phoneticPr fontId="25"/>
  </si>
  <si>
    <t>暖房装置・配管工事用附属品製造業</t>
  </si>
  <si>
    <t>非鉄金属第２次製錬・精製業
（非鉄金属合金製造業を含む）</t>
    <phoneticPr fontId="25"/>
  </si>
  <si>
    <t>その他の電子部品・デバイス・電子回路製造業</t>
    <phoneticPr fontId="25"/>
  </si>
  <si>
    <t>計量器・測定器・分析機器・試験機
・測量機械器具・理化学機械器具製造業</t>
    <phoneticPr fontId="25"/>
  </si>
  <si>
    <t>サービス・娯楽用機械器具製造業</t>
  </si>
  <si>
    <t>半導体・フラットパネルディスプレイ製造装置製造業</t>
    <phoneticPr fontId="25"/>
  </si>
  <si>
    <t>装身具・装飾品・ボタン・同関連品製造業
（貴金属・宝石製を除く）</t>
    <phoneticPr fontId="25"/>
  </si>
  <si>
    <t>資料：東京都総務局統計部｢東京の工業｣平成28年経済センサス－活動調査(工業統計相当集計結果)</t>
    <phoneticPr fontId="50"/>
  </si>
  <si>
    <t>　注：Ｘは秘匿数字を合算したものである｡</t>
    <phoneticPr fontId="50"/>
  </si>
  <si>
    <t>電子部品・デバイス・電子回路製造業</t>
    <phoneticPr fontId="50"/>
  </si>
  <si>
    <t>なめし革・同製品・毛皮製造業</t>
    <rPh sb="13" eb="14">
      <t>ギョウ</t>
    </rPh>
    <phoneticPr fontId="50"/>
  </si>
  <si>
    <t>プラスチック製品製造業（別掲を除く）</t>
    <phoneticPr fontId="50"/>
  </si>
  <si>
    <t>木材・木製品製造業（家具を除く）</t>
    <phoneticPr fontId="50"/>
  </si>
  <si>
    <t>総数</t>
    <rPh sb="0" eb="2">
      <t>ソウスウ</t>
    </rPh>
    <phoneticPr fontId="50"/>
  </si>
  <si>
    <t>万円</t>
    <rPh sb="0" eb="2">
      <t>マンエン</t>
    </rPh>
    <phoneticPr fontId="50"/>
  </si>
  <si>
    <t>人</t>
    <rPh sb="0" eb="1">
      <t>ニン</t>
    </rPh>
    <phoneticPr fontId="50"/>
  </si>
  <si>
    <t>その他の収入額</t>
    <rPh sb="2" eb="3">
      <t>タ</t>
    </rPh>
    <phoneticPr fontId="25"/>
  </si>
  <si>
    <t>くず・廃物出荷額</t>
    <rPh sb="3" eb="5">
      <t>ハイブツ</t>
    </rPh>
    <phoneticPr fontId="25"/>
  </si>
  <si>
    <t>修理料
収入額</t>
    <rPh sb="0" eb="2">
      <t>シュウリ</t>
    </rPh>
    <rPh sb="2" eb="3">
      <t>リョウ</t>
    </rPh>
    <phoneticPr fontId="25"/>
  </si>
  <si>
    <t>加工賃
収入額</t>
    <rPh sb="0" eb="3">
      <t>カコウチン</t>
    </rPh>
    <phoneticPr fontId="25"/>
  </si>
  <si>
    <t>製造品
出荷額</t>
    <rPh sb="0" eb="3">
      <t>セイゾウヒン</t>
    </rPh>
    <phoneticPr fontId="25"/>
  </si>
  <si>
    <t>総額</t>
    <phoneticPr fontId="50"/>
  </si>
  <si>
    <t>うち男</t>
    <rPh sb="2" eb="3">
      <t>オトコ</t>
    </rPh>
    <phoneticPr fontId="25"/>
  </si>
  <si>
    <t>粗付加
価値額</t>
    <rPh sb="0" eb="1">
      <t>アラ</t>
    </rPh>
    <rPh sb="1" eb="3">
      <t>フカ</t>
    </rPh>
    <rPh sb="5" eb="7">
      <t>カチ</t>
    </rPh>
    <rPh sb="7" eb="8">
      <t>ガク</t>
    </rPh>
    <phoneticPr fontId="25"/>
  </si>
  <si>
    <t>製造品出荷額等</t>
    <rPh sb="0" eb="1">
      <t>セイ</t>
    </rPh>
    <phoneticPr fontId="25"/>
  </si>
  <si>
    <t>原材料
使用額等</t>
    <rPh sb="0" eb="1">
      <t>ハラ</t>
    </rPh>
    <rPh sb="1" eb="2">
      <t>ザイ</t>
    </rPh>
    <rPh sb="2" eb="3">
      <t>リョウ</t>
    </rPh>
    <rPh sb="5" eb="7">
      <t>シヨウ</t>
    </rPh>
    <rPh sb="7" eb="8">
      <t>ガク</t>
    </rPh>
    <rPh sb="8" eb="9">
      <t>ナド</t>
    </rPh>
    <phoneticPr fontId="25"/>
  </si>
  <si>
    <t>現金給与
総額</t>
    <rPh sb="0" eb="2">
      <t>ゲンキン</t>
    </rPh>
    <rPh sb="2" eb="4">
      <t>キュウヨ</t>
    </rPh>
    <rPh sb="6" eb="7">
      <t>フサ</t>
    </rPh>
    <rPh sb="7" eb="8">
      <t>ガク</t>
    </rPh>
    <phoneticPr fontId="25"/>
  </si>
  <si>
    <t>個人事業主及び無給家族従業者数</t>
    <rPh sb="0" eb="2">
      <t>コジン</t>
    </rPh>
    <rPh sb="2" eb="4">
      <t>ジギョウ</t>
    </rPh>
    <rPh sb="4" eb="5">
      <t>シュ</t>
    </rPh>
    <rPh sb="5" eb="6">
      <t>オヨ</t>
    </rPh>
    <rPh sb="7" eb="9">
      <t>ムキュウ</t>
    </rPh>
    <rPh sb="9" eb="11">
      <t>カゾク</t>
    </rPh>
    <rPh sb="11" eb="13">
      <t>ジュウギョウ</t>
    </rPh>
    <rPh sb="13" eb="14">
      <t>シャ</t>
    </rPh>
    <rPh sb="14" eb="15">
      <t>スウ</t>
    </rPh>
    <phoneticPr fontId="25"/>
  </si>
  <si>
    <t>従業者数
(送出者を除く)</t>
    <rPh sb="0" eb="1">
      <t>ジュウ</t>
    </rPh>
    <rPh sb="1" eb="4">
      <t>ギョウシャスウ</t>
    </rPh>
    <rPh sb="6" eb="7">
      <t>オク</t>
    </rPh>
    <rPh sb="7" eb="8">
      <t>ダ</t>
    </rPh>
    <rPh sb="8" eb="9">
      <t>シャ</t>
    </rPh>
    <rPh sb="10" eb="11">
      <t>ノゾ</t>
    </rPh>
    <phoneticPr fontId="25"/>
  </si>
  <si>
    <t>産業中分類</t>
    <rPh sb="0" eb="2">
      <t>サンギョウ</t>
    </rPh>
    <rPh sb="2" eb="3">
      <t>チュウ</t>
    </rPh>
    <rPh sb="3" eb="5">
      <t>ブンルイ</t>
    </rPh>
    <phoneticPr fontId="25"/>
  </si>
  <si>
    <t>資料：東京都総務局統計部｢東京の工業｣平成２８年経済センサス－活動調査(工業統計相当集計結果)</t>
  </si>
  <si>
    <t>業務用機械器具製造業</t>
    <phoneticPr fontId="50"/>
  </si>
  <si>
    <t>減価
償却額</t>
    <rPh sb="0" eb="2">
      <t>ゲンカ</t>
    </rPh>
    <rPh sb="3" eb="6">
      <t>ショウキャクガク</t>
    </rPh>
    <phoneticPr fontId="25"/>
  </si>
  <si>
    <t>除却額</t>
    <rPh sb="0" eb="1">
      <t>ジョ</t>
    </rPh>
    <rPh sb="1" eb="2">
      <t>キャク</t>
    </rPh>
    <rPh sb="2" eb="3">
      <t>ガク</t>
    </rPh>
    <phoneticPr fontId="25"/>
  </si>
  <si>
    <t>取得額</t>
    <rPh sb="0" eb="2">
      <t>シュトク</t>
    </rPh>
    <rPh sb="2" eb="3">
      <t>ガク</t>
    </rPh>
    <phoneticPr fontId="25"/>
  </si>
  <si>
    <t>年初
現在高</t>
    <rPh sb="0" eb="2">
      <t>ネンショ</t>
    </rPh>
    <rPh sb="3" eb="5">
      <t>ゲンザイ</t>
    </rPh>
    <rPh sb="5" eb="6">
      <t>ダカ</t>
    </rPh>
    <phoneticPr fontId="25"/>
  </si>
  <si>
    <t>その他の収入額</t>
    <rPh sb="4" eb="6">
      <t>シュウニュウ</t>
    </rPh>
    <rPh sb="6" eb="7">
      <t>ガク</t>
    </rPh>
    <phoneticPr fontId="25"/>
  </si>
  <si>
    <t>くず・廃物
出荷額</t>
    <rPh sb="6" eb="8">
      <t>シュッカ</t>
    </rPh>
    <rPh sb="8" eb="9">
      <t>ガク</t>
    </rPh>
    <phoneticPr fontId="25"/>
  </si>
  <si>
    <t>修理料
収入額</t>
    <rPh sb="4" eb="6">
      <t>シュウニュウ</t>
    </rPh>
    <rPh sb="6" eb="7">
      <t>ガク</t>
    </rPh>
    <phoneticPr fontId="25"/>
  </si>
  <si>
    <t>加工賃
収入額</t>
    <rPh sb="4" eb="6">
      <t>シュウニュウ</t>
    </rPh>
    <rPh sb="6" eb="7">
      <t>ガク</t>
    </rPh>
    <phoneticPr fontId="25"/>
  </si>
  <si>
    <t>製造品
出荷額</t>
    <rPh sb="4" eb="6">
      <t>シュッカ</t>
    </rPh>
    <rPh sb="6" eb="7">
      <t>ガク</t>
    </rPh>
    <phoneticPr fontId="25"/>
  </si>
  <si>
    <t>有形固定資産額（10人以上）</t>
  </si>
  <si>
    <t>付加価値額
(29人以下は粗付加価値額)</t>
    <phoneticPr fontId="50"/>
  </si>
  <si>
    <t>製造品出荷額等</t>
    <rPh sb="1" eb="2">
      <t>ヅクリ</t>
    </rPh>
    <rPh sb="2" eb="3">
      <t>シナ</t>
    </rPh>
    <rPh sb="3" eb="4">
      <t>デ</t>
    </rPh>
    <rPh sb="4" eb="5">
      <t>ニ</t>
    </rPh>
    <rPh sb="5" eb="6">
      <t>ガク</t>
    </rPh>
    <rPh sb="6" eb="7">
      <t>ナド</t>
    </rPh>
    <phoneticPr fontId="25"/>
  </si>
  <si>
    <t>個人事業主及び無給家族従業者</t>
    <rPh sb="0" eb="2">
      <t>コジン</t>
    </rPh>
    <rPh sb="2" eb="4">
      <t>ジギョウ</t>
    </rPh>
    <rPh sb="4" eb="5">
      <t>シュ</t>
    </rPh>
    <rPh sb="5" eb="6">
      <t>オヨ</t>
    </rPh>
    <rPh sb="7" eb="9">
      <t>ムキュウ</t>
    </rPh>
    <rPh sb="9" eb="11">
      <t>カゾク</t>
    </rPh>
    <rPh sb="11" eb="13">
      <t>ジュウギョウ</t>
    </rPh>
    <rPh sb="13" eb="14">
      <t>シャ</t>
    </rPh>
    <phoneticPr fontId="25"/>
  </si>
  <si>
    <t>従業者数(送出者を除く)</t>
    <rPh sb="0" eb="1">
      <t>ジュウ</t>
    </rPh>
    <rPh sb="1" eb="4">
      <t>ギョウシャスウ</t>
    </rPh>
    <rPh sb="5" eb="6">
      <t>オク</t>
    </rPh>
    <rPh sb="6" eb="7">
      <t>ダ</t>
    </rPh>
    <rPh sb="7" eb="8">
      <t>シャ</t>
    </rPh>
    <rPh sb="9" eb="10">
      <t>ノゾ</t>
    </rPh>
    <phoneticPr fontId="25"/>
  </si>
  <si>
    <t>事業
所数</t>
    <rPh sb="0" eb="2">
      <t>ジギョウ</t>
    </rPh>
    <rPh sb="3" eb="4">
      <t>ショ</t>
    </rPh>
    <rPh sb="4" eb="5">
      <t>スウ</t>
    </rPh>
    <phoneticPr fontId="25"/>
  </si>
  <si>
    <t>くず・廃物
出荷額</t>
    <phoneticPr fontId="25"/>
  </si>
  <si>
    <t>うち
委託
生産費</t>
    <rPh sb="3" eb="5">
      <t>イタク</t>
    </rPh>
    <rPh sb="8" eb="9">
      <t>ヒ</t>
    </rPh>
    <phoneticPr fontId="25"/>
  </si>
  <si>
    <t>うち
電力
使用額</t>
    <rPh sb="3" eb="5">
      <t>デンリョク</t>
    </rPh>
    <phoneticPr fontId="25"/>
  </si>
  <si>
    <t>うち
燃料
使用額</t>
    <rPh sb="3" eb="5">
      <t>ネンリョウ</t>
    </rPh>
    <phoneticPr fontId="25"/>
  </si>
  <si>
    <t>うち
原材料
使用額</t>
    <rPh sb="3" eb="6">
      <t>ゲンザイリョウ</t>
    </rPh>
    <phoneticPr fontId="25"/>
  </si>
  <si>
    <t>付加価値額</t>
    <rPh sb="0" eb="2">
      <t>フカ</t>
    </rPh>
    <rPh sb="2" eb="4">
      <t>カチ</t>
    </rPh>
    <rPh sb="4" eb="5">
      <t>ガク</t>
    </rPh>
    <phoneticPr fontId="25"/>
  </si>
  <si>
    <t>原材料使用額等</t>
    <rPh sb="3" eb="5">
      <t>シヨウ</t>
    </rPh>
    <rPh sb="5" eb="6">
      <t>ガク</t>
    </rPh>
    <rPh sb="6" eb="7">
      <t>ナド</t>
    </rPh>
    <phoneticPr fontId="25"/>
  </si>
  <si>
    <t>現金給与総額</t>
    <rPh sb="0" eb="2">
      <t>ゲンキン</t>
    </rPh>
    <rPh sb="2" eb="4">
      <t>キュウヨ</t>
    </rPh>
    <rPh sb="4" eb="5">
      <t>フサ</t>
    </rPh>
    <rPh sb="5" eb="6">
      <t>ガク</t>
    </rPh>
    <phoneticPr fontId="25"/>
  </si>
  <si>
    <t>臨時雇用者数</t>
    <rPh sb="0" eb="2">
      <t>リンジ</t>
    </rPh>
    <rPh sb="2" eb="5">
      <t>コヨウシャ</t>
    </rPh>
    <rPh sb="5" eb="6">
      <t>スウ</t>
    </rPh>
    <phoneticPr fontId="25"/>
  </si>
  <si>
    <t>個人事業主及び無給家族従業者</t>
    <phoneticPr fontId="25"/>
  </si>
  <si>
    <r>
      <t xml:space="preserve">従業者数
</t>
    </r>
    <r>
      <rPr>
        <sz val="8"/>
        <rFont val="ＭＳ 明朝"/>
        <family val="1"/>
        <charset val="128"/>
      </rPr>
      <t>(送出者を除く)</t>
    </r>
    <rPh sb="0" eb="1">
      <t>ジュウ</t>
    </rPh>
    <rPh sb="1" eb="4">
      <t>ギョウシャスウ</t>
    </rPh>
    <rPh sb="6" eb="8">
      <t>ソウシュツ</t>
    </rPh>
    <rPh sb="8" eb="9">
      <t>シャ</t>
    </rPh>
    <rPh sb="10" eb="11">
      <t>ノゾ</t>
    </rPh>
    <phoneticPr fontId="25"/>
  </si>
  <si>
    <t>備品等</t>
    <rPh sb="0" eb="2">
      <t>ビヒン</t>
    </rPh>
    <rPh sb="2" eb="3">
      <t>ナド</t>
    </rPh>
    <phoneticPr fontId="25"/>
  </si>
  <si>
    <t>機械等</t>
    <rPh sb="0" eb="2">
      <t>キカイ</t>
    </rPh>
    <rPh sb="2" eb="3">
      <t>ナド</t>
    </rPh>
    <phoneticPr fontId="25"/>
  </si>
  <si>
    <t>建物等</t>
    <rPh sb="0" eb="3">
      <t>タテモノナド</t>
    </rPh>
    <phoneticPr fontId="25"/>
  </si>
  <si>
    <t>計</t>
    <rPh sb="0" eb="1">
      <t>ケイ</t>
    </rPh>
    <phoneticPr fontId="25"/>
  </si>
  <si>
    <t>支払額</t>
    <rPh sb="0" eb="2">
      <t>シハライ</t>
    </rPh>
    <rPh sb="2" eb="3">
      <t>ガク</t>
    </rPh>
    <phoneticPr fontId="25"/>
  </si>
  <si>
    <t>契約額</t>
    <rPh sb="0" eb="2">
      <t>ケイヤク</t>
    </rPh>
    <rPh sb="2" eb="3">
      <t>ガク</t>
    </rPh>
    <phoneticPr fontId="25"/>
  </si>
  <si>
    <t>差引増減</t>
    <rPh sb="0" eb="2">
      <t>サシヒキ</t>
    </rPh>
    <rPh sb="2" eb="4">
      <t>ゾウゲン</t>
    </rPh>
    <phoneticPr fontId="25"/>
  </si>
  <si>
    <t>土地以外</t>
    <rPh sb="0" eb="2">
      <t>トチ</t>
    </rPh>
    <rPh sb="2" eb="4">
      <t>イガイ</t>
    </rPh>
    <phoneticPr fontId="25"/>
  </si>
  <si>
    <t>土地</t>
    <rPh sb="0" eb="2">
      <t>トチ</t>
    </rPh>
    <phoneticPr fontId="25"/>
  </si>
  <si>
    <t>土地
以外</t>
    <rPh sb="0" eb="2">
      <t>トチ</t>
    </rPh>
    <rPh sb="3" eb="5">
      <t>イガイ</t>
    </rPh>
    <phoneticPr fontId="25"/>
  </si>
  <si>
    <t>年末</t>
    <rPh sb="0" eb="2">
      <t>ネンマツ</t>
    </rPh>
    <phoneticPr fontId="25"/>
  </si>
  <si>
    <t>年初</t>
    <rPh sb="0" eb="2">
      <t>ネンショ</t>
    </rPh>
    <phoneticPr fontId="25"/>
  </si>
  <si>
    <t>投資
総額</t>
    <rPh sb="0" eb="2">
      <t>トウシ</t>
    </rPh>
    <rPh sb="3" eb="5">
      <t>ソウガク</t>
    </rPh>
    <phoneticPr fontId="25"/>
  </si>
  <si>
    <t>建設仮勘定</t>
    <rPh sb="0" eb="2">
      <t>ケンセツ</t>
    </rPh>
    <rPh sb="2" eb="5">
      <t>カリカンジョウ</t>
    </rPh>
    <phoneticPr fontId="25"/>
  </si>
  <si>
    <t>減価償却額</t>
    <rPh sb="0" eb="2">
      <t>ゲンカ</t>
    </rPh>
    <rPh sb="2" eb="5">
      <t>ショウキャクガク</t>
    </rPh>
    <phoneticPr fontId="25"/>
  </si>
  <si>
    <t>取得額</t>
    <rPh sb="0" eb="2">
      <t>シュトク</t>
    </rPh>
    <rPh sb="1" eb="2">
      <t>トク</t>
    </rPh>
    <rPh sb="2" eb="3">
      <t>ガク</t>
    </rPh>
    <phoneticPr fontId="25"/>
  </si>
  <si>
    <t>年初現在高</t>
    <rPh sb="0" eb="2">
      <t>ネンショ</t>
    </rPh>
    <rPh sb="2" eb="4">
      <t>ゲンザイ</t>
    </rPh>
    <rPh sb="4" eb="5">
      <t>ダカ</t>
    </rPh>
    <phoneticPr fontId="25"/>
  </si>
  <si>
    <t>原材料及び燃料</t>
    <rPh sb="0" eb="3">
      <t>ゲンザイリョウ</t>
    </rPh>
    <rPh sb="3" eb="4">
      <t>オヨ</t>
    </rPh>
    <rPh sb="5" eb="7">
      <t>ネンリョウ</t>
    </rPh>
    <phoneticPr fontId="25"/>
  </si>
  <si>
    <t>半製品及び仕掛品</t>
    <rPh sb="0" eb="3">
      <t>ハンセイヒン</t>
    </rPh>
    <rPh sb="3" eb="4">
      <t>オヨ</t>
    </rPh>
    <rPh sb="5" eb="7">
      <t>シカケ</t>
    </rPh>
    <rPh sb="7" eb="8">
      <t>ヒン</t>
    </rPh>
    <phoneticPr fontId="25"/>
  </si>
  <si>
    <t>製造品</t>
    <rPh sb="0" eb="3">
      <t>セイゾウヒン</t>
    </rPh>
    <phoneticPr fontId="25"/>
  </si>
  <si>
    <t>リース契約による契約額及び支払額</t>
    <rPh sb="3" eb="5">
      <t>ケイヤク</t>
    </rPh>
    <rPh sb="8" eb="10">
      <t>ケイヤク</t>
    </rPh>
    <rPh sb="10" eb="11">
      <t>ガク</t>
    </rPh>
    <rPh sb="11" eb="12">
      <t>オヨ</t>
    </rPh>
    <rPh sb="13" eb="15">
      <t>シハライ</t>
    </rPh>
    <rPh sb="15" eb="16">
      <t>ガク</t>
    </rPh>
    <phoneticPr fontId="25"/>
  </si>
  <si>
    <t>有形固定資産額</t>
    <rPh sb="0" eb="1">
      <t>ユウ</t>
    </rPh>
    <rPh sb="1" eb="2">
      <t>カタチ</t>
    </rPh>
    <rPh sb="2" eb="4">
      <t>コテイ</t>
    </rPh>
    <rPh sb="4" eb="6">
      <t>シサン</t>
    </rPh>
    <rPh sb="6" eb="7">
      <t>ガク</t>
    </rPh>
    <phoneticPr fontId="25"/>
  </si>
  <si>
    <t>有形固定資産額</t>
    <rPh sb="0" eb="2">
      <t>ユウケイ</t>
    </rPh>
    <rPh sb="2" eb="4">
      <t>コテイ</t>
    </rPh>
    <rPh sb="4" eb="6">
      <t>シサン</t>
    </rPh>
    <rPh sb="6" eb="7">
      <t>ガク</t>
    </rPh>
    <phoneticPr fontId="25"/>
  </si>
  <si>
    <t>在庫額</t>
    <rPh sb="0" eb="2">
      <t>ザイコ</t>
    </rPh>
    <rPh sb="2" eb="3">
      <t>ガク</t>
    </rPh>
    <phoneticPr fontId="25"/>
  </si>
  <si>
    <t>生産額</t>
    <rPh sb="0" eb="3">
      <t>セイサンガク</t>
    </rPh>
    <phoneticPr fontId="25"/>
  </si>
  <si>
    <t>資料：東京都総務局統計部｢東京の工業｣</t>
  </si>
  <si>
    <t>　　　平成28年「平成28年経済センサス－活動調査」(調査日：平成28年6月1日)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5"/>
  </si>
  <si>
    <t>　　　平成23年「平成24年経済センサス－活動調査」(調査日：平成24年2月1日)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5"/>
  </si>
  <si>
    <t>100〜199人</t>
  </si>
  <si>
    <t>20〜29人</t>
  </si>
  <si>
    <t>10〜19人</t>
  </si>
  <si>
    <t>4〜9人</t>
    <phoneticPr fontId="25"/>
  </si>
  <si>
    <t>1〜3人</t>
    <phoneticPr fontId="25"/>
  </si>
  <si>
    <t>28</t>
    <phoneticPr fontId="25"/>
  </si>
  <si>
    <t>23</t>
    <phoneticPr fontId="25"/>
  </si>
  <si>
    <t>20</t>
    <phoneticPr fontId="25"/>
  </si>
  <si>
    <t>17</t>
  </si>
  <si>
    <t>15</t>
    <phoneticPr fontId="25"/>
  </si>
  <si>
    <t>平成12年</t>
    <rPh sb="0" eb="2">
      <t>ヘイセイ</t>
    </rPh>
    <rPh sb="4" eb="5">
      <t>ネン</t>
    </rPh>
    <phoneticPr fontId="25"/>
  </si>
  <si>
    <t>うち男</t>
  </si>
  <si>
    <t>その他の
収入額</t>
    <phoneticPr fontId="25"/>
  </si>
  <si>
    <t>くず・廃物
出荷額</t>
    <rPh sb="3" eb="5">
      <t>ハイブツ</t>
    </rPh>
    <phoneticPr fontId="25"/>
  </si>
  <si>
    <t>修理料
収入額</t>
    <phoneticPr fontId="25"/>
  </si>
  <si>
    <t>加工賃
収入額</t>
    <phoneticPr fontId="25"/>
  </si>
  <si>
    <t>製造品
出荷額</t>
    <phoneticPr fontId="25"/>
  </si>
  <si>
    <t>個人事業主及び無給家族従業者</t>
  </si>
  <si>
    <t>常用労働者</t>
  </si>
  <si>
    <t>粗付加
価値額</t>
    <phoneticPr fontId="25"/>
  </si>
  <si>
    <t>製造品出荷額等</t>
  </si>
  <si>
    <t>原材料
使用額等</t>
    <phoneticPr fontId="25"/>
  </si>
  <si>
    <t>現金給与
総額</t>
    <phoneticPr fontId="25"/>
  </si>
  <si>
    <t>年及び
規模別</t>
    <phoneticPr fontId="25"/>
  </si>
  <si>
    <t>　　　対象として支援業務を行う事業所をいう。</t>
    <phoneticPr fontId="25"/>
  </si>
  <si>
    <t>注４：管理，補助的経済活動を行う事業所とは、主として管理事務を行う本社、支社などの産業及び同一経営主体の事業所のみを</t>
    <rPh sb="0" eb="1">
      <t>チュウ</t>
    </rPh>
    <rPh sb="3" eb="5">
      <t>カンリ</t>
    </rPh>
    <rPh sb="6" eb="9">
      <t>ホジョテキ</t>
    </rPh>
    <rPh sb="9" eb="11">
      <t>ケイザイ</t>
    </rPh>
    <rPh sb="11" eb="13">
      <t>カツドウ</t>
    </rPh>
    <rPh sb="14" eb="15">
      <t>オコナ</t>
    </rPh>
    <rPh sb="16" eb="19">
      <t>ジギョウショ</t>
    </rPh>
    <rPh sb="43" eb="44">
      <t>オヨ</t>
    </rPh>
    <phoneticPr fontId="25"/>
  </si>
  <si>
    <t>注３：売場面積は、個人経営の事業所は含まない。</t>
    <rPh sb="0" eb="1">
      <t>チュウ</t>
    </rPh>
    <rPh sb="3" eb="4">
      <t>ウ</t>
    </rPh>
    <rPh sb="4" eb="5">
      <t>バ</t>
    </rPh>
    <rPh sb="5" eb="7">
      <t>メンセキ</t>
    </rPh>
    <rPh sb="9" eb="11">
      <t>コジン</t>
    </rPh>
    <rPh sb="11" eb="13">
      <t>ケイエイ</t>
    </rPh>
    <rPh sb="14" eb="17">
      <t>ジギョウショ</t>
    </rPh>
    <rPh sb="18" eb="19">
      <t>フク</t>
    </rPh>
    <phoneticPr fontId="25"/>
  </si>
  <si>
    <t>注２：年間商品販売額及び売場面積は、調査票の記入項目不備等で格付不能の事業所、商品販売額等の記入がない事業所は含まない。</t>
    <rPh sb="0" eb="1">
      <t>チュウ</t>
    </rPh>
    <rPh sb="3" eb="5">
      <t>ネンカン</t>
    </rPh>
    <rPh sb="5" eb="7">
      <t>ショウヒン</t>
    </rPh>
    <rPh sb="7" eb="9">
      <t>ハンバイ</t>
    </rPh>
    <rPh sb="9" eb="10">
      <t>ガク</t>
    </rPh>
    <rPh sb="10" eb="11">
      <t>オヨ</t>
    </rPh>
    <rPh sb="12" eb="13">
      <t>ウ</t>
    </rPh>
    <rPh sb="13" eb="14">
      <t>バ</t>
    </rPh>
    <rPh sb="14" eb="16">
      <t>メンセキ</t>
    </rPh>
    <rPh sb="30" eb="32">
      <t>カクヅ</t>
    </rPh>
    <rPh sb="32" eb="34">
      <t>フノウ</t>
    </rPh>
    <rPh sb="35" eb="38">
      <t>ジギョウショ</t>
    </rPh>
    <rPh sb="39" eb="41">
      <t>ショウヒン</t>
    </rPh>
    <rPh sb="41" eb="43">
      <t>ハンバイ</t>
    </rPh>
    <rPh sb="43" eb="44">
      <t>ガク</t>
    </rPh>
    <rPh sb="44" eb="45">
      <t>トウ</t>
    </rPh>
    <rPh sb="46" eb="48">
      <t>キニュウ</t>
    </rPh>
    <rPh sb="51" eb="54">
      <t>ジギョウショ</t>
    </rPh>
    <rPh sb="55" eb="56">
      <t>フク</t>
    </rPh>
    <phoneticPr fontId="25"/>
  </si>
  <si>
    <t>注１：調査票の記入項目不備等により格付不能の事業所があるため、表中の大分類の数値と中分類の合計が合わないことがある。</t>
    <rPh sb="0" eb="1">
      <t>チュウ</t>
    </rPh>
    <rPh sb="17" eb="19">
      <t>カクヅ</t>
    </rPh>
    <rPh sb="19" eb="21">
      <t>フノウ</t>
    </rPh>
    <rPh sb="31" eb="33">
      <t>ヒョウチュウ</t>
    </rPh>
    <rPh sb="34" eb="37">
      <t>ダイブンルイ</t>
    </rPh>
    <rPh sb="38" eb="40">
      <t>スウチ</t>
    </rPh>
    <rPh sb="41" eb="44">
      <t>チュウブンルイ</t>
    </rPh>
    <rPh sb="45" eb="47">
      <t>ゴウケイ</t>
    </rPh>
    <rPh sb="48" eb="49">
      <t>ア</t>
    </rPh>
    <phoneticPr fontId="74"/>
  </si>
  <si>
    <t>その他の無店舗小売業</t>
    <phoneticPr fontId="25"/>
  </si>
  <si>
    <t>自動販売機による小売業</t>
    <phoneticPr fontId="25"/>
  </si>
  <si>
    <t>通信販売・訪問販売小売業</t>
    <phoneticPr fontId="25"/>
  </si>
  <si>
    <t>管理，補助的経済活動を行う事業所</t>
    <phoneticPr fontId="25"/>
  </si>
  <si>
    <t>無店舗小売業</t>
    <phoneticPr fontId="25"/>
  </si>
  <si>
    <t>他に分類されない小売業</t>
    <phoneticPr fontId="25"/>
  </si>
  <si>
    <t>写真機・時計・眼鏡小売業</t>
    <phoneticPr fontId="25"/>
  </si>
  <si>
    <t>スポーツ用品・がん具・娯楽用品・楽器小売業</t>
    <phoneticPr fontId="25"/>
  </si>
  <si>
    <t>書籍・文房具小売業</t>
    <phoneticPr fontId="25"/>
  </si>
  <si>
    <t>他に分類されない卸売業</t>
    <phoneticPr fontId="25"/>
  </si>
  <si>
    <t>燃料小売業</t>
    <phoneticPr fontId="25"/>
  </si>
  <si>
    <t>紙・紙製品卸売業</t>
    <phoneticPr fontId="25"/>
  </si>
  <si>
    <t>農耕用品小売業</t>
    <phoneticPr fontId="25"/>
  </si>
  <si>
    <t>医薬品・化粧品等卸売業</t>
    <phoneticPr fontId="25"/>
  </si>
  <si>
    <t>医薬品・化粧品小売業</t>
    <phoneticPr fontId="25"/>
  </si>
  <si>
    <t>家具・建具・じゅう器等卸売業</t>
    <phoneticPr fontId="25"/>
  </si>
  <si>
    <t>じゅう器小売業</t>
    <phoneticPr fontId="25"/>
  </si>
  <si>
    <t>家具・建具・畳小売業</t>
    <phoneticPr fontId="25"/>
  </si>
  <si>
    <t>その他の卸売業</t>
    <phoneticPr fontId="25"/>
  </si>
  <si>
    <t>その他の機械器具卸売業</t>
    <phoneticPr fontId="25"/>
  </si>
  <si>
    <t>その他の小売業</t>
    <phoneticPr fontId="25"/>
  </si>
  <si>
    <t>電気機械器具卸売業</t>
    <phoneticPr fontId="25"/>
  </si>
  <si>
    <t>機械器具小売業（自動車，自転車を除く）</t>
    <phoneticPr fontId="25"/>
  </si>
  <si>
    <t>自動車卸売業</t>
    <phoneticPr fontId="25"/>
  </si>
  <si>
    <t>自転車小売業</t>
    <phoneticPr fontId="25"/>
  </si>
  <si>
    <t>産業機械器具卸売業</t>
    <phoneticPr fontId="25"/>
  </si>
  <si>
    <t>自動車小売業</t>
    <phoneticPr fontId="25"/>
  </si>
  <si>
    <t>機械器具卸売業</t>
    <phoneticPr fontId="25"/>
  </si>
  <si>
    <t>機械器具小売業</t>
    <phoneticPr fontId="25"/>
  </si>
  <si>
    <t>再生資源卸売業</t>
    <phoneticPr fontId="25"/>
  </si>
  <si>
    <t>その他の飲食料品小売業</t>
    <phoneticPr fontId="25"/>
  </si>
  <si>
    <t>非鉄金属卸売業</t>
    <phoneticPr fontId="25"/>
  </si>
  <si>
    <t>菓子・パン小売業</t>
    <phoneticPr fontId="25"/>
  </si>
  <si>
    <t>鉄鋼製品卸売業</t>
    <phoneticPr fontId="25"/>
  </si>
  <si>
    <t>酒小売業</t>
    <phoneticPr fontId="25"/>
  </si>
  <si>
    <t>石油・鉱物卸売業</t>
    <phoneticPr fontId="25"/>
  </si>
  <si>
    <t>鮮魚小売業</t>
    <phoneticPr fontId="25"/>
  </si>
  <si>
    <t>化学製品卸売業</t>
    <phoneticPr fontId="25"/>
  </si>
  <si>
    <t>食肉小売業</t>
    <phoneticPr fontId="25"/>
  </si>
  <si>
    <t>建築材料卸売業</t>
    <phoneticPr fontId="25"/>
  </si>
  <si>
    <t>野菜・果実小売業</t>
    <phoneticPr fontId="25"/>
  </si>
  <si>
    <t>各種食料品小売業</t>
    <phoneticPr fontId="25"/>
  </si>
  <si>
    <t>建築材料，鉱物・金属材料等卸売業</t>
    <phoneticPr fontId="25"/>
  </si>
  <si>
    <t>食料・飲料卸売業</t>
    <phoneticPr fontId="25"/>
  </si>
  <si>
    <t>飲食料品小売業</t>
    <phoneticPr fontId="25"/>
  </si>
  <si>
    <t>農畜産物・水産物卸売業</t>
    <phoneticPr fontId="25"/>
  </si>
  <si>
    <t>その他の織物・衣服・身の回り品小売業</t>
    <phoneticPr fontId="25"/>
  </si>
  <si>
    <t>靴・履物小売業</t>
    <phoneticPr fontId="25"/>
  </si>
  <si>
    <t>飲食料品卸売業</t>
    <phoneticPr fontId="25"/>
  </si>
  <si>
    <t>婦人・子供服小売業</t>
    <phoneticPr fontId="25"/>
  </si>
  <si>
    <t>身の回り品卸売業</t>
    <phoneticPr fontId="25"/>
  </si>
  <si>
    <t>男子服小売業</t>
    <phoneticPr fontId="25"/>
  </si>
  <si>
    <t>衣服卸売業</t>
    <phoneticPr fontId="25"/>
  </si>
  <si>
    <t>呉服・服地・寝具小売業</t>
    <phoneticPr fontId="25"/>
  </si>
  <si>
    <t>繊維品卸売業（衣服，身の回り品を除く）</t>
    <phoneticPr fontId="25"/>
  </si>
  <si>
    <t>織物・衣服・身の回り品小売業</t>
    <phoneticPr fontId="25"/>
  </si>
  <si>
    <t>繊維・衣服等卸売業</t>
    <phoneticPr fontId="25"/>
  </si>
  <si>
    <t>その他の各種商品小売業
（従業者が常時50人未満のもの）</t>
    <phoneticPr fontId="25"/>
  </si>
  <si>
    <t>各種商品卸売業</t>
    <phoneticPr fontId="25"/>
  </si>
  <si>
    <t>百貨店，総合スーパー</t>
    <phoneticPr fontId="25"/>
  </si>
  <si>
    <t>各種商品小売業</t>
    <phoneticPr fontId="25"/>
  </si>
  <si>
    <t>卸売業</t>
    <phoneticPr fontId="25"/>
  </si>
  <si>
    <t>小売業</t>
    <rPh sb="0" eb="3">
      <t>コウリギョウ</t>
    </rPh>
    <phoneticPr fontId="25"/>
  </si>
  <si>
    <t>卸売業，小売業</t>
    <rPh sb="0" eb="3">
      <t>オロシウリギョウ</t>
    </rPh>
    <rPh sb="4" eb="7">
      <t>コウリギョウ</t>
    </rPh>
    <phoneticPr fontId="25"/>
  </si>
  <si>
    <t>百万円</t>
  </si>
  <si>
    <t>店</t>
  </si>
  <si>
    <t>100人以上</t>
    <rPh sb="4" eb="6">
      <t>イジョウ</t>
    </rPh>
    <phoneticPr fontId="25"/>
  </si>
  <si>
    <t>5〜
9人</t>
    <phoneticPr fontId="25"/>
  </si>
  <si>
    <t>1〜
4人</t>
    <phoneticPr fontId="25"/>
  </si>
  <si>
    <t>従業者規模別</t>
  </si>
  <si>
    <t xml:space="preserve">売場面積 </t>
    <phoneticPr fontId="25"/>
  </si>
  <si>
    <t>年間商品販売額</t>
    <phoneticPr fontId="25"/>
  </si>
  <si>
    <t>産業中・小分類</t>
    <rPh sb="0" eb="2">
      <t>サンギョウ</t>
    </rPh>
    <rPh sb="2" eb="3">
      <t>ナカ</t>
    </rPh>
    <rPh sb="4" eb="5">
      <t>ショウ</t>
    </rPh>
    <rPh sb="5" eb="7">
      <t>ブンルイ</t>
    </rPh>
    <phoneticPr fontId="25"/>
  </si>
  <si>
    <t>無店舗小売業</t>
    <phoneticPr fontId="93"/>
  </si>
  <si>
    <t>その他の小売業</t>
    <phoneticPr fontId="93"/>
  </si>
  <si>
    <t>資料：東京都総務局統計部「東京都の小売業」</t>
    <rPh sb="0" eb="2">
      <t>シリョウ</t>
    </rPh>
    <rPh sb="3" eb="6">
      <t>トウキョウト</t>
    </rPh>
    <rPh sb="6" eb="8">
      <t>ソウム</t>
    </rPh>
    <rPh sb="8" eb="9">
      <t>キョク</t>
    </rPh>
    <rPh sb="9" eb="11">
      <t>トウケイ</t>
    </rPh>
    <rPh sb="11" eb="12">
      <t>ブ</t>
    </rPh>
    <rPh sb="13" eb="16">
      <t>トウキョウト</t>
    </rPh>
    <rPh sb="17" eb="20">
      <t>コウリギョウ</t>
    </rPh>
    <phoneticPr fontId="25"/>
  </si>
  <si>
    <t>四つ木２丁目周辺</t>
  </si>
  <si>
    <t>アリオ亀有</t>
  </si>
  <si>
    <t>亀有４丁目周辺</t>
  </si>
  <si>
    <t>綾瀬駅南部</t>
  </si>
  <si>
    <t>新小岩駅南部</t>
  </si>
  <si>
    <t>金町駅南部</t>
  </si>
  <si>
    <t>堀切７丁目周辺</t>
  </si>
  <si>
    <t>南水元１丁目周辺</t>
  </si>
  <si>
    <t>柴又１丁目周辺</t>
  </si>
  <si>
    <t>新小岩駅北部</t>
  </si>
  <si>
    <t>X</t>
  </si>
  <si>
    <t>東新小岩７丁目周辺</t>
  </si>
  <si>
    <t>西新小岩５丁目周辺</t>
  </si>
  <si>
    <t>四ツ木駅南部</t>
  </si>
  <si>
    <t>四ツ木駅北部</t>
  </si>
  <si>
    <t>立石駅南部</t>
  </si>
  <si>
    <t>立石駅北部</t>
  </si>
  <si>
    <t>青砥駅周辺</t>
  </si>
  <si>
    <t>高砂駅南部</t>
  </si>
  <si>
    <t>高砂駅北部</t>
  </si>
  <si>
    <t>京成小岩駅北部</t>
  </si>
  <si>
    <t>柴又駅周辺</t>
  </si>
  <si>
    <t>金町駅北部</t>
  </si>
  <si>
    <t>亀有駅北部</t>
  </si>
  <si>
    <t>亀有駅南部</t>
  </si>
  <si>
    <t>お花茶屋駅北部</t>
  </si>
  <si>
    <t>堀切菖蒲園駅南部</t>
  </si>
  <si>
    <t>堀切菖蒲園駅北部</t>
  </si>
  <si>
    <t>総数</t>
    <rPh sb="0" eb="1">
      <t>フサ</t>
    </rPh>
    <rPh sb="1" eb="2">
      <t>カズ</t>
    </rPh>
    <phoneticPr fontId="25"/>
  </si>
  <si>
    <t>百万円</t>
    <rPh sb="0" eb="3">
      <t>ヒャクマンエン</t>
    </rPh>
    <phoneticPr fontId="25"/>
  </si>
  <si>
    <t>売場面積</t>
    <rPh sb="0" eb="2">
      <t>ウリバ</t>
    </rPh>
    <rPh sb="2" eb="4">
      <t>メンセキ</t>
    </rPh>
    <phoneticPr fontId="84"/>
  </si>
  <si>
    <t>年間商品
販売額</t>
    <rPh sb="0" eb="2">
      <t>ネンカン</t>
    </rPh>
    <rPh sb="2" eb="4">
      <t>ショウヒン</t>
    </rPh>
    <rPh sb="5" eb="7">
      <t>ハンバイ</t>
    </rPh>
    <rPh sb="7" eb="8">
      <t>ガク</t>
    </rPh>
    <phoneticPr fontId="84"/>
  </si>
  <si>
    <t>就業者数</t>
    <rPh sb="0" eb="2">
      <t>シュウギョウ</t>
    </rPh>
    <rPh sb="2" eb="3">
      <t>モノ</t>
    </rPh>
    <rPh sb="3" eb="4">
      <t>スウ</t>
    </rPh>
    <phoneticPr fontId="84"/>
  </si>
  <si>
    <t>従業者数</t>
    <rPh sb="0" eb="2">
      <t>ジュウギョウ</t>
    </rPh>
    <rPh sb="2" eb="3">
      <t>モノ</t>
    </rPh>
    <rPh sb="3" eb="4">
      <t>スウ</t>
    </rPh>
    <phoneticPr fontId="84"/>
  </si>
  <si>
    <t>事業所数</t>
    <rPh sb="0" eb="2">
      <t>ジギョウ</t>
    </rPh>
    <rPh sb="2" eb="3">
      <t>トコロ</t>
    </rPh>
    <rPh sb="3" eb="4">
      <t>スウ</t>
    </rPh>
    <phoneticPr fontId="84"/>
  </si>
  <si>
    <t>大規模小売店舗（商業集積地区）</t>
    <rPh sb="0" eb="3">
      <t>ダイキボ</t>
    </rPh>
    <rPh sb="3" eb="5">
      <t>コウリ</t>
    </rPh>
    <rPh sb="5" eb="6">
      <t>テン</t>
    </rPh>
    <rPh sb="6" eb="7">
      <t>ポ</t>
    </rPh>
    <phoneticPr fontId="25"/>
  </si>
  <si>
    <t>商業集積地区</t>
    <rPh sb="0" eb="2">
      <t>ショウギョウ</t>
    </rPh>
    <rPh sb="2" eb="4">
      <t>シュウセキ</t>
    </rPh>
    <rPh sb="4" eb="6">
      <t>チク</t>
    </rPh>
    <phoneticPr fontId="25"/>
  </si>
  <si>
    <t>商業集積地区名</t>
    <rPh sb="0" eb="2">
      <t>ショウギョウ</t>
    </rPh>
    <rPh sb="2" eb="4">
      <t>シュウセキ</t>
    </rPh>
    <rPh sb="4" eb="6">
      <t>チク</t>
    </rPh>
    <rPh sb="6" eb="7">
      <t>ナ</t>
    </rPh>
    <phoneticPr fontId="25"/>
  </si>
  <si>
    <t>資料：農林水産省大臣官房統計部・東京都総務局統計部｢農林業センサス｣</t>
    <rPh sb="3" eb="5">
      <t>ノウリン</t>
    </rPh>
    <rPh sb="5" eb="8">
      <t>スイサンショウ</t>
    </rPh>
    <rPh sb="8" eb="10">
      <t>ダイジン</t>
    </rPh>
    <rPh sb="10" eb="12">
      <t>カンボウ</t>
    </rPh>
    <rPh sb="12" eb="14">
      <t>トウケイ</t>
    </rPh>
    <rPh sb="14" eb="15">
      <t>ブ</t>
    </rPh>
    <phoneticPr fontId="25"/>
  </si>
  <si>
    <t>注３：経営耕地面積は、他の市区町村にある土地で葛飾区内の農林業経営体が所有又は借入れしている経営耕地を含む。</t>
    <rPh sb="0" eb="1">
      <t>チュウ</t>
    </rPh>
    <rPh sb="3" eb="5">
      <t>ケイエイ</t>
    </rPh>
    <rPh sb="5" eb="7">
      <t>コウチ</t>
    </rPh>
    <rPh sb="7" eb="9">
      <t>メンセキ</t>
    </rPh>
    <rPh sb="23" eb="27">
      <t>カツシカクナイ</t>
    </rPh>
    <rPh sb="28" eb="31">
      <t>ノウリンギョウ</t>
    </rPh>
    <rPh sb="31" eb="33">
      <t>ケイエイ</t>
    </rPh>
    <rPh sb="33" eb="34">
      <t>タイ</t>
    </rPh>
    <rPh sb="35" eb="37">
      <t>ショユウ</t>
    </rPh>
    <rPh sb="37" eb="38">
      <t>マタ</t>
    </rPh>
    <rPh sb="39" eb="41">
      <t>カリイレ</t>
    </rPh>
    <rPh sb="46" eb="48">
      <t>ケイエイ</t>
    </rPh>
    <rPh sb="48" eb="50">
      <t>コウチ</t>
    </rPh>
    <rPh sb="51" eb="52">
      <t>フク</t>
    </rPh>
    <phoneticPr fontId="25"/>
  </si>
  <si>
    <t>22</t>
  </si>
  <si>
    <t>12</t>
  </si>
  <si>
    <t>ａ</t>
  </si>
  <si>
    <t>戸</t>
  </si>
  <si>
    <t>300a
以上</t>
    <phoneticPr fontId="25"/>
  </si>
  <si>
    <t>200a〜300a
未満</t>
    <phoneticPr fontId="25"/>
  </si>
  <si>
    <t>150a〜200a
未満</t>
    <phoneticPr fontId="25"/>
  </si>
  <si>
    <t>100a〜150a
未満</t>
    <phoneticPr fontId="25"/>
  </si>
  <si>
    <t>50a〜100a
未満</t>
    <phoneticPr fontId="25"/>
  </si>
  <si>
    <t>30a〜50a
未満</t>
    <phoneticPr fontId="25"/>
  </si>
  <si>
    <t>30a
未満</t>
    <phoneticPr fontId="25"/>
  </si>
  <si>
    <t>樹園地</t>
  </si>
  <si>
    <t>面積広狭別</t>
  </si>
  <si>
    <t>経営耕地面積</t>
    <rPh sb="0" eb="2">
      <t>ケイエイ</t>
    </rPh>
    <phoneticPr fontId="25"/>
  </si>
  <si>
    <t>農家数</t>
  </si>
  <si>
    <t>郡部</t>
  </si>
  <si>
    <t>東京都総数</t>
  </si>
  <si>
    <t>（２）～（４）は次シート</t>
    <rPh sb="8" eb="9">
      <t>ツギ</t>
    </rPh>
    <phoneticPr fontId="25"/>
  </si>
  <si>
    <t>4月</t>
    <phoneticPr fontId="25"/>
  </si>
  <si>
    <t>平成31年度・令和元年度</t>
    <rPh sb="0" eb="2">
      <t>ヘイセイ</t>
    </rPh>
    <rPh sb="4" eb="5">
      <t>ネン</t>
    </rPh>
    <rPh sb="5" eb="6">
      <t>ド</t>
    </rPh>
    <rPh sb="7" eb="8">
      <t>レイ</t>
    </rPh>
    <rPh sb="8" eb="9">
      <t>ワ</t>
    </rPh>
    <rPh sb="9" eb="10">
      <t>ガン</t>
    </rPh>
    <rPh sb="10" eb="11">
      <t>ネン</t>
    </rPh>
    <rPh sb="11" eb="12">
      <t>ド</t>
    </rPh>
    <phoneticPr fontId="25"/>
  </si>
  <si>
    <t>千円</t>
  </si>
  <si>
    <t>件</t>
  </si>
  <si>
    <t>金額</t>
  </si>
  <si>
    <t>件数</t>
    <rPh sb="0" eb="1">
      <t>ケン</t>
    </rPh>
    <rPh sb="1" eb="2">
      <t>スウ</t>
    </rPh>
    <phoneticPr fontId="25"/>
  </si>
  <si>
    <t>金額</t>
    <rPh sb="0" eb="1">
      <t>キン</t>
    </rPh>
    <rPh sb="1" eb="2">
      <t>ガク</t>
    </rPh>
    <phoneticPr fontId="25"/>
  </si>
  <si>
    <t>貸付</t>
    <rPh sb="0" eb="1">
      <t>カシ</t>
    </rPh>
    <rPh sb="1" eb="2">
      <t>ツキ</t>
    </rPh>
    <phoneticPr fontId="25"/>
  </si>
  <si>
    <t>申込</t>
  </si>
  <si>
    <t>年度及び月</t>
  </si>
  <si>
    <t>（１）年度別融資実績</t>
    <phoneticPr fontId="25"/>
  </si>
  <si>
    <t>法人</t>
  </si>
  <si>
    <t>サービス業等</t>
  </si>
  <si>
    <t>商業</t>
  </si>
  <si>
    <t>区分</t>
  </si>
  <si>
    <t>併用</t>
  </si>
  <si>
    <t>設備</t>
  </si>
  <si>
    <t>運転</t>
  </si>
  <si>
    <t>個人</t>
    <phoneticPr fontId="25"/>
  </si>
  <si>
    <t>法人</t>
    <phoneticPr fontId="25"/>
  </si>
  <si>
    <t>501万円以上</t>
    <phoneticPr fontId="25"/>
  </si>
  <si>
    <t>〜500万円</t>
  </si>
  <si>
    <t>〜400万円</t>
  </si>
  <si>
    <t>〜300万円</t>
  </si>
  <si>
    <t>〜200万円</t>
  </si>
  <si>
    <t>〜100万円</t>
  </si>
  <si>
    <t>資料：産業観光部産業経済課</t>
    <rPh sb="0" eb="2">
      <t>シリョウ</t>
    </rPh>
    <rPh sb="3" eb="5">
      <t>サンギョウ</t>
    </rPh>
    <rPh sb="5" eb="7">
      <t>カンコウ</t>
    </rPh>
    <rPh sb="7" eb="8">
      <t>ブ</t>
    </rPh>
    <rPh sb="8" eb="13">
      <t>サンギョウケイザイカ</t>
    </rPh>
    <phoneticPr fontId="25"/>
  </si>
  <si>
    <t>50人以上</t>
  </si>
  <si>
    <t>20〜49人</t>
  </si>
  <si>
    <t>6〜9人</t>
    <phoneticPr fontId="25"/>
  </si>
  <si>
    <t>2〜5人</t>
    <phoneticPr fontId="25"/>
  </si>
  <si>
    <t>1人</t>
    <phoneticPr fontId="25"/>
  </si>
  <si>
    <t>0人（事業主のみ）</t>
    <rPh sb="1" eb="2">
      <t>ニン</t>
    </rPh>
    <rPh sb="3" eb="6">
      <t>ジギョウヌシ</t>
    </rPh>
    <phoneticPr fontId="25"/>
  </si>
  <si>
    <t>資料：東京都労働相談情報センター亀戸事務所</t>
    <rPh sb="0" eb="2">
      <t>シリョウ</t>
    </rPh>
    <rPh sb="3" eb="6">
      <t>トウキョウト</t>
    </rPh>
    <rPh sb="6" eb="8">
      <t>ロウドウ</t>
    </rPh>
    <rPh sb="8" eb="10">
      <t>ソウダン</t>
    </rPh>
    <rPh sb="10" eb="12">
      <t>ジョウホウ</t>
    </rPh>
    <rPh sb="16" eb="17">
      <t>カメ</t>
    </rPh>
    <rPh sb="17" eb="18">
      <t>ド</t>
    </rPh>
    <rPh sb="18" eb="20">
      <t>ジム</t>
    </rPh>
    <rPh sb="20" eb="21">
      <t>ショ</t>
    </rPh>
    <phoneticPr fontId="25"/>
  </si>
  <si>
    <t>分類不能の産業</t>
  </si>
  <si>
    <t>公務</t>
  </si>
  <si>
    <t>サービス業</t>
  </si>
  <si>
    <t>医療、福祉</t>
    <phoneticPr fontId="25"/>
  </si>
  <si>
    <t>教育、学習支援業</t>
    <phoneticPr fontId="25"/>
  </si>
  <si>
    <t>生活関連サービス業、娯楽業</t>
    <rPh sb="0" eb="2">
      <t>セイカツ</t>
    </rPh>
    <rPh sb="2" eb="4">
      <t>カンレン</t>
    </rPh>
    <rPh sb="8" eb="9">
      <t>ギョウ</t>
    </rPh>
    <rPh sb="10" eb="12">
      <t>ゴラク</t>
    </rPh>
    <rPh sb="12" eb="13">
      <t>ギョウ</t>
    </rPh>
    <phoneticPr fontId="25"/>
  </si>
  <si>
    <t>宿泊業、飲食サービス業</t>
    <rPh sb="4" eb="6">
      <t>インショク</t>
    </rPh>
    <rPh sb="10" eb="11">
      <t>ギョウ</t>
    </rPh>
    <phoneticPr fontId="25"/>
  </si>
  <si>
    <t>学術研究、専門･技術サービス業</t>
    <rPh sb="0" eb="2">
      <t>ガクジュツ</t>
    </rPh>
    <rPh sb="2" eb="4">
      <t>ケンキュウ</t>
    </rPh>
    <rPh sb="5" eb="7">
      <t>センモン</t>
    </rPh>
    <rPh sb="8" eb="10">
      <t>ギジュツ</t>
    </rPh>
    <rPh sb="14" eb="15">
      <t>ギョウ</t>
    </rPh>
    <phoneticPr fontId="25"/>
  </si>
  <si>
    <t>不動産業、物品賃貸業</t>
    <rPh sb="5" eb="7">
      <t>ブッピン</t>
    </rPh>
    <rPh sb="7" eb="10">
      <t>チンタイギョウ</t>
    </rPh>
    <phoneticPr fontId="25"/>
  </si>
  <si>
    <t>金融業、保険業</t>
    <rPh sb="2" eb="3">
      <t>ギョウ</t>
    </rPh>
    <phoneticPr fontId="25"/>
  </si>
  <si>
    <t>卸売業、小売業</t>
    <rPh sb="2" eb="3">
      <t>ギョウ</t>
    </rPh>
    <phoneticPr fontId="25"/>
  </si>
  <si>
    <t>運輸業、郵便業</t>
    <rPh sb="4" eb="6">
      <t>ユウビン</t>
    </rPh>
    <rPh sb="6" eb="7">
      <t>ギョウ</t>
    </rPh>
    <phoneticPr fontId="25"/>
  </si>
  <si>
    <t>電気･ガス･熱供給・水道業</t>
  </si>
  <si>
    <t>農業、林業、漁業、鉱業</t>
  </si>
  <si>
    <t>全産業</t>
    <phoneticPr fontId="25"/>
  </si>
  <si>
    <t>組合員数</t>
    <phoneticPr fontId="25"/>
  </si>
  <si>
    <t>組合数</t>
  </si>
  <si>
    <t>組合員数</t>
  </si>
  <si>
    <t>産業</t>
  </si>
  <si>
    <t>（各年6月30日現在）</t>
    <phoneticPr fontId="25"/>
  </si>
  <si>
    <t>資料：総務省統計局｢国勢調査｣</t>
  </si>
  <si>
    <t>注２：従業上の地位｢不詳｣を含む｡</t>
  </si>
  <si>
    <t>注１：総数は労働力状態｢不詳｣を含む｡</t>
  </si>
  <si>
    <t>完全失業者</t>
  </si>
  <si>
    <t>就業者</t>
  </si>
  <si>
    <t>不詳</t>
  </si>
  <si>
    <t>非労働力</t>
  </si>
  <si>
    <t>労働力</t>
  </si>
  <si>
    <t>15歳以上人口</t>
  </si>
  <si>
    <t>分類不能の産業</t>
    <phoneticPr fontId="25"/>
  </si>
  <si>
    <t>公務（他に分類されるものを除く）</t>
    <phoneticPr fontId="25"/>
  </si>
  <si>
    <t>複合サービス事業</t>
    <phoneticPr fontId="25"/>
  </si>
  <si>
    <t>医療，福祉</t>
    <phoneticPr fontId="25"/>
  </si>
  <si>
    <t>教育，学習支援業</t>
    <phoneticPr fontId="25"/>
  </si>
  <si>
    <t>生活関連サービス業，娯楽業</t>
    <phoneticPr fontId="25"/>
  </si>
  <si>
    <t>宿泊業，飲食サービス業</t>
    <phoneticPr fontId="25"/>
  </si>
  <si>
    <t>不動産業，物品賃貸業</t>
    <rPh sb="0" eb="3">
      <t>フドウサン</t>
    </rPh>
    <rPh sb="3" eb="4">
      <t>ギョウ</t>
    </rPh>
    <rPh sb="5" eb="7">
      <t>ブッピン</t>
    </rPh>
    <rPh sb="7" eb="10">
      <t>チンタイギョウ</t>
    </rPh>
    <phoneticPr fontId="25"/>
  </si>
  <si>
    <t>金融業,保険業</t>
    <rPh sb="0" eb="3">
      <t>キンユウギョウ</t>
    </rPh>
    <rPh sb="4" eb="7">
      <t>ホケンギョウ</t>
    </rPh>
    <phoneticPr fontId="25"/>
  </si>
  <si>
    <t>卸売業,小売業</t>
    <rPh sb="0" eb="3">
      <t>オロシウリギョウ</t>
    </rPh>
    <rPh sb="4" eb="7">
      <t>コウリギョウ</t>
    </rPh>
    <phoneticPr fontId="25"/>
  </si>
  <si>
    <t>運輸業,郵便業</t>
    <rPh sb="0" eb="2">
      <t>ウンユ</t>
    </rPh>
    <rPh sb="2" eb="3">
      <t>ギョウ</t>
    </rPh>
    <rPh sb="4" eb="6">
      <t>ユウビン</t>
    </rPh>
    <rPh sb="6" eb="7">
      <t>ギョウ</t>
    </rPh>
    <phoneticPr fontId="25"/>
  </si>
  <si>
    <t>情報通信業</t>
    <rPh sb="0" eb="2">
      <t>ジョウホウ</t>
    </rPh>
    <rPh sb="2" eb="4">
      <t>ツウシン</t>
    </rPh>
    <rPh sb="4" eb="5">
      <t>ギョウ</t>
    </rPh>
    <phoneticPr fontId="25"/>
  </si>
  <si>
    <t>電気・ガス・熱供給・水道業</t>
    <rPh sb="0" eb="2">
      <t>デンキ</t>
    </rPh>
    <rPh sb="6" eb="7">
      <t>ネツ</t>
    </rPh>
    <rPh sb="7" eb="9">
      <t>キョウキュウ</t>
    </rPh>
    <rPh sb="10" eb="13">
      <t>スイドウギョウ</t>
    </rPh>
    <phoneticPr fontId="25"/>
  </si>
  <si>
    <t>製造業</t>
    <rPh sb="0" eb="3">
      <t>セイゾウギョウ</t>
    </rPh>
    <phoneticPr fontId="25"/>
  </si>
  <si>
    <t>建設業</t>
    <rPh sb="0" eb="3">
      <t>ケンセツギョウ</t>
    </rPh>
    <phoneticPr fontId="25"/>
  </si>
  <si>
    <t>鉱業,採石業,砂利採取業</t>
    <rPh sb="0" eb="2">
      <t>コウギョウ</t>
    </rPh>
    <rPh sb="3" eb="5">
      <t>サイセキ</t>
    </rPh>
    <rPh sb="5" eb="6">
      <t>ギョウ</t>
    </rPh>
    <rPh sb="7" eb="9">
      <t>ジャリ</t>
    </rPh>
    <rPh sb="9" eb="12">
      <t>サイシュギョウ</t>
    </rPh>
    <phoneticPr fontId="25"/>
  </si>
  <si>
    <t>漁業</t>
    <rPh sb="0" eb="2">
      <t>ギョギョウ</t>
    </rPh>
    <phoneticPr fontId="25"/>
  </si>
  <si>
    <t>農業,林業</t>
    <rPh sb="0" eb="2">
      <t>ノウギョウ</t>
    </rPh>
    <rPh sb="3" eb="5">
      <t>リンギョウ</t>
    </rPh>
    <phoneticPr fontId="25"/>
  </si>
  <si>
    <t>平成27年</t>
    <rPh sb="4" eb="5">
      <t>ネン</t>
    </rPh>
    <phoneticPr fontId="25"/>
  </si>
  <si>
    <t>資料：東京都総務局統計部｢東京都の昼間人口｣</t>
  </si>
  <si>
    <t>分類不能の産業</t>
    <rPh sb="0" eb="2">
      <t>ブンルイ</t>
    </rPh>
    <rPh sb="2" eb="4">
      <t>フノウ</t>
    </rPh>
    <rPh sb="5" eb="7">
      <t>サンギョウ</t>
    </rPh>
    <phoneticPr fontId="94"/>
  </si>
  <si>
    <t>公務（他に分類されるものを除く）</t>
    <rPh sb="0" eb="2">
      <t>コウム</t>
    </rPh>
    <rPh sb="3" eb="4">
      <t>タ</t>
    </rPh>
    <rPh sb="5" eb="7">
      <t>ブンルイ</t>
    </rPh>
    <rPh sb="13" eb="14">
      <t>ノゾ</t>
    </rPh>
    <phoneticPr fontId="94"/>
  </si>
  <si>
    <t>サービス業（他に分類されないもの）</t>
    <rPh sb="4" eb="5">
      <t>ギョウ</t>
    </rPh>
    <rPh sb="6" eb="7">
      <t>タ</t>
    </rPh>
    <rPh sb="8" eb="10">
      <t>ブンルイ</t>
    </rPh>
    <phoneticPr fontId="94"/>
  </si>
  <si>
    <t>複合サービス事業</t>
    <rPh sb="0" eb="1">
      <t>フク</t>
    </rPh>
    <rPh sb="1" eb="2">
      <t>ゴウ</t>
    </rPh>
    <rPh sb="6" eb="7">
      <t>ジ</t>
    </rPh>
    <rPh sb="7" eb="8">
      <t>ギョウ</t>
    </rPh>
    <phoneticPr fontId="94"/>
  </si>
  <si>
    <t>医療，福祉</t>
    <rPh sb="0" eb="2">
      <t>イリョウ</t>
    </rPh>
    <rPh sb="3" eb="5">
      <t>フクシ</t>
    </rPh>
    <phoneticPr fontId="94"/>
  </si>
  <si>
    <t>教育，学習支援業</t>
    <rPh sb="0" eb="2">
      <t>キョウイク</t>
    </rPh>
    <rPh sb="3" eb="5">
      <t>ガクシュウ</t>
    </rPh>
    <rPh sb="5" eb="7">
      <t>シエン</t>
    </rPh>
    <rPh sb="7" eb="8">
      <t>ギョウ</t>
    </rPh>
    <phoneticPr fontId="94"/>
  </si>
  <si>
    <t>生活関連サービス業，娯楽業</t>
    <rPh sb="0" eb="2">
      <t>セイカツ</t>
    </rPh>
    <rPh sb="2" eb="4">
      <t>カンレン</t>
    </rPh>
    <rPh sb="8" eb="9">
      <t>ギョウ</t>
    </rPh>
    <rPh sb="10" eb="13">
      <t>ゴラクギョウ</t>
    </rPh>
    <phoneticPr fontId="94"/>
  </si>
  <si>
    <t>宿泊業，飲食サービス業</t>
    <rPh sb="0" eb="2">
      <t>シュクハク</t>
    </rPh>
    <rPh sb="2" eb="3">
      <t>ギョウ</t>
    </rPh>
    <rPh sb="4" eb="6">
      <t>インショク</t>
    </rPh>
    <rPh sb="10" eb="11">
      <t>ギョウ</t>
    </rPh>
    <phoneticPr fontId="94"/>
  </si>
  <si>
    <t>学術研究，専門・技術サービス業</t>
    <rPh sb="0" eb="2">
      <t>ガクジュツ</t>
    </rPh>
    <rPh sb="2" eb="4">
      <t>ケンキュウ</t>
    </rPh>
    <rPh sb="5" eb="7">
      <t>センモン</t>
    </rPh>
    <rPh sb="8" eb="10">
      <t>ギジュツ</t>
    </rPh>
    <rPh sb="14" eb="15">
      <t>ギョウ</t>
    </rPh>
    <phoneticPr fontId="94"/>
  </si>
  <si>
    <t>不動産業，物品賃貸業</t>
    <rPh sb="5" eb="7">
      <t>ブッピン</t>
    </rPh>
    <rPh sb="7" eb="10">
      <t>チンタイギョウ</t>
    </rPh>
    <phoneticPr fontId="94"/>
  </si>
  <si>
    <t>金融業，保険業</t>
    <rPh sb="0" eb="2">
      <t>キンユウ</t>
    </rPh>
    <rPh sb="2" eb="3">
      <t>ギョウ</t>
    </rPh>
    <rPh sb="4" eb="7">
      <t>ホケンギョウ</t>
    </rPh>
    <phoneticPr fontId="94"/>
  </si>
  <si>
    <t>卸売業，小売業</t>
    <rPh sb="0" eb="2">
      <t>オロシウリ</t>
    </rPh>
    <rPh sb="2" eb="3">
      <t>ギョウ</t>
    </rPh>
    <rPh sb="4" eb="7">
      <t>コウリギョウ</t>
    </rPh>
    <phoneticPr fontId="94"/>
  </si>
  <si>
    <t>運輸業，郵便業</t>
    <rPh sb="0" eb="3">
      <t>ウンユギョウ</t>
    </rPh>
    <rPh sb="4" eb="6">
      <t>ユウビン</t>
    </rPh>
    <rPh sb="6" eb="7">
      <t>ギョウ</t>
    </rPh>
    <phoneticPr fontId="94"/>
  </si>
  <si>
    <t>情報通信業</t>
    <rPh sb="0" eb="2">
      <t>ジョウホウ</t>
    </rPh>
    <rPh sb="2" eb="5">
      <t>ツウシンギョウ</t>
    </rPh>
    <phoneticPr fontId="94"/>
  </si>
  <si>
    <t>電気・ガス・熱供給・水道業</t>
    <rPh sb="0" eb="2">
      <t>デンキ</t>
    </rPh>
    <rPh sb="6" eb="7">
      <t>ネツ</t>
    </rPh>
    <rPh sb="7" eb="9">
      <t>キョウキュウ</t>
    </rPh>
    <rPh sb="10" eb="13">
      <t>スイドウギョウ</t>
    </rPh>
    <phoneticPr fontId="94"/>
  </si>
  <si>
    <t>第３次産業</t>
    <rPh sb="0" eb="1">
      <t>ダイ</t>
    </rPh>
    <rPh sb="2" eb="3">
      <t>ジ</t>
    </rPh>
    <rPh sb="3" eb="5">
      <t>サンギョウ</t>
    </rPh>
    <phoneticPr fontId="94"/>
  </si>
  <si>
    <t>製造業</t>
    <rPh sb="0" eb="3">
      <t>セイゾウギョウ</t>
    </rPh>
    <phoneticPr fontId="95"/>
  </si>
  <si>
    <t>建設業</t>
    <rPh sb="0" eb="3">
      <t>ケンセツギョウ</t>
    </rPh>
    <phoneticPr fontId="95"/>
  </si>
  <si>
    <t>第２次産業</t>
    <rPh sb="0" eb="1">
      <t>ダイ</t>
    </rPh>
    <rPh sb="2" eb="3">
      <t>ジ</t>
    </rPh>
    <rPh sb="3" eb="5">
      <t>サンギョウ</t>
    </rPh>
    <phoneticPr fontId="94"/>
  </si>
  <si>
    <t>漁業</t>
    <rPh sb="0" eb="2">
      <t>ギョギョウ</t>
    </rPh>
    <phoneticPr fontId="94"/>
  </si>
  <si>
    <t>林業</t>
    <rPh sb="0" eb="2">
      <t>リンギョウ</t>
    </rPh>
    <phoneticPr fontId="94"/>
  </si>
  <si>
    <t>農業</t>
    <rPh sb="0" eb="2">
      <t>ノウギョウ</t>
    </rPh>
    <phoneticPr fontId="94"/>
  </si>
  <si>
    <t>第１次産業</t>
    <rPh sb="0" eb="1">
      <t>ダイ</t>
    </rPh>
    <rPh sb="2" eb="3">
      <t>ジ</t>
    </rPh>
    <rPh sb="3" eb="5">
      <t>サンギョウ</t>
    </rPh>
    <phoneticPr fontId="94"/>
  </si>
  <si>
    <t>総数</t>
    <rPh sb="0" eb="2">
      <t>ソウスウ</t>
    </rPh>
    <phoneticPr fontId="94"/>
  </si>
  <si>
    <t>うち都外へ流出</t>
    <rPh sb="2" eb="3">
      <t>ト</t>
    </rPh>
    <rPh sb="3" eb="4">
      <t>ソト</t>
    </rPh>
    <phoneticPr fontId="94"/>
  </si>
  <si>
    <t>うち都外から流入</t>
    <rPh sb="2" eb="3">
      <t>ト</t>
    </rPh>
    <rPh sb="3" eb="4">
      <t>ソト</t>
    </rPh>
    <phoneticPr fontId="94"/>
  </si>
  <si>
    <t>うち地域内通勤者</t>
    <rPh sb="2" eb="4">
      <t>チイキ</t>
    </rPh>
    <rPh sb="4" eb="5">
      <t>ナイ</t>
    </rPh>
    <phoneticPr fontId="94"/>
  </si>
  <si>
    <t>うち自宅就業者</t>
    <rPh sb="2" eb="3">
      <t>ジ</t>
    </rPh>
    <rPh sb="3" eb="4">
      <t>タク</t>
    </rPh>
    <phoneticPr fontId="94"/>
  </si>
  <si>
    <t>流出
通勤者</t>
    <rPh sb="0" eb="2">
      <t>リュウシュツ</t>
    </rPh>
    <rPh sb="3" eb="6">
      <t>ツウキンシャ</t>
    </rPh>
    <phoneticPr fontId="94"/>
  </si>
  <si>
    <t>流入
通勤者</t>
    <rPh sb="0" eb="2">
      <t>リュウニュウ</t>
    </rPh>
    <rPh sb="3" eb="6">
      <t>ツウキンシャ</t>
    </rPh>
    <phoneticPr fontId="94"/>
  </si>
  <si>
    <r>
      <t xml:space="preserve">流入超過
通勤者
</t>
    </r>
    <r>
      <rPr>
        <sz val="8"/>
        <rFont val="ＭＳ 明朝"/>
        <family val="1"/>
        <charset val="128"/>
      </rPr>
      <t>（△は流出超過）</t>
    </r>
    <phoneticPr fontId="25"/>
  </si>
  <si>
    <t>夜間
就業者</t>
    <rPh sb="0" eb="2">
      <t>ヤカン</t>
    </rPh>
    <rPh sb="3" eb="5">
      <t>シュウギョウ</t>
    </rPh>
    <rPh sb="5" eb="6">
      <t>シャ</t>
    </rPh>
    <phoneticPr fontId="94"/>
  </si>
  <si>
    <t>昼間
就業者</t>
    <rPh sb="0" eb="2">
      <t>チュウカン</t>
    </rPh>
    <rPh sb="3" eb="5">
      <t>シュウギョウ</t>
    </rPh>
    <rPh sb="5" eb="6">
      <t>シャ</t>
    </rPh>
    <phoneticPr fontId="94"/>
  </si>
  <si>
    <t>分類不能の職業</t>
    <phoneticPr fontId="25"/>
  </si>
  <si>
    <t>運搬・清掃・包装等従事者</t>
    <phoneticPr fontId="25"/>
  </si>
  <si>
    <t>建設・採掘従事者</t>
    <phoneticPr fontId="25"/>
  </si>
  <si>
    <t>輸送・機械運転従事者</t>
    <phoneticPr fontId="25"/>
  </si>
  <si>
    <t>生産工程従事者</t>
    <phoneticPr fontId="25"/>
  </si>
  <si>
    <t>農林漁業従事者</t>
    <phoneticPr fontId="25"/>
  </si>
  <si>
    <t>保安職業従事者</t>
    <phoneticPr fontId="25"/>
  </si>
  <si>
    <t>サービス職業従事者</t>
    <phoneticPr fontId="25"/>
  </si>
  <si>
    <t>販売従事者</t>
    <phoneticPr fontId="25"/>
  </si>
  <si>
    <t>事務従事者</t>
    <phoneticPr fontId="25"/>
  </si>
  <si>
    <t>専門的・技術的職業従事者</t>
    <phoneticPr fontId="25"/>
  </si>
  <si>
    <t>管理的職業従事者</t>
    <phoneticPr fontId="25"/>
  </si>
  <si>
    <t>職業</t>
  </si>
  <si>
    <t>資料：東京都総務局統計部｢東京都の賃金､労働時間及び雇用の動き｣</t>
  </si>
  <si>
    <t>　注：常雇規模30人以上の事業所のみが対象である｡</t>
    <phoneticPr fontId="25"/>
  </si>
  <si>
    <t>11</t>
    <phoneticPr fontId="25"/>
  </si>
  <si>
    <t>10</t>
    <phoneticPr fontId="25"/>
  </si>
  <si>
    <t>9</t>
    <phoneticPr fontId="25"/>
  </si>
  <si>
    <t>8</t>
    <phoneticPr fontId="25"/>
  </si>
  <si>
    <t>7</t>
    <phoneticPr fontId="25"/>
  </si>
  <si>
    <t>6</t>
    <phoneticPr fontId="25"/>
  </si>
  <si>
    <t>5</t>
    <phoneticPr fontId="25"/>
  </si>
  <si>
    <t>4</t>
    <phoneticPr fontId="25"/>
  </si>
  <si>
    <t>3</t>
    <phoneticPr fontId="25"/>
  </si>
  <si>
    <t>平成31・令和元年</t>
    <rPh sb="0" eb="2">
      <t>ヘイセイ</t>
    </rPh>
    <rPh sb="5" eb="7">
      <t>レイワ</t>
    </rPh>
    <rPh sb="7" eb="9">
      <t>ガンネン</t>
    </rPh>
    <phoneticPr fontId="74"/>
  </si>
  <si>
    <t>女子</t>
  </si>
  <si>
    <t>男子</t>
  </si>
  <si>
    <t>特別に支払われた給与</t>
  </si>
  <si>
    <t>きまって支給する給与</t>
  </si>
  <si>
    <t>現金給与総額</t>
  </si>
  <si>
    <t>総産業(サービス業を含む)</t>
  </si>
  <si>
    <t>資料：東京都総務局統計部｢都民のくらしむき−東京都生計分析調査報告」</t>
    <phoneticPr fontId="74"/>
  </si>
  <si>
    <t>　　　平均消費性向………………………(消費支出÷可処分所得)×100</t>
    <phoneticPr fontId="25"/>
  </si>
  <si>
    <t>　　　貯蓄純増……………………………(貯金､保険掛金)−(貯金引出､保険取金)</t>
    <phoneticPr fontId="25"/>
  </si>
  <si>
    <t>　　　可処分所得…………………………実収入−その他実支出</t>
    <phoneticPr fontId="25"/>
  </si>
  <si>
    <t>　　　公共的料金負担率…………………(公共的料金÷消費支出)×100</t>
    <phoneticPr fontId="25"/>
  </si>
  <si>
    <t>　注：食料費係数（エンゲル係数）……(食料費÷消費支出)×100</t>
    <phoneticPr fontId="25"/>
  </si>
  <si>
    <t>11</t>
  </si>
  <si>
    <t>10</t>
  </si>
  <si>
    <t>9</t>
  </si>
  <si>
    <t>8</t>
  </si>
  <si>
    <t>7</t>
  </si>
  <si>
    <t>6</t>
  </si>
  <si>
    <t>5</t>
  </si>
  <si>
    <t>4</t>
  </si>
  <si>
    <t>3</t>
  </si>
  <si>
    <t>2</t>
  </si>
  <si>
    <t>1月</t>
  </si>
  <si>
    <t>生計支出</t>
  </si>
  <si>
    <t>平均世帯人員</t>
  </si>
  <si>
    <t>平均消費性向</t>
  </si>
  <si>
    <t>負担率
公共的料金</t>
    <phoneticPr fontId="25"/>
  </si>
  <si>
    <t>エンゲル係数
食料費係数</t>
    <phoneticPr fontId="25"/>
  </si>
  <si>
    <t>貯蓄純増</t>
    <phoneticPr fontId="25"/>
  </si>
  <si>
    <t>可処分所得</t>
  </si>
  <si>
    <t>実収入</t>
  </si>
  <si>
    <t>全世帯</t>
  </si>
  <si>
    <t>勤労者世帯</t>
  </si>
  <si>
    <t>(単位：円、％)</t>
  </si>
  <si>
    <t>資料：東京都総務局統計部｢都民のくらしむき−東京都生計分析調査報告｣</t>
  </si>
  <si>
    <t>　注：各費目の内訳は主要項目であり合計とは一致しない｡</t>
    <phoneticPr fontId="25"/>
  </si>
  <si>
    <t>家事サービス</t>
  </si>
  <si>
    <t>家事用消耗品</t>
  </si>
  <si>
    <t>家事雑貨</t>
  </si>
  <si>
    <t>寝具類</t>
  </si>
  <si>
    <t>室内装備・装飾品</t>
  </si>
  <si>
    <t>家庭用耐久財</t>
  </si>
  <si>
    <t>家具・家事用品</t>
  </si>
  <si>
    <t>上下水道料</t>
  </si>
  <si>
    <t>他の光熱</t>
  </si>
  <si>
    <t>ガス代</t>
  </si>
  <si>
    <t>電気代</t>
  </si>
  <si>
    <t>光熱・水道</t>
  </si>
  <si>
    <t>設備修繕・維持</t>
  </si>
  <si>
    <t>家賃・地代</t>
  </si>
  <si>
    <t>住居</t>
  </si>
  <si>
    <t>外食</t>
  </si>
  <si>
    <t>酒類</t>
  </si>
  <si>
    <t>飲料</t>
  </si>
  <si>
    <t>調理食品</t>
  </si>
  <si>
    <t>菓子類</t>
  </si>
  <si>
    <t>油脂・調味料</t>
  </si>
  <si>
    <t>果物</t>
  </si>
  <si>
    <t>野菜・海藻</t>
  </si>
  <si>
    <t>乳卵類</t>
  </si>
  <si>
    <t>肉類</t>
  </si>
  <si>
    <t>魚介類</t>
  </si>
  <si>
    <t>穀類</t>
  </si>
  <si>
    <t>食料</t>
  </si>
  <si>
    <t>消費支出</t>
  </si>
  <si>
    <t>実支出</t>
  </si>
  <si>
    <t>支出総額</t>
  </si>
  <si>
    <t>土地家屋売却</t>
  </si>
  <si>
    <t>クレジット購入借入金</t>
    <phoneticPr fontId="74"/>
  </si>
  <si>
    <t>他の借入金</t>
  </si>
  <si>
    <t>土地家屋借入金</t>
  </si>
  <si>
    <t>有価証券売却</t>
  </si>
  <si>
    <t>保険金</t>
    <phoneticPr fontId="25"/>
  </si>
  <si>
    <t>預貯金引出</t>
  </si>
  <si>
    <t>実収入以外の収入</t>
  </si>
  <si>
    <t>受贈金</t>
  </si>
  <si>
    <t>特別収入</t>
  </si>
  <si>
    <t>仕送り金</t>
  </si>
  <si>
    <t>社会保障給付</t>
  </si>
  <si>
    <t>他の経常収入</t>
  </si>
  <si>
    <t>内職収入</t>
  </si>
  <si>
    <t>他の事業収入</t>
  </si>
  <si>
    <t>家賃収入</t>
  </si>
  <si>
    <t>事業・内職収入</t>
    <phoneticPr fontId="25"/>
  </si>
  <si>
    <t>他の世帯員収入</t>
    <phoneticPr fontId="25"/>
  </si>
  <si>
    <t>世帯主の配偶者の収入</t>
    <phoneticPr fontId="25"/>
  </si>
  <si>
    <t>世帯主収入</t>
    <phoneticPr fontId="25"/>
  </si>
  <si>
    <t>勤め先収入</t>
    <phoneticPr fontId="25"/>
  </si>
  <si>
    <t>経常収入</t>
    <phoneticPr fontId="25"/>
  </si>
  <si>
    <t>実収入</t>
    <phoneticPr fontId="25"/>
  </si>
  <si>
    <t>収入総額</t>
  </si>
  <si>
    <t>有業人員(人)</t>
    <rPh sb="5" eb="6">
      <t>ニン</t>
    </rPh>
    <phoneticPr fontId="25"/>
  </si>
  <si>
    <t>世帯人員(人)</t>
    <rPh sb="5" eb="6">
      <t>ニン</t>
    </rPh>
    <phoneticPr fontId="25"/>
  </si>
  <si>
    <t>調査世帯数(世帯)</t>
    <rPh sb="6" eb="8">
      <t>セタイ</t>
    </rPh>
    <phoneticPr fontId="25"/>
  </si>
  <si>
    <t>平成30年</t>
  </si>
  <si>
    <t>平成29年</t>
  </si>
  <si>
    <t>項目</t>
  </si>
  <si>
    <t xml:space="preserve">資料：東京都総務局統計部 ｢都民のくらしむき−東京都生計分析調査報告｣ </t>
    <rPh sb="3" eb="5">
      <t>トウキョウ</t>
    </rPh>
    <phoneticPr fontId="25"/>
  </si>
  <si>
    <t xml:space="preserve">　注：各費目の内訳は主要項目であり合計とは一致しない｡ </t>
    <phoneticPr fontId="25"/>
  </si>
  <si>
    <t>貯蓄純増</t>
  </si>
  <si>
    <t>その他の消費支出</t>
  </si>
  <si>
    <t>教養娯楽</t>
    <phoneticPr fontId="25"/>
  </si>
  <si>
    <t>教育</t>
  </si>
  <si>
    <t>交通・通信</t>
  </si>
  <si>
    <t>保健医療</t>
  </si>
  <si>
    <t>被服及び履物</t>
  </si>
  <si>
    <t>現物総額</t>
  </si>
  <si>
    <t>勤め先収入</t>
  </si>
  <si>
    <t>クレジット購入借入金返済</t>
    <phoneticPr fontId="74"/>
  </si>
  <si>
    <t>他の借金返済</t>
  </si>
  <si>
    <t>土地家屋借金返済</t>
  </si>
  <si>
    <t>有価証券購入</t>
  </si>
  <si>
    <t>他の保険料</t>
    <rPh sb="4" eb="5">
      <t>リョウ</t>
    </rPh>
    <phoneticPr fontId="25"/>
  </si>
  <si>
    <t>個人・企業年金保険料</t>
    <rPh sb="9" eb="10">
      <t>リョウ</t>
    </rPh>
    <phoneticPr fontId="25"/>
  </si>
  <si>
    <t>保険料</t>
    <rPh sb="2" eb="3">
      <t>リョウ</t>
    </rPh>
    <phoneticPr fontId="25"/>
  </si>
  <si>
    <t>預貯金</t>
  </si>
  <si>
    <t>実支出以外の支出</t>
  </si>
  <si>
    <t>他の社会保険料</t>
  </si>
  <si>
    <t>介護保険料</t>
    <rPh sb="0" eb="2">
      <t>カイゴ</t>
    </rPh>
    <rPh sb="2" eb="5">
      <t>ホケンリョウ</t>
    </rPh>
    <phoneticPr fontId="25"/>
  </si>
  <si>
    <t>健康保険料</t>
  </si>
  <si>
    <t>公的年金保険料</t>
  </si>
  <si>
    <t>社会保険料</t>
  </si>
  <si>
    <t>他の税</t>
  </si>
  <si>
    <t>個人住民税</t>
  </si>
  <si>
    <t>勤労所得税</t>
  </si>
  <si>
    <t>直接税</t>
  </si>
  <si>
    <t>その他の実支出</t>
  </si>
  <si>
    <t>土地家屋購入</t>
  </si>
  <si>
    <t>交際費</t>
  </si>
  <si>
    <t>こづかい</t>
  </si>
  <si>
    <t>諸雑費</t>
  </si>
  <si>
    <t>教養娯楽サービス</t>
    <phoneticPr fontId="25"/>
  </si>
  <si>
    <t>書籍・他の印刷物</t>
  </si>
  <si>
    <t>教養娯楽用品</t>
    <phoneticPr fontId="25"/>
  </si>
  <si>
    <t>教養娯楽用耐久財</t>
    <phoneticPr fontId="25"/>
  </si>
  <si>
    <t>補習教育</t>
  </si>
  <si>
    <t>教科書・学習参考教材</t>
  </si>
  <si>
    <t>授業料等</t>
  </si>
  <si>
    <t>通信</t>
  </si>
  <si>
    <t>自動車等関係費</t>
  </si>
  <si>
    <t>交通</t>
  </si>
  <si>
    <t>保健医療サービス</t>
  </si>
  <si>
    <t>保健医療用品・器具</t>
  </si>
  <si>
    <t>健康保持用摂取品</t>
  </si>
  <si>
    <t>医薬品</t>
  </si>
  <si>
    <t>被服関連サービス</t>
  </si>
  <si>
    <t>履物類</t>
  </si>
  <si>
    <t>他の被服</t>
  </si>
  <si>
    <t>生地・糸類</t>
  </si>
  <si>
    <t>下着類</t>
  </si>
  <si>
    <t>シャツ・セーター類</t>
  </si>
  <si>
    <t>洋服</t>
  </si>
  <si>
    <t>和服</t>
  </si>
  <si>
    <t>資料：東京都総務局統計部｢東京の物価｣</t>
  </si>
  <si>
    <t>1回</t>
    <phoneticPr fontId="25"/>
  </si>
  <si>
    <t>パーマネント(シャンプー,カット,ブロー又はセット込み),ショート,女性(高校生以下を除く)</t>
  </si>
  <si>
    <t>パーマネント代</t>
  </si>
  <si>
    <t>総合調髪(カット,シェービング,シャンプー,セット),男性(高校生以下を除く)</t>
  </si>
  <si>
    <t>理髪料</t>
  </si>
  <si>
    <t>一般</t>
  </si>
  <si>
    <t>映画観覧料</t>
  </si>
  <si>
    <t>1回</t>
  </si>
  <si>
    <t>公安委員会指定自動車教習所,第一種普通免許(ＡＴ限定),所持免許なし,一般コース,入所から卒業までの総費用</t>
  </si>
  <si>
    <t>自動車教習料</t>
  </si>
  <si>
    <t>1箱</t>
    <rPh sb="1" eb="2">
      <t>ハコ</t>
    </rPh>
    <phoneticPr fontId="25"/>
  </si>
  <si>
    <t>第２類医薬品,総合かぜ薬,散剤,箱入り(４４包入り),「パブロンゴールドＡ＜微粒＞」</t>
  </si>
  <si>
    <t>感冒薬</t>
    <phoneticPr fontId="25"/>
  </si>
  <si>
    <t>1枚</t>
    <phoneticPr fontId="25"/>
  </si>
  <si>
    <t>ワイシャツ,水洗い,機械仕上げ,立体仕上げ,持ち込み,料金前払い,配達なし</t>
  </si>
  <si>
    <t>クリーニング代</t>
    <rPh sb="6" eb="7">
      <t>ダイ</t>
    </rPh>
    <phoneticPr fontId="25"/>
  </si>
  <si>
    <t>1足</t>
    <phoneticPr fontId="25"/>
  </si>
  <si>
    <t>パンプス,〔甲〕牛革,〔底〕合成ゴム,〔底の製法〕張り付け,〔サイズ〕２３～２４ｃｍ,中級品</t>
  </si>
  <si>
    <t>婦人靴</t>
    <rPh sb="2" eb="3">
      <t>クツ</t>
    </rPh>
    <phoneticPr fontId="25"/>
  </si>
  <si>
    <t>短靴,黒,〔甲〕牛革,〔底〕「合成ゴム」又は「ウレタン」,〔底の製法〕張り付け,〔サイズ〕２５～２６ｃｍ,中級品</t>
  </si>
  <si>
    <t>男子靴</t>
    <rPh sb="2" eb="3">
      <t>クツ</t>
    </rPh>
    <phoneticPr fontId="25"/>
  </si>
  <si>
    <t>〔素材〕綿・化学繊維混用,無地,〔サイズ〕２５ｃｍ,１足,普通品</t>
  </si>
  <si>
    <t>男子用靴下</t>
    <rPh sb="2" eb="3">
      <t>ヨウ</t>
    </rPh>
    <rPh sb="3" eb="4">
      <t>クツ</t>
    </rPh>
    <phoneticPr fontId="25"/>
  </si>
  <si>
    <t>1枚</t>
    <rPh sb="1" eb="2">
      <t>マイ</t>
    </rPh>
    <phoneticPr fontId="25"/>
  </si>
  <si>
    <t>カーディガン,「長袖」又は「７分袖」,〔素材〕毛・化学繊維混用,〔サイズ〕Ｍ,普通品</t>
  </si>
  <si>
    <t>婦人用セーター</t>
    <rPh sb="2" eb="3">
      <t>ヨウ</t>
    </rPh>
    <phoneticPr fontId="25"/>
  </si>
  <si>
    <t>長袖,シングルカフス,〔素材〕ポリエステル・綿混用,白(白織柄を含む),〔サイズ〕えり回り３９～４１ｃｍ・ゆき８０～８４ｃｍ又はＭ～Ｌ,普通品</t>
  </si>
  <si>
    <t>ワイシャツ</t>
    <phoneticPr fontId="25"/>
  </si>
  <si>
    <t>秋冬物,〔素材〕「毛１００％」又は「毛５０％以上・化学繊維混用」,〔サイズ〕Ｗ６４～７０ｃｍ,中級品</t>
  </si>
  <si>
    <t>スカート</t>
    <phoneticPr fontId="25"/>
  </si>
  <si>
    <t>1本</t>
    <phoneticPr fontId="25"/>
  </si>
  <si>
    <t>秋冬物,スラックス,〔素材〕毛１００％,〔サイズ〕Ｗ７６～９４ｃｍ,中級品</t>
  </si>
  <si>
    <t>男子用ズボン</t>
    <rPh sb="2" eb="3">
      <t>ヨウ</t>
    </rPh>
    <phoneticPr fontId="25"/>
  </si>
  <si>
    <t>1着</t>
    <phoneticPr fontId="25"/>
  </si>
  <si>
    <t>背広服</t>
    <rPh sb="2" eb="3">
      <t>フク</t>
    </rPh>
    <phoneticPr fontId="25"/>
  </si>
  <si>
    <t>毛布</t>
  </si>
  <si>
    <t>1台</t>
  </si>
  <si>
    <t>電気洗濯機</t>
  </si>
  <si>
    <t>1台</t>
    <phoneticPr fontId="25"/>
  </si>
  <si>
    <t>電気冷蔵庫</t>
    <phoneticPr fontId="25"/>
  </si>
  <si>
    <t>18ℓ</t>
    <phoneticPr fontId="25"/>
  </si>
  <si>
    <t>白灯油,詰め替え売り,店頭売り</t>
  </si>
  <si>
    <t>灯油</t>
  </si>
  <si>
    <t>1日</t>
    <phoneticPr fontId="25"/>
  </si>
  <si>
    <t>家屋修理手間代,常用１人分</t>
  </si>
  <si>
    <t>大工手間代</t>
  </si>
  <si>
    <t>表替え,〔畳表〕緯：いぐさ；経：綿糸２本又は麻糸・綿糸２本；中級品,〔へり〕光輝べり,化繊,材料費及び表替え工賃を含む</t>
  </si>
  <si>
    <t>畳替え代</t>
    <phoneticPr fontId="25"/>
  </si>
  <si>
    <t>1ヶ月</t>
    <phoneticPr fontId="25"/>
  </si>
  <si>
    <t>民営借家の家賃</t>
    <phoneticPr fontId="25"/>
  </si>
  <si>
    <t>民営家賃</t>
    <rPh sb="0" eb="2">
      <t>ミンエイ</t>
    </rPh>
    <rPh sb="2" eb="4">
      <t>ヤチン</t>
    </rPh>
    <phoneticPr fontId="25"/>
  </si>
  <si>
    <t>1杯</t>
    <phoneticPr fontId="25"/>
  </si>
  <si>
    <t>喫茶店(セルフサービス店及びコーヒースタンドを除く)におけるコーヒー,アイスコーヒーは除く,持ち帰りは除く</t>
  </si>
  <si>
    <t>コーヒー(外食)</t>
    <rPh sb="5" eb="7">
      <t>ガイショク</t>
    </rPh>
    <phoneticPr fontId="25"/>
  </si>
  <si>
    <t>1皿</t>
    <phoneticPr fontId="25"/>
  </si>
  <si>
    <t>持ち帰りは除く</t>
    <phoneticPr fontId="25"/>
  </si>
  <si>
    <t>カレーライス(外食)</t>
    <rPh sb="7" eb="9">
      <t>ガイショク</t>
    </rPh>
    <phoneticPr fontId="25"/>
  </si>
  <si>
    <t>ラーメン,しょう油味(豚骨しょう油味を含む),持ち帰りは除く</t>
  </si>
  <si>
    <t>中華そば(外食)</t>
    <rPh sb="5" eb="7">
      <t>ガイショク</t>
    </rPh>
    <phoneticPr fontId="25"/>
  </si>
  <si>
    <t>100g</t>
    <phoneticPr fontId="25"/>
  </si>
  <si>
    <t>煎茶(抹茶入りを含む),袋入り(１００～３００ｇ入り)</t>
  </si>
  <si>
    <t>緑茶</t>
    <rPh sb="0" eb="2">
      <t>リョクチャ</t>
    </rPh>
    <phoneticPr fontId="25"/>
  </si>
  <si>
    <t>ポテトタイプ,並</t>
  </si>
  <si>
    <t>コロッケ</t>
  </si>
  <si>
    <t>うるち米製せんべい,しょう油味,個装タイプ袋入り,普通品</t>
  </si>
  <si>
    <t>せんべい</t>
    <phoneticPr fontId="25"/>
  </si>
  <si>
    <t>1袋</t>
    <rPh sb="1" eb="2">
      <t>フクロ</t>
    </rPh>
    <phoneticPr fontId="25"/>
  </si>
  <si>
    <t>上白,袋入り(１ｋｇ入り)</t>
  </si>
  <si>
    <t>砂糖</t>
  </si>
  <si>
    <t>1個</t>
    <rPh sb="1" eb="2">
      <t>コ</t>
    </rPh>
    <phoneticPr fontId="25"/>
  </si>
  <si>
    <t>米みそ,カップ入り(７５０ｇ入り),並</t>
  </si>
  <si>
    <t>みそ</t>
  </si>
  <si>
    <t>本醸造,こいくちしょうゆ,ＪＡＳ規格品・特級,ポリ容器入り(１Ｌ入り),「キッコーマンしょうゆ」又は「ヤマサしょうゆ」</t>
  </si>
  <si>
    <t>しょう油</t>
  </si>
  <si>
    <t>キャノーラ(なたね)油,ポリ容器入り(１,０００ｇ入り)</t>
  </si>
  <si>
    <t>食用油</t>
  </si>
  <si>
    <t>1㎏</t>
    <phoneticPr fontId="25"/>
  </si>
  <si>
    <t>フィリピン産(高地栽培などを除く)</t>
  </si>
  <si>
    <t>バナナ</t>
  </si>
  <si>
    <t>木綿豆腐,並</t>
  </si>
  <si>
    <t>豆腐</t>
  </si>
  <si>
    <t>焼きのり,袋入り(全形１０枚入り),普通品</t>
  </si>
  <si>
    <t>干しのり</t>
  </si>
  <si>
    <t>ミニトマト(プチトマト)を除く　</t>
  </si>
  <si>
    <t>トマト</t>
  </si>
  <si>
    <t>だいこん</t>
  </si>
  <si>
    <t>山東菜を除く</t>
  </si>
  <si>
    <t>はくさい</t>
  </si>
  <si>
    <t>キャベツ</t>
  </si>
  <si>
    <t>1パック</t>
    <phoneticPr fontId="25"/>
  </si>
  <si>
    <t>白色卵,パック詰(１０個入り),サイズ混合,〔卵重〕「ＭＳ５２ｇ～ＬＬ７６ｇ未満」,「ＭＳ５２ｇ～Ｌ７０ｇ未満」又は「Ｍ５８ｇ～Ｌ７０ｇ未満」</t>
  </si>
  <si>
    <t>鶏卵</t>
  </si>
  <si>
    <t>ロースハム,ＪＡＳ格付けなし,普通品</t>
  </si>
  <si>
    <t>ハム</t>
    <phoneticPr fontId="25"/>
  </si>
  <si>
    <t>ブロイラー,もも肉</t>
  </si>
  <si>
    <t>鶏肉</t>
    <phoneticPr fontId="25"/>
  </si>
  <si>
    <t>豚肉</t>
    <phoneticPr fontId="25"/>
  </si>
  <si>
    <t>国産品,バラ(黒豚を除く)</t>
  </si>
  <si>
    <t>輸入品,チルド(冷蔵),肩ロース又はもも</t>
  </si>
  <si>
    <t>牛肉</t>
    <phoneticPr fontId="25"/>
  </si>
  <si>
    <t>するめいか,丸</t>
  </si>
  <si>
    <t>いか</t>
  </si>
  <si>
    <t>まさば又はごまさば,切り身</t>
  </si>
  <si>
    <t>さば</t>
  </si>
  <si>
    <t>まあじ,丸(長さ約１５ｃｍ以上)</t>
  </si>
  <si>
    <t>あじ</t>
  </si>
  <si>
    <t>めばち又はきはだ,刺身用,さく,赤身</t>
  </si>
  <si>
    <t>まぐろ</t>
  </si>
  <si>
    <t>中華タイプ,内容量７８ｇ,「カップヌードル」</t>
  </si>
  <si>
    <t>カップ麺</t>
    <rPh sb="3" eb="4">
      <t>メン</t>
    </rPh>
    <phoneticPr fontId="25"/>
  </si>
  <si>
    <t>普通品</t>
  </si>
  <si>
    <t>食パン</t>
  </si>
  <si>
    <t>国内産,精米,単一原料米(産地,品種及び産年が同一のもの),袋入り(５ｋｇ入り),「コシヒカリ」</t>
  </si>
  <si>
    <t>うるち米</t>
    <phoneticPr fontId="25"/>
  </si>
  <si>
    <t>12月</t>
  </si>
  <si>
    <t>単位</t>
    <rPh sb="0" eb="2">
      <t>タンイ</t>
    </rPh>
    <phoneticPr fontId="25"/>
  </si>
  <si>
    <t>銘柄</t>
    <rPh sb="0" eb="2">
      <t>メイガラ</t>
    </rPh>
    <phoneticPr fontId="25"/>
  </si>
  <si>
    <t>品目</t>
  </si>
  <si>
    <t>　注：各年平均の対前月欄の数は､対前年上昇率を示す｡</t>
    <phoneticPr fontId="25"/>
  </si>
  <si>
    <t>対前年同月</t>
    <rPh sb="0" eb="1">
      <t>タイ</t>
    </rPh>
    <rPh sb="1" eb="3">
      <t>ゼンネン</t>
    </rPh>
    <rPh sb="3" eb="5">
      <t>ドウゲツ</t>
    </rPh>
    <phoneticPr fontId="25"/>
  </si>
  <si>
    <t>対前月</t>
    <phoneticPr fontId="25"/>
  </si>
  <si>
    <t>上昇率(％)</t>
  </si>
  <si>
    <t>教養娯楽</t>
  </si>
  <si>
    <t>交通･通信</t>
  </si>
  <si>
    <t>被服及び履物</t>
    <rPh sb="0" eb="2">
      <t>ヒフク</t>
    </rPh>
    <rPh sb="2" eb="3">
      <t>オヨ</t>
    </rPh>
    <rPh sb="4" eb="6">
      <t>ハキモノ</t>
    </rPh>
    <phoneticPr fontId="25"/>
  </si>
  <si>
    <t>家事用品
家具・</t>
    <phoneticPr fontId="25"/>
  </si>
  <si>
    <t>総合</t>
  </si>
  <si>
    <t>年及び月</t>
    <rPh sb="1" eb="2">
      <t>オヨ</t>
    </rPh>
    <phoneticPr fontId="25"/>
  </si>
  <si>
    <t>個</t>
  </si>
  <si>
    <t>ｍ</t>
    <phoneticPr fontId="25"/>
  </si>
  <si>
    <t>枝線</t>
  </si>
  <si>
    <t>幹線</t>
  </si>
  <si>
    <t>汚水桝数</t>
  </si>
  <si>
    <t>マンホール数</t>
  </si>
  <si>
    <t>下水道管きょ</t>
  </si>
  <si>
    <t>ポンプ所数</t>
  </si>
  <si>
    <t>水再生
センター</t>
    <rPh sb="0" eb="1">
      <t>ミズ</t>
    </rPh>
    <rPh sb="1" eb="3">
      <t>サイセイ</t>
    </rPh>
    <phoneticPr fontId="25"/>
  </si>
  <si>
    <t>年度及び地域</t>
    <phoneticPr fontId="25"/>
  </si>
  <si>
    <t>（各年度末現在）</t>
    <rPh sb="1" eb="5">
      <t>カクネンドマツ</t>
    </rPh>
    <rPh sb="5" eb="7">
      <t>ゲンザイ</t>
    </rPh>
    <phoneticPr fontId="74"/>
  </si>
  <si>
    <t>資料：東京都水道局事業年報</t>
    <rPh sb="6" eb="9">
      <t>スイドウキョク</t>
    </rPh>
    <rPh sb="9" eb="11">
      <t>ジギョウ</t>
    </rPh>
    <rPh sb="11" eb="13">
      <t>ネンポウ</t>
    </rPh>
    <phoneticPr fontId="25"/>
  </si>
  <si>
    <t>令和元年度</t>
    <rPh sb="0" eb="2">
      <t>レイワ</t>
    </rPh>
    <rPh sb="2" eb="4">
      <t>ガンネン</t>
    </rPh>
    <rPh sb="4" eb="5">
      <t>ド</t>
    </rPh>
    <phoneticPr fontId="74"/>
  </si>
  <si>
    <t>m</t>
    <phoneticPr fontId="25"/>
  </si>
  <si>
    <t>配水小管</t>
  </si>
  <si>
    <t>配水本管</t>
  </si>
  <si>
    <t>総延長</t>
  </si>
  <si>
    <t>排水弁数</t>
  </si>
  <si>
    <t>空気弁数</t>
  </si>
  <si>
    <t>制水弁数</t>
  </si>
  <si>
    <t>消火栓数</t>
    <phoneticPr fontId="25"/>
  </si>
  <si>
    <t>配水管</t>
  </si>
  <si>
    <t>普及率</t>
  </si>
  <si>
    <t>共用</t>
  </si>
  <si>
    <t>公衆浴場営業</t>
  </si>
  <si>
    <t>共同住宅扱い</t>
  </si>
  <si>
    <t>口径別料金適用のもの</t>
  </si>
  <si>
    <t>その他</t>
    <rPh sb="2" eb="3">
      <t>タ</t>
    </rPh>
    <phoneticPr fontId="25"/>
  </si>
  <si>
    <t>種類</t>
  </si>
  <si>
    <t>学校数</t>
  </si>
  <si>
    <t>教員数</t>
  </si>
  <si>
    <t>学生・生徒・児童及び幼児数</t>
  </si>
  <si>
    <t>公　立</t>
    <rPh sb="0" eb="1">
      <t>オオヤケ</t>
    </rPh>
    <rPh sb="2" eb="3">
      <t>タテ</t>
    </rPh>
    <phoneticPr fontId="25"/>
  </si>
  <si>
    <t>私　立</t>
    <rPh sb="0" eb="1">
      <t>ワタシ</t>
    </rPh>
    <rPh sb="2" eb="3">
      <t>タテ</t>
    </rPh>
    <phoneticPr fontId="25"/>
  </si>
  <si>
    <t>認定こども園</t>
    <rPh sb="0" eb="2">
      <t>ニンテイ</t>
    </rPh>
    <rPh sb="5" eb="6">
      <t>エン</t>
    </rPh>
    <phoneticPr fontId="25"/>
  </si>
  <si>
    <t>高等学校</t>
  </si>
  <si>
    <t>特別支援学校</t>
    <rPh sb="0" eb="2">
      <t>トクベツ</t>
    </rPh>
    <rPh sb="2" eb="4">
      <t>シエン</t>
    </rPh>
    <phoneticPr fontId="25"/>
  </si>
  <si>
    <t>専修学校</t>
  </si>
  <si>
    <t>各種学校</t>
  </si>
  <si>
    <t>資料：東京都総務局統計部｢学校基本調査報告｣</t>
    <phoneticPr fontId="25"/>
  </si>
  <si>
    <t>種別</t>
    <rPh sb="0" eb="2">
      <t>シュベツ</t>
    </rPh>
    <phoneticPr fontId="25"/>
  </si>
  <si>
    <t>学級数</t>
  </si>
  <si>
    <t>児童数</t>
  </si>
  <si>
    <t>生徒数</t>
  </si>
  <si>
    <t>公立</t>
  </si>
  <si>
    <t>私立</t>
  </si>
  <si>
    <t>資料：東京都総務局統計部｢学校基本調査報告｣</t>
  </si>
  <si>
    <t>一般校舎</t>
  </si>
  <si>
    <t>屋内運動場</t>
  </si>
  <si>
    <t>資料：教育委員会事務局教育総務課</t>
    <rPh sb="3" eb="5">
      <t>キョウイク</t>
    </rPh>
    <rPh sb="5" eb="8">
      <t>イインカイ</t>
    </rPh>
    <rPh sb="8" eb="11">
      <t>ジムキョク</t>
    </rPh>
    <rPh sb="11" eb="13">
      <t>キョウイク</t>
    </rPh>
    <rPh sb="13" eb="16">
      <t>ソウムカ</t>
    </rPh>
    <phoneticPr fontId="25"/>
  </si>
  <si>
    <t>清和</t>
  </si>
  <si>
    <t>木根川</t>
  </si>
  <si>
    <t>本田</t>
  </si>
  <si>
    <t>中之台</t>
  </si>
  <si>
    <t>葛飾</t>
    <phoneticPr fontId="25"/>
  </si>
  <si>
    <t>梅田</t>
  </si>
  <si>
    <t>綾南</t>
  </si>
  <si>
    <t>渋江</t>
  </si>
  <si>
    <t>南綾瀬</t>
  </si>
  <si>
    <t>上千葉</t>
  </si>
  <si>
    <t>松上</t>
  </si>
  <si>
    <t>西小菅</t>
  </si>
  <si>
    <t>上平井</t>
  </si>
  <si>
    <t>柴原</t>
  </si>
  <si>
    <t>二上</t>
  </si>
  <si>
    <t>中青戸</t>
  </si>
  <si>
    <t>南奥戸</t>
  </si>
  <si>
    <t>小松南</t>
  </si>
  <si>
    <t>東綾瀬</t>
  </si>
  <si>
    <t>住吉</t>
  </si>
  <si>
    <t>東柴又</t>
  </si>
  <si>
    <t>亀青</t>
  </si>
  <si>
    <t>飯塚</t>
  </si>
  <si>
    <t>道上</t>
  </si>
  <si>
    <t>花の木</t>
  </si>
  <si>
    <t>末広</t>
  </si>
  <si>
    <t>上小松</t>
  </si>
  <si>
    <t>幸田</t>
  </si>
  <si>
    <t>こすげ</t>
  </si>
  <si>
    <t>半田</t>
  </si>
  <si>
    <t>よつぎ</t>
  </si>
  <si>
    <t>宝木塚</t>
  </si>
  <si>
    <t>保田しおさい</t>
    <phoneticPr fontId="25"/>
  </si>
  <si>
    <t>大道</t>
  </si>
  <si>
    <t>四ツ木</t>
  </si>
  <si>
    <t>小松</t>
  </si>
  <si>
    <t>常盤</t>
  </si>
  <si>
    <t>一之台</t>
  </si>
  <si>
    <t>綾瀬</t>
  </si>
  <si>
    <t>青葉</t>
  </si>
  <si>
    <t>桜道</t>
  </si>
  <si>
    <t>双葉</t>
  </si>
  <si>
    <t>年度</t>
    <phoneticPr fontId="25"/>
  </si>
  <si>
    <t>貸付口数</t>
  </si>
  <si>
    <t>貸付金</t>
  </si>
  <si>
    <t>返還金</t>
  </si>
  <si>
    <t>資料：教育委員会事務局教育総務課</t>
    <rPh sb="8" eb="11">
      <t>ジムキョク</t>
    </rPh>
    <rPh sb="11" eb="13">
      <t>キョウイク</t>
    </rPh>
    <rPh sb="13" eb="15">
      <t>ソウム</t>
    </rPh>
    <phoneticPr fontId="25"/>
  </si>
  <si>
    <t>年齢</t>
  </si>
  <si>
    <t>検査人員</t>
  </si>
  <si>
    <t>身長</t>
    <rPh sb="0" eb="1">
      <t>ミ</t>
    </rPh>
    <rPh sb="1" eb="2">
      <t>チョウ</t>
    </rPh>
    <phoneticPr fontId="25"/>
  </si>
  <si>
    <t>体重</t>
    <rPh sb="0" eb="1">
      <t>カラダ</t>
    </rPh>
    <rPh sb="1" eb="2">
      <t>ジュウ</t>
    </rPh>
    <phoneticPr fontId="25"/>
  </si>
  <si>
    <t>㎝</t>
  </si>
  <si>
    <t>㎏</t>
  </si>
  <si>
    <t>6歳</t>
  </si>
  <si>
    <t>7歳</t>
  </si>
  <si>
    <t>8歳</t>
  </si>
  <si>
    <t>9歳</t>
  </si>
  <si>
    <t>10歳</t>
  </si>
  <si>
    <t>11歳</t>
  </si>
  <si>
    <t>12歳</t>
  </si>
  <si>
    <t>13歳</t>
  </si>
  <si>
    <t>14歳</t>
  </si>
  <si>
    <t>資料：教育委員会事務局学務課</t>
    <phoneticPr fontId="25"/>
  </si>
  <si>
    <t>高等学校等
進学者
(A)</t>
    <phoneticPr fontId="25"/>
  </si>
  <si>
    <t>専修学校(高等課程)
進学者
(B)</t>
    <phoneticPr fontId="25"/>
  </si>
  <si>
    <t>専修学校(一般課程)等
入学者
(C)</t>
    <rPh sb="0" eb="2">
      <t>センシュウ</t>
    </rPh>
    <rPh sb="2" eb="4">
      <t>ガッコウ</t>
    </rPh>
    <rPh sb="5" eb="7">
      <t>イッパン</t>
    </rPh>
    <rPh sb="7" eb="9">
      <t>カテイ</t>
    </rPh>
    <rPh sb="10" eb="11">
      <t>ナド</t>
    </rPh>
    <rPh sb="12" eb="15">
      <t>ニュウガクシャ</t>
    </rPh>
    <phoneticPr fontId="25"/>
  </si>
  <si>
    <t>公共職業能力開発施設等
入学者
(D)</t>
    <phoneticPr fontId="25"/>
  </si>
  <si>
    <t>就職者等(左記A～Dを除く)</t>
    <rPh sb="3" eb="4">
      <t>トウ</t>
    </rPh>
    <rPh sb="5" eb="7">
      <t>サキ</t>
    </rPh>
    <rPh sb="11" eb="12">
      <t>ノゾ</t>
    </rPh>
    <phoneticPr fontId="25"/>
  </si>
  <si>
    <t>左記以外の者</t>
    <phoneticPr fontId="25"/>
  </si>
  <si>
    <t>死亡･
不詳</t>
    <phoneticPr fontId="25"/>
  </si>
  <si>
    <t>高等学校等
進学率</t>
    <phoneticPr fontId="25"/>
  </si>
  <si>
    <t>就職者（再掲）</t>
    <rPh sb="0" eb="3">
      <t>シュウショクシャ</t>
    </rPh>
    <rPh sb="4" eb="6">
      <t>サイケイ</t>
    </rPh>
    <phoneticPr fontId="25"/>
  </si>
  <si>
    <t>卒業者に占める就職者の割合</t>
    <phoneticPr fontId="25"/>
  </si>
  <si>
    <t>うち他県への
進学者
（再掲）</t>
    <phoneticPr fontId="25"/>
  </si>
  <si>
    <t>自営業主</t>
    <rPh sb="0" eb="3">
      <t>ジエイギョウ</t>
    </rPh>
    <rPh sb="3" eb="4">
      <t>シュ</t>
    </rPh>
    <phoneticPr fontId="25"/>
  </si>
  <si>
    <t>常用雇用者（無期雇用者）</t>
    <rPh sb="0" eb="2">
      <t>ジョウヨウ</t>
    </rPh>
    <rPh sb="2" eb="5">
      <t>コヨウシャ</t>
    </rPh>
    <rPh sb="6" eb="8">
      <t>ムキ</t>
    </rPh>
    <rPh sb="8" eb="10">
      <t>コヨウ</t>
    </rPh>
    <rPh sb="10" eb="11">
      <t>シャ</t>
    </rPh>
    <phoneticPr fontId="25"/>
  </si>
  <si>
    <t>常用雇用者（有期雇用者）</t>
    <rPh sb="0" eb="2">
      <t>ジョウヨウ</t>
    </rPh>
    <rPh sb="2" eb="5">
      <t>コヨウシャ</t>
    </rPh>
    <rPh sb="6" eb="8">
      <t>ユウキ</t>
    </rPh>
    <rPh sb="8" eb="10">
      <t>コヨウ</t>
    </rPh>
    <rPh sb="10" eb="11">
      <t>シャ</t>
    </rPh>
    <phoneticPr fontId="25"/>
  </si>
  <si>
    <t>臨時労働者</t>
    <rPh sb="0" eb="2">
      <t>リンジ</t>
    </rPh>
    <rPh sb="2" eb="5">
      <t>ロウドウシャ</t>
    </rPh>
    <phoneticPr fontId="25"/>
  </si>
  <si>
    <t>％</t>
    <phoneticPr fontId="25"/>
  </si>
  <si>
    <t>　注：就職者は、A～Dの者を含む就職者等のうち、自営業主、無期雇用労働者及び有期雇用労働者で雇用契約期間１年以上かつフルタイム勤務相当の者</t>
    <rPh sb="1" eb="2">
      <t>チュウ</t>
    </rPh>
    <rPh sb="3" eb="6">
      <t>シュウショクシャ</t>
    </rPh>
    <rPh sb="12" eb="13">
      <t>モノ</t>
    </rPh>
    <rPh sb="14" eb="15">
      <t>フク</t>
    </rPh>
    <rPh sb="16" eb="19">
      <t>シュウショクシャ</t>
    </rPh>
    <rPh sb="19" eb="20">
      <t>トウ</t>
    </rPh>
    <rPh sb="24" eb="27">
      <t>ジエイギョウ</t>
    </rPh>
    <rPh sb="27" eb="28">
      <t>シュ</t>
    </rPh>
    <rPh sb="29" eb="31">
      <t>ムキ</t>
    </rPh>
    <rPh sb="31" eb="33">
      <t>コヨウ</t>
    </rPh>
    <rPh sb="33" eb="35">
      <t>ロウドウ</t>
    </rPh>
    <rPh sb="35" eb="36">
      <t>シャ</t>
    </rPh>
    <rPh sb="36" eb="37">
      <t>オヨ</t>
    </rPh>
    <rPh sb="38" eb="40">
      <t>ユウキ</t>
    </rPh>
    <rPh sb="40" eb="42">
      <t>コヨウ</t>
    </rPh>
    <rPh sb="42" eb="45">
      <t>ロウドウシャ</t>
    </rPh>
    <rPh sb="46" eb="48">
      <t>コヨウ</t>
    </rPh>
    <rPh sb="48" eb="50">
      <t>ケイヤク</t>
    </rPh>
    <rPh sb="50" eb="52">
      <t>キカン</t>
    </rPh>
    <rPh sb="53" eb="54">
      <t>ネン</t>
    </rPh>
    <rPh sb="54" eb="56">
      <t>イジョウ</t>
    </rPh>
    <rPh sb="63" eb="65">
      <t>キンム</t>
    </rPh>
    <rPh sb="65" eb="67">
      <t>ソウトウ</t>
    </rPh>
    <rPh sb="68" eb="69">
      <t>シャ</t>
    </rPh>
    <phoneticPr fontId="25"/>
  </si>
  <si>
    <t>大学等
進学者
(A)</t>
    <phoneticPr fontId="25"/>
  </si>
  <si>
    <t>専修学校(専門課程)
進学者
(B)</t>
    <phoneticPr fontId="25"/>
  </si>
  <si>
    <t>専修学校(一般課程)等
入学者
(C)</t>
    <phoneticPr fontId="25"/>
  </si>
  <si>
    <t>大学等
進学率</t>
    <phoneticPr fontId="25"/>
  </si>
  <si>
    <t>うち大学･短期大学の通信教育部を除く進学者（再掲）</t>
    <phoneticPr fontId="25"/>
  </si>
  <si>
    <t>（１）利用状況（図書・雑誌）</t>
    <phoneticPr fontId="25"/>
  </si>
  <si>
    <t>中央図書館</t>
    <rPh sb="0" eb="2">
      <t>チュウオウ</t>
    </rPh>
    <rPh sb="2" eb="5">
      <t>トショカン</t>
    </rPh>
    <phoneticPr fontId="25"/>
  </si>
  <si>
    <t>立石図書館</t>
  </si>
  <si>
    <t>お花茶屋図書館</t>
  </si>
  <si>
    <t>上小松図書館</t>
  </si>
  <si>
    <t>貸出
冊数</t>
    <phoneticPr fontId="25"/>
  </si>
  <si>
    <t>開館
日数</t>
    <phoneticPr fontId="25"/>
  </si>
  <si>
    <t>冊</t>
  </si>
  <si>
    <t>日</t>
  </si>
  <si>
    <t>亀有図書館</t>
    <phoneticPr fontId="25"/>
  </si>
  <si>
    <t>水元図書館</t>
  </si>
  <si>
    <t>鎌倉図書館</t>
  </si>
  <si>
    <t>四つ木地区図書館</t>
  </si>
  <si>
    <t>西水元地区図書館</t>
  </si>
  <si>
    <t>青戸地区図書館</t>
    <phoneticPr fontId="25"/>
  </si>
  <si>
    <t>奥戸地区図書館</t>
    <rPh sb="0" eb="2">
      <t>オクド</t>
    </rPh>
    <rPh sb="2" eb="4">
      <t>チク</t>
    </rPh>
    <rPh sb="4" eb="7">
      <t>トショカン</t>
    </rPh>
    <phoneticPr fontId="25"/>
  </si>
  <si>
    <t>こすげ地区図書館</t>
    <rPh sb="3" eb="5">
      <t>チク</t>
    </rPh>
    <rPh sb="5" eb="8">
      <t>トショカン</t>
    </rPh>
    <phoneticPr fontId="25"/>
  </si>
  <si>
    <t>資料：中央図書館</t>
    <rPh sb="0" eb="2">
      <t>シリョウ</t>
    </rPh>
    <rPh sb="3" eb="5">
      <t>チュウオウ</t>
    </rPh>
    <rPh sb="5" eb="8">
      <t>トショカン</t>
    </rPh>
    <phoneticPr fontId="25"/>
  </si>
  <si>
    <t>分　　　類</t>
  </si>
  <si>
    <t>中央
図書館</t>
    <rPh sb="0" eb="2">
      <t>チュウオウ</t>
    </rPh>
    <phoneticPr fontId="25"/>
  </si>
  <si>
    <t>立石
図書館</t>
    <rPh sb="0" eb="2">
      <t>タテイシ</t>
    </rPh>
    <phoneticPr fontId="25"/>
  </si>
  <si>
    <t>お花茶屋
図書館</t>
    <phoneticPr fontId="25"/>
  </si>
  <si>
    <t>上小松
図書館</t>
    <phoneticPr fontId="25"/>
  </si>
  <si>
    <t>亀有
図書館</t>
    <phoneticPr fontId="25"/>
  </si>
  <si>
    <t>水元
図書館</t>
    <phoneticPr fontId="25"/>
  </si>
  <si>
    <t>鎌倉
図書館</t>
    <rPh sb="0" eb="2">
      <t>カマクラ</t>
    </rPh>
    <phoneticPr fontId="25"/>
  </si>
  <si>
    <t>四つ木
地区
図書館</t>
    <phoneticPr fontId="25"/>
  </si>
  <si>
    <t>西水元
地区
図書館</t>
    <phoneticPr fontId="25"/>
  </si>
  <si>
    <t>青戸
地区
図書館</t>
    <rPh sb="0" eb="2">
      <t>アオト</t>
    </rPh>
    <phoneticPr fontId="25"/>
  </si>
  <si>
    <t>奥戸
地区
図書館</t>
    <rPh sb="0" eb="2">
      <t>オクド</t>
    </rPh>
    <phoneticPr fontId="25"/>
  </si>
  <si>
    <t>こすげ
地区
図書館</t>
    <phoneticPr fontId="25"/>
  </si>
  <si>
    <t>総記</t>
  </si>
  <si>
    <t>宗教・哲学</t>
  </si>
  <si>
    <t>歴史･地理･伝記</t>
  </si>
  <si>
    <t>社会科学</t>
  </si>
  <si>
    <t>自然科学</t>
  </si>
  <si>
    <t>工・鉱業、家事</t>
    <phoneticPr fontId="25"/>
  </si>
  <si>
    <t>産業・交通</t>
  </si>
  <si>
    <t>芸術・スポーツ</t>
  </si>
  <si>
    <t>語学</t>
  </si>
  <si>
    <t>文学</t>
  </si>
  <si>
    <t>参考図書</t>
    <rPh sb="0" eb="2">
      <t>サンコウ</t>
    </rPh>
    <rPh sb="2" eb="4">
      <t>トショ</t>
    </rPh>
    <phoneticPr fontId="25"/>
  </si>
  <si>
    <t>漫画</t>
    <rPh sb="0" eb="2">
      <t>マンガ</t>
    </rPh>
    <phoneticPr fontId="25"/>
  </si>
  <si>
    <t>ビジネス・特集</t>
    <rPh sb="5" eb="7">
      <t>トクシュウ</t>
    </rPh>
    <phoneticPr fontId="25"/>
  </si>
  <si>
    <t>文庫</t>
    <rPh sb="0" eb="2">
      <t>ブンコ</t>
    </rPh>
    <phoneticPr fontId="25"/>
  </si>
  <si>
    <t>外国語図書</t>
    <rPh sb="0" eb="3">
      <t>ガイコクゴ</t>
    </rPh>
    <rPh sb="3" eb="5">
      <t>トショ</t>
    </rPh>
    <phoneticPr fontId="25"/>
  </si>
  <si>
    <t>郷土・行政資料</t>
  </si>
  <si>
    <t>かつしかコレクション</t>
    <phoneticPr fontId="25"/>
  </si>
  <si>
    <t>点字図書</t>
    <rPh sb="2" eb="4">
      <t>トショ</t>
    </rPh>
    <phoneticPr fontId="25"/>
  </si>
  <si>
    <t>大活字図書</t>
    <rPh sb="0" eb="1">
      <t>ダイ</t>
    </rPh>
    <rPh sb="1" eb="3">
      <t>カツジ</t>
    </rPh>
    <rPh sb="3" eb="5">
      <t>トショ</t>
    </rPh>
    <phoneticPr fontId="25"/>
  </si>
  <si>
    <t>紙芝居</t>
  </si>
  <si>
    <t>絵本</t>
  </si>
  <si>
    <t>ＣＤ　</t>
    <phoneticPr fontId="25"/>
  </si>
  <si>
    <t>カセット</t>
  </si>
  <si>
    <t>ビデオ</t>
  </si>
  <si>
    <t>ＤＶＤ</t>
    <phoneticPr fontId="25"/>
  </si>
  <si>
    <t>所蔵数</t>
  </si>
  <si>
    <t>貸出数</t>
  </si>
  <si>
    <t>枚</t>
    <rPh sb="0" eb="1">
      <t>マイ</t>
    </rPh>
    <phoneticPr fontId="25"/>
  </si>
  <si>
    <t>本</t>
    <rPh sb="0" eb="1">
      <t>ホン</t>
    </rPh>
    <phoneticPr fontId="25"/>
  </si>
  <si>
    <t>（１）入館者数</t>
  </si>
  <si>
    <t>所在地：白鳥3−25−1</t>
    <rPh sb="0" eb="3">
      <t>ショザイチ</t>
    </rPh>
    <rPh sb="4" eb="6">
      <t>シラトリ</t>
    </rPh>
    <phoneticPr fontId="25"/>
  </si>
  <si>
    <t>団体</t>
  </si>
  <si>
    <t>障害</t>
  </si>
  <si>
    <t>免除</t>
    <phoneticPr fontId="25"/>
  </si>
  <si>
    <t>学校</t>
    <phoneticPr fontId="25"/>
  </si>
  <si>
    <t>土曜無料</t>
    <phoneticPr fontId="25"/>
  </si>
  <si>
    <t>大人</t>
  </si>
  <si>
    <t>小中学</t>
  </si>
  <si>
    <t>幼児</t>
  </si>
  <si>
    <t>注：学校については、区外学校および区外幼・保育園利用を含む｡</t>
  </si>
  <si>
    <t>（２）観覧者数</t>
    <rPh sb="6" eb="7">
      <t>スウ</t>
    </rPh>
    <phoneticPr fontId="25"/>
  </si>
  <si>
    <t>障害</t>
    <rPh sb="0" eb="2">
      <t>ショウガイ</t>
    </rPh>
    <phoneticPr fontId="25"/>
  </si>
  <si>
    <t>学校</t>
    <rPh sb="0" eb="2">
      <t>ガッコウ</t>
    </rPh>
    <phoneticPr fontId="25"/>
  </si>
  <si>
    <t>（３）番組別観覧者数</t>
    <rPh sb="9" eb="10">
      <t>スウ</t>
    </rPh>
    <phoneticPr fontId="25"/>
  </si>
  <si>
    <t>季節の番組他</t>
    <rPh sb="0" eb="2">
      <t>キセツ</t>
    </rPh>
    <rPh sb="3" eb="5">
      <t>バングミ</t>
    </rPh>
    <rPh sb="5" eb="6">
      <t>ホカ</t>
    </rPh>
    <phoneticPr fontId="25"/>
  </si>
  <si>
    <t>子ども番組</t>
    <rPh sb="0" eb="1">
      <t>コ</t>
    </rPh>
    <rPh sb="3" eb="5">
      <t>バングミ</t>
    </rPh>
    <phoneticPr fontId="25"/>
  </si>
  <si>
    <t>学習投映</t>
  </si>
  <si>
    <t>宇宙塾</t>
    <rPh sb="0" eb="2">
      <t>ウチュウ</t>
    </rPh>
    <rPh sb="2" eb="3">
      <t>ジュク</t>
    </rPh>
    <phoneticPr fontId="25"/>
  </si>
  <si>
    <t>コンサート</t>
    <phoneticPr fontId="25"/>
  </si>
  <si>
    <t>資料：郷土と天文の博物館</t>
    <rPh sb="0" eb="2">
      <t>シリョウ</t>
    </rPh>
    <rPh sb="3" eb="5">
      <t>キョウド</t>
    </rPh>
    <rPh sb="6" eb="8">
      <t>テンモン</t>
    </rPh>
    <rPh sb="9" eb="11">
      <t>ハクブツ</t>
    </rPh>
    <rPh sb="11" eb="12">
      <t>カン</t>
    </rPh>
    <phoneticPr fontId="25"/>
  </si>
  <si>
    <t>所在地：鎌倉2-12-1</t>
    <rPh sb="4" eb="6">
      <t>カマクラ</t>
    </rPh>
    <phoneticPr fontId="25"/>
  </si>
  <si>
    <t>年度</t>
    <rPh sb="0" eb="2">
      <t>ネンド</t>
    </rPh>
    <phoneticPr fontId="25"/>
  </si>
  <si>
    <t>教育相談受理件数</t>
    <rPh sb="4" eb="6">
      <t>ジュリ</t>
    </rPh>
    <rPh sb="6" eb="8">
      <t>ケンスウ</t>
    </rPh>
    <phoneticPr fontId="25"/>
  </si>
  <si>
    <t>延べ相談件数</t>
    <rPh sb="0" eb="1">
      <t>ノ</t>
    </rPh>
    <rPh sb="2" eb="4">
      <t>ソウダン</t>
    </rPh>
    <rPh sb="4" eb="6">
      <t>ケンスウ</t>
    </rPh>
    <phoneticPr fontId="25"/>
  </si>
  <si>
    <t>相談終了件数</t>
    <rPh sb="0" eb="2">
      <t>ソウダン</t>
    </rPh>
    <rPh sb="2" eb="4">
      <t>シュウリョウ</t>
    </rPh>
    <rPh sb="4" eb="6">
      <t>ケンスウ</t>
    </rPh>
    <phoneticPr fontId="25"/>
  </si>
  <si>
    <t>新規</t>
    <rPh sb="0" eb="2">
      <t>シンキ</t>
    </rPh>
    <phoneticPr fontId="25"/>
  </si>
  <si>
    <t>継続</t>
    <rPh sb="0" eb="2">
      <t>ケイゾク</t>
    </rPh>
    <phoneticPr fontId="25"/>
  </si>
  <si>
    <t>資料：総合教育センター</t>
    <rPh sb="0" eb="2">
      <t>シリョウ</t>
    </rPh>
    <rPh sb="3" eb="5">
      <t>ソウゴウ</t>
    </rPh>
    <rPh sb="5" eb="7">
      <t>キョウイク</t>
    </rPh>
    <phoneticPr fontId="25"/>
  </si>
  <si>
    <t>項目</t>
    <rPh sb="0" eb="2">
      <t>コウモク</t>
    </rPh>
    <phoneticPr fontId="99"/>
  </si>
  <si>
    <t>ページ
リンク</t>
    <phoneticPr fontId="42"/>
  </si>
  <si>
    <t>目次内リンク</t>
    <rPh sb="0" eb="2">
      <t>モクジ</t>
    </rPh>
    <rPh sb="2" eb="3">
      <t>ナイ</t>
    </rPh>
    <phoneticPr fontId="42"/>
  </si>
  <si>
    <t>-</t>
    <phoneticPr fontId="42"/>
  </si>
  <si>
    <t>ポニースクールかつしか</t>
  </si>
  <si>
    <t>にいじゅくプレイパーク</t>
  </si>
  <si>
    <t>テクノプラザかつしか</t>
  </si>
  <si>
    <t>かつしかシンフォニーヒルズ</t>
  </si>
  <si>
    <t>かめありリリオホール</t>
  </si>
  <si>
    <t>テニスコート</t>
  </si>
  <si>
    <t>スポーツクライミングセンター</t>
  </si>
  <si>
    <t>母子及び父子福祉資金貸付状況</t>
  </si>
  <si>
    <t>区民相談室相談件数（区政・一般相談）</t>
  </si>
  <si>
    <t>環境衛生関係及び食品衛生関係施設数</t>
  </si>
  <si>
    <t>薬事衛生関係施設数</t>
  </si>
  <si>
    <t>死因別死亡数</t>
  </si>
  <si>
    <t>年齢別死亡数</t>
  </si>
  <si>
    <t>統計表番号</t>
    <rPh sb="0" eb="3">
      <t>トウケイヒョウ</t>
    </rPh>
    <rPh sb="3" eb="5">
      <t>バンゴウ</t>
    </rPh>
    <phoneticPr fontId="42"/>
  </si>
  <si>
    <t>政策経営部　政策企画課</t>
    <rPh sb="0" eb="2">
      <t>セイサク</t>
    </rPh>
    <rPh sb="2" eb="4">
      <t>ケイエイ</t>
    </rPh>
    <rPh sb="4" eb="5">
      <t>ブ</t>
    </rPh>
    <rPh sb="6" eb="8">
      <t>セイサク</t>
    </rPh>
    <rPh sb="8" eb="10">
      <t>キカク</t>
    </rPh>
    <rPh sb="10" eb="11">
      <t>カ</t>
    </rPh>
    <phoneticPr fontId="42"/>
  </si>
  <si>
    <t>政策経営部　財政課</t>
    <rPh sb="6" eb="8">
      <t>ザイセイ</t>
    </rPh>
    <rPh sb="8" eb="9">
      <t>カ</t>
    </rPh>
    <phoneticPr fontId="42"/>
  </si>
  <si>
    <t>政策経営部　情報システム課</t>
    <rPh sb="6" eb="8">
      <t>ジョウホウ</t>
    </rPh>
    <rPh sb="12" eb="13">
      <t>カ</t>
    </rPh>
    <phoneticPr fontId="42"/>
  </si>
  <si>
    <t>該当なし</t>
    <rPh sb="0" eb="2">
      <t>ガイトウ</t>
    </rPh>
    <phoneticPr fontId="25"/>
  </si>
  <si>
    <t>総務部　総務課</t>
    <rPh sb="0" eb="2">
      <t>ソウム</t>
    </rPh>
    <rPh sb="2" eb="3">
      <t>ブ</t>
    </rPh>
    <rPh sb="4" eb="6">
      <t>ソウム</t>
    </rPh>
    <rPh sb="6" eb="7">
      <t>カ</t>
    </rPh>
    <phoneticPr fontId="42"/>
  </si>
  <si>
    <t>総務部　秘書課</t>
    <rPh sb="4" eb="7">
      <t>ヒショカ</t>
    </rPh>
    <phoneticPr fontId="42"/>
  </si>
  <si>
    <t>総務部　広報課</t>
    <rPh sb="4" eb="7">
      <t>コウホウカ</t>
    </rPh>
    <phoneticPr fontId="42"/>
  </si>
  <si>
    <t>総務部　すぐやる課</t>
    <rPh sb="8" eb="9">
      <t>カ</t>
    </rPh>
    <phoneticPr fontId="42"/>
  </si>
  <si>
    <t>総務部　人権推進課</t>
    <rPh sb="4" eb="6">
      <t>ジンケン</t>
    </rPh>
    <rPh sb="6" eb="8">
      <t>スイシン</t>
    </rPh>
    <rPh sb="8" eb="9">
      <t>カ</t>
    </rPh>
    <phoneticPr fontId="42"/>
  </si>
  <si>
    <t>総務部　人事課</t>
    <rPh sb="4" eb="6">
      <t>ジンジ</t>
    </rPh>
    <rPh sb="6" eb="7">
      <t>カ</t>
    </rPh>
    <phoneticPr fontId="42"/>
  </si>
  <si>
    <t>総務部　人材育成課</t>
    <rPh sb="4" eb="6">
      <t>ジンザイ</t>
    </rPh>
    <rPh sb="6" eb="8">
      <t>イクセイ</t>
    </rPh>
    <rPh sb="8" eb="9">
      <t>カ</t>
    </rPh>
    <phoneticPr fontId="42"/>
  </si>
  <si>
    <t>総務部　契約管財課</t>
    <rPh sb="4" eb="6">
      <t>ケイヤク</t>
    </rPh>
    <rPh sb="6" eb="8">
      <t>カンザイ</t>
    </rPh>
    <rPh sb="8" eb="9">
      <t>カ</t>
    </rPh>
    <phoneticPr fontId="42"/>
  </si>
  <si>
    <t>総務部　収納対策課</t>
    <rPh sb="4" eb="6">
      <t>シュウノウ</t>
    </rPh>
    <rPh sb="6" eb="9">
      <t>タイサクカ</t>
    </rPh>
    <phoneticPr fontId="42"/>
  </si>
  <si>
    <t>総務部　税務課</t>
    <rPh sb="4" eb="7">
      <t>ゼイムカ</t>
    </rPh>
    <phoneticPr fontId="42"/>
  </si>
  <si>
    <t>施設部　施設管理課</t>
    <rPh sb="0" eb="2">
      <t>シセツ</t>
    </rPh>
    <rPh sb="2" eb="3">
      <t>ブ</t>
    </rPh>
    <rPh sb="4" eb="6">
      <t>シセツ</t>
    </rPh>
    <rPh sb="6" eb="8">
      <t>カンリ</t>
    </rPh>
    <rPh sb="8" eb="9">
      <t>カ</t>
    </rPh>
    <phoneticPr fontId="42"/>
  </si>
  <si>
    <t>施設部　営繕課</t>
    <rPh sb="4" eb="6">
      <t>エイゼン</t>
    </rPh>
    <rPh sb="6" eb="7">
      <t>カ</t>
    </rPh>
    <phoneticPr fontId="42"/>
  </si>
  <si>
    <t>施設部　施設維持課</t>
    <rPh sb="4" eb="6">
      <t>シセツ</t>
    </rPh>
    <rPh sb="6" eb="9">
      <t>イジカ</t>
    </rPh>
    <phoneticPr fontId="42"/>
  </si>
  <si>
    <t>地域振興部　地域振興課（地区センターを含む）</t>
    <rPh sb="0" eb="2">
      <t>チイキ</t>
    </rPh>
    <rPh sb="2" eb="4">
      <t>シンコウ</t>
    </rPh>
    <rPh sb="4" eb="5">
      <t>ブ</t>
    </rPh>
    <rPh sb="6" eb="8">
      <t>チイキ</t>
    </rPh>
    <rPh sb="8" eb="10">
      <t>シンコウ</t>
    </rPh>
    <rPh sb="10" eb="11">
      <t>カ</t>
    </rPh>
    <rPh sb="12" eb="14">
      <t>チク</t>
    </rPh>
    <rPh sb="19" eb="20">
      <t>フク</t>
    </rPh>
    <phoneticPr fontId="42"/>
  </si>
  <si>
    <t>地域振興部　戸籍住民課（区民事務所を含む）</t>
    <rPh sb="6" eb="8">
      <t>コセキ</t>
    </rPh>
    <rPh sb="8" eb="11">
      <t>ジュウミンカ</t>
    </rPh>
    <rPh sb="12" eb="14">
      <t>クミン</t>
    </rPh>
    <rPh sb="14" eb="16">
      <t>ジム</t>
    </rPh>
    <rPh sb="16" eb="17">
      <t>ショ</t>
    </rPh>
    <rPh sb="18" eb="19">
      <t>フク</t>
    </rPh>
    <phoneticPr fontId="42"/>
  </si>
  <si>
    <t>地域振興部　危機管理課</t>
    <rPh sb="6" eb="8">
      <t>キキ</t>
    </rPh>
    <rPh sb="8" eb="10">
      <t>カンリ</t>
    </rPh>
    <rPh sb="10" eb="11">
      <t>カ</t>
    </rPh>
    <phoneticPr fontId="42"/>
  </si>
  <si>
    <t>地域振興部　地域防災課</t>
    <rPh sb="6" eb="8">
      <t>チイキ</t>
    </rPh>
    <rPh sb="8" eb="10">
      <t>ボウサイ</t>
    </rPh>
    <rPh sb="10" eb="11">
      <t>カ</t>
    </rPh>
    <phoneticPr fontId="42"/>
  </si>
  <si>
    <t>地域振興部　生活安全課</t>
    <rPh sb="6" eb="8">
      <t>セイカツ</t>
    </rPh>
    <rPh sb="8" eb="11">
      <t>アンゼンカ</t>
    </rPh>
    <phoneticPr fontId="42"/>
  </si>
  <si>
    <t>地域振興部　文化国際課</t>
    <rPh sb="6" eb="8">
      <t>ブンカ</t>
    </rPh>
    <rPh sb="8" eb="10">
      <t>コクサイ</t>
    </rPh>
    <rPh sb="10" eb="11">
      <t>カ</t>
    </rPh>
    <phoneticPr fontId="42"/>
  </si>
  <si>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42"/>
  </si>
  <si>
    <t>産業観光部　商工振興課</t>
    <rPh sb="6" eb="8">
      <t>ショウコウ</t>
    </rPh>
    <rPh sb="8" eb="11">
      <t>シンコウカ</t>
    </rPh>
    <phoneticPr fontId="42"/>
  </si>
  <si>
    <t>産業観光部　観光課</t>
    <rPh sb="6" eb="9">
      <t>カンコウカ</t>
    </rPh>
    <phoneticPr fontId="42"/>
  </si>
  <si>
    <t>環境部　環境課</t>
    <rPh sb="0" eb="3">
      <t>カンキョウブ</t>
    </rPh>
    <rPh sb="4" eb="6">
      <t>カンキョウ</t>
    </rPh>
    <rPh sb="6" eb="7">
      <t>カ</t>
    </rPh>
    <phoneticPr fontId="42"/>
  </si>
  <si>
    <t>環境部　リサイクル清掃課</t>
    <rPh sb="9" eb="11">
      <t>セイソウ</t>
    </rPh>
    <rPh sb="11" eb="12">
      <t>カ</t>
    </rPh>
    <phoneticPr fontId="42"/>
  </si>
  <si>
    <t>環境部　清掃事務所</t>
    <rPh sb="4" eb="6">
      <t>セイソウ</t>
    </rPh>
    <rPh sb="6" eb="8">
      <t>ジム</t>
    </rPh>
    <rPh sb="8" eb="9">
      <t>ショ</t>
    </rPh>
    <phoneticPr fontId="42"/>
  </si>
  <si>
    <t>福祉部　福祉管理課</t>
    <rPh sb="0" eb="2">
      <t>フクシ</t>
    </rPh>
    <rPh sb="2" eb="3">
      <t>ブ</t>
    </rPh>
    <rPh sb="4" eb="6">
      <t>フクシ</t>
    </rPh>
    <rPh sb="6" eb="9">
      <t>カンリカ</t>
    </rPh>
    <phoneticPr fontId="42"/>
  </si>
  <si>
    <t>福祉部　高齢者支援課（シニア活動支援センター含む）</t>
    <rPh sb="4" eb="7">
      <t>コウレイシャ</t>
    </rPh>
    <rPh sb="7" eb="9">
      <t>シエン</t>
    </rPh>
    <rPh sb="9" eb="10">
      <t>カ</t>
    </rPh>
    <rPh sb="14" eb="16">
      <t>カツドウ</t>
    </rPh>
    <rPh sb="16" eb="18">
      <t>シエン</t>
    </rPh>
    <rPh sb="22" eb="23">
      <t>フク</t>
    </rPh>
    <phoneticPr fontId="42"/>
  </si>
  <si>
    <t>福祉部　障害福祉課</t>
    <rPh sb="4" eb="6">
      <t>ショウガイ</t>
    </rPh>
    <rPh sb="6" eb="9">
      <t>フクシカ</t>
    </rPh>
    <phoneticPr fontId="42"/>
  </si>
  <si>
    <t>福祉部　障害者施設課</t>
    <rPh sb="4" eb="7">
      <t>ショウガイシャ</t>
    </rPh>
    <rPh sb="7" eb="10">
      <t>シセツカ</t>
    </rPh>
    <phoneticPr fontId="42"/>
  </si>
  <si>
    <t>福祉部　国保年金課</t>
    <rPh sb="4" eb="6">
      <t>コクホ</t>
    </rPh>
    <rPh sb="6" eb="8">
      <t>ネンキン</t>
    </rPh>
    <rPh sb="8" eb="9">
      <t>カ</t>
    </rPh>
    <phoneticPr fontId="42"/>
  </si>
  <si>
    <t>福祉部　介護保険課</t>
    <rPh sb="4" eb="6">
      <t>カイゴ</t>
    </rPh>
    <rPh sb="6" eb="8">
      <t>ホケン</t>
    </rPh>
    <rPh sb="8" eb="9">
      <t>カ</t>
    </rPh>
    <phoneticPr fontId="42"/>
  </si>
  <si>
    <t>健康部　地域保健課</t>
    <rPh sb="0" eb="2">
      <t>ケンコウ</t>
    </rPh>
    <rPh sb="2" eb="3">
      <t>ブ</t>
    </rPh>
    <rPh sb="4" eb="6">
      <t>チイキ</t>
    </rPh>
    <rPh sb="6" eb="8">
      <t>ホケン</t>
    </rPh>
    <rPh sb="8" eb="9">
      <t>カ</t>
    </rPh>
    <phoneticPr fontId="42"/>
  </si>
  <si>
    <t>健康部　生活衛生課</t>
    <rPh sb="4" eb="6">
      <t>セイカツ</t>
    </rPh>
    <rPh sb="6" eb="9">
      <t>エイセイカ</t>
    </rPh>
    <phoneticPr fontId="42"/>
  </si>
  <si>
    <t>健康部　健康づくり課</t>
    <rPh sb="4" eb="6">
      <t>ケンコウ</t>
    </rPh>
    <rPh sb="9" eb="10">
      <t>カ</t>
    </rPh>
    <phoneticPr fontId="42"/>
  </si>
  <si>
    <t>健康部　保健予防課</t>
    <rPh sb="0" eb="2">
      <t>ケンコウ</t>
    </rPh>
    <rPh sb="2" eb="3">
      <t>ブ</t>
    </rPh>
    <rPh sb="4" eb="6">
      <t>ホケン</t>
    </rPh>
    <rPh sb="6" eb="9">
      <t>ヨボウカホケンヨボウカ</t>
    </rPh>
    <phoneticPr fontId="42"/>
  </si>
  <si>
    <t>健康部　青戸保健センター</t>
    <rPh sb="0" eb="2">
      <t>ケンコウ</t>
    </rPh>
    <rPh sb="2" eb="3">
      <t>ブ</t>
    </rPh>
    <rPh sb="4" eb="6">
      <t>アオト</t>
    </rPh>
    <rPh sb="6" eb="8">
      <t>ホケン</t>
    </rPh>
    <phoneticPr fontId="42"/>
  </si>
  <si>
    <t>健康部　金町保健センター</t>
    <rPh sb="4" eb="6">
      <t>カナマチ</t>
    </rPh>
    <rPh sb="6" eb="8">
      <t>ホケン</t>
    </rPh>
    <phoneticPr fontId="42"/>
  </si>
  <si>
    <t>子育て支援部　育成課</t>
    <rPh sb="0" eb="2">
      <t>コソダ</t>
    </rPh>
    <rPh sb="3" eb="5">
      <t>シエン</t>
    </rPh>
    <rPh sb="5" eb="6">
      <t>ブ</t>
    </rPh>
    <rPh sb="7" eb="9">
      <t>イクセイ</t>
    </rPh>
    <rPh sb="9" eb="10">
      <t>カ</t>
    </rPh>
    <phoneticPr fontId="42"/>
  </si>
  <si>
    <t>子育て支援部　子育て支援課</t>
    <rPh sb="7" eb="9">
      <t>コソダ</t>
    </rPh>
    <rPh sb="10" eb="12">
      <t>シエン</t>
    </rPh>
    <rPh sb="12" eb="13">
      <t>カ</t>
    </rPh>
    <phoneticPr fontId="42"/>
  </si>
  <si>
    <t>子育て支援部　保育課</t>
    <rPh sb="7" eb="9">
      <t>ホイク</t>
    </rPh>
    <rPh sb="9" eb="10">
      <t>カ</t>
    </rPh>
    <phoneticPr fontId="42"/>
  </si>
  <si>
    <t>子育て支援部　子ども家庭支援課</t>
    <rPh sb="7" eb="8">
      <t>コ</t>
    </rPh>
    <rPh sb="10" eb="12">
      <t>カテイ</t>
    </rPh>
    <rPh sb="12" eb="14">
      <t>シエン</t>
    </rPh>
    <rPh sb="14" eb="15">
      <t>カ</t>
    </rPh>
    <phoneticPr fontId="42"/>
  </si>
  <si>
    <t>子育て支援部　児童相談所開設準備室</t>
    <rPh sb="7" eb="9">
      <t>ジドウ</t>
    </rPh>
    <rPh sb="9" eb="11">
      <t>ソウダン</t>
    </rPh>
    <rPh sb="11" eb="12">
      <t>ジョ</t>
    </rPh>
    <rPh sb="12" eb="14">
      <t>カイセツ</t>
    </rPh>
    <rPh sb="14" eb="17">
      <t>ジュンビシツ</t>
    </rPh>
    <phoneticPr fontId="42"/>
  </si>
  <si>
    <t>子育て支援部　子ども応援課</t>
    <rPh sb="7" eb="8">
      <t>コ</t>
    </rPh>
    <rPh sb="10" eb="12">
      <t>オウエン</t>
    </rPh>
    <rPh sb="12" eb="13">
      <t>カ</t>
    </rPh>
    <phoneticPr fontId="42"/>
  </si>
  <si>
    <t>都市整備部　調整課</t>
    <rPh sb="0" eb="2">
      <t>トシ</t>
    </rPh>
    <rPh sb="2" eb="4">
      <t>セイビ</t>
    </rPh>
    <rPh sb="4" eb="5">
      <t>ブ</t>
    </rPh>
    <rPh sb="6" eb="8">
      <t>チョウセイ</t>
    </rPh>
    <rPh sb="8" eb="9">
      <t>カ</t>
    </rPh>
    <phoneticPr fontId="42"/>
  </si>
  <si>
    <t>都市整備部　交通政策課</t>
    <rPh sb="6" eb="8">
      <t>コウツウ</t>
    </rPh>
    <rPh sb="8" eb="11">
      <t>セイサクカ</t>
    </rPh>
    <phoneticPr fontId="42"/>
  </si>
  <si>
    <t>都市整備部　都市計画課</t>
    <rPh sb="6" eb="8">
      <t>トシ</t>
    </rPh>
    <rPh sb="8" eb="10">
      <t>ケイカク</t>
    </rPh>
    <rPh sb="10" eb="11">
      <t>カ</t>
    </rPh>
    <phoneticPr fontId="42"/>
  </si>
  <si>
    <t>都市整備部　住環境整備課</t>
    <rPh sb="6" eb="9">
      <t>ジュウカンキョウ</t>
    </rPh>
    <rPh sb="9" eb="11">
      <t>セイビ</t>
    </rPh>
    <rPh sb="11" eb="12">
      <t>カ</t>
    </rPh>
    <phoneticPr fontId="42"/>
  </si>
  <si>
    <t>都市整備部　建築課</t>
    <rPh sb="6" eb="9">
      <t>ケンチクカ</t>
    </rPh>
    <phoneticPr fontId="42"/>
  </si>
  <si>
    <t>都市整備部　道路管理課</t>
    <rPh sb="6" eb="8">
      <t>ドウロ</t>
    </rPh>
    <rPh sb="8" eb="10">
      <t>カンリ</t>
    </rPh>
    <rPh sb="10" eb="11">
      <t>カ</t>
    </rPh>
    <phoneticPr fontId="42"/>
  </si>
  <si>
    <t>都市整備部　道路建設課</t>
    <rPh sb="6" eb="8">
      <t>ドウロ</t>
    </rPh>
    <rPh sb="8" eb="10">
      <t>ケンセツ</t>
    </rPh>
    <rPh sb="10" eb="11">
      <t>カ</t>
    </rPh>
    <phoneticPr fontId="42"/>
  </si>
  <si>
    <t>都市整備部　道路補修課</t>
    <rPh sb="6" eb="8">
      <t>ドウロ</t>
    </rPh>
    <rPh sb="8" eb="10">
      <t>ホシュウ</t>
    </rPh>
    <rPh sb="10" eb="11">
      <t>カ</t>
    </rPh>
    <phoneticPr fontId="42"/>
  </si>
  <si>
    <t>都市整備部　公園課</t>
    <rPh sb="6" eb="9">
      <t>コウエンカ</t>
    </rPh>
    <phoneticPr fontId="42"/>
  </si>
  <si>
    <t>会計管理室　会計管理課</t>
    <rPh sb="0" eb="2">
      <t>カイケイ</t>
    </rPh>
    <rPh sb="2" eb="4">
      <t>カンリ</t>
    </rPh>
    <rPh sb="4" eb="5">
      <t>シツ</t>
    </rPh>
    <rPh sb="6" eb="8">
      <t>カイケイ</t>
    </rPh>
    <rPh sb="8" eb="10">
      <t>カンリ</t>
    </rPh>
    <rPh sb="10" eb="11">
      <t>カ</t>
    </rPh>
    <phoneticPr fontId="42"/>
  </si>
  <si>
    <t>教育委員会事務局　教育総務課</t>
    <rPh sb="0" eb="2">
      <t>キョウイク</t>
    </rPh>
    <rPh sb="2" eb="5">
      <t>イインカイ</t>
    </rPh>
    <rPh sb="5" eb="8">
      <t>ジムキョク</t>
    </rPh>
    <rPh sb="9" eb="11">
      <t>キョウイク</t>
    </rPh>
    <rPh sb="11" eb="14">
      <t>ソウムカ</t>
    </rPh>
    <phoneticPr fontId="42"/>
  </si>
  <si>
    <t>教育委員会事務局　学務課</t>
    <rPh sb="9" eb="12">
      <t>ガクムカ</t>
    </rPh>
    <phoneticPr fontId="42"/>
  </si>
  <si>
    <t>教育委員会事務局　指導室（総合教育センター、科学教育センターを含む）</t>
    <rPh sb="9" eb="11">
      <t>シドウ</t>
    </rPh>
    <rPh sb="11" eb="12">
      <t>シツ</t>
    </rPh>
    <rPh sb="13" eb="15">
      <t>ソウゴウ</t>
    </rPh>
    <rPh sb="15" eb="17">
      <t>キョウイク</t>
    </rPh>
    <rPh sb="22" eb="24">
      <t>カガク</t>
    </rPh>
    <rPh sb="24" eb="26">
      <t>キョウイク</t>
    </rPh>
    <rPh sb="31" eb="32">
      <t>フク</t>
    </rPh>
    <phoneticPr fontId="42"/>
  </si>
  <si>
    <t>教育委員会事務局　地域教育課</t>
    <rPh sb="9" eb="11">
      <t>チイキ</t>
    </rPh>
    <rPh sb="11" eb="13">
      <t>キョウイク</t>
    </rPh>
    <rPh sb="13" eb="14">
      <t>カ</t>
    </rPh>
    <phoneticPr fontId="42"/>
  </si>
  <si>
    <t>教育委員会事務局　放課後支援課</t>
    <rPh sb="9" eb="12">
      <t>ホウカゴ</t>
    </rPh>
    <rPh sb="12" eb="14">
      <t>シエン</t>
    </rPh>
    <rPh sb="14" eb="15">
      <t>カ</t>
    </rPh>
    <phoneticPr fontId="42"/>
  </si>
  <si>
    <t>教育委員会事務局　生涯学習課</t>
    <rPh sb="9" eb="14">
      <t>ショウガイガクシュウカ</t>
    </rPh>
    <phoneticPr fontId="42"/>
  </si>
  <si>
    <t>教育委員会事務局　生涯スポーツ課</t>
    <rPh sb="9" eb="11">
      <t>ショウガイ</t>
    </rPh>
    <rPh sb="15" eb="16">
      <t>カ</t>
    </rPh>
    <phoneticPr fontId="42"/>
  </si>
  <si>
    <t>教育委員会事務局　中央図書館</t>
    <rPh sb="9" eb="11">
      <t>チュウオウ</t>
    </rPh>
    <rPh sb="11" eb="14">
      <t>トショカン</t>
    </rPh>
    <phoneticPr fontId="42"/>
  </si>
  <si>
    <t>監査事務局</t>
    <rPh sb="0" eb="2">
      <t>カンサ</t>
    </rPh>
    <rPh sb="2" eb="5">
      <t>ジムキョク</t>
    </rPh>
    <phoneticPr fontId="42"/>
  </si>
  <si>
    <t>選挙管理委員会事務局</t>
    <rPh sb="0" eb="2">
      <t>センキョ</t>
    </rPh>
    <rPh sb="2" eb="4">
      <t>カンリ</t>
    </rPh>
    <rPh sb="4" eb="7">
      <t>イインカイ</t>
    </rPh>
    <rPh sb="7" eb="10">
      <t>ジムキョク</t>
    </rPh>
    <phoneticPr fontId="42"/>
  </si>
  <si>
    <t>区議会事務局</t>
    <rPh sb="0" eb="1">
      <t>ク</t>
    </rPh>
    <rPh sb="1" eb="3">
      <t>ギカイ</t>
    </rPh>
    <rPh sb="3" eb="6">
      <t>ジムキョク</t>
    </rPh>
    <phoneticPr fontId="42"/>
  </si>
  <si>
    <t>凡　　　　例</t>
    <rPh sb="0" eb="1">
      <t>ボン</t>
    </rPh>
    <rPh sb="5" eb="6">
      <t>レイ</t>
    </rPh>
    <phoneticPr fontId="25"/>
  </si>
  <si>
    <t>１　  この統計書は葛飾区の人口、経済、社会および文化などの各分野に関す</t>
    <rPh sb="6" eb="9">
      <t>トウケイショ</t>
    </rPh>
    <rPh sb="10" eb="12">
      <t>カツシカ</t>
    </rPh>
    <rPh sb="12" eb="13">
      <t>ク</t>
    </rPh>
    <rPh sb="14" eb="16">
      <t>ジンコウ</t>
    </rPh>
    <rPh sb="17" eb="19">
      <t>ケイザイ</t>
    </rPh>
    <rPh sb="20" eb="22">
      <t>シャカイ</t>
    </rPh>
    <rPh sb="25" eb="27">
      <t>ブンカ</t>
    </rPh>
    <rPh sb="30" eb="33">
      <t>カクブンヤ</t>
    </rPh>
    <rPh sb="34" eb="35">
      <t>カン</t>
    </rPh>
    <phoneticPr fontId="25"/>
  </si>
  <si>
    <t>　　る重要かつ基本的な統計資料を収録したものです。なお、統計表には他の</t>
    <rPh sb="7" eb="10">
      <t>キホンテキ</t>
    </rPh>
    <rPh sb="11" eb="13">
      <t>トウケイ</t>
    </rPh>
    <rPh sb="13" eb="15">
      <t>シリョウ</t>
    </rPh>
    <rPh sb="16" eb="18">
      <t>シュウロク</t>
    </rPh>
    <rPh sb="28" eb="31">
      <t>トウケイヒョウ</t>
    </rPh>
    <rPh sb="33" eb="34">
      <t>タ</t>
    </rPh>
    <phoneticPr fontId="25"/>
  </si>
  <si>
    <t>　　区域と区別する必要のないかぎり葛飾区の名称を省いてあります。</t>
    <rPh sb="9" eb="11">
      <t>ヒツヨウ</t>
    </rPh>
    <rPh sb="17" eb="19">
      <t>カツシカ</t>
    </rPh>
    <rPh sb="19" eb="20">
      <t>ク</t>
    </rPh>
    <rPh sb="21" eb="23">
      <t>メイショウ</t>
    </rPh>
    <rPh sb="24" eb="25">
      <t>ハブ</t>
    </rPh>
    <phoneticPr fontId="25"/>
  </si>
  <si>
    <t>　　年度の統計は比較対照に資するために掲げてあります。</t>
    <rPh sb="5" eb="7">
      <t>トウケイ</t>
    </rPh>
    <rPh sb="8" eb="10">
      <t>ヒカク</t>
    </rPh>
    <rPh sb="10" eb="12">
      <t>タイショウ</t>
    </rPh>
    <rPh sb="13" eb="14">
      <t>シ</t>
    </rPh>
    <rPh sb="19" eb="20">
      <t>カカ</t>
    </rPh>
    <phoneticPr fontId="25"/>
  </si>
  <si>
    <t>３　　統計書は特に頭注等にことわりのないかぎり、何年とあるのは暦年間</t>
    <rPh sb="3" eb="6">
      <t>トウケイショ</t>
    </rPh>
    <rPh sb="7" eb="8">
      <t>トク</t>
    </rPh>
    <rPh sb="9" eb="11">
      <t>トウチュウ</t>
    </rPh>
    <rPh sb="11" eb="12">
      <t>トウ</t>
    </rPh>
    <rPh sb="24" eb="26">
      <t>ナンネン</t>
    </rPh>
    <rPh sb="31" eb="32">
      <t>レキ</t>
    </rPh>
    <rPh sb="32" eb="34">
      <t>ネンカン</t>
    </rPh>
    <phoneticPr fontId="25"/>
  </si>
  <si>
    <t>　　（１月から12月）、何年度とあるのは会計年度間（４月から翌年３月）の</t>
    <rPh sb="9" eb="10">
      <t>ガツ</t>
    </rPh>
    <rPh sb="12" eb="15">
      <t>ナンネンド</t>
    </rPh>
    <rPh sb="20" eb="22">
      <t>カイケイ</t>
    </rPh>
    <rPh sb="22" eb="24">
      <t>ネンド</t>
    </rPh>
    <rPh sb="24" eb="25">
      <t>カン</t>
    </rPh>
    <rPh sb="27" eb="28">
      <t>ガツ</t>
    </rPh>
    <rPh sb="30" eb="32">
      <t>ヨクネン</t>
    </rPh>
    <rPh sb="33" eb="34">
      <t>ガツ</t>
    </rPh>
    <phoneticPr fontId="25"/>
  </si>
  <si>
    <t>　　　事実を示し、何年末、何月末または何年何月何日現在とあるのはその期日</t>
    <rPh sb="9" eb="12">
      <t>ナンネンマツ</t>
    </rPh>
    <phoneticPr fontId="25"/>
  </si>
  <si>
    <t>　　　現在の事実を示します。</t>
    <phoneticPr fontId="25"/>
  </si>
  <si>
    <t>４　　統計書の一般的説明は頭注とし、表中説明を要する個々の事項は原則と</t>
    <rPh sb="3" eb="6">
      <t>トウケイショ</t>
    </rPh>
    <rPh sb="7" eb="10">
      <t>イッパンテキ</t>
    </rPh>
    <rPh sb="10" eb="12">
      <t>セツメイ</t>
    </rPh>
    <rPh sb="13" eb="15">
      <t>トウチュウ</t>
    </rPh>
    <rPh sb="18" eb="20">
      <t>ヒョウチュウ</t>
    </rPh>
    <rPh sb="20" eb="22">
      <t>セツメイ</t>
    </rPh>
    <rPh sb="23" eb="24">
      <t>ヨウ</t>
    </rPh>
    <rPh sb="26" eb="28">
      <t>ココ</t>
    </rPh>
    <rPh sb="29" eb="31">
      <t>ジコウ</t>
    </rPh>
    <rPh sb="32" eb="34">
      <t>ゲンソク</t>
    </rPh>
    <phoneticPr fontId="25"/>
  </si>
  <si>
    <t>　　して脚注にしました。また資料の出所は脚注の一部として各表ごとに掲げ</t>
    <rPh sb="5" eb="6">
      <t>チュウ</t>
    </rPh>
    <rPh sb="14" eb="16">
      <t>シリョウ</t>
    </rPh>
    <rPh sb="17" eb="19">
      <t>シュッショ</t>
    </rPh>
    <rPh sb="20" eb="22">
      <t>キャクチュウ</t>
    </rPh>
    <rPh sb="23" eb="25">
      <t>イチブ</t>
    </rPh>
    <rPh sb="28" eb="30">
      <t>カクヒョウ</t>
    </rPh>
    <rPh sb="33" eb="34">
      <t>カカ</t>
    </rPh>
    <phoneticPr fontId="25"/>
  </si>
  <si>
    <t>　　てあります。</t>
    <phoneticPr fontId="25"/>
  </si>
  <si>
    <t>５　　統計書の符号の用法は次のとおりです。</t>
    <rPh sb="3" eb="6">
      <t>トウケイショ</t>
    </rPh>
    <rPh sb="7" eb="9">
      <t>フゴウ</t>
    </rPh>
    <rPh sb="10" eb="12">
      <t>ヨウホウ</t>
    </rPh>
    <rPh sb="13" eb="14">
      <t>ツギ</t>
    </rPh>
    <phoneticPr fontId="25"/>
  </si>
  <si>
    <t>　　「－」………皆無または該当数字がないもの</t>
    <rPh sb="8" eb="10">
      <t>カイム</t>
    </rPh>
    <rPh sb="13" eb="15">
      <t>ガイトウ</t>
    </rPh>
    <rPh sb="15" eb="17">
      <t>スウジ</t>
    </rPh>
    <phoneticPr fontId="25"/>
  </si>
  <si>
    <t>　　「…」………資料なし又は不詳のもの</t>
    <rPh sb="8" eb="10">
      <t>シリョウ</t>
    </rPh>
    <rPh sb="12" eb="13">
      <t>マタ</t>
    </rPh>
    <rPh sb="14" eb="16">
      <t>フショウ</t>
    </rPh>
    <phoneticPr fontId="25"/>
  </si>
  <si>
    <t>　　「０」………表示単位未満を四捨五入した値が０となったもの</t>
    <rPh sb="8" eb="10">
      <t>ヒョウジ</t>
    </rPh>
    <rPh sb="10" eb="12">
      <t>タンイ</t>
    </rPh>
    <rPh sb="12" eb="14">
      <t>ミマン</t>
    </rPh>
    <rPh sb="15" eb="19">
      <t>シシャゴニュウ</t>
    </rPh>
    <rPh sb="21" eb="22">
      <t>アタイ</t>
    </rPh>
    <phoneticPr fontId="25"/>
  </si>
  <si>
    <t>　　「△」………負数又は数値が減少しているもの</t>
    <rPh sb="8" eb="10">
      <t>フスウ</t>
    </rPh>
    <rPh sb="10" eb="11">
      <t>マタ</t>
    </rPh>
    <rPh sb="12" eb="14">
      <t>スウチ</t>
    </rPh>
    <rPh sb="15" eb="17">
      <t>ゲンショウ</t>
    </rPh>
    <phoneticPr fontId="25"/>
  </si>
  <si>
    <r>
      <t>　　「</t>
    </r>
    <r>
      <rPr>
        <i/>
        <sz val="12"/>
        <rFont val="ＭＳ 明朝"/>
        <family val="1"/>
        <charset val="128"/>
      </rPr>
      <t>Ｘ</t>
    </r>
    <r>
      <rPr>
        <sz val="12"/>
        <rFont val="ＭＳ 明朝"/>
        <family val="1"/>
        <charset val="128"/>
      </rPr>
      <t>」………特定できる恐れ等により秘密を保持するため秘匿とするもの</t>
    </r>
    <rPh sb="8" eb="10">
      <t>トクテイ</t>
    </rPh>
    <rPh sb="13" eb="14">
      <t>オソ</t>
    </rPh>
    <rPh sb="15" eb="16">
      <t>トウ</t>
    </rPh>
    <rPh sb="19" eb="21">
      <t>ヒミツ</t>
    </rPh>
    <rPh sb="22" eb="24">
      <t>ホジ</t>
    </rPh>
    <rPh sb="28" eb="30">
      <t>ヒトク</t>
    </rPh>
    <phoneticPr fontId="25"/>
  </si>
  <si>
    <t>　　［±０」……変動がないもの</t>
    <rPh sb="8" eb="10">
      <t>ヘンドウ</t>
    </rPh>
    <phoneticPr fontId="25"/>
  </si>
  <si>
    <t>６　　数字の表示単位未満は、四捨五入することを原則としました。そのため、</t>
    <rPh sb="3" eb="5">
      <t>スウジ</t>
    </rPh>
    <rPh sb="6" eb="8">
      <t>ヒョウジ</t>
    </rPh>
    <rPh sb="8" eb="10">
      <t>タンイ</t>
    </rPh>
    <rPh sb="10" eb="12">
      <t>ミマン</t>
    </rPh>
    <rPh sb="14" eb="18">
      <t>シシャゴニュウ</t>
    </rPh>
    <rPh sb="23" eb="25">
      <t>ゲンソク</t>
    </rPh>
    <phoneticPr fontId="25"/>
  </si>
  <si>
    <t>　　合計の数字と内訳の計とが一致しない場合があります。</t>
    <rPh sb="6" eb="7">
      <t>ジ</t>
    </rPh>
    <rPh sb="8" eb="10">
      <t>ウチワケ</t>
    </rPh>
    <rPh sb="11" eb="12">
      <t>ケイ</t>
    </rPh>
    <rPh sb="14" eb="16">
      <t>イッチ</t>
    </rPh>
    <rPh sb="19" eb="21">
      <t>バアイ</t>
    </rPh>
    <phoneticPr fontId="25"/>
  </si>
  <si>
    <t>※　　この統計書を作成するにあたり使用した各種統計資料には、詳細データが</t>
    <rPh sb="5" eb="8">
      <t>トウケイショ</t>
    </rPh>
    <rPh sb="9" eb="11">
      <t>サクセイ</t>
    </rPh>
    <rPh sb="17" eb="19">
      <t>シヨウ</t>
    </rPh>
    <rPh sb="21" eb="23">
      <t>カクシュ</t>
    </rPh>
    <rPh sb="23" eb="25">
      <t>トウケイ</t>
    </rPh>
    <rPh sb="25" eb="27">
      <t>シリョウ</t>
    </rPh>
    <rPh sb="30" eb="32">
      <t>ショウサイ</t>
    </rPh>
    <phoneticPr fontId="25"/>
  </si>
  <si>
    <t>　　掲載されています。</t>
    <phoneticPr fontId="25"/>
  </si>
  <si>
    <t>※　　国勢調査をはじめ、各種統計調査の結果については、確定値が出た後、</t>
    <rPh sb="3" eb="5">
      <t>コクセイ</t>
    </rPh>
    <rPh sb="5" eb="7">
      <t>チョウサ</t>
    </rPh>
    <rPh sb="12" eb="14">
      <t>カクシュ</t>
    </rPh>
    <rPh sb="14" eb="16">
      <t>トウケイ</t>
    </rPh>
    <rPh sb="17" eb="18">
      <t>サ</t>
    </rPh>
    <rPh sb="19" eb="21">
      <t>ケッカ</t>
    </rPh>
    <rPh sb="27" eb="30">
      <t>カクテイチ</t>
    </rPh>
    <rPh sb="31" eb="32">
      <t>デ</t>
    </rPh>
    <rPh sb="33" eb="34">
      <t>アト</t>
    </rPh>
    <phoneticPr fontId="25"/>
  </si>
  <si>
    <t>　　順次統計書に掲載します。</t>
    <rPh sb="5" eb="6">
      <t>ケイ</t>
    </rPh>
    <rPh sb="6" eb="7">
      <t>ショ</t>
    </rPh>
    <rPh sb="8" eb="10">
      <t>ケイサイ</t>
    </rPh>
    <phoneticPr fontId="25"/>
  </si>
  <si>
    <t>延宿泊人数</t>
    <rPh sb="3" eb="4">
      <t>ニン</t>
    </rPh>
    <rPh sb="4" eb="5">
      <t>カズ</t>
    </rPh>
    <phoneticPr fontId="25"/>
  </si>
  <si>
    <t>人員</t>
    <phoneticPr fontId="25"/>
  </si>
  <si>
    <t>件数</t>
    <phoneticPr fontId="25"/>
  </si>
  <si>
    <t>学校・その他</t>
  </si>
  <si>
    <t>所在地：栃木県日光市花石町2067-1</t>
    <rPh sb="0" eb="3">
      <t>ショザイチ</t>
    </rPh>
    <phoneticPr fontId="25"/>
  </si>
  <si>
    <t>資料：教育委員会事務局地域教育課</t>
  </si>
  <si>
    <t>障害児団体</t>
  </si>
  <si>
    <t>ボランティア</t>
  </si>
  <si>
    <t>障害児個人</t>
  </si>
  <si>
    <t>ポニー教室</t>
    <phoneticPr fontId="25"/>
  </si>
  <si>
    <t>引き馬</t>
  </si>
  <si>
    <t>所在地：水元１-19</t>
    <phoneticPr fontId="25"/>
  </si>
  <si>
    <t>イベント等参加者</t>
    <phoneticPr fontId="25"/>
  </si>
  <si>
    <t>中・高・大学生</t>
    <rPh sb="2" eb="3">
      <t>コウ</t>
    </rPh>
    <rPh sb="4" eb="7">
      <t>ダイガクセイ</t>
    </rPh>
    <phoneticPr fontId="25"/>
  </si>
  <si>
    <t>小学生</t>
  </si>
  <si>
    <t>利用者数</t>
  </si>
  <si>
    <t>所在地：新宿5-21-10</t>
    <phoneticPr fontId="25"/>
  </si>
  <si>
    <t>資料：地域振興部地域振興課</t>
    <rPh sb="3" eb="5">
      <t>チイキ</t>
    </rPh>
    <rPh sb="5" eb="7">
      <t>シンコウ</t>
    </rPh>
    <rPh sb="7" eb="8">
      <t>ブ</t>
    </rPh>
    <rPh sb="8" eb="10">
      <t>チイキ</t>
    </rPh>
    <rPh sb="10" eb="12">
      <t>シンコウ</t>
    </rPh>
    <rPh sb="12" eb="13">
      <t>カ</t>
    </rPh>
    <phoneticPr fontId="25"/>
  </si>
  <si>
    <t>第３</t>
    <phoneticPr fontId="25"/>
  </si>
  <si>
    <t>第２</t>
    <phoneticPr fontId="25"/>
  </si>
  <si>
    <t>第１</t>
    <phoneticPr fontId="25"/>
  </si>
  <si>
    <t>スポーツ室</t>
  </si>
  <si>
    <t>料理実習室</t>
    <rPh sb="4" eb="5">
      <t>シツ</t>
    </rPh>
    <phoneticPr fontId="25"/>
  </si>
  <si>
    <t>集会室(３室)</t>
  </si>
  <si>
    <t>所在地：西新小岩4−33−10</t>
    <phoneticPr fontId="25"/>
  </si>
  <si>
    <t>資料：地域振興部地域振興課</t>
    <phoneticPr fontId="25"/>
  </si>
  <si>
    <t>　注：総数及びスポーツ室の中には､スポーツ開放の人数も含まれている｡</t>
    <phoneticPr fontId="25"/>
  </si>
  <si>
    <t>第４</t>
    <phoneticPr fontId="25"/>
  </si>
  <si>
    <t>視聴覚室</t>
    <phoneticPr fontId="25"/>
  </si>
  <si>
    <t>料理実習室</t>
  </si>
  <si>
    <t>集会室(４室)</t>
  </si>
  <si>
    <t>所在地：お花茶屋3−5−6</t>
    <phoneticPr fontId="25"/>
  </si>
  <si>
    <t>　　　大広間､学習室は､夜間のみ一般の利用が可能｡</t>
    <phoneticPr fontId="25"/>
  </si>
  <si>
    <t>　注：第４集会室､和室さくらは午前・午後は高齢者､障害者団体専用､夜間のみ一般の利用が可能｡</t>
    <rPh sb="21" eb="24">
      <t>コウレイシャ</t>
    </rPh>
    <phoneticPr fontId="25"/>
  </si>
  <si>
    <t>大広間
(夜間)</t>
    <phoneticPr fontId="25"/>
  </si>
  <si>
    <t>さくら</t>
  </si>
  <si>
    <t>しょうぶやなぎ</t>
  </si>
  <si>
    <t>第2・第3
(洋室)</t>
    <rPh sb="3" eb="4">
      <t>ダイ</t>
    </rPh>
    <phoneticPr fontId="25"/>
  </si>
  <si>
    <t>学習室
(夜間)</t>
  </si>
  <si>
    <t>レクリエ
ーション
ホール</t>
    <phoneticPr fontId="25"/>
  </si>
  <si>
    <t>創作室</t>
  </si>
  <si>
    <t>料理
実習室</t>
    <phoneticPr fontId="25"/>
  </si>
  <si>
    <t>視聴
覚室</t>
    <phoneticPr fontId="25"/>
  </si>
  <si>
    <t>和室</t>
  </si>
  <si>
    <t>集会室</t>
  </si>
  <si>
    <t>総数
(児童コーナー除く)</t>
    <phoneticPr fontId="25"/>
  </si>
  <si>
    <t>所在地：南水元2−13−1</t>
    <phoneticPr fontId="25"/>
  </si>
  <si>
    <t>（１）水元学び交流館</t>
    <rPh sb="3" eb="5">
      <t>ミズモト</t>
    </rPh>
    <rPh sb="5" eb="6">
      <t>マナ</t>
    </rPh>
    <rPh sb="7" eb="9">
      <t>コウリュウ</t>
    </rPh>
    <rPh sb="9" eb="10">
      <t>カン</t>
    </rPh>
    <phoneticPr fontId="25"/>
  </si>
  <si>
    <t>（２）いこいの家</t>
    <phoneticPr fontId="25"/>
  </si>
  <si>
    <t>注２：平成28年度から和室が第５集会室となった。</t>
    <rPh sb="0" eb="1">
      <t>チュウ</t>
    </rPh>
    <rPh sb="3" eb="5">
      <t>ヘイセイ</t>
    </rPh>
    <rPh sb="7" eb="8">
      <t>ネン</t>
    </rPh>
    <rPh sb="8" eb="9">
      <t>ド</t>
    </rPh>
    <rPh sb="11" eb="13">
      <t>ワシツ</t>
    </rPh>
    <rPh sb="14" eb="15">
      <t>ダイ</t>
    </rPh>
    <rPh sb="16" eb="19">
      <t>シュウカイシツ</t>
    </rPh>
    <phoneticPr fontId="25"/>
  </si>
  <si>
    <t>注１：大広間は､夜間のみ団体利用が可能｡(火・木・土・日のみ)</t>
    <rPh sb="17" eb="19">
      <t>カノウ</t>
    </rPh>
    <rPh sb="21" eb="22">
      <t>カ</t>
    </rPh>
    <rPh sb="23" eb="24">
      <t>モク</t>
    </rPh>
    <rPh sb="25" eb="26">
      <t>ド</t>
    </rPh>
    <rPh sb="27" eb="28">
      <t>ニチ</t>
    </rPh>
    <phoneticPr fontId="25"/>
  </si>
  <si>
    <t>Ａ</t>
    <phoneticPr fontId="25"/>
  </si>
  <si>
    <t>地域
集会室</t>
    <rPh sb="0" eb="2">
      <t>チイキ</t>
    </rPh>
    <rPh sb="3" eb="6">
      <t>シュウカイシツ</t>
    </rPh>
    <phoneticPr fontId="25"/>
  </si>
  <si>
    <t>大広間</t>
    <phoneticPr fontId="25"/>
  </si>
  <si>
    <t>プレイルーム</t>
  </si>
  <si>
    <t>視聴覚室</t>
  </si>
  <si>
    <t>集会室（５室）</t>
    <phoneticPr fontId="25"/>
  </si>
  <si>
    <t>所在地：柴又5−33−8</t>
    <phoneticPr fontId="25"/>
  </si>
  <si>
    <t>（１）柴又学び交流館</t>
    <rPh sb="3" eb="4">
      <t>シバ</t>
    </rPh>
    <rPh sb="4" eb="5">
      <t>マタ</t>
    </rPh>
    <rPh sb="5" eb="6">
      <t>マナ</t>
    </rPh>
    <rPh sb="7" eb="9">
      <t>コウリュウ</t>
    </rPh>
    <rPh sb="9" eb="10">
      <t>カン</t>
    </rPh>
    <phoneticPr fontId="25"/>
  </si>
  <si>
    <t>男　</t>
    <phoneticPr fontId="25"/>
  </si>
  <si>
    <t>(２）ゆうの家</t>
    <phoneticPr fontId="25"/>
  </si>
  <si>
    <t>資料：南綾瀬地区センター</t>
  </si>
  <si>
    <t>回</t>
  </si>
  <si>
    <t>回</t>
    <phoneticPr fontId="25"/>
  </si>
  <si>
    <t>使用率</t>
  </si>
  <si>
    <t>使用回数</t>
  </si>
  <si>
    <t>使用可能回数</t>
  </si>
  <si>
    <t>使用可能回数</t>
    <phoneticPr fontId="25"/>
  </si>
  <si>
    <t>夜間</t>
    <phoneticPr fontId="25"/>
  </si>
  <si>
    <t>午後②(午後3時30分～午後5時30分)</t>
    <rPh sb="4" eb="6">
      <t>ゴゴ</t>
    </rPh>
    <rPh sb="7" eb="8">
      <t>ジ</t>
    </rPh>
    <rPh sb="10" eb="11">
      <t>フン</t>
    </rPh>
    <rPh sb="12" eb="14">
      <t>ゴゴ</t>
    </rPh>
    <rPh sb="15" eb="16">
      <t>ジ</t>
    </rPh>
    <rPh sb="18" eb="19">
      <t>フン</t>
    </rPh>
    <phoneticPr fontId="25"/>
  </si>
  <si>
    <t>午後①(午後1時～午後3時)</t>
    <rPh sb="4" eb="6">
      <t>ゴゴ</t>
    </rPh>
    <rPh sb="7" eb="8">
      <t>ジ</t>
    </rPh>
    <rPh sb="9" eb="11">
      <t>ゴゴ</t>
    </rPh>
    <rPh sb="12" eb="13">
      <t>ジ</t>
    </rPh>
    <phoneticPr fontId="25"/>
  </si>
  <si>
    <t>午前</t>
  </si>
  <si>
    <t>所在地：堀切7−8−22</t>
    <phoneticPr fontId="25"/>
  </si>
  <si>
    <t>資料：新小岩北地区センター</t>
    <rPh sb="3" eb="4">
      <t>シン</t>
    </rPh>
    <rPh sb="4" eb="6">
      <t>コイワ</t>
    </rPh>
    <rPh sb="6" eb="7">
      <t>キタ</t>
    </rPh>
    <phoneticPr fontId="25"/>
  </si>
  <si>
    <t>所在地：東新小岩6−21−1</t>
    <phoneticPr fontId="25"/>
  </si>
  <si>
    <t>資料：新小岩地区センター</t>
    <rPh sb="3" eb="4">
      <t>シン</t>
    </rPh>
    <rPh sb="4" eb="6">
      <t>コイワ</t>
    </rPh>
    <phoneticPr fontId="25"/>
  </si>
  <si>
    <t>所在地：新小岩2−17−1</t>
    <phoneticPr fontId="25"/>
  </si>
  <si>
    <t>資料：東四つ木地区センター</t>
  </si>
  <si>
    <t>所在地：東四つ木1−20−4</t>
    <phoneticPr fontId="25"/>
  </si>
  <si>
    <t>資料：東立石地区センター</t>
  </si>
  <si>
    <t>所在地：東立石2−15−7</t>
    <phoneticPr fontId="25"/>
  </si>
  <si>
    <t>資料：亀有地区センター</t>
    <rPh sb="3" eb="5">
      <t>カメアリ</t>
    </rPh>
    <phoneticPr fontId="25"/>
  </si>
  <si>
    <t>所在地：亀有3−26−1</t>
    <phoneticPr fontId="25"/>
  </si>
  <si>
    <t>資料：青戸地区センター</t>
  </si>
  <si>
    <t>所在地：青戸5−20−6</t>
    <phoneticPr fontId="25"/>
  </si>
  <si>
    <t>資料：四つ木地区センター</t>
  </si>
  <si>
    <t>所在地：宝町1−1−22</t>
    <phoneticPr fontId="25"/>
  </si>
  <si>
    <t>資料：堀切地区センター</t>
  </si>
  <si>
    <t>所在地：堀切3−8−5</t>
    <phoneticPr fontId="25"/>
  </si>
  <si>
    <t>資料：高砂地区センター</t>
  </si>
  <si>
    <t>所在地：高砂3−1−39</t>
    <phoneticPr fontId="25"/>
  </si>
  <si>
    <t>資料：金町地区センター</t>
    <phoneticPr fontId="25"/>
  </si>
  <si>
    <t>所在地：東金町1−22−1</t>
    <phoneticPr fontId="25"/>
  </si>
  <si>
    <t>人員</t>
  </si>
  <si>
    <t>いいづか</t>
    <phoneticPr fontId="25"/>
  </si>
  <si>
    <t>細田</t>
    <rPh sb="0" eb="2">
      <t>ホソダ</t>
    </rPh>
    <phoneticPr fontId="25"/>
  </si>
  <si>
    <t>さくらみち</t>
  </si>
  <si>
    <t>渋江</t>
    <phoneticPr fontId="25"/>
  </si>
  <si>
    <t>幸田</t>
    <rPh sb="0" eb="1">
      <t>サチ</t>
    </rPh>
    <rPh sb="1" eb="2">
      <t>タ</t>
    </rPh>
    <phoneticPr fontId="25"/>
  </si>
  <si>
    <t>金町つつみ</t>
  </si>
  <si>
    <t>亀が岡</t>
  </si>
  <si>
    <t>東奥戸</t>
  </si>
  <si>
    <t>高砂北</t>
  </si>
  <si>
    <t>奥戸しらさぎ</t>
  </si>
  <si>
    <t>亀有東</t>
    <rPh sb="0" eb="2">
      <t>カメアリ</t>
    </rPh>
    <rPh sb="2" eb="3">
      <t>ヒガシ</t>
    </rPh>
    <phoneticPr fontId="25"/>
  </si>
  <si>
    <t>南綾瀬第二</t>
    <rPh sb="4" eb="5">
      <t>ニ</t>
    </rPh>
    <phoneticPr fontId="25"/>
  </si>
  <si>
    <t>木根川</t>
    <phoneticPr fontId="25"/>
  </si>
  <si>
    <t>亀有北</t>
    <phoneticPr fontId="25"/>
  </si>
  <si>
    <t>新小岩南</t>
    <phoneticPr fontId="25"/>
  </si>
  <si>
    <t>西亀有</t>
    <phoneticPr fontId="25"/>
  </si>
  <si>
    <t>青戸高架下</t>
  </si>
  <si>
    <t>西青戸</t>
  </si>
  <si>
    <t>水元</t>
    <phoneticPr fontId="25"/>
  </si>
  <si>
    <t>末広</t>
    <phoneticPr fontId="25"/>
  </si>
  <si>
    <t>たつみ</t>
    <phoneticPr fontId="25"/>
  </si>
  <si>
    <t>新小岩北</t>
    <phoneticPr fontId="25"/>
  </si>
  <si>
    <t>亀有</t>
    <phoneticPr fontId="25"/>
  </si>
  <si>
    <t>資料：子育て支援部育成課</t>
    <rPh sb="3" eb="5">
      <t>コソダ</t>
    </rPh>
    <rPh sb="6" eb="8">
      <t>シエン</t>
    </rPh>
    <rPh sb="8" eb="9">
      <t>ブ</t>
    </rPh>
    <rPh sb="9" eb="11">
      <t>イクセイ</t>
    </rPh>
    <rPh sb="11" eb="12">
      <t>カ</t>
    </rPh>
    <phoneticPr fontId="25"/>
  </si>
  <si>
    <t>注１：その他とは､高校生､一般の利用をいう｡</t>
    <phoneticPr fontId="25"/>
  </si>
  <si>
    <t>新柴又</t>
    <rPh sb="0" eb="1">
      <t>シン</t>
    </rPh>
    <rPh sb="1" eb="3">
      <t>シバマタ</t>
    </rPh>
    <phoneticPr fontId="25"/>
  </si>
  <si>
    <t>西奥戸</t>
  </si>
  <si>
    <t>青戸中央</t>
  </si>
  <si>
    <t>新水元</t>
  </si>
  <si>
    <t>南新宿</t>
  </si>
  <si>
    <t>中道</t>
  </si>
  <si>
    <t>児童会館</t>
  </si>
  <si>
    <t>日</t>
    <rPh sb="0" eb="1">
      <t>ニチ</t>
    </rPh>
    <phoneticPr fontId="25"/>
  </si>
  <si>
    <t>中学生</t>
  </si>
  <si>
    <t>１日平均
入館者数</t>
    <phoneticPr fontId="25"/>
  </si>
  <si>
    <t>開館日数</t>
  </si>
  <si>
    <t>入館者数</t>
  </si>
  <si>
    <t>年度及び館名</t>
    <rPh sb="2" eb="3">
      <t>オヨ</t>
    </rPh>
    <phoneticPr fontId="25"/>
  </si>
  <si>
    <t>注３：子ども未来プラザ鎌倉は、令和2年1月4日開館。</t>
    <rPh sb="0" eb="1">
      <t>チュウ</t>
    </rPh>
    <rPh sb="3" eb="4">
      <t>コ</t>
    </rPh>
    <rPh sb="6" eb="8">
      <t>ミライ</t>
    </rPh>
    <rPh sb="11" eb="13">
      <t>カマクラ</t>
    </rPh>
    <rPh sb="15" eb="17">
      <t>レイワ</t>
    </rPh>
    <rPh sb="18" eb="19">
      <t>ネン</t>
    </rPh>
    <rPh sb="20" eb="21">
      <t>ガツ</t>
    </rPh>
    <rPh sb="22" eb="23">
      <t>ニチ</t>
    </rPh>
    <rPh sb="23" eb="25">
      <t>カイカン</t>
    </rPh>
    <phoneticPr fontId="25"/>
  </si>
  <si>
    <t>鎌倉</t>
    <rPh sb="0" eb="2">
      <t>カマクラ</t>
    </rPh>
    <phoneticPr fontId="25"/>
  </si>
  <si>
    <t>開所日数</t>
    <rPh sb="0" eb="2">
      <t>カイショ</t>
    </rPh>
    <rPh sb="2" eb="4">
      <t>ニッスウ</t>
    </rPh>
    <phoneticPr fontId="25"/>
  </si>
  <si>
    <t>入館者数</t>
    <rPh sb="0" eb="3">
      <t>ニュウカンシャ</t>
    </rPh>
    <rPh sb="3" eb="4">
      <t>スウ</t>
    </rPh>
    <phoneticPr fontId="25"/>
  </si>
  <si>
    <t>年度及び施設名</t>
    <rPh sb="2" eb="3">
      <t>オヨ</t>
    </rPh>
    <rPh sb="4" eb="6">
      <t>シセツ</t>
    </rPh>
    <rPh sb="6" eb="7">
      <t>メイ</t>
    </rPh>
    <phoneticPr fontId="25"/>
  </si>
  <si>
    <t>新柴又</t>
  </si>
  <si>
    <t>4～6年生</t>
    <rPh sb="3" eb="5">
      <t>ネンセイ</t>
    </rPh>
    <phoneticPr fontId="25"/>
  </si>
  <si>
    <t>3年生</t>
    <phoneticPr fontId="25"/>
  </si>
  <si>
    <t>2年生</t>
    <phoneticPr fontId="25"/>
  </si>
  <si>
    <t>1年生</t>
    <phoneticPr fontId="25"/>
  </si>
  <si>
    <t>資料：教育委員会事務局放課後支援課</t>
    <rPh sb="3" eb="5">
      <t>キョウイク</t>
    </rPh>
    <rPh sb="5" eb="8">
      <t>イインカイ</t>
    </rPh>
    <rPh sb="8" eb="10">
      <t>ジム</t>
    </rPh>
    <rPh sb="10" eb="11">
      <t>キョク</t>
    </rPh>
    <rPh sb="11" eb="14">
      <t>ホウカゴ</t>
    </rPh>
    <rPh sb="14" eb="16">
      <t>シエン</t>
    </rPh>
    <rPh sb="16" eb="17">
      <t>カ</t>
    </rPh>
    <phoneticPr fontId="25"/>
  </si>
  <si>
    <t>こひつじ渋江</t>
    <rPh sb="4" eb="6">
      <t>シブエ</t>
    </rPh>
    <phoneticPr fontId="25"/>
  </si>
  <si>
    <t>中青戸第三</t>
    <rPh sb="0" eb="1">
      <t>ナカ</t>
    </rPh>
    <rPh sb="1" eb="3">
      <t>アオト</t>
    </rPh>
    <rPh sb="3" eb="5">
      <t>ダイサン</t>
    </rPh>
    <phoneticPr fontId="25"/>
  </si>
  <si>
    <t>青戸小第三</t>
    <rPh sb="0" eb="2">
      <t>アオト</t>
    </rPh>
    <rPh sb="2" eb="3">
      <t>ショウ</t>
    </rPh>
    <rPh sb="3" eb="4">
      <t>ダイ</t>
    </rPh>
    <rPh sb="4" eb="5">
      <t>サン</t>
    </rPh>
    <phoneticPr fontId="25"/>
  </si>
  <si>
    <t>西新小岩あや第二</t>
    <rPh sb="7" eb="8">
      <t>ニ</t>
    </rPh>
    <phoneticPr fontId="25"/>
  </si>
  <si>
    <t>西新小岩あや第一</t>
    <rPh sb="0" eb="4">
      <t>ニシシンコイワ</t>
    </rPh>
    <rPh sb="6" eb="8">
      <t>ダイイチ</t>
    </rPh>
    <phoneticPr fontId="25"/>
  </si>
  <si>
    <t>にいじゅくみらい第二</t>
    <phoneticPr fontId="25"/>
  </si>
  <si>
    <t>にいじゅくみらい第一</t>
    <rPh sb="8" eb="9">
      <t>ダイ</t>
    </rPh>
    <rPh sb="9" eb="10">
      <t>イチ</t>
    </rPh>
    <phoneticPr fontId="25"/>
  </si>
  <si>
    <t>れいめい堀切（第二）</t>
    <rPh sb="4" eb="6">
      <t>ホリキリ</t>
    </rPh>
    <rPh sb="7" eb="8">
      <t>ダイ</t>
    </rPh>
    <rPh sb="8" eb="9">
      <t>ニ</t>
    </rPh>
    <phoneticPr fontId="25"/>
  </si>
  <si>
    <t>れいめい堀切（第一）</t>
    <rPh sb="4" eb="6">
      <t>ホリキリ</t>
    </rPh>
    <rPh sb="7" eb="8">
      <t>ダイ</t>
    </rPh>
    <rPh sb="8" eb="9">
      <t>イチ</t>
    </rPh>
    <phoneticPr fontId="25"/>
  </si>
  <si>
    <t>梅田小第二</t>
    <rPh sb="0" eb="2">
      <t>ウメダ</t>
    </rPh>
    <rPh sb="2" eb="3">
      <t>ショウ</t>
    </rPh>
    <rPh sb="3" eb="4">
      <t>ダイ</t>
    </rPh>
    <rPh sb="4" eb="5">
      <t>ニ</t>
    </rPh>
    <phoneticPr fontId="25"/>
  </si>
  <si>
    <t>梅田小</t>
    <rPh sb="0" eb="2">
      <t>ウメダ</t>
    </rPh>
    <rPh sb="2" eb="3">
      <t>ショウ</t>
    </rPh>
    <phoneticPr fontId="25"/>
  </si>
  <si>
    <t>葛飾学園西亀有小第二</t>
  </si>
  <si>
    <t>葛飾学園西亀有小第一</t>
    <rPh sb="4" eb="7">
      <t>ニシカメアリ</t>
    </rPh>
    <rPh sb="7" eb="8">
      <t>ショウ</t>
    </rPh>
    <rPh sb="8" eb="10">
      <t>ダイイチ</t>
    </rPh>
    <phoneticPr fontId="25"/>
  </si>
  <si>
    <t>高砂小第二</t>
    <rPh sb="0" eb="2">
      <t>タカサゴ</t>
    </rPh>
    <rPh sb="2" eb="3">
      <t>ショウ</t>
    </rPh>
    <rPh sb="3" eb="5">
      <t>ダイニ</t>
    </rPh>
    <phoneticPr fontId="25"/>
  </si>
  <si>
    <t>高砂小第一</t>
    <rPh sb="0" eb="2">
      <t>タカサゴ</t>
    </rPh>
    <rPh sb="2" eb="3">
      <t>ショウ</t>
    </rPh>
    <rPh sb="3" eb="5">
      <t>ダイイチ</t>
    </rPh>
    <phoneticPr fontId="25"/>
  </si>
  <si>
    <t>青戸小第二</t>
    <rPh sb="0" eb="2">
      <t>アオト</t>
    </rPh>
    <rPh sb="2" eb="3">
      <t>ショウ</t>
    </rPh>
    <rPh sb="3" eb="5">
      <t>ダイニ</t>
    </rPh>
    <phoneticPr fontId="25"/>
  </si>
  <si>
    <t>青戸小</t>
    <rPh sb="0" eb="2">
      <t>アオト</t>
    </rPh>
    <rPh sb="2" eb="3">
      <t>ショウ</t>
    </rPh>
    <phoneticPr fontId="25"/>
  </si>
  <si>
    <t>小松南らる第二</t>
    <rPh sb="5" eb="7">
      <t>ダイニ</t>
    </rPh>
    <phoneticPr fontId="25"/>
  </si>
  <si>
    <t>新宿</t>
    <rPh sb="0" eb="2">
      <t>ニイジュク</t>
    </rPh>
    <phoneticPr fontId="25"/>
  </si>
  <si>
    <t>かつしか風の子</t>
    <rPh sb="4" eb="5">
      <t>カゼ</t>
    </rPh>
    <rPh sb="6" eb="7">
      <t>コ</t>
    </rPh>
    <phoneticPr fontId="25"/>
  </si>
  <si>
    <t>葛飾学園水元第二</t>
    <rPh sb="2" eb="4">
      <t>ガクエン</t>
    </rPh>
    <rPh sb="4" eb="6">
      <t>ミズモト</t>
    </rPh>
    <rPh sb="6" eb="8">
      <t>ダイニ</t>
    </rPh>
    <phoneticPr fontId="25"/>
  </si>
  <si>
    <t>葛飾学園水元第一</t>
    <rPh sb="2" eb="4">
      <t>ガクエン</t>
    </rPh>
    <rPh sb="6" eb="8">
      <t>ダイイチ</t>
    </rPh>
    <phoneticPr fontId="25"/>
  </si>
  <si>
    <t>北野第二</t>
    <rPh sb="2" eb="3">
      <t>ダイ</t>
    </rPh>
    <rPh sb="3" eb="4">
      <t>ニ</t>
    </rPh>
    <phoneticPr fontId="25"/>
  </si>
  <si>
    <t>細田小</t>
    <rPh sb="0" eb="2">
      <t>ホソダ</t>
    </rPh>
    <rPh sb="2" eb="3">
      <t>ショウ</t>
    </rPh>
    <phoneticPr fontId="25"/>
  </si>
  <si>
    <t>東・ひかり</t>
    <rPh sb="0" eb="1">
      <t>ヒガシ</t>
    </rPh>
    <phoneticPr fontId="25"/>
  </si>
  <si>
    <t>原田小</t>
    <rPh sb="0" eb="2">
      <t>ハラダ</t>
    </rPh>
    <rPh sb="2" eb="3">
      <t>ショウ</t>
    </rPh>
    <phoneticPr fontId="25"/>
  </si>
  <si>
    <t>すまいる中之台</t>
    <phoneticPr fontId="25"/>
  </si>
  <si>
    <t>東金町小ひよどり</t>
    <rPh sb="0" eb="1">
      <t>ヒガシ</t>
    </rPh>
    <rPh sb="1" eb="2">
      <t>カナ</t>
    </rPh>
    <rPh sb="2" eb="3">
      <t>マチ</t>
    </rPh>
    <rPh sb="3" eb="4">
      <t>ショウ</t>
    </rPh>
    <phoneticPr fontId="120"/>
  </si>
  <si>
    <t>第二松上</t>
    <rPh sb="0" eb="2">
      <t>ダイニ</t>
    </rPh>
    <rPh sb="2" eb="3">
      <t>マツ</t>
    </rPh>
    <rPh sb="3" eb="4">
      <t>ウエ</t>
    </rPh>
    <phoneticPr fontId="120"/>
  </si>
  <si>
    <t>葛飾学園南綾瀬小</t>
    <rPh sb="2" eb="4">
      <t>ガクエン</t>
    </rPh>
    <rPh sb="4" eb="5">
      <t>ミナミ</t>
    </rPh>
    <rPh sb="5" eb="7">
      <t>アヤセ</t>
    </rPh>
    <rPh sb="7" eb="8">
      <t>ショウ</t>
    </rPh>
    <phoneticPr fontId="120"/>
  </si>
  <si>
    <t>葛飾学園上千葉第二</t>
    <rPh sb="2" eb="4">
      <t>ガクエン</t>
    </rPh>
    <rPh sb="4" eb="5">
      <t>カミ</t>
    </rPh>
    <rPh sb="5" eb="7">
      <t>チバ</t>
    </rPh>
    <rPh sb="7" eb="9">
      <t>ダイニ</t>
    </rPh>
    <phoneticPr fontId="120"/>
  </si>
  <si>
    <t>第二ふたば</t>
    <phoneticPr fontId="120"/>
  </si>
  <si>
    <t>南奥戸小第二</t>
    <rPh sb="0" eb="1">
      <t>ミナミ</t>
    </rPh>
    <rPh sb="1" eb="3">
      <t>オクド</t>
    </rPh>
    <rPh sb="3" eb="4">
      <t>ショウ</t>
    </rPh>
    <rPh sb="4" eb="6">
      <t>ダイニ</t>
    </rPh>
    <phoneticPr fontId="120"/>
  </si>
  <si>
    <t>南奥戸小第一</t>
    <rPh sb="0" eb="1">
      <t>ミナミ</t>
    </rPh>
    <rPh sb="1" eb="3">
      <t>オクド</t>
    </rPh>
    <rPh sb="3" eb="4">
      <t>ショウ</t>
    </rPh>
    <rPh sb="4" eb="6">
      <t>ダイイチ</t>
    </rPh>
    <phoneticPr fontId="120"/>
  </si>
  <si>
    <t>こひつじ本田第二</t>
    <rPh sb="4" eb="6">
      <t>ホンデン</t>
    </rPh>
    <rPh sb="6" eb="7">
      <t>ダイ</t>
    </rPh>
    <rPh sb="7" eb="8">
      <t>２</t>
    </rPh>
    <phoneticPr fontId="25"/>
  </si>
  <si>
    <t>中青戸第二</t>
    <rPh sb="0" eb="1">
      <t>ナカ</t>
    </rPh>
    <rPh sb="1" eb="3">
      <t>アオト</t>
    </rPh>
    <rPh sb="3" eb="4">
      <t>ダイ</t>
    </rPh>
    <rPh sb="4" eb="5">
      <t>２</t>
    </rPh>
    <phoneticPr fontId="25"/>
  </si>
  <si>
    <t>葛飾学園東綾瀬小</t>
    <rPh sb="4" eb="7">
      <t>ヒガシアヤセ</t>
    </rPh>
    <rPh sb="7" eb="8">
      <t>ショウ</t>
    </rPh>
    <phoneticPr fontId="25"/>
  </si>
  <si>
    <t>鎌倉小</t>
  </si>
  <si>
    <t>そあ</t>
  </si>
  <si>
    <t>すまいる亀青</t>
    <phoneticPr fontId="25"/>
  </si>
  <si>
    <t>北野第一</t>
    <rPh sb="2" eb="4">
      <t>ダイイチ</t>
    </rPh>
    <phoneticPr fontId="25"/>
  </si>
  <si>
    <t>るりたつみ</t>
  </si>
  <si>
    <t>小松南らる</t>
  </si>
  <si>
    <t>つばさ</t>
  </si>
  <si>
    <t>第二上小松</t>
  </si>
  <si>
    <t>こひつじ川端第二</t>
  </si>
  <si>
    <t>こひつじ川端</t>
  </si>
  <si>
    <t>中青戸</t>
    <rPh sb="1" eb="3">
      <t>アオト</t>
    </rPh>
    <phoneticPr fontId="25"/>
  </si>
  <si>
    <t>葛飾学園幸田小</t>
  </si>
  <si>
    <t>葛飾学園小菅</t>
  </si>
  <si>
    <t>道上こどもの森</t>
  </si>
  <si>
    <t>松上</t>
    <phoneticPr fontId="25"/>
  </si>
  <si>
    <t>ひかり</t>
  </si>
  <si>
    <t>葛飾学園上千葉第一</t>
    <rPh sb="7" eb="9">
      <t>ダイイチ</t>
    </rPh>
    <phoneticPr fontId="25"/>
  </si>
  <si>
    <t>奥戸小</t>
  </si>
  <si>
    <t>こひつじ本田</t>
  </si>
  <si>
    <t>こひつじ四つ木</t>
  </si>
  <si>
    <t>こひつじ東四つ木</t>
  </si>
  <si>
    <t>れいめい宝</t>
  </si>
  <si>
    <t>ふたば</t>
  </si>
  <si>
    <t>葛飾学園半田</t>
  </si>
  <si>
    <t>ひまわり</t>
  </si>
  <si>
    <t>資料：子育て支援部保育課</t>
    <rPh sb="3" eb="5">
      <t>コソダ</t>
    </rPh>
    <rPh sb="6" eb="8">
      <t>シエン</t>
    </rPh>
    <rPh sb="9" eb="11">
      <t>ホイク</t>
    </rPh>
    <rPh sb="11" eb="12">
      <t>カ</t>
    </rPh>
    <phoneticPr fontId="25"/>
  </si>
  <si>
    <t>注１：カッコ書き数字は定員である｡</t>
    <rPh sb="6" eb="7">
      <t>カ</t>
    </rPh>
    <rPh sb="8" eb="10">
      <t>スウジ</t>
    </rPh>
    <phoneticPr fontId="25"/>
  </si>
  <si>
    <t>新高砂</t>
    <rPh sb="0" eb="1">
      <t>シン</t>
    </rPh>
    <rPh sb="1" eb="3">
      <t>タカサゴ</t>
    </rPh>
    <phoneticPr fontId="25"/>
  </si>
  <si>
    <t>小谷野しょうぶ</t>
    <rPh sb="0" eb="3">
      <t>コヤノ</t>
    </rPh>
    <phoneticPr fontId="25"/>
  </si>
  <si>
    <t>南白鳥</t>
  </si>
  <si>
    <t>たつみ</t>
  </si>
  <si>
    <t>東半田</t>
  </si>
  <si>
    <t>会野</t>
  </si>
  <si>
    <t>小菅東</t>
  </si>
  <si>
    <t>南鎌倉</t>
  </si>
  <si>
    <t>宝</t>
  </si>
  <si>
    <t>南堀切</t>
  </si>
  <si>
    <t>小合</t>
  </si>
  <si>
    <t>白鷺</t>
  </si>
  <si>
    <t>4歳以上</t>
    <phoneticPr fontId="25"/>
  </si>
  <si>
    <t>3歳</t>
    <phoneticPr fontId="25"/>
  </si>
  <si>
    <t>2歳</t>
    <phoneticPr fontId="25"/>
  </si>
  <si>
    <t>1歳</t>
    <phoneticPr fontId="25"/>
  </si>
  <si>
    <t>0歳</t>
    <phoneticPr fontId="25"/>
  </si>
  <si>
    <t>職員数</t>
  </si>
  <si>
    <t>ミアヘルサひびき奥戸</t>
    <rPh sb="8" eb="10">
      <t>オクド</t>
    </rPh>
    <phoneticPr fontId="25"/>
  </si>
  <si>
    <t>東立石</t>
    <rPh sb="1" eb="3">
      <t>タテイシ</t>
    </rPh>
    <phoneticPr fontId="25"/>
  </si>
  <si>
    <t>無二</t>
    <rPh sb="0" eb="2">
      <t>ムニ</t>
    </rPh>
    <phoneticPr fontId="25"/>
  </si>
  <si>
    <t>葛飾高砂たいよう</t>
    <rPh sb="2" eb="4">
      <t>タカサゴ</t>
    </rPh>
    <phoneticPr fontId="25"/>
  </si>
  <si>
    <t>キッズスマイル葛飾東金町</t>
    <rPh sb="7" eb="9">
      <t>カツシカ</t>
    </rPh>
    <rPh sb="9" eb="10">
      <t>ヒガシ</t>
    </rPh>
    <rPh sb="10" eb="12">
      <t>カナマチ</t>
    </rPh>
    <phoneticPr fontId="25"/>
  </si>
  <si>
    <t>アスクかなまち</t>
    <phoneticPr fontId="25"/>
  </si>
  <si>
    <t>ミアヘルサひびき水元</t>
    <rPh sb="8" eb="10">
      <t>ミズモト</t>
    </rPh>
    <phoneticPr fontId="25"/>
  </si>
  <si>
    <t>ひのか</t>
    <phoneticPr fontId="25"/>
  </si>
  <si>
    <t>木下の保育園青砥第２</t>
    <rPh sb="8" eb="9">
      <t>ダイ</t>
    </rPh>
    <phoneticPr fontId="25"/>
  </si>
  <si>
    <t>京進のほいくえん堀切菖蒲園</t>
    <rPh sb="0" eb="1">
      <t>キョウ</t>
    </rPh>
    <rPh sb="1" eb="2">
      <t>ススム</t>
    </rPh>
    <rPh sb="8" eb="13">
      <t>ホリキリショウブエン</t>
    </rPh>
    <phoneticPr fontId="25"/>
  </si>
  <si>
    <t>このえ西亀有</t>
    <rPh sb="3" eb="6">
      <t>ニシカメアリ</t>
    </rPh>
    <phoneticPr fontId="25"/>
  </si>
  <si>
    <t>ミアヘルサひびき亀有</t>
    <rPh sb="8" eb="10">
      <t>カメアリ</t>
    </rPh>
    <phoneticPr fontId="25"/>
  </si>
  <si>
    <t>ぽけっとランド亀有</t>
    <rPh sb="7" eb="9">
      <t>カメアリ</t>
    </rPh>
    <phoneticPr fontId="25"/>
  </si>
  <si>
    <t>京進のほいくえん京成小岩駅</t>
    <rPh sb="0" eb="1">
      <t>キョウ</t>
    </rPh>
    <rPh sb="1" eb="2">
      <t>ススム</t>
    </rPh>
    <rPh sb="8" eb="12">
      <t>ケイセイコイワ</t>
    </rPh>
    <rPh sb="12" eb="13">
      <t>エキ</t>
    </rPh>
    <phoneticPr fontId="25"/>
  </si>
  <si>
    <t>キッズハーモニー・かなまち</t>
    <phoneticPr fontId="25"/>
  </si>
  <si>
    <t>まなびの森金町</t>
    <rPh sb="4" eb="5">
      <t>モリ</t>
    </rPh>
    <rPh sb="5" eb="7">
      <t>カナマチ</t>
    </rPh>
    <phoneticPr fontId="25"/>
  </si>
  <si>
    <t>南水元いろは</t>
    <rPh sb="0" eb="1">
      <t>ミナミ</t>
    </rPh>
    <rPh sb="1" eb="3">
      <t>ミズモト</t>
    </rPh>
    <phoneticPr fontId="25"/>
  </si>
  <si>
    <t>キッズスマイル葛飾東水元</t>
    <rPh sb="7" eb="12">
      <t>カツシカヒガシミズモト</t>
    </rPh>
    <phoneticPr fontId="25"/>
  </si>
  <si>
    <t>木下の保育園青砥</t>
    <phoneticPr fontId="25"/>
  </si>
  <si>
    <t>ミアヘルサひびき金町</t>
    <rPh sb="8" eb="10">
      <t>カナマチ</t>
    </rPh>
    <phoneticPr fontId="25"/>
  </si>
  <si>
    <t>ほっぺるランド東新小岩</t>
    <phoneticPr fontId="25"/>
  </si>
  <si>
    <t>亀が岡りりおっこ</t>
    <phoneticPr fontId="25"/>
  </si>
  <si>
    <t>おくどスマイル</t>
    <phoneticPr fontId="25"/>
  </si>
  <si>
    <t>まなびの森新柴又</t>
    <rPh sb="4" eb="5">
      <t>モリ</t>
    </rPh>
    <rPh sb="5" eb="6">
      <t>シン</t>
    </rPh>
    <rPh sb="6" eb="8">
      <t>シバマタ</t>
    </rPh>
    <phoneticPr fontId="25"/>
  </si>
  <si>
    <t>金町駅前さくらんぼ</t>
    <rPh sb="0" eb="4">
      <t>カナマチエキマエ</t>
    </rPh>
    <phoneticPr fontId="25"/>
  </si>
  <si>
    <t>トレジャーキッズにいじゅく</t>
    <phoneticPr fontId="25"/>
  </si>
  <si>
    <t>にじいろ南水元</t>
    <rPh sb="4" eb="7">
      <t>ミナミミズモト</t>
    </rPh>
    <phoneticPr fontId="25"/>
  </si>
  <si>
    <t>立石いろは</t>
    <rPh sb="0" eb="2">
      <t>タテイシ</t>
    </rPh>
    <phoneticPr fontId="25"/>
  </si>
  <si>
    <t>本田こひつじ</t>
    <rPh sb="0" eb="2">
      <t>ホンデン</t>
    </rPh>
    <phoneticPr fontId="25"/>
  </si>
  <si>
    <t>ゆめの樹しんこいわ</t>
    <rPh sb="3" eb="4">
      <t>キ</t>
    </rPh>
    <phoneticPr fontId="25"/>
  </si>
  <si>
    <t>グローバルキッズ奥戸園</t>
    <rPh sb="8" eb="10">
      <t>オクド</t>
    </rPh>
    <rPh sb="10" eb="11">
      <t>エン</t>
    </rPh>
    <phoneticPr fontId="25"/>
  </si>
  <si>
    <t>ベネッセ四ツ木</t>
    <rPh sb="4" eb="5">
      <t>ヨ</t>
    </rPh>
    <rPh sb="6" eb="7">
      <t>ギ</t>
    </rPh>
    <phoneticPr fontId="25"/>
  </si>
  <si>
    <t>うぃず堀切菖蒲園駅前</t>
    <rPh sb="3" eb="10">
      <t>ホリキリショウブエンエキマエ</t>
    </rPh>
    <phoneticPr fontId="25"/>
  </si>
  <si>
    <t>まなびの森亀有</t>
    <rPh sb="4" eb="5">
      <t>モリ</t>
    </rPh>
    <rPh sb="5" eb="7">
      <t>カメアリ</t>
    </rPh>
    <phoneticPr fontId="25"/>
  </si>
  <si>
    <t>京成金町プチ・クレイシュ</t>
    <rPh sb="0" eb="2">
      <t>ケイセイ</t>
    </rPh>
    <rPh sb="2" eb="4">
      <t>カナマチ</t>
    </rPh>
    <phoneticPr fontId="25"/>
  </si>
  <si>
    <t>かなまち虹</t>
    <rPh sb="4" eb="5">
      <t>ニジ</t>
    </rPh>
    <phoneticPr fontId="25"/>
  </si>
  <si>
    <t>キャンディパーク２号</t>
    <rPh sb="9" eb="10">
      <t>ゴウ</t>
    </rPh>
    <phoneticPr fontId="25"/>
  </si>
  <si>
    <t>金町どんぐり</t>
    <rPh sb="0" eb="2">
      <t>カナマチ</t>
    </rPh>
    <phoneticPr fontId="25"/>
  </si>
  <si>
    <t>あおぞら水元</t>
    <rPh sb="4" eb="6">
      <t>ミズモト</t>
    </rPh>
    <phoneticPr fontId="25"/>
  </si>
  <si>
    <t>水元</t>
    <rPh sb="0" eb="2">
      <t>ミズモト</t>
    </rPh>
    <phoneticPr fontId="25"/>
  </si>
  <si>
    <t>東かなまち</t>
    <rPh sb="0" eb="1">
      <t>ヒガシ</t>
    </rPh>
    <phoneticPr fontId="25"/>
  </si>
  <si>
    <t>太陽の子青戸中央</t>
    <rPh sb="0" eb="2">
      <t>タイヨウ</t>
    </rPh>
    <rPh sb="3" eb="4">
      <t>コ</t>
    </rPh>
    <rPh sb="4" eb="6">
      <t>アオト</t>
    </rPh>
    <rPh sb="6" eb="8">
      <t>チュウオウ</t>
    </rPh>
    <phoneticPr fontId="25"/>
  </si>
  <si>
    <t>白鳥ふたば</t>
    <rPh sb="0" eb="2">
      <t>シラトリ</t>
    </rPh>
    <phoneticPr fontId="25"/>
  </si>
  <si>
    <t>四つ木なかよし</t>
    <rPh sb="0" eb="1">
      <t>ヨ</t>
    </rPh>
    <rPh sb="2" eb="3">
      <t>キ</t>
    </rPh>
    <phoneticPr fontId="25"/>
  </si>
  <si>
    <t>かつしか堀切</t>
    <rPh sb="4" eb="6">
      <t>ホリキリ</t>
    </rPh>
    <phoneticPr fontId="25"/>
  </si>
  <si>
    <t>金町ひまわり</t>
    <rPh sb="0" eb="2">
      <t>カナマチ</t>
    </rPh>
    <phoneticPr fontId="25"/>
  </si>
  <si>
    <t>亀有りりおっこ</t>
    <rPh sb="0" eb="2">
      <t>カメアリ</t>
    </rPh>
    <phoneticPr fontId="25"/>
  </si>
  <si>
    <t>青戸もも</t>
    <rPh sb="0" eb="2">
      <t>アオト</t>
    </rPh>
    <phoneticPr fontId="25"/>
  </si>
  <si>
    <t>東立石こひつじ</t>
    <rPh sb="0" eb="1">
      <t>ヒガシ</t>
    </rPh>
    <rPh sb="1" eb="3">
      <t>タテイシ</t>
    </rPh>
    <phoneticPr fontId="25"/>
  </si>
  <si>
    <t>こばとの森</t>
  </si>
  <si>
    <t>うらら</t>
  </si>
  <si>
    <t>さかえ</t>
  </si>
  <si>
    <t>青戸福祉</t>
  </si>
  <si>
    <t>東中川</t>
  </si>
  <si>
    <t>日の出</t>
  </si>
  <si>
    <t>こひつじ</t>
  </si>
  <si>
    <t>きぼう</t>
  </si>
  <si>
    <t>北野</t>
  </si>
  <si>
    <t>ひかり学園</t>
  </si>
  <si>
    <t>さゆり</t>
  </si>
  <si>
    <t>柴又学園</t>
  </si>
  <si>
    <t>黎明</t>
  </si>
  <si>
    <t>さくら学園</t>
  </si>
  <si>
    <t>山王</t>
  </si>
  <si>
    <t>砂原</t>
  </si>
  <si>
    <t>葛飾学園</t>
    <rPh sb="2" eb="4">
      <t>ガクエン</t>
    </rPh>
    <phoneticPr fontId="25"/>
  </si>
  <si>
    <t>幼稚園型認定こども園
新小岩ちぐさ幼稚園</t>
    <rPh sb="0" eb="3">
      <t>ヨウチエン</t>
    </rPh>
    <rPh sb="4" eb="6">
      <t>ニンテイ</t>
    </rPh>
    <rPh sb="9" eb="10">
      <t>エン</t>
    </rPh>
    <rPh sb="11" eb="14">
      <t>シンコイワ</t>
    </rPh>
    <rPh sb="17" eb="20">
      <t>ヨウチエン</t>
    </rPh>
    <phoneticPr fontId="25"/>
  </si>
  <si>
    <t>幼稚園型認定こども園
金町幼稚園</t>
    <rPh sb="0" eb="3">
      <t>ヨウチエン</t>
    </rPh>
    <rPh sb="4" eb="6">
      <t>ニンテイ</t>
    </rPh>
    <rPh sb="9" eb="10">
      <t>エン</t>
    </rPh>
    <rPh sb="11" eb="13">
      <t>カナマチ</t>
    </rPh>
    <rPh sb="13" eb="16">
      <t>ヨウチエン</t>
    </rPh>
    <phoneticPr fontId="25"/>
  </si>
  <si>
    <t>幼保連携型認定こども園
まどか幼稚園</t>
    <rPh sb="5" eb="7">
      <t>ニンテイ</t>
    </rPh>
    <rPh sb="10" eb="11">
      <t>エン</t>
    </rPh>
    <rPh sb="15" eb="18">
      <t>ヨウチエン</t>
    </rPh>
    <phoneticPr fontId="25"/>
  </si>
  <si>
    <t>幼保連携型認定こども園
葛飾二葉幼稚園</t>
    <rPh sb="5" eb="7">
      <t>ニンテイ</t>
    </rPh>
    <rPh sb="10" eb="11">
      <t>エン</t>
    </rPh>
    <rPh sb="14" eb="16">
      <t>フタバ</t>
    </rPh>
    <rPh sb="16" eb="19">
      <t>ヨウチエン</t>
    </rPh>
    <phoneticPr fontId="25"/>
  </si>
  <si>
    <t>幼保連携型認定こども園
葛飾みどり</t>
    <rPh sb="5" eb="7">
      <t>ニンテイ</t>
    </rPh>
    <rPh sb="10" eb="11">
      <t>エン</t>
    </rPh>
    <phoneticPr fontId="25"/>
  </si>
  <si>
    <t>４歳以上</t>
    <phoneticPr fontId="25"/>
  </si>
  <si>
    <t>３歳</t>
  </si>
  <si>
    <t>４歳以上</t>
  </si>
  <si>
    <t>２歳</t>
  </si>
  <si>
    <t>１歳</t>
  </si>
  <si>
    <t>０歳</t>
  </si>
  <si>
    <t>１号</t>
    <rPh sb="1" eb="2">
      <t>ゴウ</t>
    </rPh>
    <phoneticPr fontId="25"/>
  </si>
  <si>
    <t>２号</t>
    <rPh sb="1" eb="2">
      <t>ゴウ</t>
    </rPh>
    <phoneticPr fontId="25"/>
  </si>
  <si>
    <t>３号</t>
    <rPh sb="1" eb="2">
      <t>ゴウ</t>
    </rPh>
    <phoneticPr fontId="25"/>
  </si>
  <si>
    <t>職員数</t>
    <phoneticPr fontId="25"/>
  </si>
  <si>
    <t>資料：産業観光部産業経済課</t>
    <rPh sb="3" eb="5">
      <t>サンギョウ</t>
    </rPh>
    <rPh sb="5" eb="7">
      <t>カンコウ</t>
    </rPh>
    <rPh sb="7" eb="8">
      <t>ブ</t>
    </rPh>
    <rPh sb="8" eb="10">
      <t>サンギョウ</t>
    </rPh>
    <rPh sb="10" eb="12">
      <t>ケイザイ</t>
    </rPh>
    <rPh sb="12" eb="13">
      <t>カ</t>
    </rPh>
    <phoneticPr fontId="25"/>
  </si>
  <si>
    <t>展示ホール２</t>
  </si>
  <si>
    <t>展示ホール１</t>
  </si>
  <si>
    <t>和室２</t>
  </si>
  <si>
    <t>和室１</t>
  </si>
  <si>
    <t>第３会議室</t>
  </si>
  <si>
    <t>第２会議室</t>
  </si>
  <si>
    <t>第１会議室</t>
  </si>
  <si>
    <t>洋室</t>
  </si>
  <si>
    <t>展示ホール</t>
  </si>
  <si>
    <t>会議室</t>
  </si>
  <si>
    <t>大ホール</t>
  </si>
  <si>
    <t>所在地：青戸7−2−1</t>
    <phoneticPr fontId="25"/>
  </si>
  <si>
    <t>資料：産業観光部産業経済課</t>
  </si>
  <si>
    <t>練習室</t>
    <phoneticPr fontId="25"/>
  </si>
  <si>
    <t>卓球室</t>
    <phoneticPr fontId="25"/>
  </si>
  <si>
    <t>多目的室</t>
  </si>
  <si>
    <t>小会議室</t>
  </si>
  <si>
    <t>大会議室</t>
  </si>
  <si>
    <t>団体・個人利用</t>
  </si>
  <si>
    <t>団体利用</t>
  </si>
  <si>
    <t>所在地：立石3-12-1</t>
    <phoneticPr fontId="25"/>
  </si>
  <si>
    <t>資料：産業観光部観光課</t>
    <phoneticPr fontId="25"/>
  </si>
  <si>
    <t>(部屋利用を除く)</t>
    <phoneticPr fontId="25"/>
  </si>
  <si>
    <t>入館者数</t>
    <phoneticPr fontId="25"/>
  </si>
  <si>
    <t>入館者総数</t>
  </si>
  <si>
    <t>所在地：柴又７−19−32</t>
    <phoneticPr fontId="25"/>
  </si>
  <si>
    <t>資料：産業観光部観光課</t>
    <rPh sb="3" eb="5">
      <t>サンギョウ</t>
    </rPh>
    <rPh sb="5" eb="7">
      <t>カンコウ</t>
    </rPh>
    <rPh sb="7" eb="8">
      <t>ブ</t>
    </rPh>
    <rPh sb="8" eb="11">
      <t>カンコウカ</t>
    </rPh>
    <phoneticPr fontId="25"/>
  </si>
  <si>
    <t>小・中学生</t>
  </si>
  <si>
    <t>レンタサイクル</t>
  </si>
  <si>
    <t>団体
(小・中学生)</t>
    <rPh sb="4" eb="5">
      <t>ショウ</t>
    </rPh>
    <rPh sb="6" eb="7">
      <t>チュウ</t>
    </rPh>
    <rPh sb="7" eb="9">
      <t>ガクセイ</t>
    </rPh>
    <phoneticPr fontId="25"/>
  </si>
  <si>
    <t>団体
(一般)</t>
    <phoneticPr fontId="25"/>
  </si>
  <si>
    <t>シルバー</t>
  </si>
  <si>
    <t>所在地：柴又6−22−19</t>
    <phoneticPr fontId="25"/>
  </si>
  <si>
    <t>資料：地域振興部文化国際課</t>
    <rPh sb="3" eb="5">
      <t>チイキ</t>
    </rPh>
    <rPh sb="5" eb="7">
      <t>シンコウ</t>
    </rPh>
    <rPh sb="7" eb="8">
      <t>ブ</t>
    </rPh>
    <rPh sb="8" eb="10">
      <t>ブンカ</t>
    </rPh>
    <rPh sb="10" eb="12">
      <t>コクサイ</t>
    </rPh>
    <rPh sb="12" eb="13">
      <t>カ</t>
    </rPh>
    <phoneticPr fontId="25"/>
  </si>
  <si>
    <t>練習室C</t>
    <rPh sb="0" eb="3">
      <t>レンシュウシツ</t>
    </rPh>
    <phoneticPr fontId="25"/>
  </si>
  <si>
    <t>練習室B</t>
    <rPh sb="0" eb="3">
      <t>レンシュウシツ</t>
    </rPh>
    <phoneticPr fontId="25"/>
  </si>
  <si>
    <t>練習室A</t>
    <rPh sb="0" eb="3">
      <t>レンシュウシツ</t>
    </rPh>
    <phoneticPr fontId="25"/>
  </si>
  <si>
    <t>別館</t>
    <rPh sb="0" eb="2">
      <t>ベッカン</t>
    </rPh>
    <phoneticPr fontId="25"/>
  </si>
  <si>
    <t>練習室3</t>
    <phoneticPr fontId="25"/>
  </si>
  <si>
    <t>練習室2</t>
    <phoneticPr fontId="25"/>
  </si>
  <si>
    <t>練習室1</t>
    <phoneticPr fontId="25"/>
  </si>
  <si>
    <t>本館</t>
    <rPh sb="0" eb="1">
      <t>ホン</t>
    </rPh>
    <rPh sb="1" eb="2">
      <t>カン</t>
    </rPh>
    <phoneticPr fontId="25"/>
  </si>
  <si>
    <t>アトリエ</t>
    <phoneticPr fontId="25"/>
  </si>
  <si>
    <t>パンジー</t>
    <phoneticPr fontId="25"/>
  </si>
  <si>
    <t>ライラック</t>
    <phoneticPr fontId="25"/>
  </si>
  <si>
    <t>ラベンダー</t>
    <phoneticPr fontId="25"/>
  </si>
  <si>
    <t>レインボー</t>
  </si>
  <si>
    <t>コンチェルト</t>
  </si>
  <si>
    <t>メヌエット</t>
  </si>
  <si>
    <t>ひびき</t>
  </si>
  <si>
    <t>コスモス</t>
  </si>
  <si>
    <t>チェリー</t>
  </si>
  <si>
    <t>ローレル</t>
  </si>
  <si>
    <t>カトレア</t>
  </si>
  <si>
    <t>ローズ</t>
  </si>
  <si>
    <t>ビジュアルルーム</t>
    <phoneticPr fontId="25"/>
  </si>
  <si>
    <t>第2レクリエーションルーム</t>
    <rPh sb="0" eb="1">
      <t>ダイ</t>
    </rPh>
    <phoneticPr fontId="25"/>
  </si>
  <si>
    <t>第1レクリエーションルーム</t>
    <rPh sb="0" eb="1">
      <t>ダイ</t>
    </rPh>
    <phoneticPr fontId="25"/>
  </si>
  <si>
    <t>ギャラリー2</t>
    <phoneticPr fontId="25"/>
  </si>
  <si>
    <t>ギャラリー1</t>
    <phoneticPr fontId="25"/>
  </si>
  <si>
    <t>小ホール</t>
  </si>
  <si>
    <t>リハーサル室</t>
  </si>
  <si>
    <t>B／A</t>
    <phoneticPr fontId="25"/>
  </si>
  <si>
    <t>(B)</t>
    <phoneticPr fontId="25"/>
  </si>
  <si>
    <t>(A)</t>
    <phoneticPr fontId="25"/>
  </si>
  <si>
    <t>使用日数</t>
  </si>
  <si>
    <t>使用可能日数</t>
  </si>
  <si>
    <t>令和2年度</t>
    <rPh sb="0" eb="2">
      <t>レイワ</t>
    </rPh>
    <phoneticPr fontId="25"/>
  </si>
  <si>
    <t>平成30年度</t>
    <phoneticPr fontId="25"/>
  </si>
  <si>
    <t>施設</t>
  </si>
  <si>
    <t>所在地：立石6−33−1</t>
    <phoneticPr fontId="25"/>
  </si>
  <si>
    <t>会議室</t>
    <rPh sb="0" eb="3">
      <t>カイギシツ</t>
    </rPh>
    <phoneticPr fontId="25"/>
  </si>
  <si>
    <t>リリオホール</t>
  </si>
  <si>
    <t>日</t>
    <phoneticPr fontId="25"/>
  </si>
  <si>
    <t>所在地：亀有3−26−１</t>
    <phoneticPr fontId="25"/>
  </si>
  <si>
    <t>生活知識</t>
  </si>
  <si>
    <t>買物相談</t>
  </si>
  <si>
    <t>施設設備</t>
  </si>
  <si>
    <t>包装容器</t>
  </si>
  <si>
    <t>接客対応</t>
  </si>
  <si>
    <t>契約
(解約)</t>
  </si>
  <si>
    <t>販売方法</t>
  </si>
  <si>
    <t>表示広告</t>
  </si>
  <si>
    <t>計量量目</t>
  </si>
  <si>
    <t>価格料金</t>
  </si>
  <si>
    <t>法規基準</t>
  </si>
  <si>
    <t>品質機能役務品質</t>
  </si>
  <si>
    <t>安全衛生</t>
    <phoneticPr fontId="25"/>
  </si>
  <si>
    <t>（２）消費生活相談</t>
    <phoneticPr fontId="25"/>
  </si>
  <si>
    <t>令和元年度</t>
    <rPh sb="0" eb="2">
      <t>レイワ</t>
    </rPh>
    <rPh sb="2" eb="4">
      <t>ガンネン</t>
    </rPh>
    <rPh sb="4" eb="5">
      <t>ド</t>
    </rPh>
    <phoneticPr fontId="25"/>
  </si>
  <si>
    <t>洋室D</t>
  </si>
  <si>
    <t>洋室C</t>
  </si>
  <si>
    <t>洋室B</t>
    <phoneticPr fontId="25"/>
  </si>
  <si>
    <t>洋室A</t>
    <phoneticPr fontId="25"/>
  </si>
  <si>
    <t>調理実習室</t>
  </si>
  <si>
    <t>多目的ホール</t>
  </si>
  <si>
    <t>所在地：立石5−27−1</t>
    <rPh sb="4" eb="6">
      <t>タテイシ</t>
    </rPh>
    <phoneticPr fontId="25"/>
  </si>
  <si>
    <t>（１）消費生活センター</t>
    <rPh sb="3" eb="5">
      <t>ショウヒ</t>
    </rPh>
    <rPh sb="5" eb="7">
      <t>セイカツ</t>
    </rPh>
    <phoneticPr fontId="25"/>
  </si>
  <si>
    <t>資料：地域振興部地域振興課</t>
    <rPh sb="0" eb="2">
      <t>シリョウ</t>
    </rPh>
    <rPh sb="3" eb="5">
      <t>チイキ</t>
    </rPh>
    <rPh sb="5" eb="7">
      <t>シンコウ</t>
    </rPh>
    <rPh sb="7" eb="8">
      <t>ブ</t>
    </rPh>
    <rPh sb="8" eb="10">
      <t>チイキ</t>
    </rPh>
    <rPh sb="10" eb="13">
      <t>シンコウカ</t>
    </rPh>
    <phoneticPr fontId="25"/>
  </si>
  <si>
    <t>室</t>
    <rPh sb="0" eb="1">
      <t>シツ</t>
    </rPh>
    <phoneticPr fontId="25"/>
  </si>
  <si>
    <t>静観亭</t>
    <phoneticPr fontId="25"/>
  </si>
  <si>
    <t>鴨川グランドホテル</t>
    <rPh sb="0" eb="2">
      <t>カモガワ</t>
    </rPh>
    <phoneticPr fontId="25"/>
  </si>
  <si>
    <t>思い出浪漫館</t>
    <rPh sb="0" eb="1">
      <t>オモ</t>
    </rPh>
    <rPh sb="2" eb="5">
      <t>デロマン</t>
    </rPh>
    <rPh sb="5" eb="6">
      <t>カン</t>
    </rPh>
    <phoneticPr fontId="25"/>
  </si>
  <si>
    <t>吉夢</t>
    <rPh sb="0" eb="1">
      <t>キチ</t>
    </rPh>
    <rPh sb="1" eb="2">
      <t>ム</t>
    </rPh>
    <phoneticPr fontId="25"/>
  </si>
  <si>
    <t>犬吠埼ホテル</t>
    <rPh sb="0" eb="3">
      <t>イヌボウザキ</t>
    </rPh>
    <phoneticPr fontId="25"/>
  </si>
  <si>
    <t>大滝ホテル</t>
    <rPh sb="0" eb="2">
      <t>オオタキ</t>
    </rPh>
    <phoneticPr fontId="25"/>
  </si>
  <si>
    <t>ホテルふじ</t>
    <phoneticPr fontId="25"/>
  </si>
  <si>
    <t>ほてる白河湯の蔵</t>
    <rPh sb="3" eb="5">
      <t>シラカワ</t>
    </rPh>
    <rPh sb="5" eb="6">
      <t>ユ</t>
    </rPh>
    <rPh sb="7" eb="8">
      <t>クラ</t>
    </rPh>
    <phoneticPr fontId="25"/>
  </si>
  <si>
    <t>旅館たにがわ</t>
    <rPh sb="0" eb="2">
      <t>リョカン</t>
    </rPh>
    <phoneticPr fontId="25"/>
  </si>
  <si>
    <t>ホテルラヴィエ川良</t>
    <rPh sb="7" eb="8">
      <t>カワ</t>
    </rPh>
    <rPh sb="8" eb="9">
      <t>ヨ</t>
    </rPh>
    <phoneticPr fontId="25"/>
  </si>
  <si>
    <t>箱根パークス吉野</t>
    <phoneticPr fontId="25"/>
  </si>
  <si>
    <t>岸権旅館</t>
    <rPh sb="0" eb="1">
      <t>キシ</t>
    </rPh>
    <rPh sb="1" eb="2">
      <t>ケン</t>
    </rPh>
    <rPh sb="2" eb="4">
      <t>リョカン</t>
    </rPh>
    <phoneticPr fontId="25"/>
  </si>
  <si>
    <t>彩り湯かしき花と華</t>
    <rPh sb="0" eb="1">
      <t>イロドリ</t>
    </rPh>
    <rPh sb="2" eb="3">
      <t>ユ</t>
    </rPh>
    <rPh sb="6" eb="7">
      <t>ハナ</t>
    </rPh>
    <rPh sb="8" eb="9">
      <t>ハナ</t>
    </rPh>
    <phoneticPr fontId="25"/>
  </si>
  <si>
    <t>（１）保養施設</t>
    <rPh sb="3" eb="5">
      <t>ホヨウ</t>
    </rPh>
    <rPh sb="5" eb="7">
      <t>シセツ</t>
    </rPh>
    <phoneticPr fontId="25"/>
  </si>
  <si>
    <t>洋室Ｄ</t>
    <phoneticPr fontId="25"/>
  </si>
  <si>
    <t>洋室C</t>
    <phoneticPr fontId="25"/>
  </si>
  <si>
    <t>洋室Ｂ</t>
  </si>
  <si>
    <t>洋室Ａ</t>
  </si>
  <si>
    <t>学習室</t>
  </si>
  <si>
    <t>所在地：立石5−27−1</t>
    <phoneticPr fontId="25"/>
  </si>
  <si>
    <t>法律相談</t>
  </si>
  <si>
    <t>資料：都市整備部公園課</t>
    <rPh sb="3" eb="5">
      <t>トシ</t>
    </rPh>
    <rPh sb="5" eb="7">
      <t>セイビ</t>
    </rPh>
    <rPh sb="10" eb="11">
      <t>カ</t>
    </rPh>
    <phoneticPr fontId="25"/>
  </si>
  <si>
    <t>北沼</t>
  </si>
  <si>
    <t>上千葉砂原</t>
  </si>
  <si>
    <t>新宿交通</t>
  </si>
  <si>
    <t>三輪車</t>
  </si>
  <si>
    <t>豆自動車</t>
  </si>
  <si>
    <t>ゴーカート</t>
  </si>
  <si>
    <t>自転車</t>
  </si>
  <si>
    <t>年度及び公園名</t>
    <rPh sb="2" eb="3">
      <t>オヨ</t>
    </rPh>
    <phoneticPr fontId="25"/>
  </si>
  <si>
    <t>資料：教育委員会事務局生涯スポーツ課</t>
    <rPh sb="3" eb="5">
      <t>キョウイク</t>
    </rPh>
    <rPh sb="5" eb="8">
      <t>イインカイ</t>
    </rPh>
    <rPh sb="8" eb="11">
      <t>ジムキョク</t>
    </rPh>
    <rPh sb="11" eb="13">
      <t>ショウガイ</t>
    </rPh>
    <rPh sb="17" eb="18">
      <t>カ</t>
    </rPh>
    <phoneticPr fontId="25"/>
  </si>
  <si>
    <t>　　　柴又は令和元年10月12日から12月20日まで台風による冠水のため閉鎖。</t>
    <rPh sb="3" eb="5">
      <t>シバマタ</t>
    </rPh>
    <rPh sb="6" eb="8">
      <t>レイワ</t>
    </rPh>
    <rPh sb="8" eb="10">
      <t>ガンネン</t>
    </rPh>
    <rPh sb="12" eb="13">
      <t>ガツ</t>
    </rPh>
    <rPh sb="15" eb="16">
      <t>ニチ</t>
    </rPh>
    <rPh sb="20" eb="21">
      <t>ガツ</t>
    </rPh>
    <rPh sb="23" eb="24">
      <t>ニチ</t>
    </rPh>
    <rPh sb="26" eb="28">
      <t>タイフウ</t>
    </rPh>
    <rPh sb="31" eb="33">
      <t>カンスイ</t>
    </rPh>
    <rPh sb="36" eb="38">
      <t>ヘイサ</t>
    </rPh>
    <phoneticPr fontId="25"/>
  </si>
  <si>
    <t>注２：荒川小菅は令和元年10月12日から令和2年2月7日まで、木根川橋、四つ木橋、堀切橋フットサル場は令和元年10月12日から令和2年1月24日まで、</t>
    <rPh sb="0" eb="1">
      <t>チュウ</t>
    </rPh>
    <rPh sb="3" eb="5">
      <t>アラカワ</t>
    </rPh>
    <rPh sb="5" eb="7">
      <t>コスゲ</t>
    </rPh>
    <rPh sb="8" eb="10">
      <t>レイワ</t>
    </rPh>
    <rPh sb="10" eb="12">
      <t>ガンネン</t>
    </rPh>
    <rPh sb="14" eb="15">
      <t>ガツ</t>
    </rPh>
    <rPh sb="17" eb="18">
      <t>ニチ</t>
    </rPh>
    <rPh sb="20" eb="22">
      <t>レイワ</t>
    </rPh>
    <rPh sb="23" eb="24">
      <t>ネン</t>
    </rPh>
    <rPh sb="25" eb="26">
      <t>ガツ</t>
    </rPh>
    <rPh sb="27" eb="28">
      <t>ニチ</t>
    </rPh>
    <rPh sb="31" eb="32">
      <t>キ</t>
    </rPh>
    <rPh sb="32" eb="34">
      <t>ネガワ</t>
    </rPh>
    <rPh sb="34" eb="35">
      <t>ハシ</t>
    </rPh>
    <rPh sb="36" eb="37">
      <t>ヨ</t>
    </rPh>
    <rPh sb="38" eb="39">
      <t>ギ</t>
    </rPh>
    <rPh sb="39" eb="40">
      <t>ハシ</t>
    </rPh>
    <rPh sb="41" eb="43">
      <t>ホリキリ</t>
    </rPh>
    <rPh sb="43" eb="44">
      <t>バシ</t>
    </rPh>
    <rPh sb="49" eb="50">
      <t>ジョウ</t>
    </rPh>
    <rPh sb="51" eb="53">
      <t>レイワ</t>
    </rPh>
    <rPh sb="53" eb="55">
      <t>ガンネン</t>
    </rPh>
    <rPh sb="57" eb="58">
      <t>ガツ</t>
    </rPh>
    <rPh sb="60" eb="61">
      <t>ニチ</t>
    </rPh>
    <rPh sb="63" eb="65">
      <t>レイワ</t>
    </rPh>
    <rPh sb="66" eb="67">
      <t>ネン</t>
    </rPh>
    <rPh sb="68" eb="69">
      <t>ガツ</t>
    </rPh>
    <rPh sb="71" eb="72">
      <t>ニチ</t>
    </rPh>
    <phoneticPr fontId="25"/>
  </si>
  <si>
    <t>回</t>
    <rPh sb="0" eb="1">
      <t>カイ</t>
    </rPh>
    <phoneticPr fontId="25"/>
  </si>
  <si>
    <t>申請回数</t>
  </si>
  <si>
    <t>使用可能
回　　数</t>
    <phoneticPr fontId="25"/>
  </si>
  <si>
    <t>土曜・日曜・祝日利用</t>
    <rPh sb="8" eb="10">
      <t>リヨウ</t>
    </rPh>
    <phoneticPr fontId="25"/>
  </si>
  <si>
    <t>平日利用</t>
    <rPh sb="2" eb="4">
      <t>リヨウ</t>
    </rPh>
    <phoneticPr fontId="25"/>
  </si>
  <si>
    <t>年度及び球技場名</t>
    <rPh sb="2" eb="3">
      <t>オヨ</t>
    </rPh>
    <rPh sb="4" eb="7">
      <t>キュウギジョウ</t>
    </rPh>
    <rPh sb="7" eb="8">
      <t>ナ</t>
    </rPh>
    <phoneticPr fontId="25"/>
  </si>
  <si>
    <t>資料：教育委員会事務局生涯スポーツ課</t>
  </si>
  <si>
    <t>　　　第3回：午後2時～午後4時　 第4回：午後4時30分～午後6時30分　 第5回：午後7時～午後9時</t>
    <phoneticPr fontId="25"/>
  </si>
  <si>
    <t>注１：第1回：午前9時～午前11時　第2回：午前11時30分～午後1時30分</t>
    <rPh sb="0" eb="1">
      <t>チュウ</t>
    </rPh>
    <rPh sb="3" eb="4">
      <t>ダイ</t>
    </rPh>
    <rPh sb="5" eb="6">
      <t>カイ</t>
    </rPh>
    <rPh sb="7" eb="9">
      <t>ゴゼン</t>
    </rPh>
    <rPh sb="10" eb="11">
      <t>ジ</t>
    </rPh>
    <rPh sb="12" eb="14">
      <t>ゴゼン</t>
    </rPh>
    <rPh sb="16" eb="17">
      <t>ジ</t>
    </rPh>
    <phoneticPr fontId="25"/>
  </si>
  <si>
    <t>第５回</t>
    <rPh sb="0" eb="1">
      <t>ダイ</t>
    </rPh>
    <rPh sb="1" eb="3">
      <t>ゴカイ</t>
    </rPh>
    <phoneticPr fontId="25"/>
  </si>
  <si>
    <t>第４回</t>
    <rPh sb="0" eb="1">
      <t>ダイ</t>
    </rPh>
    <rPh sb="1" eb="3">
      <t>ヨンカイ</t>
    </rPh>
    <phoneticPr fontId="25"/>
  </si>
  <si>
    <t>第３回</t>
    <rPh sb="0" eb="1">
      <t>ダイ</t>
    </rPh>
    <rPh sb="1" eb="3">
      <t>サンカイ</t>
    </rPh>
    <phoneticPr fontId="25"/>
  </si>
  <si>
    <t>第２回</t>
    <rPh sb="0" eb="1">
      <t>ダイ</t>
    </rPh>
    <rPh sb="1" eb="3">
      <t>ニカイ</t>
    </rPh>
    <phoneticPr fontId="25"/>
  </si>
  <si>
    <t>第１回</t>
    <rPh sb="0" eb="1">
      <t>ダイ</t>
    </rPh>
    <rPh sb="2" eb="3">
      <t>カイ</t>
    </rPh>
    <phoneticPr fontId="25"/>
  </si>
  <si>
    <t>第４回</t>
  </si>
  <si>
    <t>第３回</t>
  </si>
  <si>
    <t>第２回</t>
  </si>
  <si>
    <t>第１回</t>
  </si>
  <si>
    <t>第二武道場</t>
    <rPh sb="0" eb="2">
      <t>ダイニ</t>
    </rPh>
    <rPh sb="2" eb="4">
      <t>ブドウ</t>
    </rPh>
    <rPh sb="4" eb="5">
      <t>ジョウ</t>
    </rPh>
    <phoneticPr fontId="25"/>
  </si>
  <si>
    <t>第一武道場</t>
    <rPh sb="0" eb="2">
      <t>ダイイチ</t>
    </rPh>
    <rPh sb="2" eb="4">
      <t>ブドウ</t>
    </rPh>
    <rPh sb="4" eb="5">
      <t>ジョウ</t>
    </rPh>
    <phoneticPr fontId="25"/>
  </si>
  <si>
    <t>サブアリーナ</t>
    <phoneticPr fontId="25"/>
  </si>
  <si>
    <t>メインアリーナ</t>
    <phoneticPr fontId="25"/>
  </si>
  <si>
    <t>（２）個人利用</t>
    <rPh sb="3" eb="5">
      <t>コジン</t>
    </rPh>
    <rPh sb="5" eb="7">
      <t>リヨウ</t>
    </rPh>
    <phoneticPr fontId="25"/>
  </si>
  <si>
    <t>第二</t>
    <rPh sb="0" eb="2">
      <t>ダイニ</t>
    </rPh>
    <phoneticPr fontId="25"/>
  </si>
  <si>
    <t>第一</t>
    <rPh sb="0" eb="2">
      <t>ダイイチ</t>
    </rPh>
    <phoneticPr fontId="25"/>
  </si>
  <si>
    <t>地域交流ホール(3室)</t>
    <rPh sb="0" eb="2">
      <t>チイキ</t>
    </rPh>
    <rPh sb="2" eb="4">
      <t>コウリュウ</t>
    </rPh>
    <rPh sb="9" eb="10">
      <t>シツ</t>
    </rPh>
    <phoneticPr fontId="25"/>
  </si>
  <si>
    <t>会議室(2室)</t>
    <rPh sb="0" eb="3">
      <t>カイギシツ</t>
    </rPh>
    <rPh sb="5" eb="6">
      <t>シツ</t>
    </rPh>
    <phoneticPr fontId="25"/>
  </si>
  <si>
    <t>第二
武道場</t>
    <rPh sb="1" eb="2">
      <t>ニ</t>
    </rPh>
    <phoneticPr fontId="25"/>
  </si>
  <si>
    <t>第一
武道場</t>
    <rPh sb="0" eb="2">
      <t>ダイイチ</t>
    </rPh>
    <phoneticPr fontId="25"/>
  </si>
  <si>
    <t>サブ
アリーナ</t>
    <phoneticPr fontId="25"/>
  </si>
  <si>
    <t>メイン
アリーナ</t>
    <phoneticPr fontId="25"/>
  </si>
  <si>
    <t>所在地：水元1-23-1</t>
    <rPh sb="0" eb="3">
      <t>ショザイチ</t>
    </rPh>
    <rPh sb="4" eb="5">
      <t>ミズ</t>
    </rPh>
    <rPh sb="5" eb="6">
      <t>モト</t>
    </rPh>
    <phoneticPr fontId="25"/>
  </si>
  <si>
    <t>（１）貸切利用</t>
    <rPh sb="5" eb="7">
      <t>リヨウ</t>
    </rPh>
    <phoneticPr fontId="25"/>
  </si>
  <si>
    <t>資料：教育委員会事務局生涯スポーツ課</t>
    <rPh sb="8" eb="11">
      <t>ジムキョク</t>
    </rPh>
    <phoneticPr fontId="25"/>
  </si>
  <si>
    <t>第4回</t>
    <rPh sb="2" eb="3">
      <t>カイ</t>
    </rPh>
    <phoneticPr fontId="25"/>
  </si>
  <si>
    <t>第3回</t>
    <phoneticPr fontId="25"/>
  </si>
  <si>
    <t>第2回</t>
    <phoneticPr fontId="25"/>
  </si>
  <si>
    <t>第1回</t>
    <phoneticPr fontId="25"/>
  </si>
  <si>
    <t>エアライフル場</t>
    <rPh sb="6" eb="7">
      <t>ジョウ</t>
    </rPh>
    <phoneticPr fontId="25"/>
  </si>
  <si>
    <t>弓道場</t>
  </si>
  <si>
    <t>第2武道場(剣道場)</t>
  </si>
  <si>
    <t>第1武道場(柔道場)</t>
  </si>
  <si>
    <t>アーチェリー場</t>
  </si>
  <si>
    <t>小体育室</t>
  </si>
  <si>
    <t>大体育室</t>
  </si>
  <si>
    <t>（２）個人利用</t>
    <rPh sb="3" eb="4">
      <t>コ</t>
    </rPh>
    <rPh sb="4" eb="5">
      <t>ヒト</t>
    </rPh>
    <rPh sb="5" eb="6">
      <t>リ</t>
    </rPh>
    <rPh sb="6" eb="7">
      <t>ヨウ</t>
    </rPh>
    <phoneticPr fontId="25"/>
  </si>
  <si>
    <t>第2武道場
(剣道場)</t>
    <phoneticPr fontId="25"/>
  </si>
  <si>
    <t>第1武道場
(柔道場)</t>
    <phoneticPr fontId="25"/>
  </si>
  <si>
    <t>アーチェリー場</t>
    <phoneticPr fontId="25"/>
  </si>
  <si>
    <t>所在地：奥戸7−17−1</t>
    <phoneticPr fontId="25"/>
  </si>
  <si>
    <t>（１）貸切利用</t>
    <rPh sb="5" eb="6">
      <t>リ</t>
    </rPh>
    <rPh sb="6" eb="7">
      <t>ヨウ</t>
    </rPh>
    <phoneticPr fontId="25"/>
  </si>
  <si>
    <t>資料：教育委員会事務局生涯スポーツ課</t>
    <phoneticPr fontId="25"/>
  </si>
  <si>
    <t>注１：第1回：午前9時～午後4時　第2回：午後4時30分～午後9時</t>
    <rPh sb="12" eb="14">
      <t>ゴゴ</t>
    </rPh>
    <phoneticPr fontId="25"/>
  </si>
  <si>
    <t>高校生以上</t>
  </si>
  <si>
    <t>中学生以下</t>
  </si>
  <si>
    <t>　　　第3回:午後2時〜午後4時　 第4回:午後4時30分〜午後6時30分　第5回:午後7時～午後9時</t>
    <rPh sb="28" eb="29">
      <t>フン</t>
    </rPh>
    <rPh sb="30" eb="32">
      <t>ゴゴ</t>
    </rPh>
    <rPh sb="36" eb="37">
      <t>フン</t>
    </rPh>
    <rPh sb="38" eb="39">
      <t>ダイ</t>
    </rPh>
    <rPh sb="40" eb="41">
      <t>カイ</t>
    </rPh>
    <rPh sb="42" eb="44">
      <t>ゴゴ</t>
    </rPh>
    <rPh sb="45" eb="46">
      <t>ジ</t>
    </rPh>
    <rPh sb="47" eb="49">
      <t>ゴゴ</t>
    </rPh>
    <rPh sb="50" eb="51">
      <t>ジ</t>
    </rPh>
    <phoneticPr fontId="25"/>
  </si>
  <si>
    <t>注２：第1回:午前9時〜午前11時　第2回:午前11時30分～午後1時30分</t>
    <rPh sb="0" eb="1">
      <t>チュウ</t>
    </rPh>
    <rPh sb="12" eb="14">
      <t>ゴゼン</t>
    </rPh>
    <phoneticPr fontId="25"/>
  </si>
  <si>
    <t>注１：7月中旬から9月上旬までは個人利用のみ(特別な時を除く)｡</t>
    <rPh sb="11" eb="12">
      <t>ウエ</t>
    </rPh>
    <phoneticPr fontId="25"/>
  </si>
  <si>
    <t>全面</t>
  </si>
  <si>
    <t>コース貸し</t>
  </si>
  <si>
    <t>第5回</t>
    <phoneticPr fontId="25"/>
  </si>
  <si>
    <t>第4回</t>
    <phoneticPr fontId="25"/>
  </si>
  <si>
    <t>所在地：高砂1-2-1</t>
    <rPh sb="0" eb="3">
      <t>ショザイチ</t>
    </rPh>
    <rPh sb="4" eb="6">
      <t>タカサゴ</t>
    </rPh>
    <phoneticPr fontId="25"/>
  </si>
  <si>
    <t>注２：平成31年4月2日から4月19日まで改修工事のため閉鎖。</t>
    <rPh sb="0" eb="1">
      <t>チュウ</t>
    </rPh>
    <rPh sb="3" eb="5">
      <t>ヘイセイ</t>
    </rPh>
    <rPh sb="7" eb="8">
      <t>ネン</t>
    </rPh>
    <rPh sb="9" eb="10">
      <t>ガツ</t>
    </rPh>
    <rPh sb="11" eb="12">
      <t>ニチ</t>
    </rPh>
    <rPh sb="15" eb="16">
      <t>ガツ</t>
    </rPh>
    <rPh sb="18" eb="19">
      <t>ニチ</t>
    </rPh>
    <rPh sb="21" eb="23">
      <t>カイシュウ</t>
    </rPh>
    <rPh sb="23" eb="25">
      <t>コウジ</t>
    </rPh>
    <rPh sb="28" eb="30">
      <t>ヘイサ</t>
    </rPh>
    <phoneticPr fontId="25"/>
  </si>
  <si>
    <t>注１：第1回：午前9時～午後4時　第2回：午後4時30分～午後9時</t>
    <rPh sb="0" eb="1">
      <t>チュウ</t>
    </rPh>
    <rPh sb="12" eb="14">
      <t>ゴゴ</t>
    </rPh>
    <phoneticPr fontId="25"/>
  </si>
  <si>
    <t>注３：平成31年4月2日から4月19日まで改修工事のため閉鎖。</t>
    <rPh sb="3" eb="5">
      <t>ヘイセイ</t>
    </rPh>
    <rPh sb="7" eb="8">
      <t>ネン</t>
    </rPh>
    <rPh sb="9" eb="10">
      <t>ガツ</t>
    </rPh>
    <rPh sb="11" eb="12">
      <t>ニチ</t>
    </rPh>
    <rPh sb="15" eb="16">
      <t>ガツ</t>
    </rPh>
    <rPh sb="18" eb="19">
      <t>ニチ</t>
    </rPh>
    <rPh sb="21" eb="23">
      <t>カイシュウ</t>
    </rPh>
    <rPh sb="23" eb="25">
      <t>コウジ</t>
    </rPh>
    <rPh sb="28" eb="30">
      <t>ヘイサ</t>
    </rPh>
    <phoneticPr fontId="25"/>
  </si>
  <si>
    <t>　　　第4回：午後2時～午後4時 　第5回：午後5時30分～午後6時30分　　第5回：午後7時～午後9時</t>
    <rPh sb="3" eb="4">
      <t>ダイ</t>
    </rPh>
    <rPh sb="5" eb="6">
      <t>カイ</t>
    </rPh>
    <rPh sb="7" eb="9">
      <t>ゴゴ</t>
    </rPh>
    <rPh sb="10" eb="11">
      <t>ジ</t>
    </rPh>
    <rPh sb="12" eb="14">
      <t>ゴゴ</t>
    </rPh>
    <rPh sb="15" eb="16">
      <t>ジ</t>
    </rPh>
    <phoneticPr fontId="25"/>
  </si>
  <si>
    <t>注２：第1回：午前9時～午前11時　第2回：午前11時30分～午後1時30分</t>
    <rPh sb="0" eb="1">
      <t>チュウ</t>
    </rPh>
    <rPh sb="3" eb="4">
      <t>ダイ</t>
    </rPh>
    <rPh sb="5" eb="6">
      <t>カイ</t>
    </rPh>
    <rPh sb="7" eb="9">
      <t>ゴゼン</t>
    </rPh>
    <rPh sb="10" eb="11">
      <t>ジ</t>
    </rPh>
    <rPh sb="12" eb="14">
      <t>ゴゼン</t>
    </rPh>
    <rPh sb="16" eb="17">
      <t>ジ</t>
    </rPh>
    <phoneticPr fontId="25"/>
  </si>
  <si>
    <t>注１：7月中旬から9月上旬までは個人利用のみ（特別な時を除く）。</t>
    <phoneticPr fontId="25"/>
  </si>
  <si>
    <t>全面</t>
    <rPh sb="0" eb="1">
      <t>ゼン</t>
    </rPh>
    <rPh sb="1" eb="2">
      <t>メン</t>
    </rPh>
    <phoneticPr fontId="25"/>
  </si>
  <si>
    <t>コース貸し</t>
    <rPh sb="3" eb="4">
      <t>カ</t>
    </rPh>
    <phoneticPr fontId="25"/>
  </si>
  <si>
    <t>所在地：水元1-23-1</t>
    <phoneticPr fontId="25"/>
  </si>
  <si>
    <t>注３：鎌倉公園プールは令和元年10月15日付廃止。</t>
    <rPh sb="0" eb="1">
      <t>チュウ</t>
    </rPh>
    <rPh sb="3" eb="5">
      <t>カマクラ</t>
    </rPh>
    <rPh sb="5" eb="7">
      <t>コウエン</t>
    </rPh>
    <rPh sb="11" eb="13">
      <t>レイワ</t>
    </rPh>
    <rPh sb="13" eb="15">
      <t>ガンネン</t>
    </rPh>
    <rPh sb="17" eb="18">
      <t>ガツ</t>
    </rPh>
    <rPh sb="20" eb="22">
      <t>ニチヅケ</t>
    </rPh>
    <rPh sb="22" eb="24">
      <t>ハイシ</t>
    </rPh>
    <phoneticPr fontId="25"/>
  </si>
  <si>
    <t>注１：第1回:午前9時30分～午前11時30分　第2回:正午～午後2時　第3回:午後2時30分～午後4時30分　第4回:午後5時～午後7時</t>
    <rPh sb="15" eb="17">
      <t>ゴゼン</t>
    </rPh>
    <rPh sb="28" eb="30">
      <t>ショウゴ</t>
    </rPh>
    <rPh sb="31" eb="33">
      <t>ゴゴ</t>
    </rPh>
    <rPh sb="48" eb="50">
      <t>ゴゴ</t>
    </rPh>
    <rPh sb="65" eb="67">
      <t>ゴゴ</t>
    </rPh>
    <phoneticPr fontId="25"/>
  </si>
  <si>
    <t>金町公園</t>
  </si>
  <si>
    <t>年度及び公園名</t>
    <rPh sb="2" eb="3">
      <t>オヨ</t>
    </rPh>
    <rPh sb="4" eb="6">
      <t>コウエン</t>
    </rPh>
    <rPh sb="6" eb="7">
      <t>メイ</t>
    </rPh>
    <phoneticPr fontId="25"/>
  </si>
  <si>
    <t>注１：※は少年野球連盟で使用のため貸し出しをしていない(特別な時を除く)｡</t>
  </si>
  <si>
    <t>柴又ソフト</t>
  </si>
  <si>
    <t>堀切橋ソフト</t>
    <rPh sb="0" eb="2">
      <t>ホリキリ</t>
    </rPh>
    <rPh sb="2" eb="3">
      <t>バシ</t>
    </rPh>
    <phoneticPr fontId="25"/>
  </si>
  <si>
    <t>奥戸総合スポーツセンター</t>
    <rPh sb="0" eb="2">
      <t>オクド</t>
    </rPh>
    <phoneticPr fontId="25"/>
  </si>
  <si>
    <t>※</t>
    <phoneticPr fontId="25"/>
  </si>
  <si>
    <t>東金町運動場</t>
    <rPh sb="3" eb="6">
      <t>ウンドウジョウ</t>
    </rPh>
    <phoneticPr fontId="25"/>
  </si>
  <si>
    <t>堀切橋硬式</t>
    <rPh sb="0" eb="2">
      <t>ホリキリ</t>
    </rPh>
    <rPh sb="2" eb="3">
      <t>バシ</t>
    </rPh>
    <phoneticPr fontId="25"/>
  </si>
  <si>
    <t>堀切橋</t>
    <rPh sb="0" eb="2">
      <t>ホリキリ</t>
    </rPh>
    <rPh sb="2" eb="3">
      <t>バシ</t>
    </rPh>
    <phoneticPr fontId="25"/>
  </si>
  <si>
    <t>木根川橋</t>
    <rPh sb="0" eb="1">
      <t>キ</t>
    </rPh>
    <rPh sb="1" eb="2">
      <t>ネ</t>
    </rPh>
    <rPh sb="2" eb="3">
      <t>ガワ</t>
    </rPh>
    <rPh sb="3" eb="4">
      <t>バシ</t>
    </rPh>
    <phoneticPr fontId="25"/>
  </si>
  <si>
    <t>荒川小菅</t>
    <rPh sb="2" eb="4">
      <t>コスゲ</t>
    </rPh>
    <phoneticPr fontId="25"/>
  </si>
  <si>
    <t>面数</t>
  </si>
  <si>
    <t>年度及び野球場名</t>
    <rPh sb="2" eb="3">
      <t>オヨ</t>
    </rPh>
    <rPh sb="4" eb="7">
      <t>ヤキュウジョウ</t>
    </rPh>
    <rPh sb="7" eb="8">
      <t>メイ</t>
    </rPh>
    <phoneticPr fontId="25"/>
  </si>
  <si>
    <t>（２）少年野球</t>
    <phoneticPr fontId="25"/>
  </si>
  <si>
    <t>　　　令和2年1月24日まで、柴又、第2柴又、柴又ソフトは令和元年10月12日から12月20日まで台風による冠水のため閉鎖。</t>
    <rPh sb="3" eb="5">
      <t>レイワ</t>
    </rPh>
    <rPh sb="6" eb="7">
      <t>ネン</t>
    </rPh>
    <rPh sb="8" eb="9">
      <t>ガツ</t>
    </rPh>
    <rPh sb="11" eb="12">
      <t>ニチ</t>
    </rPh>
    <rPh sb="15" eb="17">
      <t>シバマタ</t>
    </rPh>
    <rPh sb="18" eb="19">
      <t>ダイ</t>
    </rPh>
    <rPh sb="20" eb="22">
      <t>シバマタ</t>
    </rPh>
    <rPh sb="23" eb="25">
      <t>シバマタ</t>
    </rPh>
    <rPh sb="29" eb="31">
      <t>レイワ</t>
    </rPh>
    <rPh sb="31" eb="33">
      <t>ガンネン</t>
    </rPh>
    <rPh sb="35" eb="36">
      <t>ガツ</t>
    </rPh>
    <rPh sb="38" eb="39">
      <t>ニチ</t>
    </rPh>
    <rPh sb="43" eb="44">
      <t>ガツ</t>
    </rPh>
    <rPh sb="46" eb="47">
      <t>ニチ</t>
    </rPh>
    <rPh sb="49" eb="51">
      <t>タイフウ</t>
    </rPh>
    <rPh sb="54" eb="56">
      <t>カンスイ</t>
    </rPh>
    <rPh sb="59" eb="61">
      <t>ヘイサ</t>
    </rPh>
    <phoneticPr fontId="25"/>
  </si>
  <si>
    <t>注２：四つ木橋Ｃ面は令和元年10月12日から令和2年2月7日まで、荒川小菅、木根川橋、四つ木橋Ａ・Ｂ・Ｄ～Ｆ面、堀切橋は令和元年10月12日から</t>
    <rPh sb="0" eb="1">
      <t>チュウ</t>
    </rPh>
    <rPh sb="3" eb="4">
      <t>ヨ</t>
    </rPh>
    <rPh sb="5" eb="6">
      <t>ギ</t>
    </rPh>
    <rPh sb="6" eb="7">
      <t>バシ</t>
    </rPh>
    <rPh sb="8" eb="9">
      <t>メン</t>
    </rPh>
    <rPh sb="10" eb="12">
      <t>レイワ</t>
    </rPh>
    <rPh sb="12" eb="14">
      <t>ガンネン</t>
    </rPh>
    <rPh sb="16" eb="17">
      <t>ガツ</t>
    </rPh>
    <rPh sb="19" eb="20">
      <t>ニチ</t>
    </rPh>
    <rPh sb="22" eb="24">
      <t>レイワ</t>
    </rPh>
    <rPh sb="25" eb="26">
      <t>ネン</t>
    </rPh>
    <rPh sb="27" eb="28">
      <t>ガツ</t>
    </rPh>
    <rPh sb="29" eb="30">
      <t>ニチ</t>
    </rPh>
    <rPh sb="33" eb="35">
      <t>アラカワ</t>
    </rPh>
    <rPh sb="35" eb="37">
      <t>コスゲ</t>
    </rPh>
    <rPh sb="38" eb="39">
      <t>キ</t>
    </rPh>
    <rPh sb="39" eb="40">
      <t>ネ</t>
    </rPh>
    <rPh sb="40" eb="42">
      <t>カワハシ</t>
    </rPh>
    <rPh sb="41" eb="42">
      <t>バシ</t>
    </rPh>
    <rPh sb="43" eb="44">
      <t>ヨ</t>
    </rPh>
    <rPh sb="45" eb="46">
      <t>ギ</t>
    </rPh>
    <rPh sb="46" eb="47">
      <t>バシ</t>
    </rPh>
    <rPh sb="54" eb="55">
      <t>メン</t>
    </rPh>
    <rPh sb="56" eb="58">
      <t>ホリキリ</t>
    </rPh>
    <rPh sb="58" eb="59">
      <t>バシ</t>
    </rPh>
    <rPh sb="60" eb="62">
      <t>レイワ</t>
    </rPh>
    <rPh sb="62" eb="64">
      <t>ガンネン</t>
    </rPh>
    <rPh sb="66" eb="67">
      <t>ガツ</t>
    </rPh>
    <rPh sb="69" eb="70">
      <t>ニチ</t>
    </rPh>
    <phoneticPr fontId="25"/>
  </si>
  <si>
    <t>柴又ソフト</t>
    <phoneticPr fontId="25"/>
  </si>
  <si>
    <t>第2柴又</t>
    <phoneticPr fontId="25"/>
  </si>
  <si>
    <t>柴又</t>
    <phoneticPr fontId="25"/>
  </si>
  <si>
    <t>四つ木橋</t>
    <rPh sb="0" eb="1">
      <t>ヨ</t>
    </rPh>
    <rPh sb="2" eb="3">
      <t>ギ</t>
    </rPh>
    <rPh sb="3" eb="4">
      <t>バシ</t>
    </rPh>
    <phoneticPr fontId="25"/>
  </si>
  <si>
    <t>（１）一般利用</t>
    <phoneticPr fontId="25"/>
  </si>
  <si>
    <t>水元総合スポーツセンター</t>
    <phoneticPr fontId="25"/>
  </si>
  <si>
    <t>にいじゅくみらい公園運動場</t>
    <phoneticPr fontId="25"/>
  </si>
  <si>
    <t>上千葉公園運動場</t>
  </si>
  <si>
    <t>渋江公園</t>
  </si>
  <si>
    <t>使用可能
回数</t>
    <phoneticPr fontId="25"/>
  </si>
  <si>
    <t>年度及びテニスコート名</t>
    <rPh sb="2" eb="3">
      <t>オヨ</t>
    </rPh>
    <rPh sb="10" eb="11">
      <t>メイ</t>
    </rPh>
    <phoneticPr fontId="25"/>
  </si>
  <si>
    <t>注１：東金町運動場多目的広場、にいじゅくみらい公園運動場多目的広場、水元総合スポーツセンター多目的広場すべて、１面を２分割で利用可能。</t>
    <rPh sb="0" eb="1">
      <t>チュウ</t>
    </rPh>
    <rPh sb="3" eb="4">
      <t>ヒガシ</t>
    </rPh>
    <rPh sb="4" eb="6">
      <t>カナマチ</t>
    </rPh>
    <rPh sb="6" eb="9">
      <t>ウンドウジョウ</t>
    </rPh>
    <rPh sb="9" eb="12">
      <t>タモクテキ</t>
    </rPh>
    <rPh sb="12" eb="14">
      <t>ヒロバ</t>
    </rPh>
    <rPh sb="23" eb="25">
      <t>コウエン</t>
    </rPh>
    <rPh sb="25" eb="28">
      <t>ウンドウジョウ</t>
    </rPh>
    <rPh sb="28" eb="31">
      <t>タモクテキ</t>
    </rPh>
    <rPh sb="31" eb="33">
      <t>ヒロバ</t>
    </rPh>
    <rPh sb="56" eb="57">
      <t>メン</t>
    </rPh>
    <rPh sb="59" eb="61">
      <t>ブンカツ</t>
    </rPh>
    <rPh sb="62" eb="64">
      <t>リヨウ</t>
    </rPh>
    <rPh sb="64" eb="66">
      <t>カノウ</t>
    </rPh>
    <phoneticPr fontId="25"/>
  </si>
  <si>
    <t>東金町運動場</t>
    <rPh sb="0" eb="1">
      <t>ヒガシ</t>
    </rPh>
    <rPh sb="1" eb="3">
      <t>カナマチ</t>
    </rPh>
    <rPh sb="3" eb="6">
      <t>ウンドウジョウ</t>
    </rPh>
    <phoneticPr fontId="25"/>
  </si>
  <si>
    <t>年度及び多目的広場名</t>
    <rPh sb="2" eb="3">
      <t>オヨ</t>
    </rPh>
    <rPh sb="4" eb="7">
      <t>タモクテキ</t>
    </rPh>
    <rPh sb="7" eb="9">
      <t>ヒロバ</t>
    </rPh>
    <rPh sb="9" eb="10">
      <t>メイ</t>
    </rPh>
    <phoneticPr fontId="25"/>
  </si>
  <si>
    <t>　注：スポーツクライミングセンターは令和2年6月1日から利用開始。</t>
    <rPh sb="1" eb="2">
      <t>チュウ</t>
    </rPh>
    <rPh sb="18" eb="20">
      <t>レイワ</t>
    </rPh>
    <rPh sb="21" eb="22">
      <t>ネン</t>
    </rPh>
    <rPh sb="23" eb="24">
      <t>ガツ</t>
    </rPh>
    <rPh sb="25" eb="26">
      <t>ニチ</t>
    </rPh>
    <rPh sb="28" eb="30">
      <t>リヨウ</t>
    </rPh>
    <rPh sb="30" eb="32">
      <t>カイシ</t>
    </rPh>
    <phoneticPr fontId="25"/>
  </si>
  <si>
    <t>小・中学生</t>
    <rPh sb="0" eb="1">
      <t>ショウ</t>
    </rPh>
    <rPh sb="2" eb="5">
      <t>チュウガクセイ</t>
    </rPh>
    <phoneticPr fontId="25"/>
  </si>
  <si>
    <t>スピードウォール</t>
    <phoneticPr fontId="25"/>
  </si>
  <si>
    <t>リードウォール</t>
    <phoneticPr fontId="25"/>
  </si>
  <si>
    <t>ボルダリングウォール</t>
    <phoneticPr fontId="25"/>
  </si>
  <si>
    <t>注２：スポーツクライミングセンターは令和2年6月1日から利用開始。</t>
    <rPh sb="0" eb="1">
      <t>チュウ</t>
    </rPh>
    <rPh sb="18" eb="20">
      <t>レイワ</t>
    </rPh>
    <rPh sb="21" eb="22">
      <t>ネン</t>
    </rPh>
    <rPh sb="23" eb="24">
      <t>ガツ</t>
    </rPh>
    <rPh sb="25" eb="26">
      <t>ニチ</t>
    </rPh>
    <rPh sb="28" eb="30">
      <t>リヨウ</t>
    </rPh>
    <rPh sb="30" eb="32">
      <t>カイシ</t>
    </rPh>
    <phoneticPr fontId="25"/>
  </si>
  <si>
    <t>　　　第3回：午後2時～午後4時　 第4回：午後4時30分～午後6時30分　 第5回：午後7時～午後9時</t>
    <rPh sb="39" eb="40">
      <t>ダイ</t>
    </rPh>
    <rPh sb="41" eb="42">
      <t>カイ</t>
    </rPh>
    <rPh sb="43" eb="45">
      <t>ゴゴ</t>
    </rPh>
    <rPh sb="46" eb="47">
      <t>ジ</t>
    </rPh>
    <rPh sb="48" eb="50">
      <t>ゴゴ</t>
    </rPh>
    <rPh sb="51" eb="52">
      <t>ジ</t>
    </rPh>
    <phoneticPr fontId="25"/>
  </si>
  <si>
    <t>注１：第1回：午前9時～午前11時　第2回：午前11時30分～午後1時30分</t>
    <rPh sb="12" eb="14">
      <t>ゴゼン</t>
    </rPh>
    <rPh sb="22" eb="24">
      <t>ゴゼン</t>
    </rPh>
    <rPh sb="26" eb="27">
      <t>ジ</t>
    </rPh>
    <rPh sb="29" eb="30">
      <t>プン</t>
    </rPh>
    <rPh sb="31" eb="33">
      <t>ゴゴ</t>
    </rPh>
    <rPh sb="34" eb="35">
      <t>ジ</t>
    </rPh>
    <rPh sb="37" eb="38">
      <t>プン</t>
    </rPh>
    <phoneticPr fontId="25"/>
  </si>
  <si>
    <t>第５回</t>
  </si>
  <si>
    <t>所在地：東金町8-31-1</t>
    <rPh sb="0" eb="3">
      <t>ショザイチ</t>
    </rPh>
    <rPh sb="4" eb="7">
      <t>ヒガシカナマチ</t>
    </rPh>
    <phoneticPr fontId="25"/>
  </si>
  <si>
    <t>資料：福祉部西生活課、東生活課</t>
    <rPh sb="11" eb="12">
      <t>ヒガシ</t>
    </rPh>
    <rPh sb="12" eb="14">
      <t>セイカツ</t>
    </rPh>
    <rPh sb="14" eb="15">
      <t>カ</t>
    </rPh>
    <phoneticPr fontId="25"/>
  </si>
  <si>
    <t>注２:総数は各扶助の延べ数</t>
    <rPh sb="0" eb="1">
      <t>チュウ</t>
    </rPh>
    <rPh sb="3" eb="5">
      <t>ソウスウ</t>
    </rPh>
    <rPh sb="6" eb="7">
      <t>カク</t>
    </rPh>
    <rPh sb="7" eb="9">
      <t>フジョ</t>
    </rPh>
    <rPh sb="10" eb="11">
      <t>ノ</t>
    </rPh>
    <rPh sb="12" eb="13">
      <t>スウ</t>
    </rPh>
    <phoneticPr fontId="25"/>
  </si>
  <si>
    <t>注１:世帯実数と人員実数の総数は、12か月の平均</t>
    <rPh sb="0" eb="1">
      <t>チュウ</t>
    </rPh>
    <rPh sb="3" eb="5">
      <t>セタイ</t>
    </rPh>
    <rPh sb="5" eb="7">
      <t>ジッスウ</t>
    </rPh>
    <rPh sb="8" eb="10">
      <t>ジンイン</t>
    </rPh>
    <rPh sb="10" eb="12">
      <t>ジッスウ</t>
    </rPh>
    <rPh sb="13" eb="15">
      <t>ソウスウ</t>
    </rPh>
    <rPh sb="20" eb="21">
      <t>ゲツ</t>
    </rPh>
    <rPh sb="22" eb="24">
      <t>ヘイキン</t>
    </rPh>
    <phoneticPr fontId="25"/>
  </si>
  <si>
    <t>4月</t>
  </si>
  <si>
    <t>世帯</t>
    <rPh sb="0" eb="2">
      <t>セタイ</t>
    </rPh>
    <phoneticPr fontId="25"/>
  </si>
  <si>
    <t>外国人(再掲)</t>
  </si>
  <si>
    <t>葬祭扶助</t>
  </si>
  <si>
    <t>生業扶助</t>
  </si>
  <si>
    <t>出産扶助</t>
  </si>
  <si>
    <t>介護扶助</t>
  </si>
  <si>
    <t>医療扶助</t>
  </si>
  <si>
    <t>教育扶助</t>
  </si>
  <si>
    <t>住宅扶助</t>
  </si>
  <si>
    <t>生活扶助</t>
  </si>
  <si>
    <t>実数</t>
  </si>
  <si>
    <t>月</t>
  </si>
  <si>
    <t>資料：福祉部西生活課、東生活課</t>
    <phoneticPr fontId="25"/>
  </si>
  <si>
    <t>　注：日常生活支援住居施設は令和2年度に創設</t>
    <rPh sb="1" eb="2">
      <t>チュウ</t>
    </rPh>
    <rPh sb="14" eb="16">
      <t>レイワ</t>
    </rPh>
    <rPh sb="17" eb="19">
      <t>ネンド</t>
    </rPh>
    <rPh sb="20" eb="22">
      <t>ソウセツ</t>
    </rPh>
    <phoneticPr fontId="25"/>
  </si>
  <si>
    <t>日常生活支援
住居施設</t>
    <rPh sb="0" eb="2">
      <t>ニチジョウ</t>
    </rPh>
    <rPh sb="2" eb="4">
      <t>セイカツ</t>
    </rPh>
    <rPh sb="4" eb="6">
      <t>シエン</t>
    </rPh>
    <rPh sb="7" eb="9">
      <t>ジュウキョ</t>
    </rPh>
    <rPh sb="9" eb="11">
      <t>シセツ</t>
    </rPh>
    <phoneticPr fontId="25"/>
  </si>
  <si>
    <t>保護施設</t>
  </si>
  <si>
    <t>介護扶助</t>
    <phoneticPr fontId="25"/>
  </si>
  <si>
    <t>　注：年度の総数は12か月の平均</t>
    <rPh sb="1" eb="2">
      <t>チュウ</t>
    </rPh>
    <rPh sb="3" eb="5">
      <t>ネンド</t>
    </rPh>
    <rPh sb="6" eb="8">
      <t>ソウスウ</t>
    </rPh>
    <rPh sb="12" eb="13">
      <t>ゲツ</t>
    </rPh>
    <rPh sb="14" eb="16">
      <t>ヘイキン</t>
    </rPh>
    <phoneticPr fontId="25"/>
  </si>
  <si>
    <t>内職者</t>
  </si>
  <si>
    <t>日雇労働者</t>
  </si>
  <si>
    <t>働いている者のいない世帯</t>
    <phoneticPr fontId="25"/>
  </si>
  <si>
    <t>世帯員が働いている世帯</t>
  </si>
  <si>
    <t>世帯主が働いている世帯</t>
  </si>
  <si>
    <t>年度及び月</t>
    <rPh sb="0" eb="2">
      <t>ネンド</t>
    </rPh>
    <rPh sb="2" eb="3">
      <t>オヨ</t>
    </rPh>
    <phoneticPr fontId="25"/>
  </si>
  <si>
    <t>資料：子育て支援部子育て支援課</t>
  </si>
  <si>
    <t>児童扶養資金</t>
  </si>
  <si>
    <t>結婚資金</t>
  </si>
  <si>
    <t>就学支度資金</t>
  </si>
  <si>
    <t>転宅資金</t>
  </si>
  <si>
    <t>住宅資金</t>
  </si>
  <si>
    <t>生活資金</t>
  </si>
  <si>
    <t>医療介護資金</t>
  </si>
  <si>
    <t>就職支度資金</t>
  </si>
  <si>
    <t>修業資金</t>
  </si>
  <si>
    <t>技能習得資金</t>
  </si>
  <si>
    <t>修学資金</t>
  </si>
  <si>
    <t>事業継続資金</t>
  </si>
  <si>
    <t>事業開始資金</t>
  </si>
  <si>
    <t>円</t>
  </si>
  <si>
    <t>金額</t>
    <phoneticPr fontId="25"/>
  </si>
  <si>
    <t>資金種別</t>
    <phoneticPr fontId="25"/>
  </si>
  <si>
    <t>資料：福祉部障害福祉課</t>
    <rPh sb="5" eb="6">
      <t>ブ</t>
    </rPh>
    <rPh sb="6" eb="8">
      <t>ショウガイ</t>
    </rPh>
    <rPh sb="8" eb="10">
      <t>フクシ</t>
    </rPh>
    <phoneticPr fontId="25"/>
  </si>
  <si>
    <t>内部障害</t>
  </si>
  <si>
    <t>言語障害</t>
  </si>
  <si>
    <t>聴覚障害</t>
  </si>
  <si>
    <t>視覚障害</t>
  </si>
  <si>
    <t>肢体不自由</t>
  </si>
  <si>
    <t>軽度（4度）</t>
    <phoneticPr fontId="25"/>
  </si>
  <si>
    <t>中度（3度）</t>
    <phoneticPr fontId="25"/>
  </si>
  <si>
    <t>重度（2度）</t>
    <phoneticPr fontId="25"/>
  </si>
  <si>
    <t>最重度（1度）</t>
    <phoneticPr fontId="25"/>
  </si>
  <si>
    <t>件数</t>
    <rPh sb="0" eb="2">
      <t>ケンスウ</t>
    </rPh>
    <phoneticPr fontId="25"/>
  </si>
  <si>
    <t>資料：子育て支援部子育て支援課、保育課</t>
  </si>
  <si>
    <t>私立</t>
    <phoneticPr fontId="25"/>
  </si>
  <si>
    <t>公立</t>
    <phoneticPr fontId="25"/>
  </si>
  <si>
    <t>児童数</t>
    <phoneticPr fontId="25"/>
  </si>
  <si>
    <t>施設数</t>
    <phoneticPr fontId="25"/>
  </si>
  <si>
    <t>資料：福祉部高齢者支援課</t>
    <rPh sb="8" eb="9">
      <t>シャ</t>
    </rPh>
    <rPh sb="9" eb="11">
      <t>シエン</t>
    </rPh>
    <phoneticPr fontId="25"/>
  </si>
  <si>
    <t>緊急通報システム利用人数</t>
  </si>
  <si>
    <t>紙おむつの支給等延件数</t>
  </si>
  <si>
    <t>位置探索サービス利用者数</t>
  </si>
  <si>
    <t>出張調髪延件数</t>
  </si>
  <si>
    <t>住宅設備改修件数</t>
  </si>
  <si>
    <t>寝具の乾燥消毒延件数</t>
  </si>
  <si>
    <t>自立支援住宅改修件数</t>
  </si>
  <si>
    <t>ゲートボール場数</t>
  </si>
  <si>
    <t>シルバーカー給付件数</t>
  </si>
  <si>
    <t>高齢者クラブ数</t>
  </si>
  <si>
    <t>生活支援ショートステイ件数</t>
  </si>
  <si>
    <t>くつろぎ入浴証発行枚数</t>
  </si>
  <si>
    <t>民間食事サービス利用食数</t>
  </si>
  <si>
    <t>誕生日祝金贈呈者数</t>
  </si>
  <si>
    <t>令和2年度</t>
    <rPh sb="0" eb="2">
      <t>レイワ</t>
    </rPh>
    <rPh sb="3" eb="5">
      <t>ネンド</t>
    </rPh>
    <phoneticPr fontId="25"/>
  </si>
  <si>
    <t>サービス事業名</t>
  </si>
  <si>
    <t>（２）～（５）は次シート</t>
    <rPh sb="8" eb="9">
      <t>ツギ</t>
    </rPh>
    <phoneticPr fontId="25"/>
  </si>
  <si>
    <t>住所地特例被保険者</t>
  </si>
  <si>
    <t>外国人被保険者</t>
  </si>
  <si>
    <t>再掲</t>
    <rPh sb="0" eb="1">
      <t>サイ</t>
    </rPh>
    <rPh sb="1" eb="2">
      <t>ケイ</t>
    </rPh>
    <phoneticPr fontId="25"/>
  </si>
  <si>
    <t>（１）第1号被保険者数</t>
    <phoneticPr fontId="25"/>
  </si>
  <si>
    <t>第15段階</t>
  </si>
  <si>
    <t>第14段階</t>
  </si>
  <si>
    <t>第13段階</t>
  </si>
  <si>
    <t>第12段階</t>
  </si>
  <si>
    <t>第11段階</t>
  </si>
  <si>
    <t>第10段階</t>
  </si>
  <si>
    <t>第9段階</t>
  </si>
  <si>
    <t>第8段階</t>
  </si>
  <si>
    <t>第7段階</t>
  </si>
  <si>
    <t>第6段階</t>
  </si>
  <si>
    <t>第5段階</t>
  </si>
  <si>
    <t>第4段階</t>
  </si>
  <si>
    <t>第3段階</t>
  </si>
  <si>
    <t>第2段階</t>
  </si>
  <si>
    <t>第1段階</t>
  </si>
  <si>
    <t>（２）所得段階別第１号被保険者数</t>
    <phoneticPr fontId="25"/>
  </si>
  <si>
    <t>収納額</t>
  </si>
  <si>
    <t>普通徴収</t>
  </si>
  <si>
    <t>特別徴収</t>
  </si>
  <si>
    <t>（３）第１号被保険者介護保険料収納状況</t>
    <phoneticPr fontId="25"/>
  </si>
  <si>
    <t>要介護5</t>
  </si>
  <si>
    <t>要介護4</t>
  </si>
  <si>
    <t>要介護3</t>
  </si>
  <si>
    <t>要介護2</t>
  </si>
  <si>
    <t>要介護1</t>
  </si>
  <si>
    <t>要支援2</t>
  </si>
  <si>
    <t>要支援1</t>
  </si>
  <si>
    <t>（４）要介護(要支援)認定者数</t>
    <phoneticPr fontId="25"/>
  </si>
  <si>
    <t>資料：福祉部介護保険課</t>
    <phoneticPr fontId="25"/>
  </si>
  <si>
    <t>保険給付額</t>
  </si>
  <si>
    <t>費用総額</t>
  </si>
  <si>
    <t>その他サービス</t>
  </si>
  <si>
    <t>施設サービス</t>
  </si>
  <si>
    <t>居宅サービス</t>
  </si>
  <si>
    <t>（５）保険給付状況</t>
    <phoneticPr fontId="25"/>
  </si>
  <si>
    <t>資料：福祉部福祉管理課(死亡者数については地域振興部戸籍住民課)</t>
    <rPh sb="8" eb="10">
      <t>カンリ</t>
    </rPh>
    <rPh sb="21" eb="23">
      <t>チイキ</t>
    </rPh>
    <rPh sb="23" eb="25">
      <t>シンコウ</t>
    </rPh>
    <phoneticPr fontId="25"/>
  </si>
  <si>
    <t>区民事務所</t>
  </si>
  <si>
    <t>戸籍住民課</t>
  </si>
  <si>
    <t>死亡者数</t>
  </si>
  <si>
    <t>取扱枚数</t>
  </si>
  <si>
    <t>資料：総務部すぐやる課</t>
    <rPh sb="3" eb="5">
      <t>ソウム</t>
    </rPh>
    <phoneticPr fontId="25"/>
  </si>
  <si>
    <t>教育関係</t>
  </si>
  <si>
    <t>家庭関係</t>
  </si>
  <si>
    <t>上・下水道関係</t>
  </si>
  <si>
    <t>離婚関係</t>
  </si>
  <si>
    <t>道路･河川･公園関係</t>
    <rPh sb="0" eb="2">
      <t>ドウロ</t>
    </rPh>
    <phoneticPr fontId="25"/>
  </si>
  <si>
    <t>相続・贈与関係</t>
  </si>
  <si>
    <t>保健衛生関係</t>
  </si>
  <si>
    <t>損害賠償･慰謝料関係</t>
  </si>
  <si>
    <t>社会保障関係</t>
  </si>
  <si>
    <t>融資関係</t>
  </si>
  <si>
    <t>福祉関係</t>
  </si>
  <si>
    <t>消費貸借関係</t>
  </si>
  <si>
    <t>環境・公害関係</t>
  </si>
  <si>
    <t>相隣関係</t>
  </si>
  <si>
    <t>戸籍・住民登録関係</t>
  </si>
  <si>
    <t>土地・建物関係</t>
  </si>
  <si>
    <t>税金関係</t>
  </si>
  <si>
    <t>借家関係</t>
  </si>
  <si>
    <t>議会・行政関係</t>
  </si>
  <si>
    <t>借地関係</t>
  </si>
  <si>
    <t>交通関係</t>
  </si>
  <si>
    <t>内職関係</t>
  </si>
  <si>
    <t>就職関係</t>
  </si>
  <si>
    <t>労働関係</t>
  </si>
  <si>
    <t>相談件数</t>
    <phoneticPr fontId="25"/>
  </si>
  <si>
    <t>区分</t>
    <phoneticPr fontId="25"/>
  </si>
  <si>
    <t>注１：専門相談員によるもの｡</t>
    <rPh sb="0" eb="1">
      <t>チュウ</t>
    </rPh>
    <rPh sb="3" eb="5">
      <t>センモン</t>
    </rPh>
    <phoneticPr fontId="25"/>
  </si>
  <si>
    <t>住宅修繕相談</t>
  </si>
  <si>
    <t>人権身の上相談</t>
  </si>
  <si>
    <t>不動産取引相談</t>
  </si>
  <si>
    <t>行政相談</t>
  </si>
  <si>
    <t>消費生活相談</t>
  </si>
  <si>
    <t>内職相談</t>
  </si>
  <si>
    <t>外国人生活相談</t>
  </si>
  <si>
    <t>青少年の生活相談</t>
  </si>
  <si>
    <t>交通事故相談</t>
  </si>
  <si>
    <t>その他民事</t>
  </si>
  <si>
    <t>商事･会社</t>
  </si>
  <si>
    <t>刑事</t>
  </si>
  <si>
    <t>税務･税金</t>
    <rPh sb="3" eb="5">
      <t>ゼイキン</t>
    </rPh>
    <phoneticPr fontId="25"/>
  </si>
  <si>
    <t>消費者</t>
  </si>
  <si>
    <t>労働</t>
    <rPh sb="0" eb="2">
      <t>ロウドウ</t>
    </rPh>
    <phoneticPr fontId="25"/>
  </si>
  <si>
    <t>損害賠償</t>
  </si>
  <si>
    <t>一般民事</t>
  </si>
  <si>
    <t>借地･借家</t>
  </si>
  <si>
    <t>相続･贈与</t>
    <rPh sb="3" eb="5">
      <t>ゾウヨ</t>
    </rPh>
    <phoneticPr fontId="25"/>
  </si>
  <si>
    <t>資料：ハローワーク墨田</t>
    <phoneticPr fontId="25"/>
  </si>
  <si>
    <t>パート</t>
    <phoneticPr fontId="25"/>
  </si>
  <si>
    <t>一般</t>
    <rPh sb="0" eb="2">
      <t>イッパン</t>
    </rPh>
    <phoneticPr fontId="25"/>
  </si>
  <si>
    <t>総 数</t>
  </si>
  <si>
    <t>就職件数</t>
  </si>
  <si>
    <t>紹介件数</t>
  </si>
  <si>
    <t>新規求人数</t>
  </si>
  <si>
    <t>新規求職申込件数</t>
  </si>
  <si>
    <t>本表は墨田区及び葛飾区を管轄するハローワーク墨田の取扱状況である。</t>
    <rPh sb="10" eb="11">
      <t>ク</t>
    </rPh>
    <rPh sb="12" eb="14">
      <t>カンカツ</t>
    </rPh>
    <rPh sb="22" eb="24">
      <t>スミダ</t>
    </rPh>
    <rPh sb="25" eb="27">
      <t>トリアツカイ</t>
    </rPh>
    <rPh sb="27" eb="29">
      <t>ジョウキョウ</t>
    </rPh>
    <phoneticPr fontId="25"/>
  </si>
  <si>
    <t>　　　子育て支援部育成課、子育て支援課、保育課、子ども家庭支援課、教育委員会事務局放課後支援課</t>
    <rPh sb="24" eb="25">
      <t>コ</t>
    </rPh>
    <rPh sb="27" eb="29">
      <t>カテイ</t>
    </rPh>
    <rPh sb="29" eb="31">
      <t>シエン</t>
    </rPh>
    <rPh sb="31" eb="32">
      <t>カ</t>
    </rPh>
    <rPh sb="33" eb="35">
      <t>キョウイク</t>
    </rPh>
    <rPh sb="35" eb="38">
      <t>イインカイ</t>
    </rPh>
    <rPh sb="38" eb="41">
      <t>ジムキョク</t>
    </rPh>
    <rPh sb="41" eb="44">
      <t>ホウカゴ</t>
    </rPh>
    <rPh sb="44" eb="46">
      <t>シエン</t>
    </rPh>
    <rPh sb="46" eb="47">
      <t>カ</t>
    </rPh>
    <phoneticPr fontId="25"/>
  </si>
  <si>
    <t>資料：福祉部福祉管理課、高齢者支援課、障害福祉課、障害者施設課、介護保険課、西生活課、東生活課、</t>
    <rPh sb="19" eb="21">
      <t>ショウガイ</t>
    </rPh>
    <rPh sb="21" eb="24">
      <t>フクシカ</t>
    </rPh>
    <rPh sb="25" eb="28">
      <t>ショウガイシャ</t>
    </rPh>
    <rPh sb="28" eb="30">
      <t>シセツ</t>
    </rPh>
    <rPh sb="30" eb="31">
      <t>カ</t>
    </rPh>
    <rPh sb="32" eb="34">
      <t>カイゴ</t>
    </rPh>
    <rPh sb="34" eb="36">
      <t>ホケン</t>
    </rPh>
    <rPh sb="36" eb="37">
      <t>カ</t>
    </rPh>
    <rPh sb="38" eb="39">
      <t>ニシ</t>
    </rPh>
    <rPh sb="39" eb="41">
      <t>セイカツ</t>
    </rPh>
    <rPh sb="41" eb="42">
      <t>カ</t>
    </rPh>
    <rPh sb="43" eb="44">
      <t>ヒガシ</t>
    </rPh>
    <rPh sb="44" eb="46">
      <t>セイカツ</t>
    </rPh>
    <rPh sb="46" eb="47">
      <t>カ</t>
    </rPh>
    <phoneticPr fontId="25"/>
  </si>
  <si>
    <t>注３：障害者通所施設については、多機能型（１施設で複数のサービス提供）の施設があるため、施設数は延べ数。</t>
    <rPh sb="0" eb="1">
      <t>チュウ</t>
    </rPh>
    <rPh sb="3" eb="6">
      <t>ショウガイシャ</t>
    </rPh>
    <rPh sb="6" eb="8">
      <t>ツウショ</t>
    </rPh>
    <rPh sb="8" eb="10">
      <t>シセツ</t>
    </rPh>
    <rPh sb="16" eb="19">
      <t>タキノウ</t>
    </rPh>
    <rPh sb="19" eb="20">
      <t>カタ</t>
    </rPh>
    <rPh sb="22" eb="24">
      <t>シセツ</t>
    </rPh>
    <rPh sb="25" eb="27">
      <t>フクスウ</t>
    </rPh>
    <rPh sb="32" eb="34">
      <t>テイキョウ</t>
    </rPh>
    <rPh sb="36" eb="38">
      <t>シセツ</t>
    </rPh>
    <rPh sb="44" eb="47">
      <t>シセツスウ</t>
    </rPh>
    <rPh sb="48" eb="49">
      <t>ノ</t>
    </rPh>
    <rPh sb="50" eb="51">
      <t>スウ</t>
    </rPh>
    <phoneticPr fontId="25"/>
  </si>
  <si>
    <t>注２：母子生活支援施設の定員の単位は世帯。</t>
    <rPh sb="0" eb="1">
      <t>チュウ</t>
    </rPh>
    <rPh sb="3" eb="5">
      <t>ボシ</t>
    </rPh>
    <rPh sb="5" eb="7">
      <t>セイカツ</t>
    </rPh>
    <rPh sb="7" eb="9">
      <t>シエン</t>
    </rPh>
    <rPh sb="9" eb="11">
      <t>シセツ</t>
    </rPh>
    <rPh sb="12" eb="14">
      <t>テイイン</t>
    </rPh>
    <rPh sb="15" eb="17">
      <t>タンイ</t>
    </rPh>
    <rPh sb="18" eb="20">
      <t>セタイ</t>
    </rPh>
    <phoneticPr fontId="25"/>
  </si>
  <si>
    <t>注１：学童保育クラブは定員の設定無し。</t>
    <rPh sb="0" eb="1">
      <t>チュウ</t>
    </rPh>
    <rPh sb="3" eb="5">
      <t>ガクドウ</t>
    </rPh>
    <rPh sb="5" eb="7">
      <t>ホイク</t>
    </rPh>
    <rPh sb="11" eb="13">
      <t>テイイン</t>
    </rPh>
    <rPh sb="14" eb="16">
      <t>セッテイ</t>
    </rPh>
    <rPh sb="16" eb="17">
      <t>ナ</t>
    </rPh>
    <phoneticPr fontId="25"/>
  </si>
  <si>
    <t>障害福祉課</t>
    <rPh sb="0" eb="2">
      <t>ショウガイ</t>
    </rPh>
    <rPh sb="2" eb="5">
      <t>フクシカ</t>
    </rPh>
    <phoneticPr fontId="25"/>
  </si>
  <si>
    <t>地域生活支援型入所施設</t>
    <rPh sb="0" eb="2">
      <t>チイキ</t>
    </rPh>
    <rPh sb="2" eb="4">
      <t>セイカツ</t>
    </rPh>
    <rPh sb="4" eb="6">
      <t>シエン</t>
    </rPh>
    <rPh sb="6" eb="7">
      <t>ガタ</t>
    </rPh>
    <rPh sb="7" eb="9">
      <t>ニュウショ</t>
    </rPh>
    <rPh sb="9" eb="11">
      <t>シセツ</t>
    </rPh>
    <phoneticPr fontId="25"/>
  </si>
  <si>
    <t>障害児通所施設（都）</t>
    <rPh sb="0" eb="3">
      <t>ショウガイジ</t>
    </rPh>
    <rPh sb="3" eb="4">
      <t>ツウ</t>
    </rPh>
    <rPh sb="4" eb="5">
      <t>ショ</t>
    </rPh>
    <rPh sb="5" eb="7">
      <t>シセツ</t>
    </rPh>
    <rPh sb="8" eb="9">
      <t>ト</t>
    </rPh>
    <phoneticPr fontId="25"/>
  </si>
  <si>
    <t>(私)</t>
  </si>
  <si>
    <t>(都)</t>
    <rPh sb="1" eb="2">
      <t>ト</t>
    </rPh>
    <phoneticPr fontId="25"/>
  </si>
  <si>
    <t>障害児通所施設</t>
    <rPh sb="0" eb="3">
      <t>ショウガイジ</t>
    </rPh>
    <rPh sb="3" eb="4">
      <t>ツウ</t>
    </rPh>
    <rPh sb="4" eb="5">
      <t>ショ</t>
    </rPh>
    <rPh sb="5" eb="7">
      <t>シセツ</t>
    </rPh>
    <phoneticPr fontId="25"/>
  </si>
  <si>
    <t>短期入所施設(私)</t>
    <phoneticPr fontId="25"/>
  </si>
  <si>
    <t>自立生活援助施設</t>
    <rPh sb="0" eb="2">
      <t>ジリツ</t>
    </rPh>
    <rPh sb="2" eb="4">
      <t>セイカツ</t>
    </rPh>
    <rPh sb="4" eb="6">
      <t>エンジョ</t>
    </rPh>
    <rPh sb="6" eb="8">
      <t>シセツ</t>
    </rPh>
    <phoneticPr fontId="25"/>
  </si>
  <si>
    <t>短期入所施設</t>
    <rPh sb="0" eb="2">
      <t>タンキ</t>
    </rPh>
    <rPh sb="2" eb="4">
      <t>ニュウショ</t>
    </rPh>
    <rPh sb="4" eb="6">
      <t>シセツ</t>
    </rPh>
    <phoneticPr fontId="25"/>
  </si>
  <si>
    <t>－</t>
  </si>
  <si>
    <t>知的障害者グループホーム</t>
    <rPh sb="0" eb="2">
      <t>チテキ</t>
    </rPh>
    <rPh sb="2" eb="5">
      <t>ショウガイシャ</t>
    </rPh>
    <phoneticPr fontId="25"/>
  </si>
  <si>
    <t>障害者通所施設(就労定着支援)</t>
    <rPh sb="0" eb="3">
      <t>ショウガイシャ</t>
    </rPh>
    <rPh sb="3" eb="5">
      <t>ツウショ</t>
    </rPh>
    <rPh sb="5" eb="7">
      <t>シセツ</t>
    </rPh>
    <rPh sb="8" eb="10">
      <t>シュウロウ</t>
    </rPh>
    <rPh sb="10" eb="12">
      <t>テイチャク</t>
    </rPh>
    <rPh sb="12" eb="14">
      <t>シエン</t>
    </rPh>
    <phoneticPr fontId="25"/>
  </si>
  <si>
    <t>障害者通勤寮(宿泊型自立訓練)(都)</t>
    <rPh sb="16" eb="17">
      <t>ト</t>
    </rPh>
    <phoneticPr fontId="25"/>
  </si>
  <si>
    <t>障害者通所施設(自立訓練)</t>
    <rPh sb="8" eb="10">
      <t>ジリツ</t>
    </rPh>
    <rPh sb="10" eb="12">
      <t>クンレン</t>
    </rPh>
    <phoneticPr fontId="25"/>
  </si>
  <si>
    <t>障害者通勤寮(宿泊型自立訓練)</t>
    <rPh sb="3" eb="5">
      <t>ツウキン</t>
    </rPh>
    <rPh sb="7" eb="10">
      <t>シュクハクガタ</t>
    </rPh>
    <rPh sb="10" eb="12">
      <t>ジリツ</t>
    </rPh>
    <rPh sb="12" eb="14">
      <t>クンレン</t>
    </rPh>
    <phoneticPr fontId="25"/>
  </si>
  <si>
    <t>西生活課</t>
  </si>
  <si>
    <t>宿泊所(私)</t>
    <phoneticPr fontId="25"/>
  </si>
  <si>
    <t>障害者通所施設(就労移行支援)</t>
  </si>
  <si>
    <t>宿泊所</t>
    <phoneticPr fontId="25"/>
  </si>
  <si>
    <t>障害者通所施設(就労移行支援)</t>
    <phoneticPr fontId="25"/>
  </si>
  <si>
    <t>宿所提供施設(特別区人事・厚生事務組合)</t>
    <phoneticPr fontId="25"/>
  </si>
  <si>
    <t>障害者通所施設(就労継続支援Ｂ型)</t>
    <rPh sb="0" eb="3">
      <t>ショウガイシャ</t>
    </rPh>
    <rPh sb="3" eb="5">
      <t>ツウショ</t>
    </rPh>
    <rPh sb="5" eb="7">
      <t>シセツ</t>
    </rPh>
    <rPh sb="8" eb="10">
      <t>シュウロウ</t>
    </rPh>
    <rPh sb="10" eb="12">
      <t>ケイゾク</t>
    </rPh>
    <rPh sb="12" eb="14">
      <t>シエン</t>
    </rPh>
    <rPh sb="15" eb="16">
      <t>ガタ</t>
    </rPh>
    <phoneticPr fontId="25"/>
  </si>
  <si>
    <t>宿所提供施設(特別区人事・厚生事務組合)</t>
  </si>
  <si>
    <t>福祉型障害児入所施設</t>
    <phoneticPr fontId="25"/>
  </si>
  <si>
    <t>障害者通所施設(就労継続支援Ａ型)</t>
    <rPh sb="0" eb="3">
      <t>ショウガイシャ</t>
    </rPh>
    <rPh sb="3" eb="5">
      <t>ツウショ</t>
    </rPh>
    <rPh sb="5" eb="7">
      <t>シセツ</t>
    </rPh>
    <rPh sb="8" eb="10">
      <t>シュウロウ</t>
    </rPh>
    <rPh sb="10" eb="12">
      <t>ケイゾク</t>
    </rPh>
    <rPh sb="12" eb="14">
      <t>シエン</t>
    </rPh>
    <rPh sb="15" eb="16">
      <t>ガタ</t>
    </rPh>
    <phoneticPr fontId="25"/>
  </si>
  <si>
    <t>福祉型障害児入所施設</t>
    <rPh sb="0" eb="3">
      <t>フクシガタ</t>
    </rPh>
    <rPh sb="3" eb="6">
      <t>ショウガイジ</t>
    </rPh>
    <rPh sb="6" eb="8">
      <t>ニュウショ</t>
    </rPh>
    <rPh sb="8" eb="10">
      <t>シセツ</t>
    </rPh>
    <phoneticPr fontId="25"/>
  </si>
  <si>
    <t>子育て支援課</t>
    <rPh sb="0" eb="2">
      <t>コソダ</t>
    </rPh>
    <rPh sb="3" eb="5">
      <t>シエン</t>
    </rPh>
    <rPh sb="5" eb="6">
      <t>カ</t>
    </rPh>
    <phoneticPr fontId="25"/>
  </si>
  <si>
    <t>母子生活支援施設(私)</t>
    <rPh sb="9" eb="10">
      <t>ワタクシ</t>
    </rPh>
    <phoneticPr fontId="25"/>
  </si>
  <si>
    <t>障害者通所施設(生活介護)</t>
    <rPh sb="0" eb="3">
      <t>ショウガイシャ</t>
    </rPh>
    <rPh sb="3" eb="5">
      <t>ツウショ</t>
    </rPh>
    <rPh sb="5" eb="7">
      <t>シセツ</t>
    </rPh>
    <rPh sb="8" eb="10">
      <t>セイカツ</t>
    </rPh>
    <rPh sb="10" eb="12">
      <t>カイゴ</t>
    </rPh>
    <phoneticPr fontId="25"/>
  </si>
  <si>
    <t>母子生活支援施設</t>
  </si>
  <si>
    <t>育成課</t>
    <rPh sb="0" eb="2">
      <t>イクセイ</t>
    </rPh>
    <rPh sb="2" eb="3">
      <t>カ</t>
    </rPh>
    <phoneticPr fontId="25"/>
  </si>
  <si>
    <t>児童養護施設(私)</t>
    <phoneticPr fontId="25"/>
  </si>
  <si>
    <t>児童養護施設</t>
    <phoneticPr fontId="25"/>
  </si>
  <si>
    <t>放課後支援課</t>
    <rPh sb="0" eb="3">
      <t>ホウカゴ</t>
    </rPh>
    <rPh sb="3" eb="5">
      <t>シエン</t>
    </rPh>
    <rPh sb="5" eb="6">
      <t>カ</t>
    </rPh>
    <phoneticPr fontId="25"/>
  </si>
  <si>
    <t>学童保育クラブ(私)</t>
  </si>
  <si>
    <t>障害者施設課</t>
    <rPh sb="0" eb="3">
      <t>ショウガイシャ</t>
    </rPh>
    <rPh sb="3" eb="6">
      <t>シセツカ</t>
    </rPh>
    <phoneticPr fontId="25"/>
  </si>
  <si>
    <t>自立訓練事業所</t>
    <rPh sb="0" eb="2">
      <t>ジリツ</t>
    </rPh>
    <rPh sb="2" eb="4">
      <t>クンレン</t>
    </rPh>
    <rPh sb="4" eb="7">
      <t>ジギョウショ</t>
    </rPh>
    <phoneticPr fontId="25"/>
  </si>
  <si>
    <t>学童保育クラブ</t>
  </si>
  <si>
    <t>(区)</t>
  </si>
  <si>
    <t>学童保育クラブ(区)</t>
  </si>
  <si>
    <t>地域活動支援センター</t>
  </si>
  <si>
    <t>地域活動支援センター</t>
    <phoneticPr fontId="25"/>
  </si>
  <si>
    <t>子ども未来プラザ</t>
    <rPh sb="0" eb="1">
      <t>コ</t>
    </rPh>
    <rPh sb="3" eb="5">
      <t>ミライ</t>
    </rPh>
    <phoneticPr fontId="25"/>
  </si>
  <si>
    <t>障害者生活介護事業所</t>
  </si>
  <si>
    <t>障害者生活介護事業所</t>
    <phoneticPr fontId="25"/>
  </si>
  <si>
    <t>児童館(区)</t>
  </si>
  <si>
    <t>子ども発達センター</t>
  </si>
  <si>
    <t>児童館</t>
    <phoneticPr fontId="25"/>
  </si>
  <si>
    <t>子ども発達センター</t>
    <phoneticPr fontId="25"/>
  </si>
  <si>
    <t>家庭的保育事業所（私）</t>
    <rPh sb="0" eb="3">
      <t>カテイテキ</t>
    </rPh>
    <rPh sb="3" eb="5">
      <t>ホイク</t>
    </rPh>
    <rPh sb="5" eb="8">
      <t>ジギョウショ</t>
    </rPh>
    <rPh sb="9" eb="10">
      <t>シ</t>
    </rPh>
    <phoneticPr fontId="25"/>
  </si>
  <si>
    <t>高齢者支援課</t>
    <rPh sb="0" eb="3">
      <t>コウレイシャ</t>
    </rPh>
    <rPh sb="3" eb="5">
      <t>シエン</t>
    </rPh>
    <rPh sb="5" eb="6">
      <t>カ</t>
    </rPh>
    <phoneticPr fontId="25"/>
  </si>
  <si>
    <t>シニア活動支援センター(区)</t>
    <rPh sb="3" eb="5">
      <t>カツドウ</t>
    </rPh>
    <rPh sb="5" eb="7">
      <t>シエン</t>
    </rPh>
    <phoneticPr fontId="25"/>
  </si>
  <si>
    <t>家庭的保育事業所</t>
    <rPh sb="0" eb="3">
      <t>カテイテキ</t>
    </rPh>
    <rPh sb="3" eb="5">
      <t>ホイク</t>
    </rPh>
    <rPh sb="5" eb="8">
      <t>ジギョウショ</t>
    </rPh>
    <phoneticPr fontId="25"/>
  </si>
  <si>
    <t>シニア活動支援センター</t>
    <rPh sb="3" eb="5">
      <t>カツドウ</t>
    </rPh>
    <rPh sb="5" eb="7">
      <t>シエン</t>
    </rPh>
    <phoneticPr fontId="25"/>
  </si>
  <si>
    <t>小規模保育事業所（私）</t>
    <rPh sb="0" eb="3">
      <t>ショウキボ</t>
    </rPh>
    <rPh sb="3" eb="5">
      <t>ホイク</t>
    </rPh>
    <rPh sb="5" eb="8">
      <t>ジギョウショ</t>
    </rPh>
    <rPh sb="9" eb="10">
      <t>シ</t>
    </rPh>
    <phoneticPr fontId="25"/>
  </si>
  <si>
    <t>介護保険課</t>
    <rPh sb="0" eb="2">
      <t>カイゴ</t>
    </rPh>
    <rPh sb="2" eb="4">
      <t>ホケン</t>
    </rPh>
    <rPh sb="4" eb="5">
      <t>カ</t>
    </rPh>
    <phoneticPr fontId="25"/>
  </si>
  <si>
    <t>通所介護事業所(私)</t>
    <rPh sb="0" eb="2">
      <t>ツウショ</t>
    </rPh>
    <rPh sb="2" eb="4">
      <t>カイゴ</t>
    </rPh>
    <rPh sb="4" eb="7">
      <t>ジギョウショ</t>
    </rPh>
    <phoneticPr fontId="25"/>
  </si>
  <si>
    <t>小規模保育事業所</t>
    <rPh sb="0" eb="3">
      <t>ショウキボ</t>
    </rPh>
    <rPh sb="3" eb="5">
      <t>ホイク</t>
    </rPh>
    <rPh sb="5" eb="8">
      <t>ジギョウショ</t>
    </rPh>
    <phoneticPr fontId="25"/>
  </si>
  <si>
    <t>通所介護事業所</t>
    <rPh sb="0" eb="2">
      <t>ツウショ</t>
    </rPh>
    <rPh sb="2" eb="4">
      <t>カイゴ</t>
    </rPh>
    <rPh sb="4" eb="7">
      <t>ジギョウショ</t>
    </rPh>
    <phoneticPr fontId="25"/>
  </si>
  <si>
    <t>認定こども園（私）</t>
    <rPh sb="0" eb="2">
      <t>ニンテイ</t>
    </rPh>
    <rPh sb="5" eb="6">
      <t>エン</t>
    </rPh>
    <rPh sb="7" eb="8">
      <t>シ</t>
    </rPh>
    <phoneticPr fontId="25"/>
  </si>
  <si>
    <t>養護老人ホーム(私)</t>
  </si>
  <si>
    <t>養護老人ホーム</t>
    <phoneticPr fontId="25"/>
  </si>
  <si>
    <t>保育所(私)</t>
    <phoneticPr fontId="25"/>
  </si>
  <si>
    <t>認知症高齢者グループホーム（私）</t>
    <rPh sb="0" eb="2">
      <t>ニンチ</t>
    </rPh>
    <rPh sb="2" eb="3">
      <t>ショウ</t>
    </rPh>
    <rPh sb="3" eb="5">
      <t>コウレイ</t>
    </rPh>
    <rPh sb="5" eb="6">
      <t>シャ</t>
    </rPh>
    <rPh sb="14" eb="15">
      <t>ワタシ</t>
    </rPh>
    <phoneticPr fontId="25"/>
  </si>
  <si>
    <t>保育所</t>
  </si>
  <si>
    <t>認知症高齢者グループホーム</t>
    <rPh sb="0" eb="2">
      <t>ニンチ</t>
    </rPh>
    <rPh sb="2" eb="3">
      <t>ショウ</t>
    </rPh>
    <rPh sb="3" eb="5">
      <t>コウレイ</t>
    </rPh>
    <rPh sb="5" eb="6">
      <t>シャ</t>
    </rPh>
    <phoneticPr fontId="25"/>
  </si>
  <si>
    <t>保育課</t>
    <rPh sb="0" eb="2">
      <t>ホイク</t>
    </rPh>
    <rPh sb="2" eb="3">
      <t>カ</t>
    </rPh>
    <phoneticPr fontId="25"/>
  </si>
  <si>
    <t>保育所(区)</t>
    <phoneticPr fontId="25"/>
  </si>
  <si>
    <t>小規模多機能型居宅介護（私）</t>
    <rPh sb="0" eb="3">
      <t>ショウキボ</t>
    </rPh>
    <rPh sb="3" eb="7">
      <t>タキノウガタ</t>
    </rPh>
    <rPh sb="7" eb="9">
      <t>キョタク</t>
    </rPh>
    <rPh sb="9" eb="11">
      <t>カイゴ</t>
    </rPh>
    <rPh sb="12" eb="13">
      <t>ワタシ</t>
    </rPh>
    <phoneticPr fontId="25"/>
  </si>
  <si>
    <t>保育所</t>
    <phoneticPr fontId="25"/>
  </si>
  <si>
    <t>小規模多機能型居宅介護</t>
    <rPh sb="0" eb="3">
      <t>ショウキボ</t>
    </rPh>
    <rPh sb="3" eb="7">
      <t>タキノウガタ</t>
    </rPh>
    <rPh sb="7" eb="9">
      <t>キョタク</t>
    </rPh>
    <rPh sb="9" eb="11">
      <t>カイゴ</t>
    </rPh>
    <phoneticPr fontId="25"/>
  </si>
  <si>
    <t>子ども家庭支援課</t>
    <rPh sb="0" eb="1">
      <t>コ</t>
    </rPh>
    <rPh sb="3" eb="5">
      <t>カテイ</t>
    </rPh>
    <rPh sb="5" eb="7">
      <t>シエン</t>
    </rPh>
    <rPh sb="7" eb="8">
      <t>カ</t>
    </rPh>
    <phoneticPr fontId="25"/>
  </si>
  <si>
    <t>金町子どもセンター（区）</t>
    <rPh sb="0" eb="2">
      <t>カナマチ</t>
    </rPh>
    <rPh sb="2" eb="3">
      <t>コ</t>
    </rPh>
    <rPh sb="10" eb="11">
      <t>ク</t>
    </rPh>
    <phoneticPr fontId="25"/>
  </si>
  <si>
    <t>認知症対応型通所介護（私）</t>
    <rPh sb="0" eb="2">
      <t>ニンチ</t>
    </rPh>
    <rPh sb="2" eb="3">
      <t>ショウ</t>
    </rPh>
    <rPh sb="3" eb="6">
      <t>タイオウガタ</t>
    </rPh>
    <rPh sb="6" eb="8">
      <t>ツウショ</t>
    </rPh>
    <rPh sb="8" eb="10">
      <t>カイゴ</t>
    </rPh>
    <rPh sb="11" eb="12">
      <t>ワタシ</t>
    </rPh>
    <phoneticPr fontId="25"/>
  </si>
  <si>
    <t>金町子どもセンター</t>
    <rPh sb="0" eb="2">
      <t>カナマチ</t>
    </rPh>
    <rPh sb="2" eb="3">
      <t>コ</t>
    </rPh>
    <phoneticPr fontId="25"/>
  </si>
  <si>
    <t>認知症対応型通所介護</t>
    <rPh sb="0" eb="2">
      <t>ニンチ</t>
    </rPh>
    <rPh sb="2" eb="3">
      <t>ショウ</t>
    </rPh>
    <rPh sb="3" eb="6">
      <t>タイオウガタ</t>
    </rPh>
    <rPh sb="6" eb="8">
      <t>ツウショ</t>
    </rPh>
    <rPh sb="8" eb="10">
      <t>カイゴ</t>
    </rPh>
    <phoneticPr fontId="25"/>
  </si>
  <si>
    <t>子ども総合センター（区）</t>
    <rPh sb="0" eb="1">
      <t>コ</t>
    </rPh>
    <rPh sb="3" eb="5">
      <t>ソウゴウ</t>
    </rPh>
    <rPh sb="10" eb="11">
      <t>ク</t>
    </rPh>
    <phoneticPr fontId="25"/>
  </si>
  <si>
    <t>地域密着型通所介護(私)</t>
    <phoneticPr fontId="25"/>
  </si>
  <si>
    <t>子ども総合センター</t>
    <rPh sb="0" eb="1">
      <t>コ</t>
    </rPh>
    <rPh sb="3" eb="5">
      <t>ソウゴウ</t>
    </rPh>
    <phoneticPr fontId="25"/>
  </si>
  <si>
    <t>地域密着型通所介護</t>
    <rPh sb="0" eb="2">
      <t>チイキ</t>
    </rPh>
    <rPh sb="2" eb="5">
      <t>ミッチャクガタ</t>
    </rPh>
    <rPh sb="5" eb="9">
      <t>ツウショカイゴ</t>
    </rPh>
    <phoneticPr fontId="25"/>
  </si>
  <si>
    <t>心身障害児通所訓練施設</t>
  </si>
  <si>
    <t>福祉管理課</t>
    <rPh sb="0" eb="2">
      <t>フクシ</t>
    </rPh>
    <rPh sb="2" eb="4">
      <t>カンリ</t>
    </rPh>
    <rPh sb="4" eb="5">
      <t>カ</t>
    </rPh>
    <phoneticPr fontId="25"/>
  </si>
  <si>
    <t>介護老人保健施設（私）</t>
    <rPh sb="0" eb="2">
      <t>カイゴ</t>
    </rPh>
    <rPh sb="2" eb="4">
      <t>ロウジン</t>
    </rPh>
    <rPh sb="4" eb="6">
      <t>ホケン</t>
    </rPh>
    <rPh sb="6" eb="8">
      <t>シセツ</t>
    </rPh>
    <rPh sb="9" eb="10">
      <t>ワタシ</t>
    </rPh>
    <phoneticPr fontId="25"/>
  </si>
  <si>
    <t>心身障害児通所訓練施設</t>
    <phoneticPr fontId="25"/>
  </si>
  <si>
    <t>介護老人保健施設</t>
    <rPh sb="0" eb="2">
      <t>カイゴ</t>
    </rPh>
    <rPh sb="2" eb="4">
      <t>ロウジン</t>
    </rPh>
    <rPh sb="4" eb="6">
      <t>ホケン</t>
    </rPh>
    <rPh sb="6" eb="8">
      <t>シセツ</t>
    </rPh>
    <phoneticPr fontId="25"/>
  </si>
  <si>
    <t>障害児通所施設（私）</t>
    <rPh sb="0" eb="3">
      <t>ショウガイジ</t>
    </rPh>
    <rPh sb="3" eb="4">
      <t>ツウ</t>
    </rPh>
    <rPh sb="4" eb="5">
      <t>ショ</t>
    </rPh>
    <rPh sb="5" eb="7">
      <t>シセツ</t>
    </rPh>
    <rPh sb="8" eb="9">
      <t>シ</t>
    </rPh>
    <phoneticPr fontId="25"/>
  </si>
  <si>
    <t>特別養護老人ホーム(私)</t>
  </si>
  <si>
    <t>特別養護老人ホーム</t>
    <phoneticPr fontId="25"/>
  </si>
  <si>
    <t>担当課</t>
    <rPh sb="0" eb="3">
      <t>タントウカ</t>
    </rPh>
    <phoneticPr fontId="25"/>
  </si>
  <si>
    <t>項目再掲</t>
    <rPh sb="0" eb="2">
      <t>コウモク</t>
    </rPh>
    <rPh sb="2" eb="4">
      <t>サイケイ</t>
    </rPh>
    <phoneticPr fontId="25"/>
  </si>
  <si>
    <t>定員</t>
  </si>
  <si>
    <t>施設数</t>
  </si>
  <si>
    <t>高齢者クラブ</t>
  </si>
  <si>
    <t>人権擁護委員</t>
  </si>
  <si>
    <t>保護司</t>
  </si>
  <si>
    <t>青少年委員</t>
  </si>
  <si>
    <t>民生・児童委員</t>
  </si>
  <si>
    <t>消防団</t>
  </si>
  <si>
    <t>町会・自治会</t>
  </si>
  <si>
    <t>団体数</t>
  </si>
  <si>
    <t>団体名</t>
  </si>
  <si>
    <t>資料：福祉部国保年金課（日本年金機構の資料による）</t>
    <rPh sb="3" eb="5">
      <t>フクシ</t>
    </rPh>
    <rPh sb="7" eb="8">
      <t>タモツ</t>
    </rPh>
    <rPh sb="8" eb="10">
      <t>ネンキン</t>
    </rPh>
    <rPh sb="12" eb="14">
      <t>ニホン</t>
    </rPh>
    <rPh sb="14" eb="16">
      <t>ネンキン</t>
    </rPh>
    <rPh sb="16" eb="18">
      <t>キコウ</t>
    </rPh>
    <rPh sb="19" eb="21">
      <t>シリョウ</t>
    </rPh>
    <phoneticPr fontId="25"/>
  </si>
  <si>
    <t>第３号被保険者</t>
    <phoneticPr fontId="25"/>
  </si>
  <si>
    <t>任意加入被保険者</t>
    <phoneticPr fontId="25"/>
  </si>
  <si>
    <t>第１号被保険者</t>
    <phoneticPr fontId="25"/>
  </si>
  <si>
    <t>20歳～59歳人口</t>
    <phoneticPr fontId="25"/>
  </si>
  <si>
    <t>適用者割合</t>
    <phoneticPr fontId="25"/>
  </si>
  <si>
    <t>適用者</t>
  </si>
  <si>
    <t>資料：日本年金機構葛飾年金事務所</t>
    <rPh sb="3" eb="5">
      <t>ニホン</t>
    </rPh>
    <rPh sb="5" eb="7">
      <t>ネンキン</t>
    </rPh>
    <rPh sb="7" eb="9">
      <t>キコウ</t>
    </rPh>
    <rPh sb="11" eb="13">
      <t>ネンキン</t>
    </rPh>
    <rPh sb="13" eb="15">
      <t>ジム</t>
    </rPh>
    <rPh sb="15" eb="16">
      <t>ショ</t>
    </rPh>
    <phoneticPr fontId="25"/>
  </si>
  <si>
    <t>月</t>
    <rPh sb="0" eb="1">
      <t>ツキ</t>
    </rPh>
    <phoneticPr fontId="25"/>
  </si>
  <si>
    <t>納付率</t>
    <rPh sb="0" eb="2">
      <t>ノウフ</t>
    </rPh>
    <phoneticPr fontId="25"/>
  </si>
  <si>
    <t>納付月数</t>
    <rPh sb="0" eb="2">
      <t>ノウフ</t>
    </rPh>
    <phoneticPr fontId="25"/>
  </si>
  <si>
    <t>納付対象月数</t>
    <rPh sb="0" eb="2">
      <t>ノウフ</t>
    </rPh>
    <phoneticPr fontId="25"/>
  </si>
  <si>
    <t>資料：福祉部国保年金課（日本年金機構の資料による）</t>
    <phoneticPr fontId="25"/>
  </si>
  <si>
    <t>全部支給停止</t>
    <phoneticPr fontId="25"/>
  </si>
  <si>
    <t>一部支給停止</t>
    <phoneticPr fontId="25"/>
  </si>
  <si>
    <t>全部支給</t>
  </si>
  <si>
    <t>障害基礎</t>
  </si>
  <si>
    <t>老齢</t>
  </si>
  <si>
    <t>　注：総数には死亡一時金を除く｡</t>
    <phoneticPr fontId="25"/>
  </si>
  <si>
    <t>母子</t>
  </si>
  <si>
    <t>遺族基礎</t>
  </si>
  <si>
    <t>通算老齢</t>
  </si>
  <si>
    <t>老齢基礎</t>
  </si>
  <si>
    <t>世帯数、被保険者数</t>
  </si>
  <si>
    <t>3月末</t>
    <phoneticPr fontId="25"/>
  </si>
  <si>
    <t>国保加入割合＝</t>
  </si>
  <si>
    <t>世帯</t>
    <phoneticPr fontId="25"/>
  </si>
  <si>
    <t>被保険者</t>
  </si>
  <si>
    <t>世帯主</t>
  </si>
  <si>
    <t>家族</t>
  </si>
  <si>
    <t>国保加入割合</t>
  </si>
  <si>
    <t>増減</t>
  </si>
  <si>
    <t>擬制</t>
  </si>
  <si>
    <t>（１）被保険者状況</t>
    <phoneticPr fontId="25"/>
  </si>
  <si>
    <t>療養費</t>
  </si>
  <si>
    <t>療養の給付</t>
  </si>
  <si>
    <t>他法負担分</t>
    <rPh sb="4" eb="5">
      <t>ブン</t>
    </rPh>
    <phoneticPr fontId="25"/>
  </si>
  <si>
    <t>保険者負担分</t>
  </si>
  <si>
    <t>内訳</t>
  </si>
  <si>
    <t>費用額</t>
  </si>
  <si>
    <t>人</t>
    <rPh sb="0" eb="1">
      <t>ヒト</t>
    </rPh>
    <phoneticPr fontId="25"/>
  </si>
  <si>
    <t>出生</t>
  </si>
  <si>
    <t>生活保護から</t>
  </si>
  <si>
    <t>他の健康保険から</t>
  </si>
  <si>
    <t>転入</t>
  </si>
  <si>
    <t>年及び月</t>
    <rPh sb="0" eb="1">
      <t>ネン</t>
    </rPh>
    <rPh sb="1" eb="2">
      <t>オヨ</t>
    </rPh>
    <rPh sb="3" eb="4">
      <t>ツキ</t>
    </rPh>
    <phoneticPr fontId="25"/>
  </si>
  <si>
    <t>増減</t>
    <rPh sb="0" eb="2">
      <t>ゾウゲン</t>
    </rPh>
    <phoneticPr fontId="25"/>
  </si>
  <si>
    <t>生活保護へ</t>
  </si>
  <si>
    <t>他の健康保険へ</t>
    <phoneticPr fontId="25"/>
  </si>
  <si>
    <t>資料：福祉部国保年金課</t>
    <rPh sb="3" eb="5">
      <t>フクシ</t>
    </rPh>
    <rPh sb="8" eb="10">
      <t>ネンキン</t>
    </rPh>
    <phoneticPr fontId="25"/>
  </si>
  <si>
    <t>高額療養費</t>
  </si>
  <si>
    <t>葬祭費</t>
  </si>
  <si>
    <t>出産育児一時金</t>
  </si>
  <si>
    <t>総額</t>
    <rPh sb="1" eb="2">
      <t>ガク</t>
    </rPh>
    <phoneticPr fontId="25"/>
  </si>
  <si>
    <t>（５）保険給付のうごき(保険者負担分)</t>
    <phoneticPr fontId="25"/>
  </si>
  <si>
    <t>　注：本表の世帯数および被保険者数は各年度の年度末現在数､調定額は各年度の最終調定額である。</t>
    <rPh sb="37" eb="39">
      <t>サイシュウ</t>
    </rPh>
    <rPh sb="39" eb="40">
      <t>チョウ</t>
    </rPh>
    <rPh sb="40" eb="42">
      <t>テイガク</t>
    </rPh>
    <phoneticPr fontId="25"/>
  </si>
  <si>
    <t>被保険者数</t>
  </si>
  <si>
    <t>資料：選挙管理委員会事務局</t>
    <rPh sb="10" eb="13">
      <t>ジムキョク</t>
    </rPh>
    <phoneticPr fontId="25"/>
  </si>
  <si>
    <t>R３.11.７</t>
    <phoneticPr fontId="25"/>
  </si>
  <si>
    <t>29.11.12</t>
  </si>
  <si>
    <t>25.11.10</t>
  </si>
  <si>
    <t>21.11.８</t>
  </si>
  <si>
    <t>H17.11.13</t>
    <phoneticPr fontId="25"/>
  </si>
  <si>
    <t>区議会議員選挙</t>
  </si>
  <si>
    <t>区長選挙</t>
  </si>
  <si>
    <t>R３.７.４</t>
    <phoneticPr fontId="25"/>
  </si>
  <si>
    <t>29.７.２</t>
  </si>
  <si>
    <t>25.６.23</t>
  </si>
  <si>
    <t>24.12.16</t>
  </si>
  <si>
    <t>H21.７.12</t>
    <phoneticPr fontId="25"/>
  </si>
  <si>
    <t>都議会議員選挙</t>
    <phoneticPr fontId="25"/>
  </si>
  <si>
    <t>R２.７.５</t>
    <phoneticPr fontId="25"/>
  </si>
  <si>
    <t>28.７.31</t>
  </si>
  <si>
    <t>26.２.９</t>
    <phoneticPr fontId="25"/>
  </si>
  <si>
    <t>H23.４.10</t>
    <phoneticPr fontId="25"/>
  </si>
  <si>
    <t>都知事選挙</t>
  </si>
  <si>
    <t>元.７.21</t>
    <rPh sb="0" eb="1">
      <t>ガン</t>
    </rPh>
    <phoneticPr fontId="25"/>
  </si>
  <si>
    <t>R元.７.21</t>
    <rPh sb="1" eb="2">
      <t>ガン</t>
    </rPh>
    <phoneticPr fontId="25"/>
  </si>
  <si>
    <t>東京都選出</t>
    <rPh sb="0" eb="3">
      <t>トウキョウト</t>
    </rPh>
    <phoneticPr fontId="25"/>
  </si>
  <si>
    <t>28.７.10</t>
  </si>
  <si>
    <t>比例代表選出</t>
  </si>
  <si>
    <t>東京都選出</t>
  </si>
  <si>
    <t>25.７.21</t>
  </si>
  <si>
    <t>22.７.11</t>
  </si>
  <si>
    <t>参議院議員選挙</t>
    <phoneticPr fontId="25"/>
  </si>
  <si>
    <t>R３.10.31</t>
    <phoneticPr fontId="25"/>
  </si>
  <si>
    <t>29.10.22</t>
  </si>
  <si>
    <t>26.12.14</t>
  </si>
  <si>
    <t>国民審査</t>
  </si>
  <si>
    <t>H21.８.30</t>
    <phoneticPr fontId="25"/>
  </si>
  <si>
    <t>最高裁判所裁判官</t>
  </si>
  <si>
    <t>比例代表選出</t>
    <phoneticPr fontId="25"/>
  </si>
  <si>
    <t>小選挙区選出</t>
    <phoneticPr fontId="25"/>
  </si>
  <si>
    <t>衆議院議員選挙</t>
    <phoneticPr fontId="25"/>
  </si>
  <si>
    <t>投票率</t>
    <phoneticPr fontId="25"/>
  </si>
  <si>
    <t>投票者数</t>
    <phoneticPr fontId="25"/>
  </si>
  <si>
    <t>当日の有権者数</t>
    <phoneticPr fontId="25"/>
  </si>
  <si>
    <t>執行年月日</t>
  </si>
  <si>
    <t>選挙</t>
  </si>
  <si>
    <r>
      <t>資料：選挙管理委員会</t>
    </r>
    <r>
      <rPr>
        <sz val="10"/>
        <rFont val="ＭＳ 明朝"/>
        <family val="1"/>
        <charset val="128"/>
      </rPr>
      <t>事務局</t>
    </r>
    <rPh sb="10" eb="13">
      <t>ジムキョク</t>
    </rPh>
    <phoneticPr fontId="25"/>
  </si>
  <si>
    <t>柴原小学校</t>
  </si>
  <si>
    <t>南綾瀬小学校</t>
  </si>
  <si>
    <t>葛美中学校</t>
  </si>
  <si>
    <t>双葉中学校</t>
  </si>
  <si>
    <t>花の木小学校</t>
  </si>
  <si>
    <t>旧小谷野小学校</t>
    <phoneticPr fontId="25"/>
  </si>
  <si>
    <t>西亀有小学校</t>
  </si>
  <si>
    <t>堀切小学校</t>
  </si>
  <si>
    <t>細田小学校</t>
  </si>
  <si>
    <t>堀切中学校</t>
  </si>
  <si>
    <t>高砂中学校</t>
  </si>
  <si>
    <t>四ツ木中学校</t>
  </si>
  <si>
    <t>鎌倉小学校</t>
  </si>
  <si>
    <t>宝木塚小学校</t>
  </si>
  <si>
    <t>東柴又小学校</t>
  </si>
  <si>
    <t>白鳥小学校</t>
  </si>
  <si>
    <t>柴又小学校</t>
  </si>
  <si>
    <t>青戸中学校</t>
    <rPh sb="0" eb="2">
      <t>アオト</t>
    </rPh>
    <rPh sb="2" eb="5">
      <t>チュウガッコウ</t>
    </rPh>
    <phoneticPr fontId="25"/>
  </si>
  <si>
    <t>北野小学校</t>
  </si>
  <si>
    <t>青戸小学校</t>
  </si>
  <si>
    <t>住吉小学校</t>
  </si>
  <si>
    <t>奥戸小学校</t>
  </si>
  <si>
    <t>新宿小学校</t>
  </si>
  <si>
    <t>南奥戸小学校</t>
  </si>
  <si>
    <t>末広小学校</t>
  </si>
  <si>
    <t>小松中学校</t>
  </si>
  <si>
    <t>金町小学校</t>
  </si>
  <si>
    <t>新小岩南集い交流館</t>
    <rPh sb="0" eb="3">
      <t>シンコイワ</t>
    </rPh>
    <rPh sb="3" eb="4">
      <t>ミナミ</t>
    </rPh>
    <rPh sb="4" eb="5">
      <t>ツド</t>
    </rPh>
    <rPh sb="6" eb="8">
      <t>コウリュウ</t>
    </rPh>
    <rPh sb="8" eb="9">
      <t>カン</t>
    </rPh>
    <phoneticPr fontId="25"/>
  </si>
  <si>
    <t>東金町小学校</t>
  </si>
  <si>
    <t>小松南小学校</t>
  </si>
  <si>
    <t>半田小学校</t>
  </si>
  <si>
    <t>松上小学校</t>
    <phoneticPr fontId="25"/>
  </si>
  <si>
    <t>水元小学校</t>
  </si>
  <si>
    <t>上平井中学校</t>
  </si>
  <si>
    <t>幸田小学校</t>
    <phoneticPr fontId="25"/>
  </si>
  <si>
    <t>二上小学校</t>
  </si>
  <si>
    <t>飯塚小学校</t>
    <phoneticPr fontId="25"/>
  </si>
  <si>
    <t>上平井小学校</t>
  </si>
  <si>
    <t>原田小学校</t>
  </si>
  <si>
    <t>木根川小学校</t>
  </si>
  <si>
    <t>亀青小学校</t>
  </si>
  <si>
    <t>旧西渋江小学校</t>
    <rPh sb="3" eb="4">
      <t>エ</t>
    </rPh>
    <phoneticPr fontId="25"/>
  </si>
  <si>
    <t>亀有中学校</t>
  </si>
  <si>
    <t>渋江小学校</t>
  </si>
  <si>
    <t>中之台小学校</t>
  </si>
  <si>
    <t>川端小学校</t>
  </si>
  <si>
    <t>道上小学校</t>
  </si>
  <si>
    <t>本田小学校</t>
  </si>
  <si>
    <t>青葉中学校</t>
  </si>
  <si>
    <t>梅田小学校</t>
  </si>
  <si>
    <t>上千葉小学校</t>
  </si>
  <si>
    <t>葛飾小学校</t>
    <phoneticPr fontId="25"/>
  </si>
  <si>
    <t>西小菅小学校</t>
  </si>
  <si>
    <t>立石中学校</t>
  </si>
  <si>
    <t>こすげ小学校</t>
  </si>
  <si>
    <t>登録者数</t>
  </si>
  <si>
    <t>投票所</t>
  </si>
  <si>
    <t>投票区</t>
  </si>
  <si>
    <t>17.11.13</t>
  </si>
  <si>
    <t>得票率</t>
  </si>
  <si>
    <t>有効得票数</t>
    <rPh sb="0" eb="2">
      <t>ユウコウ</t>
    </rPh>
    <phoneticPr fontId="25"/>
  </si>
  <si>
    <t>無所属</t>
  </si>
  <si>
    <t>諸派</t>
  </si>
  <si>
    <t>立憲民主党</t>
    <rPh sb="0" eb="2">
      <t>リッケン</t>
    </rPh>
    <rPh sb="2" eb="5">
      <t>ミンシュトウ</t>
    </rPh>
    <phoneticPr fontId="25"/>
  </si>
  <si>
    <t>民進党</t>
    <rPh sb="0" eb="3">
      <t>ミンシントウ</t>
    </rPh>
    <phoneticPr fontId="25"/>
  </si>
  <si>
    <t>日本維新の会</t>
    <rPh sb="0" eb="2">
      <t>ニホン</t>
    </rPh>
    <rPh sb="2" eb="4">
      <t>イシン</t>
    </rPh>
    <rPh sb="5" eb="6">
      <t>カイ</t>
    </rPh>
    <phoneticPr fontId="25"/>
  </si>
  <si>
    <t>投票率</t>
  </si>
  <si>
    <t>有効投票数</t>
  </si>
  <si>
    <t>民主党</t>
  </si>
  <si>
    <t>日本共産党</t>
  </si>
  <si>
    <t>公明党</t>
    <rPh sb="2" eb="3">
      <t>トウ</t>
    </rPh>
    <phoneticPr fontId="25"/>
  </si>
  <si>
    <t>自由民主党</t>
  </si>
  <si>
    <t>資料：総務部総務課</t>
    <rPh sb="0" eb="2">
      <t>シリョウ</t>
    </rPh>
    <rPh sb="3" eb="5">
      <t>ソウム</t>
    </rPh>
    <rPh sb="5" eb="6">
      <t>ブ</t>
    </rPh>
    <rPh sb="6" eb="8">
      <t>ソウム</t>
    </rPh>
    <rPh sb="8" eb="9">
      <t>カ</t>
    </rPh>
    <phoneticPr fontId="25"/>
  </si>
  <si>
    <t>一部</t>
    <rPh sb="0" eb="2">
      <t>イチブ</t>
    </rPh>
    <phoneticPr fontId="25"/>
  </si>
  <si>
    <t>全部</t>
    <rPh sb="0" eb="2">
      <t>ゼンブ</t>
    </rPh>
    <phoneticPr fontId="25"/>
  </si>
  <si>
    <t>取下げ</t>
    <rPh sb="0" eb="2">
      <t>トリサ</t>
    </rPh>
    <phoneticPr fontId="25"/>
  </si>
  <si>
    <t>拒否</t>
    <rPh sb="0" eb="2">
      <t>キョヒ</t>
    </rPh>
    <phoneticPr fontId="25"/>
  </si>
  <si>
    <t>不存在</t>
    <rPh sb="0" eb="1">
      <t>フ</t>
    </rPh>
    <rPh sb="1" eb="3">
      <t>ソンザイ</t>
    </rPh>
    <phoneticPr fontId="25"/>
  </si>
  <si>
    <t>非公開</t>
    <rPh sb="0" eb="3">
      <t>ヒコウカイ</t>
    </rPh>
    <phoneticPr fontId="25"/>
  </si>
  <si>
    <t>公開</t>
    <rPh sb="0" eb="2">
      <t>コウカイ</t>
    </rPh>
    <phoneticPr fontId="25"/>
  </si>
  <si>
    <t>審査請求</t>
    <rPh sb="0" eb="2">
      <t>シンサ</t>
    </rPh>
    <rPh sb="2" eb="4">
      <t>セイキュウ</t>
    </rPh>
    <phoneticPr fontId="25"/>
  </si>
  <si>
    <t>処理状況</t>
    <rPh sb="0" eb="2">
      <t>ショリ</t>
    </rPh>
    <rPh sb="2" eb="4">
      <t>ジョウキョウ</t>
    </rPh>
    <phoneticPr fontId="25"/>
  </si>
  <si>
    <t>請求件数</t>
    <rPh sb="0" eb="2">
      <t>セイキュウ</t>
    </rPh>
    <rPh sb="2" eb="4">
      <t>ケンスウ</t>
    </rPh>
    <phoneticPr fontId="25"/>
  </si>
  <si>
    <t>(単位：件）</t>
    <rPh sb="1" eb="3">
      <t>タンイ</t>
    </rPh>
    <rPh sb="4" eb="5">
      <t>ケン</t>
    </rPh>
    <phoneticPr fontId="25"/>
  </si>
  <si>
    <t>(非複写)</t>
    <rPh sb="1" eb="2">
      <t>ヒ</t>
    </rPh>
    <rPh sb="2" eb="4">
      <t>フクシャ</t>
    </rPh>
    <phoneticPr fontId="25"/>
  </si>
  <si>
    <t>(一部複写)</t>
    <rPh sb="1" eb="3">
      <t>イチブ</t>
    </rPh>
    <rPh sb="3" eb="5">
      <t>フクシャ</t>
    </rPh>
    <phoneticPr fontId="25"/>
  </si>
  <si>
    <t>(複写)</t>
    <rPh sb="1" eb="3">
      <t>フクシャ</t>
    </rPh>
    <phoneticPr fontId="25"/>
  </si>
  <si>
    <t>非閲覧</t>
    <rPh sb="0" eb="1">
      <t>ヒ</t>
    </rPh>
    <rPh sb="1" eb="3">
      <t>エツラン</t>
    </rPh>
    <phoneticPr fontId="25"/>
  </si>
  <si>
    <t>一部閲覧</t>
    <rPh sb="0" eb="2">
      <t>イチブ</t>
    </rPh>
    <rPh sb="2" eb="4">
      <t>エツラン</t>
    </rPh>
    <phoneticPr fontId="25"/>
  </si>
  <si>
    <t>閲覧</t>
    <rPh sb="0" eb="2">
      <t>エツラン</t>
    </rPh>
    <phoneticPr fontId="25"/>
  </si>
  <si>
    <t>未決定</t>
    <rPh sb="0" eb="3">
      <t>ミケッテイ</t>
    </rPh>
    <phoneticPr fontId="25"/>
  </si>
  <si>
    <t>決定状況</t>
    <rPh sb="0" eb="2">
      <t>ケッテイ</t>
    </rPh>
    <rPh sb="2" eb="4">
      <t>ジョウキョウ</t>
    </rPh>
    <phoneticPr fontId="25"/>
  </si>
  <si>
    <t>請求人数</t>
    <rPh sb="0" eb="2">
      <t>セイキュウ</t>
    </rPh>
    <rPh sb="2" eb="4">
      <t>ニンズウ</t>
    </rPh>
    <phoneticPr fontId="25"/>
  </si>
  <si>
    <t>資料：区議会事務局</t>
  </si>
  <si>
    <t>　注：開会日数は、本会議日数である。</t>
    <rPh sb="1" eb="2">
      <t>チュウ</t>
    </rPh>
    <rPh sb="3" eb="5">
      <t>カイカイ</t>
    </rPh>
    <rPh sb="5" eb="7">
      <t>ニッスウ</t>
    </rPh>
    <rPh sb="9" eb="12">
      <t>ホンカイギ</t>
    </rPh>
    <rPh sb="12" eb="14">
      <t>ニッスウ</t>
    </rPh>
    <phoneticPr fontId="25"/>
  </si>
  <si>
    <t>開会日数</t>
  </si>
  <si>
    <t>開会回数</t>
  </si>
  <si>
    <t>臨時会</t>
  </si>
  <si>
    <t>定例会</t>
  </si>
  <si>
    <t>不採択</t>
  </si>
  <si>
    <t>採択</t>
  </si>
  <si>
    <t>陳情</t>
  </si>
  <si>
    <t>請願</t>
  </si>
  <si>
    <t>（単位：件）</t>
    <rPh sb="1" eb="3">
      <t>タンイ</t>
    </rPh>
    <rPh sb="4" eb="5">
      <t>ケン</t>
    </rPh>
    <phoneticPr fontId="25"/>
  </si>
  <si>
    <t>資料：(財）特別区協議会｢特別区の統計｣</t>
    <rPh sb="4" eb="5">
      <t>ザイ</t>
    </rPh>
    <rPh sb="6" eb="9">
      <t>トクベツク</t>
    </rPh>
    <phoneticPr fontId="25"/>
  </si>
  <si>
    <t>江戸川</t>
  </si>
  <si>
    <t>足立</t>
  </si>
  <si>
    <t>練馬</t>
  </si>
  <si>
    <t>板橋</t>
  </si>
  <si>
    <t>荒川</t>
  </si>
  <si>
    <t>北</t>
  </si>
  <si>
    <t>豊島</t>
  </si>
  <si>
    <t>杉並</t>
  </si>
  <si>
    <t>中野</t>
  </si>
  <si>
    <t>渋谷</t>
  </si>
  <si>
    <t>世田谷</t>
  </si>
  <si>
    <t>大田</t>
  </si>
  <si>
    <t>目黒</t>
  </si>
  <si>
    <t>品川</t>
  </si>
  <si>
    <t>江東</t>
  </si>
  <si>
    <t>墨田</t>
  </si>
  <si>
    <t>台東</t>
  </si>
  <si>
    <t>文京</t>
  </si>
  <si>
    <t>港</t>
  </si>
  <si>
    <t>中央</t>
  </si>
  <si>
    <t>千代田</t>
  </si>
  <si>
    <t>無所属</t>
    <phoneticPr fontId="25"/>
  </si>
  <si>
    <t>無所属</t>
    <rPh sb="0" eb="3">
      <t>ムショゾク</t>
    </rPh>
    <phoneticPr fontId="25"/>
  </si>
  <si>
    <t>資料：総務部人事課</t>
    <rPh sb="6" eb="8">
      <t>ジンジ</t>
    </rPh>
    <phoneticPr fontId="25"/>
  </si>
  <si>
    <t>区議会事務局</t>
  </si>
  <si>
    <t>選挙管理委員会事務局</t>
  </si>
  <si>
    <t>監査事務局</t>
  </si>
  <si>
    <t>介護保険課</t>
    <rPh sb="2" eb="4">
      <t>ホケン</t>
    </rPh>
    <phoneticPr fontId="25"/>
  </si>
  <si>
    <t>中学校</t>
    <rPh sb="0" eb="3">
      <t>チュウガッコウ</t>
    </rPh>
    <phoneticPr fontId="25"/>
  </si>
  <si>
    <t>国保年金課</t>
  </si>
  <si>
    <t>小学校</t>
    <rPh sb="0" eb="3">
      <t>ショウガッコウ</t>
    </rPh>
    <phoneticPr fontId="25"/>
  </si>
  <si>
    <t>福祉管理課</t>
  </si>
  <si>
    <t>生涯学習課</t>
  </si>
  <si>
    <t>福祉部</t>
  </si>
  <si>
    <t>地域教育課</t>
    <rPh sb="0" eb="2">
      <t>チイキ</t>
    </rPh>
    <rPh sb="2" eb="4">
      <t>キョウイク</t>
    </rPh>
    <rPh sb="4" eb="5">
      <t>カ</t>
    </rPh>
    <phoneticPr fontId="25"/>
  </si>
  <si>
    <t>リサイクル清掃課</t>
  </si>
  <si>
    <t>環境課</t>
    <rPh sb="0" eb="2">
      <t>カンキョウ</t>
    </rPh>
    <rPh sb="2" eb="3">
      <t>カ</t>
    </rPh>
    <phoneticPr fontId="25"/>
  </si>
  <si>
    <t>指導室</t>
    <phoneticPr fontId="25"/>
  </si>
  <si>
    <t>環境部</t>
    <rPh sb="0" eb="3">
      <t>カンキョウブ</t>
    </rPh>
    <phoneticPr fontId="25"/>
  </si>
  <si>
    <t>学務課</t>
  </si>
  <si>
    <t>教育総務課</t>
    <rPh sb="0" eb="2">
      <t>キョウイク</t>
    </rPh>
    <rPh sb="2" eb="4">
      <t>ソウム</t>
    </rPh>
    <phoneticPr fontId="25"/>
  </si>
  <si>
    <t>教育委員会事務局</t>
    <rPh sb="0" eb="2">
      <t>キョウイク</t>
    </rPh>
    <rPh sb="2" eb="5">
      <t>イインカイ</t>
    </rPh>
    <phoneticPr fontId="25"/>
  </si>
  <si>
    <t>会計管理室</t>
    <rPh sb="0" eb="2">
      <t>カイケイ</t>
    </rPh>
    <rPh sb="2" eb="4">
      <t>カンリ</t>
    </rPh>
    <rPh sb="4" eb="5">
      <t>シツ</t>
    </rPh>
    <phoneticPr fontId="25"/>
  </si>
  <si>
    <t>産業観光部</t>
    <rPh sb="0" eb="2">
      <t>サンギョウ</t>
    </rPh>
    <rPh sb="2" eb="4">
      <t>カンコウ</t>
    </rPh>
    <rPh sb="4" eb="5">
      <t>ブ</t>
    </rPh>
    <phoneticPr fontId="25"/>
  </si>
  <si>
    <t>生活安全課</t>
    <rPh sb="0" eb="2">
      <t>セイカツ</t>
    </rPh>
    <rPh sb="2" eb="4">
      <t>アンゼン</t>
    </rPh>
    <rPh sb="4" eb="5">
      <t>カ</t>
    </rPh>
    <phoneticPr fontId="25"/>
  </si>
  <si>
    <t>地域防災課</t>
    <rPh sb="0" eb="2">
      <t>チイキ</t>
    </rPh>
    <rPh sb="2" eb="4">
      <t>ボウサイ</t>
    </rPh>
    <rPh sb="4" eb="5">
      <t>カ</t>
    </rPh>
    <phoneticPr fontId="25"/>
  </si>
  <si>
    <t>危機管理課</t>
    <rPh sb="0" eb="2">
      <t>キキ</t>
    </rPh>
    <rPh sb="2" eb="4">
      <t>カンリ</t>
    </rPh>
    <rPh sb="4" eb="5">
      <t>カ</t>
    </rPh>
    <phoneticPr fontId="25"/>
  </si>
  <si>
    <t>道路建設課</t>
    <rPh sb="0" eb="2">
      <t>ドウロ</t>
    </rPh>
    <rPh sb="2" eb="4">
      <t>ケンセツ</t>
    </rPh>
    <rPh sb="4" eb="5">
      <t>カ</t>
    </rPh>
    <phoneticPr fontId="25"/>
  </si>
  <si>
    <t>戸籍住民課</t>
    <phoneticPr fontId="25"/>
  </si>
  <si>
    <t>建築課</t>
    <phoneticPr fontId="25"/>
  </si>
  <si>
    <t>住環境整備課</t>
    <rPh sb="0" eb="1">
      <t>ジュウ</t>
    </rPh>
    <rPh sb="1" eb="3">
      <t>カンキョウ</t>
    </rPh>
    <rPh sb="3" eb="5">
      <t>セイビ</t>
    </rPh>
    <phoneticPr fontId="25"/>
  </si>
  <si>
    <t>地域振興課</t>
  </si>
  <si>
    <t>地域振興部</t>
  </si>
  <si>
    <t>都市計画課</t>
    <rPh sb="0" eb="2">
      <t>トシ</t>
    </rPh>
    <rPh sb="2" eb="4">
      <t>ケイカク</t>
    </rPh>
    <rPh sb="4" eb="5">
      <t>カ</t>
    </rPh>
    <phoneticPr fontId="25"/>
  </si>
  <si>
    <t>交通政策課</t>
    <rPh sb="0" eb="2">
      <t>コウツウ</t>
    </rPh>
    <rPh sb="2" eb="5">
      <t>セイサクカ</t>
    </rPh>
    <phoneticPr fontId="25"/>
  </si>
  <si>
    <t>営繕課</t>
  </si>
  <si>
    <t>調整課</t>
    <rPh sb="0" eb="2">
      <t>チョウセイ</t>
    </rPh>
    <rPh sb="2" eb="3">
      <t>カ</t>
    </rPh>
    <phoneticPr fontId="25"/>
  </si>
  <si>
    <t>施設管理課</t>
    <rPh sb="0" eb="2">
      <t>シセツ</t>
    </rPh>
    <rPh sb="2" eb="4">
      <t>カンリ</t>
    </rPh>
    <phoneticPr fontId="25"/>
  </si>
  <si>
    <t>都市整備部</t>
    <rPh sb="0" eb="2">
      <t>トシ</t>
    </rPh>
    <rPh sb="2" eb="4">
      <t>セイビ</t>
    </rPh>
    <rPh sb="4" eb="5">
      <t>ブ</t>
    </rPh>
    <phoneticPr fontId="25"/>
  </si>
  <si>
    <t>施設部</t>
    <rPh sb="0" eb="2">
      <t>シセツ</t>
    </rPh>
    <rPh sb="2" eb="3">
      <t>ブ</t>
    </rPh>
    <phoneticPr fontId="25"/>
  </si>
  <si>
    <t>子ども応援課</t>
    <rPh sb="0" eb="1">
      <t>コ</t>
    </rPh>
    <rPh sb="3" eb="5">
      <t>オウエン</t>
    </rPh>
    <rPh sb="5" eb="6">
      <t>カ</t>
    </rPh>
    <phoneticPr fontId="25"/>
  </si>
  <si>
    <t>税務課</t>
  </si>
  <si>
    <t>収納対策課</t>
  </si>
  <si>
    <t>契約管財課</t>
    <rPh sb="0" eb="2">
      <t>ケイヤク</t>
    </rPh>
    <rPh sb="2" eb="4">
      <t>カンザイ</t>
    </rPh>
    <rPh sb="4" eb="5">
      <t>カ</t>
    </rPh>
    <phoneticPr fontId="25"/>
  </si>
  <si>
    <t>人事課</t>
    <rPh sb="0" eb="2">
      <t>ジンジ</t>
    </rPh>
    <rPh sb="2" eb="3">
      <t>カ</t>
    </rPh>
    <phoneticPr fontId="25"/>
  </si>
  <si>
    <t>子育て支援課</t>
  </si>
  <si>
    <t>すぐやる課</t>
    <rPh sb="4" eb="5">
      <t>カ</t>
    </rPh>
    <phoneticPr fontId="25"/>
  </si>
  <si>
    <t>広報課</t>
    <rPh sb="0" eb="3">
      <t>コウホウカ</t>
    </rPh>
    <phoneticPr fontId="25"/>
  </si>
  <si>
    <t>子育て支援部</t>
    <rPh sb="0" eb="1">
      <t>コ</t>
    </rPh>
    <rPh sb="1" eb="2">
      <t>ソダ</t>
    </rPh>
    <rPh sb="3" eb="5">
      <t>シエン</t>
    </rPh>
    <rPh sb="5" eb="6">
      <t>ブ</t>
    </rPh>
    <phoneticPr fontId="25"/>
  </si>
  <si>
    <t>秘書課</t>
    <phoneticPr fontId="25"/>
  </si>
  <si>
    <t>総務課</t>
    <phoneticPr fontId="25"/>
  </si>
  <si>
    <t>総務部</t>
    <rPh sb="0" eb="2">
      <t>ソウム</t>
    </rPh>
    <rPh sb="2" eb="3">
      <t>ブ</t>
    </rPh>
    <phoneticPr fontId="25"/>
  </si>
  <si>
    <t>情報システム課</t>
    <rPh sb="0" eb="2">
      <t>ジョウホウ</t>
    </rPh>
    <rPh sb="6" eb="7">
      <t>カ</t>
    </rPh>
    <phoneticPr fontId="25"/>
  </si>
  <si>
    <t>財政課</t>
    <phoneticPr fontId="25"/>
  </si>
  <si>
    <t>政策経営部</t>
  </si>
  <si>
    <t>健康部</t>
    <rPh sb="0" eb="2">
      <t>ケンコウ</t>
    </rPh>
    <rPh sb="2" eb="3">
      <t>ブ</t>
    </rPh>
    <phoneticPr fontId="25"/>
  </si>
  <si>
    <t>係長・
主査</t>
    <phoneticPr fontId="25"/>
  </si>
  <si>
    <t>参事</t>
  </si>
  <si>
    <t>所属</t>
  </si>
  <si>
    <t>　注：各区の定数条例による数値である｡</t>
    <phoneticPr fontId="25"/>
  </si>
  <si>
    <t>平成31年</t>
    <rPh sb="0" eb="2">
      <t>ヘイセイ</t>
    </rPh>
    <rPh sb="4" eb="5">
      <t>ネン</t>
    </rPh>
    <phoneticPr fontId="25"/>
  </si>
  <si>
    <t>年及び区名</t>
    <rPh sb="0" eb="1">
      <t>トシ</t>
    </rPh>
    <rPh sb="1" eb="2">
      <t>オヨ</t>
    </rPh>
    <phoneticPr fontId="25"/>
  </si>
  <si>
    <t>資料：警視庁総務部文書課</t>
    <rPh sb="3" eb="6">
      <t>ケイシチョウ</t>
    </rPh>
    <rPh sb="6" eb="8">
      <t>ソウム</t>
    </rPh>
    <rPh sb="8" eb="9">
      <t>ブ</t>
    </rPh>
    <rPh sb="9" eb="11">
      <t>ブンショ</t>
    </rPh>
    <rPh sb="11" eb="12">
      <t>カ</t>
    </rPh>
    <phoneticPr fontId="25"/>
  </si>
  <si>
    <t>　注：交通事故件数は、物件事故を含まない。</t>
    <rPh sb="1" eb="2">
      <t>チュウ</t>
    </rPh>
    <rPh sb="3" eb="5">
      <t>コウツウ</t>
    </rPh>
    <rPh sb="5" eb="7">
      <t>ジコ</t>
    </rPh>
    <rPh sb="7" eb="9">
      <t>ケンスウ</t>
    </rPh>
    <rPh sb="11" eb="13">
      <t>ブッケン</t>
    </rPh>
    <rPh sb="13" eb="15">
      <t>ジコ</t>
    </rPh>
    <rPh sb="16" eb="17">
      <t>フク</t>
    </rPh>
    <phoneticPr fontId="25"/>
  </si>
  <si>
    <t>物損件数</t>
  </si>
  <si>
    <t>軽傷</t>
  </si>
  <si>
    <t>重傷</t>
  </si>
  <si>
    <t>交通事故</t>
  </si>
  <si>
    <t>注２：対象外当事者とは、当事者不明又は列車をいう。</t>
    <rPh sb="0" eb="1">
      <t>チュウ</t>
    </rPh>
    <rPh sb="3" eb="6">
      <t>タイショウガイ</t>
    </rPh>
    <rPh sb="6" eb="9">
      <t>トウジシャ</t>
    </rPh>
    <rPh sb="12" eb="15">
      <t>トウジシャ</t>
    </rPh>
    <rPh sb="15" eb="17">
      <t>フメイ</t>
    </rPh>
    <rPh sb="17" eb="18">
      <t>マタ</t>
    </rPh>
    <rPh sb="19" eb="21">
      <t>レッシャ</t>
    </rPh>
    <phoneticPr fontId="25"/>
  </si>
  <si>
    <t>注１：第一当事者の違反別件数</t>
    <rPh sb="0" eb="1">
      <t>チュウ</t>
    </rPh>
    <rPh sb="3" eb="4">
      <t>ダイ</t>
    </rPh>
    <rPh sb="4" eb="5">
      <t>イチ</t>
    </rPh>
    <rPh sb="5" eb="8">
      <t>トウジシャ</t>
    </rPh>
    <rPh sb="9" eb="11">
      <t>イハン</t>
    </rPh>
    <rPh sb="11" eb="12">
      <t>ベツ</t>
    </rPh>
    <rPh sb="12" eb="14">
      <t>ケンスウ</t>
    </rPh>
    <phoneticPr fontId="25"/>
  </si>
  <si>
    <t>飛び出し</t>
  </si>
  <si>
    <t>道路における禁止行為</t>
  </si>
  <si>
    <t>幼児の一人歩き</t>
  </si>
  <si>
    <t>横断禁止場所横断</t>
  </si>
  <si>
    <t>走行車両直前後横断</t>
  </si>
  <si>
    <t>駐停車車両直前後横断</t>
  </si>
  <si>
    <t>斜め横断</t>
    <rPh sb="0" eb="1">
      <t>ナナ</t>
    </rPh>
    <rPh sb="2" eb="4">
      <t>オウダン</t>
    </rPh>
    <phoneticPr fontId="25"/>
  </si>
  <si>
    <t>横断歩道外横断</t>
    <phoneticPr fontId="25"/>
  </si>
  <si>
    <t>信号無視</t>
  </si>
  <si>
    <t>安全不確認</t>
  </si>
  <si>
    <t>前方不注意</t>
  </si>
  <si>
    <t>ハンドル・ブレーキ操作</t>
  </si>
  <si>
    <t>過労等</t>
    <phoneticPr fontId="25"/>
  </si>
  <si>
    <t>酒酔い</t>
  </si>
  <si>
    <t>一時不停止</t>
  </si>
  <si>
    <t>徐行違反</t>
  </si>
  <si>
    <t>歩行者妨害</t>
  </si>
  <si>
    <t>交差点の安全通行</t>
  </si>
  <si>
    <t>優先通行</t>
  </si>
  <si>
    <t>左折違反</t>
  </si>
  <si>
    <t>右折違反</t>
  </si>
  <si>
    <t>最高速度</t>
  </si>
  <si>
    <t>対象外当事者</t>
    <rPh sb="0" eb="3">
      <t>タイショウガイ</t>
    </rPh>
    <rPh sb="3" eb="6">
      <t>トウジシャ</t>
    </rPh>
    <phoneticPr fontId="25"/>
  </si>
  <si>
    <t>違反なし</t>
    <rPh sb="0" eb="2">
      <t>イハン</t>
    </rPh>
    <phoneticPr fontId="25"/>
  </si>
  <si>
    <t>調査不能</t>
    <rPh sb="0" eb="2">
      <t>チョウサ</t>
    </rPh>
    <rPh sb="2" eb="4">
      <t>フノウ</t>
    </rPh>
    <phoneticPr fontId="25"/>
  </si>
  <si>
    <t>歩行者側の違反</t>
  </si>
  <si>
    <t>車両側の違反（車両１台当たりの件数）</t>
    <rPh sb="7" eb="9">
      <t>シャリョウ</t>
    </rPh>
    <rPh sb="10" eb="11">
      <t>ダイ</t>
    </rPh>
    <rPh sb="11" eb="12">
      <t>トウ</t>
    </rPh>
    <rPh sb="15" eb="17">
      <t>ケンスウ</t>
    </rPh>
    <phoneticPr fontId="25"/>
  </si>
  <si>
    <t>注２：刑法の一部が改正（平成29年7月13日施行）され、強姦の罪名、構成要件等が改められたことに伴い、「強姦」を「強制性交等」に変更した。</t>
    <rPh sb="3" eb="5">
      <t>ケイホウ</t>
    </rPh>
    <rPh sb="6" eb="8">
      <t>イチブ</t>
    </rPh>
    <rPh sb="9" eb="11">
      <t>カイセイ</t>
    </rPh>
    <rPh sb="12" eb="14">
      <t>ヘイセイ</t>
    </rPh>
    <rPh sb="16" eb="17">
      <t>ネン</t>
    </rPh>
    <rPh sb="18" eb="19">
      <t>ガツ</t>
    </rPh>
    <rPh sb="21" eb="22">
      <t>ニチ</t>
    </rPh>
    <rPh sb="22" eb="24">
      <t>セコウ</t>
    </rPh>
    <rPh sb="28" eb="30">
      <t>ゴウカン</t>
    </rPh>
    <rPh sb="31" eb="33">
      <t>ザイメイ</t>
    </rPh>
    <rPh sb="34" eb="36">
      <t>コウセイ</t>
    </rPh>
    <rPh sb="36" eb="38">
      <t>ヨウケン</t>
    </rPh>
    <rPh sb="38" eb="39">
      <t>トウ</t>
    </rPh>
    <rPh sb="40" eb="41">
      <t>アラタ</t>
    </rPh>
    <rPh sb="48" eb="49">
      <t>トモナ</t>
    </rPh>
    <rPh sb="52" eb="54">
      <t>ゴウカン</t>
    </rPh>
    <rPh sb="57" eb="59">
      <t>キョウセイ</t>
    </rPh>
    <rPh sb="59" eb="61">
      <t>セイコウ</t>
    </rPh>
    <rPh sb="61" eb="62">
      <t>トウ</t>
    </rPh>
    <rPh sb="64" eb="66">
      <t>ヘンコウ</t>
    </rPh>
    <phoneticPr fontId="25"/>
  </si>
  <si>
    <t>注１：その他とは､準刑法犯・業務上等過失致死傷（交通関係を除く）等、他に区分できないもの。</t>
    <rPh sb="5" eb="6">
      <t>タ</t>
    </rPh>
    <rPh sb="32" eb="33">
      <t>トウ</t>
    </rPh>
    <rPh sb="34" eb="35">
      <t>タ</t>
    </rPh>
    <rPh sb="36" eb="38">
      <t>クブン</t>
    </rPh>
    <phoneticPr fontId="25"/>
  </si>
  <si>
    <t>令和元年</t>
    <rPh sb="0" eb="2">
      <t>レイワ</t>
    </rPh>
    <rPh sb="2" eb="4">
      <t>ガンネン</t>
    </rPh>
    <phoneticPr fontId="25"/>
  </si>
  <si>
    <t>わいせつ物</t>
  </si>
  <si>
    <t>公然</t>
  </si>
  <si>
    <t>強制</t>
  </si>
  <si>
    <t>器物損壊</t>
  </si>
  <si>
    <t>住居侵入</t>
  </si>
  <si>
    <t>わいせつ</t>
  </si>
  <si>
    <t>賭博</t>
    <rPh sb="0" eb="2">
      <t>トバク</t>
    </rPh>
    <phoneticPr fontId="25"/>
  </si>
  <si>
    <t>偽造・汚職・背任</t>
    <rPh sb="3" eb="5">
      <t>オショク</t>
    </rPh>
    <rPh sb="6" eb="8">
      <t>ハイニン</t>
    </rPh>
    <phoneticPr fontId="25"/>
  </si>
  <si>
    <t>横領</t>
  </si>
  <si>
    <t>詐欺</t>
  </si>
  <si>
    <t>非侵入窃盗</t>
    <rPh sb="3" eb="5">
      <t>セットウ</t>
    </rPh>
    <phoneticPr fontId="25"/>
  </si>
  <si>
    <t>侵入窃盗</t>
    <rPh sb="2" eb="4">
      <t>セットウ</t>
    </rPh>
    <phoneticPr fontId="25"/>
  </si>
  <si>
    <t>恐喝</t>
    <rPh sb="0" eb="2">
      <t>キョウカツ</t>
    </rPh>
    <phoneticPr fontId="25"/>
  </si>
  <si>
    <t>脅迫</t>
  </si>
  <si>
    <t>傷害致死</t>
  </si>
  <si>
    <t>傷害</t>
  </si>
  <si>
    <t>暴行</t>
    <phoneticPr fontId="25"/>
  </si>
  <si>
    <t>凶器準備集合</t>
    <rPh sb="0" eb="2">
      <t>キョウキ</t>
    </rPh>
    <rPh sb="2" eb="4">
      <t>ジュンビ</t>
    </rPh>
    <rPh sb="4" eb="6">
      <t>シュウゴウ</t>
    </rPh>
    <phoneticPr fontId="25"/>
  </si>
  <si>
    <t>強制性交等</t>
    <rPh sb="0" eb="2">
      <t>キョウセイ</t>
    </rPh>
    <rPh sb="2" eb="4">
      <t>セイコウ</t>
    </rPh>
    <rPh sb="4" eb="5">
      <t>トウ</t>
    </rPh>
    <phoneticPr fontId="25"/>
  </si>
  <si>
    <t>放火</t>
    <rPh sb="0" eb="2">
      <t>ホウカ</t>
    </rPh>
    <phoneticPr fontId="25"/>
  </si>
  <si>
    <t>非侵入強盗</t>
    <rPh sb="0" eb="1">
      <t>ヒ</t>
    </rPh>
    <rPh sb="1" eb="3">
      <t>シンニュウ</t>
    </rPh>
    <rPh sb="3" eb="5">
      <t>ゴウトウ</t>
    </rPh>
    <phoneticPr fontId="25"/>
  </si>
  <si>
    <t>侵入強盗</t>
    <rPh sb="0" eb="2">
      <t>シンニュウ</t>
    </rPh>
    <rPh sb="2" eb="4">
      <t>ゴウトウ</t>
    </rPh>
    <phoneticPr fontId="25"/>
  </si>
  <si>
    <t>殺人</t>
    <rPh sb="0" eb="2">
      <t>サツジン</t>
    </rPh>
    <phoneticPr fontId="25"/>
  </si>
  <si>
    <t>その他刑法犯</t>
  </si>
  <si>
    <t>風俗犯</t>
  </si>
  <si>
    <t>知能犯</t>
  </si>
  <si>
    <t>窃盗犯</t>
  </si>
  <si>
    <t>粗暴犯</t>
  </si>
  <si>
    <t>凶悪犯</t>
  </si>
  <si>
    <t>資料：警視庁総務部文書課</t>
    <rPh sb="0" eb="2">
      <t>シリョウ</t>
    </rPh>
    <rPh sb="3" eb="6">
      <t>ケイシチョウ</t>
    </rPh>
    <rPh sb="6" eb="8">
      <t>ソウム</t>
    </rPh>
    <rPh sb="8" eb="9">
      <t>ブ</t>
    </rPh>
    <rPh sb="9" eb="11">
      <t>ブンショ</t>
    </rPh>
    <rPh sb="11" eb="12">
      <t>カ</t>
    </rPh>
    <phoneticPr fontId="25"/>
  </si>
  <si>
    <t>注５：葛飾警察署、亀有警察署で実際に取り扱われた人数であり、葛飾区居住者以外の者も含む。</t>
    <rPh sb="3" eb="5">
      <t>カツシカ</t>
    </rPh>
    <rPh sb="5" eb="8">
      <t>ケイサツショ</t>
    </rPh>
    <rPh sb="9" eb="11">
      <t>カメアリ</t>
    </rPh>
    <rPh sb="11" eb="14">
      <t>ケイサツショ</t>
    </rPh>
    <rPh sb="15" eb="17">
      <t>ジッサイ</t>
    </rPh>
    <rPh sb="18" eb="19">
      <t>ト</t>
    </rPh>
    <rPh sb="20" eb="21">
      <t>アツカ</t>
    </rPh>
    <rPh sb="24" eb="26">
      <t>ニンズウ</t>
    </rPh>
    <rPh sb="30" eb="33">
      <t>カツシカク</t>
    </rPh>
    <rPh sb="33" eb="35">
      <t>キョジュウ</t>
    </rPh>
    <rPh sb="35" eb="36">
      <t>シャ</t>
    </rPh>
    <rPh sb="36" eb="38">
      <t>イガイ</t>
    </rPh>
    <rPh sb="39" eb="40">
      <t>モノ</t>
    </rPh>
    <rPh sb="41" eb="42">
      <t>フク</t>
    </rPh>
    <phoneticPr fontId="25"/>
  </si>
  <si>
    <t>注４：ぐ犯少年とは､保護者の正当な監督に服しない性癖があるなど一定の事由があって、その性格又は環境に照らして将来罪を犯し､または刑罰法令に触れる行為をするおそれのある少年をいう｡</t>
    <rPh sb="10" eb="13">
      <t>ホゴシャ</t>
    </rPh>
    <rPh sb="14" eb="16">
      <t>セイトウ</t>
    </rPh>
    <rPh sb="17" eb="19">
      <t>カントク</t>
    </rPh>
    <rPh sb="20" eb="21">
      <t>フク</t>
    </rPh>
    <rPh sb="24" eb="26">
      <t>セイヘキ</t>
    </rPh>
    <rPh sb="31" eb="33">
      <t>イッテイ</t>
    </rPh>
    <rPh sb="34" eb="36">
      <t>ジユウ</t>
    </rPh>
    <rPh sb="43" eb="45">
      <t>セイカク</t>
    </rPh>
    <rPh sb="45" eb="46">
      <t>マタ</t>
    </rPh>
    <rPh sb="47" eb="49">
      <t>カンキョウ</t>
    </rPh>
    <rPh sb="50" eb="51">
      <t>テ</t>
    </rPh>
    <rPh sb="83" eb="85">
      <t>ショウネン</t>
    </rPh>
    <phoneticPr fontId="25"/>
  </si>
  <si>
    <t>注３：触法少年とは､14歳に満たないで刑罰法令に触れる行為をした者をいう｡</t>
  </si>
  <si>
    <t>注２：不良行為少年とは､非行少年には該当しないが飲酒､喫煙、深夜はいかいその他の自己または他人の徳性を害する行為をしている少年をいう｡</t>
    <rPh sb="27" eb="29">
      <t>キツエン</t>
    </rPh>
    <rPh sb="30" eb="32">
      <t>シンヤ</t>
    </rPh>
    <phoneticPr fontId="25"/>
  </si>
  <si>
    <t>注１：非行少年とは､犯罪少年､触法少年､ぐ犯少年をいう｡</t>
  </si>
  <si>
    <t>葛飾区</t>
    <rPh sb="1" eb="2">
      <t>カザリ</t>
    </rPh>
    <phoneticPr fontId="25"/>
  </si>
  <si>
    <t>東京都</t>
    <phoneticPr fontId="25"/>
  </si>
  <si>
    <t>触法</t>
  </si>
  <si>
    <t>犯罪</t>
  </si>
  <si>
    <t>(交通業過等を除く)</t>
    <rPh sb="5" eb="6">
      <t>トウ</t>
    </rPh>
    <phoneticPr fontId="25"/>
  </si>
  <si>
    <t>保護</t>
  </si>
  <si>
    <t>発見</t>
  </si>
  <si>
    <t>届出</t>
    <rPh sb="0" eb="1">
      <t>トド</t>
    </rPh>
    <rPh sb="1" eb="2">
      <t>デ</t>
    </rPh>
    <phoneticPr fontId="25"/>
  </si>
  <si>
    <t>ぐ犯</t>
  </si>
  <si>
    <t>特別法犯</t>
  </si>
  <si>
    <t>刑法犯</t>
  </si>
  <si>
    <t>不良行為</t>
  </si>
  <si>
    <t>非行少年</t>
  </si>
  <si>
    <t>少年の行方不明者</t>
    <rPh sb="3" eb="5">
      <t>ユクエ</t>
    </rPh>
    <rPh sb="5" eb="7">
      <t>フメイ</t>
    </rPh>
    <rPh sb="7" eb="8">
      <t>シャ</t>
    </rPh>
    <phoneticPr fontId="25"/>
  </si>
  <si>
    <t>非行少年等</t>
  </si>
  <si>
    <t>軽犯罪法</t>
  </si>
  <si>
    <t>銃･凶器所持</t>
  </si>
  <si>
    <t>【14歳未満の少年(触法少年)を含む】</t>
    <rPh sb="3" eb="4">
      <t>サイ</t>
    </rPh>
    <rPh sb="4" eb="6">
      <t>ミマン</t>
    </rPh>
    <rPh sb="7" eb="9">
      <t>ショウネン</t>
    </rPh>
    <rPh sb="10" eb="12">
      <t>ショクホウ</t>
    </rPh>
    <rPh sb="12" eb="14">
      <t>ショウネン</t>
    </rPh>
    <rPh sb="16" eb="17">
      <t>フク</t>
    </rPh>
    <phoneticPr fontId="25"/>
  </si>
  <si>
    <t>わいせつ
図書
等所持</t>
    <phoneticPr fontId="25"/>
  </si>
  <si>
    <t>射幸行為</t>
  </si>
  <si>
    <t>風俗営業所
等立入り</t>
    <rPh sb="0" eb="2">
      <t>フウゾク</t>
    </rPh>
    <rPh sb="6" eb="7">
      <t>ナド</t>
    </rPh>
    <rPh sb="7" eb="8">
      <t>タ</t>
    </rPh>
    <phoneticPr fontId="25"/>
  </si>
  <si>
    <t>深夜はいかい</t>
    <rPh sb="0" eb="2">
      <t>シンヤ</t>
    </rPh>
    <phoneticPr fontId="25"/>
  </si>
  <si>
    <t>暴走行為</t>
    <rPh sb="0" eb="2">
      <t>ボウソウ</t>
    </rPh>
    <rPh sb="2" eb="4">
      <t>コウイ</t>
    </rPh>
    <phoneticPr fontId="25"/>
  </si>
  <si>
    <t>指定行為</t>
    <rPh sb="0" eb="2">
      <t>シテイ</t>
    </rPh>
    <rPh sb="2" eb="4">
      <t>コウイ</t>
    </rPh>
    <phoneticPr fontId="25"/>
  </si>
  <si>
    <t>薬物乱用</t>
    <phoneticPr fontId="25"/>
  </si>
  <si>
    <t>不健全娯楽</t>
  </si>
  <si>
    <t>不良交友</t>
  </si>
  <si>
    <t>喫煙</t>
  </si>
  <si>
    <t>飲酒</t>
  </si>
  <si>
    <t>不健全性的行為</t>
    <rPh sb="1" eb="3">
      <t>ケンゼン</t>
    </rPh>
    <rPh sb="3" eb="5">
      <t>セイテキ</t>
    </rPh>
    <rPh sb="5" eb="7">
      <t>コウイ</t>
    </rPh>
    <phoneticPr fontId="25"/>
  </si>
  <si>
    <t>性的いたずら</t>
    <rPh sb="0" eb="2">
      <t>セイテキ</t>
    </rPh>
    <phoneticPr fontId="25"/>
  </si>
  <si>
    <t>金品持出し</t>
    <phoneticPr fontId="25"/>
  </si>
  <si>
    <t>怠学</t>
    <phoneticPr fontId="25"/>
  </si>
  <si>
    <t>無断外泊</t>
  </si>
  <si>
    <t>家出</t>
  </si>
  <si>
    <t>金品不正要求</t>
    <rPh sb="0" eb="2">
      <t>キンピン</t>
    </rPh>
    <rPh sb="2" eb="4">
      <t>フセイ</t>
    </rPh>
    <rPh sb="4" eb="6">
      <t>ヨウキュウ</t>
    </rPh>
    <phoneticPr fontId="25"/>
  </si>
  <si>
    <t>粗暴行為</t>
    <rPh sb="0" eb="2">
      <t>ソボウ</t>
    </rPh>
    <rPh sb="2" eb="4">
      <t>コウイ</t>
    </rPh>
    <phoneticPr fontId="25"/>
  </si>
  <si>
    <t>刃物等所持</t>
    <rPh sb="0" eb="2">
      <t>ハモノ</t>
    </rPh>
    <rPh sb="2" eb="3">
      <t>ナド</t>
    </rPh>
    <rPh sb="3" eb="5">
      <t>ショジ</t>
    </rPh>
    <phoneticPr fontId="25"/>
  </si>
  <si>
    <t>資料：東京消防庁「救急活動の現況」</t>
    <rPh sb="0" eb="2">
      <t>シリョウ</t>
    </rPh>
    <rPh sb="3" eb="5">
      <t>トウキョウ</t>
    </rPh>
    <rPh sb="5" eb="8">
      <t>ショウボウチョウ</t>
    </rPh>
    <rPh sb="9" eb="11">
      <t>キュウキュウ</t>
    </rPh>
    <rPh sb="11" eb="13">
      <t>カツドウ</t>
    </rPh>
    <rPh sb="14" eb="16">
      <t>ゲンキョウ</t>
    </rPh>
    <phoneticPr fontId="25"/>
  </si>
  <si>
    <t>注：件数は、区内事故発生件数。金町消防署・本田消防署以外からの応援出動件数が含まれる。</t>
    <rPh sb="0" eb="1">
      <t>チュウ</t>
    </rPh>
    <rPh sb="2" eb="4">
      <t>ケンスウ</t>
    </rPh>
    <rPh sb="6" eb="8">
      <t>クナイ</t>
    </rPh>
    <rPh sb="8" eb="10">
      <t>ジコ</t>
    </rPh>
    <rPh sb="10" eb="12">
      <t>ハッセイ</t>
    </rPh>
    <rPh sb="12" eb="14">
      <t>ケンスウ</t>
    </rPh>
    <rPh sb="15" eb="17">
      <t>カナマチ</t>
    </rPh>
    <rPh sb="26" eb="28">
      <t>イガイ</t>
    </rPh>
    <rPh sb="31" eb="33">
      <t>オウエン</t>
    </rPh>
    <rPh sb="33" eb="35">
      <t>シュツドウ</t>
    </rPh>
    <rPh sb="35" eb="37">
      <t>ケンスウ</t>
    </rPh>
    <rPh sb="38" eb="39">
      <t>フク</t>
    </rPh>
    <phoneticPr fontId="25"/>
  </si>
  <si>
    <t>医師
搬送</t>
    <phoneticPr fontId="25"/>
  </si>
  <si>
    <t>資器材等
輸送</t>
    <rPh sb="3" eb="4">
      <t>トウ</t>
    </rPh>
    <rPh sb="5" eb="7">
      <t>ユソウ</t>
    </rPh>
    <phoneticPr fontId="25"/>
  </si>
  <si>
    <t>転院
搬送</t>
    <rPh sb="3" eb="5">
      <t>ハンソウ</t>
    </rPh>
    <phoneticPr fontId="25"/>
  </si>
  <si>
    <t>急病</t>
    <phoneticPr fontId="25"/>
  </si>
  <si>
    <t>加害</t>
    <phoneticPr fontId="25"/>
  </si>
  <si>
    <t>自損
行為</t>
    <rPh sb="0" eb="2">
      <t>ジソン</t>
    </rPh>
    <rPh sb="3" eb="5">
      <t>コウイ</t>
    </rPh>
    <phoneticPr fontId="25"/>
  </si>
  <si>
    <t>一般
負傷</t>
    <phoneticPr fontId="25"/>
  </si>
  <si>
    <t>労働
災害</t>
    <phoneticPr fontId="25"/>
  </si>
  <si>
    <t>水難</t>
    <phoneticPr fontId="25"/>
  </si>
  <si>
    <t>自然
災害</t>
    <rPh sb="0" eb="2">
      <t>シゼン</t>
    </rPh>
    <rPh sb="3" eb="5">
      <t>サイガイ</t>
    </rPh>
    <phoneticPr fontId="25"/>
  </si>
  <si>
    <t>運動
競技</t>
    <phoneticPr fontId="25"/>
  </si>
  <si>
    <t>火災</t>
    <phoneticPr fontId="25"/>
  </si>
  <si>
    <t>交通</t>
    <phoneticPr fontId="25"/>
  </si>
  <si>
    <t>資料：本田消防署、金町消防署</t>
    <rPh sb="3" eb="5">
      <t>ホンデン</t>
    </rPh>
    <rPh sb="9" eb="11">
      <t>カナマチ</t>
    </rPh>
    <phoneticPr fontId="25"/>
  </si>
  <si>
    <t>引火</t>
  </si>
  <si>
    <t>交通機関内配線(車両の配線)</t>
  </si>
  <si>
    <t>ふろがま</t>
  </si>
  <si>
    <t>不明</t>
  </si>
  <si>
    <t>自然発火</t>
  </si>
  <si>
    <t>焼却炉</t>
  </si>
  <si>
    <t>内燃機関</t>
  </si>
  <si>
    <t>煙道・煙突</t>
  </si>
  <si>
    <t>電気コンロ</t>
  </si>
  <si>
    <t>漏電</t>
  </si>
  <si>
    <t>花火</t>
  </si>
  <si>
    <t>残火不始末</t>
  </si>
  <si>
    <t>工業用機械不備</t>
  </si>
  <si>
    <t>タキ火</t>
  </si>
  <si>
    <t>電気配線(トラッキング)</t>
  </si>
  <si>
    <t>暖房器(ストーブを含む)</t>
  </si>
  <si>
    <r>
      <t xml:space="preserve">ガステーブル
</t>
    </r>
    <r>
      <rPr>
        <sz val="9"/>
        <rFont val="ＭＳ 明朝"/>
        <family val="1"/>
        <charset val="128"/>
      </rPr>
      <t>(ｶﾞｽｺﾝﾛ･ｶﾞｽﾚﾝｼﾞ･ｶﾞｽﾌﾗｲﾔｰ含む)</t>
    </r>
    <phoneticPr fontId="25"/>
  </si>
  <si>
    <t>電気器具装置</t>
  </si>
  <si>
    <t>火遊び</t>
  </si>
  <si>
    <t>放火及びその疑い</t>
  </si>
  <si>
    <t>タバコの吸殻</t>
  </si>
  <si>
    <t>11月</t>
  </si>
  <si>
    <t>10月</t>
  </si>
  <si>
    <t>９月</t>
  </si>
  <si>
    <t>８月</t>
  </si>
  <si>
    <t>７月</t>
  </si>
  <si>
    <t>６月</t>
  </si>
  <si>
    <t>５月</t>
  </si>
  <si>
    <t>４月</t>
  </si>
  <si>
    <t>３月</t>
  </si>
  <si>
    <t>２月</t>
  </si>
  <si>
    <t>１月</t>
  </si>
  <si>
    <t>金町消防署</t>
    <rPh sb="0" eb="2">
      <t>カナマチ</t>
    </rPh>
    <rPh sb="2" eb="5">
      <t>ショウボウショ</t>
    </rPh>
    <phoneticPr fontId="25"/>
  </si>
  <si>
    <t>本田消防署</t>
    <rPh sb="0" eb="2">
      <t>ホンデン</t>
    </rPh>
    <rPh sb="2" eb="5">
      <t>ショウボウショ</t>
    </rPh>
    <phoneticPr fontId="25"/>
  </si>
  <si>
    <t>割合(％)</t>
    <phoneticPr fontId="25"/>
  </si>
  <si>
    <t>年及び原因</t>
  </si>
  <si>
    <t>本田</t>
    <rPh sb="0" eb="2">
      <t>ホンデン</t>
    </rPh>
    <phoneticPr fontId="25"/>
  </si>
  <si>
    <t>損害見積額</t>
  </si>
  <si>
    <t>焼失面積</t>
  </si>
  <si>
    <t>資料：都市整備部調整課、道路管理課</t>
    <rPh sb="3" eb="5">
      <t>トシ</t>
    </rPh>
    <rPh sb="5" eb="7">
      <t>セイビ</t>
    </rPh>
    <rPh sb="7" eb="8">
      <t>ブ</t>
    </rPh>
    <phoneticPr fontId="25"/>
  </si>
  <si>
    <t>注２：四捨五入のため総数は必ずしも一致していない。</t>
    <rPh sb="0" eb="1">
      <t>チュウ</t>
    </rPh>
    <rPh sb="3" eb="7">
      <t>シシャゴニュウ</t>
    </rPh>
    <rPh sb="10" eb="12">
      <t>ソウスウ</t>
    </rPh>
    <rPh sb="13" eb="14">
      <t>カナラ</t>
    </rPh>
    <rPh sb="17" eb="19">
      <t>イッチ</t>
    </rPh>
    <phoneticPr fontId="25"/>
  </si>
  <si>
    <t>注１：()内は歩道橋で外数</t>
  </si>
  <si>
    <t>鋼橋その他</t>
  </si>
  <si>
    <t>国道</t>
    <phoneticPr fontId="25"/>
  </si>
  <si>
    <t>都道</t>
    <phoneticPr fontId="25"/>
  </si>
  <si>
    <t>(-)</t>
    <phoneticPr fontId="25"/>
  </si>
  <si>
    <t>コンクリート橋</t>
  </si>
  <si>
    <t>鋼橋</t>
    <phoneticPr fontId="25"/>
  </si>
  <si>
    <t>特別区道</t>
    <phoneticPr fontId="25"/>
  </si>
  <si>
    <t>延長</t>
    <phoneticPr fontId="25"/>
  </si>
  <si>
    <t>橋数</t>
    <phoneticPr fontId="25"/>
  </si>
  <si>
    <t>種別</t>
    <phoneticPr fontId="25"/>
  </si>
  <si>
    <t>資料：都市整備部調整課、住環境整備課、道路管理課</t>
    <phoneticPr fontId="25"/>
  </si>
  <si>
    <t>注１：四捨五入のため総数は必ずしも一致していない。</t>
    <rPh sb="0" eb="1">
      <t>チュウ</t>
    </rPh>
    <rPh sb="3" eb="7">
      <t>シシャゴニュウ</t>
    </rPh>
    <rPh sb="10" eb="12">
      <t>ソウスウ</t>
    </rPh>
    <rPh sb="13" eb="14">
      <t>カナラ</t>
    </rPh>
    <rPh sb="17" eb="19">
      <t>イッチ</t>
    </rPh>
    <phoneticPr fontId="25"/>
  </si>
  <si>
    <t>剛質舗装</t>
  </si>
  <si>
    <t>国道</t>
  </si>
  <si>
    <t>剛質舗装その他</t>
  </si>
  <si>
    <t>都道</t>
  </si>
  <si>
    <t>私道</t>
  </si>
  <si>
    <t>区有通路</t>
  </si>
  <si>
    <t>認定外道路</t>
  </si>
  <si>
    <t>砂利道</t>
  </si>
  <si>
    <t>簡易舗装道</t>
  </si>
  <si>
    <t>中級舗装道</t>
  </si>
  <si>
    <t>剛質舗装道</t>
  </si>
  <si>
    <t>特別区道</t>
  </si>
  <si>
    <t>延長</t>
  </si>
  <si>
    <t>資料：都市整備部交通政策課</t>
    <rPh sb="3" eb="5">
      <t>トシ</t>
    </rPh>
    <rPh sb="5" eb="7">
      <t>セイビ</t>
    </rPh>
    <rPh sb="7" eb="8">
      <t>ブ</t>
    </rPh>
    <rPh sb="8" eb="10">
      <t>コウツウ</t>
    </rPh>
    <rPh sb="10" eb="13">
      <t>セイサクカ</t>
    </rPh>
    <phoneticPr fontId="25"/>
  </si>
  <si>
    <t>堀切菖蒲園</t>
  </si>
  <si>
    <t>青砥</t>
  </si>
  <si>
    <t>駅名</t>
  </si>
  <si>
    <t>資料：都市整備部交通政策課（警視庁交通年鑑）</t>
    <rPh sb="0" eb="2">
      <t>シリョウ</t>
    </rPh>
    <rPh sb="3" eb="5">
      <t>トシ</t>
    </rPh>
    <rPh sb="5" eb="7">
      <t>セイビ</t>
    </rPh>
    <rPh sb="7" eb="8">
      <t>ブ</t>
    </rPh>
    <rPh sb="8" eb="10">
      <t>コウツウ</t>
    </rPh>
    <rPh sb="10" eb="13">
      <t>セイサクカ</t>
    </rPh>
    <rPh sb="14" eb="17">
      <t>ケイシチョウ</t>
    </rPh>
    <rPh sb="17" eb="19">
      <t>コウツウ</t>
    </rPh>
    <rPh sb="19" eb="21">
      <t>ネンカン</t>
    </rPh>
    <phoneticPr fontId="25"/>
  </si>
  <si>
    <t>ミニカー</t>
    <phoneticPr fontId="25"/>
  </si>
  <si>
    <t>原動機付
自転車</t>
    <phoneticPr fontId="25"/>
  </si>
  <si>
    <t>自動二輪</t>
  </si>
  <si>
    <t>特殊車</t>
  </si>
  <si>
    <t>特種
用途車</t>
    <phoneticPr fontId="25"/>
  </si>
  <si>
    <t>バス</t>
  </si>
  <si>
    <t>貨物車</t>
  </si>
  <si>
    <t>乗用車</t>
  </si>
  <si>
    <t>資料：東日本旅客鉄道㈱､京成電鉄㈱､北総鉄道㈱</t>
  </si>
  <si>
    <t>　　　（相互直通運転のため実際の乗降はないが、あったとみなして算入）</t>
    <phoneticPr fontId="25"/>
  </si>
  <si>
    <t>注２：京成高砂駅の乗降車人員には､京成線、北総線の相互乗入の連絡分も含む。</t>
    <rPh sb="11" eb="12">
      <t>クルマ</t>
    </rPh>
    <rPh sb="17" eb="20">
      <t>ケイセイセン</t>
    </rPh>
    <rPh sb="25" eb="27">
      <t>ソウゴ</t>
    </rPh>
    <rPh sb="27" eb="29">
      <t>ノリイ</t>
    </rPh>
    <phoneticPr fontId="25"/>
  </si>
  <si>
    <t>　　　また、１日平均の乗車人員は小数点以下を四捨五入して公表されているため、乗車人員の総数と内訳の計とが一致しない場合がある。</t>
    <rPh sb="7" eb="8">
      <t>ニチ</t>
    </rPh>
    <rPh sb="8" eb="10">
      <t>ヘイキン</t>
    </rPh>
    <rPh sb="11" eb="13">
      <t>ジョウシャ</t>
    </rPh>
    <rPh sb="13" eb="15">
      <t>ジンイン</t>
    </rPh>
    <rPh sb="22" eb="26">
      <t>シシャゴニュウ</t>
    </rPh>
    <rPh sb="28" eb="30">
      <t>コウヒョウ</t>
    </rPh>
    <rPh sb="38" eb="40">
      <t>ジョウシャ</t>
    </rPh>
    <rPh sb="40" eb="42">
      <t>ジンイン</t>
    </rPh>
    <rPh sb="43" eb="45">
      <t>ソウスウ</t>
    </rPh>
    <phoneticPr fontId="25"/>
  </si>
  <si>
    <t>注１：東日本旅客鉄道㈱は､１日平均の乗車人員のみ公表しているため、降車人員は不詳であり、乗車人員は１日平均の365倍を掲載している。</t>
    <rPh sb="18" eb="20">
      <t>ジョウシャ</t>
    </rPh>
    <rPh sb="20" eb="22">
      <t>ジンイン</t>
    </rPh>
    <rPh sb="24" eb="26">
      <t>コウヒョウ</t>
    </rPh>
    <rPh sb="38" eb="40">
      <t>フショウ</t>
    </rPh>
    <rPh sb="44" eb="46">
      <t>ジョウシャ</t>
    </rPh>
    <rPh sb="46" eb="48">
      <t>ジンイン</t>
    </rPh>
    <rPh sb="50" eb="51">
      <t>ニチ</t>
    </rPh>
    <rPh sb="51" eb="53">
      <t>ヘイキン</t>
    </rPh>
    <phoneticPr fontId="25"/>
  </si>
  <si>
    <t>京成高砂</t>
    <rPh sb="0" eb="2">
      <t>ケイセイ</t>
    </rPh>
    <phoneticPr fontId="25"/>
  </si>
  <si>
    <t>(北総)</t>
    <rPh sb="1" eb="3">
      <t>ホクソウ</t>
    </rPh>
    <phoneticPr fontId="25"/>
  </si>
  <si>
    <t>京成金町</t>
    <rPh sb="0" eb="2">
      <t>ケイセイ</t>
    </rPh>
    <rPh sb="2" eb="4">
      <t>カナマチ</t>
    </rPh>
    <phoneticPr fontId="8"/>
  </si>
  <si>
    <t>柴又</t>
    <rPh sb="0" eb="2">
      <t>シバマタ</t>
    </rPh>
    <phoneticPr fontId="8"/>
  </si>
  <si>
    <t>京成立石</t>
    <rPh sb="2" eb="4">
      <t>タテイシ</t>
    </rPh>
    <phoneticPr fontId="8"/>
  </si>
  <si>
    <t>四ツ木</t>
    <rPh sb="0" eb="1">
      <t>ヨ</t>
    </rPh>
    <rPh sb="2" eb="3">
      <t>ギ</t>
    </rPh>
    <phoneticPr fontId="8"/>
  </si>
  <si>
    <t>青砥</t>
    <rPh sb="0" eb="2">
      <t>アオト</t>
    </rPh>
    <phoneticPr fontId="8"/>
  </si>
  <si>
    <t>お花茶屋</t>
    <rPh sb="1" eb="2">
      <t>ハナ</t>
    </rPh>
    <rPh sb="2" eb="4">
      <t>チャヤ</t>
    </rPh>
    <phoneticPr fontId="8"/>
  </si>
  <si>
    <t>堀切菖蒲園</t>
    <rPh sb="0" eb="2">
      <t>ホリキリ</t>
    </rPh>
    <rPh sb="2" eb="5">
      <t>ショウブエン</t>
    </rPh>
    <phoneticPr fontId="8"/>
  </si>
  <si>
    <t>(京成)</t>
  </si>
  <si>
    <t>(ＪＲ)</t>
  </si>
  <si>
    <t>降車人員</t>
    <phoneticPr fontId="25"/>
  </si>
  <si>
    <t>乗車人員</t>
    <phoneticPr fontId="25"/>
  </si>
  <si>
    <t>定期外</t>
  </si>
  <si>
    <t>定期</t>
  </si>
  <si>
    <t>一日平均</t>
    <phoneticPr fontId="25"/>
  </si>
  <si>
    <t>降車人員</t>
  </si>
  <si>
    <t>乗車人員</t>
  </si>
  <si>
    <t>資料：日本郵便株式会社葛飾郵便局、葛飾新宿郵便局</t>
    <rPh sb="3" eb="5">
      <t>ニホン</t>
    </rPh>
    <rPh sb="5" eb="7">
      <t>ユウビン</t>
    </rPh>
    <rPh sb="7" eb="11">
      <t>カブシキガイシャ</t>
    </rPh>
    <rPh sb="13" eb="16">
      <t>ユウビンキョク</t>
    </rPh>
    <rPh sb="19" eb="21">
      <t>ニイジュク</t>
    </rPh>
    <rPh sb="21" eb="24">
      <t>ユウビンキョク</t>
    </rPh>
    <phoneticPr fontId="25"/>
  </si>
  <si>
    <t>葛飾新宿郵便局
(エリア内）</t>
    <rPh sb="4" eb="7">
      <t>ユウビンキョク</t>
    </rPh>
    <rPh sb="12" eb="13">
      <t>ナイ</t>
    </rPh>
    <phoneticPr fontId="25"/>
  </si>
  <si>
    <t>葛飾郵便局
（エリア内）</t>
    <rPh sb="2" eb="5">
      <t>ユウビンキョク</t>
    </rPh>
    <rPh sb="10" eb="11">
      <t>ナイ</t>
    </rPh>
    <phoneticPr fontId="25"/>
  </si>
  <si>
    <t>切手・印紙販売所</t>
  </si>
  <si>
    <t>郵便差出箱
(ポスト)</t>
  </si>
  <si>
    <t>郵便局
施設数</t>
    <rPh sb="0" eb="3">
      <t>ユウビンキョク</t>
    </rPh>
    <rPh sb="4" eb="6">
      <t>シセツ</t>
    </rPh>
    <phoneticPr fontId="25"/>
  </si>
  <si>
    <t>施設</t>
    <rPh sb="0" eb="2">
      <t>シセツ</t>
    </rPh>
    <phoneticPr fontId="25"/>
  </si>
  <si>
    <t>資料：日本放送協会</t>
    <rPh sb="0" eb="2">
      <t>シリョウ</t>
    </rPh>
    <rPh sb="3" eb="5">
      <t>ニホン</t>
    </rPh>
    <rPh sb="5" eb="7">
      <t>ホウソウ</t>
    </rPh>
    <rPh sb="7" eb="9">
      <t>キョウカイ</t>
    </rPh>
    <phoneticPr fontId="25"/>
  </si>
  <si>
    <t>放送受信契約数</t>
  </si>
  <si>
    <t>年度</t>
    <rPh sb="1" eb="2">
      <t>ド</t>
    </rPh>
    <phoneticPr fontId="25"/>
  </si>
  <si>
    <t>全国</t>
  </si>
  <si>
    <t>葛飾区</t>
    <rPh sb="2" eb="3">
      <t>ク</t>
    </rPh>
    <phoneticPr fontId="25"/>
  </si>
  <si>
    <t>資料：健康部生活衛生課</t>
    <rPh sb="3" eb="5">
      <t>ケンコウ</t>
    </rPh>
    <rPh sb="5" eb="6">
      <t>ブ</t>
    </rPh>
    <phoneticPr fontId="25"/>
  </si>
  <si>
    <t>　注：施術所とは､柔道整復､あん摩マッサージ指圧・はり・きゅうの施設をいう｡</t>
    <phoneticPr fontId="25"/>
  </si>
  <si>
    <t>施術所</t>
  </si>
  <si>
    <t>助産所</t>
  </si>
  <si>
    <t>診療所</t>
  </si>
  <si>
    <t>床</t>
    <rPh sb="0" eb="1">
      <t>トコ</t>
    </rPh>
    <phoneticPr fontId="25"/>
  </si>
  <si>
    <t>病床数</t>
  </si>
  <si>
    <r>
      <t>平成30年度</t>
    </r>
    <r>
      <rPr>
        <sz val="11"/>
        <rFont val="ＭＳ Ｐゴシック"/>
        <family val="3"/>
        <charset val="128"/>
      </rPr>
      <t/>
    </r>
    <rPh sb="5" eb="6">
      <t>ド</t>
    </rPh>
    <phoneticPr fontId="25"/>
  </si>
  <si>
    <r>
      <t>平成29年度</t>
    </r>
    <r>
      <rPr>
        <sz val="11"/>
        <rFont val="ＭＳ Ｐゴシック"/>
        <family val="3"/>
        <charset val="128"/>
      </rPr>
      <t/>
    </r>
    <rPh sb="5" eb="6">
      <t>ド</t>
    </rPh>
    <phoneticPr fontId="25"/>
  </si>
  <si>
    <t>種類</t>
    <phoneticPr fontId="25"/>
  </si>
  <si>
    <t>資料：健康部保健予防課</t>
    <rPh sb="3" eb="5">
      <t>ケンコウ</t>
    </rPh>
    <rPh sb="5" eb="6">
      <t>ブ</t>
    </rPh>
    <rPh sb="6" eb="8">
      <t>ホケン</t>
    </rPh>
    <phoneticPr fontId="25"/>
  </si>
  <si>
    <t>注２：一類感染症(エボラ出血熱、クリミア･コンゴ出血熱、痘そう、南米出血熱、ペスト、マールブルグ病、ラッサ熱)については、発生なし。</t>
    <rPh sb="0" eb="1">
      <t>チュウ</t>
    </rPh>
    <phoneticPr fontId="25"/>
  </si>
  <si>
    <t>注１：各年の「感染症の予防及び感染症の患者に対する医療に関する法律」に基づく各感染症の年間患者報告数。</t>
    <rPh sb="0" eb="1">
      <t>チュウ</t>
    </rPh>
    <rPh sb="9" eb="10">
      <t>ショウ</t>
    </rPh>
    <rPh sb="43" eb="45">
      <t>ネンカン</t>
    </rPh>
    <phoneticPr fontId="25"/>
  </si>
  <si>
    <t>新型コロナウイルス感染症</t>
    <rPh sb="0" eb="2">
      <t>シンガタ</t>
    </rPh>
    <rPh sb="9" eb="12">
      <t>カンセンショウ</t>
    </rPh>
    <phoneticPr fontId="25"/>
  </si>
  <si>
    <t>パラチフス</t>
    <phoneticPr fontId="25"/>
  </si>
  <si>
    <t>腸チフス</t>
    <rPh sb="0" eb="1">
      <t>チョウ</t>
    </rPh>
    <phoneticPr fontId="25"/>
  </si>
  <si>
    <t>腸管
出血性
大腸菌
感染症</t>
    <rPh sb="0" eb="1">
      <t>チョウ</t>
    </rPh>
    <rPh sb="1" eb="2">
      <t>カン</t>
    </rPh>
    <rPh sb="3" eb="6">
      <t>シュッケツセイ</t>
    </rPh>
    <rPh sb="7" eb="8">
      <t>ダイ</t>
    </rPh>
    <rPh sb="8" eb="9">
      <t>チョウ</t>
    </rPh>
    <rPh sb="9" eb="10">
      <t>キン</t>
    </rPh>
    <rPh sb="11" eb="13">
      <t>カンセン</t>
    </rPh>
    <rPh sb="13" eb="14">
      <t>ショウ</t>
    </rPh>
    <phoneticPr fontId="25"/>
  </si>
  <si>
    <t>赤痢
(細菌性)</t>
    <rPh sb="0" eb="2">
      <t>セキリ</t>
    </rPh>
    <rPh sb="4" eb="7">
      <t>サイキンセイ</t>
    </rPh>
    <phoneticPr fontId="25"/>
  </si>
  <si>
    <t>コレラ</t>
  </si>
  <si>
    <t>鳥インフルエンザ(H5N1)</t>
    <rPh sb="0" eb="1">
      <t>トリ</t>
    </rPh>
    <phoneticPr fontId="25"/>
  </si>
  <si>
    <t>重症急性
呼吸器
症候群(SARS)</t>
    <rPh sb="0" eb="2">
      <t>ジュウショウ</t>
    </rPh>
    <rPh sb="2" eb="4">
      <t>キュウセイ</t>
    </rPh>
    <rPh sb="5" eb="8">
      <t>コキュウキ</t>
    </rPh>
    <rPh sb="9" eb="12">
      <t>ショウコウグン</t>
    </rPh>
    <phoneticPr fontId="25"/>
  </si>
  <si>
    <t>ジフテリア</t>
    <phoneticPr fontId="25"/>
  </si>
  <si>
    <t>結核</t>
    <rPh sb="0" eb="1">
      <t>ムスブ</t>
    </rPh>
    <rPh sb="1" eb="2">
      <t>カク</t>
    </rPh>
    <phoneticPr fontId="25"/>
  </si>
  <si>
    <t>急性灰
白髄炎
(ポリオ)</t>
    <rPh sb="0" eb="2">
      <t>キュウセイ</t>
    </rPh>
    <rPh sb="2" eb="3">
      <t>ハイ</t>
    </rPh>
    <rPh sb="4" eb="5">
      <t>ハク</t>
    </rPh>
    <rPh sb="5" eb="6">
      <t>ズイ</t>
    </rPh>
    <rPh sb="6" eb="7">
      <t>エン</t>
    </rPh>
    <phoneticPr fontId="25"/>
  </si>
  <si>
    <t>三類感染症発生状況（発生件数）</t>
    <rPh sb="0" eb="1">
      <t>サン</t>
    </rPh>
    <rPh sb="1" eb="2">
      <t>ルイ</t>
    </rPh>
    <rPh sb="2" eb="5">
      <t>カンセンショウ</t>
    </rPh>
    <rPh sb="5" eb="7">
      <t>ハッセイ</t>
    </rPh>
    <rPh sb="7" eb="9">
      <t>ジョウキョウ</t>
    </rPh>
    <rPh sb="10" eb="12">
      <t>ハッセイ</t>
    </rPh>
    <rPh sb="12" eb="14">
      <t>ケンスウ</t>
    </rPh>
    <phoneticPr fontId="25"/>
  </si>
  <si>
    <t>二類感染症発生状況（発生件数）</t>
    <rPh sb="0" eb="1">
      <t>ニ</t>
    </rPh>
    <rPh sb="1" eb="2">
      <t>ルイ</t>
    </rPh>
    <rPh sb="2" eb="5">
      <t>カンセンショウ</t>
    </rPh>
    <rPh sb="5" eb="7">
      <t>ハッセイ</t>
    </rPh>
    <rPh sb="7" eb="9">
      <t>ジョウキョウ</t>
    </rPh>
    <rPh sb="10" eb="12">
      <t>ハッセイ</t>
    </rPh>
    <rPh sb="12" eb="14">
      <t>ケンスウ</t>
    </rPh>
    <phoneticPr fontId="25"/>
  </si>
  <si>
    <t>資料：健康部健康づくり課</t>
    <rPh sb="0" eb="2">
      <t>シリョウ</t>
    </rPh>
    <rPh sb="3" eb="5">
      <t>ケンコウ</t>
    </rPh>
    <rPh sb="5" eb="6">
      <t>ブ</t>
    </rPh>
    <rPh sb="6" eb="8">
      <t>ケンコウ</t>
    </rPh>
    <rPh sb="11" eb="12">
      <t>カ</t>
    </rPh>
    <phoneticPr fontId="25"/>
  </si>
  <si>
    <t>　　　本項には健康増進法に基づく健康診査の受診者数等を掲載した。</t>
    <phoneticPr fontId="25"/>
  </si>
  <si>
    <t>　注：平成20年度から「高齢者の医療の確保に関する法律」により医療保険者に特定健康診査が義務づけられたため、</t>
    <rPh sb="1" eb="2">
      <t>チュウ</t>
    </rPh>
    <rPh sb="3" eb="5">
      <t>ヘイセイ</t>
    </rPh>
    <rPh sb="7" eb="9">
      <t>ネンド</t>
    </rPh>
    <rPh sb="12" eb="15">
      <t>コウレイシャ</t>
    </rPh>
    <rPh sb="16" eb="18">
      <t>イリョウ</t>
    </rPh>
    <rPh sb="19" eb="21">
      <t>カクホ</t>
    </rPh>
    <rPh sb="22" eb="23">
      <t>カン</t>
    </rPh>
    <rPh sb="25" eb="27">
      <t>ホウリツ</t>
    </rPh>
    <rPh sb="31" eb="33">
      <t>イリョウ</t>
    </rPh>
    <rPh sb="33" eb="35">
      <t>ホケン</t>
    </rPh>
    <rPh sb="35" eb="36">
      <t>シャ</t>
    </rPh>
    <rPh sb="37" eb="39">
      <t>トクテイ</t>
    </rPh>
    <rPh sb="39" eb="41">
      <t>ケンコウ</t>
    </rPh>
    <rPh sb="41" eb="43">
      <t>シンサ</t>
    </rPh>
    <rPh sb="44" eb="46">
      <t>ギム</t>
    </rPh>
    <phoneticPr fontId="25"/>
  </si>
  <si>
    <t>要医療</t>
    <rPh sb="0" eb="1">
      <t>ヨウ</t>
    </rPh>
    <rPh sb="1" eb="3">
      <t>イリョウ</t>
    </rPh>
    <phoneticPr fontId="25"/>
  </si>
  <si>
    <t>要指導</t>
    <rPh sb="0" eb="1">
      <t>ヨウ</t>
    </rPh>
    <rPh sb="1" eb="3">
      <t>シドウ</t>
    </rPh>
    <phoneticPr fontId="25"/>
  </si>
  <si>
    <t>異常認めず</t>
    <rPh sb="0" eb="2">
      <t>イジョウ</t>
    </rPh>
    <rPh sb="2" eb="3">
      <t>ミト</t>
    </rPh>
    <phoneticPr fontId="25"/>
  </si>
  <si>
    <t>総受診者数</t>
    <rPh sb="0" eb="1">
      <t>ソウ</t>
    </rPh>
    <rPh sb="1" eb="4">
      <t>ジュシンシャ</t>
    </rPh>
    <rPh sb="4" eb="5">
      <t>スウ</t>
    </rPh>
    <phoneticPr fontId="25"/>
  </si>
  <si>
    <t>普通</t>
  </si>
  <si>
    <t>乳類
販売業</t>
    <phoneticPr fontId="25"/>
  </si>
  <si>
    <t>魚介類
販売業</t>
    <phoneticPr fontId="25"/>
  </si>
  <si>
    <t>食肉
販売業</t>
    <phoneticPr fontId="25"/>
  </si>
  <si>
    <t>菓子
製造業</t>
    <rPh sb="0" eb="2">
      <t>カシ</t>
    </rPh>
    <rPh sb="3" eb="4">
      <t>セイ</t>
    </rPh>
    <rPh sb="4" eb="5">
      <t>ゾウ</t>
    </rPh>
    <rPh sb="5" eb="6">
      <t>ギョウ</t>
    </rPh>
    <phoneticPr fontId="25"/>
  </si>
  <si>
    <t>興行場</t>
  </si>
  <si>
    <t>下宿</t>
  </si>
  <si>
    <t>簡易
宿所</t>
    <phoneticPr fontId="25"/>
  </si>
  <si>
    <t>公衆浴場</t>
  </si>
  <si>
    <t>クリーニング所</t>
  </si>
  <si>
    <t>美容所</t>
  </si>
  <si>
    <t>理容所</t>
  </si>
  <si>
    <t>食品衛生関係</t>
  </si>
  <si>
    <t>環境衛生関係</t>
  </si>
  <si>
    <t>非届出
施設</t>
    <rPh sb="0" eb="1">
      <t>ヒ</t>
    </rPh>
    <rPh sb="1" eb="2">
      <t>トドケ</t>
    </rPh>
    <rPh sb="2" eb="3">
      <t>デ</t>
    </rPh>
    <rPh sb="4" eb="6">
      <t>シセツ</t>
    </rPh>
    <phoneticPr fontId="25"/>
  </si>
  <si>
    <t>運送業</t>
    <rPh sb="0" eb="3">
      <t>ウンソウギョウ</t>
    </rPh>
    <phoneticPr fontId="25"/>
  </si>
  <si>
    <t>電気鍍金</t>
    <rPh sb="0" eb="2">
      <t>デンキ</t>
    </rPh>
    <rPh sb="2" eb="4">
      <t>メッキ</t>
    </rPh>
    <phoneticPr fontId="25"/>
  </si>
  <si>
    <t>貸与業</t>
    <rPh sb="0" eb="2">
      <t>タイヨ</t>
    </rPh>
    <rPh sb="2" eb="3">
      <t>ギョウ</t>
    </rPh>
    <phoneticPr fontId="25"/>
  </si>
  <si>
    <t>販売業</t>
    <rPh sb="0" eb="3">
      <t>ハンバイギョウ</t>
    </rPh>
    <phoneticPr fontId="25"/>
  </si>
  <si>
    <t>製造
販売業</t>
    <rPh sb="0" eb="2">
      <t>セイゾウ</t>
    </rPh>
    <rPh sb="3" eb="6">
      <t>ハンバイギョウ</t>
    </rPh>
    <phoneticPr fontId="25"/>
  </si>
  <si>
    <t>業務上取扱者</t>
    <rPh sb="0" eb="3">
      <t>ギョウムジョウ</t>
    </rPh>
    <rPh sb="3" eb="5">
      <t>トリアツカイ</t>
    </rPh>
    <rPh sb="5" eb="6">
      <t>シャ</t>
    </rPh>
    <phoneticPr fontId="25"/>
  </si>
  <si>
    <t>特定
品目
販売業</t>
    <rPh sb="0" eb="2">
      <t>トクテイ</t>
    </rPh>
    <rPh sb="3" eb="5">
      <t>ヒンモク</t>
    </rPh>
    <rPh sb="6" eb="9">
      <t>ハンバイギョウ</t>
    </rPh>
    <phoneticPr fontId="25"/>
  </si>
  <si>
    <t>農業用
品目
販売業</t>
    <rPh sb="0" eb="3">
      <t>ノウギョウヨウ</t>
    </rPh>
    <rPh sb="4" eb="6">
      <t>ヒンモク</t>
    </rPh>
    <rPh sb="7" eb="10">
      <t>ハンバイギョウ</t>
    </rPh>
    <phoneticPr fontId="25"/>
  </si>
  <si>
    <t>毒物劇物一般
販売業</t>
    <rPh sb="0" eb="1">
      <t>ドク</t>
    </rPh>
    <rPh sb="1" eb="2">
      <t>ブツ</t>
    </rPh>
    <rPh sb="2" eb="4">
      <t>ゲキブツ</t>
    </rPh>
    <rPh sb="4" eb="6">
      <t>イッパン</t>
    </rPh>
    <rPh sb="7" eb="10">
      <t>ハンバイギョウ</t>
    </rPh>
    <phoneticPr fontId="25"/>
  </si>
  <si>
    <t>管理医療機器</t>
    <rPh sb="0" eb="2">
      <t>カンリ</t>
    </rPh>
    <rPh sb="2" eb="4">
      <t>イリョウ</t>
    </rPh>
    <rPh sb="4" eb="6">
      <t>キキ</t>
    </rPh>
    <phoneticPr fontId="25"/>
  </si>
  <si>
    <t>高度管理医療機器</t>
    <rPh sb="0" eb="2">
      <t>コウド</t>
    </rPh>
    <rPh sb="2" eb="4">
      <t>カンリ</t>
    </rPh>
    <rPh sb="4" eb="6">
      <t>イリョウ</t>
    </rPh>
    <rPh sb="6" eb="8">
      <t>キキ</t>
    </rPh>
    <phoneticPr fontId="25"/>
  </si>
  <si>
    <t>店舗
販売業</t>
    <rPh sb="0" eb="2">
      <t>テンポ</t>
    </rPh>
    <rPh sb="3" eb="5">
      <t>ハンバイ</t>
    </rPh>
    <rPh sb="5" eb="6">
      <t>ギョウ</t>
    </rPh>
    <phoneticPr fontId="25"/>
  </si>
  <si>
    <t>麻薬
小売業</t>
    <rPh sb="0" eb="2">
      <t>マヤク</t>
    </rPh>
    <rPh sb="3" eb="6">
      <t>コウリギョウ</t>
    </rPh>
    <phoneticPr fontId="25"/>
  </si>
  <si>
    <t>薬局製剤</t>
    <rPh sb="0" eb="2">
      <t>ヤッキョク</t>
    </rPh>
    <rPh sb="2" eb="4">
      <t>セイザイ</t>
    </rPh>
    <phoneticPr fontId="25"/>
  </si>
  <si>
    <t>薬局</t>
    <rPh sb="0" eb="1">
      <t>クスリ</t>
    </rPh>
    <rPh sb="1" eb="2">
      <t>キョク</t>
    </rPh>
    <phoneticPr fontId="25"/>
  </si>
  <si>
    <t>毒物劇物関係</t>
    <rPh sb="0" eb="1">
      <t>ドク</t>
    </rPh>
    <rPh sb="1" eb="2">
      <t>ブツ</t>
    </rPh>
    <rPh sb="2" eb="4">
      <t>ゲキブツ</t>
    </rPh>
    <phoneticPr fontId="25"/>
  </si>
  <si>
    <t>薬事関係</t>
    <rPh sb="0" eb="2">
      <t>ヤクジ</t>
    </rPh>
    <rPh sb="2" eb="4">
      <t>カンケイ</t>
    </rPh>
    <phoneticPr fontId="25"/>
  </si>
  <si>
    <t>脳梗塞</t>
  </si>
  <si>
    <t>脳内出血</t>
  </si>
  <si>
    <t>くも膜下出血</t>
  </si>
  <si>
    <t>心不全</t>
  </si>
  <si>
    <t>不整脈及び伝導障害</t>
  </si>
  <si>
    <t>その他の虚血性心疾患</t>
  </si>
  <si>
    <t>急性心筋梗塞</t>
  </si>
  <si>
    <t>白血病</t>
  </si>
  <si>
    <t>子宮</t>
  </si>
  <si>
    <t>乳房</t>
  </si>
  <si>
    <t>気管・気管支及び肺</t>
  </si>
  <si>
    <t>膵</t>
  </si>
  <si>
    <t>胆のう及びその他の胆道</t>
    <phoneticPr fontId="25"/>
  </si>
  <si>
    <t>肝及び肝内胆管</t>
  </si>
  <si>
    <t>直腸Ｓ状結腸移行部
及び直腸</t>
    <phoneticPr fontId="25"/>
  </si>
  <si>
    <t>結腸</t>
  </si>
  <si>
    <t>胃</t>
  </si>
  <si>
    <t>食道</t>
  </si>
  <si>
    <t>その他の全死因</t>
  </si>
  <si>
    <t>自殺</t>
  </si>
  <si>
    <t>再掲</t>
  </si>
  <si>
    <t>不慮の事故</t>
  </si>
  <si>
    <t>老衰</t>
  </si>
  <si>
    <t>腎不全</t>
  </si>
  <si>
    <t>肝疾患</t>
  </si>
  <si>
    <t>喘息</t>
  </si>
  <si>
    <t>慢性閉塞性肺疾患</t>
  </si>
  <si>
    <t>肺炎</t>
  </si>
  <si>
    <t>大動脈瘤及び解離</t>
  </si>
  <si>
    <t>脳血管疾患</t>
  </si>
  <si>
    <t>心疾患(高血圧性を除く)</t>
    <phoneticPr fontId="25"/>
  </si>
  <si>
    <t>高血圧性疾患</t>
    <phoneticPr fontId="25"/>
  </si>
  <si>
    <t>糖尿病</t>
  </si>
  <si>
    <t>悪性新生物</t>
  </si>
  <si>
    <t>結核</t>
  </si>
  <si>
    <t>　注：乳児死亡とは、生後１年未満の死亡をいう。</t>
    <rPh sb="1" eb="2">
      <t>チュウ</t>
    </rPh>
    <rPh sb="3" eb="5">
      <t>ニュウジ</t>
    </rPh>
    <rPh sb="5" eb="7">
      <t>シボウ</t>
    </rPh>
    <rPh sb="10" eb="12">
      <t>セイゴ</t>
    </rPh>
    <rPh sb="13" eb="14">
      <t>ネン</t>
    </rPh>
    <rPh sb="14" eb="16">
      <t>ミマン</t>
    </rPh>
    <rPh sb="17" eb="19">
      <t>シボウ</t>
    </rPh>
    <phoneticPr fontId="25"/>
  </si>
  <si>
    <t>他殺</t>
  </si>
  <si>
    <t>乳幼児突然死症候群</t>
  </si>
  <si>
    <t>先天奇形、変形及び
染色体異常</t>
    <phoneticPr fontId="25"/>
  </si>
  <si>
    <t>胎児及び新生児の
出血性障害及び血液障害</t>
    <phoneticPr fontId="25"/>
  </si>
  <si>
    <t>周産期に特異的な感染症</t>
  </si>
  <si>
    <t>周産期に特異的な呼吸障害
及び心血管障害</t>
    <phoneticPr fontId="25"/>
  </si>
  <si>
    <t>出産外傷</t>
  </si>
  <si>
    <t>妊娠期間及び胎児発育に
関連する障害</t>
    <phoneticPr fontId="25"/>
  </si>
  <si>
    <t>ヘルニア及び腸閉塞</t>
  </si>
  <si>
    <t>インフルエンザ</t>
  </si>
  <si>
    <t>脳性麻痺</t>
    <phoneticPr fontId="25"/>
  </si>
  <si>
    <t>脊髄性筋萎縮症
及び関連症候群</t>
    <phoneticPr fontId="25"/>
  </si>
  <si>
    <t>髄膜炎</t>
  </si>
  <si>
    <t>代謝障害</t>
  </si>
  <si>
    <t>栄養失調(症)及び
その他の栄養欠乏症</t>
    <phoneticPr fontId="25"/>
  </si>
  <si>
    <t>その他の新生物(腫瘍)</t>
    <phoneticPr fontId="25"/>
  </si>
  <si>
    <t>悪性新生物(腫瘍)</t>
    <phoneticPr fontId="25"/>
  </si>
  <si>
    <t>ウイルス性肝炎</t>
  </si>
  <si>
    <t>麻疹</t>
  </si>
  <si>
    <t>敗血症</t>
  </si>
  <si>
    <t>腸管感染症</t>
  </si>
  <si>
    <t>不明</t>
    <rPh sb="0" eb="2">
      <t>フメイ</t>
    </rPh>
    <phoneticPr fontId="25"/>
  </si>
  <si>
    <t>105歳以上</t>
    <rPh sb="3" eb="6">
      <t>サイイジョウ</t>
    </rPh>
    <phoneticPr fontId="25"/>
  </si>
  <si>
    <t>100～104</t>
  </si>
  <si>
    <t>95〜99</t>
  </si>
  <si>
    <t>90〜94</t>
  </si>
  <si>
    <t>85～89</t>
  </si>
  <si>
    <t>80～84</t>
  </si>
  <si>
    <t>75〜79</t>
  </si>
  <si>
    <t>70〜74</t>
  </si>
  <si>
    <t>65〜69</t>
  </si>
  <si>
    <t>60〜64</t>
  </si>
  <si>
    <t>55〜59</t>
  </si>
  <si>
    <t>50〜54</t>
  </si>
  <si>
    <t>45〜49</t>
  </si>
  <si>
    <t>40〜44</t>
  </si>
  <si>
    <t>35〜39</t>
  </si>
  <si>
    <t>30〜34</t>
  </si>
  <si>
    <t>25〜29</t>
  </si>
  <si>
    <t>20〜24</t>
  </si>
  <si>
    <t>15〜19</t>
  </si>
  <si>
    <t>10〜14</t>
  </si>
  <si>
    <t>5〜9</t>
  </si>
  <si>
    <t>1〜4</t>
    <phoneticPr fontId="25"/>
  </si>
  <si>
    <t>0歳</t>
  </si>
  <si>
    <t>資料：環境部リサイクル清掃課（清掃事業年報）</t>
    <rPh sb="3" eb="6">
      <t>カンキョウブ</t>
    </rPh>
    <rPh sb="11" eb="13">
      <t>セイソウ</t>
    </rPh>
    <rPh sb="13" eb="14">
      <t>カ</t>
    </rPh>
    <phoneticPr fontId="25"/>
  </si>
  <si>
    <t>注４：燃やすごみ・燃やさないごみ収集量にはプラスチック製容器包装残渣分は含まない。</t>
    <rPh sb="3" eb="4">
      <t>モ</t>
    </rPh>
    <rPh sb="9" eb="10">
      <t>モ</t>
    </rPh>
    <rPh sb="16" eb="18">
      <t>シュウシュウ</t>
    </rPh>
    <rPh sb="18" eb="19">
      <t>リョウ</t>
    </rPh>
    <rPh sb="27" eb="28">
      <t>セイ</t>
    </rPh>
    <rPh sb="28" eb="30">
      <t>ヨウキ</t>
    </rPh>
    <rPh sb="30" eb="32">
      <t>ホウソウ</t>
    </rPh>
    <rPh sb="32" eb="34">
      <t>ザンサ</t>
    </rPh>
    <rPh sb="34" eb="35">
      <t>ブン</t>
    </rPh>
    <rPh sb="36" eb="37">
      <t>フク</t>
    </rPh>
    <phoneticPr fontId="25"/>
  </si>
  <si>
    <t>注３：持込は区別持込ごみ量算定によるもの。</t>
    <rPh sb="6" eb="8">
      <t>クベツ</t>
    </rPh>
    <rPh sb="8" eb="10">
      <t>モチコミ</t>
    </rPh>
    <rPh sb="12" eb="13">
      <t>リョウ</t>
    </rPh>
    <rPh sb="13" eb="15">
      <t>サンテイ</t>
    </rPh>
    <phoneticPr fontId="25"/>
  </si>
  <si>
    <t>注２：四捨五入のため総数が必ずしも一致していない｡</t>
  </si>
  <si>
    <t>注１：収集対象世帯数は各月１日現在で住民基本台帳に登録された数(外国人世帯を含む)の年度平均。</t>
    <rPh sb="42" eb="44">
      <t>ネンド</t>
    </rPh>
    <rPh sb="44" eb="46">
      <t>ヘイキン</t>
    </rPh>
    <phoneticPr fontId="25"/>
  </si>
  <si>
    <t>ｔ</t>
    <phoneticPr fontId="25"/>
  </si>
  <si>
    <t>平常
申告分</t>
  </si>
  <si>
    <t>粗大収集</t>
  </si>
  <si>
    <t>燃やす
ごみ</t>
    <rPh sb="0" eb="1">
      <t>モ</t>
    </rPh>
    <phoneticPr fontId="25"/>
  </si>
  <si>
    <t>持込</t>
  </si>
  <si>
    <t>収集量</t>
    <phoneticPr fontId="25"/>
  </si>
  <si>
    <t>収集対象
世帯数</t>
    <phoneticPr fontId="25"/>
  </si>
  <si>
    <t>　注：四捨五入のため総数が必ずしも一致していない｡</t>
    <phoneticPr fontId="25"/>
  </si>
  <si>
    <t>焼却</t>
  </si>
  <si>
    <t>低空地埋立および積替</t>
  </si>
  <si>
    <t>資料：清掃事務所（清掃事業年報）</t>
    <rPh sb="3" eb="5">
      <t>セイソウ</t>
    </rPh>
    <rPh sb="5" eb="7">
      <t>ジム</t>
    </rPh>
    <rPh sb="7" eb="8">
      <t>ショ</t>
    </rPh>
    <phoneticPr fontId="25"/>
  </si>
  <si>
    <t>雑びん</t>
  </si>
  <si>
    <t>生びん</t>
  </si>
  <si>
    <t>その他金属</t>
  </si>
  <si>
    <t>アルミ</t>
  </si>
  <si>
    <t>スチール</t>
  </si>
  <si>
    <t>プラスチック製容器包装</t>
    <rPh sb="6" eb="7">
      <t>セイ</t>
    </rPh>
    <rPh sb="7" eb="9">
      <t>ヨウキ</t>
    </rPh>
    <rPh sb="9" eb="11">
      <t>ホウソウ</t>
    </rPh>
    <phoneticPr fontId="25"/>
  </si>
  <si>
    <t>食品トレイ</t>
    <phoneticPr fontId="25"/>
  </si>
  <si>
    <t>ペットボトル</t>
  </si>
  <si>
    <t>びん</t>
  </si>
  <si>
    <t>金属</t>
  </si>
  <si>
    <t>回収量</t>
  </si>
  <si>
    <t>紙パック</t>
  </si>
  <si>
    <t>段ボール</t>
  </si>
  <si>
    <t>雑誌</t>
  </si>
  <si>
    <t>新聞</t>
  </si>
  <si>
    <t>布類</t>
  </si>
  <si>
    <t>紙類</t>
  </si>
  <si>
    <t>集団回収
団体数</t>
    <phoneticPr fontId="25"/>
  </si>
  <si>
    <t>　注：他区収集分も含む｡</t>
    <phoneticPr fontId="25"/>
  </si>
  <si>
    <t>kℓ</t>
  </si>
  <si>
    <t>kℓ</t>
    <phoneticPr fontId="25"/>
  </si>
  <si>
    <t>汲取量</t>
  </si>
  <si>
    <t>作業延戸数</t>
  </si>
  <si>
    <t>作業日数</t>
  </si>
  <si>
    <t>資料：（財）特別区協議会「特別区の統計」</t>
    <rPh sb="4" eb="5">
      <t>ザイ</t>
    </rPh>
    <rPh sb="6" eb="9">
      <t>トクベツク</t>
    </rPh>
    <rPh sb="9" eb="12">
      <t>キョウギカイ</t>
    </rPh>
    <rPh sb="13" eb="16">
      <t>トクベツク</t>
    </rPh>
    <rPh sb="17" eb="19">
      <t>トウケイ</t>
    </rPh>
    <phoneticPr fontId="25"/>
  </si>
  <si>
    <t>区立</t>
  </si>
  <si>
    <t>都立</t>
  </si>
  <si>
    <t>区面積に対する
公園面積の割合</t>
    <rPh sb="1" eb="3">
      <t>メンセキ</t>
    </rPh>
    <rPh sb="4" eb="5">
      <t>タイ</t>
    </rPh>
    <rPh sb="8" eb="10">
      <t>コウエン</t>
    </rPh>
    <rPh sb="10" eb="12">
      <t>メンセキ</t>
    </rPh>
    <phoneticPr fontId="25"/>
  </si>
  <si>
    <t>その他の公園</t>
    <rPh sb="2" eb="3">
      <t>タ</t>
    </rPh>
    <phoneticPr fontId="25"/>
  </si>
  <si>
    <t>都市公園以外の
区立公園</t>
    <phoneticPr fontId="25"/>
  </si>
  <si>
    <t>都市公園</t>
    <phoneticPr fontId="25"/>
  </si>
  <si>
    <t>資料：都市整備部道路補修課</t>
    <rPh sb="3" eb="5">
      <t>トシ</t>
    </rPh>
    <rPh sb="5" eb="7">
      <t>セイビ</t>
    </rPh>
    <rPh sb="8" eb="10">
      <t>ドウロ</t>
    </rPh>
    <rPh sb="10" eb="12">
      <t>ホシュウ</t>
    </rPh>
    <rPh sb="12" eb="13">
      <t>カ</t>
    </rPh>
    <phoneticPr fontId="25"/>
  </si>
  <si>
    <t>左のうち
歩道植樹帯</t>
    <phoneticPr fontId="25"/>
  </si>
  <si>
    <t>道路緑地
面積</t>
    <phoneticPr fontId="25"/>
  </si>
  <si>
    <t>トネリコ</t>
  </si>
  <si>
    <t>クスノキ</t>
  </si>
  <si>
    <t>ヤナギ</t>
  </si>
  <si>
    <t>ヤマモモ</t>
  </si>
  <si>
    <t>サクラ</t>
  </si>
  <si>
    <t>資料：都市整備部道路補修課</t>
    <rPh sb="3" eb="5">
      <t>トシ</t>
    </rPh>
    <rPh sb="5" eb="7">
      <t>セイビ</t>
    </rPh>
    <rPh sb="10" eb="12">
      <t>ホシュウ</t>
    </rPh>
    <rPh sb="12" eb="13">
      <t>カ</t>
    </rPh>
    <phoneticPr fontId="25"/>
  </si>
  <si>
    <t>区道</t>
  </si>
  <si>
    <t>ＬＥＤ灯他</t>
    <rPh sb="3" eb="4">
      <t>トウ</t>
    </rPh>
    <rPh sb="4" eb="5">
      <t>ホカ</t>
    </rPh>
    <phoneticPr fontId="25"/>
  </si>
  <si>
    <t>水銀灯</t>
    <phoneticPr fontId="25"/>
  </si>
  <si>
    <t>蛍光灯</t>
  </si>
  <si>
    <t>白熱灯</t>
    <rPh sb="0" eb="3">
      <t>ハクネツトウ</t>
    </rPh>
    <phoneticPr fontId="25"/>
  </si>
  <si>
    <t>資料：環境部環境課</t>
  </si>
  <si>
    <t>　注：２項目以上にまたがる場合は，それぞれの現象ごとに１件とする｡</t>
    <phoneticPr fontId="25"/>
  </si>
  <si>
    <t>土壌汚染</t>
  </si>
  <si>
    <t>地盤沈下</t>
  </si>
  <si>
    <t>振動</t>
  </si>
  <si>
    <t>騒音</t>
  </si>
  <si>
    <t>汚水</t>
  </si>
  <si>
    <t>悪臭</t>
  </si>
  <si>
    <t>有害ガス</t>
  </si>
  <si>
    <t>粉じん</t>
  </si>
  <si>
    <t>ばい煙</t>
  </si>
  <si>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5"/>
  </si>
  <si>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5"/>
  </si>
  <si>
    <t>×</t>
  </si>
  <si>
    <t>ppm</t>
    <phoneticPr fontId="25"/>
  </si>
  <si>
    <t>環境基準
達成状況</t>
    <phoneticPr fontId="25"/>
  </si>
  <si>
    <t>年平均値</t>
    <phoneticPr fontId="25"/>
  </si>
  <si>
    <t>浮遊粒子状物質</t>
  </si>
  <si>
    <t>オキシダント</t>
  </si>
  <si>
    <t>二酸化硫黄</t>
  </si>
  <si>
    <t>二酸化窒素</t>
  </si>
  <si>
    <t>一酸化炭素</t>
  </si>
  <si>
    <t>資料：環境部環境課</t>
    <phoneticPr fontId="25"/>
  </si>
  <si>
    <t>　注：２項目以上の現象にまたがるものがある場合は､それぞれの現象ごとに１件とする｡</t>
    <phoneticPr fontId="25"/>
  </si>
  <si>
    <t>建設作業</t>
    <phoneticPr fontId="25"/>
  </si>
  <si>
    <t>指定作業場</t>
    <rPh sb="0" eb="2">
      <t>シテイ</t>
    </rPh>
    <rPh sb="2" eb="4">
      <t>サギョウ</t>
    </rPh>
    <rPh sb="4" eb="5">
      <t>バ</t>
    </rPh>
    <phoneticPr fontId="25"/>
  </si>
  <si>
    <t>工場</t>
    <rPh sb="0" eb="2">
      <t>コウジョウ</t>
    </rPh>
    <phoneticPr fontId="25"/>
  </si>
  <si>
    <t>区分</t>
    <rPh sb="0" eb="2">
      <t>クブン</t>
    </rPh>
    <phoneticPr fontId="25"/>
  </si>
  <si>
    <t>1-1　住民基本台帳登録人口の推移</t>
    <phoneticPr fontId="25"/>
  </si>
  <si>
    <t>令和2年</t>
    <rPh sb="0" eb="2">
      <t>レイワ</t>
    </rPh>
    <rPh sb="3" eb="4">
      <t>ネン</t>
    </rPh>
    <phoneticPr fontId="25"/>
  </si>
  <si>
    <t>資料：政策経営部政策企画課</t>
    <phoneticPr fontId="25"/>
  </si>
  <si>
    <t>1-2　町丁目別世帯と人口</t>
    <rPh sb="8" eb="10">
      <t>セタイ</t>
    </rPh>
    <rPh sb="11" eb="13">
      <t>ジンコウ</t>
    </rPh>
    <phoneticPr fontId="42"/>
  </si>
  <si>
    <t>1-3　人口動態</t>
    <phoneticPr fontId="25"/>
  </si>
  <si>
    <t>平成29年</t>
    <phoneticPr fontId="25"/>
  </si>
  <si>
    <t>注１：D＝C÷B×100、E＝(A＋C)÷B×100</t>
    <phoneticPr fontId="25"/>
  </si>
  <si>
    <t>平成30年</t>
    <rPh sb="0" eb="2">
      <t>ヘイセイ</t>
    </rPh>
    <rPh sb="4" eb="5">
      <t>トシ</t>
    </rPh>
    <phoneticPr fontId="25"/>
  </si>
  <si>
    <t>総人口に
占める割合</t>
    <rPh sb="0" eb="3">
      <t>ソウジンコウ</t>
    </rPh>
    <rPh sb="5" eb="6">
      <t>シ</t>
    </rPh>
    <rPh sb="8" eb="10">
      <t>ワリアイ</t>
    </rPh>
    <phoneticPr fontId="25"/>
  </si>
  <si>
    <t>総数(C)</t>
    <rPh sb="0" eb="2">
      <t>ソウスウ</t>
    </rPh>
    <phoneticPr fontId="25"/>
  </si>
  <si>
    <t>総数(B)</t>
    <rPh sb="0" eb="2">
      <t>ソウスウ</t>
    </rPh>
    <phoneticPr fontId="25"/>
  </si>
  <si>
    <t>総数(A)</t>
    <rPh sb="0" eb="2">
      <t>ソウスウ</t>
    </rPh>
    <phoneticPr fontId="25"/>
  </si>
  <si>
    <t>従属人口指数
(E)</t>
    <rPh sb="4" eb="6">
      <t>シスウ</t>
    </rPh>
    <phoneticPr fontId="25"/>
  </si>
  <si>
    <t>老年人口指数
(D)</t>
    <rPh sb="4" eb="6">
      <t>シスウ</t>
    </rPh>
    <phoneticPr fontId="25"/>
  </si>
  <si>
    <t>老年人口（65歳以上）</t>
    <phoneticPr fontId="25"/>
  </si>
  <si>
    <t>生産年齢人口（15〜64歳）</t>
    <phoneticPr fontId="25"/>
  </si>
  <si>
    <t>年少人口（0〜14歳）</t>
    <phoneticPr fontId="25"/>
  </si>
  <si>
    <t>総人口</t>
    <rPh sb="0" eb="3">
      <t>ソウジンコウ</t>
    </rPh>
    <phoneticPr fontId="25"/>
  </si>
  <si>
    <t>（単位：人）</t>
    <phoneticPr fontId="25"/>
  </si>
  <si>
    <t>（令和4年1月1日現在）</t>
    <rPh sb="1" eb="3">
      <t>レイワ</t>
    </rPh>
    <rPh sb="4" eb="5">
      <t>ネン</t>
    </rPh>
    <rPh sb="6" eb="7">
      <t>ガツ</t>
    </rPh>
    <rPh sb="8" eb="9">
      <t>ニチ</t>
    </rPh>
    <rPh sb="9" eb="11">
      <t>ゲンザイ</t>
    </rPh>
    <phoneticPr fontId="25"/>
  </si>
  <si>
    <t>町名</t>
    <rPh sb="0" eb="2">
      <t>チョウメイ</t>
    </rPh>
    <phoneticPr fontId="8"/>
  </si>
  <si>
    <t>地域人口に
占める割合</t>
    <rPh sb="0" eb="2">
      <t>チイキ</t>
    </rPh>
    <rPh sb="2" eb="4">
      <t>ジンコウ</t>
    </rPh>
    <rPh sb="6" eb="7">
      <t>シ</t>
    </rPh>
    <rPh sb="9" eb="11">
      <t>ワリアイ</t>
    </rPh>
    <phoneticPr fontId="25"/>
  </si>
  <si>
    <t>（各年1月1日現在）</t>
    <rPh sb="1" eb="2">
      <t>カク</t>
    </rPh>
    <rPh sb="2" eb="3">
      <t>ネン</t>
    </rPh>
    <rPh sb="4" eb="5">
      <t>ガツ</t>
    </rPh>
    <rPh sb="6" eb="7">
      <t>ニチ</t>
    </rPh>
    <rPh sb="7" eb="9">
      <t>ゲンザイ</t>
    </rPh>
    <phoneticPr fontId="25"/>
  </si>
  <si>
    <t>総人口</t>
    <rPh sb="0" eb="3">
      <t>ソウジンコウ</t>
    </rPh>
    <phoneticPr fontId="42"/>
  </si>
  <si>
    <t>総人口</t>
    <rPh sb="0" eb="1">
      <t>ソウ</t>
    </rPh>
    <rPh sb="1" eb="3">
      <t>ジンコウ</t>
    </rPh>
    <phoneticPr fontId="25"/>
  </si>
  <si>
    <t>65歳以上
高齢者人口</t>
    <rPh sb="2" eb="5">
      <t>サイイジョウ</t>
    </rPh>
    <rPh sb="6" eb="9">
      <t>コウレイシャ</t>
    </rPh>
    <rPh sb="9" eb="11">
      <t>ジンコウ</t>
    </rPh>
    <phoneticPr fontId="25"/>
  </si>
  <si>
    <t>ひとり暮らし高齢者数</t>
    <rPh sb="3" eb="4">
      <t>ク</t>
    </rPh>
    <rPh sb="6" eb="9">
      <t>コウレイシャ</t>
    </rPh>
    <rPh sb="9" eb="10">
      <t>スウ</t>
    </rPh>
    <phoneticPr fontId="25"/>
  </si>
  <si>
    <t>65歳以上人口に
占める割合</t>
    <rPh sb="2" eb="5">
      <t>サイイジョウ</t>
    </rPh>
    <rPh sb="5" eb="7">
      <t>ジンコウ</t>
    </rPh>
    <rPh sb="9" eb="10">
      <t>シ</t>
    </rPh>
    <rPh sb="12" eb="14">
      <t>ワリアイ</t>
    </rPh>
    <phoneticPr fontId="25"/>
  </si>
  <si>
    <t>平成17年</t>
    <rPh sb="0" eb="2">
      <t>ヘイセイ</t>
    </rPh>
    <rPh sb="4" eb="5">
      <t>トシ</t>
    </rPh>
    <phoneticPr fontId="25"/>
  </si>
  <si>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25"/>
  </si>
  <si>
    <t>注２：ひとり暮らし高齢者の定義は、65歳以上で起居をともにする家族などがいない方（事実上単身の方）であり、次の方も「ひとり暮らし高齢者」に含む。</t>
    <rPh sb="0" eb="1">
      <t>チュウ</t>
    </rPh>
    <phoneticPr fontId="25"/>
  </si>
  <si>
    <t>　　　・日中は介護等で親族がいるが、夜になると帰宅してしまう。</t>
    <phoneticPr fontId="25"/>
  </si>
  <si>
    <t>　　　・同じ敷地内に住んでいるが、棟が分かれている。</t>
    <phoneticPr fontId="25"/>
  </si>
  <si>
    <t>　　　・同じマンション、アパートに住んでいるが、部屋番号が違う。</t>
    <phoneticPr fontId="25"/>
  </si>
  <si>
    <t>資料：福祉部福祉管理課</t>
    <rPh sb="3" eb="5">
      <t>フクシ</t>
    </rPh>
    <rPh sb="5" eb="6">
      <t>ブ</t>
    </rPh>
    <rPh sb="6" eb="8">
      <t>フクシ</t>
    </rPh>
    <rPh sb="8" eb="11">
      <t>カンリカ</t>
    </rPh>
    <phoneticPr fontId="25"/>
  </si>
  <si>
    <t>乳幼児人口</t>
    <rPh sb="0" eb="3">
      <t>ニュウヨウジ</t>
    </rPh>
    <rPh sb="3" eb="5">
      <t>ジンコウ</t>
    </rPh>
    <phoneticPr fontId="25"/>
  </si>
  <si>
    <t>０歳児</t>
    <phoneticPr fontId="25"/>
  </si>
  <si>
    <t>１歳児</t>
    <phoneticPr fontId="25"/>
  </si>
  <si>
    <t>２歳児</t>
    <phoneticPr fontId="25"/>
  </si>
  <si>
    <t>３歳児</t>
    <phoneticPr fontId="25"/>
  </si>
  <si>
    <t>４歳児</t>
    <phoneticPr fontId="25"/>
  </si>
  <si>
    <t>５歳児</t>
    <phoneticPr fontId="25"/>
  </si>
  <si>
    <t>（令和4年1月1日現在）</t>
    <rPh sb="1" eb="3">
      <t>レイワ</t>
    </rPh>
    <rPh sb="4" eb="5">
      <t>ネン</t>
    </rPh>
    <phoneticPr fontId="42"/>
  </si>
  <si>
    <t>平成30年</t>
    <rPh sb="0" eb="2">
      <t>ヘイセイ</t>
    </rPh>
    <rPh sb="4" eb="5">
      <t>ネン</t>
    </rPh>
    <phoneticPr fontId="25"/>
  </si>
  <si>
    <t>27</t>
  </si>
  <si>
    <t>2-1　町丁目別土地面積</t>
    <phoneticPr fontId="25"/>
  </si>
  <si>
    <t>2-2　地目別土地面積</t>
    <phoneticPr fontId="25"/>
  </si>
  <si>
    <t>平成30年</t>
    <rPh sb="0" eb="2">
      <t>ヘイセイ</t>
    </rPh>
    <rPh sb="4" eb="5">
      <t>ネン</t>
    </rPh>
    <phoneticPr fontId="25"/>
  </si>
  <si>
    <t>2-3　家屋実態一覧表</t>
    <phoneticPr fontId="25"/>
  </si>
  <si>
    <t>令和4年</t>
    <rPh sb="0" eb="2">
      <t>レイワ</t>
    </rPh>
    <rPh sb="3" eb="4">
      <t>ネン</t>
    </rPh>
    <phoneticPr fontId="25"/>
  </si>
  <si>
    <t>（１）構造別申請件数</t>
    <rPh sb="3" eb="5">
      <t>コウゾウ</t>
    </rPh>
    <rPh sb="5" eb="6">
      <t>ベツ</t>
    </rPh>
    <rPh sb="6" eb="8">
      <t>シンセイ</t>
    </rPh>
    <rPh sb="8" eb="10">
      <t>ケンスウ</t>
    </rPh>
    <phoneticPr fontId="25"/>
  </si>
  <si>
    <t>年度</t>
    <rPh sb="0" eb="2">
      <t>ネンド</t>
    </rPh>
    <phoneticPr fontId="25"/>
  </si>
  <si>
    <t>平成29年度</t>
    <rPh sb="0" eb="2">
      <t>ヘイセイ</t>
    </rPh>
    <rPh sb="4" eb="6">
      <t>ネンド</t>
    </rPh>
    <phoneticPr fontId="25"/>
  </si>
  <si>
    <t>（２）住宅利用別申請戸数</t>
    <rPh sb="3" eb="5">
      <t>ジュウタク</t>
    </rPh>
    <rPh sb="5" eb="7">
      <t>リヨウ</t>
    </rPh>
    <rPh sb="7" eb="8">
      <t>ベツ</t>
    </rPh>
    <rPh sb="8" eb="10">
      <t>シンセイ</t>
    </rPh>
    <rPh sb="10" eb="12">
      <t>コスウ</t>
    </rPh>
    <phoneticPr fontId="25"/>
  </si>
  <si>
    <t>貸家</t>
  </si>
  <si>
    <t>平成29年</t>
    <rPh sb="0" eb="2">
      <t>ヘイセイ</t>
    </rPh>
    <rPh sb="4" eb="5">
      <t>ネン</t>
    </rPh>
    <phoneticPr fontId="25"/>
  </si>
  <si>
    <t>（１）公的住宅</t>
    <rPh sb="3" eb="5">
      <t>コウテキ</t>
    </rPh>
    <rPh sb="5" eb="7">
      <t>ジュウタク</t>
    </rPh>
    <phoneticPr fontId="25"/>
  </si>
  <si>
    <t>特定公共賃貸住宅等</t>
    <phoneticPr fontId="25"/>
  </si>
  <si>
    <t>東京都住宅供給公社</t>
    <phoneticPr fontId="25"/>
  </si>
  <si>
    <t>独立行政法人都市再生機構</t>
    <phoneticPr fontId="25"/>
  </si>
  <si>
    <t>その他
区営住宅</t>
    <rPh sb="4" eb="6">
      <t>クエイ</t>
    </rPh>
    <rPh sb="6" eb="8">
      <t>ジュウタク</t>
    </rPh>
    <phoneticPr fontId="25"/>
  </si>
  <si>
    <t>区営住宅</t>
    <rPh sb="0" eb="2">
      <t>クエイ</t>
    </rPh>
    <rPh sb="2" eb="4">
      <t>ジュウタク</t>
    </rPh>
    <phoneticPr fontId="25"/>
  </si>
  <si>
    <t>（２）区営住宅</t>
    <rPh sb="3" eb="5">
      <t>クエイ</t>
    </rPh>
    <rPh sb="5" eb="7">
      <t>ジュウタク</t>
    </rPh>
    <phoneticPr fontId="25"/>
  </si>
  <si>
    <t>区営住宅</t>
    <phoneticPr fontId="25"/>
  </si>
  <si>
    <t>シルバーピア住宅</t>
    <phoneticPr fontId="25"/>
  </si>
  <si>
    <t>区民住宅</t>
    <phoneticPr fontId="25"/>
  </si>
  <si>
    <t>コミュニティ住宅</t>
    <phoneticPr fontId="25"/>
  </si>
  <si>
    <t>団地数</t>
    <rPh sb="0" eb="2">
      <t>ダンチ</t>
    </rPh>
    <rPh sb="2" eb="3">
      <t>スウ</t>
    </rPh>
    <phoneticPr fontId="25"/>
  </si>
  <si>
    <t>戸数</t>
    <rPh sb="0" eb="2">
      <t>コスウ</t>
    </rPh>
    <phoneticPr fontId="25"/>
  </si>
  <si>
    <t>資料：都市整備部住環境整備課</t>
    <phoneticPr fontId="25"/>
  </si>
  <si>
    <t>民間住宅
あっせん件数</t>
    <phoneticPr fontId="25"/>
  </si>
  <si>
    <t>借上住宅</t>
  </si>
  <si>
    <t>機構住宅</t>
    <rPh sb="0" eb="2">
      <t>キコウ</t>
    </rPh>
    <phoneticPr fontId="8"/>
  </si>
  <si>
    <t>都営住宅</t>
  </si>
  <si>
    <t>区民住宅</t>
  </si>
  <si>
    <t>高齢者向け
優良賃貸住宅</t>
    <rPh sb="0" eb="3">
      <t>コウレイシャ</t>
    </rPh>
    <rPh sb="3" eb="4">
      <t>ム</t>
    </rPh>
    <rPh sb="6" eb="8">
      <t>ユウリョウ</t>
    </rPh>
    <rPh sb="8" eb="10">
      <t>チンタイ</t>
    </rPh>
    <rPh sb="10" eb="12">
      <t>ジュウタク</t>
    </rPh>
    <phoneticPr fontId="8"/>
  </si>
  <si>
    <t>平成29年度</t>
    <rPh sb="0" eb="2">
      <t>ヘイセイ</t>
    </rPh>
    <rPh sb="4" eb="5">
      <t>トシ</t>
    </rPh>
    <rPh sb="5" eb="6">
      <t>ド</t>
    </rPh>
    <phoneticPr fontId="25"/>
  </si>
  <si>
    <t>（各年度末現在）</t>
    <rPh sb="1" eb="4">
      <t>カクネンド</t>
    </rPh>
    <rPh sb="4" eb="5">
      <t>マツ</t>
    </rPh>
    <rPh sb="5" eb="7">
      <t>ゲンザイ</t>
    </rPh>
    <phoneticPr fontId="25"/>
  </si>
  <si>
    <t>平成28年度</t>
    <rPh sb="0" eb="2">
      <t>ヘイセイ</t>
    </rPh>
    <rPh sb="4" eb="6">
      <t>ネンド</t>
    </rPh>
    <phoneticPr fontId="25"/>
  </si>
  <si>
    <t>令和元年度</t>
    <rPh sb="0" eb="1">
      <t>レイ</t>
    </rPh>
    <rPh sb="1" eb="2">
      <t>ワ</t>
    </rPh>
    <rPh sb="2" eb="4">
      <t>ガンネン</t>
    </rPh>
    <rPh sb="3" eb="4">
      <t>ネン</t>
    </rPh>
    <rPh sb="4" eb="5">
      <t>ド</t>
    </rPh>
    <phoneticPr fontId="25"/>
  </si>
  <si>
    <t>令和3年度</t>
    <rPh sb="0" eb="1">
      <t>レイ</t>
    </rPh>
    <rPh sb="1" eb="2">
      <t>ワ</t>
    </rPh>
    <rPh sb="3" eb="4">
      <t>ネン</t>
    </rPh>
    <rPh sb="4" eb="5">
      <t>ド</t>
    </rPh>
    <phoneticPr fontId="25"/>
  </si>
  <si>
    <t>令和4年度</t>
    <rPh sb="0" eb="1">
      <t>レイ</t>
    </rPh>
    <rPh sb="1" eb="2">
      <t>ワ</t>
    </rPh>
    <rPh sb="3" eb="4">
      <t>ネン</t>
    </rPh>
    <rPh sb="4" eb="5">
      <t>ド</t>
    </rPh>
    <phoneticPr fontId="25"/>
  </si>
  <si>
    <t>予算額</t>
    <rPh sb="0" eb="3">
      <t>ヨサンガク</t>
    </rPh>
    <phoneticPr fontId="25"/>
  </si>
  <si>
    <t>資料：政策経営部財政課</t>
    <rPh sb="3" eb="5">
      <t>セイサク</t>
    </rPh>
    <rPh sb="5" eb="7">
      <t>ケイエイ</t>
    </rPh>
    <rPh sb="7" eb="8">
      <t>ブ</t>
    </rPh>
    <rPh sb="8" eb="10">
      <t>ザイセイ</t>
    </rPh>
    <rPh sb="10" eb="11">
      <t>カ</t>
    </rPh>
    <phoneticPr fontId="25"/>
  </si>
  <si>
    <t>（２）歳出</t>
    <rPh sb="4" eb="5">
      <t>シュツ</t>
    </rPh>
    <phoneticPr fontId="25"/>
  </si>
  <si>
    <t>令和3年度</t>
    <rPh sb="0" eb="2">
      <t>レイワ</t>
    </rPh>
    <phoneticPr fontId="25"/>
  </si>
  <si>
    <t>令和2年度</t>
    <rPh sb="0" eb="2">
      <t>レイワ</t>
    </rPh>
    <phoneticPr fontId="25"/>
  </si>
  <si>
    <t>平成29年度</t>
    <rPh sb="0" eb="2">
      <t>ヘイセイ</t>
    </rPh>
    <rPh sb="4" eb="6">
      <t>ネンド</t>
    </rPh>
    <phoneticPr fontId="25"/>
  </si>
  <si>
    <t>（１）行政財産</t>
    <rPh sb="3" eb="5">
      <t>ギョウセイ</t>
    </rPh>
    <rPh sb="5" eb="7">
      <t>ザイサン</t>
    </rPh>
    <phoneticPr fontId="25"/>
  </si>
  <si>
    <t>（２）普通財産</t>
    <rPh sb="3" eb="5">
      <t>フツウ</t>
    </rPh>
    <rPh sb="5" eb="7">
      <t>ザイサン</t>
    </rPh>
    <phoneticPr fontId="25"/>
  </si>
  <si>
    <t>出資による
権利</t>
    <phoneticPr fontId="25"/>
  </si>
  <si>
    <t>著作権等</t>
    <phoneticPr fontId="25"/>
  </si>
  <si>
    <t>（３）物品、貸付金</t>
    <rPh sb="3" eb="5">
      <t>ブッピン</t>
    </rPh>
    <rPh sb="6" eb="8">
      <t>カシツケ</t>
    </rPh>
    <rPh sb="8" eb="9">
      <t>キン</t>
    </rPh>
    <phoneticPr fontId="25"/>
  </si>
  <si>
    <t>物品</t>
    <rPh sb="0" eb="2">
      <t>ブッピン</t>
    </rPh>
    <phoneticPr fontId="25"/>
  </si>
  <si>
    <t>貸付金</t>
    <rPh sb="0" eb="2">
      <t>カシツケ</t>
    </rPh>
    <rPh sb="2" eb="3">
      <t>キン</t>
    </rPh>
    <phoneticPr fontId="25"/>
  </si>
  <si>
    <t>点数</t>
    <rPh sb="0" eb="2">
      <t>テンスウ</t>
    </rPh>
    <phoneticPr fontId="25"/>
  </si>
  <si>
    <t>点</t>
    <rPh sb="0" eb="1">
      <t>テン</t>
    </rPh>
    <phoneticPr fontId="25"/>
  </si>
  <si>
    <t>資料：会計管理室会計管理課</t>
    <rPh sb="3" eb="5">
      <t>カイケイ</t>
    </rPh>
    <rPh sb="5" eb="7">
      <t>カンリ</t>
    </rPh>
    <rPh sb="7" eb="8">
      <t>シツ</t>
    </rPh>
    <rPh sb="8" eb="10">
      <t>カイケイ</t>
    </rPh>
    <rPh sb="10" eb="12">
      <t>カンリ</t>
    </rPh>
    <rPh sb="12" eb="13">
      <t>カ</t>
    </rPh>
    <phoneticPr fontId="25"/>
  </si>
  <si>
    <t>（４）基金</t>
    <rPh sb="3" eb="5">
      <t>キキン</t>
    </rPh>
    <phoneticPr fontId="25"/>
  </si>
  <si>
    <t>財政調整基金</t>
    <rPh sb="0" eb="1">
      <t>ザイ</t>
    </rPh>
    <rPh sb="1" eb="2">
      <t>セイ</t>
    </rPh>
    <rPh sb="2" eb="3">
      <t>チョウ</t>
    </rPh>
    <rPh sb="3" eb="4">
      <t>ヒトシ</t>
    </rPh>
    <rPh sb="4" eb="5">
      <t>モト</t>
    </rPh>
    <rPh sb="5" eb="6">
      <t>カネ</t>
    </rPh>
    <phoneticPr fontId="8"/>
  </si>
  <si>
    <t>公共施設整備基金</t>
    <rPh sb="4" eb="6">
      <t>セイビ</t>
    </rPh>
    <phoneticPr fontId="8"/>
  </si>
  <si>
    <t>教育施設整備積立基金</t>
  </si>
  <si>
    <t>減債基金</t>
    <rPh sb="0" eb="1">
      <t>ゲン</t>
    </rPh>
    <rPh sb="1" eb="2">
      <t>サイ</t>
    </rPh>
    <rPh sb="2" eb="3">
      <t>モト</t>
    </rPh>
    <rPh sb="3" eb="4">
      <t>キン</t>
    </rPh>
    <phoneticPr fontId="8"/>
  </si>
  <si>
    <t>その他の基金</t>
  </si>
  <si>
    <t>（各年度末現在）</t>
    <rPh sb="1" eb="2">
      <t>カク</t>
    </rPh>
    <rPh sb="2" eb="5">
      <t>ネンドマツ</t>
    </rPh>
    <rPh sb="5" eb="7">
      <t>ゲンザイ</t>
    </rPh>
    <phoneticPr fontId="25"/>
  </si>
  <si>
    <t>年度</t>
    <rPh sb="0" eb="1">
      <t>ネン</t>
    </rPh>
    <rPh sb="1" eb="2">
      <t>ド</t>
    </rPh>
    <phoneticPr fontId="25"/>
  </si>
  <si>
    <t>農地面積</t>
    <phoneticPr fontId="25"/>
  </si>
  <si>
    <t>生産緑地面積</t>
    <rPh sb="0" eb="2">
      <t>セイサン</t>
    </rPh>
    <rPh sb="2" eb="4">
      <t>リョクチ</t>
    </rPh>
    <rPh sb="4" eb="6">
      <t>メンセキ</t>
    </rPh>
    <phoneticPr fontId="25"/>
  </si>
  <si>
    <t>区内</t>
    <rPh sb="0" eb="2">
      <t>クナイ</t>
    </rPh>
    <phoneticPr fontId="25"/>
  </si>
  <si>
    <t>区外</t>
    <rPh sb="0" eb="1">
      <t>ク</t>
    </rPh>
    <rPh sb="1" eb="2">
      <t>ガイ</t>
    </rPh>
    <phoneticPr fontId="25"/>
  </si>
  <si>
    <t>箇所数</t>
    <phoneticPr fontId="8"/>
  </si>
  <si>
    <t>区画数</t>
    <phoneticPr fontId="8"/>
  </si>
  <si>
    <t>土地提供者</t>
    <phoneticPr fontId="8"/>
  </si>
  <si>
    <t>箇所</t>
    <phoneticPr fontId="25"/>
  </si>
  <si>
    <t>区画</t>
    <phoneticPr fontId="25"/>
  </si>
  <si>
    <t>平成30年度</t>
    <rPh sb="0" eb="2">
      <t>ヘイセイ</t>
    </rPh>
    <rPh sb="4" eb="5">
      <t>トシ</t>
    </rPh>
    <rPh sb="5" eb="6">
      <t>ド</t>
    </rPh>
    <phoneticPr fontId="25"/>
  </si>
  <si>
    <t>令和2年度</t>
    <rPh sb="0" eb="2">
      <t>レイワ</t>
    </rPh>
    <rPh sb="3" eb="4">
      <t>ネン</t>
    </rPh>
    <rPh sb="4" eb="5">
      <t>ド</t>
    </rPh>
    <phoneticPr fontId="25"/>
  </si>
  <si>
    <t>新規認定件数</t>
    <rPh sb="0" eb="2">
      <t>シンキ</t>
    </rPh>
    <rPh sb="2" eb="4">
      <t>ニンテイ</t>
    </rPh>
    <rPh sb="4" eb="6">
      <t>ケンスウ</t>
    </rPh>
    <phoneticPr fontId="25"/>
  </si>
  <si>
    <t>累計認定件数</t>
    <rPh sb="0" eb="2">
      <t>ルイケイ</t>
    </rPh>
    <rPh sb="2" eb="4">
      <t>ニンテイ</t>
    </rPh>
    <rPh sb="4" eb="6">
      <t>ケンスウ</t>
    </rPh>
    <phoneticPr fontId="25"/>
  </si>
  <si>
    <t>平成12年</t>
    <rPh sb="0" eb="2">
      <t>ヘイセイ</t>
    </rPh>
    <rPh sb="4" eb="5">
      <t>ネン</t>
    </rPh>
    <phoneticPr fontId="25"/>
  </si>
  <si>
    <t>資料：産業観光部商工振興課</t>
    <rPh sb="3" eb="5">
      <t>サンギョウ</t>
    </rPh>
    <rPh sb="5" eb="7">
      <t>カンコウ</t>
    </rPh>
    <rPh sb="7" eb="8">
      <t>ブ</t>
    </rPh>
    <rPh sb="8" eb="10">
      <t>ショウコウ</t>
    </rPh>
    <rPh sb="10" eb="13">
      <t>シンコウカ</t>
    </rPh>
    <phoneticPr fontId="25"/>
  </si>
  <si>
    <t>（各年度末現在）</t>
    <rPh sb="1" eb="5">
      <t>カクネンドマツ</t>
    </rPh>
    <rPh sb="5" eb="7">
      <t>ゲンザイ</t>
    </rPh>
    <phoneticPr fontId="25"/>
  </si>
  <si>
    <t>（２）令和３年度業種別貸付実績</t>
    <phoneticPr fontId="25"/>
  </si>
  <si>
    <t>（３）令和３年度金額・使途別貸付実績</t>
    <phoneticPr fontId="25"/>
  </si>
  <si>
    <t>（４）令和３年度従業者規模別貸付実績</t>
    <phoneticPr fontId="25"/>
  </si>
  <si>
    <t>令和3年</t>
    <rPh sb="0" eb="1">
      <t>レイ</t>
    </rPh>
    <rPh sb="1" eb="2">
      <t>ワ</t>
    </rPh>
    <rPh sb="3" eb="4">
      <t>ネン</t>
    </rPh>
    <phoneticPr fontId="25"/>
  </si>
  <si>
    <t>平成29年平均</t>
    <rPh sb="0" eb="2">
      <t>ヘイセイ</t>
    </rPh>
    <rPh sb="4" eb="5">
      <t>ネン</t>
    </rPh>
    <rPh sb="5" eb="7">
      <t>ヘイキン</t>
    </rPh>
    <phoneticPr fontId="25"/>
  </si>
  <si>
    <t>平成29年</t>
    <rPh sb="0" eb="2">
      <t>ヘイセイ</t>
    </rPh>
    <rPh sb="4" eb="5">
      <t>ネン</t>
    </rPh>
    <phoneticPr fontId="25"/>
  </si>
  <si>
    <t>（令和4年5月1日現在）</t>
    <rPh sb="1" eb="3">
      <t>レイワ</t>
    </rPh>
    <rPh sb="4" eb="5">
      <t>ネン</t>
    </rPh>
    <rPh sb="6" eb="7">
      <t>ガツ</t>
    </rPh>
    <rPh sb="8" eb="9">
      <t>ニチ</t>
    </rPh>
    <rPh sb="9" eb="11">
      <t>ゲンザイ</t>
    </rPh>
    <phoneticPr fontId="25"/>
  </si>
  <si>
    <t>学校名</t>
    <rPh sb="0" eb="3">
      <t>ガッコウメイ</t>
    </rPh>
    <phoneticPr fontId="25"/>
  </si>
  <si>
    <t>学級数</t>
    <phoneticPr fontId="25"/>
  </si>
  <si>
    <t>教員数</t>
    <phoneticPr fontId="25"/>
  </si>
  <si>
    <t>(指)教育研究指定校
(都)教育推進指定校</t>
  </si>
  <si>
    <t>学級</t>
    <phoneticPr fontId="25"/>
  </si>
  <si>
    <t>学級</t>
    <rPh sb="0" eb="2">
      <t>ガッキュウ</t>
    </rPh>
    <phoneticPr fontId="25"/>
  </si>
  <si>
    <t>葛飾</t>
    <rPh sb="0" eb="2">
      <t>カツシカ</t>
    </rPh>
    <phoneticPr fontId="8"/>
  </si>
  <si>
    <t>川端</t>
    <rPh sb="0" eb="1">
      <t>カワ</t>
    </rPh>
    <phoneticPr fontId="8"/>
  </si>
  <si>
    <t>原田</t>
  </si>
  <si>
    <t>資料：教育委員会事務局教育総務課、学務課、指導室</t>
    <rPh sb="3" eb="5">
      <t>キョウイク</t>
    </rPh>
    <rPh sb="5" eb="8">
      <t>イインカイ</t>
    </rPh>
    <rPh sb="8" eb="11">
      <t>ジムキョク</t>
    </rPh>
    <rPh sb="11" eb="13">
      <t>キョウイク</t>
    </rPh>
    <rPh sb="13" eb="16">
      <t>ソウムカ</t>
    </rPh>
    <rPh sb="17" eb="20">
      <t>ガクムカ</t>
    </rPh>
    <rPh sb="21" eb="24">
      <t>シドウシツ</t>
    </rPh>
    <phoneticPr fontId="25"/>
  </si>
  <si>
    <t>生徒数</t>
    <rPh sb="0" eb="2">
      <t>セイト</t>
    </rPh>
    <phoneticPr fontId="25"/>
  </si>
  <si>
    <t>中川</t>
    <rPh sb="1" eb="2">
      <t>カワ</t>
    </rPh>
    <phoneticPr fontId="8"/>
  </si>
  <si>
    <t>葛美</t>
    <rPh sb="0" eb="1">
      <t>クズ</t>
    </rPh>
    <rPh sb="1" eb="2">
      <t>ビ</t>
    </rPh>
    <phoneticPr fontId="8"/>
  </si>
  <si>
    <t>（単位：人）</t>
    <rPh sb="1" eb="3">
      <t>タンイ</t>
    </rPh>
    <rPh sb="4" eb="5">
      <t>ヒト</t>
    </rPh>
    <phoneticPr fontId="25"/>
  </si>
  <si>
    <t>園児数</t>
    <rPh sb="0" eb="2">
      <t>エンジ</t>
    </rPh>
    <rPh sb="2" eb="3">
      <t>スウ</t>
    </rPh>
    <phoneticPr fontId="25"/>
  </si>
  <si>
    <t>定員数</t>
    <rPh sb="0" eb="3">
      <t>テイインスウ</t>
    </rPh>
    <phoneticPr fontId="25"/>
  </si>
  <si>
    <t>北住吉</t>
  </si>
  <si>
    <t>校</t>
    <rPh sb="0" eb="1">
      <t>コウ</t>
    </rPh>
    <phoneticPr fontId="25"/>
  </si>
  <si>
    <t>（各年度末現在）</t>
    <rPh sb="1" eb="2">
      <t>カク</t>
    </rPh>
    <rPh sb="2" eb="3">
      <t>トシ</t>
    </rPh>
    <rPh sb="5" eb="7">
      <t>ゲンザイ</t>
    </rPh>
    <phoneticPr fontId="25"/>
  </si>
  <si>
    <t>不登校児数</t>
    <rPh sb="0" eb="3">
      <t>フトウコウ</t>
    </rPh>
    <rPh sb="3" eb="4">
      <t>ジ</t>
    </rPh>
    <rPh sb="4" eb="5">
      <t>スウ</t>
    </rPh>
    <phoneticPr fontId="25"/>
  </si>
  <si>
    <t>不登校児の出現率</t>
    <rPh sb="0" eb="3">
      <t>フトウコウ</t>
    </rPh>
    <rPh sb="3" eb="4">
      <t>ジ</t>
    </rPh>
    <rPh sb="5" eb="7">
      <t>シュツゲン</t>
    </rPh>
    <rPh sb="7" eb="8">
      <t>リツ</t>
    </rPh>
    <phoneticPr fontId="25"/>
  </si>
  <si>
    <t>平成28年度</t>
    <rPh sb="0" eb="2">
      <t>ヘイセイ</t>
    </rPh>
    <rPh sb="4" eb="5">
      <t>トシ</t>
    </rPh>
    <rPh sb="5" eb="6">
      <t>ド</t>
    </rPh>
    <phoneticPr fontId="25"/>
  </si>
  <si>
    <t>資料：教育委員会事務局指導室（教育委員会資料）</t>
    <rPh sb="3" eb="5">
      <t>キョウイク</t>
    </rPh>
    <rPh sb="5" eb="8">
      <t>イインカイ</t>
    </rPh>
    <rPh sb="8" eb="11">
      <t>ジムキョク</t>
    </rPh>
    <rPh sb="11" eb="14">
      <t>シドウシツ</t>
    </rPh>
    <rPh sb="15" eb="17">
      <t>キョウイク</t>
    </rPh>
    <rPh sb="17" eb="20">
      <t>イインカイ</t>
    </rPh>
    <rPh sb="20" eb="22">
      <t>シリョウ</t>
    </rPh>
    <phoneticPr fontId="25"/>
  </si>
  <si>
    <t>平成30年</t>
    <rPh sb="0" eb="2">
      <t>ヘイセイ</t>
    </rPh>
    <rPh sb="4" eb="5">
      <t>ネン</t>
    </rPh>
    <phoneticPr fontId="25"/>
  </si>
  <si>
    <t>校数</t>
  </si>
  <si>
    <t>体育館数</t>
  </si>
  <si>
    <t>プール数</t>
  </si>
  <si>
    <t>県費</t>
  </si>
  <si>
    <t>特別支援学校</t>
    <rPh sb="0" eb="2">
      <t>トクベツ</t>
    </rPh>
    <rPh sb="2" eb="4">
      <t>シエン</t>
    </rPh>
    <rPh sb="4" eb="6">
      <t>ガッコウ</t>
    </rPh>
    <phoneticPr fontId="25"/>
  </si>
  <si>
    <t>区費</t>
    <rPh sb="0" eb="2">
      <t>クヒ</t>
    </rPh>
    <phoneticPr fontId="25"/>
  </si>
  <si>
    <t>敷地面積</t>
    <phoneticPr fontId="25"/>
  </si>
  <si>
    <t>保有面積</t>
    <phoneticPr fontId="25"/>
  </si>
  <si>
    <t>１学級
当たり
児童数</t>
    <phoneticPr fontId="25"/>
  </si>
  <si>
    <t>１児童当たり</t>
    <phoneticPr fontId="25"/>
  </si>
  <si>
    <t>１学級
当たり
生徒数</t>
    <phoneticPr fontId="25"/>
  </si>
  <si>
    <t>　注：測定時期、令和3年6月</t>
    <rPh sb="1" eb="2">
      <t>チュウ</t>
    </rPh>
    <rPh sb="8" eb="9">
      <t>レイ</t>
    </rPh>
    <rPh sb="9" eb="10">
      <t>ワ</t>
    </rPh>
    <rPh sb="11" eb="12">
      <t>ネン</t>
    </rPh>
    <phoneticPr fontId="25"/>
  </si>
  <si>
    <t>施設名</t>
  </si>
  <si>
    <t>所在地</t>
  </si>
  <si>
    <t>開校年月</t>
    <phoneticPr fontId="8"/>
  </si>
  <si>
    <t>建築延面積</t>
    <phoneticPr fontId="25"/>
  </si>
  <si>
    <t>葛飾野高校</t>
  </si>
  <si>
    <t>亀有1-7-1</t>
  </si>
  <si>
    <t>南葛飾高校（全日制）</t>
    <rPh sb="6" eb="9">
      <t>ゼンニチセイ</t>
    </rPh>
    <phoneticPr fontId="25"/>
  </si>
  <si>
    <t>立石6-4-1</t>
  </si>
  <si>
    <t>南葛飾高校（定時制）</t>
    <rPh sb="6" eb="9">
      <t>テイジセイ</t>
    </rPh>
    <phoneticPr fontId="25"/>
  </si>
  <si>
    <t>葛飾商業高校（全日制）</t>
    <phoneticPr fontId="25"/>
  </si>
  <si>
    <t>新宿3-14-1</t>
  </si>
  <si>
    <t>葛飾商業高校（定時制）</t>
    <rPh sb="7" eb="10">
      <t>テイジセイ</t>
    </rPh>
    <phoneticPr fontId="25"/>
  </si>
  <si>
    <t>本所工業高校</t>
  </si>
  <si>
    <t>南水元4-21-1</t>
  </si>
  <si>
    <t>農産高校（全日制）</t>
    <phoneticPr fontId="25"/>
  </si>
  <si>
    <t>西亀有1-28-1</t>
  </si>
  <si>
    <t>農産高校（定時制）</t>
    <rPh sb="5" eb="8">
      <t>テイジセイ</t>
    </rPh>
    <phoneticPr fontId="25"/>
  </si>
  <si>
    <t>葛飾総合高校</t>
    <rPh sb="2" eb="4">
      <t>ソウゴウ</t>
    </rPh>
    <rPh sb="4" eb="6">
      <t>コウコウ</t>
    </rPh>
    <phoneticPr fontId="8"/>
  </si>
  <si>
    <t>葛飾盲学校</t>
  </si>
  <si>
    <t>堀切7-31-5</t>
  </si>
  <si>
    <t>葛飾ろう学校</t>
    <rPh sb="1" eb="2">
      <t>カザ</t>
    </rPh>
    <phoneticPr fontId="8"/>
  </si>
  <si>
    <t>西亀有2-58-1</t>
  </si>
  <si>
    <t>水元特別支援学校</t>
    <rPh sb="2" eb="4">
      <t>トクベツ</t>
    </rPh>
    <rPh sb="4" eb="6">
      <t>シエン</t>
    </rPh>
    <phoneticPr fontId="8"/>
  </si>
  <si>
    <t>水元1-23-3</t>
    <rPh sb="0" eb="2">
      <t>ミズモト</t>
    </rPh>
    <phoneticPr fontId="8"/>
  </si>
  <si>
    <t>葛飾特別支援学校</t>
    <rPh sb="2" eb="4">
      <t>トクベツ</t>
    </rPh>
    <rPh sb="4" eb="6">
      <t>シエン</t>
    </rPh>
    <phoneticPr fontId="8"/>
  </si>
  <si>
    <t>金町2-14-1</t>
  </si>
  <si>
    <t>水元小合学園</t>
    <rPh sb="2" eb="4">
      <t>コアイ</t>
    </rPh>
    <rPh sb="4" eb="6">
      <t>ガクエン</t>
    </rPh>
    <phoneticPr fontId="8"/>
  </si>
  <si>
    <t>水元1-24-1</t>
    <rPh sb="0" eb="2">
      <t>ミズモト</t>
    </rPh>
    <phoneticPr fontId="8"/>
  </si>
  <si>
    <t>共栄学園中学校</t>
    <rPh sb="4" eb="7">
      <t>チュウガッコウ</t>
    </rPh>
    <phoneticPr fontId="25"/>
  </si>
  <si>
    <t>お花茶屋2-6-1</t>
  </si>
  <si>
    <t>修徳学園中学校</t>
    <phoneticPr fontId="25"/>
  </si>
  <si>
    <t>青戸8-10-1</t>
  </si>
  <si>
    <t>新小岩3-25-1</t>
    <rPh sb="0" eb="3">
      <t>シンコイワ</t>
    </rPh>
    <phoneticPr fontId="8"/>
  </si>
  <si>
    <t>共栄学園高等学校</t>
    <rPh sb="4" eb="6">
      <t>コウトウ</t>
    </rPh>
    <rPh sb="6" eb="8">
      <t>ガッコウ</t>
    </rPh>
    <phoneticPr fontId="25"/>
  </si>
  <si>
    <t>修徳学園高等学校</t>
    <rPh sb="2" eb="4">
      <t>ガクエン</t>
    </rPh>
    <phoneticPr fontId="25"/>
  </si>
  <si>
    <t>校舎面積</t>
    <rPh sb="0" eb="2">
      <t>コウシャ</t>
    </rPh>
    <rPh sb="2" eb="4">
      <t>メンセキ</t>
    </rPh>
    <phoneticPr fontId="25"/>
  </si>
  <si>
    <t>学生数</t>
    <rPh sb="0" eb="2">
      <t>ガクセイ</t>
    </rPh>
    <rPh sb="2" eb="3">
      <t>スウ</t>
    </rPh>
    <phoneticPr fontId="25"/>
  </si>
  <si>
    <t>学部数、研究科数</t>
    <rPh sb="0" eb="2">
      <t>ガクブ</t>
    </rPh>
    <rPh sb="2" eb="3">
      <t>スウ</t>
    </rPh>
    <rPh sb="4" eb="7">
      <t>ケンキュウカ</t>
    </rPh>
    <rPh sb="7" eb="8">
      <t>スウ</t>
    </rPh>
    <phoneticPr fontId="25"/>
  </si>
  <si>
    <t>東京聖栄大学</t>
    <rPh sb="0" eb="2">
      <t>トウキョウ</t>
    </rPh>
    <rPh sb="2" eb="4">
      <t>セイエイ</t>
    </rPh>
    <rPh sb="4" eb="6">
      <t>ダイガク</t>
    </rPh>
    <phoneticPr fontId="25"/>
  </si>
  <si>
    <t>西新小岩1-4-6</t>
    <phoneticPr fontId="25"/>
  </si>
  <si>
    <t>東京理科大学　葛飾キャンパス（学部）</t>
    <rPh sb="0" eb="2">
      <t>トウキョウ</t>
    </rPh>
    <rPh sb="2" eb="4">
      <t>リカ</t>
    </rPh>
    <rPh sb="4" eb="6">
      <t>ダイガク</t>
    </rPh>
    <rPh sb="7" eb="9">
      <t>カツシカ</t>
    </rPh>
    <rPh sb="15" eb="17">
      <t>ガクブ</t>
    </rPh>
    <phoneticPr fontId="25"/>
  </si>
  <si>
    <t>新宿6-3-1</t>
    <phoneticPr fontId="25"/>
  </si>
  <si>
    <t>東京理科大学　葛飾キャンパス（大学院）</t>
    <rPh sb="0" eb="2">
      <t>トウキョウ</t>
    </rPh>
    <rPh sb="2" eb="4">
      <t>リカ</t>
    </rPh>
    <rPh sb="4" eb="6">
      <t>ダイガク</t>
    </rPh>
    <rPh sb="7" eb="9">
      <t>カツシカ</t>
    </rPh>
    <rPh sb="15" eb="18">
      <t>ダイガクイン</t>
    </rPh>
    <phoneticPr fontId="25"/>
  </si>
  <si>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30" eb="32">
      <t>キテイ</t>
    </rPh>
    <rPh sb="34" eb="36">
      <t>コウシャ</t>
    </rPh>
    <rPh sb="37" eb="39">
      <t>メンセキ</t>
    </rPh>
    <rPh sb="40" eb="42">
      <t>ケイサイ</t>
    </rPh>
    <phoneticPr fontId="25"/>
  </si>
  <si>
    <t>資料：政策経営部政策企画課</t>
    <rPh sb="3" eb="5">
      <t>セイサク</t>
    </rPh>
    <rPh sb="5" eb="7">
      <t>ケイエイ</t>
    </rPh>
    <rPh sb="7" eb="8">
      <t>ブ</t>
    </rPh>
    <rPh sb="8" eb="10">
      <t>セイサク</t>
    </rPh>
    <rPh sb="10" eb="12">
      <t>キカク</t>
    </rPh>
    <rPh sb="12" eb="13">
      <t>カ</t>
    </rPh>
    <phoneticPr fontId="25"/>
  </si>
  <si>
    <t>組数</t>
    <rPh sb="0" eb="2">
      <t>クミスウ</t>
    </rPh>
    <phoneticPr fontId="25"/>
  </si>
  <si>
    <t>組</t>
    <rPh sb="0" eb="1">
      <t>グミ</t>
    </rPh>
    <phoneticPr fontId="25"/>
  </si>
  <si>
    <t>青鳩幼稚園</t>
  </si>
  <si>
    <t>青戸6-8-3</t>
  </si>
  <si>
    <t>あすなろ幼稚園</t>
  </si>
  <si>
    <t>奥戸3-28-21</t>
  </si>
  <si>
    <t>あやめ幼稚園</t>
  </si>
  <si>
    <t>堀切7-17-6</t>
  </si>
  <si>
    <t>延命幼稚園</t>
  </si>
  <si>
    <t>東水元3-18-18</t>
  </si>
  <si>
    <t>葛飾こどもの園幼稚園</t>
  </si>
  <si>
    <t>立石2-29-6</t>
  </si>
  <si>
    <t>葛飾白百合幼稚園</t>
  </si>
  <si>
    <t>西新小岩4-19-13</t>
  </si>
  <si>
    <t>葛飾しらゆり学園幼稚園</t>
  </si>
  <si>
    <t>鎌倉2-8-11</t>
  </si>
  <si>
    <t>鎌倉1-21-9</t>
  </si>
  <si>
    <t>葛飾やまびこ幼稚園</t>
  </si>
  <si>
    <t>青戸8-4-20</t>
  </si>
  <si>
    <t>葛飾若草幼稚園</t>
  </si>
  <si>
    <t>細田5-4-11</t>
  </si>
  <si>
    <t>上平井幼稚園</t>
  </si>
  <si>
    <t>東新小岩5-11-15</t>
  </si>
  <si>
    <t>共栄幼稚園</t>
  </si>
  <si>
    <t>熊野幼稚園</t>
  </si>
  <si>
    <t>立石8-44-31</t>
  </si>
  <si>
    <t>千鶴幼稚園</t>
  </si>
  <si>
    <t>堀切5-41-22</t>
  </si>
  <si>
    <t>東光幼稚園</t>
  </si>
  <si>
    <t>お花茶屋1-2-15</t>
  </si>
  <si>
    <t>東江幼稚園</t>
  </si>
  <si>
    <t>東金町2-25-12</t>
  </si>
  <si>
    <t>浜島幼稚園</t>
  </si>
  <si>
    <t>東金町5-47-5</t>
  </si>
  <si>
    <t>遍照院幼稚園</t>
  </si>
  <si>
    <t>水元5-5-33</t>
  </si>
  <si>
    <t>摩耶幼稚園</t>
  </si>
  <si>
    <t>立石8-4-12</t>
  </si>
  <si>
    <t>水元八千代幼稚園</t>
  </si>
  <si>
    <t>西水元3-12-12</t>
  </si>
  <si>
    <t>明昭幼稚園</t>
  </si>
  <si>
    <t>四つ木1-41-1</t>
  </si>
  <si>
    <t>明昭第二幼稚園</t>
  </si>
  <si>
    <t>堀切1-26-15</t>
  </si>
  <si>
    <t>やくし幼稚園</t>
  </si>
  <si>
    <t>東四つ木1-5-9</t>
  </si>
  <si>
    <t>ルンビニー幼稚園</t>
  </si>
  <si>
    <t>柴又7-10-30</t>
  </si>
  <si>
    <t>和光幼稚園</t>
  </si>
  <si>
    <t>奥戸5-5-16</t>
  </si>
  <si>
    <t>資料：子育て支援部子育て支援課</t>
    <rPh sb="3" eb="5">
      <t>コソダ</t>
    </rPh>
    <rPh sb="6" eb="8">
      <t>シエン</t>
    </rPh>
    <rPh sb="8" eb="9">
      <t>ブ</t>
    </rPh>
    <rPh sb="9" eb="11">
      <t>コソダ</t>
    </rPh>
    <rPh sb="12" eb="14">
      <t>シエン</t>
    </rPh>
    <rPh sb="14" eb="15">
      <t>カ</t>
    </rPh>
    <phoneticPr fontId="25"/>
  </si>
  <si>
    <t>（１）中学生</t>
    <rPh sb="3" eb="6">
      <t>チュウガクセイ</t>
    </rPh>
    <phoneticPr fontId="25"/>
  </si>
  <si>
    <t>（２）高校生</t>
    <rPh sb="3" eb="6">
      <t>コウコウセイ</t>
    </rPh>
    <phoneticPr fontId="25"/>
  </si>
  <si>
    <t>平成29年度</t>
    <rPh sb="0" eb="2">
      <t>ヘイセイ</t>
    </rPh>
    <rPh sb="4" eb="6">
      <t>ネンド</t>
    </rPh>
    <phoneticPr fontId="25"/>
  </si>
  <si>
    <t>（２）利用状況（その他）</t>
    <rPh sb="10" eb="11">
      <t>タ</t>
    </rPh>
    <phoneticPr fontId="25"/>
  </si>
  <si>
    <t>会議室
利用件数</t>
    <rPh sb="0" eb="3">
      <t>カイギシツ</t>
    </rPh>
    <rPh sb="4" eb="6">
      <t>リヨウ</t>
    </rPh>
    <rPh sb="6" eb="8">
      <t>ケンスウ</t>
    </rPh>
    <phoneticPr fontId="25"/>
  </si>
  <si>
    <t>登録者数</t>
    <rPh sb="0" eb="2">
      <t>トウロク</t>
    </rPh>
    <rPh sb="2" eb="3">
      <t>シャ</t>
    </rPh>
    <rPh sb="3" eb="4">
      <t>スウ</t>
    </rPh>
    <phoneticPr fontId="25"/>
  </si>
  <si>
    <t>人</t>
    <rPh sb="0" eb="1">
      <t>ニン</t>
    </rPh>
    <phoneticPr fontId="25"/>
  </si>
  <si>
    <t>点</t>
    <rPh sb="0" eb="1">
      <t>テン</t>
    </rPh>
    <phoneticPr fontId="25"/>
  </si>
  <si>
    <t>件</t>
    <rPh sb="0" eb="1">
      <t>ケン</t>
    </rPh>
    <phoneticPr fontId="25"/>
  </si>
  <si>
    <t>にいじゅく地区図書館</t>
    <rPh sb="5" eb="7">
      <t>チク</t>
    </rPh>
    <rPh sb="7" eb="10">
      <t>トショカン</t>
    </rPh>
    <phoneticPr fontId="25"/>
  </si>
  <si>
    <t>-</t>
    <phoneticPr fontId="25"/>
  </si>
  <si>
    <t>（３）蔵書数（図書）</t>
    <rPh sb="7" eb="9">
      <t>トショ</t>
    </rPh>
    <phoneticPr fontId="25"/>
  </si>
  <si>
    <r>
      <t>にいじゅく</t>
    </r>
    <r>
      <rPr>
        <sz val="10"/>
        <rFont val="ＭＳ 明朝"/>
        <family val="1"/>
        <charset val="128"/>
      </rPr>
      <t>地区
図書館</t>
    </r>
    <phoneticPr fontId="25"/>
  </si>
  <si>
    <t>総数</t>
    <rPh sb="0" eb="2">
      <t>ソウスウ</t>
    </rPh>
    <phoneticPr fontId="25"/>
  </si>
  <si>
    <t>所蔵数</t>
    <rPh sb="0" eb="2">
      <t>ショゾウ</t>
    </rPh>
    <rPh sb="2" eb="3">
      <t>スウ</t>
    </rPh>
    <phoneticPr fontId="25"/>
  </si>
  <si>
    <t>貸出数</t>
    <rPh sb="0" eb="2">
      <t>カシダシ</t>
    </rPh>
    <rPh sb="2" eb="3">
      <t>スウ</t>
    </rPh>
    <phoneticPr fontId="25"/>
  </si>
  <si>
    <t>平成29年度</t>
    <rPh sb="0" eb="2">
      <t>ヘイセイ</t>
    </rPh>
    <rPh sb="4" eb="6">
      <t>ネンド</t>
    </rPh>
    <phoneticPr fontId="25"/>
  </si>
  <si>
    <t>住所：新宿6-3-2</t>
    <rPh sb="0" eb="2">
      <t>ジュウショ</t>
    </rPh>
    <phoneticPr fontId="25"/>
  </si>
  <si>
    <t>団体利用</t>
    <rPh sb="0" eb="2">
      <t>ダンタイ</t>
    </rPh>
    <rPh sb="2" eb="4">
      <t>リヨウ</t>
    </rPh>
    <phoneticPr fontId="25"/>
  </si>
  <si>
    <t>個人利用</t>
    <rPh sb="0" eb="2">
      <t>コジン</t>
    </rPh>
    <rPh sb="2" eb="4">
      <t>リヨウ</t>
    </rPh>
    <phoneticPr fontId="25"/>
  </si>
  <si>
    <t>資料：教育委員会事務局指導室</t>
    <rPh sb="0" eb="2">
      <t>シリョウ</t>
    </rPh>
    <rPh sb="3" eb="5">
      <t>キョウイク</t>
    </rPh>
    <rPh sb="5" eb="8">
      <t>イインカイ</t>
    </rPh>
    <rPh sb="8" eb="11">
      <t>ジムキョク</t>
    </rPh>
    <rPh sb="11" eb="14">
      <t>シドウシツ</t>
    </rPh>
    <phoneticPr fontId="25"/>
  </si>
  <si>
    <t>（各年度4月1日現在）</t>
    <rPh sb="1" eb="2">
      <t>カク</t>
    </rPh>
    <rPh sb="2" eb="3">
      <t>トシ</t>
    </rPh>
    <rPh sb="3" eb="4">
      <t>ド</t>
    </rPh>
    <rPh sb="5" eb="6">
      <t>ガツ</t>
    </rPh>
    <rPh sb="7" eb="10">
      <t>ニチゲンザイ</t>
    </rPh>
    <rPh sb="8" eb="10">
      <t>ゲンザイ</t>
    </rPh>
    <phoneticPr fontId="25"/>
  </si>
  <si>
    <t>分野別登録者数</t>
    <rPh sb="0" eb="2">
      <t>ブンヤ</t>
    </rPh>
    <rPh sb="2" eb="3">
      <t>ベツ</t>
    </rPh>
    <rPh sb="3" eb="5">
      <t>トウロク</t>
    </rPh>
    <rPh sb="5" eb="6">
      <t>シャ</t>
    </rPh>
    <rPh sb="6" eb="7">
      <t>スウ</t>
    </rPh>
    <phoneticPr fontId="25"/>
  </si>
  <si>
    <t>芸術・文化</t>
    <rPh sb="3" eb="5">
      <t>ブンカ</t>
    </rPh>
    <phoneticPr fontId="8"/>
  </si>
  <si>
    <t>スポーツ</t>
  </si>
  <si>
    <t>家庭生活</t>
  </si>
  <si>
    <t>社会生活</t>
  </si>
  <si>
    <t>教養</t>
  </si>
  <si>
    <t>レジャー</t>
  </si>
  <si>
    <t>資料：教育委員会事務局生涯学習課</t>
    <rPh sb="3" eb="5">
      <t>キョウイク</t>
    </rPh>
    <rPh sb="5" eb="8">
      <t>イインカイ</t>
    </rPh>
    <rPh sb="8" eb="11">
      <t>ジムキョク</t>
    </rPh>
    <rPh sb="11" eb="16">
      <t>ショウガイガクシュウカ</t>
    </rPh>
    <phoneticPr fontId="25"/>
  </si>
  <si>
    <t>（１）指定文化財</t>
    <rPh sb="3" eb="5">
      <t>シテイ</t>
    </rPh>
    <rPh sb="5" eb="8">
      <t>ブンカザイ</t>
    </rPh>
    <phoneticPr fontId="25"/>
  </si>
  <si>
    <t>有形
文化財</t>
  </si>
  <si>
    <t>無形
文化財</t>
  </si>
  <si>
    <t>有形民俗
文化財</t>
  </si>
  <si>
    <t>無形民俗
文化財</t>
  </si>
  <si>
    <t>史跡</t>
  </si>
  <si>
    <t>名勝</t>
  </si>
  <si>
    <t>天然
記念物</t>
  </si>
  <si>
    <t>平成30年度</t>
    <rPh sb="0" eb="2">
      <t>ヘイセイ</t>
    </rPh>
    <rPh sb="4" eb="5">
      <t>トシ</t>
    </rPh>
    <phoneticPr fontId="25"/>
  </si>
  <si>
    <t>令和2年度</t>
    <rPh sb="0" eb="2">
      <t>レイワ</t>
    </rPh>
    <rPh sb="3" eb="4">
      <t>ネン</t>
    </rPh>
    <phoneticPr fontId="25"/>
  </si>
  <si>
    <t>（２）登録文化財</t>
    <rPh sb="3" eb="5">
      <t>トウロク</t>
    </rPh>
    <rPh sb="5" eb="8">
      <t>ブンカザイ</t>
    </rPh>
    <phoneticPr fontId="25"/>
  </si>
  <si>
    <t>（各年度4月1日現在）</t>
    <rPh sb="1" eb="2">
      <t>カク</t>
    </rPh>
    <rPh sb="2" eb="3">
      <t>トシ</t>
    </rPh>
    <rPh sb="5" eb="6">
      <t>ガツ</t>
    </rPh>
    <rPh sb="7" eb="10">
      <t>ニチゲンザイ</t>
    </rPh>
    <rPh sb="8" eb="10">
      <t>ゲンザイ</t>
    </rPh>
    <phoneticPr fontId="25"/>
  </si>
  <si>
    <t>注２：各館の数値は、令和3年度のもの。</t>
    <rPh sb="0" eb="1">
      <t>チュウ</t>
    </rPh>
    <rPh sb="3" eb="5">
      <t>カクカン</t>
    </rPh>
    <rPh sb="6" eb="8">
      <t>スウチ</t>
    </rPh>
    <rPh sb="10" eb="11">
      <t>レイ</t>
    </rPh>
    <rPh sb="11" eb="12">
      <t>ワ</t>
    </rPh>
    <rPh sb="13" eb="14">
      <t>ネン</t>
    </rPh>
    <rPh sb="14" eb="15">
      <t>ド</t>
    </rPh>
    <phoneticPr fontId="25"/>
  </si>
  <si>
    <t>注２：各施設の数値は、令和3年度のもの。</t>
    <rPh sb="0" eb="1">
      <t>チュウ</t>
    </rPh>
    <rPh sb="3" eb="4">
      <t>カク</t>
    </rPh>
    <rPh sb="4" eb="6">
      <t>シセツ</t>
    </rPh>
    <rPh sb="7" eb="9">
      <t>スウチ</t>
    </rPh>
    <rPh sb="11" eb="12">
      <t>レイ</t>
    </rPh>
    <rPh sb="12" eb="13">
      <t>ワ</t>
    </rPh>
    <rPh sb="14" eb="15">
      <t>ネン</t>
    </rPh>
    <rPh sb="15" eb="16">
      <t>ド</t>
    </rPh>
    <phoneticPr fontId="25"/>
  </si>
  <si>
    <t>（各年度末現在）</t>
    <rPh sb="1" eb="5">
      <t>カクネンドマツ</t>
    </rPh>
    <rPh sb="5" eb="7">
      <t>ゲンザイ</t>
    </rPh>
    <phoneticPr fontId="25"/>
  </si>
  <si>
    <t>幼保連携型認定こども園
すなはら</t>
    <rPh sb="0" eb="2">
      <t>ヨウホ</t>
    </rPh>
    <rPh sb="2" eb="4">
      <t>レンケイ</t>
    </rPh>
    <rPh sb="4" eb="5">
      <t>カタ</t>
    </rPh>
    <rPh sb="5" eb="7">
      <t>ニンテイ</t>
    </rPh>
    <rPh sb="10" eb="11">
      <t>エン</t>
    </rPh>
    <phoneticPr fontId="25"/>
  </si>
  <si>
    <t>(A)</t>
  </si>
  <si>
    <t>(B)</t>
  </si>
  <si>
    <t>B／A</t>
  </si>
  <si>
    <t>　注：各公園の数値は、令和3年度のもの</t>
    <rPh sb="1" eb="2">
      <t>チュウ</t>
    </rPh>
    <rPh sb="3" eb="6">
      <t>カクコウエン</t>
    </rPh>
    <rPh sb="7" eb="9">
      <t>スウチ</t>
    </rPh>
    <rPh sb="11" eb="12">
      <t>レイ</t>
    </rPh>
    <rPh sb="12" eb="13">
      <t>ワ</t>
    </rPh>
    <rPh sb="14" eb="15">
      <t>ネン</t>
    </rPh>
    <rPh sb="15" eb="16">
      <t>ド</t>
    </rPh>
    <phoneticPr fontId="25"/>
  </si>
  <si>
    <t>注１：各球技場の数値は、令和3年度のもの。</t>
    <rPh sb="0" eb="1">
      <t>チュウ</t>
    </rPh>
    <rPh sb="3" eb="4">
      <t>カク</t>
    </rPh>
    <rPh sb="4" eb="7">
      <t>キュウギジョウ</t>
    </rPh>
    <rPh sb="8" eb="10">
      <t>スウチ</t>
    </rPh>
    <rPh sb="12" eb="13">
      <t>レイ</t>
    </rPh>
    <rPh sb="13" eb="14">
      <t>ワ</t>
    </rPh>
    <rPh sb="15" eb="16">
      <t>ネン</t>
    </rPh>
    <rPh sb="16" eb="17">
      <t>ド</t>
    </rPh>
    <phoneticPr fontId="25"/>
  </si>
  <si>
    <t>注２：各プールの数値は、令和3年度のもの。</t>
    <rPh sb="0" eb="1">
      <t>チュウ</t>
    </rPh>
    <rPh sb="3" eb="4">
      <t>カク</t>
    </rPh>
    <rPh sb="8" eb="10">
      <t>スウチ</t>
    </rPh>
    <rPh sb="12" eb="13">
      <t>レイ</t>
    </rPh>
    <rPh sb="13" eb="14">
      <t>ワ</t>
    </rPh>
    <rPh sb="15" eb="16">
      <t>ネン</t>
    </rPh>
    <rPh sb="16" eb="17">
      <t>ド</t>
    </rPh>
    <phoneticPr fontId="25"/>
  </si>
  <si>
    <t>注１：各野球場の数値は、令和3年度のもの。</t>
    <rPh sb="0" eb="1">
      <t>チュウ</t>
    </rPh>
    <rPh sb="3" eb="4">
      <t>カク</t>
    </rPh>
    <rPh sb="4" eb="7">
      <t>ヤキュウジョウ</t>
    </rPh>
    <rPh sb="8" eb="10">
      <t>スウチ</t>
    </rPh>
    <rPh sb="12" eb="13">
      <t>レイ</t>
    </rPh>
    <rPh sb="13" eb="14">
      <t>ワ</t>
    </rPh>
    <rPh sb="15" eb="16">
      <t>ネン</t>
    </rPh>
    <rPh sb="16" eb="17">
      <t>ド</t>
    </rPh>
    <phoneticPr fontId="25"/>
  </si>
  <si>
    <t>注２：各多目的広場の数値は、令和3年度のもの。</t>
    <rPh sb="0" eb="1">
      <t>チュウ</t>
    </rPh>
    <rPh sb="3" eb="4">
      <t>カク</t>
    </rPh>
    <rPh sb="4" eb="7">
      <t>タモクテキ</t>
    </rPh>
    <rPh sb="7" eb="9">
      <t>ヒロバ</t>
    </rPh>
    <rPh sb="10" eb="12">
      <t>スウチ</t>
    </rPh>
    <rPh sb="14" eb="15">
      <t>レイ</t>
    </rPh>
    <rPh sb="15" eb="16">
      <t>ワ</t>
    </rPh>
    <rPh sb="17" eb="18">
      <t>ネン</t>
    </rPh>
    <rPh sb="18" eb="19">
      <t>ド</t>
    </rPh>
    <phoneticPr fontId="25"/>
  </si>
  <si>
    <t>使用率</t>
    <rPh sb="0" eb="2">
      <t>シヨウ</t>
    </rPh>
    <rPh sb="2" eb="3">
      <t>リツ</t>
    </rPh>
    <phoneticPr fontId="25"/>
  </si>
  <si>
    <t>使用率</t>
    <phoneticPr fontId="25"/>
  </si>
  <si>
    <t>使用率</t>
    <phoneticPr fontId="25"/>
  </si>
  <si>
    <t>平成29年度</t>
    <rPh sb="0" eb="2">
      <t>ヘイセイ</t>
    </rPh>
    <rPh sb="4" eb="6">
      <t>ネンド</t>
    </rPh>
    <phoneticPr fontId="25"/>
  </si>
  <si>
    <t>（各年度末現在）</t>
    <rPh sb="1" eb="5">
      <t>カクネンドマツ</t>
    </rPh>
    <rPh sb="5" eb="7">
      <t>ゲンザイ</t>
    </rPh>
    <phoneticPr fontId="25"/>
  </si>
  <si>
    <t>　注：公立施設のうち公設民営の保育園は、平成30年度～令和4年度5園。</t>
    <rPh sb="1" eb="2">
      <t>チュウ</t>
    </rPh>
    <rPh sb="3" eb="5">
      <t>コウリツ</t>
    </rPh>
    <rPh sb="5" eb="7">
      <t>シセツ</t>
    </rPh>
    <rPh sb="10" eb="12">
      <t>コウセツ</t>
    </rPh>
    <rPh sb="12" eb="14">
      <t>ミンエイ</t>
    </rPh>
    <rPh sb="15" eb="18">
      <t>ホイクエン</t>
    </rPh>
    <rPh sb="20" eb="22">
      <t>ヘイセイ</t>
    </rPh>
    <rPh sb="24" eb="25">
      <t>ネン</t>
    </rPh>
    <rPh sb="25" eb="26">
      <t>ド</t>
    </rPh>
    <rPh sb="27" eb="29">
      <t>レイワ</t>
    </rPh>
    <rPh sb="30" eb="32">
      <t>ネンド</t>
    </rPh>
    <rPh sb="33" eb="34">
      <t>エン</t>
    </rPh>
    <phoneticPr fontId="25"/>
  </si>
  <si>
    <t>派遣回数</t>
    <rPh sb="0" eb="2">
      <t>ハケン</t>
    </rPh>
    <rPh sb="2" eb="4">
      <t>カイスウ</t>
    </rPh>
    <phoneticPr fontId="25"/>
  </si>
  <si>
    <t>派遣時間数</t>
    <rPh sb="0" eb="2">
      <t>ハケン</t>
    </rPh>
    <rPh sb="2" eb="5">
      <t>ジカンスウ</t>
    </rPh>
    <phoneticPr fontId="25"/>
  </si>
  <si>
    <t>時間</t>
    <rPh sb="0" eb="2">
      <t>ジカン</t>
    </rPh>
    <phoneticPr fontId="25"/>
  </si>
  <si>
    <t>在園児数</t>
  </si>
  <si>
    <t>新規</t>
  </si>
  <si>
    <t>総数</t>
    <rPh sb="0" eb="2">
      <t>ソウスウ</t>
    </rPh>
    <phoneticPr fontId="8"/>
  </si>
  <si>
    <t>申込児数</t>
    <phoneticPr fontId="25"/>
  </si>
  <si>
    <t>入園児数</t>
    <phoneticPr fontId="25"/>
  </si>
  <si>
    <t>入園率</t>
  </si>
  <si>
    <t>資料：子育て支援部保育課</t>
    <rPh sb="3" eb="5">
      <t>コソダ</t>
    </rPh>
    <rPh sb="6" eb="8">
      <t>シエン</t>
    </rPh>
    <rPh sb="8" eb="9">
      <t>ブ</t>
    </rPh>
    <rPh sb="9" eb="11">
      <t>ホイク</t>
    </rPh>
    <rPh sb="11" eb="12">
      <t>カ</t>
    </rPh>
    <phoneticPr fontId="25"/>
  </si>
  <si>
    <t>公立</t>
    <rPh sb="0" eb="2">
      <t>コウリツ</t>
    </rPh>
    <phoneticPr fontId="25"/>
  </si>
  <si>
    <t>私立</t>
    <rPh sb="0" eb="2">
      <t>シリツ</t>
    </rPh>
    <phoneticPr fontId="25"/>
  </si>
  <si>
    <t>産休明け</t>
  </si>
  <si>
    <t>休日</t>
    <rPh sb="0" eb="1">
      <t>キュウ</t>
    </rPh>
    <rPh sb="1" eb="2">
      <t>ヒ</t>
    </rPh>
    <phoneticPr fontId="8"/>
  </si>
  <si>
    <t>緊急一時</t>
    <phoneticPr fontId="25"/>
  </si>
  <si>
    <t>ふれあい
体験保育</t>
    <rPh sb="5" eb="7">
      <t>タイケン</t>
    </rPh>
    <phoneticPr fontId="8"/>
  </si>
  <si>
    <t>障害児
受入</t>
    <phoneticPr fontId="25"/>
  </si>
  <si>
    <t>緊急一時</t>
  </si>
  <si>
    <t>（１）家庭的保育事業所</t>
    <rPh sb="3" eb="6">
      <t>カテイテキ</t>
    </rPh>
    <rPh sb="6" eb="8">
      <t>ホイク</t>
    </rPh>
    <rPh sb="8" eb="11">
      <t>ジギョウショ</t>
    </rPh>
    <phoneticPr fontId="25"/>
  </si>
  <si>
    <t>年齢区分別利用者数</t>
    <rPh sb="4" eb="5">
      <t>ベツ</t>
    </rPh>
    <rPh sb="5" eb="7">
      <t>リヨウ</t>
    </rPh>
    <rPh sb="7" eb="8">
      <t>シャ</t>
    </rPh>
    <rPh sb="8" eb="9">
      <t>スウ</t>
    </rPh>
    <phoneticPr fontId="8"/>
  </si>
  <si>
    <t>1歳</t>
  </si>
  <si>
    <t>2歳</t>
  </si>
  <si>
    <t>施設</t>
    <phoneticPr fontId="25"/>
  </si>
  <si>
    <t>（２）小規模保育事業所</t>
    <rPh sb="3" eb="6">
      <t>ショウキボ</t>
    </rPh>
    <rPh sb="6" eb="8">
      <t>ホイク</t>
    </rPh>
    <rPh sb="8" eb="11">
      <t>ジギョウショ</t>
    </rPh>
    <phoneticPr fontId="25"/>
  </si>
  <si>
    <t>年齢区分別利用者数</t>
    <phoneticPr fontId="25"/>
  </si>
  <si>
    <t>3歳</t>
  </si>
  <si>
    <t>4歳</t>
  </si>
  <si>
    <t>5歳</t>
  </si>
  <si>
    <t>実施校</t>
    <rPh sb="0" eb="2">
      <t>ジッシ</t>
    </rPh>
    <rPh sb="2" eb="3">
      <t>コウ</t>
    </rPh>
    <phoneticPr fontId="8"/>
  </si>
  <si>
    <t>開始年月</t>
    <rPh sb="0" eb="2">
      <t>カイシ</t>
    </rPh>
    <rPh sb="2" eb="4">
      <t>ネンゲツ</t>
    </rPh>
    <phoneticPr fontId="8"/>
  </si>
  <si>
    <t>対象学年</t>
    <rPh sb="0" eb="2">
      <t>タイショウ</t>
    </rPh>
    <rPh sb="2" eb="4">
      <t>ガクネン</t>
    </rPh>
    <phoneticPr fontId="8"/>
  </si>
  <si>
    <t>登録児童数</t>
    <rPh sb="0" eb="2">
      <t>トウロク</t>
    </rPh>
    <rPh sb="2" eb="4">
      <t>ジドウ</t>
    </rPh>
    <rPh sb="4" eb="5">
      <t>スウ</t>
    </rPh>
    <phoneticPr fontId="8"/>
  </si>
  <si>
    <t>総計</t>
    <rPh sb="0" eb="2">
      <t>ソウケイ</t>
    </rPh>
    <phoneticPr fontId="25"/>
  </si>
  <si>
    <t>青戸小学校</t>
    <rPh sb="0" eb="2">
      <t>アオト</t>
    </rPh>
    <rPh sb="2" eb="3">
      <t>ショウ</t>
    </rPh>
    <rPh sb="3" eb="5">
      <t>ガッコウ</t>
    </rPh>
    <phoneticPr fontId="25"/>
  </si>
  <si>
    <t>3年～6年</t>
    <rPh sb="1" eb="2">
      <t>ネン</t>
    </rPh>
    <rPh sb="4" eb="5">
      <t>ネン</t>
    </rPh>
    <phoneticPr fontId="25"/>
  </si>
  <si>
    <t>3年～6年</t>
  </si>
  <si>
    <t>清和小学校</t>
    <rPh sb="0" eb="2">
      <t>セイワ</t>
    </rPh>
    <rPh sb="2" eb="5">
      <t>ショウガッコウ</t>
    </rPh>
    <phoneticPr fontId="25"/>
  </si>
  <si>
    <t>1年～6年</t>
  </si>
  <si>
    <t>梅田小学校</t>
    <rPh sb="0" eb="2">
      <t>ウメダ</t>
    </rPh>
    <phoneticPr fontId="25"/>
  </si>
  <si>
    <t>1年～6年</t>
    <rPh sb="1" eb="2">
      <t>ネン</t>
    </rPh>
    <rPh sb="4" eb="5">
      <t>ネン</t>
    </rPh>
    <phoneticPr fontId="25"/>
  </si>
  <si>
    <t>中之台小学校</t>
    <rPh sb="0" eb="1">
      <t>ナカ</t>
    </rPh>
    <rPh sb="1" eb="2">
      <t>ノ</t>
    </rPh>
    <rPh sb="2" eb="3">
      <t>ダイ</t>
    </rPh>
    <rPh sb="3" eb="6">
      <t>ショウガッコウ</t>
    </rPh>
    <phoneticPr fontId="25"/>
  </si>
  <si>
    <t>2年～6年</t>
  </si>
  <si>
    <t>渋江小学校</t>
    <rPh sb="0" eb="2">
      <t>シブエ</t>
    </rPh>
    <phoneticPr fontId="25"/>
  </si>
  <si>
    <t>綾南小学校</t>
    <rPh sb="0" eb="2">
      <t>リョウナン</t>
    </rPh>
    <rPh sb="2" eb="5">
      <t>ショウガッコウ</t>
    </rPh>
    <phoneticPr fontId="25"/>
  </si>
  <si>
    <t>南綾瀬小学校</t>
    <rPh sb="0" eb="1">
      <t>ミナミ</t>
    </rPh>
    <rPh sb="1" eb="3">
      <t>アヤセ</t>
    </rPh>
    <rPh sb="3" eb="6">
      <t>ショウガッコウ</t>
    </rPh>
    <phoneticPr fontId="25"/>
  </si>
  <si>
    <t>川端小学校</t>
    <rPh sb="0" eb="2">
      <t>カワバタ</t>
    </rPh>
    <rPh sb="2" eb="5">
      <t>ショウガッコウ</t>
    </rPh>
    <phoneticPr fontId="25"/>
  </si>
  <si>
    <t>上千葉小学校</t>
    <rPh sb="0" eb="1">
      <t>カミ</t>
    </rPh>
    <rPh sb="1" eb="3">
      <t>チバ</t>
    </rPh>
    <phoneticPr fontId="25"/>
  </si>
  <si>
    <t>堀切小学校</t>
    <rPh sb="0" eb="2">
      <t>ホリキリ</t>
    </rPh>
    <phoneticPr fontId="25"/>
  </si>
  <si>
    <t>白鳥小学校</t>
    <rPh sb="0" eb="2">
      <t>シラトリ</t>
    </rPh>
    <phoneticPr fontId="25"/>
  </si>
  <si>
    <t>奥戸小学校</t>
    <rPh sb="0" eb="2">
      <t>オクド</t>
    </rPh>
    <rPh sb="2" eb="5">
      <t>ショウガッコウ</t>
    </rPh>
    <phoneticPr fontId="25"/>
  </si>
  <si>
    <t>松上小学校</t>
    <rPh sb="0" eb="1">
      <t>マツ</t>
    </rPh>
    <rPh sb="1" eb="2">
      <t>ウエ</t>
    </rPh>
    <rPh sb="2" eb="5">
      <t>ショウガッコウ</t>
    </rPh>
    <phoneticPr fontId="25"/>
  </si>
  <si>
    <t>西小菅小学校</t>
    <rPh sb="0" eb="1">
      <t>ニシ</t>
    </rPh>
    <rPh sb="1" eb="3">
      <t>コスゲ</t>
    </rPh>
    <rPh sb="3" eb="6">
      <t>ショウガッコウ</t>
    </rPh>
    <phoneticPr fontId="25"/>
  </si>
  <si>
    <t>二上小学校</t>
    <rPh sb="0" eb="2">
      <t>フタガミ</t>
    </rPh>
    <rPh sb="2" eb="5">
      <t>ショウガッコウ</t>
    </rPh>
    <phoneticPr fontId="25"/>
  </si>
  <si>
    <t>柴原小学校</t>
    <rPh sb="0" eb="2">
      <t>シバハラ</t>
    </rPh>
    <rPh sb="2" eb="5">
      <t>ショウガッコウ</t>
    </rPh>
    <phoneticPr fontId="25"/>
  </si>
  <si>
    <t>小松南小学校</t>
    <rPh sb="0" eb="2">
      <t>コマツ</t>
    </rPh>
    <rPh sb="2" eb="3">
      <t>ミナミ</t>
    </rPh>
    <phoneticPr fontId="25"/>
  </si>
  <si>
    <t>中青戸小学校</t>
  </si>
  <si>
    <t>高砂小学校</t>
    <rPh sb="0" eb="2">
      <t>タカサゴ</t>
    </rPh>
    <phoneticPr fontId="25"/>
  </si>
  <si>
    <t>新宿小学校</t>
    <rPh sb="0" eb="2">
      <t>ニイジュク</t>
    </rPh>
    <phoneticPr fontId="25"/>
  </si>
  <si>
    <t>東綾瀬小学校</t>
    <rPh sb="0" eb="3">
      <t>ヒガシアヤセ</t>
    </rPh>
    <rPh sb="3" eb="4">
      <t>ショウ</t>
    </rPh>
    <rPh sb="4" eb="6">
      <t>ガッコウ</t>
    </rPh>
    <phoneticPr fontId="25"/>
  </si>
  <si>
    <t>4年～6年</t>
    <rPh sb="1" eb="2">
      <t>ネン</t>
    </rPh>
    <rPh sb="4" eb="5">
      <t>ネン</t>
    </rPh>
    <phoneticPr fontId="25"/>
  </si>
  <si>
    <t>住吉小学校</t>
    <rPh sb="0" eb="2">
      <t>スミヨシ</t>
    </rPh>
    <rPh sb="2" eb="5">
      <t>ショウガッコウ</t>
    </rPh>
    <phoneticPr fontId="25"/>
  </si>
  <si>
    <t>2年～6年</t>
    <rPh sb="1" eb="2">
      <t>ネン</t>
    </rPh>
    <rPh sb="4" eb="5">
      <t>ネン</t>
    </rPh>
    <phoneticPr fontId="25"/>
  </si>
  <si>
    <t>原田小学校</t>
    <rPh sb="0" eb="2">
      <t>ハラダ</t>
    </rPh>
    <phoneticPr fontId="25"/>
  </si>
  <si>
    <t>亀青小学校</t>
    <rPh sb="0" eb="1">
      <t>カメ</t>
    </rPh>
    <rPh sb="1" eb="2">
      <t>アオ</t>
    </rPh>
    <phoneticPr fontId="25"/>
  </si>
  <si>
    <t>道上小学校</t>
    <rPh sb="0" eb="1">
      <t>ミチ</t>
    </rPh>
    <rPh sb="1" eb="2">
      <t>ウエ</t>
    </rPh>
    <rPh sb="2" eb="5">
      <t>ショウガッコウ</t>
    </rPh>
    <phoneticPr fontId="25"/>
  </si>
  <si>
    <t>飯塚小学校</t>
    <rPh sb="0" eb="2">
      <t>イイヅカ</t>
    </rPh>
    <rPh sb="2" eb="5">
      <t>ショウガッコウ</t>
    </rPh>
    <phoneticPr fontId="25"/>
  </si>
  <si>
    <t>金町小学校</t>
    <rPh sb="0" eb="2">
      <t>カナマチ</t>
    </rPh>
    <rPh sb="2" eb="5">
      <t>ショウガッコウ</t>
    </rPh>
    <phoneticPr fontId="25"/>
  </si>
  <si>
    <t>柴又小学校</t>
    <rPh sb="0" eb="2">
      <t>シバマタ</t>
    </rPh>
    <rPh sb="2" eb="5">
      <t>ショウガッコウ</t>
    </rPh>
    <phoneticPr fontId="25"/>
  </si>
  <si>
    <t>上小松小学校</t>
    <rPh sb="0" eb="1">
      <t>カミ</t>
    </rPh>
    <rPh sb="1" eb="3">
      <t>コマツ</t>
    </rPh>
    <rPh sb="3" eb="6">
      <t>ショウガッコウ</t>
    </rPh>
    <phoneticPr fontId="25"/>
  </si>
  <si>
    <t>鎌倉小学校</t>
    <rPh sb="0" eb="2">
      <t>カマクラ</t>
    </rPh>
    <rPh sb="2" eb="3">
      <t>ショウ</t>
    </rPh>
    <rPh sb="3" eb="5">
      <t>ガッコウ</t>
    </rPh>
    <phoneticPr fontId="25"/>
  </si>
  <si>
    <t>幸田小学校</t>
    <rPh sb="0" eb="2">
      <t>コウダ</t>
    </rPh>
    <phoneticPr fontId="25"/>
  </si>
  <si>
    <t>細田小学校</t>
    <rPh sb="0" eb="2">
      <t>ホソダ</t>
    </rPh>
    <rPh sb="2" eb="5">
      <t>ショウガッコウ</t>
    </rPh>
    <phoneticPr fontId="25"/>
  </si>
  <si>
    <t>東金町小学校</t>
    <rPh sb="0" eb="3">
      <t>ヒガシカナマチ</t>
    </rPh>
    <phoneticPr fontId="25"/>
  </si>
  <si>
    <t>半田小学校</t>
    <rPh sb="0" eb="2">
      <t>ハンダ</t>
    </rPh>
    <rPh sb="2" eb="5">
      <t>ショウガッコウ</t>
    </rPh>
    <phoneticPr fontId="25"/>
  </si>
  <si>
    <t>東水元小学校</t>
    <rPh sb="0" eb="3">
      <t>ヒガシミズモト</t>
    </rPh>
    <rPh sb="3" eb="6">
      <t>ショウガッコウ</t>
    </rPh>
    <phoneticPr fontId="25"/>
  </si>
  <si>
    <t>宝木塚小学校</t>
    <rPh sb="0" eb="1">
      <t>タカラ</t>
    </rPh>
    <rPh sb="1" eb="2">
      <t>キ</t>
    </rPh>
    <rPh sb="2" eb="3">
      <t>ツカ</t>
    </rPh>
    <rPh sb="3" eb="6">
      <t>ショウガッコウ</t>
    </rPh>
    <phoneticPr fontId="25"/>
  </si>
  <si>
    <t>よつぎ小学校</t>
    <rPh sb="3" eb="6">
      <t>ショウガッコウ</t>
    </rPh>
    <phoneticPr fontId="25"/>
  </si>
  <si>
    <t>資料：教育委員会事務局地域教育課</t>
    <rPh sb="3" eb="5">
      <t>キョウイク</t>
    </rPh>
    <rPh sb="5" eb="8">
      <t>イインカイ</t>
    </rPh>
    <rPh sb="8" eb="11">
      <t>ジムキョク</t>
    </rPh>
    <rPh sb="11" eb="13">
      <t>チイキ</t>
    </rPh>
    <rPh sb="13" eb="15">
      <t>キョウイク</t>
    </rPh>
    <rPh sb="15" eb="16">
      <t>カ</t>
    </rPh>
    <phoneticPr fontId="25"/>
  </si>
  <si>
    <t>（１）ブロック別会員登録者数</t>
    <phoneticPr fontId="25"/>
  </si>
  <si>
    <t>ブロック</t>
    <phoneticPr fontId="25"/>
  </si>
  <si>
    <t>地区</t>
    <rPh sb="0" eb="2">
      <t>チク</t>
    </rPh>
    <phoneticPr fontId="25"/>
  </si>
  <si>
    <t>登録会員数</t>
    <rPh sb="3" eb="4">
      <t>イン</t>
    </rPh>
    <phoneticPr fontId="8"/>
  </si>
  <si>
    <t>総数</t>
    <rPh sb="0" eb="2">
      <t>ソウスウ</t>
    </rPh>
    <phoneticPr fontId="5"/>
  </si>
  <si>
    <t>ファミリー</t>
  </si>
  <si>
    <t>サポート</t>
  </si>
  <si>
    <t>両方</t>
  </si>
  <si>
    <t>西水元、東金町、水元、東水元、南水元</t>
    <rPh sb="8" eb="10">
      <t>ミズモト</t>
    </rPh>
    <rPh sb="11" eb="14">
      <t>ヒガシミズモト</t>
    </rPh>
    <rPh sb="15" eb="18">
      <t>ミナミミズモト</t>
    </rPh>
    <phoneticPr fontId="8"/>
  </si>
  <si>
    <t>金町、柴又、高砂、新宿、鎌倉、細田</t>
    <rPh sb="6" eb="8">
      <t>タカサゴ</t>
    </rPh>
    <rPh sb="9" eb="11">
      <t>ニイジュク</t>
    </rPh>
    <rPh sb="12" eb="14">
      <t>カマクラ</t>
    </rPh>
    <rPh sb="15" eb="17">
      <t>ホソダ</t>
    </rPh>
    <phoneticPr fontId="8"/>
  </si>
  <si>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8"/>
  </si>
  <si>
    <t>青戸、立石、四つ木、東立石、東四つ木</t>
    <rPh sb="6" eb="7">
      <t>ヨ</t>
    </rPh>
    <rPh sb="8" eb="9">
      <t>ギ</t>
    </rPh>
    <rPh sb="10" eb="13">
      <t>ヒガシタテイシ</t>
    </rPh>
    <rPh sb="14" eb="16">
      <t>ヒガシヨ</t>
    </rPh>
    <rPh sb="17" eb="18">
      <t>ギ</t>
    </rPh>
    <phoneticPr fontId="8"/>
  </si>
  <si>
    <t>奥戸、東新小岩、新小岩、西新小岩</t>
    <rPh sb="8" eb="11">
      <t>シンコイワ</t>
    </rPh>
    <rPh sb="12" eb="16">
      <t>ニシシンコイワ</t>
    </rPh>
    <phoneticPr fontId="8"/>
  </si>
  <si>
    <t>（２）活動内容</t>
    <rPh sb="3" eb="5">
      <t>カツドウ</t>
    </rPh>
    <rPh sb="5" eb="7">
      <t>ナイヨウ</t>
    </rPh>
    <phoneticPr fontId="25"/>
  </si>
  <si>
    <t>内容</t>
    <rPh sb="0" eb="2">
      <t>ナイヨウ</t>
    </rPh>
    <phoneticPr fontId="25"/>
  </si>
  <si>
    <t>回数</t>
    <rPh sb="0" eb="2">
      <t>カイスウ</t>
    </rPh>
    <phoneticPr fontId="25"/>
  </si>
  <si>
    <t>子どもの習い事等の場合の援助</t>
    <rPh sb="0" eb="1">
      <t>コ</t>
    </rPh>
    <rPh sb="4" eb="5">
      <t>ナラ</t>
    </rPh>
    <rPh sb="6" eb="7">
      <t>ゴト</t>
    </rPh>
    <rPh sb="7" eb="8">
      <t>トウ</t>
    </rPh>
    <rPh sb="9" eb="11">
      <t>バアイ</t>
    </rPh>
    <rPh sb="12" eb="14">
      <t>エンジョ</t>
    </rPh>
    <phoneticPr fontId="8"/>
  </si>
  <si>
    <t>保育所・幼稚園の登園前の預かり及び送り</t>
    <rPh sb="0" eb="2">
      <t>ホイク</t>
    </rPh>
    <rPh sb="2" eb="3">
      <t>ショ</t>
    </rPh>
    <rPh sb="4" eb="7">
      <t>ヨウチエン</t>
    </rPh>
    <rPh sb="8" eb="10">
      <t>トウエン</t>
    </rPh>
    <rPh sb="10" eb="11">
      <t>マエ</t>
    </rPh>
    <rPh sb="12" eb="13">
      <t>アズ</t>
    </rPh>
    <rPh sb="15" eb="16">
      <t>オヨ</t>
    </rPh>
    <rPh sb="17" eb="18">
      <t>オク</t>
    </rPh>
    <phoneticPr fontId="8"/>
  </si>
  <si>
    <t>保育所・学校等休み時の援助</t>
    <rPh sb="0" eb="2">
      <t>ホイク</t>
    </rPh>
    <rPh sb="2" eb="3">
      <t>ショ</t>
    </rPh>
    <rPh sb="4" eb="7">
      <t>ガッコウトウ</t>
    </rPh>
    <rPh sb="7" eb="8">
      <t>ヤス</t>
    </rPh>
    <rPh sb="9" eb="10">
      <t>ジ</t>
    </rPh>
    <rPh sb="11" eb="13">
      <t>エンジョ</t>
    </rPh>
    <phoneticPr fontId="8"/>
  </si>
  <si>
    <t>保育所・幼稚園の迎え及び帰宅後の預かり</t>
    <rPh sb="0" eb="2">
      <t>ホイク</t>
    </rPh>
    <rPh sb="2" eb="3">
      <t>ショ</t>
    </rPh>
    <rPh sb="4" eb="7">
      <t>ヨウチエン</t>
    </rPh>
    <rPh sb="8" eb="9">
      <t>ムカ</t>
    </rPh>
    <rPh sb="10" eb="11">
      <t>オヨ</t>
    </rPh>
    <rPh sb="12" eb="15">
      <t>キタクゴ</t>
    </rPh>
    <rPh sb="16" eb="17">
      <t>アズ</t>
    </rPh>
    <phoneticPr fontId="8"/>
  </si>
  <si>
    <t>保育所等施設入所前の援助</t>
    <rPh sb="0" eb="2">
      <t>ホイク</t>
    </rPh>
    <rPh sb="2" eb="3">
      <t>ショ</t>
    </rPh>
    <rPh sb="3" eb="4">
      <t>トウ</t>
    </rPh>
    <rPh sb="4" eb="6">
      <t>シセツ</t>
    </rPh>
    <rPh sb="6" eb="8">
      <t>ニュウショ</t>
    </rPh>
    <rPh sb="8" eb="9">
      <t>マエ</t>
    </rPh>
    <rPh sb="10" eb="12">
      <t>エンジョ</t>
    </rPh>
    <phoneticPr fontId="8"/>
  </si>
  <si>
    <t>保育所・幼稚園の帰宅後の預かり</t>
    <rPh sb="0" eb="2">
      <t>ホイク</t>
    </rPh>
    <rPh sb="2" eb="3">
      <t>ショ</t>
    </rPh>
    <rPh sb="4" eb="7">
      <t>ヨウチエン</t>
    </rPh>
    <rPh sb="8" eb="11">
      <t>キタクゴ</t>
    </rPh>
    <rPh sb="12" eb="13">
      <t>アズ</t>
    </rPh>
    <phoneticPr fontId="8"/>
  </si>
  <si>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8"/>
  </si>
  <si>
    <t>保育所・幼稚園までの送り及び迎え</t>
    <rPh sb="0" eb="2">
      <t>ホイク</t>
    </rPh>
    <rPh sb="2" eb="3">
      <t>ショ</t>
    </rPh>
    <rPh sb="4" eb="7">
      <t>ヨウチエン</t>
    </rPh>
    <rPh sb="10" eb="11">
      <t>オク</t>
    </rPh>
    <rPh sb="12" eb="13">
      <t>オヨ</t>
    </rPh>
    <rPh sb="14" eb="15">
      <t>ムカ</t>
    </rPh>
    <phoneticPr fontId="8"/>
  </si>
  <si>
    <t>保護者等の求職活動中の援助</t>
    <rPh sb="0" eb="4">
      <t>ホゴシャトウ</t>
    </rPh>
    <rPh sb="5" eb="7">
      <t>キュウショク</t>
    </rPh>
    <rPh sb="7" eb="9">
      <t>カツドウ</t>
    </rPh>
    <rPh sb="9" eb="10">
      <t>チュウ</t>
    </rPh>
    <rPh sb="11" eb="13">
      <t>エンジョ</t>
    </rPh>
    <phoneticPr fontId="8"/>
  </si>
  <si>
    <t>学童保育の送り又は迎え</t>
    <rPh sb="0" eb="2">
      <t>ガクドウ</t>
    </rPh>
    <rPh sb="2" eb="4">
      <t>ホイク</t>
    </rPh>
    <rPh sb="5" eb="6">
      <t>オク</t>
    </rPh>
    <rPh sb="7" eb="8">
      <t>マタ</t>
    </rPh>
    <rPh sb="9" eb="10">
      <t>ムカ</t>
    </rPh>
    <phoneticPr fontId="8"/>
  </si>
  <si>
    <t>保護者等の冠婚葬祭による外出の援助</t>
    <rPh sb="0" eb="3">
      <t>ホゴシャ</t>
    </rPh>
    <rPh sb="3" eb="4">
      <t>トウ</t>
    </rPh>
    <rPh sb="5" eb="7">
      <t>カンコン</t>
    </rPh>
    <rPh sb="7" eb="9">
      <t>ソウサイ</t>
    </rPh>
    <rPh sb="12" eb="14">
      <t>ガイシュツ</t>
    </rPh>
    <rPh sb="15" eb="17">
      <t>エンジョ</t>
    </rPh>
    <phoneticPr fontId="8"/>
  </si>
  <si>
    <t>学童の放課後の預かり</t>
    <rPh sb="0" eb="2">
      <t>ガクドウ</t>
    </rPh>
    <rPh sb="3" eb="6">
      <t>ホウカゴ</t>
    </rPh>
    <rPh sb="7" eb="8">
      <t>アズ</t>
    </rPh>
    <phoneticPr fontId="8"/>
  </si>
  <si>
    <t>保護者等の外出の場合の援助</t>
    <rPh sb="0" eb="4">
      <t>ホゴシャトウ</t>
    </rPh>
    <rPh sb="5" eb="7">
      <t>ガイシュツ</t>
    </rPh>
    <rPh sb="8" eb="10">
      <t>バアイ</t>
    </rPh>
    <rPh sb="11" eb="13">
      <t>エンジョ</t>
    </rPh>
    <phoneticPr fontId="8"/>
  </si>
  <si>
    <t>学童保育の迎え及び帰宅後の預かり</t>
    <rPh sb="0" eb="2">
      <t>ガクドウ</t>
    </rPh>
    <rPh sb="2" eb="4">
      <t>ホイク</t>
    </rPh>
    <rPh sb="5" eb="6">
      <t>ムカ</t>
    </rPh>
    <rPh sb="7" eb="8">
      <t>オヨ</t>
    </rPh>
    <rPh sb="9" eb="12">
      <t>キタクゴ</t>
    </rPh>
    <rPh sb="13" eb="14">
      <t>アズ</t>
    </rPh>
    <phoneticPr fontId="8"/>
  </si>
  <si>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8"/>
  </si>
  <si>
    <t>学童保育からの帰宅後の預かり</t>
    <rPh sb="0" eb="2">
      <t>ガクドウ</t>
    </rPh>
    <rPh sb="2" eb="4">
      <t>ホイク</t>
    </rPh>
    <rPh sb="7" eb="10">
      <t>キタクゴ</t>
    </rPh>
    <rPh sb="11" eb="12">
      <t>アズ</t>
    </rPh>
    <phoneticPr fontId="8"/>
  </si>
  <si>
    <t>その他上記以外の活動</t>
    <rPh sb="2" eb="3">
      <t>タ</t>
    </rPh>
    <rPh sb="3" eb="5">
      <t>ジョウキ</t>
    </rPh>
    <rPh sb="5" eb="7">
      <t>イガイ</t>
    </rPh>
    <rPh sb="8" eb="10">
      <t>カツドウ</t>
    </rPh>
    <phoneticPr fontId="8"/>
  </si>
  <si>
    <t>子どもの病気時の援助</t>
    <rPh sb="0" eb="1">
      <t>コ</t>
    </rPh>
    <rPh sb="4" eb="6">
      <t>ビョウキ</t>
    </rPh>
    <rPh sb="6" eb="7">
      <t>ジ</t>
    </rPh>
    <rPh sb="8" eb="10">
      <t>エンジョ</t>
    </rPh>
    <phoneticPr fontId="8"/>
  </si>
  <si>
    <t>児童手当</t>
    <rPh sb="0" eb="2">
      <t>ジドウ</t>
    </rPh>
    <rPh sb="2" eb="4">
      <t>テアテ</t>
    </rPh>
    <phoneticPr fontId="8"/>
  </si>
  <si>
    <t>児童育成手当</t>
    <rPh sb="0" eb="2">
      <t>ジドウ</t>
    </rPh>
    <rPh sb="2" eb="4">
      <t>イクセイ</t>
    </rPh>
    <rPh sb="4" eb="6">
      <t>テアテ</t>
    </rPh>
    <phoneticPr fontId="8"/>
  </si>
  <si>
    <t>児童扶養手当</t>
    <rPh sb="0" eb="2">
      <t>ジドウ</t>
    </rPh>
    <rPh sb="2" eb="4">
      <t>フヨウ</t>
    </rPh>
    <rPh sb="4" eb="6">
      <t>テアテ</t>
    </rPh>
    <phoneticPr fontId="8"/>
  </si>
  <si>
    <t>特別児童扶養手当</t>
    <rPh sb="0" eb="2">
      <t>トクベツ</t>
    </rPh>
    <rPh sb="2" eb="4">
      <t>ジドウ</t>
    </rPh>
    <rPh sb="4" eb="6">
      <t>フヨウ</t>
    </rPh>
    <rPh sb="6" eb="8">
      <t>テアテ</t>
    </rPh>
    <phoneticPr fontId="8"/>
  </si>
  <si>
    <t>受給世帯数</t>
    <rPh sb="0" eb="2">
      <t>ジュキュウ</t>
    </rPh>
    <rPh sb="2" eb="5">
      <t>セタイスウ</t>
    </rPh>
    <phoneticPr fontId="8"/>
  </si>
  <si>
    <t>対象児童数</t>
    <rPh sb="0" eb="2">
      <t>タイショウ</t>
    </rPh>
    <rPh sb="2" eb="4">
      <t>ジドウ</t>
    </rPh>
    <rPh sb="4" eb="5">
      <t>スウ</t>
    </rPh>
    <phoneticPr fontId="8"/>
  </si>
  <si>
    <t>母子世帯</t>
    <rPh sb="0" eb="2">
      <t>ボシ</t>
    </rPh>
    <rPh sb="2" eb="4">
      <t>セタイ</t>
    </rPh>
    <phoneticPr fontId="8"/>
  </si>
  <si>
    <t>父子世帯</t>
    <rPh sb="0" eb="2">
      <t>フシ</t>
    </rPh>
    <rPh sb="2" eb="4">
      <t>セタイ</t>
    </rPh>
    <phoneticPr fontId="8"/>
  </si>
  <si>
    <t>養育者</t>
    <rPh sb="0" eb="3">
      <t>ヨウイクシャ</t>
    </rPh>
    <phoneticPr fontId="8"/>
  </si>
  <si>
    <t>受給対象者数</t>
    <rPh sb="0" eb="2">
      <t>ジュキュウ</t>
    </rPh>
    <rPh sb="2" eb="4">
      <t>タイショウ</t>
    </rPh>
    <rPh sb="4" eb="5">
      <t>シャ</t>
    </rPh>
    <rPh sb="5" eb="6">
      <t>スウ</t>
    </rPh>
    <phoneticPr fontId="8"/>
  </si>
  <si>
    <t>利用者数</t>
    <rPh sb="0" eb="2">
      <t>リヨウ</t>
    </rPh>
    <rPh sb="2" eb="3">
      <t>シャ</t>
    </rPh>
    <rPh sb="3" eb="4">
      <t>スウ</t>
    </rPh>
    <phoneticPr fontId="25"/>
  </si>
  <si>
    <t>資料：福祉部福祉管理課</t>
    <rPh sb="6" eb="8">
      <t>フクシ</t>
    </rPh>
    <rPh sb="8" eb="11">
      <t>カンリカ</t>
    </rPh>
    <phoneticPr fontId="25"/>
  </si>
  <si>
    <t>資料：子育て支援部育成課、保育課</t>
    <rPh sb="3" eb="5">
      <t>コソダ</t>
    </rPh>
    <rPh sb="6" eb="8">
      <t>シエン</t>
    </rPh>
    <rPh sb="8" eb="9">
      <t>ブ</t>
    </rPh>
    <rPh sb="9" eb="11">
      <t>イクセイ</t>
    </rPh>
    <rPh sb="11" eb="12">
      <t>カ</t>
    </rPh>
    <phoneticPr fontId="25"/>
  </si>
  <si>
    <t>（令和4年5月31日現在）</t>
    <rPh sb="1" eb="3">
      <t>レイワ</t>
    </rPh>
    <rPh sb="4" eb="5">
      <t>ネン</t>
    </rPh>
    <rPh sb="6" eb="7">
      <t>ガツ</t>
    </rPh>
    <rPh sb="9" eb="10">
      <t>ニチ</t>
    </rPh>
    <rPh sb="10" eb="12">
      <t>ゲンザイ</t>
    </rPh>
    <phoneticPr fontId="25"/>
  </si>
  <si>
    <t>（令和4年3月31日現在）</t>
    <rPh sb="1" eb="3">
      <t>レイワ</t>
    </rPh>
    <rPh sb="4" eb="5">
      <t>ネン</t>
    </rPh>
    <rPh sb="6" eb="7">
      <t>ガツ</t>
    </rPh>
    <rPh sb="9" eb="10">
      <t>ニチ</t>
    </rPh>
    <phoneticPr fontId="8"/>
  </si>
  <si>
    <t>医療証交付対象者数</t>
    <rPh sb="0" eb="2">
      <t>イリョウ</t>
    </rPh>
    <rPh sb="2" eb="3">
      <t>ショウ</t>
    </rPh>
    <rPh sb="3" eb="5">
      <t>コウフ</t>
    </rPh>
    <rPh sb="5" eb="7">
      <t>タイショウ</t>
    </rPh>
    <rPh sb="7" eb="8">
      <t>シャ</t>
    </rPh>
    <rPh sb="8" eb="9">
      <t>スウ</t>
    </rPh>
    <phoneticPr fontId="8"/>
  </si>
  <si>
    <t>平成29年度</t>
    <rPh sb="0" eb="2">
      <t>ヘイセイ</t>
    </rPh>
    <rPh sb="4" eb="6">
      <t>ネンド</t>
    </rPh>
    <phoneticPr fontId="25"/>
  </si>
  <si>
    <t>令和3年度</t>
    <rPh sb="0" eb="2">
      <t>レイワ</t>
    </rPh>
    <rPh sb="3" eb="5">
      <t>ネンド</t>
    </rPh>
    <phoneticPr fontId="25"/>
  </si>
  <si>
    <t>平成29年度</t>
    <rPh sb="0" eb="2">
      <t>ヘイセイ</t>
    </rPh>
    <rPh sb="4" eb="6">
      <t>ネンド</t>
    </rPh>
    <phoneticPr fontId="25"/>
  </si>
  <si>
    <t>（１）居宅介護（介護予防）サービス</t>
    <phoneticPr fontId="25"/>
  </si>
  <si>
    <t>要介護度別受給者数</t>
    <rPh sb="0" eb="3">
      <t>ヨウカイゴ</t>
    </rPh>
    <rPh sb="3" eb="4">
      <t>ド</t>
    </rPh>
    <rPh sb="4" eb="5">
      <t>ベツ</t>
    </rPh>
    <rPh sb="5" eb="8">
      <t>ジュキュウシャ</t>
    </rPh>
    <rPh sb="8" eb="9">
      <t>スウ</t>
    </rPh>
    <phoneticPr fontId="25"/>
  </si>
  <si>
    <t>要支援１</t>
  </si>
  <si>
    <t>要支援２</t>
  </si>
  <si>
    <t>要介護１</t>
  </si>
  <si>
    <t>要介護２</t>
  </si>
  <si>
    <t>要介護３</t>
  </si>
  <si>
    <t>要介護４</t>
  </si>
  <si>
    <t>要介護５</t>
  </si>
  <si>
    <t>資料：福祉部介護保険課</t>
    <rPh sb="3" eb="5">
      <t>フクシ</t>
    </rPh>
    <rPh sb="5" eb="6">
      <t>ブ</t>
    </rPh>
    <rPh sb="6" eb="8">
      <t>カイゴ</t>
    </rPh>
    <rPh sb="8" eb="10">
      <t>ホケン</t>
    </rPh>
    <rPh sb="10" eb="11">
      <t>カ</t>
    </rPh>
    <phoneticPr fontId="25"/>
  </si>
  <si>
    <t>施設別受給者数</t>
    <rPh sb="0" eb="2">
      <t>シセツ</t>
    </rPh>
    <rPh sb="2" eb="3">
      <t>ベツ</t>
    </rPh>
    <rPh sb="3" eb="6">
      <t>ジュキュウシャ</t>
    </rPh>
    <rPh sb="6" eb="7">
      <t>スウ</t>
    </rPh>
    <phoneticPr fontId="25"/>
  </si>
  <si>
    <t>介護老人
福祉施設</t>
    <phoneticPr fontId="25"/>
  </si>
  <si>
    <t>介護老人
保健施設</t>
    <phoneticPr fontId="25"/>
  </si>
  <si>
    <t>介護療養型
医療施設</t>
  </si>
  <si>
    <t>介護医療院</t>
    <rPh sb="0" eb="2">
      <t>カイゴ</t>
    </rPh>
    <rPh sb="2" eb="4">
      <t>イリョウ</t>
    </rPh>
    <rPh sb="4" eb="5">
      <t>イン</t>
    </rPh>
    <phoneticPr fontId="8"/>
  </si>
  <si>
    <t>（１）居宅介護サービス</t>
    <phoneticPr fontId="25"/>
  </si>
  <si>
    <t>（令和4年4月1日現在）</t>
    <rPh sb="1" eb="3">
      <t>レイワ</t>
    </rPh>
    <rPh sb="4" eb="5">
      <t>ネン</t>
    </rPh>
    <rPh sb="6" eb="7">
      <t>ガツ</t>
    </rPh>
    <rPh sb="8" eb="9">
      <t>ニチ</t>
    </rPh>
    <rPh sb="9" eb="11">
      <t>ゲンザイ</t>
    </rPh>
    <phoneticPr fontId="25"/>
  </si>
  <si>
    <t>居宅介護
支援</t>
  </si>
  <si>
    <t>訪問介護</t>
  </si>
  <si>
    <t>訪問入浴
介護</t>
  </si>
  <si>
    <t>訪問看護</t>
    <rPh sb="0" eb="1">
      <t>ホウ</t>
    </rPh>
    <rPh sb="1" eb="2">
      <t>トイ</t>
    </rPh>
    <rPh sb="2" eb="3">
      <t>ミ</t>
    </rPh>
    <rPh sb="3" eb="4">
      <t>マモル</t>
    </rPh>
    <phoneticPr fontId="8"/>
  </si>
  <si>
    <t>訪問リハビリテーション</t>
    <rPh sb="0" eb="2">
      <t>ホウモン</t>
    </rPh>
    <phoneticPr fontId="8"/>
  </si>
  <si>
    <t>通所介護</t>
  </si>
  <si>
    <t>夜間対応型
訪問介護</t>
    <rPh sb="0" eb="2">
      <t>ヤカン</t>
    </rPh>
    <rPh sb="2" eb="5">
      <t>タイオウガタ</t>
    </rPh>
    <rPh sb="6" eb="8">
      <t>ホウモン</t>
    </rPh>
    <rPh sb="8" eb="10">
      <t>カイゴ</t>
    </rPh>
    <phoneticPr fontId="8"/>
  </si>
  <si>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8"/>
  </si>
  <si>
    <t>福祉用具
貸与</t>
  </si>
  <si>
    <t>短期入所
生活介護</t>
    <rPh sb="5" eb="7">
      <t>セイカツ</t>
    </rPh>
    <phoneticPr fontId="8"/>
  </si>
  <si>
    <t>短期入所
療養介護</t>
  </si>
  <si>
    <t>地域密着型
通所介護</t>
    <rPh sb="0" eb="2">
      <t>チイキ</t>
    </rPh>
    <rPh sb="2" eb="5">
      <t>ミッチャクガタ</t>
    </rPh>
    <rPh sb="6" eb="10">
      <t>ツウショカイゴ</t>
    </rPh>
    <phoneticPr fontId="8"/>
  </si>
  <si>
    <t>認知症対応型
共同生活介護</t>
    <rPh sb="0" eb="2">
      <t>ニンチ</t>
    </rPh>
    <rPh sb="2" eb="3">
      <t>ショウ</t>
    </rPh>
    <rPh sb="3" eb="5">
      <t>タイオウ</t>
    </rPh>
    <rPh sb="5" eb="6">
      <t>ガタ</t>
    </rPh>
    <rPh sb="7" eb="9">
      <t>キョウドウ</t>
    </rPh>
    <rPh sb="9" eb="11">
      <t>セイカツ</t>
    </rPh>
    <rPh sb="11" eb="13">
      <t>カイゴ</t>
    </rPh>
    <phoneticPr fontId="8"/>
  </si>
  <si>
    <t>特定施設入居者生活介護</t>
    <rPh sb="0" eb="2">
      <t>トクテイ</t>
    </rPh>
    <rPh sb="2" eb="4">
      <t>シセツ</t>
    </rPh>
    <rPh sb="4" eb="7">
      <t>ニュウキョシャ</t>
    </rPh>
    <rPh sb="7" eb="9">
      <t>セイカツ</t>
    </rPh>
    <rPh sb="9" eb="11">
      <t>カイゴ</t>
    </rPh>
    <phoneticPr fontId="8"/>
  </si>
  <si>
    <t>小規模多機能型居宅介護</t>
    <rPh sb="0" eb="3">
      <t>ショウキボ</t>
    </rPh>
    <rPh sb="3" eb="6">
      <t>タキノウ</t>
    </rPh>
    <rPh sb="6" eb="7">
      <t>カタ</t>
    </rPh>
    <rPh sb="7" eb="9">
      <t>キョタク</t>
    </rPh>
    <rPh sb="9" eb="11">
      <t>カイゴ</t>
    </rPh>
    <phoneticPr fontId="8"/>
  </si>
  <si>
    <t>（２）施設介護サービス</t>
    <phoneticPr fontId="25"/>
  </si>
  <si>
    <t>介護老人福祉施設</t>
    <phoneticPr fontId="25"/>
  </si>
  <si>
    <t>介護老人保健施設</t>
    <phoneticPr fontId="25"/>
  </si>
  <si>
    <t>平成29年</t>
    <rPh sb="0" eb="2">
      <t>ヘイセイ</t>
    </rPh>
    <rPh sb="4" eb="5">
      <t>ネン</t>
    </rPh>
    <phoneticPr fontId="25"/>
  </si>
  <si>
    <t>施設名</t>
    <rPh sb="0" eb="2">
      <t>シセツ</t>
    </rPh>
    <rPh sb="2" eb="3">
      <t>メイ</t>
    </rPh>
    <phoneticPr fontId="25"/>
  </si>
  <si>
    <t>サービス種別</t>
    <rPh sb="4" eb="6">
      <t>シュベツ</t>
    </rPh>
    <phoneticPr fontId="25"/>
  </si>
  <si>
    <t>定員</t>
    <rPh sb="0" eb="2">
      <t>テイイン</t>
    </rPh>
    <phoneticPr fontId="25"/>
  </si>
  <si>
    <t>1日の利用者数</t>
    <rPh sb="1" eb="2">
      <t>ニチ</t>
    </rPh>
    <rPh sb="3" eb="5">
      <t>リヨウ</t>
    </rPh>
    <rPh sb="5" eb="6">
      <t>シャ</t>
    </rPh>
    <rPh sb="6" eb="7">
      <t>スウ</t>
    </rPh>
    <phoneticPr fontId="25"/>
  </si>
  <si>
    <t>職員数</t>
    <rPh sb="0" eb="3">
      <t>ショクインスウ</t>
    </rPh>
    <phoneticPr fontId="25"/>
  </si>
  <si>
    <t>ビオラ</t>
    <phoneticPr fontId="25"/>
  </si>
  <si>
    <t>就労移行支援・就労継続支援Ｂ型</t>
    <phoneticPr fontId="25"/>
  </si>
  <si>
    <t>テイクハート青戸</t>
    <rPh sb="6" eb="8">
      <t>アオト</t>
    </rPh>
    <phoneticPr fontId="8"/>
  </si>
  <si>
    <t>就労移行支援</t>
    <phoneticPr fontId="25"/>
  </si>
  <si>
    <t>テイクハート金町</t>
    <rPh sb="6" eb="8">
      <t>カナマチ</t>
    </rPh>
    <phoneticPr fontId="8"/>
  </si>
  <si>
    <t>あすなろの家</t>
    <rPh sb="5" eb="6">
      <t>イエ</t>
    </rPh>
    <phoneticPr fontId="8"/>
  </si>
  <si>
    <t>就労継続支援Ｂ型</t>
    <phoneticPr fontId="25"/>
  </si>
  <si>
    <t>第２あすなろの家</t>
    <rPh sb="0" eb="1">
      <t>ダイ</t>
    </rPh>
    <rPh sb="7" eb="8">
      <t>イエ</t>
    </rPh>
    <phoneticPr fontId="8"/>
  </si>
  <si>
    <t>さくらハウス</t>
  </si>
  <si>
    <t>グリーンカフェ</t>
  </si>
  <si>
    <t>生活訓練センターそう</t>
    <rPh sb="0" eb="2">
      <t>セイカツ</t>
    </rPh>
    <rPh sb="2" eb="4">
      <t>クンレン</t>
    </rPh>
    <phoneticPr fontId="8"/>
  </si>
  <si>
    <t>生活訓練</t>
    <phoneticPr fontId="25"/>
  </si>
  <si>
    <t>資料：健康部地域保健課</t>
    <rPh sb="3" eb="5">
      <t>ケンコウ</t>
    </rPh>
    <rPh sb="5" eb="6">
      <t>ブ</t>
    </rPh>
    <rPh sb="6" eb="8">
      <t>チイキ</t>
    </rPh>
    <rPh sb="8" eb="10">
      <t>ホケン</t>
    </rPh>
    <rPh sb="10" eb="11">
      <t>カ</t>
    </rPh>
    <phoneticPr fontId="25"/>
  </si>
  <si>
    <t>コパン</t>
  </si>
  <si>
    <t>もっく</t>
  </si>
  <si>
    <t>なぎ</t>
  </si>
  <si>
    <t>グループまどか</t>
  </si>
  <si>
    <t>すずらんハウス金町</t>
    <rPh sb="7" eb="9">
      <t>カナマチ</t>
    </rPh>
    <phoneticPr fontId="8"/>
  </si>
  <si>
    <t>グループまどかⅡ</t>
  </si>
  <si>
    <t>しばまた夢の家Ⅰ</t>
    <rPh sb="4" eb="5">
      <t>ユメ</t>
    </rPh>
    <rPh sb="6" eb="7">
      <t>イエ</t>
    </rPh>
    <phoneticPr fontId="8"/>
  </si>
  <si>
    <t>アルプスホーム</t>
  </si>
  <si>
    <t>しばまた夢の家Ⅱ</t>
  </si>
  <si>
    <t>アルプスホームⅡ</t>
  </si>
  <si>
    <t>アルプスホームⅢ</t>
  </si>
  <si>
    <t>ふれにあ本舗</t>
    <rPh sb="4" eb="6">
      <t>ホンポ</t>
    </rPh>
    <phoneticPr fontId="8"/>
  </si>
  <si>
    <t>（１）介護老人福祉施設（特別養護老人ホーム）</t>
    <phoneticPr fontId="25"/>
  </si>
  <si>
    <t>中川園</t>
    <rPh sb="1" eb="2">
      <t>カワ</t>
    </rPh>
    <phoneticPr fontId="8"/>
  </si>
  <si>
    <t>西水元4-5-1</t>
  </si>
  <si>
    <t>青戸4-16-7</t>
    <rPh sb="0" eb="2">
      <t>アオト</t>
    </rPh>
    <phoneticPr fontId="8"/>
  </si>
  <si>
    <t>水元ふれあいの家</t>
  </si>
  <si>
    <t>水元1-26-20</t>
  </si>
  <si>
    <t>エトワール</t>
  </si>
  <si>
    <t>新宿6-2-13</t>
    <rPh sb="0" eb="2">
      <t>シンジュク</t>
    </rPh>
    <phoneticPr fontId="8"/>
  </si>
  <si>
    <t>水元園</t>
  </si>
  <si>
    <t>西水元4-6-1</t>
  </si>
  <si>
    <t>東かなまち桜園</t>
    <rPh sb="0" eb="1">
      <t>ヒガシ</t>
    </rPh>
    <rPh sb="5" eb="6">
      <t>サクラ</t>
    </rPh>
    <rPh sb="6" eb="7">
      <t>エン</t>
    </rPh>
    <phoneticPr fontId="8"/>
  </si>
  <si>
    <t>東金町2-13-10</t>
    <rPh sb="0" eb="1">
      <t>ヒガシ</t>
    </rPh>
    <rPh sb="1" eb="3">
      <t>カナマチ</t>
    </rPh>
    <phoneticPr fontId="8"/>
  </si>
  <si>
    <t>奥戸くつろぎの郷</t>
  </si>
  <si>
    <t>奥戸3-25-1</t>
  </si>
  <si>
    <t>バタフライヒル細田</t>
    <rPh sb="7" eb="9">
      <t>ホソダ</t>
    </rPh>
    <phoneticPr fontId="8"/>
  </si>
  <si>
    <t>細田4-20-14</t>
    <rPh sb="0" eb="2">
      <t>ホソダ</t>
    </rPh>
    <phoneticPr fontId="8"/>
  </si>
  <si>
    <t>すずうらホーム</t>
  </si>
  <si>
    <t>西新小岩3-37-27</t>
  </si>
  <si>
    <t>かつしか苑亀有</t>
    <rPh sb="4" eb="5">
      <t>エン</t>
    </rPh>
    <rPh sb="5" eb="7">
      <t>カメアリ</t>
    </rPh>
    <phoneticPr fontId="8"/>
  </si>
  <si>
    <t>亀有1-6-11</t>
    <rPh sb="0" eb="2">
      <t>カメアリ</t>
    </rPh>
    <phoneticPr fontId="8"/>
  </si>
  <si>
    <t>東四つ木ほほえみの里</t>
  </si>
  <si>
    <t>東四つ木2-27-1</t>
  </si>
  <si>
    <t>アンブル宝町</t>
    <rPh sb="4" eb="6">
      <t>タカラマチ</t>
    </rPh>
    <phoneticPr fontId="8"/>
  </si>
  <si>
    <t>宝町1-2-9</t>
    <rPh sb="0" eb="2">
      <t>タカラマチ</t>
    </rPh>
    <phoneticPr fontId="8"/>
  </si>
  <si>
    <t>西水元あやめ園</t>
  </si>
  <si>
    <t>西水元2-2-8</t>
  </si>
  <si>
    <t>第二奥戸くつろぎの郷</t>
    <rPh sb="0" eb="2">
      <t>ダイニ</t>
    </rPh>
    <rPh sb="2" eb="4">
      <t>オクド</t>
    </rPh>
    <rPh sb="9" eb="10">
      <t>サト</t>
    </rPh>
    <phoneticPr fontId="8"/>
  </si>
  <si>
    <t>奥戸3-25-23</t>
  </si>
  <si>
    <t>西水元ナーシングホーム</t>
  </si>
  <si>
    <t>西水元6-12-2</t>
  </si>
  <si>
    <t>スマイルホーム西井堀</t>
    <rPh sb="7" eb="8">
      <t>ニシ</t>
    </rPh>
    <rPh sb="8" eb="10">
      <t>イホリ</t>
    </rPh>
    <phoneticPr fontId="8"/>
  </si>
  <si>
    <t>奥戸3-24-15</t>
  </si>
  <si>
    <t>新宿3-4-10</t>
  </si>
  <si>
    <t>ケアホーム葛飾</t>
    <rPh sb="5" eb="7">
      <t>カツシカ</t>
    </rPh>
    <phoneticPr fontId="8"/>
  </si>
  <si>
    <t>小菅1-35-10</t>
    <rPh sb="0" eb="2">
      <t>コスゲ</t>
    </rPh>
    <phoneticPr fontId="8"/>
  </si>
  <si>
    <t>癒しの里青戸</t>
    <rPh sb="0" eb="1">
      <t>イヤ</t>
    </rPh>
    <rPh sb="3" eb="4">
      <t>サト</t>
    </rPh>
    <rPh sb="4" eb="6">
      <t>アオト</t>
    </rPh>
    <phoneticPr fontId="8"/>
  </si>
  <si>
    <t>青戸8-18-13</t>
    <rPh sb="0" eb="2">
      <t>アオト</t>
    </rPh>
    <phoneticPr fontId="8"/>
  </si>
  <si>
    <t>癒しの里西亀有</t>
    <rPh sb="0" eb="1">
      <t>イヤ</t>
    </rPh>
    <rPh sb="3" eb="4">
      <t>サト</t>
    </rPh>
    <rPh sb="4" eb="7">
      <t>ニシカメアリ</t>
    </rPh>
    <phoneticPr fontId="8"/>
  </si>
  <si>
    <t>西亀有3-18-6</t>
    <rPh sb="0" eb="3">
      <t>ニシカメアリ</t>
    </rPh>
    <phoneticPr fontId="8"/>
  </si>
  <si>
    <t>かつしか苑</t>
    <rPh sb="4" eb="5">
      <t>エン</t>
    </rPh>
    <phoneticPr fontId="8"/>
  </si>
  <si>
    <t>白鳥2-9-18</t>
    <rPh sb="0" eb="2">
      <t>シラトリ</t>
    </rPh>
    <phoneticPr fontId="8"/>
  </si>
  <si>
    <t>癒しの里亀有</t>
    <rPh sb="0" eb="1">
      <t>イヤ</t>
    </rPh>
    <rPh sb="3" eb="4">
      <t>サト</t>
    </rPh>
    <rPh sb="4" eb="6">
      <t>カメアリ</t>
    </rPh>
    <phoneticPr fontId="8"/>
  </si>
  <si>
    <t>亀有2-60-5</t>
    <rPh sb="0" eb="2">
      <t>カメアリ</t>
    </rPh>
    <phoneticPr fontId="8"/>
  </si>
  <si>
    <t>（２）介護老人保健施設</t>
    <phoneticPr fontId="25"/>
  </si>
  <si>
    <t>東京愛育苑ケアレジデンス</t>
  </si>
  <si>
    <t>水元3-13-2</t>
  </si>
  <si>
    <t>お花茶屋ロイヤルケアセンター</t>
    <rPh sb="1" eb="2">
      <t>ハナ</t>
    </rPh>
    <rPh sb="2" eb="4">
      <t>チャヤ</t>
    </rPh>
    <phoneticPr fontId="8"/>
  </si>
  <si>
    <t>四つ木5-19-7</t>
    <rPh sb="0" eb="1">
      <t>ヨ</t>
    </rPh>
    <rPh sb="2" eb="3">
      <t>ギ</t>
    </rPh>
    <phoneticPr fontId="8"/>
  </si>
  <si>
    <t>老人保健施設花の木</t>
    <rPh sb="0" eb="2">
      <t>ロウジン</t>
    </rPh>
    <rPh sb="2" eb="4">
      <t>ホケン</t>
    </rPh>
    <rPh sb="4" eb="6">
      <t>シセツ</t>
    </rPh>
    <phoneticPr fontId="8"/>
  </si>
  <si>
    <t>新宿2-16-4</t>
  </si>
  <si>
    <t>青戸こはるびの里</t>
    <rPh sb="0" eb="2">
      <t>アオト</t>
    </rPh>
    <rPh sb="7" eb="8">
      <t>サト</t>
    </rPh>
    <phoneticPr fontId="8"/>
  </si>
  <si>
    <t>青戸7-34-6</t>
    <rPh sb="0" eb="2">
      <t>アオト</t>
    </rPh>
    <phoneticPr fontId="8"/>
  </si>
  <si>
    <t>アルターかつしかばし</t>
  </si>
  <si>
    <t>東金町7-30-14</t>
  </si>
  <si>
    <t>リハビリケアかつしか</t>
  </si>
  <si>
    <t>西新小岩3-37-8</t>
  </si>
  <si>
    <t>堀切2-66-17</t>
  </si>
  <si>
    <t>ケア新小岩</t>
  </si>
  <si>
    <t>東新小岩2-1-12</t>
  </si>
  <si>
    <t>（３）ケアハウス（介護専用型）</t>
    <phoneticPr fontId="25"/>
  </si>
  <si>
    <t>新宿3-19-19</t>
    <rPh sb="0" eb="2">
      <t>ニイジュク</t>
    </rPh>
    <phoneticPr fontId="8"/>
  </si>
  <si>
    <t>（単位：㎡）</t>
    <rPh sb="1" eb="3">
      <t>タンイ</t>
    </rPh>
    <phoneticPr fontId="25"/>
  </si>
  <si>
    <t>所在地</t>
    <rPh sb="0" eb="1">
      <t>トコロ</t>
    </rPh>
    <rPh sb="1" eb="2">
      <t>ザイ</t>
    </rPh>
    <rPh sb="2" eb="3">
      <t>チ</t>
    </rPh>
    <phoneticPr fontId="8"/>
  </si>
  <si>
    <t>建築年月</t>
    <rPh sb="0" eb="2">
      <t>ケンチク</t>
    </rPh>
    <rPh sb="2" eb="3">
      <t>ネン</t>
    </rPh>
    <rPh sb="3" eb="4">
      <t>ツキ</t>
    </rPh>
    <phoneticPr fontId="8"/>
  </si>
  <si>
    <t>建築延面積</t>
    <rPh sb="0" eb="2">
      <t>ケンチク</t>
    </rPh>
    <rPh sb="2" eb="3">
      <t>ノ</t>
    </rPh>
    <rPh sb="3" eb="5">
      <t>メンセキ</t>
    </rPh>
    <phoneticPr fontId="8"/>
  </si>
  <si>
    <t>併設施設</t>
    <rPh sb="0" eb="1">
      <t>ヘイ</t>
    </rPh>
    <rPh sb="1" eb="2">
      <t>セツ</t>
    </rPh>
    <rPh sb="2" eb="3">
      <t>シ</t>
    </rPh>
    <rPh sb="3" eb="4">
      <t>セツ</t>
    </rPh>
    <phoneticPr fontId="8"/>
  </si>
  <si>
    <t>水元ふれあいの家</t>
    <rPh sb="0" eb="2">
      <t>ミズモト</t>
    </rPh>
    <rPh sb="7" eb="8">
      <t>イエ</t>
    </rPh>
    <phoneticPr fontId="8"/>
  </si>
  <si>
    <t>水元1-26-20</t>
    <rPh sb="0" eb="2">
      <t>ミズモト</t>
    </rPh>
    <phoneticPr fontId="8"/>
  </si>
  <si>
    <t>老人デイサービスセンター、高齢者総合相談センター</t>
    <rPh sb="0" eb="2">
      <t>ロウジン</t>
    </rPh>
    <rPh sb="13" eb="16">
      <t>コウレイシャ</t>
    </rPh>
    <rPh sb="16" eb="18">
      <t>ソウゴウ</t>
    </rPh>
    <rPh sb="18" eb="20">
      <t>ソウダン</t>
    </rPh>
    <phoneticPr fontId="8"/>
  </si>
  <si>
    <t>奥戸くつろぎの郷</t>
    <rPh sb="0" eb="2">
      <t>オクド</t>
    </rPh>
    <rPh sb="7" eb="8">
      <t>サト</t>
    </rPh>
    <phoneticPr fontId="8"/>
  </si>
  <si>
    <t>奥戸3-25-1</t>
    <rPh sb="0" eb="2">
      <t>オクド</t>
    </rPh>
    <phoneticPr fontId="8"/>
  </si>
  <si>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8"/>
  </si>
  <si>
    <t>東四つ木ほほえみの里</t>
    <rPh sb="1" eb="2">
      <t>ヨ</t>
    </rPh>
    <rPh sb="3" eb="4">
      <t>ギ</t>
    </rPh>
    <rPh sb="9" eb="10">
      <t>サト</t>
    </rPh>
    <phoneticPr fontId="8"/>
  </si>
  <si>
    <t>東四つ木2-27-1</t>
    <rPh sb="0" eb="1">
      <t>ヒガシ</t>
    </rPh>
    <rPh sb="1" eb="2">
      <t>ヨ</t>
    </rPh>
    <rPh sb="3" eb="4">
      <t>ギ</t>
    </rPh>
    <phoneticPr fontId="8"/>
  </si>
  <si>
    <t>短期入所生活介護、高齢者総合相談センター</t>
    <rPh sb="9" eb="12">
      <t>コウレイシャ</t>
    </rPh>
    <rPh sb="12" eb="14">
      <t>ソウゴウ</t>
    </rPh>
    <rPh sb="14" eb="16">
      <t>ソウダン</t>
    </rPh>
    <phoneticPr fontId="8"/>
  </si>
  <si>
    <t>西水元あやめ園</t>
    <rPh sb="0" eb="1">
      <t>ニシ</t>
    </rPh>
    <rPh sb="1" eb="3">
      <t>ミズモト</t>
    </rPh>
    <rPh sb="6" eb="7">
      <t>エン</t>
    </rPh>
    <phoneticPr fontId="8"/>
  </si>
  <si>
    <t>西水元2-2-8</t>
    <rPh sb="0" eb="1">
      <t>ニシ</t>
    </rPh>
    <rPh sb="1" eb="3">
      <t>ミズモト</t>
    </rPh>
    <phoneticPr fontId="8"/>
  </si>
  <si>
    <t>老人デイサービスセンター、短期入所生活介護</t>
    <rPh sb="0" eb="2">
      <t>ロウジン</t>
    </rPh>
    <phoneticPr fontId="8"/>
  </si>
  <si>
    <t>注１：水元ふれあいの家及び奥戸くつろぎの郷の建築延面積は、老人デイサービスセンター及び高齢者総合相談センター分を含む。</t>
    <rPh sb="0" eb="1">
      <t>チュウ</t>
    </rPh>
    <rPh sb="3" eb="5">
      <t>ミズモト</t>
    </rPh>
    <rPh sb="10" eb="11">
      <t>イエ</t>
    </rPh>
    <rPh sb="11" eb="12">
      <t>オヨ</t>
    </rPh>
    <rPh sb="13" eb="15">
      <t>オクド</t>
    </rPh>
    <rPh sb="20" eb="21">
      <t>ゴウ</t>
    </rPh>
    <rPh sb="22" eb="24">
      <t>ケンチク</t>
    </rPh>
    <rPh sb="24" eb="25">
      <t>ノブ</t>
    </rPh>
    <rPh sb="25" eb="27">
      <t>メンセキ</t>
    </rPh>
    <rPh sb="29" eb="31">
      <t>ロウジン</t>
    </rPh>
    <rPh sb="41" eb="42">
      <t>オヨ</t>
    </rPh>
    <rPh sb="43" eb="46">
      <t>コウレイシャ</t>
    </rPh>
    <rPh sb="46" eb="48">
      <t>ソウゴウ</t>
    </rPh>
    <rPh sb="48" eb="50">
      <t>ソウダン</t>
    </rPh>
    <rPh sb="54" eb="55">
      <t>ブン</t>
    </rPh>
    <rPh sb="56" eb="57">
      <t>フク</t>
    </rPh>
    <phoneticPr fontId="25"/>
  </si>
  <si>
    <t>注２：東四つ木ほほえみの里の建築延面積は、高齢者総合相談センター分を含む。</t>
    <rPh sb="0" eb="1">
      <t>チュウ</t>
    </rPh>
    <rPh sb="3" eb="5">
      <t>ヒガシヨ</t>
    </rPh>
    <rPh sb="6" eb="7">
      <t>ギ</t>
    </rPh>
    <rPh sb="12" eb="13">
      <t>サト</t>
    </rPh>
    <rPh sb="14" eb="16">
      <t>ケンチク</t>
    </rPh>
    <rPh sb="16" eb="17">
      <t>ノブ</t>
    </rPh>
    <rPh sb="17" eb="19">
      <t>メンセキ</t>
    </rPh>
    <rPh sb="21" eb="24">
      <t>コウレイシャ</t>
    </rPh>
    <rPh sb="24" eb="26">
      <t>ソウゴウ</t>
    </rPh>
    <rPh sb="26" eb="28">
      <t>ソウダン</t>
    </rPh>
    <rPh sb="32" eb="33">
      <t>ブン</t>
    </rPh>
    <rPh sb="34" eb="35">
      <t>フク</t>
    </rPh>
    <phoneticPr fontId="25"/>
  </si>
  <si>
    <t>注３：西水元あやめ園の建築延面積は、老人デイサービスセンター分を含まない。</t>
    <rPh sb="0" eb="1">
      <t>チュウ</t>
    </rPh>
    <rPh sb="3" eb="6">
      <t>ニシミズモト</t>
    </rPh>
    <rPh sb="9" eb="10">
      <t>エン</t>
    </rPh>
    <rPh sb="11" eb="13">
      <t>ケンチク</t>
    </rPh>
    <rPh sb="13" eb="14">
      <t>ノブ</t>
    </rPh>
    <rPh sb="14" eb="16">
      <t>メンセキ</t>
    </rPh>
    <rPh sb="18" eb="20">
      <t>ロウジン</t>
    </rPh>
    <rPh sb="30" eb="31">
      <t>ブン</t>
    </rPh>
    <rPh sb="32" eb="33">
      <t>フク</t>
    </rPh>
    <phoneticPr fontId="25"/>
  </si>
  <si>
    <t>（２）老人デイサービスセンター</t>
    <phoneticPr fontId="25"/>
  </si>
  <si>
    <t>水元在宅サービスセンター</t>
    <rPh sb="0" eb="2">
      <t>ミズモト</t>
    </rPh>
    <rPh sb="2" eb="4">
      <t>ザイタク</t>
    </rPh>
    <phoneticPr fontId="8"/>
  </si>
  <si>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8"/>
  </si>
  <si>
    <t>東堀切在宅サービスセンター</t>
    <rPh sb="0" eb="1">
      <t>ヒガシ</t>
    </rPh>
    <rPh sb="1" eb="3">
      <t>ホリキリ</t>
    </rPh>
    <rPh sb="3" eb="5">
      <t>ザイタク</t>
    </rPh>
    <phoneticPr fontId="8"/>
  </si>
  <si>
    <t>東堀切2-28-6-101</t>
    <rPh sb="0" eb="1">
      <t>ヒガシ</t>
    </rPh>
    <rPh sb="1" eb="3">
      <t>ホリキリ</t>
    </rPh>
    <phoneticPr fontId="8"/>
  </si>
  <si>
    <t>奥戸在宅サービスセンター</t>
    <rPh sb="0" eb="2">
      <t>オクド</t>
    </rPh>
    <rPh sb="2" eb="4">
      <t>ザイタク</t>
    </rPh>
    <phoneticPr fontId="8"/>
  </si>
  <si>
    <t>亀有在宅サービスセンター</t>
    <rPh sb="0" eb="2">
      <t>カメアリ</t>
    </rPh>
    <rPh sb="2" eb="4">
      <t>ザイタク</t>
    </rPh>
    <phoneticPr fontId="8"/>
  </si>
  <si>
    <t>亀有1-10-14-101</t>
    <rPh sb="0" eb="2">
      <t>カメアリ</t>
    </rPh>
    <phoneticPr fontId="8"/>
  </si>
  <si>
    <t>東四つ木在宅サービスセンター</t>
    <rPh sb="0" eb="1">
      <t>ヒガシ</t>
    </rPh>
    <rPh sb="1" eb="2">
      <t>ヨ</t>
    </rPh>
    <rPh sb="3" eb="4">
      <t>ギ</t>
    </rPh>
    <rPh sb="4" eb="6">
      <t>ザイタク</t>
    </rPh>
    <phoneticPr fontId="8"/>
  </si>
  <si>
    <t>東四つ木4-44-2-101</t>
    <rPh sb="0" eb="1">
      <t>ヒガシ</t>
    </rPh>
    <rPh sb="1" eb="2">
      <t>ヨ</t>
    </rPh>
    <rPh sb="3" eb="4">
      <t>ギ</t>
    </rPh>
    <phoneticPr fontId="8"/>
  </si>
  <si>
    <t>東新小岩在宅サービスセンター</t>
    <rPh sb="0" eb="1">
      <t>ヒガシ</t>
    </rPh>
    <rPh sb="1" eb="4">
      <t>シンコイワ</t>
    </rPh>
    <rPh sb="4" eb="6">
      <t>ザイタク</t>
    </rPh>
    <phoneticPr fontId="8"/>
  </si>
  <si>
    <t>東新小岩3-8-6-101</t>
    <rPh sb="0" eb="1">
      <t>ヒガシ</t>
    </rPh>
    <rPh sb="1" eb="4">
      <t>シンコイワ</t>
    </rPh>
    <phoneticPr fontId="8"/>
  </si>
  <si>
    <t>西水元在宅サービスセンター</t>
    <rPh sb="0" eb="1">
      <t>ニシ</t>
    </rPh>
    <rPh sb="1" eb="3">
      <t>ミズモト</t>
    </rPh>
    <rPh sb="3" eb="5">
      <t>ザイタク</t>
    </rPh>
    <phoneticPr fontId="8"/>
  </si>
  <si>
    <t>特別養護老人ホーム</t>
    <rPh sb="0" eb="2">
      <t>トクベツ</t>
    </rPh>
    <rPh sb="2" eb="4">
      <t>ヨウゴ</t>
    </rPh>
    <rPh sb="4" eb="6">
      <t>ロウジン</t>
    </rPh>
    <phoneticPr fontId="8"/>
  </si>
  <si>
    <t>（１）養護老人ホーム</t>
    <phoneticPr fontId="25"/>
  </si>
  <si>
    <t>高砂園</t>
  </si>
  <si>
    <t>（２）介護老人福祉施設（特別養護老人ホーム）</t>
    <phoneticPr fontId="25"/>
  </si>
  <si>
    <t>中川園</t>
    <rPh sb="0" eb="2">
      <t>ナカガワ</t>
    </rPh>
    <rPh sb="2" eb="3">
      <t>エン</t>
    </rPh>
    <phoneticPr fontId="8"/>
  </si>
  <si>
    <t>老人デイサービスセンター、短期入所生活介護</t>
    <rPh sb="0" eb="2">
      <t>ロウジン</t>
    </rPh>
    <rPh sb="13" eb="15">
      <t>タンキ</t>
    </rPh>
    <rPh sb="15" eb="17">
      <t>ニュウショ</t>
    </rPh>
    <rPh sb="17" eb="19">
      <t>セイカツ</t>
    </rPh>
    <rPh sb="19" eb="21">
      <t>カイゴ</t>
    </rPh>
    <phoneticPr fontId="8"/>
  </si>
  <si>
    <t>水元園</t>
    <rPh sb="0" eb="2">
      <t>ミズモト</t>
    </rPh>
    <rPh sb="2" eb="3">
      <t>エン</t>
    </rPh>
    <phoneticPr fontId="8"/>
  </si>
  <si>
    <t>西新小岩3-37-27</t>
    <rPh sb="0" eb="1">
      <t>ニシ</t>
    </rPh>
    <rPh sb="1" eb="4">
      <t>シンコイワ</t>
    </rPh>
    <phoneticPr fontId="8"/>
  </si>
  <si>
    <t>西水元ナーシングホーム</t>
    <rPh sb="0" eb="1">
      <t>ニシ</t>
    </rPh>
    <rPh sb="1" eb="3">
      <t>ミズモト</t>
    </rPh>
    <phoneticPr fontId="8"/>
  </si>
  <si>
    <t>西水元6-12-2</t>
    <rPh sb="0" eb="1">
      <t>ニシ</t>
    </rPh>
    <rPh sb="1" eb="3">
      <t>ミズモト</t>
    </rPh>
    <phoneticPr fontId="8"/>
  </si>
  <si>
    <t>短期入所生活介護</t>
  </si>
  <si>
    <t>新宿3-4-10</t>
    <rPh sb="0" eb="2">
      <t>シンジュク</t>
    </rPh>
    <phoneticPr fontId="8"/>
  </si>
  <si>
    <t>老人デイサービスセンター､認知症高齢者グループホーム</t>
    <rPh sb="0" eb="2">
      <t>ロウジン</t>
    </rPh>
    <rPh sb="13" eb="15">
      <t>ニンチ</t>
    </rPh>
    <rPh sb="15" eb="16">
      <t>ショウ</t>
    </rPh>
    <rPh sb="16" eb="19">
      <t>コウレイシャ</t>
    </rPh>
    <phoneticPr fontId="8"/>
  </si>
  <si>
    <t>老人デイサービスセンター、短期入所生活介護、
ケアハウス(介護専用型)</t>
    <rPh sb="0" eb="2">
      <t>ロウジン</t>
    </rPh>
    <rPh sb="29" eb="31">
      <t>カイゴ</t>
    </rPh>
    <rPh sb="31" eb="34">
      <t>センヨウガタ</t>
    </rPh>
    <phoneticPr fontId="8"/>
  </si>
  <si>
    <t>新宿6-2-13</t>
    <rPh sb="0" eb="2">
      <t>ニイジュク</t>
    </rPh>
    <phoneticPr fontId="8"/>
  </si>
  <si>
    <t>短期入所生活介護、認可保育所</t>
    <rPh sb="9" eb="11">
      <t>ニンカ</t>
    </rPh>
    <rPh sb="11" eb="13">
      <t>ホイク</t>
    </rPh>
    <rPh sb="13" eb="14">
      <t>ジョ</t>
    </rPh>
    <phoneticPr fontId="8"/>
  </si>
  <si>
    <t>亀有1-6-11</t>
    <rPh sb="0" eb="1">
      <t>カメ</t>
    </rPh>
    <rPh sb="1" eb="2">
      <t>アリ</t>
    </rPh>
    <phoneticPr fontId="8"/>
  </si>
  <si>
    <t>奥戸3-25-23</t>
    <rPh sb="0" eb="2">
      <t>オクド</t>
    </rPh>
    <phoneticPr fontId="8"/>
  </si>
  <si>
    <t>スマイルホーム西井堀</t>
    <rPh sb="7" eb="8">
      <t>ニシ</t>
    </rPh>
    <rPh sb="8" eb="9">
      <t>イ</t>
    </rPh>
    <rPh sb="9" eb="10">
      <t>ホリ</t>
    </rPh>
    <phoneticPr fontId="8"/>
  </si>
  <si>
    <t>奥戸3-24-15</t>
    <rPh sb="0" eb="2">
      <t>オクド</t>
    </rPh>
    <phoneticPr fontId="8"/>
  </si>
  <si>
    <t>短期入所生活介護</t>
    <rPh sb="0" eb="2">
      <t>タンキ</t>
    </rPh>
    <rPh sb="2" eb="4">
      <t>ニュウショ</t>
    </rPh>
    <rPh sb="4" eb="6">
      <t>セイカツ</t>
    </rPh>
    <rPh sb="6" eb="8">
      <t>カイゴ</t>
    </rPh>
    <phoneticPr fontId="8"/>
  </si>
  <si>
    <t>（３）介護老人保健施設</t>
    <phoneticPr fontId="25"/>
  </si>
  <si>
    <t>通所リハビリテーション、短期入所療養介護</t>
    <phoneticPr fontId="8"/>
  </si>
  <si>
    <t>通所リハビリテーション、短期入所療養介護、高齢者総合相談センター</t>
    <rPh sb="21" eb="24">
      <t>コウレイシャ</t>
    </rPh>
    <rPh sb="24" eb="26">
      <t>ソウゴウ</t>
    </rPh>
    <rPh sb="26" eb="28">
      <t>ソウダン</t>
    </rPh>
    <phoneticPr fontId="8"/>
  </si>
  <si>
    <t>通所リハビリテーション、短期入所療養介護、短期入所生活介護</t>
    <rPh sb="16" eb="18">
      <t>リョウヨウ</t>
    </rPh>
    <phoneticPr fontId="8"/>
  </si>
  <si>
    <t>西新小岩3-37-8</t>
    <rPh sb="0" eb="1">
      <t>ニシ</t>
    </rPh>
    <rPh sb="1" eb="2">
      <t>シン</t>
    </rPh>
    <rPh sb="2" eb="4">
      <t>コイワ</t>
    </rPh>
    <phoneticPr fontId="8"/>
  </si>
  <si>
    <t>通所リハビリテーション、短期入所療養介護、訪問リハビリテーション</t>
    <rPh sb="21" eb="23">
      <t>ホウモン</t>
    </rPh>
    <phoneticPr fontId="8"/>
  </si>
  <si>
    <t>（４）老人デイサービスセンター</t>
    <phoneticPr fontId="25"/>
  </si>
  <si>
    <t>西新小岩在宅サービスセンター</t>
    <rPh sb="0" eb="1">
      <t>ニシ</t>
    </rPh>
    <rPh sb="1" eb="4">
      <t>シンコイワ</t>
    </rPh>
    <rPh sb="4" eb="6">
      <t>ザイタク</t>
    </rPh>
    <phoneticPr fontId="8"/>
  </si>
  <si>
    <t>特別養護老人ホーム、短期入所生活介護</t>
    <rPh sb="10" eb="12">
      <t>タンキ</t>
    </rPh>
    <rPh sb="12" eb="14">
      <t>ニュウショ</t>
    </rPh>
    <rPh sb="14" eb="16">
      <t>セイカツ</t>
    </rPh>
    <rPh sb="16" eb="18">
      <t>カイゴ</t>
    </rPh>
    <phoneticPr fontId="8"/>
  </si>
  <si>
    <t>新宿在宅サービスセンター</t>
    <rPh sb="0" eb="2">
      <t>ニイジュク</t>
    </rPh>
    <rPh sb="2" eb="4">
      <t>ザイタク</t>
    </rPh>
    <phoneticPr fontId="8"/>
  </si>
  <si>
    <t>新宿3-4-10</t>
    <rPh sb="0" eb="2">
      <t>ニイジュク</t>
    </rPh>
    <phoneticPr fontId="8"/>
  </si>
  <si>
    <t>西亀有デイサービスセンター</t>
    <rPh sb="0" eb="1">
      <t>ニシ</t>
    </rPh>
    <rPh sb="1" eb="3">
      <t>カメアリ</t>
    </rPh>
    <phoneticPr fontId="8"/>
  </si>
  <si>
    <t>西亀有2-35-7</t>
    <rPh sb="0" eb="1">
      <t>ニシ</t>
    </rPh>
    <rPh sb="1" eb="3">
      <t>カメアリ</t>
    </rPh>
    <phoneticPr fontId="8"/>
  </si>
  <si>
    <t>ケアハウス</t>
  </si>
  <si>
    <t>癒しの里青戸デイサービスセンター</t>
    <rPh sb="0" eb="1">
      <t>イヤ</t>
    </rPh>
    <rPh sb="3" eb="4">
      <t>サト</t>
    </rPh>
    <rPh sb="4" eb="6">
      <t>アオト</t>
    </rPh>
    <phoneticPr fontId="8"/>
  </si>
  <si>
    <t>デイサービスセンターかつしか苑</t>
    <rPh sb="14" eb="15">
      <t>エン</t>
    </rPh>
    <phoneticPr fontId="8"/>
  </si>
  <si>
    <t>特別養護老人ホーム、認知症高齢者グループホーム</t>
    <rPh sb="10" eb="12">
      <t>ニンチ</t>
    </rPh>
    <rPh sb="12" eb="13">
      <t>ショウ</t>
    </rPh>
    <rPh sb="13" eb="16">
      <t>コウレイシャ</t>
    </rPh>
    <phoneticPr fontId="8"/>
  </si>
  <si>
    <t>特別養護老人ホーム、短期入所生活介護、ケアハウス（介護専用型）</t>
    <rPh sb="25" eb="27">
      <t>カイゴ</t>
    </rPh>
    <rPh sb="27" eb="30">
      <t>センヨウガタ</t>
    </rPh>
    <phoneticPr fontId="8"/>
  </si>
  <si>
    <t>きらら介護サービス和(なごみ)</t>
    <rPh sb="3" eb="5">
      <t>カイゴ</t>
    </rPh>
    <rPh sb="9" eb="10">
      <t>ナゴ</t>
    </rPh>
    <phoneticPr fontId="8"/>
  </si>
  <si>
    <t>堀切7-7-16</t>
    <rPh sb="0" eb="2">
      <t>ホリキリ</t>
    </rPh>
    <phoneticPr fontId="8"/>
  </si>
  <si>
    <t>認知症対応型デイサービスペガサス</t>
    <rPh sb="0" eb="2">
      <t>ニンチ</t>
    </rPh>
    <rPh sb="2" eb="3">
      <t>ショウ</t>
    </rPh>
    <rPh sb="3" eb="6">
      <t>タイオウガタ</t>
    </rPh>
    <phoneticPr fontId="8"/>
  </si>
  <si>
    <t>デイサービスあしたも笑顔</t>
    <rPh sb="10" eb="12">
      <t>エガオ</t>
    </rPh>
    <phoneticPr fontId="8"/>
  </si>
  <si>
    <t>柴又4-28-8</t>
    <rPh sb="0" eb="2">
      <t>シバマタ</t>
    </rPh>
    <phoneticPr fontId="8"/>
  </si>
  <si>
    <t>（５）認知症対応型共同生活介護（認知症高齢者グループホーム）</t>
    <phoneticPr fontId="25"/>
  </si>
  <si>
    <t>グループホームかつしか苑</t>
    <rPh sb="11" eb="12">
      <t>エン</t>
    </rPh>
    <phoneticPr fontId="8"/>
  </si>
  <si>
    <t>特別養護老人ホーム、老人デイサービスセンター</t>
    <rPh sb="0" eb="2">
      <t>トクベツ</t>
    </rPh>
    <rPh sb="2" eb="4">
      <t>ヨウゴ</t>
    </rPh>
    <rPh sb="4" eb="6">
      <t>ロウジン</t>
    </rPh>
    <rPh sb="10" eb="12">
      <t>ロウジン</t>
    </rPh>
    <phoneticPr fontId="8"/>
  </si>
  <si>
    <t>グループホームみやびの里西水元</t>
    <rPh sb="11" eb="12">
      <t>サト</t>
    </rPh>
    <rPh sb="12" eb="15">
      <t>ニシミズモト</t>
    </rPh>
    <phoneticPr fontId="8"/>
  </si>
  <si>
    <t>西水元3-13-12</t>
    <rPh sb="0" eb="3">
      <t>ニシミズモト</t>
    </rPh>
    <phoneticPr fontId="8"/>
  </si>
  <si>
    <t>街かどケアホームこころ</t>
    <rPh sb="0" eb="1">
      <t>マチ</t>
    </rPh>
    <phoneticPr fontId="8"/>
  </si>
  <si>
    <t>東水元3-3-11</t>
    <rPh sb="0" eb="1">
      <t>ヒガシ</t>
    </rPh>
    <rPh sb="1" eb="3">
      <t>ミズモト</t>
    </rPh>
    <phoneticPr fontId="8"/>
  </si>
  <si>
    <t>グループホームかなまち</t>
  </si>
  <si>
    <t>東金町2-23-15</t>
    <rPh sb="0" eb="1">
      <t>ヒガシ</t>
    </rPh>
    <rPh sb="1" eb="3">
      <t>カナマチ</t>
    </rPh>
    <phoneticPr fontId="8"/>
  </si>
  <si>
    <t>老人デイサービスセンター</t>
    <rPh sb="0" eb="2">
      <t>ロウジン</t>
    </rPh>
    <phoneticPr fontId="8"/>
  </si>
  <si>
    <t>グループホームソレイユの里</t>
    <rPh sb="12" eb="13">
      <t>サト</t>
    </rPh>
    <phoneticPr fontId="8"/>
  </si>
  <si>
    <t>亀有2-68-16</t>
    <rPh sb="0" eb="2">
      <t>カメアリ</t>
    </rPh>
    <phoneticPr fontId="8"/>
  </si>
  <si>
    <t>グループホームソレイユの家</t>
    <rPh sb="12" eb="13">
      <t>イエ</t>
    </rPh>
    <phoneticPr fontId="8"/>
  </si>
  <si>
    <t>東立石4-20-1</t>
    <rPh sb="0" eb="1">
      <t>ヒガシ</t>
    </rPh>
    <rPh sb="1" eb="3">
      <t>タテイシ</t>
    </rPh>
    <phoneticPr fontId="8"/>
  </si>
  <si>
    <t>きんとん雲</t>
    <rPh sb="4" eb="5">
      <t>グモ</t>
    </rPh>
    <phoneticPr fontId="8"/>
  </si>
  <si>
    <t>細田1-15-2</t>
    <rPh sb="0" eb="2">
      <t>ホソダ</t>
    </rPh>
    <phoneticPr fontId="8"/>
  </si>
  <si>
    <t>助さん・格さん</t>
  </si>
  <si>
    <t>新宿1-23-12</t>
    <rPh sb="0" eb="2">
      <t>シンジュク</t>
    </rPh>
    <phoneticPr fontId="8"/>
  </si>
  <si>
    <t>奥戸5-16-2</t>
    <rPh sb="0" eb="2">
      <t>オクド</t>
    </rPh>
    <phoneticPr fontId="4"/>
  </si>
  <si>
    <t>第２かつしか苑グループホーム</t>
  </si>
  <si>
    <t>堀切7-8-3</t>
    <rPh sb="0" eb="2">
      <t>ホリキリ</t>
    </rPh>
    <phoneticPr fontId="8"/>
  </si>
  <si>
    <t>認可保育所</t>
    <rPh sb="0" eb="2">
      <t>ニンカ</t>
    </rPh>
    <rPh sb="2" eb="4">
      <t>ホイク</t>
    </rPh>
    <rPh sb="4" eb="5">
      <t>ショ</t>
    </rPh>
    <phoneticPr fontId="8"/>
  </si>
  <si>
    <t>おいちゃん・おばちゃん</t>
  </si>
  <si>
    <t>柴又5-30-10</t>
    <rPh sb="0" eb="2">
      <t>シバマタ</t>
    </rPh>
    <phoneticPr fontId="8"/>
  </si>
  <si>
    <t>小規模多機能型居宅介護</t>
    <rPh sb="0" eb="3">
      <t>ショウキボ</t>
    </rPh>
    <rPh sb="3" eb="7">
      <t>タキノウガタ</t>
    </rPh>
    <rPh sb="7" eb="9">
      <t>キョタク</t>
    </rPh>
    <rPh sb="9" eb="11">
      <t>カイゴ</t>
    </rPh>
    <phoneticPr fontId="8"/>
  </si>
  <si>
    <t>グループホームソレイユの華</t>
    <rPh sb="12" eb="13">
      <t>ハナ</t>
    </rPh>
    <phoneticPr fontId="8"/>
  </si>
  <si>
    <t>お花茶屋2-1-2</t>
    <rPh sb="1" eb="2">
      <t>ハナ</t>
    </rPh>
    <rPh sb="2" eb="4">
      <t>チャヤ</t>
    </rPh>
    <phoneticPr fontId="8"/>
  </si>
  <si>
    <t>セントケアホームお花茶屋</t>
    <rPh sb="9" eb="10">
      <t>ハナ</t>
    </rPh>
    <rPh sb="10" eb="12">
      <t>チャヤ</t>
    </rPh>
    <phoneticPr fontId="8"/>
  </si>
  <si>
    <t>宝町2-11-18</t>
    <rPh sb="0" eb="2">
      <t>タカラチョウ</t>
    </rPh>
    <phoneticPr fontId="8"/>
  </si>
  <si>
    <t>グループホームウェルフォース堀切</t>
    <rPh sb="14" eb="16">
      <t>ホリキリ</t>
    </rPh>
    <phoneticPr fontId="8"/>
  </si>
  <si>
    <t>堀切7-14-17</t>
    <rPh sb="0" eb="2">
      <t>ホリキリ</t>
    </rPh>
    <phoneticPr fontId="8"/>
  </si>
  <si>
    <t>グループホームみやびの里亀有</t>
    <rPh sb="11" eb="12">
      <t>サト</t>
    </rPh>
    <rPh sb="12" eb="13">
      <t>カメ</t>
    </rPh>
    <rPh sb="13" eb="14">
      <t>アリ</t>
    </rPh>
    <phoneticPr fontId="8"/>
  </si>
  <si>
    <t>亀有4-2-14</t>
    <rPh sb="0" eb="2">
      <t>カメアリ</t>
    </rPh>
    <phoneticPr fontId="8"/>
  </si>
  <si>
    <t>グループホームアローズ新宿</t>
    <rPh sb="11" eb="13">
      <t>シンジュク</t>
    </rPh>
    <phoneticPr fontId="8"/>
  </si>
  <si>
    <t>新宿2-2-14</t>
    <rPh sb="0" eb="2">
      <t>シンジュク</t>
    </rPh>
    <phoneticPr fontId="8"/>
  </si>
  <si>
    <t>愛の家グループホーム葛飾青戸</t>
    <rPh sb="0" eb="1">
      <t>アイ</t>
    </rPh>
    <rPh sb="2" eb="3">
      <t>イエ</t>
    </rPh>
    <rPh sb="10" eb="12">
      <t>カツシカ</t>
    </rPh>
    <rPh sb="12" eb="14">
      <t>アオト</t>
    </rPh>
    <phoneticPr fontId="4"/>
  </si>
  <si>
    <t>青戸5-5-5</t>
    <rPh sb="0" eb="2">
      <t>アオト</t>
    </rPh>
    <phoneticPr fontId="4"/>
  </si>
  <si>
    <t>エブリィ！トーリツ立石</t>
    <rPh sb="9" eb="11">
      <t>タテイシ</t>
    </rPh>
    <phoneticPr fontId="4"/>
  </si>
  <si>
    <t>立石8-48-1</t>
    <rPh sb="0" eb="1">
      <t>リツ</t>
    </rPh>
    <rPh sb="1" eb="2">
      <t>イシ</t>
    </rPh>
    <phoneticPr fontId="4"/>
  </si>
  <si>
    <t>サービス付き高齢者向け住宅</t>
    <rPh sb="4" eb="5">
      <t>ツ</t>
    </rPh>
    <rPh sb="6" eb="9">
      <t>コウレイシャ</t>
    </rPh>
    <rPh sb="9" eb="10">
      <t>ム</t>
    </rPh>
    <rPh sb="11" eb="13">
      <t>ジュウタク</t>
    </rPh>
    <phoneticPr fontId="4"/>
  </si>
  <si>
    <t>てんでこ</t>
  </si>
  <si>
    <t>奥戸7-16-15</t>
    <rPh sb="0" eb="2">
      <t>オクド</t>
    </rPh>
    <phoneticPr fontId="4"/>
  </si>
  <si>
    <t>小規模多機能型居宅介護</t>
  </si>
  <si>
    <t>たまごかけごはん</t>
  </si>
  <si>
    <t>東立石2-18-4</t>
  </si>
  <si>
    <t>愛の家グループホーム葛飾西亀有</t>
    <rPh sb="0" eb="1">
      <t>アイ</t>
    </rPh>
    <rPh sb="2" eb="3">
      <t>イエ</t>
    </rPh>
    <rPh sb="10" eb="12">
      <t>カツシカ</t>
    </rPh>
    <rPh sb="12" eb="15">
      <t>ニシカメアリ</t>
    </rPh>
    <phoneticPr fontId="4"/>
  </si>
  <si>
    <t>西亀有2-8-14</t>
    <rPh sb="0" eb="3">
      <t>ニシカメアリ</t>
    </rPh>
    <phoneticPr fontId="4"/>
  </si>
  <si>
    <t>コンフォートフィオーレ高砂</t>
    <rPh sb="11" eb="13">
      <t>タカサゴ</t>
    </rPh>
    <phoneticPr fontId="8"/>
  </si>
  <si>
    <t>高砂2-27-17</t>
    <rPh sb="0" eb="2">
      <t>タカサゴ</t>
    </rPh>
    <phoneticPr fontId="8"/>
  </si>
  <si>
    <t>グループホームエクセレント水元公園</t>
    <rPh sb="13" eb="15">
      <t>ミズモト</t>
    </rPh>
    <rPh sb="15" eb="17">
      <t>コウエン</t>
    </rPh>
    <phoneticPr fontId="8"/>
  </si>
  <si>
    <t>東金町5-48-21</t>
    <rPh sb="0" eb="1">
      <t>ヒガシ</t>
    </rPh>
    <rPh sb="1" eb="3">
      <t>カナマチ</t>
    </rPh>
    <phoneticPr fontId="8"/>
  </si>
  <si>
    <t>はなまるホーム青戸</t>
  </si>
  <si>
    <t>青戸6-20-12</t>
  </si>
  <si>
    <t>コンフォートフィオーレ堀切</t>
  </si>
  <si>
    <t>堀切7-17-10</t>
  </si>
  <si>
    <t>愛・グループホーム東金町</t>
    <rPh sb="0" eb="1">
      <t>アイ</t>
    </rPh>
    <rPh sb="9" eb="10">
      <t>ヒガシ</t>
    </rPh>
    <rPh sb="10" eb="12">
      <t>カナマチ</t>
    </rPh>
    <phoneticPr fontId="4"/>
  </si>
  <si>
    <t>東金町5-34-7</t>
    <rPh sb="0" eb="3">
      <t>ヒガシカナマチ</t>
    </rPh>
    <phoneticPr fontId="4"/>
  </si>
  <si>
    <t>（６）小規模多機能型居宅介護</t>
    <phoneticPr fontId="25"/>
  </si>
  <si>
    <t>紋どころ</t>
    <rPh sb="0" eb="1">
      <t>モン</t>
    </rPh>
    <phoneticPr fontId="8"/>
  </si>
  <si>
    <t>認知症高齢者グループホーム</t>
    <rPh sb="0" eb="2">
      <t>ニンチ</t>
    </rPh>
    <rPh sb="2" eb="3">
      <t>ショウ</t>
    </rPh>
    <rPh sb="3" eb="6">
      <t>コウレイシャ</t>
    </rPh>
    <phoneticPr fontId="8"/>
  </si>
  <si>
    <t>人情柴又</t>
    <rPh sb="0" eb="2">
      <t>ニンジョウ</t>
    </rPh>
    <rPh sb="2" eb="4">
      <t>シバマタ</t>
    </rPh>
    <phoneticPr fontId="8"/>
  </si>
  <si>
    <t>セントケアお花茶屋</t>
    <rPh sb="6" eb="7">
      <t>ハナ</t>
    </rPh>
    <rPh sb="7" eb="9">
      <t>チャヤ</t>
    </rPh>
    <phoneticPr fontId="8"/>
  </si>
  <si>
    <t>ピカソ</t>
  </si>
  <si>
    <t>奥戸7-16-15</t>
    <rPh sb="0" eb="2">
      <t>オクド</t>
    </rPh>
    <phoneticPr fontId="8"/>
  </si>
  <si>
    <t>コンフォートエルバ堀切</t>
    <rPh sb="9" eb="11">
      <t>ホリキリ</t>
    </rPh>
    <phoneticPr fontId="8"/>
  </si>
  <si>
    <t>堀切7-17-10</t>
    <rPh sb="0" eb="2">
      <t>ホリキリ</t>
    </rPh>
    <phoneticPr fontId="8"/>
  </si>
  <si>
    <t>新宿3-19-19</t>
    <rPh sb="0" eb="2">
      <t>シンジュク</t>
    </rPh>
    <phoneticPr fontId="8"/>
  </si>
  <si>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8"/>
  </si>
  <si>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8"/>
  </si>
  <si>
    <t>特別養護老人ホーム、老人デイサービスセンター</t>
    <rPh sb="10" eb="12">
      <t>ロウジン</t>
    </rPh>
    <phoneticPr fontId="8"/>
  </si>
  <si>
    <t>特別養護老人ホーム、高齢者総合相談センター</t>
    <rPh sb="10" eb="13">
      <t>コウレイシャ</t>
    </rPh>
    <rPh sb="13" eb="15">
      <t>ソウゴウ</t>
    </rPh>
    <rPh sb="15" eb="17">
      <t>ソウダン</t>
    </rPh>
    <phoneticPr fontId="8"/>
  </si>
  <si>
    <t>特別養護老人ホーム</t>
  </si>
  <si>
    <t>こはるび</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</si>
  <si>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8"/>
  </si>
  <si>
    <t>飾敬寿園</t>
    <rPh sb="0" eb="2">
      <t>カツシカ</t>
    </rPh>
    <rPh sb="2" eb="4">
      <t>タカトシ</t>
    </rPh>
    <rPh sb="4" eb="5">
      <t>エン</t>
    </rPh>
    <phoneticPr fontId="8"/>
  </si>
  <si>
    <t>ケアハウス（介護専用型）</t>
    <rPh sb="6" eb="8">
      <t>カイゴ</t>
    </rPh>
    <rPh sb="8" eb="11">
      <t>センヨウガタ</t>
    </rPh>
    <phoneticPr fontId="8"/>
  </si>
  <si>
    <t>特別養護老人ホーム、老人デイサービスセンター、ケアハウス(介護専用型)</t>
    <rPh sb="10" eb="12">
      <t>ロウジン</t>
    </rPh>
    <rPh sb="29" eb="31">
      <t>カイゴ</t>
    </rPh>
    <rPh sb="31" eb="34">
      <t>センヨウガタ</t>
    </rPh>
    <phoneticPr fontId="8"/>
  </si>
  <si>
    <t>特別養護老人ホーム、認可保育所</t>
    <rPh sb="10" eb="12">
      <t>ニンカ</t>
    </rPh>
    <rPh sb="12" eb="14">
      <t>ホイク</t>
    </rPh>
    <rPh sb="14" eb="15">
      <t>ジョ</t>
    </rPh>
    <phoneticPr fontId="8"/>
  </si>
  <si>
    <t>特別養護老人ホーム</t>
    <phoneticPr fontId="8"/>
  </si>
  <si>
    <t>亀有1-6-11</t>
  </si>
  <si>
    <t>癒しの里西亀有</t>
    <rPh sb="0" eb="1">
      <t>イヤ</t>
    </rPh>
    <rPh sb="3" eb="4">
      <t>サト</t>
    </rPh>
    <rPh sb="4" eb="7">
      <t>ニシカメアリ</t>
    </rPh>
    <phoneticPr fontId="4"/>
  </si>
  <si>
    <t>東金町1-20-15
　市野ビル4階</t>
    <rPh sb="0" eb="1">
      <t>ヒガシ</t>
    </rPh>
    <rPh sb="1" eb="3">
      <t>カナマチ</t>
    </rPh>
    <rPh sb="12" eb="13">
      <t>イチ</t>
    </rPh>
    <rPh sb="13" eb="14">
      <t>ノ</t>
    </rPh>
    <rPh sb="17" eb="18">
      <t>カイ</t>
    </rPh>
    <phoneticPr fontId="8"/>
  </si>
  <si>
    <t>夜間対応型訪問介護</t>
    <rPh sb="0" eb="2">
      <t>ヤカン</t>
    </rPh>
    <rPh sb="2" eb="4">
      <t>タイオウ</t>
    </rPh>
    <rPh sb="4" eb="5">
      <t>ガタ</t>
    </rPh>
    <rPh sb="5" eb="7">
      <t>ホウモン</t>
    </rPh>
    <rPh sb="7" eb="9">
      <t>カイゴ</t>
    </rPh>
    <phoneticPr fontId="8"/>
  </si>
  <si>
    <t>日生定期巡回サービス東新小岩</t>
    <rPh sb="0" eb="2">
      <t>ニッセイ</t>
    </rPh>
    <rPh sb="2" eb="4">
      <t>テイキ</t>
    </rPh>
    <rPh sb="4" eb="6">
      <t>ジュンカイ</t>
    </rPh>
    <rPh sb="10" eb="14">
      <t>ヒガシシンコイワ</t>
    </rPh>
    <phoneticPr fontId="8"/>
  </si>
  <si>
    <t>東新小岩4-11-10</t>
    <rPh sb="0" eb="4">
      <t>ヒガシシンコイワ</t>
    </rPh>
    <phoneticPr fontId="8"/>
  </si>
  <si>
    <t>サービス付き高齢者向け住宅</t>
    <rPh sb="4" eb="5">
      <t>ツ</t>
    </rPh>
    <rPh sb="6" eb="9">
      <t>コウレイシャ</t>
    </rPh>
    <rPh sb="9" eb="10">
      <t>ム</t>
    </rPh>
    <rPh sb="11" eb="13">
      <t>ジュウタク</t>
    </rPh>
    <phoneticPr fontId="8"/>
  </si>
  <si>
    <t>ウェルフォース定期巡回･随時
対応型訪問介護看護ステーション</t>
    <rPh sb="7" eb="9">
      <t>テイキ</t>
    </rPh>
    <rPh sb="9" eb="11">
      <t>ジュンカイ</t>
    </rPh>
    <rPh sb="12" eb="14">
      <t>ズイジ</t>
    </rPh>
    <rPh sb="15" eb="17">
      <t>タイオウ</t>
    </rPh>
    <rPh sb="17" eb="18">
      <t>ガタ</t>
    </rPh>
    <rPh sb="18" eb="20">
      <t>ホウモン</t>
    </rPh>
    <rPh sb="20" eb="22">
      <t>カイゴ</t>
    </rPh>
    <rPh sb="22" eb="24">
      <t>カンゴ</t>
    </rPh>
    <phoneticPr fontId="8"/>
  </si>
  <si>
    <t>白鳥2-10-7</t>
    <rPh sb="0" eb="2">
      <t>シラトリ</t>
    </rPh>
    <phoneticPr fontId="8"/>
  </si>
  <si>
    <t>専任職員数</t>
    <rPh sb="2" eb="4">
      <t>ショクイン</t>
    </rPh>
    <rPh sb="4" eb="5">
      <t>カズ</t>
    </rPh>
    <phoneticPr fontId="8"/>
  </si>
  <si>
    <t>相談延件数</t>
    <rPh sb="3" eb="5">
      <t>ケンスウ</t>
    </rPh>
    <phoneticPr fontId="8"/>
  </si>
  <si>
    <t>相談実人数</t>
    <rPh sb="0" eb="2">
      <t>ソウダン</t>
    </rPh>
    <rPh sb="2" eb="3">
      <t>ジツ</t>
    </rPh>
    <rPh sb="3" eb="5">
      <t>ニンズウ</t>
    </rPh>
    <phoneticPr fontId="8"/>
  </si>
  <si>
    <t>高齢者総合相談センター
水元</t>
    <rPh sb="0" eb="3">
      <t>コウレイシャ</t>
    </rPh>
    <rPh sb="3" eb="5">
      <t>ソウゴウ</t>
    </rPh>
    <rPh sb="5" eb="7">
      <t>ソウダン</t>
    </rPh>
    <rPh sb="12" eb="14">
      <t>ミズモト</t>
    </rPh>
    <phoneticPr fontId="8"/>
  </si>
  <si>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8"/>
  </si>
  <si>
    <t>高齢者総合相談センター
水元公園</t>
    <rPh sb="0" eb="3">
      <t>コウレイシャ</t>
    </rPh>
    <rPh sb="3" eb="5">
      <t>ソウゴウ</t>
    </rPh>
    <rPh sb="5" eb="7">
      <t>ソウダン</t>
    </rPh>
    <rPh sb="12" eb="14">
      <t>ミズモト</t>
    </rPh>
    <rPh sb="14" eb="16">
      <t>コウエン</t>
    </rPh>
    <phoneticPr fontId="8"/>
  </si>
  <si>
    <t>南水元4-27-13
藤屋ビル1階</t>
    <rPh sb="0" eb="3">
      <t>ミナミミズモト</t>
    </rPh>
    <rPh sb="11" eb="12">
      <t>フジ</t>
    </rPh>
    <rPh sb="12" eb="13">
      <t>ヤ</t>
    </rPh>
    <rPh sb="16" eb="17">
      <t>カイ</t>
    </rPh>
    <phoneticPr fontId="8"/>
  </si>
  <si>
    <t>水元に含む</t>
    <rPh sb="0" eb="2">
      <t>ミズモト</t>
    </rPh>
    <rPh sb="3" eb="4">
      <t>フク</t>
    </rPh>
    <phoneticPr fontId="25"/>
  </si>
  <si>
    <t>高齢者総合相談センター
新宿</t>
    <rPh sb="0" eb="3">
      <t>コウレイシャ</t>
    </rPh>
    <rPh sb="3" eb="5">
      <t>ソウゴウ</t>
    </rPh>
    <rPh sb="5" eb="7">
      <t>ソウダン</t>
    </rPh>
    <rPh sb="12" eb="14">
      <t>シンジュク</t>
    </rPh>
    <phoneticPr fontId="8"/>
  </si>
  <si>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8"/>
  </si>
  <si>
    <t>高齢者総合相談センター
金町</t>
    <rPh sb="0" eb="3">
      <t>コウレイシャ</t>
    </rPh>
    <rPh sb="3" eb="5">
      <t>ソウゴウ</t>
    </rPh>
    <rPh sb="5" eb="7">
      <t>ソウダン</t>
    </rPh>
    <rPh sb="12" eb="14">
      <t>カナマチ</t>
    </rPh>
    <phoneticPr fontId="8"/>
  </si>
  <si>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8"/>
  </si>
  <si>
    <t>新宿に含む</t>
    <rPh sb="0" eb="2">
      <t>ニイジュク</t>
    </rPh>
    <rPh sb="3" eb="4">
      <t>フク</t>
    </rPh>
    <phoneticPr fontId="25"/>
  </si>
  <si>
    <t>高齢者総合相談センター
高砂</t>
    <rPh sb="0" eb="3">
      <t>コウレイシャ</t>
    </rPh>
    <rPh sb="3" eb="5">
      <t>ソウゴウ</t>
    </rPh>
    <rPh sb="5" eb="7">
      <t>ソウダン</t>
    </rPh>
    <rPh sb="12" eb="14">
      <t>タカサゴ</t>
    </rPh>
    <phoneticPr fontId="8"/>
  </si>
  <si>
    <t>高砂3-27-12</t>
    <rPh sb="0" eb="2">
      <t>タカサゴ</t>
    </rPh>
    <phoneticPr fontId="8"/>
  </si>
  <si>
    <t>高齢者総合相談センター
柴又</t>
    <rPh sb="0" eb="3">
      <t>コウレイシャ</t>
    </rPh>
    <rPh sb="3" eb="5">
      <t>ソウゴウ</t>
    </rPh>
    <rPh sb="5" eb="7">
      <t>ソウダン</t>
    </rPh>
    <rPh sb="12" eb="14">
      <t>シバマタ</t>
    </rPh>
    <phoneticPr fontId="8"/>
  </si>
  <si>
    <t>柴又1-47-7-102</t>
    <rPh sb="0" eb="2">
      <t>シバマタ</t>
    </rPh>
    <phoneticPr fontId="8"/>
  </si>
  <si>
    <t>高砂に含む</t>
    <rPh sb="0" eb="2">
      <t>タカサゴ</t>
    </rPh>
    <rPh sb="3" eb="4">
      <t>フク</t>
    </rPh>
    <phoneticPr fontId="25"/>
  </si>
  <si>
    <t>高齢者総合相談センター
青戸</t>
    <rPh sb="0" eb="3">
      <t>コウレイシャ</t>
    </rPh>
    <rPh sb="3" eb="5">
      <t>ソウゴウ</t>
    </rPh>
    <rPh sb="5" eb="7">
      <t>ソウダン</t>
    </rPh>
    <rPh sb="12" eb="14">
      <t>アオト</t>
    </rPh>
    <phoneticPr fontId="8"/>
  </si>
  <si>
    <t>青戸3-13-19
グループホーム青戸併設</t>
    <rPh sb="0" eb="2">
      <t>アオト</t>
    </rPh>
    <rPh sb="17" eb="19">
      <t>アオト</t>
    </rPh>
    <rPh sb="19" eb="21">
      <t>ヘイセツ</t>
    </rPh>
    <phoneticPr fontId="8"/>
  </si>
  <si>
    <t>高齢者総合相談センター
亀有</t>
    <rPh sb="0" eb="3">
      <t>コウレイシャ</t>
    </rPh>
    <rPh sb="3" eb="5">
      <t>ソウゴウ</t>
    </rPh>
    <rPh sb="5" eb="7">
      <t>ソウダン</t>
    </rPh>
    <rPh sb="12" eb="13">
      <t>カメ</t>
    </rPh>
    <rPh sb="13" eb="14">
      <t>ア</t>
    </rPh>
    <phoneticPr fontId="8"/>
  </si>
  <si>
    <t>亀有4-31-18
ケイハイツⅠ105</t>
    <rPh sb="0" eb="2">
      <t>カメアリ</t>
    </rPh>
    <phoneticPr fontId="8"/>
  </si>
  <si>
    <t>青戸に含む</t>
    <rPh sb="0" eb="2">
      <t>アオト</t>
    </rPh>
    <rPh sb="3" eb="4">
      <t>フク</t>
    </rPh>
    <phoneticPr fontId="25"/>
  </si>
  <si>
    <t>高齢者総合相談センター
堀切</t>
    <rPh sb="0" eb="3">
      <t>コウレイシャ</t>
    </rPh>
    <rPh sb="3" eb="5">
      <t>ソウゴウ</t>
    </rPh>
    <rPh sb="5" eb="7">
      <t>ソウダン</t>
    </rPh>
    <rPh sb="12" eb="14">
      <t>ホリキリ</t>
    </rPh>
    <phoneticPr fontId="8"/>
  </si>
  <si>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8"/>
  </si>
  <si>
    <t>高齢者総合相談センター
お花茶屋</t>
    <rPh sb="0" eb="3">
      <t>コウレイシャ</t>
    </rPh>
    <rPh sb="3" eb="5">
      <t>ソウゴウ</t>
    </rPh>
    <rPh sb="5" eb="7">
      <t>ソウダン</t>
    </rPh>
    <rPh sb="13" eb="14">
      <t>ハナ</t>
    </rPh>
    <rPh sb="14" eb="16">
      <t>チャヤ</t>
    </rPh>
    <phoneticPr fontId="8"/>
  </si>
  <si>
    <t>白鳥1-12-20
石倉ビル1階</t>
    <rPh sb="0" eb="2">
      <t>シラトリ</t>
    </rPh>
    <rPh sb="10" eb="12">
      <t>イシクラ</t>
    </rPh>
    <rPh sb="15" eb="16">
      <t>カイ</t>
    </rPh>
    <phoneticPr fontId="8"/>
  </si>
  <si>
    <t>堀切に含む</t>
    <rPh sb="0" eb="2">
      <t>ホリキリ</t>
    </rPh>
    <rPh sb="3" eb="4">
      <t>フク</t>
    </rPh>
    <phoneticPr fontId="25"/>
  </si>
  <si>
    <t>高齢者総合相談センター
東四つ木</t>
    <rPh sb="0" eb="3">
      <t>コウレイシャ</t>
    </rPh>
    <rPh sb="3" eb="5">
      <t>ソウゴウ</t>
    </rPh>
    <rPh sb="5" eb="7">
      <t>ソウダン</t>
    </rPh>
    <rPh sb="12" eb="13">
      <t>ヒガシ</t>
    </rPh>
    <rPh sb="13" eb="14">
      <t>ヨ</t>
    </rPh>
    <rPh sb="15" eb="16">
      <t>キ</t>
    </rPh>
    <phoneticPr fontId="8"/>
  </si>
  <si>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8"/>
  </si>
  <si>
    <t>高齢者総合相談センター
立石</t>
    <rPh sb="0" eb="3">
      <t>コウレイシャ</t>
    </rPh>
    <rPh sb="3" eb="5">
      <t>ソウゴウ</t>
    </rPh>
    <rPh sb="5" eb="7">
      <t>ソウダン</t>
    </rPh>
    <rPh sb="12" eb="14">
      <t>タテイシ</t>
    </rPh>
    <phoneticPr fontId="8"/>
  </si>
  <si>
    <t>立石6-19-10
Ｓ・Ｋビル1階</t>
    <rPh sb="0" eb="2">
      <t>タテイシ</t>
    </rPh>
    <rPh sb="16" eb="17">
      <t>カイ</t>
    </rPh>
    <phoneticPr fontId="8"/>
  </si>
  <si>
    <t>東四つ木に含む</t>
    <rPh sb="0" eb="2">
      <t>ヒガシヨ</t>
    </rPh>
    <rPh sb="3" eb="4">
      <t>ギ</t>
    </rPh>
    <rPh sb="5" eb="6">
      <t>フク</t>
    </rPh>
    <phoneticPr fontId="25"/>
  </si>
  <si>
    <t>高齢者総合相談センター
奥戸</t>
    <rPh sb="0" eb="3">
      <t>コウレイシャ</t>
    </rPh>
    <rPh sb="3" eb="5">
      <t>ソウゴウ</t>
    </rPh>
    <rPh sb="5" eb="7">
      <t>ソウダン</t>
    </rPh>
    <rPh sb="12" eb="14">
      <t>オクド</t>
    </rPh>
    <phoneticPr fontId="8"/>
  </si>
  <si>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8"/>
  </si>
  <si>
    <t>高齢者総合相談センター
新小岩</t>
    <rPh sb="0" eb="3">
      <t>コウレイシャ</t>
    </rPh>
    <rPh sb="3" eb="5">
      <t>ソウゴウ</t>
    </rPh>
    <rPh sb="5" eb="7">
      <t>ソウダン</t>
    </rPh>
    <rPh sb="12" eb="13">
      <t>シン</t>
    </rPh>
    <rPh sb="13" eb="15">
      <t>コイワ</t>
    </rPh>
    <phoneticPr fontId="8"/>
  </si>
  <si>
    <t>新小岩1-49-10
第5デリカビル1階</t>
    <rPh sb="0" eb="1">
      <t>シン</t>
    </rPh>
    <rPh sb="1" eb="3">
      <t>コイワ</t>
    </rPh>
    <rPh sb="11" eb="12">
      <t>ダイ</t>
    </rPh>
    <rPh sb="19" eb="20">
      <t>カイ</t>
    </rPh>
    <phoneticPr fontId="8"/>
  </si>
  <si>
    <t>奥戸に含む</t>
    <rPh sb="0" eb="2">
      <t>オクド</t>
    </rPh>
    <rPh sb="3" eb="4">
      <t>フク</t>
    </rPh>
    <phoneticPr fontId="25"/>
  </si>
  <si>
    <t>資料：福祉部高齢者支援課</t>
    <rPh sb="3" eb="5">
      <t>フクシ</t>
    </rPh>
    <rPh sb="5" eb="6">
      <t>ブ</t>
    </rPh>
    <rPh sb="6" eb="9">
      <t>コウレイシャ</t>
    </rPh>
    <rPh sb="9" eb="11">
      <t>シエン</t>
    </rPh>
    <rPh sb="11" eb="12">
      <t>カ</t>
    </rPh>
    <phoneticPr fontId="25"/>
  </si>
  <si>
    <t>常勤職員数</t>
    <rPh sb="0" eb="2">
      <t>ジョウキン</t>
    </rPh>
    <rPh sb="2" eb="4">
      <t>ショクイン</t>
    </rPh>
    <rPh sb="4" eb="5">
      <t>スウ</t>
    </rPh>
    <phoneticPr fontId="8"/>
  </si>
  <si>
    <t>定員</t>
    <rPh sb="0" eb="1">
      <t>サダム</t>
    </rPh>
    <rPh sb="1" eb="2">
      <t>イン</t>
    </rPh>
    <phoneticPr fontId="8"/>
  </si>
  <si>
    <t>入所者数</t>
    <phoneticPr fontId="25"/>
  </si>
  <si>
    <t>（再掲）うち前年度新規入所者</t>
    <rPh sb="1" eb="3">
      <t>サイケイ</t>
    </rPh>
    <phoneticPr fontId="25"/>
  </si>
  <si>
    <t>（１）障害者福祉センター</t>
    <phoneticPr fontId="25"/>
  </si>
  <si>
    <t>（令和4年4月1日現在）</t>
    <rPh sb="1" eb="3">
      <t>レイワ</t>
    </rPh>
    <rPh sb="4" eb="5">
      <t>ネン</t>
    </rPh>
    <rPh sb="6" eb="7">
      <t>ガツ</t>
    </rPh>
    <rPh sb="8" eb="11">
      <t>ニチゲンザイ</t>
    </rPh>
    <rPh sb="9" eb="11">
      <t>ゲンザイ</t>
    </rPh>
    <phoneticPr fontId="25"/>
  </si>
  <si>
    <t>専任職員数</t>
    <rPh sb="0" eb="2">
      <t>センニン</t>
    </rPh>
    <rPh sb="2" eb="5">
      <t>ショクインスウ</t>
    </rPh>
    <phoneticPr fontId="25"/>
  </si>
  <si>
    <t>児童発達支援</t>
    <rPh sb="0" eb="2">
      <t>ジドウ</t>
    </rPh>
    <rPh sb="2" eb="4">
      <t>ハッタツ</t>
    </rPh>
    <rPh sb="4" eb="6">
      <t>シエン</t>
    </rPh>
    <phoneticPr fontId="8"/>
  </si>
  <si>
    <t>障害者生活介護事業所</t>
    <rPh sb="0" eb="2">
      <t>ショウガイ</t>
    </rPh>
    <rPh sb="2" eb="3">
      <t>シャ</t>
    </rPh>
    <rPh sb="3" eb="5">
      <t>セイカツ</t>
    </rPh>
    <rPh sb="5" eb="7">
      <t>カイゴ</t>
    </rPh>
    <rPh sb="7" eb="9">
      <t>ジギョウ</t>
    </rPh>
    <rPh sb="9" eb="10">
      <t>ジョ</t>
    </rPh>
    <phoneticPr fontId="8"/>
  </si>
  <si>
    <t>生活介護</t>
    <rPh sb="0" eb="2">
      <t>セイカツ</t>
    </rPh>
    <rPh sb="2" eb="4">
      <t>カイゴ</t>
    </rPh>
    <phoneticPr fontId="8"/>
  </si>
  <si>
    <t>地域活動支援センター</t>
    <rPh sb="0" eb="2">
      <t>チイキ</t>
    </rPh>
    <rPh sb="2" eb="4">
      <t>カツドウ</t>
    </rPh>
    <rPh sb="4" eb="6">
      <t>シエン</t>
    </rPh>
    <phoneticPr fontId="8"/>
  </si>
  <si>
    <t>地域活動支援
センター</t>
    <rPh sb="0" eb="2">
      <t>チイキ</t>
    </rPh>
    <rPh sb="2" eb="4">
      <t>カツドウ</t>
    </rPh>
    <rPh sb="4" eb="6">
      <t>シエン</t>
    </rPh>
    <phoneticPr fontId="8"/>
  </si>
  <si>
    <t>自立訓練事業所</t>
    <rPh sb="0" eb="2">
      <t>ジリツ</t>
    </rPh>
    <rPh sb="2" eb="4">
      <t>クンレン</t>
    </rPh>
    <rPh sb="4" eb="7">
      <t>ジギョウショ</t>
    </rPh>
    <phoneticPr fontId="8"/>
  </si>
  <si>
    <t>自立訓練（機能訓練・生活訓練）</t>
    <rPh sb="0" eb="2">
      <t>ジリツ</t>
    </rPh>
    <rPh sb="2" eb="4">
      <t>クンレン</t>
    </rPh>
    <rPh sb="5" eb="7">
      <t>キノウ</t>
    </rPh>
    <rPh sb="7" eb="9">
      <t>クンレン</t>
    </rPh>
    <rPh sb="10" eb="12">
      <t>セイカツ</t>
    </rPh>
    <rPh sb="12" eb="14">
      <t>クンレン</t>
    </rPh>
    <phoneticPr fontId="8"/>
  </si>
  <si>
    <t>資料：福祉部障害者施設課</t>
    <rPh sb="3" eb="5">
      <t>フクシ</t>
    </rPh>
    <rPh sb="5" eb="6">
      <t>ブ</t>
    </rPh>
    <rPh sb="6" eb="9">
      <t>ショウガイシャ</t>
    </rPh>
    <rPh sb="9" eb="12">
      <t>シセツカ</t>
    </rPh>
    <phoneticPr fontId="25"/>
  </si>
  <si>
    <t>（２）その他の障害者福祉施設</t>
    <phoneticPr fontId="25"/>
  </si>
  <si>
    <t>障害者就労支援センター</t>
    <rPh sb="0" eb="3">
      <t>ショウガイシャ</t>
    </rPh>
    <rPh sb="3" eb="5">
      <t>シュウロウ</t>
    </rPh>
    <rPh sb="5" eb="7">
      <t>シエン</t>
    </rPh>
    <phoneticPr fontId="8"/>
  </si>
  <si>
    <t>建築年月</t>
    <phoneticPr fontId="25"/>
  </si>
  <si>
    <t>建築延面積</t>
    <rPh sb="0" eb="2">
      <t>ケンチク</t>
    </rPh>
    <phoneticPr fontId="25"/>
  </si>
  <si>
    <t>管理運営</t>
    <phoneticPr fontId="25"/>
  </si>
  <si>
    <t>きね川福祉作業所</t>
    <rPh sb="2" eb="3">
      <t>カワ</t>
    </rPh>
    <phoneticPr fontId="8"/>
  </si>
  <si>
    <t>東四つ木3-8-10</t>
  </si>
  <si>
    <t>就労継続支援Ｂ型</t>
  </si>
  <si>
    <t>(社福）武蔵野会</t>
    <rPh sb="2" eb="3">
      <t>フク</t>
    </rPh>
    <phoneticPr fontId="8"/>
  </si>
  <si>
    <t>水元そよかぜ園</t>
  </si>
  <si>
    <t>水元5-16-11</t>
  </si>
  <si>
    <t>生活介護、就労継続支援Ｂ型</t>
    <phoneticPr fontId="25"/>
  </si>
  <si>
    <t>(社福)手をつなぐ福祉会</t>
    <rPh sb="1" eb="2">
      <t>シャ</t>
    </rPh>
    <rPh sb="2" eb="3">
      <t>フク</t>
    </rPh>
    <rPh sb="4" eb="5">
      <t>テ</t>
    </rPh>
    <rPh sb="9" eb="11">
      <t>フクシ</t>
    </rPh>
    <rPh sb="11" eb="12">
      <t>カイ</t>
    </rPh>
    <phoneticPr fontId="8"/>
  </si>
  <si>
    <t>高砂福祉館</t>
  </si>
  <si>
    <t>高砂5-10-1</t>
  </si>
  <si>
    <t>(社福)東京都手をつなぐ育成会</t>
    <rPh sb="1" eb="2">
      <t>シャ</t>
    </rPh>
    <rPh sb="2" eb="3">
      <t>フク</t>
    </rPh>
    <rPh sb="4" eb="7">
      <t>トウキョウト</t>
    </rPh>
    <rPh sb="7" eb="8">
      <t>テ</t>
    </rPh>
    <phoneticPr fontId="8"/>
  </si>
  <si>
    <t>鎌倉福祉館</t>
  </si>
  <si>
    <t>鎌倉3-7-1</t>
  </si>
  <si>
    <t>奥戸福祉館</t>
  </si>
  <si>
    <t>奥戸3-17-4-101</t>
  </si>
  <si>
    <t>(社福)原町成年寮</t>
    <rPh sb="1" eb="2">
      <t>シャ</t>
    </rPh>
    <rPh sb="2" eb="3">
      <t>フク</t>
    </rPh>
    <phoneticPr fontId="8"/>
  </si>
  <si>
    <t>西水元福祉館</t>
  </si>
  <si>
    <t>西水元3-11-1</t>
  </si>
  <si>
    <t>(社福)東京都手をつなぐ育成会</t>
  </si>
  <si>
    <t>白鳥福祉館</t>
  </si>
  <si>
    <t>白鳥4-8-1</t>
  </si>
  <si>
    <t>東堀切くすのき園</t>
    <rPh sb="0" eb="1">
      <t>ヒガシ</t>
    </rPh>
    <rPh sb="1" eb="3">
      <t>ホリキリ</t>
    </rPh>
    <rPh sb="7" eb="8">
      <t>エン</t>
    </rPh>
    <phoneticPr fontId="8"/>
  </si>
  <si>
    <t>東堀切1-21-3</t>
    <rPh sb="0" eb="1">
      <t>ヒガシ</t>
    </rPh>
    <rPh sb="1" eb="3">
      <t>ホリキリ</t>
    </rPh>
    <phoneticPr fontId="8"/>
  </si>
  <si>
    <t>(社福）武蔵野会</t>
    <phoneticPr fontId="25"/>
  </si>
  <si>
    <t>資料：福祉部障害福祉課</t>
    <rPh sb="3" eb="5">
      <t>フクシ</t>
    </rPh>
    <rPh sb="5" eb="6">
      <t>ブ</t>
    </rPh>
    <rPh sb="6" eb="8">
      <t>ショウガイ</t>
    </rPh>
    <rPh sb="8" eb="11">
      <t>フクシカ</t>
    </rPh>
    <phoneticPr fontId="25"/>
  </si>
  <si>
    <t>（１）障害者通所施設</t>
    <phoneticPr fontId="25"/>
  </si>
  <si>
    <t>サービス種別</t>
    <rPh sb="4" eb="6">
      <t>シュベツ</t>
    </rPh>
    <phoneticPr fontId="8"/>
  </si>
  <si>
    <t>管理運営</t>
  </si>
  <si>
    <t>葛飾しょうぶ園</t>
    <rPh sb="0" eb="2">
      <t>カツシカ</t>
    </rPh>
    <rPh sb="6" eb="7">
      <t>エン</t>
    </rPh>
    <phoneticPr fontId="8"/>
  </si>
  <si>
    <t>高砂2-8-1</t>
    <rPh sb="0" eb="2">
      <t>タカサゴ</t>
    </rPh>
    <phoneticPr fontId="8"/>
  </si>
  <si>
    <t>生活介護、就労継続支援Ｂ型</t>
    <rPh sb="0" eb="2">
      <t>セイカツ</t>
    </rPh>
    <rPh sb="2" eb="4">
      <t>カイゴ</t>
    </rPh>
    <phoneticPr fontId="8"/>
  </si>
  <si>
    <t>青戸しょうぶ</t>
    <rPh sb="0" eb="2">
      <t>アオト</t>
    </rPh>
    <phoneticPr fontId="8"/>
  </si>
  <si>
    <t>青戸5-20-6</t>
    <rPh sb="0" eb="2">
      <t>アオト</t>
    </rPh>
    <phoneticPr fontId="8"/>
  </si>
  <si>
    <t>(社福)手をつなぐ福祉会</t>
    <phoneticPr fontId="25"/>
  </si>
  <si>
    <t>しょうぶエバンズ</t>
  </si>
  <si>
    <t>奥戸1-1-1</t>
    <rPh sb="0" eb="2">
      <t>オクド</t>
    </rPh>
    <phoneticPr fontId="8"/>
  </si>
  <si>
    <t>就労移行支援、就労定着支援、
就労継続支援Ｂ型</t>
    <rPh sb="7" eb="9">
      <t>シュウロウ</t>
    </rPh>
    <rPh sb="9" eb="11">
      <t>テイチャク</t>
    </rPh>
    <rPh sb="11" eb="13">
      <t>シエン</t>
    </rPh>
    <phoneticPr fontId="8"/>
  </si>
  <si>
    <t>パランしょうぶ</t>
  </si>
  <si>
    <t>青戸8-24-27</t>
    <rPh sb="0" eb="2">
      <t>アオト</t>
    </rPh>
    <phoneticPr fontId="8"/>
  </si>
  <si>
    <t>生活介護、就労継続支援Ｂ型、
自立訓練（生活訓練）</t>
    <rPh sb="15" eb="17">
      <t>ジリツ</t>
    </rPh>
    <rPh sb="17" eb="19">
      <t>クンレン</t>
    </rPh>
    <rPh sb="20" eb="22">
      <t>セイカツ</t>
    </rPh>
    <rPh sb="22" eb="24">
      <t>クンレン</t>
    </rPh>
    <phoneticPr fontId="8"/>
  </si>
  <si>
    <t>かがやけ共同作業所</t>
  </si>
  <si>
    <t>細田3-5-3</t>
    <rPh sb="0" eb="2">
      <t>ホソダ</t>
    </rPh>
    <phoneticPr fontId="8"/>
  </si>
  <si>
    <t>(社福)かがやけ福祉会</t>
    <rPh sb="1" eb="2">
      <t>シャ</t>
    </rPh>
    <rPh sb="2" eb="3">
      <t>フク</t>
    </rPh>
    <rPh sb="8" eb="10">
      <t>フクシ</t>
    </rPh>
    <rPh sb="10" eb="11">
      <t>カイ</t>
    </rPh>
    <phoneticPr fontId="8"/>
  </si>
  <si>
    <t>かがやけ第２共同作業所</t>
  </si>
  <si>
    <t>新宿1-1-15</t>
    <rPh sb="0" eb="2">
      <t>ニイジュク</t>
    </rPh>
    <phoneticPr fontId="8"/>
  </si>
  <si>
    <t>生活介護事業所アンジュ</t>
    <rPh sb="0" eb="2">
      <t>セイカツ</t>
    </rPh>
    <rPh sb="2" eb="4">
      <t>カイゴ</t>
    </rPh>
    <rPh sb="4" eb="7">
      <t>ジギョウショ</t>
    </rPh>
    <phoneticPr fontId="8"/>
  </si>
  <si>
    <t>立石1-7-29</t>
    <rPh sb="0" eb="2">
      <t>タテイシ</t>
    </rPh>
    <phoneticPr fontId="8"/>
  </si>
  <si>
    <t>(社福)原町成年寮</t>
    <rPh sb="4" eb="6">
      <t>ハラマチ</t>
    </rPh>
    <rPh sb="6" eb="8">
      <t>セイネン</t>
    </rPh>
    <rPh sb="8" eb="9">
      <t>リョウ</t>
    </rPh>
    <phoneticPr fontId="8"/>
  </si>
  <si>
    <t>フォレスト</t>
  </si>
  <si>
    <t>立石5-10-10
立石5-16-3</t>
    <rPh sb="0" eb="2">
      <t>タテイシ</t>
    </rPh>
    <rPh sb="10" eb="12">
      <t>タテイシ</t>
    </rPh>
    <phoneticPr fontId="8"/>
  </si>
  <si>
    <t>就労移行支援、自立訓練(生活訓練)</t>
  </si>
  <si>
    <t>シャイン</t>
  </si>
  <si>
    <t>奥戸2-1-8</t>
    <rPh sb="0" eb="2">
      <t>オクド</t>
    </rPh>
    <phoneticPr fontId="8"/>
  </si>
  <si>
    <t>生活介護、就労継続支援Ｂ型</t>
  </si>
  <si>
    <t>Ｃｒａｆｔ</t>
  </si>
  <si>
    <t>東堀切1-16-22</t>
    <rPh sb="0" eb="1">
      <t>ヒガシ</t>
    </rPh>
    <rPh sb="1" eb="3">
      <t>ホリキリ</t>
    </rPh>
    <phoneticPr fontId="8"/>
  </si>
  <si>
    <t>生活介護事業所シャングリラ</t>
    <rPh sb="0" eb="2">
      <t>セイカツ</t>
    </rPh>
    <rPh sb="2" eb="4">
      <t>カイゴ</t>
    </rPh>
    <rPh sb="4" eb="6">
      <t>ジギョウ</t>
    </rPh>
    <rPh sb="6" eb="7">
      <t>ショ</t>
    </rPh>
    <phoneticPr fontId="8"/>
  </si>
  <si>
    <t>東立石2-17-14</t>
  </si>
  <si>
    <t>就労継続支援Ａ型</t>
  </si>
  <si>
    <t>こすもす</t>
  </si>
  <si>
    <t>東四つ木3-49-10</t>
    <rPh sb="0" eb="2">
      <t>ヒガシヨ</t>
    </rPh>
    <rPh sb="3" eb="4">
      <t>ギ</t>
    </rPh>
    <phoneticPr fontId="8"/>
  </si>
  <si>
    <t>生活介護</t>
  </si>
  <si>
    <t>ＮＰＯ法人むう</t>
    <rPh sb="3" eb="5">
      <t>ホウジン</t>
    </rPh>
    <phoneticPr fontId="8"/>
  </si>
  <si>
    <t>就労支援センターファンタジア</t>
    <rPh sb="0" eb="2">
      <t>シュウロウ</t>
    </rPh>
    <rPh sb="2" eb="4">
      <t>シエン</t>
    </rPh>
    <phoneticPr fontId="8"/>
  </si>
  <si>
    <t>細田5-16-11</t>
    <rPh sb="0" eb="2">
      <t>ホソダ</t>
    </rPh>
    <phoneticPr fontId="8"/>
  </si>
  <si>
    <t>ＮＰＯ法人おおぞら会</t>
    <rPh sb="3" eb="5">
      <t>ホウジン</t>
    </rPh>
    <rPh sb="9" eb="10">
      <t>カイ</t>
    </rPh>
    <phoneticPr fontId="8"/>
  </si>
  <si>
    <t>かがやき夢工場</t>
    <rPh sb="4" eb="5">
      <t>ユメ</t>
    </rPh>
    <rPh sb="5" eb="7">
      <t>コウジョウ</t>
    </rPh>
    <phoneticPr fontId="8"/>
  </si>
  <si>
    <t>小菅4-8-6</t>
    <rPh sb="0" eb="2">
      <t>コスゲ</t>
    </rPh>
    <phoneticPr fontId="8"/>
  </si>
  <si>
    <t>かがやき株式会社</t>
    <rPh sb="4" eb="6">
      <t>カブシキ</t>
    </rPh>
    <rPh sb="6" eb="8">
      <t>カイシャ</t>
    </rPh>
    <phoneticPr fontId="8"/>
  </si>
  <si>
    <t>東京都葛飾福祉工場</t>
    <rPh sb="0" eb="3">
      <t>トウキョウト</t>
    </rPh>
    <rPh sb="3" eb="5">
      <t>カツシカ</t>
    </rPh>
    <rPh sb="5" eb="7">
      <t>フクシ</t>
    </rPh>
    <rPh sb="7" eb="9">
      <t>コウジョウ</t>
    </rPh>
    <phoneticPr fontId="8"/>
  </si>
  <si>
    <t>金町2-8-20(金町工場)
立石8-50-1(立石工場)</t>
    <rPh sb="0" eb="2">
      <t>カナマチ</t>
    </rPh>
    <rPh sb="9" eb="11">
      <t>カナマチ</t>
    </rPh>
    <rPh sb="11" eb="13">
      <t>コウジョウ</t>
    </rPh>
    <rPh sb="15" eb="17">
      <t>タテイシ</t>
    </rPh>
    <rPh sb="24" eb="26">
      <t>タテイシ</t>
    </rPh>
    <phoneticPr fontId="8"/>
  </si>
  <si>
    <t>就労移行支援、就労継続支援Ａ型、
就労継続支援Ｂ型</t>
    <phoneticPr fontId="25"/>
  </si>
  <si>
    <t>(社福)東京コロニー</t>
    <rPh sb="4" eb="6">
      <t>トウキョウ</t>
    </rPh>
    <phoneticPr fontId="8"/>
  </si>
  <si>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8"/>
  </si>
  <si>
    <t>東四つ木4-44-1-101</t>
    <rPh sb="0" eb="1">
      <t>ヒガシ</t>
    </rPh>
    <rPh sb="1" eb="2">
      <t>ヨ</t>
    </rPh>
    <rPh sb="3" eb="4">
      <t>ギ</t>
    </rPh>
    <phoneticPr fontId="8"/>
  </si>
  <si>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8"/>
  </si>
  <si>
    <t>レッツ・エンジョイ</t>
  </si>
  <si>
    <t>堀切2-6-4</t>
    <rPh sb="0" eb="2">
      <t>ホリキリ</t>
    </rPh>
    <phoneticPr fontId="8"/>
  </si>
  <si>
    <t>株式会社オフィス華</t>
    <rPh sb="0" eb="2">
      <t>カブシキ</t>
    </rPh>
    <rPh sb="2" eb="4">
      <t>カイシャ</t>
    </rPh>
    <rPh sb="8" eb="9">
      <t>ハナ</t>
    </rPh>
    <phoneticPr fontId="8"/>
  </si>
  <si>
    <t>就労支援施設すずかぜ・新宿</t>
    <rPh sb="0" eb="2">
      <t>シュウロウ</t>
    </rPh>
    <rPh sb="2" eb="4">
      <t>シエン</t>
    </rPh>
    <rPh sb="4" eb="6">
      <t>シセツ</t>
    </rPh>
    <rPh sb="11" eb="13">
      <t>ニイジュク</t>
    </rPh>
    <phoneticPr fontId="8"/>
  </si>
  <si>
    <t>新宿2-15-10</t>
    <rPh sb="0" eb="2">
      <t>シンジュク</t>
    </rPh>
    <phoneticPr fontId="8"/>
  </si>
  <si>
    <t>就労定着支援、就労継続支援Ｂ型</t>
    <rPh sb="0" eb="6">
      <t>シュウロウテイチャクシエン</t>
    </rPh>
    <phoneticPr fontId="8"/>
  </si>
  <si>
    <t>ＮＰＯ法人めぐみの</t>
    <rPh sb="3" eb="5">
      <t>ホウジン</t>
    </rPh>
    <phoneticPr fontId="8"/>
  </si>
  <si>
    <t>やすらぎリバーシティ</t>
  </si>
  <si>
    <t>新小岩1-5-2</t>
    <rPh sb="0" eb="3">
      <t>シンコイワ</t>
    </rPh>
    <phoneticPr fontId="8"/>
  </si>
  <si>
    <t>(社福)章佑会</t>
    <rPh sb="1" eb="2">
      <t>シャ</t>
    </rPh>
    <rPh sb="2" eb="3">
      <t>フク</t>
    </rPh>
    <rPh sb="4" eb="7">
      <t>ショウユウカイ</t>
    </rPh>
    <phoneticPr fontId="8"/>
  </si>
  <si>
    <t>アップドラフト</t>
  </si>
  <si>
    <t>東金町1-42-10</t>
    <rPh sb="0" eb="1">
      <t>ヒガシ</t>
    </rPh>
    <rPh sb="1" eb="3">
      <t>カナマチ</t>
    </rPh>
    <phoneticPr fontId="8"/>
  </si>
  <si>
    <t>UpDraft合同会社</t>
    <rPh sb="7" eb="9">
      <t>ゴウドウ</t>
    </rPh>
    <rPh sb="9" eb="11">
      <t>ガイシャ</t>
    </rPh>
    <phoneticPr fontId="8"/>
  </si>
  <si>
    <t>あさひ</t>
  </si>
  <si>
    <t>金町6-5-8</t>
    <rPh sb="0" eb="2">
      <t>カナマチ</t>
    </rPh>
    <phoneticPr fontId="8"/>
  </si>
  <si>
    <t>就労移行支援、就労定着支援、
就労継続支援Ｂ型</t>
    <rPh sb="0" eb="2">
      <t>シュウロウ</t>
    </rPh>
    <rPh sb="2" eb="4">
      <t>イコウ</t>
    </rPh>
    <rPh sb="4" eb="6">
      <t>シエン</t>
    </rPh>
    <rPh sb="7" eb="13">
      <t>シュウロウテイチャクシエン</t>
    </rPh>
    <phoneticPr fontId="8"/>
  </si>
  <si>
    <t>株式会社ビジネスパートナーズ</t>
  </si>
  <si>
    <t>ファーストプランニング</t>
  </si>
  <si>
    <t>柴又6-12-18</t>
    <rPh sb="0" eb="2">
      <t>シバマタ</t>
    </rPh>
    <phoneticPr fontId="8"/>
  </si>
  <si>
    <t>合同会社1st-planning</t>
  </si>
  <si>
    <t>叶夢</t>
    <rPh sb="0" eb="2">
      <t>カナン</t>
    </rPh>
    <phoneticPr fontId="8"/>
  </si>
  <si>
    <t>南水元2-23-20</t>
    <rPh sb="0" eb="1">
      <t>ミナミ</t>
    </rPh>
    <rPh sb="1" eb="3">
      <t>ミズモト</t>
    </rPh>
    <phoneticPr fontId="8"/>
  </si>
  <si>
    <t>フューチャーダイアリー株式会社</t>
    <rPh sb="11" eb="15">
      <t>カブシキガイシャ</t>
    </rPh>
    <phoneticPr fontId="8"/>
  </si>
  <si>
    <t>Ｃｏｃｏｒｐｏｒｔ新小岩駅前Ｏｆｆｉｃｅ</t>
    <rPh sb="9" eb="12">
      <t>シンコイワ</t>
    </rPh>
    <rPh sb="12" eb="13">
      <t>エキ</t>
    </rPh>
    <rPh sb="13" eb="14">
      <t>マエ</t>
    </rPh>
    <phoneticPr fontId="8"/>
  </si>
  <si>
    <t>西新小岩1-3-11-5F</t>
  </si>
  <si>
    <t>就労移行支援、就労定着支援</t>
  </si>
  <si>
    <t>株式会社ココルポート</t>
    <rPh sb="0" eb="2">
      <t>カブシキ</t>
    </rPh>
    <rPh sb="2" eb="4">
      <t>カイシャ</t>
    </rPh>
    <phoneticPr fontId="8"/>
  </si>
  <si>
    <t>はつね立石</t>
    <rPh sb="3" eb="5">
      <t>タテイシ</t>
    </rPh>
    <phoneticPr fontId="8"/>
  </si>
  <si>
    <t>立石7-31-5</t>
  </si>
  <si>
    <t>合同会社ユーマ・ミューズ</t>
  </si>
  <si>
    <t>花だより　リアン</t>
    <rPh sb="0" eb="1">
      <t>ハナ</t>
    </rPh>
    <phoneticPr fontId="8"/>
  </si>
  <si>
    <t>西新小岩4-31-2</t>
  </si>
  <si>
    <t>株式会社静文堂</t>
    <rPh sb="0" eb="4">
      <t>カブシキガイシャ</t>
    </rPh>
    <rPh sb="4" eb="5">
      <t>セイ</t>
    </rPh>
    <rPh sb="5" eb="6">
      <t>ブン</t>
    </rPh>
    <rPh sb="6" eb="7">
      <t>ドウ</t>
    </rPh>
    <phoneticPr fontId="8"/>
  </si>
  <si>
    <t>り ｍｉｘ ｓｔｕｄｉｏ とら</t>
  </si>
  <si>
    <t>奥戸2-32-5</t>
    <rPh sb="0" eb="2">
      <t>オクド</t>
    </rPh>
    <phoneticPr fontId="4"/>
  </si>
  <si>
    <t>株式会社むgengo design</t>
  </si>
  <si>
    <t>障がい者生活介護事業所スプラウト柴又</t>
    <rPh sb="0" eb="1">
      <t>ショウ</t>
    </rPh>
    <rPh sb="3" eb="4">
      <t>シャ</t>
    </rPh>
    <rPh sb="4" eb="6">
      <t>セイカツ</t>
    </rPh>
    <rPh sb="6" eb="8">
      <t>カイゴ</t>
    </rPh>
    <rPh sb="8" eb="11">
      <t>ジギョウショ</t>
    </rPh>
    <rPh sb="16" eb="18">
      <t>シバマタ</t>
    </rPh>
    <phoneticPr fontId="4"/>
  </si>
  <si>
    <t>柴又6-36-14</t>
    <rPh sb="0" eb="2">
      <t>シバマタ</t>
    </rPh>
    <phoneticPr fontId="4"/>
  </si>
  <si>
    <t>生活介護</t>
    <rPh sb="0" eb="4">
      <t>セイカツカイゴ</t>
    </rPh>
    <phoneticPr fontId="4"/>
  </si>
  <si>
    <t>(社福)アストリー</t>
    <rPh sb="1" eb="3">
      <t>シャフク</t>
    </rPh>
    <phoneticPr fontId="4"/>
  </si>
  <si>
    <t>（２）障害児通所施設</t>
    <phoneticPr fontId="25"/>
  </si>
  <si>
    <t>のぞみ発達支援室たかさご</t>
    <rPh sb="5" eb="7">
      <t>シエン</t>
    </rPh>
    <rPh sb="7" eb="8">
      <t>シツ</t>
    </rPh>
    <phoneticPr fontId="8"/>
  </si>
  <si>
    <t>高砂7-26-3</t>
  </si>
  <si>
    <t>児童発達支援、放課後等デイサービス</t>
    <rPh sb="0" eb="2">
      <t>ジドウ</t>
    </rPh>
    <rPh sb="2" eb="4">
      <t>ハッタツ</t>
    </rPh>
    <rPh sb="4" eb="6">
      <t>シエン</t>
    </rPh>
    <rPh sb="7" eb="11">
      <t>ホウカゴトウ</t>
    </rPh>
    <phoneticPr fontId="8"/>
  </si>
  <si>
    <t>(社福）のゆり会</t>
    <rPh sb="7" eb="8">
      <t>カイ</t>
    </rPh>
    <phoneticPr fontId="8"/>
  </si>
  <si>
    <t>【児童発達支援センター】
のぞみ学園かめあり</t>
    <rPh sb="1" eb="3">
      <t>ジドウ</t>
    </rPh>
    <rPh sb="3" eb="5">
      <t>ハッタツ</t>
    </rPh>
    <rPh sb="5" eb="7">
      <t>シエン</t>
    </rPh>
    <rPh sb="16" eb="18">
      <t>ガクエン</t>
    </rPh>
    <phoneticPr fontId="8"/>
  </si>
  <si>
    <t>亀有2-22-11</t>
    <rPh sb="0" eb="2">
      <t>カメアリ</t>
    </rPh>
    <phoneticPr fontId="8"/>
  </si>
  <si>
    <t>風の子キッズ</t>
    <rPh sb="0" eb="1">
      <t>カゼ</t>
    </rPh>
    <rPh sb="2" eb="3">
      <t>コ</t>
    </rPh>
    <phoneticPr fontId="8"/>
  </si>
  <si>
    <t>西水元5-11-3</t>
  </si>
  <si>
    <t>ＮＰＯ法人風の子会</t>
    <rPh sb="3" eb="5">
      <t>ホウジン</t>
    </rPh>
    <rPh sb="5" eb="6">
      <t>カゼ</t>
    </rPh>
    <rPh sb="7" eb="8">
      <t>コ</t>
    </rPh>
    <rPh sb="8" eb="9">
      <t>カイ</t>
    </rPh>
    <phoneticPr fontId="8"/>
  </si>
  <si>
    <t>葛飾幼児グループ</t>
    <rPh sb="0" eb="2">
      <t>カツシカ</t>
    </rPh>
    <rPh sb="2" eb="4">
      <t>ヨウジ</t>
    </rPh>
    <phoneticPr fontId="8"/>
  </si>
  <si>
    <t>四つ木5-6-7</t>
    <rPh sb="0" eb="1">
      <t>ヨ</t>
    </rPh>
    <rPh sb="2" eb="3">
      <t>キ</t>
    </rPh>
    <phoneticPr fontId="8"/>
  </si>
  <si>
    <t>ＮＰＯ法人葛飾幼児グループ</t>
    <rPh sb="3" eb="5">
      <t>ホウジン</t>
    </rPh>
    <rPh sb="5" eb="7">
      <t>カツシカ</t>
    </rPh>
    <rPh sb="7" eb="9">
      <t>ヨウジ</t>
    </rPh>
    <phoneticPr fontId="8"/>
  </si>
  <si>
    <t>【児童発達支援センター】
高砂発達支援センター</t>
    <rPh sb="1" eb="7">
      <t>ジドウハッタツシエン</t>
    </rPh>
    <rPh sb="13" eb="15">
      <t>タカサゴ</t>
    </rPh>
    <rPh sb="15" eb="19">
      <t>ハッタツシエン</t>
    </rPh>
    <phoneticPr fontId="8"/>
  </si>
  <si>
    <t>高砂3-26-9</t>
    <rPh sb="0" eb="2">
      <t>タカサゴ</t>
    </rPh>
    <phoneticPr fontId="8"/>
  </si>
  <si>
    <t>(社福)常盤会</t>
    <rPh sb="1" eb="3">
      <t>シャフク</t>
    </rPh>
    <rPh sb="4" eb="7">
      <t>トキワカイ</t>
    </rPh>
    <phoneticPr fontId="8"/>
  </si>
  <si>
    <t>児童発達支援・放課後等デイサービス
つばさクラブ高砂</t>
    <rPh sb="0" eb="1">
      <t>ジドウ</t>
    </rPh>
    <rPh sb="1" eb="3">
      <t>ハッタツ</t>
    </rPh>
    <rPh sb="3" eb="5">
      <t>シエン</t>
    </rPh>
    <rPh sb="6" eb="10">
      <t>ホウカゴトウ</t>
    </rPh>
    <rPh sb="23" eb="25">
      <t>タカサゴ</t>
    </rPh>
    <phoneticPr fontId="8"/>
  </si>
  <si>
    <t>高砂8-28-12</t>
    <rPh sb="0" eb="2">
      <t>タカサゴ</t>
    </rPh>
    <phoneticPr fontId="8"/>
  </si>
  <si>
    <t>株式会社ツバサ</t>
    <rPh sb="0" eb="2">
      <t>カブシキ</t>
    </rPh>
    <rPh sb="2" eb="4">
      <t>カイシャ</t>
    </rPh>
    <phoneticPr fontId="8"/>
  </si>
  <si>
    <t>児童発達支援・放課後等デイサービス
つばさクラブ青砥</t>
    <rPh sb="0" eb="1">
      <t>ジドウ</t>
    </rPh>
    <rPh sb="1" eb="3">
      <t>ハッタツ</t>
    </rPh>
    <rPh sb="3" eb="5">
      <t>シエン</t>
    </rPh>
    <rPh sb="6" eb="10">
      <t>ホウカゴトウ</t>
    </rPh>
    <rPh sb="23" eb="25">
      <t>アオト</t>
    </rPh>
    <phoneticPr fontId="8"/>
  </si>
  <si>
    <t>青戸6-4-25-102</t>
    <rPh sb="0" eb="2">
      <t>アオト</t>
    </rPh>
    <phoneticPr fontId="8"/>
  </si>
  <si>
    <t>児童デイお花ちゃや</t>
    <rPh sb="0" eb="2">
      <t>ジドウ</t>
    </rPh>
    <rPh sb="5" eb="6">
      <t>ハナ</t>
    </rPh>
    <phoneticPr fontId="8"/>
  </si>
  <si>
    <t>白鳥3-15-12</t>
    <rPh sb="0" eb="2">
      <t>シラトリ</t>
    </rPh>
    <phoneticPr fontId="8"/>
  </si>
  <si>
    <t>放課後等デイサービス</t>
    <rPh sb="0" eb="4">
      <t>ホウカゴトウ</t>
    </rPh>
    <phoneticPr fontId="8"/>
  </si>
  <si>
    <t>合同会社キャンパワー</t>
    <rPh sb="0" eb="2">
      <t>ゴウドウ</t>
    </rPh>
    <rPh sb="2" eb="4">
      <t>カイシャ</t>
    </rPh>
    <phoneticPr fontId="8"/>
  </si>
  <si>
    <t>ＬＤサポート・療育ソラアルＳＳＥ</t>
    <rPh sb="7" eb="9">
      <t>リョウイク</t>
    </rPh>
    <phoneticPr fontId="8"/>
  </si>
  <si>
    <t>亀有5-34-10-201</t>
    <rPh sb="0" eb="2">
      <t>カメアリ</t>
    </rPh>
    <phoneticPr fontId="8"/>
  </si>
  <si>
    <t>ソラアル株式会社</t>
  </si>
  <si>
    <t>ＬＤサポート・療育ソラアルＰＩＡ</t>
    <rPh sb="7" eb="9">
      <t>リョウイク</t>
    </rPh>
    <phoneticPr fontId="8"/>
  </si>
  <si>
    <t>亀有5-27-8-201</t>
    <rPh sb="0" eb="2">
      <t>カメアリ</t>
    </rPh>
    <phoneticPr fontId="8"/>
  </si>
  <si>
    <t>ぷれゾンクラブ金町</t>
    <rPh sb="7" eb="9">
      <t>カナマチ</t>
    </rPh>
    <phoneticPr fontId="8"/>
  </si>
  <si>
    <t>東金町3-41-18</t>
    <rPh sb="0" eb="1">
      <t>ヒガシ</t>
    </rPh>
    <rPh sb="1" eb="3">
      <t>カナマチ</t>
    </rPh>
    <phoneticPr fontId="8"/>
  </si>
  <si>
    <t>一般社団法人フロレゾン</t>
    <rPh sb="0" eb="2">
      <t>イッパン</t>
    </rPh>
    <rPh sb="2" eb="4">
      <t>シャダン</t>
    </rPh>
    <rPh sb="4" eb="6">
      <t>ホウジン</t>
    </rPh>
    <phoneticPr fontId="8"/>
  </si>
  <si>
    <t>南水元4-12-21</t>
    <rPh sb="0" eb="1">
      <t>ミナミ</t>
    </rPh>
    <rPh sb="1" eb="3">
      <t>ミズモト</t>
    </rPh>
    <phoneticPr fontId="8"/>
  </si>
  <si>
    <t>放課後等デイサービス</t>
  </si>
  <si>
    <t>児童デイサービスあい</t>
  </si>
  <si>
    <t>南水元2-5-8</t>
  </si>
  <si>
    <t>有限会社スタンドヒルズ</t>
  </si>
  <si>
    <t>児童デイサービス「優」</t>
    <rPh sb="0" eb="2">
      <t>ジドウ</t>
    </rPh>
    <rPh sb="9" eb="10">
      <t>ユウ</t>
    </rPh>
    <phoneticPr fontId="8"/>
  </si>
  <si>
    <t>西水元1-18-1</t>
    <rPh sb="0" eb="1">
      <t>ニシ</t>
    </rPh>
    <rPh sb="1" eb="3">
      <t>ミズモト</t>
    </rPh>
    <phoneticPr fontId="8"/>
  </si>
  <si>
    <t>ゆりのねこどもＤａｙさぽーとⅡ</t>
  </si>
  <si>
    <t>四つ木1-29-15</t>
    <rPh sb="0" eb="1">
      <t>ヨ</t>
    </rPh>
    <rPh sb="2" eb="3">
      <t>キ</t>
    </rPh>
    <phoneticPr fontId="8"/>
  </si>
  <si>
    <t>有限会社ライフサイエンス</t>
    <rPh sb="0" eb="4">
      <t>ユウゲンガイシャ</t>
    </rPh>
    <phoneticPr fontId="8"/>
  </si>
  <si>
    <t>かつしか風の子クラブ</t>
    <rPh sb="4" eb="5">
      <t>カゼ</t>
    </rPh>
    <rPh sb="6" eb="7">
      <t>コ</t>
    </rPh>
    <phoneticPr fontId="8"/>
  </si>
  <si>
    <t>児童デイサービスにじいろ立石</t>
    <rPh sb="0" eb="2">
      <t>ジドウ</t>
    </rPh>
    <rPh sb="12" eb="14">
      <t>タテイシ</t>
    </rPh>
    <phoneticPr fontId="8"/>
  </si>
  <si>
    <t>立石8-53-4</t>
    <rPh sb="0" eb="2">
      <t>タテイシ</t>
    </rPh>
    <phoneticPr fontId="8"/>
  </si>
  <si>
    <t>ＮＰＯ法人にじいろ</t>
  </si>
  <si>
    <t>児童デイサービスにじいろ柴又</t>
    <rPh sb="0" eb="2">
      <t>ジドウ</t>
    </rPh>
    <rPh sb="12" eb="14">
      <t>シバマタ</t>
    </rPh>
    <phoneticPr fontId="8"/>
  </si>
  <si>
    <t>柴又7-14-4</t>
    <rPh sb="0" eb="2">
      <t>シバマタ</t>
    </rPh>
    <phoneticPr fontId="8"/>
  </si>
  <si>
    <t>スマートキッズプラス亀有</t>
    <rPh sb="10" eb="12">
      <t>カメアリ</t>
    </rPh>
    <phoneticPr fontId="8"/>
  </si>
  <si>
    <t>亀有3-13-2</t>
    <rPh sb="0" eb="2">
      <t>カメアリ</t>
    </rPh>
    <phoneticPr fontId="8"/>
  </si>
  <si>
    <t>スマートキッズ株式会社</t>
    <rPh sb="7" eb="9">
      <t>カブシキ</t>
    </rPh>
    <rPh sb="9" eb="11">
      <t>カイシャ</t>
    </rPh>
    <phoneticPr fontId="8"/>
  </si>
  <si>
    <t>広伸会東新小岩教室</t>
    <rPh sb="0" eb="1">
      <t>ヒロ</t>
    </rPh>
    <rPh sb="1" eb="2">
      <t>ノ</t>
    </rPh>
    <rPh sb="2" eb="3">
      <t>カイ</t>
    </rPh>
    <rPh sb="3" eb="7">
      <t>ヒガシシンコイワ</t>
    </rPh>
    <rPh sb="7" eb="9">
      <t>キョウシツ</t>
    </rPh>
    <phoneticPr fontId="8"/>
  </si>
  <si>
    <t>東新小岩5-18-1</t>
    <rPh sb="0" eb="4">
      <t>ヒガシシンコイワ</t>
    </rPh>
    <phoneticPr fontId="8"/>
  </si>
  <si>
    <t>日本福祉研究所株式会社</t>
    <rPh sb="0" eb="2">
      <t>ニホン</t>
    </rPh>
    <rPh sb="2" eb="4">
      <t>フクシ</t>
    </rPh>
    <rPh sb="4" eb="7">
      <t>ケンキュウジョ</t>
    </rPh>
    <rPh sb="7" eb="9">
      <t>カブシキ</t>
    </rPh>
    <rPh sb="9" eb="11">
      <t>カイシャ</t>
    </rPh>
    <phoneticPr fontId="8"/>
  </si>
  <si>
    <t>広伸会西新小岩教室</t>
    <rPh sb="0" eb="1">
      <t>ヒロ</t>
    </rPh>
    <rPh sb="1" eb="2">
      <t>ノ</t>
    </rPh>
    <rPh sb="2" eb="3">
      <t>カイ</t>
    </rPh>
    <rPh sb="3" eb="7">
      <t>ニシシンコイワ</t>
    </rPh>
    <rPh sb="7" eb="9">
      <t>キョウシツ</t>
    </rPh>
    <phoneticPr fontId="8"/>
  </si>
  <si>
    <t>西新小岩4-29-8</t>
    <rPh sb="0" eb="4">
      <t>ニシシンコイワ</t>
    </rPh>
    <phoneticPr fontId="8"/>
  </si>
  <si>
    <t>広伸会奥戸教室</t>
    <rPh sb="0" eb="1">
      <t>ヒロ</t>
    </rPh>
    <rPh sb="1" eb="2">
      <t>ノ</t>
    </rPh>
    <rPh sb="2" eb="3">
      <t>カイ</t>
    </rPh>
    <rPh sb="3" eb="5">
      <t>オクド</t>
    </rPh>
    <rPh sb="5" eb="7">
      <t>キョウシツ</t>
    </rPh>
    <phoneticPr fontId="8"/>
  </si>
  <si>
    <t>奥戸1-18-18</t>
    <rPh sb="0" eb="2">
      <t>オクド</t>
    </rPh>
    <phoneticPr fontId="8"/>
  </si>
  <si>
    <t>広伸会白鳥教室</t>
    <rPh sb="0" eb="1">
      <t>ヒロ</t>
    </rPh>
    <rPh sb="1" eb="2">
      <t>ノ</t>
    </rPh>
    <rPh sb="2" eb="3">
      <t>カイ</t>
    </rPh>
    <rPh sb="3" eb="5">
      <t>シラトリ</t>
    </rPh>
    <rPh sb="5" eb="7">
      <t>キョウシツ</t>
    </rPh>
    <phoneticPr fontId="8"/>
  </si>
  <si>
    <t>白鳥3-6-12</t>
    <rPh sb="0" eb="2">
      <t>シラトリ</t>
    </rPh>
    <phoneticPr fontId="8"/>
  </si>
  <si>
    <t>広伸会亀有教室</t>
    <rPh sb="0" eb="1">
      <t>ヒロ</t>
    </rPh>
    <rPh sb="1" eb="2">
      <t>ノ</t>
    </rPh>
    <rPh sb="2" eb="3">
      <t>カイ</t>
    </rPh>
    <rPh sb="3" eb="5">
      <t>カメアリ</t>
    </rPh>
    <rPh sb="5" eb="7">
      <t>キョウシツ</t>
    </rPh>
    <phoneticPr fontId="8"/>
  </si>
  <si>
    <t>亀有2-73-10</t>
    <rPh sb="0" eb="2">
      <t>カメアリ</t>
    </rPh>
    <phoneticPr fontId="8"/>
  </si>
  <si>
    <t>あしたも笑顔金町</t>
    <rPh sb="4" eb="6">
      <t>エガオ</t>
    </rPh>
    <rPh sb="6" eb="8">
      <t>カナマチ</t>
    </rPh>
    <phoneticPr fontId="8"/>
  </si>
  <si>
    <t>東金町2-11-6</t>
    <rPh sb="0" eb="3">
      <t>ヒガシカナマチ</t>
    </rPh>
    <phoneticPr fontId="8"/>
  </si>
  <si>
    <t>シンビオシス株式会社</t>
    <rPh sb="6" eb="8">
      <t>カブシキ</t>
    </rPh>
    <rPh sb="8" eb="10">
      <t>カイシャ</t>
    </rPh>
    <phoneticPr fontId="8"/>
  </si>
  <si>
    <t>あしたも笑顔ａｎｅｌａ</t>
  </si>
  <si>
    <t>柴又4-11-7</t>
  </si>
  <si>
    <t>アポロキッズクラブ</t>
  </si>
  <si>
    <t>白鳥3-31-9</t>
    <rPh sb="0" eb="2">
      <t>シラトリ</t>
    </rPh>
    <phoneticPr fontId="8"/>
  </si>
  <si>
    <t>株式会社カルナ</t>
  </si>
  <si>
    <t>アポロキッズクラブ東堀切</t>
    <rPh sb="9" eb="10">
      <t>ヒガシ</t>
    </rPh>
    <rPh sb="10" eb="12">
      <t>ホリキリ</t>
    </rPh>
    <phoneticPr fontId="8"/>
  </si>
  <si>
    <t>東堀切3-7-3</t>
    <rPh sb="0" eb="1">
      <t>ヒガシ</t>
    </rPh>
    <rPh sb="1" eb="3">
      <t>ホリキリ</t>
    </rPh>
    <phoneticPr fontId="8"/>
  </si>
  <si>
    <t>アポロキッズクラブお花茶屋</t>
    <rPh sb="10" eb="11">
      <t>ハナ</t>
    </rPh>
    <rPh sb="11" eb="13">
      <t>チャヤ</t>
    </rPh>
    <phoneticPr fontId="8"/>
  </si>
  <si>
    <t>お花茶屋2-4-18</t>
    <rPh sb="1" eb="2">
      <t>ハナ</t>
    </rPh>
    <rPh sb="2" eb="4">
      <t>チャヤ</t>
    </rPh>
    <phoneticPr fontId="8"/>
  </si>
  <si>
    <t>放課後等デイサービスつぼみ</t>
    <rPh sb="0" eb="3">
      <t>ホウカゴ</t>
    </rPh>
    <rPh sb="3" eb="4">
      <t>ナド</t>
    </rPh>
    <phoneticPr fontId="8"/>
  </si>
  <si>
    <t>堀切7-23-4</t>
    <rPh sb="0" eb="2">
      <t>ホリキリ</t>
    </rPh>
    <phoneticPr fontId="8"/>
  </si>
  <si>
    <t>株式会社キャン・プランナー</t>
    <rPh sb="0" eb="4">
      <t>カブシキガイシャ</t>
    </rPh>
    <phoneticPr fontId="8"/>
  </si>
  <si>
    <t>放課後等デイサービスゆめ</t>
    <rPh sb="0" eb="3">
      <t>ホウカゴ</t>
    </rPh>
    <rPh sb="3" eb="4">
      <t>ナド</t>
    </rPh>
    <phoneticPr fontId="8"/>
  </si>
  <si>
    <t>青戸1-9-23</t>
    <rPh sb="0" eb="2">
      <t>アオト</t>
    </rPh>
    <phoneticPr fontId="8"/>
  </si>
  <si>
    <t>株式会社ＣＯＣＯ</t>
    <rPh sb="0" eb="4">
      <t>カブシキガイシャ</t>
    </rPh>
    <phoneticPr fontId="8"/>
  </si>
  <si>
    <t>放課後等デイサービスキッズパーク</t>
    <phoneticPr fontId="25"/>
  </si>
  <si>
    <t>小菅4-10-6</t>
    <rPh sb="0" eb="2">
      <t>コスゲ</t>
    </rPh>
    <phoneticPr fontId="8"/>
  </si>
  <si>
    <t>株式会社オン</t>
  </si>
  <si>
    <t>ハッピーテラス葛飾高砂</t>
    <rPh sb="7" eb="9">
      <t>カツシカ</t>
    </rPh>
    <phoneticPr fontId="8"/>
  </si>
  <si>
    <t>高砂3-11-14-106</t>
  </si>
  <si>
    <t>株式会社愛和</t>
  </si>
  <si>
    <t>ハッピーテラスキッズ葛飾金町ルーム</t>
    <rPh sb="10" eb="12">
      <t>カツシカ</t>
    </rPh>
    <phoneticPr fontId="8"/>
  </si>
  <si>
    <t>金町3-20-9</t>
  </si>
  <si>
    <t>このこのリーフ葛飾</t>
    <rPh sb="7" eb="9">
      <t>カツシカ</t>
    </rPh>
    <phoneticPr fontId="8"/>
  </si>
  <si>
    <t>東金町1-40-4</t>
    <rPh sb="0" eb="1">
      <t>ヒガシ</t>
    </rPh>
    <rPh sb="1" eb="3">
      <t>カナマチ</t>
    </rPh>
    <phoneticPr fontId="8"/>
  </si>
  <si>
    <t>一般社団法人ハッピーライフ</t>
    <rPh sb="0" eb="2">
      <t>イッパン</t>
    </rPh>
    <rPh sb="2" eb="4">
      <t>シャダン</t>
    </rPh>
    <rPh sb="4" eb="6">
      <t>ホウジン</t>
    </rPh>
    <phoneticPr fontId="8"/>
  </si>
  <si>
    <t>はーとＤＥサンタ</t>
  </si>
  <si>
    <t>水元3-9-11</t>
  </si>
  <si>
    <t>株式会社ウッディ</t>
    <rPh sb="0" eb="4">
      <t>カブシキガイシャ</t>
    </rPh>
    <phoneticPr fontId="8"/>
  </si>
  <si>
    <t>重症児デイサービスｄａｓｈ</t>
  </si>
  <si>
    <t>宝町2-6-14</t>
  </si>
  <si>
    <t>ＮＰＯ法人ダッシュ</t>
  </si>
  <si>
    <t>（３）心身障害児通所訓練施設</t>
    <phoneticPr fontId="25"/>
  </si>
  <si>
    <t>のぞみ発達クリニック</t>
    <phoneticPr fontId="25"/>
  </si>
  <si>
    <t>(社福）のゆり会</t>
    <rPh sb="7" eb="8">
      <t>カイ</t>
    </rPh>
    <phoneticPr fontId="25"/>
  </si>
  <si>
    <t>（４）地域生活支援型入所施設</t>
    <phoneticPr fontId="25"/>
  </si>
  <si>
    <t>(社福）手をつなぐ福祉会</t>
    <rPh sb="4" eb="5">
      <t>テ</t>
    </rPh>
    <rPh sb="9" eb="11">
      <t>フクシ</t>
    </rPh>
    <rPh sb="11" eb="12">
      <t>カイ</t>
    </rPh>
    <phoneticPr fontId="8"/>
  </si>
  <si>
    <t>ハンモック</t>
  </si>
  <si>
    <t>東立石2-17-14</t>
    <rPh sb="0" eb="1">
      <t>ヒガシ</t>
    </rPh>
    <rPh sb="1" eb="3">
      <t>タテイシ</t>
    </rPh>
    <phoneticPr fontId="8"/>
  </si>
  <si>
    <t>（社福）原町成年寮</t>
    <rPh sb="1" eb="3">
      <t>シャフク</t>
    </rPh>
    <rPh sb="4" eb="9">
      <t>ハラマチセイネンリョウ</t>
    </rPh>
    <phoneticPr fontId="8"/>
  </si>
  <si>
    <t>自立生活援助事業所ワンピース</t>
    <rPh sb="0" eb="2">
      <t>ジリツ</t>
    </rPh>
    <rPh sb="2" eb="4">
      <t>セイカツ</t>
    </rPh>
    <rPh sb="4" eb="6">
      <t>エンジョ</t>
    </rPh>
    <rPh sb="6" eb="9">
      <t>ジギョウショ</t>
    </rPh>
    <phoneticPr fontId="8"/>
  </si>
  <si>
    <t>青戸7-22-2</t>
    <rPh sb="0" eb="2">
      <t>アオト</t>
    </rPh>
    <phoneticPr fontId="8"/>
  </si>
  <si>
    <t>（一社）かがやき</t>
    <rPh sb="1" eb="3">
      <t>イッシャ</t>
    </rPh>
    <phoneticPr fontId="8"/>
  </si>
  <si>
    <t>建築延面積</t>
    <rPh sb="0" eb="2">
      <t>ケンチク</t>
    </rPh>
    <rPh sb="2" eb="3">
      <t>エン</t>
    </rPh>
    <rPh sb="3" eb="5">
      <t>メンセキ</t>
    </rPh>
    <phoneticPr fontId="8"/>
  </si>
  <si>
    <t>世帯定数</t>
  </si>
  <si>
    <t>収容世帯数</t>
    <phoneticPr fontId="8"/>
  </si>
  <si>
    <t>実人員</t>
    <rPh sb="0" eb="1">
      <t>ジツ</t>
    </rPh>
    <rPh sb="1" eb="3">
      <t>ジンイン</t>
    </rPh>
    <phoneticPr fontId="8"/>
  </si>
  <si>
    <t>（私立）</t>
    <rPh sb="1" eb="3">
      <t>シリツ</t>
    </rPh>
    <phoneticPr fontId="25"/>
  </si>
  <si>
    <t>所在地</t>
    <rPh sb="0" eb="3">
      <t>ショザイチ</t>
    </rPh>
    <phoneticPr fontId="8"/>
  </si>
  <si>
    <t>希望の家</t>
    <phoneticPr fontId="25"/>
  </si>
  <si>
    <t>青戸4-14-15</t>
    <rPh sb="0" eb="2">
      <t>アオト</t>
    </rPh>
    <phoneticPr fontId="8"/>
  </si>
  <si>
    <t>養護施設</t>
  </si>
  <si>
    <t>東京愛育苑向島学園</t>
  </si>
  <si>
    <t>水元3-13-8</t>
  </si>
  <si>
    <t>東京愛育苑金町学園</t>
  </si>
  <si>
    <t>ろうあ児施設</t>
  </si>
  <si>
    <t>活動室</t>
    <rPh sb="0" eb="2">
      <t>カツドウ</t>
    </rPh>
    <rPh sb="2" eb="3">
      <t>シツ</t>
    </rPh>
    <phoneticPr fontId="25"/>
  </si>
  <si>
    <t>録音室</t>
    <rPh sb="0" eb="2">
      <t>ロクオン</t>
    </rPh>
    <rPh sb="2" eb="3">
      <t>シツ</t>
    </rPh>
    <phoneticPr fontId="25"/>
  </si>
  <si>
    <t>（１）協力会員・利用会員年齢別内訳</t>
    <phoneticPr fontId="25"/>
  </si>
  <si>
    <t>（令和4年3月31日現在）</t>
    <rPh sb="1" eb="3">
      <t>レイワ</t>
    </rPh>
    <rPh sb="4" eb="5">
      <t>ネン</t>
    </rPh>
    <rPh sb="6" eb="7">
      <t>ガツ</t>
    </rPh>
    <rPh sb="9" eb="12">
      <t>ニチゲンザイ</t>
    </rPh>
    <rPh sb="10" eb="12">
      <t>ゲンザイ</t>
    </rPh>
    <phoneticPr fontId="25"/>
  </si>
  <si>
    <t>協力会員</t>
    <rPh sb="0" eb="2">
      <t>キョウリョク</t>
    </rPh>
    <rPh sb="2" eb="4">
      <t>カイイン</t>
    </rPh>
    <phoneticPr fontId="25"/>
  </si>
  <si>
    <t>利用会員</t>
    <rPh sb="0" eb="2">
      <t>リヨウ</t>
    </rPh>
    <rPh sb="2" eb="4">
      <t>カイイン</t>
    </rPh>
    <phoneticPr fontId="25"/>
  </si>
  <si>
    <t>（２）利用会員</t>
    <phoneticPr fontId="25"/>
  </si>
  <si>
    <t>（各年度末現在）</t>
    <rPh sb="1" eb="2">
      <t>カク</t>
    </rPh>
    <rPh sb="2" eb="3">
      <t>ネン</t>
    </rPh>
    <rPh sb="5" eb="7">
      <t>ゲンザイ</t>
    </rPh>
    <phoneticPr fontId="25"/>
  </si>
  <si>
    <t>65歳以上</t>
    <rPh sb="2" eb="5">
      <t>サイイジョウ</t>
    </rPh>
    <phoneticPr fontId="25"/>
  </si>
  <si>
    <t>65歳未満</t>
    <rPh sb="2" eb="5">
      <t>サイミマン</t>
    </rPh>
    <phoneticPr fontId="25"/>
  </si>
  <si>
    <t>ねたきり</t>
  </si>
  <si>
    <t>認知症</t>
    <rPh sb="0" eb="2">
      <t>ニンチ</t>
    </rPh>
    <rPh sb="2" eb="3">
      <t>ショウ</t>
    </rPh>
    <phoneticPr fontId="8"/>
  </si>
  <si>
    <t>障害者</t>
  </si>
  <si>
    <t>障害児</t>
  </si>
  <si>
    <t>ひとり親</t>
  </si>
  <si>
    <t>障害単親</t>
    <phoneticPr fontId="25"/>
  </si>
  <si>
    <t>妊産婦・その他</t>
  </si>
  <si>
    <t>（３）サービス内容</t>
    <phoneticPr fontId="25"/>
  </si>
  <si>
    <t>そうじ・片付け</t>
  </si>
  <si>
    <t>食事づくり</t>
    <rPh sb="0" eb="2">
      <t>ショクジ</t>
    </rPh>
    <phoneticPr fontId="8"/>
  </si>
  <si>
    <t>買物</t>
    <rPh sb="0" eb="1">
      <t>カ</t>
    </rPh>
    <rPh sb="1" eb="2">
      <t>モノ</t>
    </rPh>
    <phoneticPr fontId="8"/>
  </si>
  <si>
    <t>話し相手</t>
    <rPh sb="0" eb="1">
      <t>ハナ</t>
    </rPh>
    <rPh sb="2" eb="4">
      <t>アイテ</t>
    </rPh>
    <phoneticPr fontId="8"/>
  </si>
  <si>
    <t>洗濯</t>
    <rPh sb="0" eb="2">
      <t>センタク</t>
    </rPh>
    <phoneticPr fontId="8"/>
  </si>
  <si>
    <t>（４）65歳以上の世帯内訳</t>
    <phoneticPr fontId="25"/>
  </si>
  <si>
    <t>ひとり暮らし世帯</t>
  </si>
  <si>
    <t>高齢者のみ世帯</t>
  </si>
  <si>
    <t>同居</t>
  </si>
  <si>
    <t>その他</t>
    <rPh sb="2" eb="3">
      <t>タ</t>
    </rPh>
    <phoneticPr fontId="8"/>
  </si>
  <si>
    <t>（令和4年4月1日現在）</t>
    <rPh sb="1" eb="2">
      <t>レイ</t>
    </rPh>
    <rPh sb="2" eb="3">
      <t>ワ</t>
    </rPh>
    <rPh sb="4" eb="5">
      <t>ネン</t>
    </rPh>
    <rPh sb="6" eb="7">
      <t>ガツ</t>
    </rPh>
    <rPh sb="8" eb="9">
      <t>ニチ</t>
    </rPh>
    <rPh sb="9" eb="11">
      <t>ゲンザイ</t>
    </rPh>
    <phoneticPr fontId="25"/>
  </si>
  <si>
    <t>H22.７.11</t>
    <phoneticPr fontId="25"/>
  </si>
  <si>
    <t>４.７.10</t>
    <phoneticPr fontId="25"/>
  </si>
  <si>
    <t>条例定数</t>
    <phoneticPr fontId="25"/>
  </si>
  <si>
    <t>現員</t>
    <phoneticPr fontId="25"/>
  </si>
  <si>
    <t>自由民主党
議員団</t>
    <phoneticPr fontId="25"/>
  </si>
  <si>
    <t>葛飾区議会
公明党</t>
    <rPh sb="2" eb="5">
      <t>クギカイ</t>
    </rPh>
    <phoneticPr fontId="25"/>
  </si>
  <si>
    <t>かつしか
区民連合</t>
    <phoneticPr fontId="25"/>
  </si>
  <si>
    <t>日本共産党
葛飾区議会
議員団</t>
    <phoneticPr fontId="25"/>
  </si>
  <si>
    <t>委員会名</t>
    <rPh sb="0" eb="3">
      <t>イインカイ</t>
    </rPh>
    <rPh sb="3" eb="4">
      <t>メイ</t>
    </rPh>
    <phoneticPr fontId="25"/>
  </si>
  <si>
    <t>議会運営委員会</t>
    <rPh sb="0" eb="2">
      <t>ギカイ</t>
    </rPh>
    <rPh sb="2" eb="4">
      <t>ウンエイ</t>
    </rPh>
    <rPh sb="4" eb="7">
      <t>イインカイ</t>
    </rPh>
    <phoneticPr fontId="25"/>
  </si>
  <si>
    <t>常任委員会</t>
    <rPh sb="0" eb="2">
      <t>ジョウニン</t>
    </rPh>
    <rPh sb="2" eb="5">
      <t>イインカイ</t>
    </rPh>
    <phoneticPr fontId="25"/>
  </si>
  <si>
    <t>特別委員会</t>
    <rPh sb="0" eb="2">
      <t>トクベツ</t>
    </rPh>
    <rPh sb="2" eb="5">
      <t>イインカイ</t>
    </rPh>
    <phoneticPr fontId="25"/>
  </si>
  <si>
    <t>総務委員会</t>
  </si>
  <si>
    <t>保健福祉委員会</t>
    <rPh sb="0" eb="2">
      <t>ホケン</t>
    </rPh>
    <rPh sb="2" eb="4">
      <t>フクシ</t>
    </rPh>
    <phoneticPr fontId="8"/>
  </si>
  <si>
    <t>建設環境委員会</t>
    <rPh sb="0" eb="2">
      <t>ケンセツ</t>
    </rPh>
    <rPh sb="2" eb="4">
      <t>カンキョウ</t>
    </rPh>
    <phoneticPr fontId="8"/>
  </si>
  <si>
    <t>文教委員会</t>
  </si>
  <si>
    <t>危機管理対策
特別委員会</t>
    <rPh sb="0" eb="2">
      <t>キキ</t>
    </rPh>
    <rPh sb="2" eb="4">
      <t>カンリ</t>
    </rPh>
    <rPh sb="4" eb="6">
      <t>タイサク</t>
    </rPh>
    <rPh sb="7" eb="9">
      <t>トクベツ</t>
    </rPh>
    <rPh sb="9" eb="12">
      <t>イインカイ</t>
    </rPh>
    <phoneticPr fontId="8"/>
  </si>
  <si>
    <t>都市基盤整備
特別委員会</t>
    <rPh sb="0" eb="2">
      <t>トシ</t>
    </rPh>
    <rPh sb="2" eb="4">
      <t>キバン</t>
    </rPh>
    <rPh sb="4" eb="6">
      <t>セイビ</t>
    </rPh>
    <rPh sb="7" eb="9">
      <t>トクベツ</t>
    </rPh>
    <rPh sb="9" eb="12">
      <t>イインカイ</t>
    </rPh>
    <phoneticPr fontId="8"/>
  </si>
  <si>
    <t>定数</t>
    <rPh sb="0" eb="2">
      <t>テイスウ</t>
    </rPh>
    <phoneticPr fontId="25"/>
  </si>
  <si>
    <t>現員</t>
    <rPh sb="0" eb="2">
      <t>ゲンイン</t>
    </rPh>
    <phoneticPr fontId="25"/>
  </si>
  <si>
    <t>副参事</t>
    <phoneticPr fontId="25"/>
  </si>
  <si>
    <t>主事等</t>
    <rPh sb="2" eb="3">
      <t>トウ</t>
    </rPh>
    <phoneticPr fontId="25"/>
  </si>
  <si>
    <t>本庁舎内所属小計</t>
    <rPh sb="0" eb="1">
      <t>ホン</t>
    </rPh>
    <rPh sb="1" eb="3">
      <t>チョウシャ</t>
    </rPh>
    <rPh sb="3" eb="4">
      <t>ナイ</t>
    </rPh>
    <rPh sb="4" eb="6">
      <t>ショゾク</t>
    </rPh>
    <rPh sb="6" eb="8">
      <t>ショウケイ</t>
    </rPh>
    <phoneticPr fontId="25"/>
  </si>
  <si>
    <r>
      <t>* 地域保健課</t>
    </r>
    <r>
      <rPr>
        <sz val="8"/>
        <color theme="1"/>
        <rFont val="ＭＳ 明朝"/>
        <family val="1"/>
        <charset val="128"/>
      </rPr>
      <t>（公害保健係を除く）</t>
    </r>
    <rPh sb="2" eb="4">
      <t>チイキ</t>
    </rPh>
    <rPh sb="4" eb="6">
      <t>ホケン</t>
    </rPh>
    <rPh sb="6" eb="7">
      <t>カ</t>
    </rPh>
    <rPh sb="8" eb="10">
      <t>コウガイ</t>
    </rPh>
    <rPh sb="10" eb="12">
      <t>ホケン</t>
    </rPh>
    <rPh sb="12" eb="13">
      <t>ガカリ</t>
    </rPh>
    <rPh sb="14" eb="15">
      <t>ノゾ</t>
    </rPh>
    <phoneticPr fontId="25"/>
  </si>
  <si>
    <t>*本庁舎外所属小計</t>
    <rPh sb="1" eb="4">
      <t>ホンチョウシャ</t>
    </rPh>
    <rPh sb="4" eb="5">
      <t>ソト</t>
    </rPh>
    <rPh sb="5" eb="7">
      <t>ショゾク</t>
    </rPh>
    <rPh sb="7" eb="9">
      <t>ショウケイ</t>
    </rPh>
    <phoneticPr fontId="25"/>
  </si>
  <si>
    <t>地域保健課 公害保健係</t>
    <rPh sb="6" eb="8">
      <t>コウガイ</t>
    </rPh>
    <rPh sb="8" eb="10">
      <t>ホケン</t>
    </rPh>
    <rPh sb="10" eb="11">
      <t>ガカリ</t>
    </rPh>
    <phoneticPr fontId="25"/>
  </si>
  <si>
    <t>* 生活衛生課</t>
    <phoneticPr fontId="25"/>
  </si>
  <si>
    <r>
      <t>政策企画課</t>
    </r>
    <r>
      <rPr>
        <sz val="8"/>
        <color theme="1"/>
        <rFont val="ＭＳ 明朝"/>
        <family val="1"/>
        <charset val="128"/>
      </rPr>
      <t>（統計調査係を除く）</t>
    </r>
    <rPh sb="0" eb="2">
      <t>セイサク</t>
    </rPh>
    <rPh sb="6" eb="8">
      <t>トウケイ</t>
    </rPh>
    <rPh sb="8" eb="10">
      <t>チョウサ</t>
    </rPh>
    <rPh sb="10" eb="11">
      <t>ガカリ</t>
    </rPh>
    <rPh sb="12" eb="13">
      <t>ノゾ</t>
    </rPh>
    <phoneticPr fontId="25"/>
  </si>
  <si>
    <t>* 健康づくり課</t>
    <phoneticPr fontId="25"/>
  </si>
  <si>
    <t>* 政策企画課 統計調査係</t>
    <rPh sb="2" eb="4">
      <t>セイサク</t>
    </rPh>
    <rPh sb="4" eb="6">
      <t>キカク</t>
    </rPh>
    <rPh sb="6" eb="7">
      <t>カ</t>
    </rPh>
    <rPh sb="8" eb="10">
      <t>トウケイ</t>
    </rPh>
    <rPh sb="10" eb="12">
      <t>チョウサ</t>
    </rPh>
    <rPh sb="12" eb="13">
      <t>ガカリ</t>
    </rPh>
    <phoneticPr fontId="25"/>
  </si>
  <si>
    <t>* 保健予防課</t>
    <phoneticPr fontId="25"/>
  </si>
  <si>
    <t>* 青戸保健センター</t>
    <rPh sb="2" eb="4">
      <t>アオト</t>
    </rPh>
    <rPh sb="4" eb="6">
      <t>ホケン</t>
    </rPh>
    <phoneticPr fontId="25"/>
  </si>
  <si>
    <t>* 金町保健センター</t>
    <rPh sb="2" eb="4">
      <t>カナマチ</t>
    </rPh>
    <rPh sb="4" eb="6">
      <t>ホケン</t>
    </rPh>
    <phoneticPr fontId="25"/>
  </si>
  <si>
    <t>* 児童館</t>
    <phoneticPr fontId="25"/>
  </si>
  <si>
    <t>* 子ども未来プラザ</t>
    <rPh sb="2" eb="3">
      <t>コ</t>
    </rPh>
    <rPh sb="5" eb="7">
      <t>ミライ</t>
    </rPh>
    <phoneticPr fontId="25"/>
  </si>
  <si>
    <t>* すぐやる分室</t>
    <rPh sb="6" eb="8">
      <t>ブンシツ</t>
    </rPh>
    <phoneticPr fontId="25"/>
  </si>
  <si>
    <t>* 人権推進課</t>
    <phoneticPr fontId="25"/>
  </si>
  <si>
    <t>* 保育園</t>
    <phoneticPr fontId="25"/>
  </si>
  <si>
    <t>* 子ども家庭支援課</t>
    <rPh sb="2" eb="3">
      <t>コ</t>
    </rPh>
    <rPh sb="5" eb="7">
      <t>カテイ</t>
    </rPh>
    <rPh sb="7" eb="9">
      <t>シエン</t>
    </rPh>
    <rPh sb="9" eb="10">
      <t>カ</t>
    </rPh>
    <phoneticPr fontId="25"/>
  </si>
  <si>
    <t>* 人材育成課</t>
    <rPh sb="2" eb="4">
      <t>ジンザイ</t>
    </rPh>
    <rPh sb="4" eb="6">
      <t>イクセイ</t>
    </rPh>
    <rPh sb="6" eb="7">
      <t>カ</t>
    </rPh>
    <phoneticPr fontId="25"/>
  </si>
  <si>
    <t>* 児童相談所開設準備室</t>
    <rPh sb="2" eb="4">
      <t>ジドウ</t>
    </rPh>
    <rPh sb="4" eb="6">
      <t>ソウダン</t>
    </rPh>
    <rPh sb="6" eb="7">
      <t>ジョ</t>
    </rPh>
    <rPh sb="7" eb="9">
      <t>カイセツ</t>
    </rPh>
    <rPh sb="9" eb="12">
      <t>ジュンビシツ</t>
    </rPh>
    <phoneticPr fontId="25"/>
  </si>
  <si>
    <t>* 立石駅周辺地区街づくり事務所</t>
    <phoneticPr fontId="25"/>
  </si>
  <si>
    <r>
      <t>施設維持課</t>
    </r>
    <r>
      <rPr>
        <sz val="8"/>
        <color theme="1"/>
        <rFont val="ＭＳ 明朝"/>
        <family val="1"/>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5"/>
  </si>
  <si>
    <t>* 施設維持課 施設維持担当係</t>
    <rPh sb="2" eb="4">
      <t>シセツ</t>
    </rPh>
    <rPh sb="4" eb="6">
      <t>イジ</t>
    </rPh>
    <rPh sb="6" eb="7">
      <t>カ</t>
    </rPh>
    <rPh sb="9" eb="10">
      <t>セツ</t>
    </rPh>
    <rPh sb="10" eb="12">
      <t>イジ</t>
    </rPh>
    <rPh sb="12" eb="14">
      <t>タントウ</t>
    </rPh>
    <rPh sb="14" eb="15">
      <t>ガカリ</t>
    </rPh>
    <phoneticPr fontId="25"/>
  </si>
  <si>
    <t>* 地区センター</t>
    <rPh sb="2" eb="4">
      <t>チク</t>
    </rPh>
    <phoneticPr fontId="25"/>
  </si>
  <si>
    <t>* 道路補修課</t>
    <rPh sb="2" eb="4">
      <t>ドウロ</t>
    </rPh>
    <rPh sb="4" eb="6">
      <t>ホシュウ</t>
    </rPh>
    <rPh sb="6" eb="7">
      <t>カ</t>
    </rPh>
    <phoneticPr fontId="25"/>
  </si>
  <si>
    <t>* 道路保全事務所</t>
    <phoneticPr fontId="25"/>
  </si>
  <si>
    <t>* 区民事務所</t>
    <rPh sb="2" eb="4">
      <t>クミン</t>
    </rPh>
    <rPh sb="4" eb="6">
      <t>ジム</t>
    </rPh>
    <rPh sb="6" eb="7">
      <t>ショ</t>
    </rPh>
    <phoneticPr fontId="25"/>
  </si>
  <si>
    <t>* 公園課</t>
    <rPh sb="2" eb="4">
      <t>コウエン</t>
    </rPh>
    <rPh sb="4" eb="5">
      <t>カ</t>
    </rPh>
    <phoneticPr fontId="25"/>
  </si>
  <si>
    <t>* 公園管理所</t>
    <phoneticPr fontId="25"/>
  </si>
  <si>
    <t>* 文化国際課</t>
    <rPh sb="2" eb="4">
      <t>ブンカ</t>
    </rPh>
    <rPh sb="4" eb="6">
      <t>コクサイ</t>
    </rPh>
    <rPh sb="6" eb="7">
      <t>カ</t>
    </rPh>
    <phoneticPr fontId="25"/>
  </si>
  <si>
    <t>* 教育総務課分室</t>
    <rPh sb="2" eb="4">
      <t>キョウイク</t>
    </rPh>
    <rPh sb="4" eb="7">
      <t>ソウムカ</t>
    </rPh>
    <phoneticPr fontId="25"/>
  </si>
  <si>
    <t>* 産業経済課</t>
    <rPh sb="4" eb="6">
      <t>ケイザイ</t>
    </rPh>
    <phoneticPr fontId="25"/>
  </si>
  <si>
    <t>* 消費生活センター</t>
    <rPh sb="2" eb="4">
      <t>ショウヒ</t>
    </rPh>
    <rPh sb="4" eb="6">
      <t>セイカツ</t>
    </rPh>
    <phoneticPr fontId="25"/>
  </si>
  <si>
    <t>* 商工振興課</t>
    <phoneticPr fontId="25"/>
  </si>
  <si>
    <t>* 総合教育センター</t>
    <phoneticPr fontId="25"/>
  </si>
  <si>
    <t>* 観光課</t>
    <rPh sb="2" eb="5">
      <t>カンコウカ</t>
    </rPh>
    <phoneticPr fontId="25"/>
  </si>
  <si>
    <t>* 郷土と天文の博物館</t>
    <phoneticPr fontId="25"/>
  </si>
  <si>
    <t>* 清掃事務所</t>
    <phoneticPr fontId="25"/>
  </si>
  <si>
    <t>* 生涯スポーツ課</t>
    <phoneticPr fontId="25"/>
  </si>
  <si>
    <t>* 中央図書館</t>
    <rPh sb="2" eb="4">
      <t>チュウオウ</t>
    </rPh>
    <rPh sb="4" eb="7">
      <t>トショカン</t>
    </rPh>
    <phoneticPr fontId="25"/>
  </si>
  <si>
    <t>* 小学校</t>
    <rPh sb="2" eb="5">
      <t>ショウガッコウ</t>
    </rPh>
    <phoneticPr fontId="25"/>
  </si>
  <si>
    <r>
      <t>高齢者支援課</t>
    </r>
    <r>
      <rPr>
        <sz val="8"/>
        <color theme="1"/>
        <rFont val="ＭＳ 明朝"/>
        <family val="1"/>
        <charset val="128"/>
      </rPr>
      <t>（介護予防係を除く）</t>
    </r>
    <rPh sb="7" eb="9">
      <t>カイゴ</t>
    </rPh>
    <rPh sb="9" eb="11">
      <t>ヨボウ</t>
    </rPh>
    <rPh sb="11" eb="12">
      <t>ガカリ</t>
    </rPh>
    <rPh sb="13" eb="14">
      <t>ノゾ</t>
    </rPh>
    <phoneticPr fontId="25"/>
  </si>
  <si>
    <t>* 保田しおさい学校</t>
    <rPh sb="2" eb="4">
      <t>ヤスダ</t>
    </rPh>
    <rPh sb="8" eb="10">
      <t>ガッコウ</t>
    </rPh>
    <phoneticPr fontId="25"/>
  </si>
  <si>
    <t>* 高齢者支援課 介護予防係</t>
    <rPh sb="2" eb="5">
      <t>コウレイシャ</t>
    </rPh>
    <rPh sb="5" eb="7">
      <t>シエン</t>
    </rPh>
    <rPh sb="7" eb="8">
      <t>カ</t>
    </rPh>
    <rPh sb="9" eb="11">
      <t>カイゴ</t>
    </rPh>
    <rPh sb="11" eb="13">
      <t>ヨボウ</t>
    </rPh>
    <rPh sb="13" eb="14">
      <t>ガカリ</t>
    </rPh>
    <phoneticPr fontId="25"/>
  </si>
  <si>
    <t>* 中学校</t>
    <rPh sb="2" eb="5">
      <t>チュウガッコウ</t>
    </rPh>
    <phoneticPr fontId="25"/>
  </si>
  <si>
    <t>* シニア活動支援センター</t>
    <rPh sb="5" eb="7">
      <t>カツドウ</t>
    </rPh>
    <rPh sb="7" eb="9">
      <t>シエン</t>
    </rPh>
    <phoneticPr fontId="25"/>
  </si>
  <si>
    <t>* 幼稚園</t>
    <rPh sb="2" eb="5">
      <t>ヨウチエン</t>
    </rPh>
    <phoneticPr fontId="25"/>
  </si>
  <si>
    <r>
      <t>障害福祉課</t>
    </r>
    <r>
      <rPr>
        <sz val="8"/>
        <color theme="1"/>
        <rFont val="ＭＳ 明朝"/>
        <family val="1"/>
        <charset val="128"/>
      </rPr>
      <t>（就労支援係を除く）</t>
    </r>
    <rPh sb="6" eb="8">
      <t>シュウロウ</t>
    </rPh>
    <rPh sb="8" eb="10">
      <t>シエン</t>
    </rPh>
    <rPh sb="10" eb="11">
      <t>カカリ</t>
    </rPh>
    <rPh sb="12" eb="13">
      <t>ノゾ</t>
    </rPh>
    <phoneticPr fontId="25"/>
  </si>
  <si>
    <t>* 障害福祉課 就労支援係</t>
    <rPh sb="2" eb="4">
      <t>ショウガイ</t>
    </rPh>
    <rPh sb="4" eb="7">
      <t>フクシカ</t>
    </rPh>
    <rPh sb="8" eb="10">
      <t>シュウロウ</t>
    </rPh>
    <rPh sb="10" eb="12">
      <t>シエン</t>
    </rPh>
    <rPh sb="12" eb="13">
      <t>ガカリ</t>
    </rPh>
    <phoneticPr fontId="25"/>
  </si>
  <si>
    <t>* 障害者施設課</t>
    <rPh sb="4" eb="5">
      <t>モノ</t>
    </rPh>
    <rPh sb="5" eb="7">
      <t>シセツ</t>
    </rPh>
    <rPh sb="7" eb="8">
      <t>カ</t>
    </rPh>
    <phoneticPr fontId="25"/>
  </si>
  <si>
    <t>* 東生活課</t>
    <phoneticPr fontId="25"/>
  </si>
  <si>
    <t>注１：＊印の所属は本庁舎外の施設。</t>
    <rPh sb="0" eb="1">
      <t>チュウ</t>
    </rPh>
    <rPh sb="4" eb="5">
      <t>シルシ</t>
    </rPh>
    <rPh sb="6" eb="8">
      <t>ショゾク</t>
    </rPh>
    <rPh sb="9" eb="12">
      <t>ホンチョウシャ</t>
    </rPh>
    <rPh sb="12" eb="13">
      <t>ソト</t>
    </rPh>
    <rPh sb="14" eb="16">
      <t>シセツ</t>
    </rPh>
    <phoneticPr fontId="25"/>
  </si>
  <si>
    <t>注３：人事・厚生事務組合、清掃一部事務組合等への派遣職員を除く。再任用職員（フルタイム）を含む。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45" eb="46">
      <t>フク</t>
    </rPh>
    <phoneticPr fontId="25"/>
  </si>
  <si>
    <t>（単位：人）</t>
    <rPh sb="4" eb="5">
      <t>ヒト</t>
    </rPh>
    <phoneticPr fontId="25"/>
  </si>
  <si>
    <t>参事</t>
    <rPh sb="0" eb="2">
      <t>サンジ</t>
    </rPh>
    <phoneticPr fontId="25"/>
  </si>
  <si>
    <t>副参事</t>
    <rPh sb="0" eb="3">
      <t>フクサンジ</t>
    </rPh>
    <phoneticPr fontId="25"/>
  </si>
  <si>
    <t>主事</t>
    <rPh sb="0" eb="2">
      <t>シュジ</t>
    </rPh>
    <phoneticPr fontId="25"/>
  </si>
  <si>
    <t>係長・主査</t>
    <rPh sb="0" eb="2">
      <t>カカリチョウ</t>
    </rPh>
    <rPh sb="3" eb="5">
      <t>シュサ</t>
    </rPh>
    <phoneticPr fontId="25"/>
  </si>
  <si>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25"/>
  </si>
  <si>
    <t>注２：人事・厚生事務組合、清掃一部事務組合等への派遣職員を除く。再任用職員（フルタイム）を含む。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45" eb="46">
      <t>フク</t>
    </rPh>
    <phoneticPr fontId="25"/>
  </si>
  <si>
    <t>資料：総務部人事課</t>
    <rPh sb="3" eb="5">
      <t>ソウム</t>
    </rPh>
    <rPh sb="5" eb="6">
      <t>ブ</t>
    </rPh>
    <rPh sb="6" eb="9">
      <t>ジンジカ</t>
    </rPh>
    <phoneticPr fontId="25"/>
  </si>
  <si>
    <t>（３）職種別職員数</t>
    <phoneticPr fontId="25"/>
  </si>
  <si>
    <t>事務系</t>
  </si>
  <si>
    <t>福祉系</t>
  </si>
  <si>
    <t>一般技術系</t>
  </si>
  <si>
    <t>医療技術系</t>
  </si>
  <si>
    <t>技能系</t>
  </si>
  <si>
    <t>　注：人事・厚生事務組合、清掃一部事務組合等への派遣職員を除く。再任用職員（フルタイム）を含む。</t>
    <rPh sb="1" eb="2">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45" eb="46">
      <t>フク</t>
    </rPh>
    <phoneticPr fontId="25"/>
  </si>
  <si>
    <t>（４）年齢別職員数</t>
    <rPh sb="3" eb="5">
      <t>ネンレイ</t>
    </rPh>
    <phoneticPr fontId="25"/>
  </si>
  <si>
    <t>20歳未満</t>
  </si>
  <si>
    <t>20～29歳</t>
    <rPh sb="5" eb="6">
      <t>サイ</t>
    </rPh>
    <phoneticPr fontId="8"/>
  </si>
  <si>
    <t>30～39歳</t>
    <rPh sb="5" eb="6">
      <t>サイ</t>
    </rPh>
    <phoneticPr fontId="8"/>
  </si>
  <si>
    <t>40～49歳</t>
    <rPh sb="5" eb="6">
      <t>サイ</t>
    </rPh>
    <phoneticPr fontId="8"/>
  </si>
  <si>
    <t>50～59歳</t>
    <rPh sb="5" eb="6">
      <t>サイ</t>
    </rPh>
    <phoneticPr fontId="8"/>
  </si>
  <si>
    <t>60歳以上</t>
    <rPh sb="2" eb="3">
      <t>サイ</t>
    </rPh>
    <rPh sb="3" eb="5">
      <t>イジョウ</t>
    </rPh>
    <phoneticPr fontId="8"/>
  </si>
  <si>
    <t>平均年齢</t>
    <rPh sb="0" eb="2">
      <t>ヘイキン</t>
    </rPh>
    <rPh sb="2" eb="4">
      <t>ネンレイ</t>
    </rPh>
    <phoneticPr fontId="25"/>
  </si>
  <si>
    <t>人数</t>
    <rPh sb="0" eb="2">
      <t>ニンズウ</t>
    </rPh>
    <phoneticPr fontId="25"/>
  </si>
  <si>
    <t>構成比</t>
    <rPh sb="0" eb="2">
      <t>コウセイ</t>
    </rPh>
    <rPh sb="2" eb="3">
      <t>ヒ</t>
    </rPh>
    <phoneticPr fontId="25"/>
  </si>
  <si>
    <t>歳</t>
    <rPh sb="0" eb="1">
      <t>サイ</t>
    </rPh>
    <phoneticPr fontId="25"/>
  </si>
  <si>
    <t>令和3年</t>
    <rPh sb="0" eb="2">
      <t>レイワ</t>
    </rPh>
    <rPh sb="3" eb="4">
      <t>ネン</t>
    </rPh>
    <phoneticPr fontId="25"/>
  </si>
  <si>
    <t>（１）交通事故発生件数</t>
    <rPh sb="3" eb="5">
      <t>コウツウ</t>
    </rPh>
    <rPh sb="5" eb="7">
      <t>ジコ</t>
    </rPh>
    <rPh sb="7" eb="9">
      <t>ハッセイ</t>
    </rPh>
    <rPh sb="9" eb="11">
      <t>ケンスウ</t>
    </rPh>
    <phoneticPr fontId="25"/>
  </si>
  <si>
    <t>（２）原因別交通事故発生件数</t>
    <rPh sb="3" eb="5">
      <t>ゲンイン</t>
    </rPh>
    <rPh sb="5" eb="6">
      <t>ベツ</t>
    </rPh>
    <rPh sb="6" eb="8">
      <t>コウツウ</t>
    </rPh>
    <rPh sb="8" eb="10">
      <t>ジコ</t>
    </rPh>
    <rPh sb="10" eb="12">
      <t>ハッセイ</t>
    </rPh>
    <rPh sb="12" eb="14">
      <t>ケンスウ</t>
    </rPh>
    <phoneticPr fontId="25"/>
  </si>
  <si>
    <t>（３）年齢層別交通事故発生件数</t>
    <rPh sb="3" eb="5">
      <t>ネンレイ</t>
    </rPh>
    <rPh sb="6" eb="7">
      <t>ベツ</t>
    </rPh>
    <rPh sb="7" eb="9">
      <t>コウツウ</t>
    </rPh>
    <rPh sb="9" eb="11">
      <t>ジコ</t>
    </rPh>
    <rPh sb="11" eb="13">
      <t>ハッセイ</t>
    </rPh>
    <rPh sb="13" eb="15">
      <t>ケンスウ</t>
    </rPh>
    <phoneticPr fontId="25"/>
  </si>
  <si>
    <t>総数</t>
    <rPh sb="0" eb="2">
      <t>ソウスウ</t>
    </rPh>
    <phoneticPr fontId="3"/>
  </si>
  <si>
    <t>高齢者</t>
  </si>
  <si>
    <t>子ども</t>
  </si>
  <si>
    <t>平成29年</t>
    <rPh sb="0" eb="2">
      <t>ヘイセイ</t>
    </rPh>
    <rPh sb="4" eb="5">
      <t>ネン</t>
    </rPh>
    <phoneticPr fontId="25"/>
  </si>
  <si>
    <t>（各年末現在）</t>
    <rPh sb="1" eb="2">
      <t>カク</t>
    </rPh>
    <rPh sb="2" eb="4">
      <t>ネンマツ</t>
    </rPh>
    <rPh sb="4" eb="6">
      <t>ゲンザイ</t>
    </rPh>
    <phoneticPr fontId="25"/>
  </si>
  <si>
    <t>平成29年</t>
    <rPh sb="0" eb="2">
      <t>ヘイセイ</t>
    </rPh>
    <rPh sb="4" eb="5">
      <t>トシ</t>
    </rPh>
    <phoneticPr fontId="25"/>
  </si>
  <si>
    <t>注２：国道、都道の延長・面積については、東京都道路現況調書令和3年度版(建設局道路管理部刊)を引用。</t>
    <rPh sb="0" eb="1">
      <t>チュウ</t>
    </rPh>
    <rPh sb="3" eb="5">
      <t>コクドウ</t>
    </rPh>
    <rPh sb="25" eb="27">
      <t>ゲンキョウ</t>
    </rPh>
    <rPh sb="29" eb="30">
      <t>レイ</t>
    </rPh>
    <rPh sb="30" eb="31">
      <t>ワ</t>
    </rPh>
    <phoneticPr fontId="25"/>
  </si>
  <si>
    <t>平成29年度</t>
    <phoneticPr fontId="25"/>
  </si>
  <si>
    <t>（令和4年4月1日現在）</t>
    <rPh sb="1" eb="3">
      <t>レイワ</t>
    </rPh>
    <rPh sb="4" eb="5">
      <t>トシ</t>
    </rPh>
    <rPh sb="6" eb="7">
      <t>ガツ</t>
    </rPh>
    <rPh sb="8" eb="11">
      <t>ニチゲンザイ</t>
    </rPh>
    <rPh sb="9" eb="11">
      <t>ゲンザイ</t>
    </rPh>
    <phoneticPr fontId="25"/>
  </si>
  <si>
    <t>一級河川</t>
    <rPh sb="0" eb="2">
      <t>イッキュウ</t>
    </rPh>
    <rPh sb="2" eb="4">
      <t>カセン</t>
    </rPh>
    <phoneticPr fontId="25"/>
  </si>
  <si>
    <t>準用河川</t>
    <rPh sb="0" eb="2">
      <t>ジュンヨウ</t>
    </rPh>
    <rPh sb="2" eb="4">
      <t>カセン</t>
    </rPh>
    <phoneticPr fontId="25"/>
  </si>
  <si>
    <t>公共溝渠</t>
    <rPh sb="0" eb="2">
      <t>コウキョウ</t>
    </rPh>
    <rPh sb="2" eb="4">
      <t>コウキョ</t>
    </rPh>
    <phoneticPr fontId="25"/>
  </si>
  <si>
    <t>開渠</t>
  </si>
  <si>
    <t>暗渠</t>
  </si>
  <si>
    <t>延長</t>
    <rPh sb="0" eb="2">
      <t>エンチョウ</t>
    </rPh>
    <phoneticPr fontId="25"/>
  </si>
  <si>
    <t>資料：都市整備部調整課、道路補修課</t>
    <rPh sb="3" eb="5">
      <t>トシ</t>
    </rPh>
    <rPh sb="5" eb="7">
      <t>セイビ</t>
    </rPh>
    <rPh sb="7" eb="8">
      <t>ブ</t>
    </rPh>
    <rPh sb="8" eb="10">
      <t>チョウセイ</t>
    </rPh>
    <rPh sb="10" eb="11">
      <t>カ</t>
    </rPh>
    <rPh sb="12" eb="14">
      <t>ドウロ</t>
    </rPh>
    <rPh sb="14" eb="16">
      <t>ホシュウ</t>
    </rPh>
    <rPh sb="16" eb="17">
      <t>カ</t>
    </rPh>
    <phoneticPr fontId="25"/>
  </si>
  <si>
    <t>（単位：ヘクタール）</t>
    <rPh sb="1" eb="3">
      <t>タンイ</t>
    </rPh>
    <phoneticPr fontId="25"/>
  </si>
  <si>
    <t>名称</t>
  </si>
  <si>
    <t>都市計画決定</t>
    <phoneticPr fontId="25"/>
  </si>
  <si>
    <t>葛飾区環状七号線沿道地区計画</t>
    <rPh sb="0" eb="2">
      <t>カツシカ</t>
    </rPh>
    <rPh sb="2" eb="3">
      <t>ク</t>
    </rPh>
    <rPh sb="3" eb="5">
      <t>カンジョウ</t>
    </rPh>
    <phoneticPr fontId="8"/>
  </si>
  <si>
    <t>約26.6</t>
  </si>
  <si>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8"/>
  </si>
  <si>
    <t>約5.5</t>
    <rPh sb="0" eb="1">
      <t>ヤク</t>
    </rPh>
    <phoneticPr fontId="8"/>
  </si>
  <si>
    <t>新柴又駅周辺地区地区計画</t>
  </si>
  <si>
    <t>約2.1</t>
  </si>
  <si>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8"/>
  </si>
  <si>
    <t>約21.7</t>
    <rPh sb="0" eb="1">
      <t>ヤク</t>
    </rPh>
    <phoneticPr fontId="8"/>
  </si>
  <si>
    <t>花の木通り沿道地区地区計画</t>
    <rPh sb="9" eb="11">
      <t>チク</t>
    </rPh>
    <phoneticPr fontId="8"/>
  </si>
  <si>
    <t>約1.2</t>
  </si>
  <si>
    <t>奥戸四丁目地区地区計画</t>
    <rPh sb="0" eb="2">
      <t>オクド</t>
    </rPh>
    <rPh sb="2" eb="3">
      <t>ヨン</t>
    </rPh>
    <rPh sb="3" eb="5">
      <t>チョウメ</t>
    </rPh>
    <rPh sb="5" eb="7">
      <t>チク</t>
    </rPh>
    <rPh sb="7" eb="9">
      <t>チク</t>
    </rPh>
    <rPh sb="9" eb="11">
      <t>ケイカク</t>
    </rPh>
    <phoneticPr fontId="8"/>
  </si>
  <si>
    <t>約26.1</t>
    <rPh sb="0" eb="1">
      <t>ヤク</t>
    </rPh>
    <phoneticPr fontId="8"/>
  </si>
  <si>
    <t>亀有駅東地区地区計画</t>
    <rPh sb="0" eb="3">
      <t>カメアリエキ</t>
    </rPh>
    <rPh sb="3" eb="4">
      <t>ヒガシ</t>
    </rPh>
    <rPh sb="4" eb="6">
      <t>チク</t>
    </rPh>
    <rPh sb="6" eb="8">
      <t>チク</t>
    </rPh>
    <rPh sb="8" eb="10">
      <t>ケイカク</t>
    </rPh>
    <phoneticPr fontId="8"/>
  </si>
  <si>
    <t>約6.9</t>
    <rPh sb="0" eb="1">
      <t>ヤク</t>
    </rPh>
    <phoneticPr fontId="8"/>
  </si>
  <si>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8"/>
  </si>
  <si>
    <t>約68.2</t>
    <rPh sb="0" eb="1">
      <t>ヤク</t>
    </rPh>
    <phoneticPr fontId="8"/>
  </si>
  <si>
    <t>東新小岩一丁目地区地区計画</t>
    <rPh sb="0" eb="4">
      <t>ヒガシシンコイワ</t>
    </rPh>
    <rPh sb="4" eb="7">
      <t>イッチョウメ</t>
    </rPh>
    <rPh sb="7" eb="9">
      <t>チク</t>
    </rPh>
    <rPh sb="9" eb="11">
      <t>チク</t>
    </rPh>
    <rPh sb="11" eb="13">
      <t>ケイカク</t>
    </rPh>
    <phoneticPr fontId="8"/>
  </si>
  <si>
    <t>約8.8</t>
    <rPh sb="0" eb="1">
      <t>ヤク</t>
    </rPh>
    <phoneticPr fontId="8"/>
  </si>
  <si>
    <t>新小岩駅南口地区地区計画</t>
    <rPh sb="0" eb="3">
      <t>シンコイワ</t>
    </rPh>
    <rPh sb="3" eb="4">
      <t>エキ</t>
    </rPh>
    <rPh sb="4" eb="5">
      <t>ミナミ</t>
    </rPh>
    <rPh sb="5" eb="6">
      <t>クチ</t>
    </rPh>
    <rPh sb="6" eb="8">
      <t>チク</t>
    </rPh>
    <rPh sb="8" eb="10">
      <t>チク</t>
    </rPh>
    <rPh sb="10" eb="12">
      <t>ケイカク</t>
    </rPh>
    <phoneticPr fontId="8"/>
  </si>
  <si>
    <t>約4.5</t>
    <rPh sb="0" eb="1">
      <t>ヤク</t>
    </rPh>
    <phoneticPr fontId="8"/>
  </si>
  <si>
    <t>さくら並木の道沿道地区地区計画</t>
    <rPh sb="3" eb="5">
      <t>ナミキ</t>
    </rPh>
    <rPh sb="6" eb="7">
      <t>ミチ</t>
    </rPh>
    <rPh sb="7" eb="9">
      <t>エンドウ</t>
    </rPh>
    <rPh sb="9" eb="11">
      <t>チク</t>
    </rPh>
    <rPh sb="11" eb="13">
      <t>チク</t>
    </rPh>
    <rPh sb="13" eb="15">
      <t>ケイカク</t>
    </rPh>
    <phoneticPr fontId="8"/>
  </si>
  <si>
    <t>約2.5</t>
    <rPh sb="0" eb="1">
      <t>ヤク</t>
    </rPh>
    <phoneticPr fontId="8"/>
  </si>
  <si>
    <t>東新小岩二丁目地区地区計画</t>
  </si>
  <si>
    <t>約18.8</t>
  </si>
  <si>
    <t>新宿六丁目地区地区計画</t>
    <rPh sb="0" eb="2">
      <t>ニイジュク</t>
    </rPh>
    <rPh sb="2" eb="5">
      <t>ロクチョウメ</t>
    </rPh>
    <rPh sb="5" eb="7">
      <t>チク</t>
    </rPh>
    <rPh sb="7" eb="9">
      <t>チク</t>
    </rPh>
    <rPh sb="9" eb="11">
      <t>ケイカク</t>
    </rPh>
    <phoneticPr fontId="8"/>
  </si>
  <si>
    <t>約33.3</t>
    <rPh sb="0" eb="1">
      <t>ヤク</t>
    </rPh>
    <phoneticPr fontId="8"/>
  </si>
  <si>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8"/>
  </si>
  <si>
    <t>約68.5</t>
  </si>
  <si>
    <t>小菅一丁目地区地区計画</t>
    <rPh sb="0" eb="2">
      <t>コスゲ</t>
    </rPh>
    <rPh sb="2" eb="3">
      <t>イチ</t>
    </rPh>
    <rPh sb="3" eb="5">
      <t>チョウメ</t>
    </rPh>
    <rPh sb="5" eb="7">
      <t>チク</t>
    </rPh>
    <rPh sb="7" eb="9">
      <t>チク</t>
    </rPh>
    <rPh sb="9" eb="11">
      <t>ケイカク</t>
    </rPh>
    <phoneticPr fontId="8"/>
  </si>
  <si>
    <t>約33.0</t>
    <rPh sb="0" eb="1">
      <t>ヤク</t>
    </rPh>
    <phoneticPr fontId="8"/>
  </si>
  <si>
    <t>立石駅北口地区地区計画</t>
    <rPh sb="0" eb="2">
      <t>タテイシ</t>
    </rPh>
    <rPh sb="2" eb="3">
      <t>エキ</t>
    </rPh>
    <rPh sb="3" eb="5">
      <t>キタグチ</t>
    </rPh>
    <rPh sb="5" eb="7">
      <t>チク</t>
    </rPh>
    <rPh sb="7" eb="9">
      <t>チク</t>
    </rPh>
    <rPh sb="9" eb="11">
      <t>ケイカク</t>
    </rPh>
    <phoneticPr fontId="8"/>
  </si>
  <si>
    <t>約2.2</t>
  </si>
  <si>
    <t>高砂四丁目地区地区計画</t>
    <rPh sb="0" eb="2">
      <t>タカサゴ</t>
    </rPh>
    <rPh sb="2" eb="3">
      <t>ヨン</t>
    </rPh>
    <rPh sb="3" eb="5">
      <t>チョウメ</t>
    </rPh>
    <rPh sb="5" eb="7">
      <t>チク</t>
    </rPh>
    <rPh sb="7" eb="9">
      <t>チク</t>
    </rPh>
    <rPh sb="9" eb="11">
      <t>ケイカク</t>
    </rPh>
    <phoneticPr fontId="8"/>
  </si>
  <si>
    <t>約13.8</t>
    <rPh sb="0" eb="1">
      <t>ヤク</t>
    </rPh>
    <phoneticPr fontId="8"/>
  </si>
  <si>
    <t>立石駅南口東地区地区計画</t>
    <rPh sb="0" eb="2">
      <t>タテイシ</t>
    </rPh>
    <rPh sb="2" eb="3">
      <t>エキ</t>
    </rPh>
    <rPh sb="3" eb="5">
      <t>ミナミグチ</t>
    </rPh>
    <rPh sb="5" eb="6">
      <t>ヒガシ</t>
    </rPh>
    <rPh sb="6" eb="8">
      <t>チク</t>
    </rPh>
    <rPh sb="8" eb="10">
      <t>チク</t>
    </rPh>
    <rPh sb="10" eb="12">
      <t>ケイカク</t>
    </rPh>
    <phoneticPr fontId="8"/>
  </si>
  <si>
    <t>約1.0</t>
    <rPh sb="0" eb="1">
      <t>ヤク</t>
    </rPh>
    <phoneticPr fontId="8"/>
  </si>
  <si>
    <t>青戸六・七丁目地区地区計画</t>
    <rPh sb="0" eb="2">
      <t>アオト</t>
    </rPh>
    <rPh sb="2" eb="3">
      <t>ロク</t>
    </rPh>
    <rPh sb="4" eb="5">
      <t>シチ</t>
    </rPh>
    <rPh sb="5" eb="7">
      <t>チョウメ</t>
    </rPh>
    <rPh sb="7" eb="9">
      <t>チク</t>
    </rPh>
    <rPh sb="9" eb="11">
      <t>チク</t>
    </rPh>
    <rPh sb="11" eb="13">
      <t>ケイカク</t>
    </rPh>
    <phoneticPr fontId="8"/>
  </si>
  <si>
    <t>約21.4</t>
    <rPh sb="0" eb="1">
      <t>ヤク</t>
    </rPh>
    <phoneticPr fontId="8"/>
  </si>
  <si>
    <t>東金町一丁目西地区地区計画</t>
    <rPh sb="0" eb="1">
      <t>ヒガシ</t>
    </rPh>
    <rPh sb="1" eb="3">
      <t>カナマチ</t>
    </rPh>
    <rPh sb="3" eb="6">
      <t>イチチョウメ</t>
    </rPh>
    <rPh sb="6" eb="7">
      <t>ニシ</t>
    </rPh>
    <rPh sb="7" eb="9">
      <t>チク</t>
    </rPh>
    <rPh sb="9" eb="11">
      <t>チク</t>
    </rPh>
    <rPh sb="11" eb="13">
      <t>ケイカク</t>
    </rPh>
    <phoneticPr fontId="8"/>
  </si>
  <si>
    <t>約7.6</t>
    <rPh sb="0" eb="1">
      <t>ヤク</t>
    </rPh>
    <phoneticPr fontId="8"/>
  </si>
  <si>
    <t>資料：都市整備部都市計画課</t>
    <rPh sb="3" eb="5">
      <t>トシ</t>
    </rPh>
    <rPh sb="5" eb="7">
      <t>セイビ</t>
    </rPh>
    <rPh sb="7" eb="8">
      <t>ブ</t>
    </rPh>
    <rPh sb="8" eb="10">
      <t>トシ</t>
    </rPh>
    <rPh sb="10" eb="12">
      <t>ケイカク</t>
    </rPh>
    <rPh sb="12" eb="13">
      <t>カ</t>
    </rPh>
    <phoneticPr fontId="25"/>
  </si>
  <si>
    <t>都市計画区域</t>
  </si>
  <si>
    <t>特別工業地区</t>
  </si>
  <si>
    <t>用途面積（指定面積）</t>
    <rPh sb="0" eb="2">
      <t>ヨウト</t>
    </rPh>
    <rPh sb="2" eb="4">
      <t>メンセキ</t>
    </rPh>
    <rPh sb="5" eb="7">
      <t>シテイ</t>
    </rPh>
    <rPh sb="7" eb="9">
      <t>メンセキ</t>
    </rPh>
    <phoneticPr fontId="8"/>
  </si>
  <si>
    <t>高度地区（最高限度）</t>
    <rPh sb="0" eb="2">
      <t>コウド</t>
    </rPh>
    <rPh sb="2" eb="4">
      <t>チク</t>
    </rPh>
    <rPh sb="5" eb="7">
      <t>サイコウ</t>
    </rPh>
    <rPh sb="7" eb="9">
      <t>ゲンド</t>
    </rPh>
    <phoneticPr fontId="8"/>
  </si>
  <si>
    <t>用途面積（無指定面積）</t>
    <rPh sb="0" eb="2">
      <t>ヨウト</t>
    </rPh>
    <rPh sb="2" eb="4">
      <t>メンセキ</t>
    </rPh>
    <phoneticPr fontId="25"/>
  </si>
  <si>
    <t>高度地区（最低限度）</t>
    <rPh sb="0" eb="2">
      <t>コウド</t>
    </rPh>
    <rPh sb="2" eb="4">
      <t>チク</t>
    </rPh>
    <rPh sb="5" eb="7">
      <t>サイテイ</t>
    </rPh>
    <rPh sb="7" eb="9">
      <t>ゲンド</t>
    </rPh>
    <phoneticPr fontId="8"/>
  </si>
  <si>
    <t>第一種低層住居専用地域</t>
    <rPh sb="1" eb="2">
      <t>１</t>
    </rPh>
    <phoneticPr fontId="8"/>
  </si>
  <si>
    <t>特定街区</t>
  </si>
  <si>
    <t>第二種低層住居専用地域</t>
    <rPh sb="1" eb="2">
      <t>２</t>
    </rPh>
    <phoneticPr fontId="8"/>
  </si>
  <si>
    <t>防火地域</t>
  </si>
  <si>
    <t>第一種中高層住居専用地域</t>
    <rPh sb="1" eb="2">
      <t>１</t>
    </rPh>
    <phoneticPr fontId="8"/>
  </si>
  <si>
    <t>準防火地域</t>
  </si>
  <si>
    <t>第二種中高層住居専用地域</t>
    <rPh sb="1" eb="2">
      <t>２</t>
    </rPh>
    <phoneticPr fontId="8"/>
  </si>
  <si>
    <t>風致地区</t>
  </si>
  <si>
    <t>第一種住居地域</t>
    <rPh sb="1" eb="2">
      <t>１</t>
    </rPh>
    <phoneticPr fontId="8"/>
  </si>
  <si>
    <t>景観地区</t>
    <rPh sb="0" eb="2">
      <t>ケイカン</t>
    </rPh>
    <rPh sb="2" eb="4">
      <t>チク</t>
    </rPh>
    <phoneticPr fontId="8"/>
  </si>
  <si>
    <t>第二種住居地域</t>
    <rPh sb="1" eb="2">
      <t>２</t>
    </rPh>
    <phoneticPr fontId="8"/>
  </si>
  <si>
    <t>準住居地域</t>
  </si>
  <si>
    <t>近隣商業地域</t>
  </si>
  <si>
    <t>商業地域</t>
  </si>
  <si>
    <t>準工業地域</t>
  </si>
  <si>
    <t>工業地域</t>
  </si>
  <si>
    <t>工業専用地域</t>
  </si>
  <si>
    <t>後退整備件数</t>
  </si>
  <si>
    <t>昭和48年度～平成28年度</t>
    <rPh sb="0" eb="2">
      <t>ショウワ</t>
    </rPh>
    <rPh sb="4" eb="5">
      <t>ネン</t>
    </rPh>
    <rPh sb="5" eb="6">
      <t>ド</t>
    </rPh>
    <rPh sb="7" eb="9">
      <t>ヘイセイ</t>
    </rPh>
    <rPh sb="11" eb="12">
      <t>ネン</t>
    </rPh>
    <rPh sb="12" eb="13">
      <t>ド</t>
    </rPh>
    <phoneticPr fontId="25"/>
  </si>
  <si>
    <t>資料：都市整備部道路補修課</t>
    <rPh sb="3" eb="5">
      <t>トシ</t>
    </rPh>
    <rPh sb="5" eb="7">
      <t>セイビ</t>
    </rPh>
    <rPh sb="7" eb="8">
      <t>ブ</t>
    </rPh>
    <rPh sb="8" eb="10">
      <t>ドウロ</t>
    </rPh>
    <rPh sb="10" eb="12">
      <t>ホシュウ</t>
    </rPh>
    <rPh sb="12" eb="13">
      <t>カ</t>
    </rPh>
    <phoneticPr fontId="25"/>
  </si>
  <si>
    <t>後退整備延長
（L形側溝の施設等）</t>
  </si>
  <si>
    <t>助成金の交付件数</t>
  </si>
  <si>
    <t>昭和62年度～平成28年度</t>
    <rPh sb="0" eb="2">
      <t>ショウワ</t>
    </rPh>
    <rPh sb="4" eb="5">
      <t>ネン</t>
    </rPh>
    <rPh sb="5" eb="6">
      <t>ド</t>
    </rPh>
    <rPh sb="7" eb="9">
      <t>ヘイセイ</t>
    </rPh>
    <rPh sb="11" eb="12">
      <t>ネン</t>
    </rPh>
    <rPh sb="12" eb="13">
      <t>ド</t>
    </rPh>
    <phoneticPr fontId="25"/>
  </si>
  <si>
    <t>資料：都市整備部住環境整備課</t>
    <rPh sb="3" eb="5">
      <t>トシ</t>
    </rPh>
    <rPh sb="5" eb="7">
      <t>セイビ</t>
    </rPh>
    <rPh sb="7" eb="8">
      <t>ブ</t>
    </rPh>
    <rPh sb="8" eb="11">
      <t>ジュウカンキョウ</t>
    </rPh>
    <rPh sb="11" eb="13">
      <t>セイビ</t>
    </rPh>
    <rPh sb="13" eb="14">
      <t>カ</t>
    </rPh>
    <phoneticPr fontId="25"/>
  </si>
  <si>
    <t>（１）消防水利</t>
    <rPh sb="3" eb="5">
      <t>ショウボウ</t>
    </rPh>
    <rPh sb="5" eb="7">
      <t>スイリ</t>
    </rPh>
    <phoneticPr fontId="25"/>
  </si>
  <si>
    <t>消火栓</t>
    <phoneticPr fontId="25"/>
  </si>
  <si>
    <t>防火水槽</t>
  </si>
  <si>
    <t>プール</t>
  </si>
  <si>
    <t>受水槽</t>
  </si>
  <si>
    <t>池水</t>
  </si>
  <si>
    <t>河川</t>
  </si>
  <si>
    <t>みぞ</t>
  </si>
  <si>
    <t>公設</t>
    <phoneticPr fontId="25"/>
  </si>
  <si>
    <t>私設</t>
    <phoneticPr fontId="25"/>
  </si>
  <si>
    <r>
      <t>100ｍ</t>
    </r>
    <r>
      <rPr>
        <vertAlign val="superscript"/>
        <sz val="8"/>
        <rFont val="ＭＳ ゴシック"/>
        <family val="3"/>
        <charset val="128"/>
      </rPr>
      <t>3</t>
    </r>
    <r>
      <rPr>
        <sz val="8"/>
        <rFont val="ＭＳ ゴシック"/>
        <family val="3"/>
        <charset val="128"/>
      </rPr>
      <t>以上</t>
    </r>
    <rPh sb="5" eb="7">
      <t>イジョウ</t>
    </rPh>
    <phoneticPr fontId="8"/>
  </si>
  <si>
    <r>
      <t>40ｍ</t>
    </r>
    <r>
      <rPr>
        <vertAlign val="superscript"/>
        <sz val="8"/>
        <rFont val="ＭＳ 明朝"/>
        <family val="1"/>
        <charset val="128"/>
      </rPr>
      <t>3</t>
    </r>
    <r>
      <rPr>
        <sz val="8"/>
        <rFont val="ＭＳ 明朝"/>
        <family val="1"/>
        <charset val="128"/>
      </rPr>
      <t>以上</t>
    </r>
    <phoneticPr fontId="25"/>
  </si>
  <si>
    <r>
      <t>40ｍ</t>
    </r>
    <r>
      <rPr>
        <vertAlign val="superscript"/>
        <sz val="8"/>
        <rFont val="ＭＳ 明朝"/>
        <family val="1"/>
        <charset val="128"/>
      </rPr>
      <t>3</t>
    </r>
    <r>
      <rPr>
        <sz val="8"/>
        <rFont val="ＭＳ 明朝"/>
        <family val="1"/>
        <charset val="128"/>
      </rPr>
      <t>未満</t>
    </r>
    <phoneticPr fontId="25"/>
  </si>
  <si>
    <r>
      <t>100ｍ</t>
    </r>
    <r>
      <rPr>
        <vertAlign val="superscript"/>
        <sz val="8"/>
        <rFont val="ＭＳ 明朝"/>
        <family val="1"/>
        <charset val="128"/>
      </rPr>
      <t>3</t>
    </r>
    <r>
      <rPr>
        <sz val="8"/>
        <rFont val="ＭＳ 明朝"/>
        <family val="1"/>
        <charset val="128"/>
      </rPr>
      <t>以上</t>
    </r>
    <phoneticPr fontId="25"/>
  </si>
  <si>
    <t>本田消防署管内</t>
    <phoneticPr fontId="25"/>
  </si>
  <si>
    <t>金町消防署管内</t>
    <phoneticPr fontId="25"/>
  </si>
  <si>
    <t>資料：地域振興部地域防災課</t>
    <rPh sb="3" eb="5">
      <t>チイキ</t>
    </rPh>
    <rPh sb="5" eb="7">
      <t>シンコウ</t>
    </rPh>
    <rPh sb="7" eb="8">
      <t>ブ</t>
    </rPh>
    <rPh sb="8" eb="10">
      <t>チイキ</t>
    </rPh>
    <rPh sb="10" eb="12">
      <t>ボウサイ</t>
    </rPh>
    <rPh sb="12" eb="13">
      <t>カ</t>
    </rPh>
    <phoneticPr fontId="25"/>
  </si>
  <si>
    <t>（２）区設置地下貯水槽</t>
    <rPh sb="3" eb="4">
      <t>ク</t>
    </rPh>
    <rPh sb="4" eb="6">
      <t>セッチ</t>
    </rPh>
    <rPh sb="6" eb="8">
      <t>チカ</t>
    </rPh>
    <rPh sb="8" eb="11">
      <t>チョスイソウ</t>
    </rPh>
    <phoneticPr fontId="25"/>
  </si>
  <si>
    <t>（３）災害備蓄倉庫設置状況</t>
    <rPh sb="3" eb="5">
      <t>サイガイ</t>
    </rPh>
    <rPh sb="5" eb="7">
      <t>ビチク</t>
    </rPh>
    <rPh sb="7" eb="9">
      <t>ソウコ</t>
    </rPh>
    <rPh sb="9" eb="11">
      <t>セッチ</t>
    </rPh>
    <rPh sb="11" eb="13">
      <t>ジョウキョウ</t>
    </rPh>
    <phoneticPr fontId="25"/>
  </si>
  <si>
    <t>災害備蓄倉庫</t>
    <rPh sb="0" eb="2">
      <t>サイガイ</t>
    </rPh>
    <phoneticPr fontId="8"/>
  </si>
  <si>
    <t>避難所(学校)余裕教室等</t>
  </si>
  <si>
    <t>名称</t>
    <rPh sb="0" eb="2">
      <t>メイショウ</t>
    </rPh>
    <phoneticPr fontId="25"/>
  </si>
  <si>
    <t>所在地</t>
    <rPh sb="0" eb="3">
      <t>ショザイチ</t>
    </rPh>
    <phoneticPr fontId="25"/>
  </si>
  <si>
    <t>面積</t>
    <rPh sb="0" eb="2">
      <t>メンセキ</t>
    </rPh>
    <phoneticPr fontId="25"/>
  </si>
  <si>
    <t>堀切二丁目公園</t>
  </si>
  <si>
    <t>堀切2-44-10</t>
  </si>
  <si>
    <t>H10</t>
  </si>
  <si>
    <t>東四つ木公園</t>
  </si>
  <si>
    <t>東四つ木4-41-11</t>
  </si>
  <si>
    <t>H18</t>
  </si>
  <si>
    <t>わかば公園</t>
  </si>
  <si>
    <t>東金町5-23-6</t>
  </si>
  <si>
    <t>東立石3-3-1</t>
  </si>
  <si>
    <t>青戸平和公園</t>
  </si>
  <si>
    <t>青戸4-23-1</t>
  </si>
  <si>
    <t>H10
H20</t>
    <phoneticPr fontId="25"/>
  </si>
  <si>
    <t>にいじゅくプレイパーク</t>
    <phoneticPr fontId="25"/>
  </si>
  <si>
    <t>新宿5-21-10</t>
  </si>
  <si>
    <t>細田公園</t>
  </si>
  <si>
    <t>細田4-23-17</t>
  </si>
  <si>
    <t>H11</t>
  </si>
  <si>
    <t>本田第二公園</t>
  </si>
  <si>
    <t>立石2-23-14</t>
  </si>
  <si>
    <t>H19</t>
  </si>
  <si>
    <t>水元スポーツ
センター公園</t>
    <phoneticPr fontId="25"/>
  </si>
  <si>
    <t>水元1-23-1</t>
  </si>
  <si>
    <t>H11
H29</t>
    <phoneticPr fontId="25"/>
  </si>
  <si>
    <t>東立石緑地公園</t>
  </si>
  <si>
    <t>東立石4-6-10</t>
  </si>
  <si>
    <t>四つ木四丁目公園</t>
  </si>
  <si>
    <t>四つ木4-24-11</t>
  </si>
  <si>
    <t>まんだら公園</t>
  </si>
  <si>
    <t>鎌倉1-30-11</t>
  </si>
  <si>
    <t>H20</t>
  </si>
  <si>
    <t>高砂北公園</t>
  </si>
  <si>
    <t>高砂4-3-1</t>
  </si>
  <si>
    <t>H12</t>
  </si>
  <si>
    <t>白鳥南公園</t>
  </si>
  <si>
    <t>白鳥2-20-9</t>
  </si>
  <si>
    <t>H21</t>
  </si>
  <si>
    <t>水元飯塚公園</t>
  </si>
  <si>
    <t>西水元1-12-3</t>
  </si>
  <si>
    <t>亀有中川堤公園</t>
  </si>
  <si>
    <t>亀有2-71-7</t>
  </si>
  <si>
    <t>H22</t>
  </si>
  <si>
    <t>高砂七丁目公園</t>
  </si>
  <si>
    <t>高砂7-8-13</t>
  </si>
  <si>
    <t>H13</t>
  </si>
  <si>
    <t>四つ木つばさ公園</t>
  </si>
  <si>
    <t>四つ木1-22-3</t>
  </si>
  <si>
    <t>H24</t>
  </si>
  <si>
    <t>金町末広公園</t>
  </si>
  <si>
    <t>金町5-10-9</t>
  </si>
  <si>
    <t>中道公園</t>
  </si>
  <si>
    <t>西亀有1-3-1</t>
  </si>
  <si>
    <t>小谷野しょうぶ
児童遊園</t>
    <phoneticPr fontId="25"/>
  </si>
  <si>
    <t>堀切4-60-12</t>
  </si>
  <si>
    <t>亀有公園</t>
  </si>
  <si>
    <t>亀有5-36-1</t>
  </si>
  <si>
    <t>H25</t>
  </si>
  <si>
    <t>金町ときわ公園</t>
  </si>
  <si>
    <t>金町1-23-7</t>
  </si>
  <si>
    <t>H14</t>
  </si>
  <si>
    <t>木根川中央公園</t>
  </si>
  <si>
    <t>東四つ木3-47-1</t>
  </si>
  <si>
    <t>H27</t>
  </si>
  <si>
    <t>青葉公園</t>
  </si>
  <si>
    <t>堀切7-16-6</t>
  </si>
  <si>
    <t>H15</t>
  </si>
  <si>
    <t>西新小岩五丁目公園</t>
  </si>
  <si>
    <t>西新小岩5-2-4
西新小岩5-7-7</t>
    <phoneticPr fontId="25"/>
  </si>
  <si>
    <t>南綾瀬中央公園</t>
  </si>
  <si>
    <t>堀切7-8-7</t>
  </si>
  <si>
    <t>H16</t>
  </si>
  <si>
    <t>青戸六丁目さくら公園</t>
  </si>
  <si>
    <t>青戸6-41-8</t>
  </si>
  <si>
    <t>H29</t>
  </si>
  <si>
    <t>奥戸二丁目公園</t>
  </si>
  <si>
    <t>奥戸2-31-10</t>
  </si>
  <si>
    <t>奥戸四丁目落公園</t>
  </si>
  <si>
    <t>奥戸4-14-19</t>
  </si>
  <si>
    <t>H30</t>
  </si>
  <si>
    <t>西新小岩公園</t>
  </si>
  <si>
    <t>西新小岩3-26-6</t>
  </si>
  <si>
    <t>青戸七丁目共和公園</t>
  </si>
  <si>
    <t>青戸7-32-1</t>
  </si>
  <si>
    <t>上千葉公園</t>
  </si>
  <si>
    <t>東堀切3-25-1</t>
  </si>
  <si>
    <t>H17</t>
  </si>
  <si>
    <t>東新小岩二丁目
かがやき公園</t>
    <phoneticPr fontId="25"/>
  </si>
  <si>
    <t>東新小岩2-15-1</t>
  </si>
  <si>
    <t>いいづか公園</t>
  </si>
  <si>
    <t>南水元1-21-3
南水元1-20-8</t>
    <phoneticPr fontId="25"/>
  </si>
  <si>
    <t>奥戸一丁目鬼塚公園</t>
  </si>
  <si>
    <t>奥戸1-28-1</t>
  </si>
  <si>
    <t>R2</t>
  </si>
  <si>
    <t>本田公園</t>
  </si>
  <si>
    <t>立石3-4-13</t>
  </si>
  <si>
    <t>注１：いいづか公園の防災設備は、南水元1-20-8いいづか集い交流館に設置してある。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25"/>
  </si>
  <si>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25"/>
  </si>
  <si>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25"/>
  </si>
  <si>
    <t>避難所総数</t>
    <rPh sb="0" eb="3">
      <t>ヒナンジョ</t>
    </rPh>
    <rPh sb="3" eb="4">
      <t>ソウ</t>
    </rPh>
    <rPh sb="4" eb="5">
      <t>スウ</t>
    </rPh>
    <phoneticPr fontId="25"/>
  </si>
  <si>
    <t>マンホールトイレ設置数</t>
    <rPh sb="8" eb="11">
      <t>セッチスウ</t>
    </rPh>
    <phoneticPr fontId="25"/>
  </si>
  <si>
    <t>井戸設置数</t>
    <rPh sb="0" eb="2">
      <t>イド</t>
    </rPh>
    <rPh sb="2" eb="5">
      <t>セッチスウ</t>
    </rPh>
    <phoneticPr fontId="25"/>
  </si>
  <si>
    <t>消防団</t>
    <rPh sb="0" eb="3">
      <t>ショウボウダン</t>
    </rPh>
    <phoneticPr fontId="25"/>
  </si>
  <si>
    <t>防火市民組織</t>
    <rPh sb="0" eb="2">
      <t>ボウカ</t>
    </rPh>
    <rPh sb="2" eb="4">
      <t>シミン</t>
    </rPh>
    <rPh sb="4" eb="6">
      <t>ソシキ</t>
    </rPh>
    <phoneticPr fontId="25"/>
  </si>
  <si>
    <t>市民消火隊</t>
    <rPh sb="0" eb="2">
      <t>シミン</t>
    </rPh>
    <rPh sb="2" eb="4">
      <t>ショウカ</t>
    </rPh>
    <rPh sb="4" eb="5">
      <t>タイ</t>
    </rPh>
    <phoneticPr fontId="25"/>
  </si>
  <si>
    <t>ビスケット</t>
  </si>
  <si>
    <t>アルファ米</t>
  </si>
  <si>
    <t>保存水</t>
  </si>
  <si>
    <t>発電機</t>
  </si>
  <si>
    <t>紙おむつ</t>
  </si>
  <si>
    <t>組立式トイレ</t>
  </si>
  <si>
    <t>食</t>
  </si>
  <si>
    <t>リットル</t>
    <phoneticPr fontId="25"/>
  </si>
  <si>
    <t>枚</t>
  </si>
  <si>
    <t>台</t>
  </si>
  <si>
    <t>基</t>
  </si>
  <si>
    <t>（１）給水拠点</t>
    <phoneticPr fontId="25"/>
  </si>
  <si>
    <t>確保水量</t>
    <rPh sb="0" eb="2">
      <t>カクホ</t>
    </rPh>
    <rPh sb="2" eb="4">
      <t>スイリョウ</t>
    </rPh>
    <phoneticPr fontId="25"/>
  </si>
  <si>
    <t>㎥</t>
    <phoneticPr fontId="25"/>
  </si>
  <si>
    <t>水元給水所</t>
  </si>
  <si>
    <t>上千葉公園内応急給水槽</t>
  </si>
  <si>
    <t>新小岩公園内応急給水槽</t>
  </si>
  <si>
    <t>渋江東公園内応急給水槽</t>
    <rPh sb="0" eb="2">
      <t>シブエ</t>
    </rPh>
    <rPh sb="2" eb="3">
      <t>ヒガシ</t>
    </rPh>
    <phoneticPr fontId="8"/>
  </si>
  <si>
    <t>（２）震災対策用深井戸給水施設</t>
    <phoneticPr fontId="25"/>
  </si>
  <si>
    <t>住所</t>
    <rPh sb="0" eb="2">
      <t>ジュウショ</t>
    </rPh>
    <phoneticPr fontId="25"/>
  </si>
  <si>
    <t>青戸平和公園内</t>
  </si>
  <si>
    <t>高砂北公園内</t>
  </si>
  <si>
    <t>堀切二丁目公園内</t>
    <rPh sb="0" eb="2">
      <t>ホリキリ</t>
    </rPh>
    <rPh sb="2" eb="3">
      <t>２</t>
    </rPh>
    <rPh sb="3" eb="5">
      <t>チョウメ</t>
    </rPh>
    <rPh sb="5" eb="7">
      <t>コウエン</t>
    </rPh>
    <rPh sb="7" eb="8">
      <t>ナイ</t>
    </rPh>
    <phoneticPr fontId="8"/>
  </si>
  <si>
    <t>堀切2-44-10</t>
    <rPh sb="0" eb="2">
      <t>ホリキリ</t>
    </rPh>
    <phoneticPr fontId="8"/>
  </si>
  <si>
    <t>四つ木四丁目公園内</t>
    <rPh sb="0" eb="1">
      <t>ヨ</t>
    </rPh>
    <rPh sb="2" eb="3">
      <t>キ</t>
    </rPh>
    <rPh sb="3" eb="4">
      <t>４</t>
    </rPh>
    <rPh sb="4" eb="6">
      <t>チョウメ</t>
    </rPh>
    <rPh sb="6" eb="8">
      <t>コウエン</t>
    </rPh>
    <rPh sb="8" eb="9">
      <t>ナイ</t>
    </rPh>
    <phoneticPr fontId="8"/>
  </si>
  <si>
    <t>四つ木4-24-11</t>
    <rPh sb="0" eb="1">
      <t>ヨ</t>
    </rPh>
    <rPh sb="2" eb="3">
      <t>キ</t>
    </rPh>
    <phoneticPr fontId="8"/>
  </si>
  <si>
    <t>（各年4月1日現在）</t>
    <rPh sb="1" eb="2">
      <t>カク</t>
    </rPh>
    <rPh sb="2" eb="3">
      <t>トシ</t>
    </rPh>
    <rPh sb="4" eb="5">
      <t>ガツ</t>
    </rPh>
    <rPh sb="6" eb="9">
      <t>ニチゲンザイ</t>
    </rPh>
    <rPh sb="7" eb="9">
      <t>ゲンザイ</t>
    </rPh>
    <phoneticPr fontId="25"/>
  </si>
  <si>
    <t>（有料）自転車駐車場</t>
    <rPh sb="1" eb="3">
      <t>ユウリョウ</t>
    </rPh>
    <rPh sb="4" eb="7">
      <t>ジテンシャ</t>
    </rPh>
    <phoneticPr fontId="25"/>
  </si>
  <si>
    <t>（無料）自転車置場</t>
    <rPh sb="1" eb="3">
      <t>ムリョウ</t>
    </rPh>
    <rPh sb="4" eb="7">
      <t>ジテンシャ</t>
    </rPh>
    <rPh sb="7" eb="8">
      <t>オ</t>
    </rPh>
    <rPh sb="8" eb="9">
      <t>バ</t>
    </rPh>
    <phoneticPr fontId="25"/>
  </si>
  <si>
    <t>収容台数</t>
    <phoneticPr fontId="25"/>
  </si>
  <si>
    <t>台</t>
    <rPh sb="0" eb="1">
      <t>ダイ</t>
    </rPh>
    <phoneticPr fontId="25"/>
  </si>
  <si>
    <t>（再掲）うち自動二輪車</t>
    <rPh sb="1" eb="3">
      <t>サイケイ</t>
    </rPh>
    <rPh sb="6" eb="8">
      <t>ジドウ</t>
    </rPh>
    <rPh sb="8" eb="11">
      <t>ニリンシャ</t>
    </rPh>
    <phoneticPr fontId="25"/>
  </si>
  <si>
    <t>整備年度</t>
    <rPh sb="0" eb="2">
      <t>セイビ</t>
    </rPh>
    <rPh sb="2" eb="4">
      <t>ネンド</t>
    </rPh>
    <phoneticPr fontId="25"/>
  </si>
  <si>
    <t>（１）用途地域</t>
    <phoneticPr fontId="25"/>
  </si>
  <si>
    <t>（２）用途地域以外の地域地区</t>
    <phoneticPr fontId="25"/>
  </si>
  <si>
    <t>（令和4年3月31日現在）</t>
    <rPh sb="1" eb="3">
      <t>レイワ</t>
    </rPh>
    <rPh sb="4" eb="5">
      <t>ネン</t>
    </rPh>
    <rPh sb="6" eb="7">
      <t>ガツ</t>
    </rPh>
    <rPh sb="9" eb="10">
      <t>ニチ</t>
    </rPh>
    <rPh sb="10" eb="12">
      <t>ゲンザイ</t>
    </rPh>
    <phoneticPr fontId="25"/>
  </si>
  <si>
    <t>平成29年度</t>
    <rPh sb="0" eb="2">
      <t>ヘイセイ</t>
    </rPh>
    <rPh sb="4" eb="6">
      <t>ネンド</t>
    </rPh>
    <phoneticPr fontId="25"/>
  </si>
  <si>
    <t>（各年12月31日現在）</t>
    <rPh sb="1" eb="2">
      <t>カク</t>
    </rPh>
    <rPh sb="2" eb="3">
      <t>トシ</t>
    </rPh>
    <rPh sb="5" eb="6">
      <t>ガツ</t>
    </rPh>
    <rPh sb="8" eb="11">
      <t>ニチゲンザイ</t>
    </rPh>
    <rPh sb="9" eb="11">
      <t>ゲンザイ</t>
    </rPh>
    <phoneticPr fontId="25"/>
  </si>
  <si>
    <t>医師</t>
  </si>
  <si>
    <t>歯科医師</t>
  </si>
  <si>
    <t>薬剤師</t>
  </si>
  <si>
    <t>看護師・准看護師</t>
    <rPh sb="2" eb="3">
      <t>シ</t>
    </rPh>
    <rPh sb="4" eb="8">
      <t>ジュンカンゴシ</t>
    </rPh>
    <phoneticPr fontId="8"/>
  </si>
  <si>
    <t>10万人当たり</t>
    <rPh sb="2" eb="4">
      <t>マンニン</t>
    </rPh>
    <rPh sb="4" eb="5">
      <t>ア</t>
    </rPh>
    <phoneticPr fontId="25"/>
  </si>
  <si>
    <t>平成28年</t>
    <rPh sb="0" eb="2">
      <t>ヘイセイ</t>
    </rPh>
    <rPh sb="4" eb="5">
      <t>トシ</t>
    </rPh>
    <phoneticPr fontId="25"/>
  </si>
  <si>
    <t>注１：医師・歯科医師・薬剤師は、2年ごとに実施される「医師・歯科医師・薬剤師統計」による。</t>
    <rPh sb="0" eb="1">
      <t>チュウ</t>
    </rPh>
    <rPh sb="3" eb="5">
      <t>イシ</t>
    </rPh>
    <rPh sb="6" eb="8">
      <t>シカ</t>
    </rPh>
    <rPh sb="8" eb="10">
      <t>イシ</t>
    </rPh>
    <rPh sb="11" eb="14">
      <t>ヤクザイシ</t>
    </rPh>
    <rPh sb="17" eb="18">
      <t>ネン</t>
    </rPh>
    <rPh sb="21" eb="23">
      <t>ジッシ</t>
    </rPh>
    <rPh sb="27" eb="29">
      <t>イシ</t>
    </rPh>
    <rPh sb="30" eb="32">
      <t>シカ</t>
    </rPh>
    <rPh sb="32" eb="34">
      <t>イシ</t>
    </rPh>
    <rPh sb="35" eb="38">
      <t>ヤクザイシ</t>
    </rPh>
    <rPh sb="38" eb="40">
      <t>トウケイ</t>
    </rPh>
    <phoneticPr fontId="25"/>
  </si>
  <si>
    <t>注２：看護師・准看護師は、2年ごとに実施される「業務従事者届の集計」による。</t>
    <rPh sb="0" eb="1">
      <t>チュウ</t>
    </rPh>
    <rPh sb="3" eb="6">
      <t>カンゴシ</t>
    </rPh>
    <rPh sb="7" eb="11">
      <t>ジュンカンゴシ</t>
    </rPh>
    <rPh sb="14" eb="15">
      <t>ネン</t>
    </rPh>
    <rPh sb="18" eb="20">
      <t>ジッシ</t>
    </rPh>
    <rPh sb="24" eb="26">
      <t>ギョウム</t>
    </rPh>
    <rPh sb="26" eb="29">
      <t>ジュウジシャ</t>
    </rPh>
    <rPh sb="29" eb="30">
      <t>トドケ</t>
    </rPh>
    <rPh sb="31" eb="33">
      <t>シュウケイ</t>
    </rPh>
    <phoneticPr fontId="25"/>
  </si>
  <si>
    <t>注３：10万人当たりの算出に用いた人口は、令和2年は国勢調査人口を用いた。それ以外の年は「東京都の人口（推計）」（各年10月1日現在）を用いた。</t>
    <rPh sb="0" eb="1">
      <t>チュウ</t>
    </rPh>
    <rPh sb="52" eb="54">
      <t>スイケイ</t>
    </rPh>
    <phoneticPr fontId="25"/>
  </si>
  <si>
    <t>資料：健康部生活衛生課</t>
    <rPh sb="3" eb="5">
      <t>ケンコウ</t>
    </rPh>
    <rPh sb="5" eb="6">
      <t>ブ</t>
    </rPh>
    <rPh sb="6" eb="8">
      <t>セイカツ</t>
    </rPh>
    <rPh sb="8" eb="11">
      <t>エイセイカ</t>
    </rPh>
    <phoneticPr fontId="25"/>
  </si>
  <si>
    <t>受診率</t>
  </si>
  <si>
    <r>
      <t>胃がんハイリスク</t>
    </r>
    <r>
      <rPr>
        <b/>
        <sz val="8"/>
        <rFont val="ＭＳ ゴシック"/>
        <family val="3"/>
        <charset val="128"/>
      </rPr>
      <t>（40,50,60歳)</t>
    </r>
    <rPh sb="0" eb="1">
      <t>イ</t>
    </rPh>
    <phoneticPr fontId="25"/>
  </si>
  <si>
    <t>受診者数</t>
    <phoneticPr fontId="25"/>
  </si>
  <si>
    <r>
      <t>肺がん</t>
    </r>
    <r>
      <rPr>
        <b/>
        <sz val="8"/>
        <rFont val="ＭＳ ゴシック"/>
        <family val="3"/>
        <charset val="128"/>
      </rPr>
      <t>（40歳以上）</t>
    </r>
    <rPh sb="0" eb="1">
      <t>ハイ</t>
    </rPh>
    <phoneticPr fontId="25"/>
  </si>
  <si>
    <r>
      <t>大腸がん</t>
    </r>
    <r>
      <rPr>
        <b/>
        <sz val="8"/>
        <rFont val="ＭＳ ゴシック"/>
        <family val="3"/>
        <charset val="128"/>
      </rPr>
      <t>（40歳以上）</t>
    </r>
    <rPh sb="0" eb="2">
      <t>ダイチョウ</t>
    </rPh>
    <phoneticPr fontId="25"/>
  </si>
  <si>
    <r>
      <t>子宮がん</t>
    </r>
    <r>
      <rPr>
        <b/>
        <sz val="8"/>
        <rFont val="ＭＳ ゴシック"/>
        <family val="3"/>
        <charset val="128"/>
      </rPr>
      <t>（20歳以上）</t>
    </r>
    <rPh sb="0" eb="2">
      <t>シキュウ</t>
    </rPh>
    <phoneticPr fontId="25"/>
  </si>
  <si>
    <r>
      <t>乳がん</t>
    </r>
    <r>
      <rPr>
        <b/>
        <sz val="8"/>
        <rFont val="ＭＳ ゴシック"/>
        <family val="3"/>
        <charset val="128"/>
      </rPr>
      <t>（40歳以上）</t>
    </r>
    <rPh sb="0" eb="1">
      <t>ニュウ</t>
    </rPh>
    <phoneticPr fontId="25"/>
  </si>
  <si>
    <r>
      <t>前立腺がん</t>
    </r>
    <r>
      <rPr>
        <b/>
        <sz val="8"/>
        <rFont val="ＭＳ ゴシック"/>
        <family val="3"/>
        <charset val="128"/>
      </rPr>
      <t>（60歳以上75歳未満）</t>
    </r>
    <rPh sb="0" eb="3">
      <t>ゼンリツセン</t>
    </rPh>
    <phoneticPr fontId="25"/>
  </si>
  <si>
    <t>生活保護受給者及び中国残留邦人等
支援給付者受診者数</t>
    <phoneticPr fontId="25"/>
  </si>
  <si>
    <t>その他受診者数</t>
    <rPh sb="2" eb="3">
      <t>タ</t>
    </rPh>
    <rPh sb="3" eb="6">
      <t>ジュシンシャ</t>
    </rPh>
    <rPh sb="6" eb="7">
      <t>スウ</t>
    </rPh>
    <phoneticPr fontId="25"/>
  </si>
  <si>
    <t>資料：福祉部国保年金課</t>
    <rPh sb="0" eb="2">
      <t>シリョウ</t>
    </rPh>
    <rPh sb="3" eb="5">
      <t>フクシ</t>
    </rPh>
    <rPh sb="5" eb="6">
      <t>ブ</t>
    </rPh>
    <rPh sb="6" eb="8">
      <t>コクホ</t>
    </rPh>
    <rPh sb="8" eb="10">
      <t>ネンキン</t>
    </rPh>
    <rPh sb="10" eb="11">
      <t>カ</t>
    </rPh>
    <phoneticPr fontId="25"/>
  </si>
  <si>
    <r>
      <t>成人歯科</t>
    </r>
    <r>
      <rPr>
        <b/>
        <sz val="8"/>
        <rFont val="ＭＳ ゴシック"/>
        <family val="3"/>
        <charset val="128"/>
      </rPr>
      <t>(40,45,50,55,60,65,70歳)</t>
    </r>
    <rPh sb="0" eb="2">
      <t>セイジン</t>
    </rPh>
    <rPh sb="2" eb="4">
      <t>シカ</t>
    </rPh>
    <phoneticPr fontId="25"/>
  </si>
  <si>
    <t>対象者数</t>
    <rPh sb="0" eb="2">
      <t>タイショウ</t>
    </rPh>
    <rPh sb="2" eb="3">
      <t>シャ</t>
    </rPh>
    <rPh sb="3" eb="4">
      <t>スウ</t>
    </rPh>
    <phoneticPr fontId="25"/>
  </si>
  <si>
    <t>受診者数</t>
  </si>
  <si>
    <r>
      <t>長寿歯科</t>
    </r>
    <r>
      <rPr>
        <b/>
        <sz val="8"/>
        <rFont val="ＭＳ ゴシック"/>
        <family val="3"/>
        <charset val="128"/>
      </rPr>
      <t>(76,81歳)</t>
    </r>
    <rPh sb="0" eb="2">
      <t>チョウジュ</t>
    </rPh>
    <rPh sb="2" eb="4">
      <t>シカ</t>
    </rPh>
    <phoneticPr fontId="25"/>
  </si>
  <si>
    <r>
      <t>眼科</t>
    </r>
    <r>
      <rPr>
        <b/>
        <sz val="8"/>
        <rFont val="ＭＳ ゴシック"/>
        <family val="3"/>
        <charset val="128"/>
      </rPr>
      <t>(45,60歳)</t>
    </r>
    <rPh sb="0" eb="2">
      <t>ガンカ</t>
    </rPh>
    <phoneticPr fontId="25"/>
  </si>
  <si>
    <t>３・４か月</t>
    <rPh sb="4" eb="5">
      <t>ゲツ</t>
    </rPh>
    <phoneticPr fontId="25"/>
  </si>
  <si>
    <t>受診率</t>
    <phoneticPr fontId="25"/>
  </si>
  <si>
    <t>３歳児</t>
    <rPh sb="1" eb="3">
      <t>サイジ</t>
    </rPh>
    <phoneticPr fontId="25"/>
  </si>
  <si>
    <t>資料：子育て支援部子ども家庭支援課</t>
    <rPh sb="0" eb="2">
      <t>シリョウ</t>
    </rPh>
    <rPh sb="3" eb="5">
      <t>コソダ</t>
    </rPh>
    <rPh sb="6" eb="8">
      <t>シエン</t>
    </rPh>
    <rPh sb="8" eb="9">
      <t>ブ</t>
    </rPh>
    <rPh sb="9" eb="10">
      <t>コ</t>
    </rPh>
    <rPh sb="12" eb="14">
      <t>カテイ</t>
    </rPh>
    <rPh sb="14" eb="16">
      <t>シエン</t>
    </rPh>
    <rPh sb="16" eb="17">
      <t>カ</t>
    </rPh>
    <phoneticPr fontId="25"/>
  </si>
  <si>
    <t>相談件数</t>
  </si>
  <si>
    <t>抗体検査数</t>
  </si>
  <si>
    <t>全国</t>
    <rPh sb="0" eb="2">
      <t>ゼンコク</t>
    </rPh>
    <phoneticPr fontId="25"/>
  </si>
  <si>
    <t>東京都</t>
    <rPh sb="0" eb="3">
      <t>トウキョウト</t>
    </rPh>
    <phoneticPr fontId="25"/>
  </si>
  <si>
    <t>葛飾区</t>
    <rPh sb="0" eb="3">
      <t>カツシカク</t>
    </rPh>
    <phoneticPr fontId="25"/>
  </si>
  <si>
    <t>旅館・ホテル営業</t>
    <rPh sb="0" eb="2">
      <t>リョカン</t>
    </rPh>
    <rPh sb="6" eb="8">
      <t>エイギョウ</t>
    </rPh>
    <phoneticPr fontId="25"/>
  </si>
  <si>
    <t>資料：健康部地域保健課　人口動態調査による数値（令和3年は概数）</t>
    <rPh sb="24" eb="25">
      <t>レイ</t>
    </rPh>
    <rPh sb="25" eb="26">
      <t>ワ</t>
    </rPh>
    <rPh sb="27" eb="28">
      <t>トシ</t>
    </rPh>
    <phoneticPr fontId="25"/>
  </si>
  <si>
    <t>（各年度末現在）</t>
    <rPh sb="1" eb="5">
      <t>カクネンドマツ</t>
    </rPh>
    <rPh sb="5" eb="7">
      <t>ゲンザイ</t>
    </rPh>
    <phoneticPr fontId="25"/>
  </si>
  <si>
    <t>建築延面積</t>
    <rPh sb="0" eb="1">
      <t>ケン</t>
    </rPh>
    <rPh sb="1" eb="2">
      <t>チク</t>
    </rPh>
    <rPh sb="2" eb="3">
      <t>ノ</t>
    </rPh>
    <rPh sb="3" eb="5">
      <t>メンセキ</t>
    </rPh>
    <phoneticPr fontId="8"/>
  </si>
  <si>
    <t>新小岩駅前</t>
  </si>
  <si>
    <t>新小岩1-47-2</t>
  </si>
  <si>
    <t>亀有駅北口</t>
  </si>
  <si>
    <t>亀有5-34-1</t>
  </si>
  <si>
    <t>金町駅北口</t>
  </si>
  <si>
    <t>東金町1-22-1</t>
  </si>
  <si>
    <t>金町駅南口</t>
  </si>
  <si>
    <t>金町6-4-1</t>
  </si>
  <si>
    <t>東水元2-41地先</t>
  </si>
  <si>
    <t>柴又7-7-11</t>
  </si>
  <si>
    <t>四つ木四丁目</t>
    <rPh sb="0" eb="1">
      <t>ヨ</t>
    </rPh>
    <rPh sb="2" eb="3">
      <t>ギ</t>
    </rPh>
    <rPh sb="3" eb="6">
      <t>ヨンチョウメ</t>
    </rPh>
    <phoneticPr fontId="8"/>
  </si>
  <si>
    <t>四つ木4-12-20地先</t>
  </si>
  <si>
    <t>立石5-13-1</t>
  </si>
  <si>
    <t>新小岩東北</t>
    <rPh sb="0" eb="3">
      <t>シンコイワ</t>
    </rPh>
    <rPh sb="3" eb="5">
      <t>トウホク</t>
    </rPh>
    <phoneticPr fontId="8"/>
  </si>
  <si>
    <t>東新小岩1-18先</t>
    <rPh sb="0" eb="4">
      <t>ヒガシシンコイワ</t>
    </rPh>
    <rPh sb="8" eb="9">
      <t>サキ</t>
    </rPh>
    <phoneticPr fontId="8"/>
  </si>
  <si>
    <t>新小岩駅北口</t>
  </si>
  <si>
    <t>新小岩1-45</t>
  </si>
  <si>
    <t>　注：新小岩東北は、自転車駐車場建物内にあるため、面積は床面積を記載。</t>
    <rPh sb="1" eb="2">
      <t>チュウ</t>
    </rPh>
    <rPh sb="3" eb="6">
      <t>シンコイワ</t>
    </rPh>
    <rPh sb="6" eb="8">
      <t>トウホク</t>
    </rPh>
    <rPh sb="10" eb="13">
      <t>ジテンシャ</t>
    </rPh>
    <rPh sb="13" eb="16">
      <t>チュウシャジョウ</t>
    </rPh>
    <rPh sb="16" eb="18">
      <t>タテモノ</t>
    </rPh>
    <rPh sb="18" eb="19">
      <t>ナイ</t>
    </rPh>
    <rPh sb="25" eb="27">
      <t>メンセキ</t>
    </rPh>
    <rPh sb="28" eb="31">
      <t>ユカメンセキ</t>
    </rPh>
    <rPh sb="32" eb="34">
      <t>キサイ</t>
    </rPh>
    <phoneticPr fontId="25"/>
  </si>
  <si>
    <t>（１）コミュニティ道路</t>
    <phoneticPr fontId="25"/>
  </si>
  <si>
    <t>設置場所</t>
    <rPh sb="0" eb="2">
      <t>セッチ</t>
    </rPh>
    <rPh sb="2" eb="4">
      <t>バショ</t>
    </rPh>
    <phoneticPr fontId="25"/>
  </si>
  <si>
    <t>設置年度</t>
    <rPh sb="0" eb="2">
      <t>セッチ</t>
    </rPh>
    <rPh sb="2" eb="4">
      <t>ネンド</t>
    </rPh>
    <phoneticPr fontId="25"/>
  </si>
  <si>
    <t>水元さくら堤</t>
  </si>
  <si>
    <t>水元公園8番地先～東金町五丁目52番先</t>
  </si>
  <si>
    <t>昭和57～60</t>
  </si>
  <si>
    <t>立石さくら通り</t>
  </si>
  <si>
    <t>立石四丁目28番先～立石六丁目6番先</t>
  </si>
  <si>
    <t>昭和57～平成2</t>
  </si>
  <si>
    <t>亀有さくら通り</t>
  </si>
  <si>
    <t>白鳥三丁目32番先～亀有二丁目8番先</t>
  </si>
  <si>
    <t>昭和59～61</t>
  </si>
  <si>
    <t>かわばた・東四つ木コミュニティ通り</t>
  </si>
  <si>
    <t>東立石三丁目25番先～東四つ木一丁目7番先</t>
  </si>
  <si>
    <t>昭和61～平成元</t>
    <phoneticPr fontId="25"/>
  </si>
  <si>
    <r>
      <t>ときわ花小路</t>
    </r>
    <r>
      <rPr>
        <sz val="8"/>
        <rFont val="ＭＳ 明朝"/>
        <family val="1"/>
        <charset val="128"/>
      </rPr>
      <t>(はなこうじ)</t>
    </r>
    <rPh sb="3" eb="4">
      <t>はな</t>
    </rPh>
    <rPh sb="4" eb="5">
      <t>こう</t>
    </rPh>
    <rPh sb="5" eb="6">
      <t>じ</t>
    </rPh>
    <phoneticPr fontId="8" type="Hiragana"/>
  </si>
  <si>
    <t>金町二丁目1番先～29番先</t>
    <rPh sb="6" eb="7">
      <t>バン</t>
    </rPh>
    <rPh sb="7" eb="8">
      <t>サキ</t>
    </rPh>
    <phoneticPr fontId="8"/>
  </si>
  <si>
    <t>昭和62～63</t>
  </si>
  <si>
    <r>
      <t>九品寺</t>
    </r>
    <r>
      <rPr>
        <sz val="8"/>
        <rFont val="ＭＳ 明朝"/>
        <family val="1"/>
        <charset val="128"/>
      </rPr>
      <t>(くほんじ)</t>
    </r>
    <r>
      <rPr>
        <sz val="10"/>
        <rFont val="ＭＳ 明朝"/>
        <family val="1"/>
        <charset val="128"/>
      </rPr>
      <t>通り</t>
    </r>
    <rPh sb="0" eb="1">
      <t>く</t>
    </rPh>
    <rPh sb="1" eb="2">
      <t>ほん</t>
    </rPh>
    <rPh sb="2" eb="3">
      <t>じ</t>
    </rPh>
    <phoneticPr fontId="8" type="Hiragana"/>
  </si>
  <si>
    <t>堀切五丁目43番先～堀切六丁目22番先</t>
  </si>
  <si>
    <t>(*)お花茶屋コミュニティ通り</t>
    <phoneticPr fontId="25"/>
  </si>
  <si>
    <t>お花茶屋一丁目21番先～11番先</t>
  </si>
  <si>
    <r>
      <t>曳舟川</t>
    </r>
    <r>
      <rPr>
        <sz val="8"/>
        <rFont val="ＭＳ 明朝"/>
        <family val="1"/>
        <charset val="128"/>
      </rPr>
      <t>(ひきふねがわ)</t>
    </r>
    <r>
      <rPr>
        <sz val="10"/>
        <rFont val="ＭＳ 明朝"/>
        <family val="1"/>
        <charset val="128"/>
      </rPr>
      <t>親水公園緑道部</t>
    </r>
    <rPh sb="0" eb="2">
      <t>ひきふね</t>
    </rPh>
    <rPh sb="2" eb="3">
      <t>かわ</t>
    </rPh>
    <rPh sb="11" eb="13">
      <t>しんすい</t>
    </rPh>
    <rPh sb="13" eb="15">
      <t>こうえん</t>
    </rPh>
    <rPh sb="15" eb="17">
      <t>りょくどう</t>
    </rPh>
    <rPh sb="17" eb="18">
      <t>ぶ</t>
    </rPh>
    <phoneticPr fontId="8" type="Hiragana"/>
  </si>
  <si>
    <t>亀有四丁目37番先～亀有五丁目24番先</t>
  </si>
  <si>
    <t>昭和63～平成元</t>
    <phoneticPr fontId="25"/>
  </si>
  <si>
    <t>シンフォニー通り</t>
  </si>
  <si>
    <t>立石六丁目37番先～立石七丁目14番先</t>
  </si>
  <si>
    <t>昭和62～平成4</t>
  </si>
  <si>
    <r>
      <t>水元内溜</t>
    </r>
    <r>
      <rPr>
        <sz val="8"/>
        <rFont val="ＭＳ 明朝"/>
        <family val="1"/>
        <charset val="128"/>
      </rPr>
      <t>(うちだめ)</t>
    </r>
    <r>
      <rPr>
        <sz val="10"/>
        <rFont val="ＭＳ 明朝"/>
        <family val="1"/>
        <charset val="128"/>
      </rPr>
      <t>水辺のみち</t>
    </r>
    <rPh sb="2" eb="3">
      <t>うち</t>
    </rPh>
    <rPh sb="3" eb="4">
      <t>だめ</t>
    </rPh>
    <phoneticPr fontId="8" type="Hiragana"/>
  </si>
  <si>
    <t>東水元三丁目1番先～東水元二丁目41番先</t>
  </si>
  <si>
    <t>堀切四季のみち</t>
  </si>
  <si>
    <t>堀切一丁目7番先～堀切三丁目35番先</t>
  </si>
  <si>
    <t>昭和63～平成元</t>
    <rPh sb="7" eb="8">
      <t>ガン</t>
    </rPh>
    <phoneticPr fontId="25"/>
  </si>
  <si>
    <r>
      <t>東用水</t>
    </r>
    <r>
      <rPr>
        <sz val="8"/>
        <rFont val="ＭＳ 明朝"/>
        <family val="1"/>
        <charset val="128"/>
      </rPr>
      <t>(ひがしようすい)</t>
    </r>
    <r>
      <rPr>
        <sz val="10"/>
        <rFont val="ＭＳ 明朝"/>
        <family val="1"/>
        <charset val="128"/>
      </rPr>
      <t>せせらぎ通り</t>
    </r>
    <rPh sb="0" eb="1">
      <t>ひがし</t>
    </rPh>
    <rPh sb="1" eb="2">
      <t>よう</t>
    </rPh>
    <rPh sb="2" eb="3">
      <t>すい</t>
    </rPh>
    <phoneticPr fontId="8" type="Hiragana"/>
  </si>
  <si>
    <t>高砂二丁目19番先～細田一丁目8番先</t>
  </si>
  <si>
    <t>平成元～5</t>
    <phoneticPr fontId="25"/>
  </si>
  <si>
    <t>(*)青戸八丁目コミュニティ通り</t>
    <phoneticPr fontId="25"/>
  </si>
  <si>
    <t>青戸八丁目5番先～10番先</t>
    <rPh sb="0" eb="13">
      <t>アオトハチチョウメ５バンサキ～１０バンサキ</t>
    </rPh>
    <phoneticPr fontId="8"/>
  </si>
  <si>
    <t>平成2</t>
  </si>
  <si>
    <t>亀有やわらぎの道</t>
  </si>
  <si>
    <t>西亀有四丁目19番先～亀有四丁目39番先</t>
  </si>
  <si>
    <t>平成2～3</t>
  </si>
  <si>
    <t>(*)堀切二丁目コミュニティ道路</t>
    <phoneticPr fontId="25"/>
  </si>
  <si>
    <t>堀切三丁目7番先～堀切二丁目16番先</t>
  </si>
  <si>
    <t>平成3～4</t>
  </si>
  <si>
    <r>
      <t>南汐</t>
    </r>
    <r>
      <rPr>
        <sz val="8"/>
        <rFont val="ＭＳ 明朝"/>
        <family val="1"/>
        <charset val="128"/>
      </rPr>
      <t>(なんしお)</t>
    </r>
    <r>
      <rPr>
        <sz val="10"/>
        <rFont val="ＭＳ 明朝"/>
        <family val="1"/>
        <charset val="128"/>
      </rPr>
      <t>ふれあい通り</t>
    </r>
    <rPh sb="0" eb="1">
      <t>なん</t>
    </rPh>
    <rPh sb="1" eb="2">
      <t>しお</t>
    </rPh>
    <phoneticPr fontId="8" type="Hiragana"/>
  </si>
  <si>
    <t>奥戸一丁目１番先～東新小岩八丁目31番先</t>
  </si>
  <si>
    <t>(*)新小岩四丁目コミュニティ道路</t>
    <phoneticPr fontId="25"/>
  </si>
  <si>
    <t>東新小岩二丁目28番先～新小岩四丁目42番先</t>
  </si>
  <si>
    <t>平成5～6</t>
  </si>
  <si>
    <t>奥戸六丁目11番先～1番先</t>
  </si>
  <si>
    <t>平成6～7</t>
  </si>
  <si>
    <t>(*)東金町六丁目コミュニティ道路</t>
    <phoneticPr fontId="25"/>
  </si>
  <si>
    <t>東金町六丁目17番先～11番先</t>
  </si>
  <si>
    <t>平成8～9</t>
  </si>
  <si>
    <t>金町三丁目コミュニティ道路</t>
    <rPh sb="0" eb="2">
      <t>カナマチ</t>
    </rPh>
    <rPh sb="2" eb="5">
      <t>サンチョウメ</t>
    </rPh>
    <rPh sb="11" eb="13">
      <t>ドウロ</t>
    </rPh>
    <phoneticPr fontId="8"/>
  </si>
  <si>
    <t>金町三丁目25番先～32番先</t>
    <rPh sb="0" eb="2">
      <t>カナマチ</t>
    </rPh>
    <rPh sb="2" eb="5">
      <t>サンチョウメ</t>
    </rPh>
    <rPh sb="7" eb="8">
      <t>バン</t>
    </rPh>
    <rPh sb="8" eb="9">
      <t>サキ</t>
    </rPh>
    <rPh sb="12" eb="13">
      <t>バン</t>
    </rPh>
    <rPh sb="13" eb="14">
      <t>サキ</t>
    </rPh>
    <phoneticPr fontId="8"/>
  </si>
  <si>
    <t>平成13</t>
  </si>
  <si>
    <t>　注：(*)は正式名称ではない。</t>
    <rPh sb="1" eb="2">
      <t>チュウ</t>
    </rPh>
    <rPh sb="7" eb="9">
      <t>セイシキ</t>
    </rPh>
    <rPh sb="9" eb="11">
      <t>メイショウ</t>
    </rPh>
    <phoneticPr fontId="25"/>
  </si>
  <si>
    <t>（２）緑道</t>
    <phoneticPr fontId="25"/>
  </si>
  <si>
    <t>青葉ふれあい通り</t>
  </si>
  <si>
    <t>堀切七丁目15番先～堀切八丁目18番先</t>
  </si>
  <si>
    <t>昭和57～58</t>
  </si>
  <si>
    <t>つくし通り</t>
    <rPh sb="3" eb="4">
      <t>ドオ</t>
    </rPh>
    <phoneticPr fontId="8"/>
  </si>
  <si>
    <t>亀有一丁目26番先～28番先</t>
    <rPh sb="0" eb="2">
      <t>カメアリ</t>
    </rPh>
    <rPh sb="2" eb="5">
      <t>イッチョウメ</t>
    </rPh>
    <rPh sb="7" eb="8">
      <t>バン</t>
    </rPh>
    <rPh sb="8" eb="9">
      <t>サキ</t>
    </rPh>
    <rPh sb="12" eb="13">
      <t>バン</t>
    </rPh>
    <rPh sb="13" eb="14">
      <t>サキ</t>
    </rPh>
    <phoneticPr fontId="8"/>
  </si>
  <si>
    <t>昭和61</t>
  </si>
  <si>
    <t>柴又一丁目1番先～江戸川区北小岩八丁目4番先</t>
  </si>
  <si>
    <t>平成2～4</t>
  </si>
  <si>
    <r>
      <t>(*)西井堀</t>
    </r>
    <r>
      <rPr>
        <sz val="8"/>
        <rFont val="ＭＳ 明朝"/>
        <family val="1"/>
        <charset val="128"/>
      </rPr>
      <t>(にしいほり)</t>
    </r>
    <r>
      <rPr>
        <sz val="10"/>
        <rFont val="ＭＳ 明朝"/>
        <family val="1"/>
        <charset val="128"/>
      </rPr>
      <t>緑道</t>
    </r>
    <rPh sb="3" eb="4">
      <t>にし</t>
    </rPh>
    <rPh sb="4" eb="5">
      <t>い</t>
    </rPh>
    <rPh sb="5" eb="6">
      <t>ほり</t>
    </rPh>
    <phoneticPr fontId="8" type="Hiragana"/>
  </si>
  <si>
    <t>東新小岩六丁目21番先～奥戸五丁目7番先</t>
  </si>
  <si>
    <t>平成3～5</t>
  </si>
  <si>
    <t>こあゆの小路</t>
    <rPh sb="4" eb="6">
      <t>こみち</t>
    </rPh>
    <phoneticPr fontId="8" type="Hiragana"/>
  </si>
  <si>
    <t>水元公園3番先～東水元二丁目40番先</t>
  </si>
  <si>
    <t>平成4～5</t>
  </si>
  <si>
    <t>小岩用水緑道</t>
    <phoneticPr fontId="8"/>
  </si>
  <si>
    <t>金町一丁目7番先～江戸川区西小岩四丁目8番先</t>
  </si>
  <si>
    <t>平成4～11</t>
  </si>
  <si>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8"/>
  </si>
  <si>
    <t>平成13・16・17</t>
    <phoneticPr fontId="25"/>
  </si>
  <si>
    <r>
      <t>古隅田川</t>
    </r>
    <r>
      <rPr>
        <sz val="8"/>
        <rFont val="ＭＳ 明朝"/>
        <family val="1"/>
        <charset val="128"/>
      </rPr>
      <t>(ふるすみだがわ)</t>
    </r>
    <r>
      <rPr>
        <sz val="10"/>
        <rFont val="ＭＳ 明朝"/>
        <family val="1"/>
        <charset val="128"/>
      </rPr>
      <t>緑道</t>
    </r>
    <rPh sb="0" eb="1">
      <t>ふる</t>
    </rPh>
    <rPh sb="1" eb="4">
      <t>すみだがわ</t>
    </rPh>
    <rPh sb="13" eb="15">
      <t>りょくどう</t>
    </rPh>
    <phoneticPr fontId="8" type="Hiragana"/>
  </si>
  <si>
    <t>小菅三丁目3番先～亀有三丁目48番先</t>
  </si>
  <si>
    <t>平成5～30</t>
  </si>
  <si>
    <t>(*)柴又五丁目緑道</t>
    <phoneticPr fontId="25"/>
  </si>
  <si>
    <t>柴又五丁目7番先～36番先</t>
  </si>
  <si>
    <t>(*)金町三丁目緑道</t>
    <phoneticPr fontId="25"/>
  </si>
  <si>
    <t>金町三丁目1番先～金町浄水場3番先</t>
  </si>
  <si>
    <t>平成7～9</t>
  </si>
  <si>
    <t>四つ木めだかの小道</t>
  </si>
  <si>
    <t>四つ木二丁目2番先～四つ木一丁目25番先</t>
    <rPh sb="10" eb="11">
      <t>ヨン</t>
    </rPh>
    <phoneticPr fontId="8"/>
  </si>
  <si>
    <r>
      <t>幸田</t>
    </r>
    <r>
      <rPr>
        <sz val="8"/>
        <rFont val="ＭＳ 明朝"/>
        <family val="1"/>
        <charset val="128"/>
      </rPr>
      <t>(こうだ)</t>
    </r>
    <r>
      <rPr>
        <sz val="10"/>
        <rFont val="ＭＳ 明朝"/>
        <family val="1"/>
        <charset val="128"/>
      </rPr>
      <t>なかよし通り</t>
    </r>
    <rPh sb="0" eb="2">
      <t>こ　　 う　 　だ</t>
    </rPh>
    <phoneticPr fontId="8" type="Hiragana"/>
  </si>
  <si>
    <t>西水元一丁目1番先～西水元三丁目30番先</t>
  </si>
  <si>
    <t>平成10～13</t>
  </si>
  <si>
    <t>(*)青戸地区桜づつみ</t>
    <rPh sb="3" eb="5">
      <t>アオト</t>
    </rPh>
    <rPh sb="5" eb="7">
      <t>チク</t>
    </rPh>
    <rPh sb="7" eb="8">
      <t>サクラ</t>
    </rPh>
    <phoneticPr fontId="8"/>
  </si>
  <si>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8"/>
  </si>
  <si>
    <t>平成19</t>
  </si>
  <si>
    <t>きね川さくら通り</t>
    <rPh sb="2" eb="3">
      <t>カワ</t>
    </rPh>
    <rPh sb="6" eb="7">
      <t>トオ</t>
    </rPh>
    <phoneticPr fontId="8"/>
  </si>
  <si>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8"/>
  </si>
  <si>
    <t>注１：(*)は正式名称ではない。</t>
    <rPh sb="0" eb="1">
      <t>チュウ</t>
    </rPh>
    <rPh sb="7" eb="9">
      <t>セイシキ</t>
    </rPh>
    <rPh sb="9" eb="11">
      <t>メイショウ</t>
    </rPh>
    <phoneticPr fontId="25"/>
  </si>
  <si>
    <t>注２：小岩用水緑道（金町一丁目7番先～江戸川区西小岩四丁目8番先）の延長は鎌倉かなえ通りを含む（完成延長）。</t>
    <rPh sb="0" eb="1">
      <t>チュウ</t>
    </rPh>
    <rPh sb="3" eb="5">
      <t>コイワ</t>
    </rPh>
    <rPh sb="5" eb="7">
      <t>ヨウスイ</t>
    </rPh>
    <rPh sb="7" eb="9">
      <t>リョクドウ</t>
    </rPh>
    <rPh sb="10" eb="12">
      <t>カナマチ</t>
    </rPh>
    <rPh sb="12" eb="15">
      <t>イッチョウメ</t>
    </rPh>
    <rPh sb="16" eb="17">
      <t>バン</t>
    </rPh>
    <rPh sb="17" eb="18">
      <t>サキ</t>
    </rPh>
    <rPh sb="19" eb="23">
      <t>エドガワク</t>
    </rPh>
    <rPh sb="23" eb="26">
      <t>ニシコイワ</t>
    </rPh>
    <rPh sb="26" eb="29">
      <t>ヨンチョウメ</t>
    </rPh>
    <rPh sb="30" eb="31">
      <t>バン</t>
    </rPh>
    <rPh sb="31" eb="32">
      <t>サキ</t>
    </rPh>
    <rPh sb="34" eb="36">
      <t>エンチョウ</t>
    </rPh>
    <rPh sb="37" eb="39">
      <t>カマクラ</t>
    </rPh>
    <rPh sb="42" eb="43">
      <t>ドオ</t>
    </rPh>
    <rPh sb="45" eb="46">
      <t>フク</t>
    </rPh>
    <rPh sb="48" eb="50">
      <t>カンセイ</t>
    </rPh>
    <rPh sb="50" eb="52">
      <t>エンチョウ</t>
    </rPh>
    <phoneticPr fontId="25"/>
  </si>
  <si>
    <t>指定年月日</t>
  </si>
  <si>
    <t>指定場所</t>
  </si>
  <si>
    <t>指定面積</t>
  </si>
  <si>
    <t>指定内容</t>
    <rPh sb="2" eb="3">
      <t>ナイ</t>
    </rPh>
    <rPh sb="3" eb="4">
      <t>ヨウ</t>
    </rPh>
    <phoneticPr fontId="8"/>
  </si>
  <si>
    <t>水元さくら堤自然保護区域</t>
    <rPh sb="0" eb="2">
      <t>ミズモト</t>
    </rPh>
    <rPh sb="5" eb="6">
      <t>ツツミ</t>
    </rPh>
    <rPh sb="6" eb="8">
      <t>シゼン</t>
    </rPh>
    <rPh sb="8" eb="10">
      <t>ホゴ</t>
    </rPh>
    <rPh sb="10" eb="12">
      <t>クイキ</t>
    </rPh>
    <phoneticPr fontId="8"/>
  </si>
  <si>
    <t>水元公園４番先
水元さくら堤</t>
    <rPh sb="0" eb="2">
      <t>ミズモト</t>
    </rPh>
    <rPh sb="2" eb="4">
      <t>コウエン</t>
    </rPh>
    <rPh sb="5" eb="6">
      <t>バン</t>
    </rPh>
    <rPh sb="6" eb="7">
      <t>サキ</t>
    </rPh>
    <phoneticPr fontId="8"/>
  </si>
  <si>
    <t>約400</t>
    <rPh sb="0" eb="1">
      <t>ヤク</t>
    </rPh>
    <phoneticPr fontId="8"/>
  </si>
  <si>
    <t>フジバカマの自生地</t>
    <rPh sb="6" eb="9">
      <t>ジセイチ</t>
    </rPh>
    <phoneticPr fontId="8"/>
  </si>
  <si>
    <t>大場川中州自然保護区域</t>
  </si>
  <si>
    <t>西水元六丁目22番先
大場川河川敷中州</t>
    <rPh sb="9" eb="10">
      <t>サキ</t>
    </rPh>
    <phoneticPr fontId="8"/>
  </si>
  <si>
    <t>約12,200</t>
    <phoneticPr fontId="25"/>
  </si>
  <si>
    <t>自然植生群落、野鳥、昆虫</t>
  </si>
  <si>
    <t>資料：環境部環境課</t>
    <rPh sb="3" eb="6">
      <t>カンキョウブ</t>
    </rPh>
    <rPh sb="6" eb="8">
      <t>カンキョウ</t>
    </rPh>
    <rPh sb="8" eb="9">
      <t>カ</t>
    </rPh>
    <phoneticPr fontId="25"/>
  </si>
  <si>
    <t>古隅田川自然再生区域</t>
    <rPh sb="0" eb="1">
      <t>コ</t>
    </rPh>
    <rPh sb="1" eb="4">
      <t>スミダガワ</t>
    </rPh>
    <rPh sb="4" eb="6">
      <t>シゼン</t>
    </rPh>
    <rPh sb="6" eb="8">
      <t>サイセイ</t>
    </rPh>
    <rPh sb="8" eb="10">
      <t>クイキ</t>
    </rPh>
    <phoneticPr fontId="8"/>
  </si>
  <si>
    <r>
      <t xml:space="preserve">小菅四丁目２０番先から小菅三丁目４番先まで
</t>
    </r>
    <r>
      <rPr>
        <sz val="8"/>
        <rFont val="ＭＳ 明朝"/>
        <family val="1"/>
        <charset val="128"/>
      </rPr>
      <t>（古隅田川・元隅田橋から足立区大六天排水場脇まで）</t>
    </r>
    <rPh sb="0" eb="2">
      <t>コスゲ</t>
    </rPh>
    <rPh sb="2" eb="3">
      <t>４</t>
    </rPh>
    <rPh sb="3" eb="5">
      <t>チョウメ</t>
    </rPh>
    <rPh sb="7" eb="8">
      <t>バン</t>
    </rPh>
    <rPh sb="8" eb="9">
      <t>サキ</t>
    </rPh>
    <phoneticPr fontId="8"/>
  </si>
  <si>
    <t>約6,102</t>
    <rPh sb="0" eb="1">
      <t>ヤク</t>
    </rPh>
    <phoneticPr fontId="8"/>
  </si>
  <si>
    <t>約615</t>
    <rPh sb="0" eb="1">
      <t>ヤク</t>
    </rPh>
    <phoneticPr fontId="8"/>
  </si>
  <si>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8"/>
  </si>
  <si>
    <t>四つ木二丁目２番先から四つ木一丁目２４番先まで
（橋梁除く）</t>
    <rPh sb="0" eb="1">
      <t>ヨ</t>
    </rPh>
    <rPh sb="2" eb="3">
      <t>ギ</t>
    </rPh>
    <rPh sb="3" eb="4">
      <t>２</t>
    </rPh>
    <rPh sb="4" eb="6">
      <t>チョウメ</t>
    </rPh>
    <rPh sb="7" eb="8">
      <t>バン</t>
    </rPh>
    <rPh sb="8" eb="9">
      <t>サキ</t>
    </rPh>
    <phoneticPr fontId="8"/>
  </si>
  <si>
    <t>約1,000</t>
    <rPh sb="0" eb="1">
      <t>ヤク</t>
    </rPh>
    <phoneticPr fontId="8"/>
  </si>
  <si>
    <t>約200</t>
    <rPh sb="0" eb="1">
      <t>ヤク</t>
    </rPh>
    <phoneticPr fontId="8"/>
  </si>
  <si>
    <t>曳舟川自然再生区域
（亀有・白鳥・お花茶屋地区）</t>
    <rPh sb="2" eb="3">
      <t>カワ</t>
    </rPh>
    <rPh sb="7" eb="8">
      <t>ク</t>
    </rPh>
    <rPh sb="14" eb="15">
      <t>シロ</t>
    </rPh>
    <phoneticPr fontId="8"/>
  </si>
  <si>
    <t>お花茶屋二丁目２１番先から亀有一丁目２７番先まで
（５区間）</t>
    <phoneticPr fontId="25"/>
  </si>
  <si>
    <t>約6,000</t>
    <phoneticPr fontId="25"/>
  </si>
  <si>
    <t>約590</t>
    <phoneticPr fontId="25"/>
  </si>
  <si>
    <t>曳舟川自然再生区域
(宝町･四つ木五丁目地区）</t>
    <rPh sb="2" eb="3">
      <t>カワ</t>
    </rPh>
    <rPh sb="14" eb="15">
      <t>ヨッ</t>
    </rPh>
    <rPh sb="19" eb="20">
      <t>メ</t>
    </rPh>
    <phoneticPr fontId="8"/>
  </si>
  <si>
    <t>四つ木五丁目６番先から四つ木五丁目２５番先まで
（３区間）</t>
    <phoneticPr fontId="25"/>
  </si>
  <si>
    <t>約2,284</t>
    <phoneticPr fontId="25"/>
  </si>
  <si>
    <t>約196</t>
    <phoneticPr fontId="25"/>
  </si>
  <si>
    <t>葛飾あらかわ水辺公園
自然再生区域</t>
    <rPh sb="0" eb="2">
      <t>カツシカ</t>
    </rPh>
    <phoneticPr fontId="8"/>
  </si>
  <si>
    <t>西新小岩三丁目３５番先から新小岩一丁目１番先まで
荒川左岸河川敷</t>
    <phoneticPr fontId="25"/>
  </si>
  <si>
    <t>約66,000</t>
    <phoneticPr fontId="25"/>
  </si>
  <si>
    <t>約1,200</t>
    <phoneticPr fontId="25"/>
  </si>
  <si>
    <t>西水元水辺の公園
自然再生区域</t>
    <rPh sb="0" eb="3">
      <t>ニシミズモト</t>
    </rPh>
    <rPh sb="3" eb="5">
      <t>ミズベ</t>
    </rPh>
    <rPh sb="6" eb="8">
      <t>コウエン</t>
    </rPh>
    <phoneticPr fontId="8"/>
  </si>
  <si>
    <t>西水元三丁目１番先から西水元一丁目５番先まで
西水元水辺の公園内ワンド</t>
    <rPh sb="1" eb="3">
      <t>ミズモト</t>
    </rPh>
    <rPh sb="3" eb="4">
      <t>サン</t>
    </rPh>
    <phoneticPr fontId="8"/>
  </si>
  <si>
    <t>約3,400</t>
    <phoneticPr fontId="25"/>
  </si>
  <si>
    <t>約100</t>
    <phoneticPr fontId="25"/>
  </si>
  <si>
    <t>樹木</t>
    <rPh sb="0" eb="1">
      <t>キ</t>
    </rPh>
    <rPh sb="1" eb="2">
      <t>キ</t>
    </rPh>
    <phoneticPr fontId="8"/>
  </si>
  <si>
    <t>樹林</t>
    <rPh sb="0" eb="1">
      <t>キ</t>
    </rPh>
    <rPh sb="1" eb="2">
      <t>ハヤシ</t>
    </rPh>
    <phoneticPr fontId="8"/>
  </si>
  <si>
    <t>所有者数</t>
    <phoneticPr fontId="8"/>
  </si>
  <si>
    <t>樹木数</t>
    <phoneticPr fontId="8"/>
  </si>
  <si>
    <t>箇所</t>
    <rPh sb="0" eb="2">
      <t>カショ</t>
    </rPh>
    <phoneticPr fontId="25"/>
  </si>
  <si>
    <t>昭和58年度～平成28年度</t>
    <rPh sb="0" eb="2">
      <t>ショウワ</t>
    </rPh>
    <rPh sb="4" eb="5">
      <t>ネン</t>
    </rPh>
    <rPh sb="5" eb="6">
      <t>ド</t>
    </rPh>
    <rPh sb="7" eb="9">
      <t>ヘイセイ</t>
    </rPh>
    <rPh sb="11" eb="12">
      <t>ネン</t>
    </rPh>
    <rPh sb="12" eb="13">
      <t>ド</t>
    </rPh>
    <phoneticPr fontId="25"/>
  </si>
  <si>
    <t>資料：都市整備部道路補修課</t>
    <rPh sb="3" eb="5">
      <t>トシ</t>
    </rPh>
    <rPh sb="5" eb="7">
      <t>セイビ</t>
    </rPh>
    <rPh sb="7" eb="8">
      <t>ブ</t>
    </rPh>
    <phoneticPr fontId="25"/>
  </si>
  <si>
    <t>平成29年度</t>
    <rPh sb="0" eb="2">
      <t>ヘイセイ</t>
    </rPh>
    <rPh sb="4" eb="6">
      <t>ネンド</t>
    </rPh>
    <phoneticPr fontId="25"/>
  </si>
  <si>
    <t>〇</t>
  </si>
  <si>
    <t>大気（水元）</t>
    <rPh sb="3" eb="5">
      <t>ミズモト</t>
    </rPh>
    <phoneticPr fontId="8"/>
  </si>
  <si>
    <t>大気（立石）</t>
    <rPh sb="0" eb="2">
      <t>タイキ</t>
    </rPh>
    <rPh sb="3" eb="5">
      <t>タテイシ</t>
    </rPh>
    <phoneticPr fontId="8"/>
  </si>
  <si>
    <t>土壌</t>
  </si>
  <si>
    <r>
      <t>pg-TEQ/ｍ</t>
    </r>
    <r>
      <rPr>
        <vertAlign val="superscript"/>
        <sz val="10"/>
        <rFont val="ＭＳ Ｐ明朝"/>
        <family val="1"/>
        <charset val="128"/>
      </rPr>
      <t>3</t>
    </r>
    <phoneticPr fontId="25"/>
  </si>
  <si>
    <t>pg-TEQ/g</t>
    <phoneticPr fontId="25"/>
  </si>
  <si>
    <t>環境基準値</t>
    <rPh sb="0" eb="2">
      <t>カンキョウ</t>
    </rPh>
    <rPh sb="2" eb="4">
      <t>キジュン</t>
    </rPh>
    <rPh sb="4" eb="5">
      <t>チ</t>
    </rPh>
    <phoneticPr fontId="25"/>
  </si>
  <si>
    <t>0.6以下</t>
    <rPh sb="3" eb="5">
      <t>イカ</t>
    </rPh>
    <phoneticPr fontId="25"/>
  </si>
  <si>
    <t>1,000以下</t>
    <rPh sb="5" eb="7">
      <t>イカ</t>
    </rPh>
    <phoneticPr fontId="25"/>
  </si>
  <si>
    <t>注１：pg(ピコグラム）は1兆分の1グラムを表す単位</t>
    <rPh sb="0" eb="1">
      <t>チュウ</t>
    </rPh>
    <rPh sb="14" eb="16">
      <t>チョウブン</t>
    </rPh>
    <rPh sb="22" eb="23">
      <t>アラワ</t>
    </rPh>
    <rPh sb="24" eb="26">
      <t>タンイ</t>
    </rPh>
    <phoneticPr fontId="25"/>
  </si>
  <si>
    <t>注２：TEQは毒性等量の略でダイオキシン類の量を最も毒性の強い２,３,７,８-四塩化ジベンゾ-パラ-ジオキシンの毒性に換算した値であることを示す。</t>
    <rPh sb="0" eb="1">
      <t>チュウ</t>
    </rPh>
    <rPh sb="7" eb="9">
      <t>ドクセイ</t>
    </rPh>
    <rPh sb="9" eb="11">
      <t>トウリョウ</t>
    </rPh>
    <rPh sb="12" eb="13">
      <t>リャク</t>
    </rPh>
    <rPh sb="20" eb="21">
      <t>ルイ</t>
    </rPh>
    <rPh sb="22" eb="23">
      <t>リョウ</t>
    </rPh>
    <rPh sb="24" eb="25">
      <t>モット</t>
    </rPh>
    <rPh sb="26" eb="28">
      <t>ドクセイ</t>
    </rPh>
    <rPh sb="29" eb="30">
      <t>ツヨ</t>
    </rPh>
    <rPh sb="39" eb="40">
      <t>ヨン</t>
    </rPh>
    <rPh sb="40" eb="42">
      <t>エンカ</t>
    </rPh>
    <phoneticPr fontId="25"/>
  </si>
  <si>
    <t>平均値</t>
    <rPh sb="0" eb="3">
      <t>ヘイキンチ</t>
    </rPh>
    <phoneticPr fontId="8"/>
  </si>
  <si>
    <t>福島第一原発事故前の平均値(新宿区)</t>
    <rPh sb="0" eb="2">
      <t>フクシマ</t>
    </rPh>
    <rPh sb="2" eb="4">
      <t>ダイイチ</t>
    </rPh>
    <rPh sb="4" eb="6">
      <t>ゲンパツ</t>
    </rPh>
    <rPh sb="6" eb="8">
      <t>ジコ</t>
    </rPh>
    <rPh sb="8" eb="9">
      <t>マエ</t>
    </rPh>
    <rPh sb="10" eb="13">
      <t>ヘイキンチ</t>
    </rPh>
    <rPh sb="14" eb="17">
      <t>シンジュクク</t>
    </rPh>
    <phoneticPr fontId="25"/>
  </si>
  <si>
    <t>0.028～0.079</t>
    <phoneticPr fontId="25"/>
  </si>
  <si>
    <t>平成23年度</t>
    <rPh sb="0" eb="2">
      <t>ヘイセイ</t>
    </rPh>
    <rPh sb="4" eb="5">
      <t>トシ</t>
    </rPh>
    <rPh sb="5" eb="6">
      <t>ド</t>
    </rPh>
    <phoneticPr fontId="25"/>
  </si>
  <si>
    <t>(単位：mg/ℓ)</t>
    <phoneticPr fontId="25"/>
  </si>
  <si>
    <t>測定箇所</t>
    <rPh sb="0" eb="2">
      <t>ソクテイ</t>
    </rPh>
    <rPh sb="2" eb="4">
      <t>カショ</t>
    </rPh>
    <phoneticPr fontId="25"/>
  </si>
  <si>
    <t>環境基準</t>
    <rPh sb="0" eb="2">
      <t>カンキョウ</t>
    </rPh>
    <rPh sb="2" eb="4">
      <t>キジュン</t>
    </rPh>
    <phoneticPr fontId="25"/>
  </si>
  <si>
    <t>江戸川</t>
    <rPh sb="0" eb="3">
      <t>エドガワ</t>
    </rPh>
    <phoneticPr fontId="25"/>
  </si>
  <si>
    <t>葛飾大橋</t>
    <rPh sb="0" eb="2">
      <t>カツシカ</t>
    </rPh>
    <rPh sb="2" eb="4">
      <t>オオハシ</t>
    </rPh>
    <phoneticPr fontId="25"/>
  </si>
  <si>
    <t>2.0以下</t>
    <rPh sb="3" eb="5">
      <t>イカ</t>
    </rPh>
    <phoneticPr fontId="25"/>
  </si>
  <si>
    <t>中川</t>
    <rPh sb="0" eb="2">
      <t>ナカガワ</t>
    </rPh>
    <phoneticPr fontId="25"/>
  </si>
  <si>
    <t>飯塚橋</t>
  </si>
  <si>
    <t>5.0以下</t>
    <rPh sb="3" eb="5">
      <t>イカ</t>
    </rPh>
    <phoneticPr fontId="25"/>
  </si>
  <si>
    <t>高砂橋</t>
  </si>
  <si>
    <t>平和橋</t>
  </si>
  <si>
    <t>新中川</t>
    <rPh sb="0" eb="3">
      <t>シンナカガワ</t>
    </rPh>
    <phoneticPr fontId="25"/>
  </si>
  <si>
    <t>細田橋</t>
  </si>
  <si>
    <t>綾瀬川</t>
    <rPh sb="0" eb="2">
      <t>アヤセ</t>
    </rPh>
    <rPh sb="2" eb="3">
      <t>ガワ</t>
    </rPh>
    <phoneticPr fontId="25"/>
  </si>
  <si>
    <t>水戸橋</t>
  </si>
  <si>
    <t>木根川橋</t>
  </si>
  <si>
    <t>荒川</t>
    <rPh sb="0" eb="2">
      <t>アラカワ</t>
    </rPh>
    <phoneticPr fontId="25"/>
  </si>
  <si>
    <t>堀切橋</t>
  </si>
  <si>
    <t>大場川</t>
    <rPh sb="0" eb="3">
      <t>オオバガワ</t>
    </rPh>
    <phoneticPr fontId="25"/>
  </si>
  <si>
    <t>葛三橋</t>
  </si>
  <si>
    <t>水元小合溜</t>
    <rPh sb="0" eb="2">
      <t>ミズモト</t>
    </rPh>
    <rPh sb="2" eb="3">
      <t>ショウ</t>
    </rPh>
    <rPh sb="3" eb="4">
      <t>ゴウ</t>
    </rPh>
    <rPh sb="4" eb="5">
      <t>リュウ</t>
    </rPh>
    <phoneticPr fontId="25"/>
  </si>
  <si>
    <t>旧山王台公園</t>
  </si>
  <si>
    <t>水元大橋</t>
  </si>
  <si>
    <t>内溜</t>
  </si>
  <si>
    <t>注１：各数値は年度平均値</t>
    <rPh sb="0" eb="1">
      <t>チュウ</t>
    </rPh>
    <rPh sb="3" eb="4">
      <t>カク</t>
    </rPh>
    <rPh sb="4" eb="6">
      <t>スウチ</t>
    </rPh>
    <rPh sb="7" eb="9">
      <t>ネンド</t>
    </rPh>
    <phoneticPr fontId="25"/>
  </si>
  <si>
    <t>注３：大場川の水域類型の指定に係る環境基準値の設定は、平成29年4月1日より適用。</t>
    <rPh sb="0" eb="1">
      <t>チュウ</t>
    </rPh>
    <phoneticPr fontId="25"/>
  </si>
  <si>
    <t>注４：綾瀬川水戸橋については平成29年までで調査を終了した。</t>
    <rPh sb="0" eb="1">
      <t>チュウ</t>
    </rPh>
    <phoneticPr fontId="25"/>
  </si>
  <si>
    <t>資料：環境部環境課</t>
    <rPh sb="0" eb="2">
      <t>シリョウ</t>
    </rPh>
    <rPh sb="3" eb="6">
      <t>カンキョウブ</t>
    </rPh>
    <rPh sb="6" eb="8">
      <t>カンキョウ</t>
    </rPh>
    <rPh sb="8" eb="9">
      <t>カ</t>
    </rPh>
    <phoneticPr fontId="25"/>
  </si>
  <si>
    <t>(単位：デシベル)</t>
    <phoneticPr fontId="25"/>
  </si>
  <si>
    <t>時間区分・年度</t>
    <rPh sb="0" eb="2">
      <t>ジカン</t>
    </rPh>
    <rPh sb="2" eb="4">
      <t>クブン</t>
    </rPh>
    <rPh sb="5" eb="7">
      <t>ネンド</t>
    </rPh>
    <phoneticPr fontId="25"/>
  </si>
  <si>
    <t>昼間（6～22時）</t>
    <rPh sb="0" eb="2">
      <t>ヒルマ</t>
    </rPh>
    <rPh sb="7" eb="8">
      <t>ジ</t>
    </rPh>
    <phoneticPr fontId="25"/>
  </si>
  <si>
    <t>夜間（22時～翌6時）</t>
    <rPh sb="0" eb="2">
      <t>ヤカン</t>
    </rPh>
    <rPh sb="5" eb="6">
      <t>ジ</t>
    </rPh>
    <rPh sb="7" eb="8">
      <t>ヨク</t>
    </rPh>
    <rPh sb="9" eb="10">
      <t>ジ</t>
    </rPh>
    <phoneticPr fontId="25"/>
  </si>
  <si>
    <t>調査場所</t>
    <rPh sb="0" eb="2">
      <t>チョウサ</t>
    </rPh>
    <rPh sb="2" eb="4">
      <t>バショ</t>
    </rPh>
    <phoneticPr fontId="25"/>
  </si>
  <si>
    <t>国道6号</t>
  </si>
  <si>
    <t>(金町3丁目)</t>
    <rPh sb="4" eb="6">
      <t>チョウメ</t>
    </rPh>
    <phoneticPr fontId="8"/>
  </si>
  <si>
    <t>(四つ木5丁目)</t>
  </si>
  <si>
    <t>国道298号</t>
    <rPh sb="0" eb="2">
      <t>コクドウ</t>
    </rPh>
    <phoneticPr fontId="8"/>
  </si>
  <si>
    <t>(東金町8丁目)</t>
  </si>
  <si>
    <t>都道60号</t>
  </si>
  <si>
    <t>(奥戸2丁目)</t>
  </si>
  <si>
    <t>都道307号</t>
  </si>
  <si>
    <t>(西水元5丁目)</t>
  </si>
  <si>
    <t>(水元3丁目)</t>
  </si>
  <si>
    <t>(柴又4丁目)</t>
  </si>
  <si>
    <t>都道308号</t>
    <rPh sb="0" eb="2">
      <t>トドウ</t>
    </rPh>
    <rPh sb="5" eb="6">
      <t>ゴウ</t>
    </rPh>
    <phoneticPr fontId="8"/>
  </si>
  <si>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</si>
  <si>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</si>
  <si>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</si>
  <si>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</si>
  <si>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</si>
  <si>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</si>
  <si>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</si>
  <si>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</si>
  <si>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</si>
  <si>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</si>
  <si>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</si>
  <si>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8"/>
  </si>
  <si>
    <t>(水元1丁目)</t>
  </si>
  <si>
    <t>注１：各数値は等価騒音レベル</t>
    <rPh sb="0" eb="1">
      <t>チュウ</t>
    </rPh>
    <rPh sb="3" eb="4">
      <t>カク</t>
    </rPh>
    <rPh sb="4" eb="6">
      <t>スウチ</t>
    </rPh>
    <rPh sb="7" eb="9">
      <t>トウカ</t>
    </rPh>
    <rPh sb="9" eb="11">
      <t>ソウオン</t>
    </rPh>
    <phoneticPr fontId="25"/>
  </si>
  <si>
    <t>注２：区内の幹線道路16地点において、毎年6地点ごとにローテーションで調査を実施。ただし、平成29年度は測定未実施。</t>
    <rPh sb="0" eb="1">
      <t>チュウ</t>
    </rPh>
    <rPh sb="45" eb="47">
      <t>ヘイセイ</t>
    </rPh>
    <rPh sb="49" eb="51">
      <t>ネンド</t>
    </rPh>
    <rPh sb="52" eb="54">
      <t>ソクテイ</t>
    </rPh>
    <rPh sb="54" eb="57">
      <t>ミジッシ</t>
    </rPh>
    <phoneticPr fontId="25"/>
  </si>
  <si>
    <t>注３：都道308号（堀切3丁目）の令和2年度数値は、道路工事のため近傍（堀切2丁目）での測定値</t>
    <rPh sb="0" eb="1">
      <t>チュウ</t>
    </rPh>
    <rPh sb="10" eb="12">
      <t>ホリキリ</t>
    </rPh>
    <rPh sb="13" eb="15">
      <t>チョウメ</t>
    </rPh>
    <phoneticPr fontId="25"/>
  </si>
  <si>
    <t>申請件数</t>
  </si>
  <si>
    <t>審査会
開催回数</t>
    <rPh sb="6" eb="7">
      <t>カイ</t>
    </rPh>
    <phoneticPr fontId="8"/>
  </si>
  <si>
    <t>認定患者数</t>
    <phoneticPr fontId="25"/>
  </si>
  <si>
    <t>内訳</t>
    <rPh sb="0" eb="2">
      <t>ウチワケ</t>
    </rPh>
    <phoneticPr fontId="25"/>
  </si>
  <si>
    <t>慢性気管支炎</t>
  </si>
  <si>
    <t>気管支ぜん息</t>
  </si>
  <si>
    <t>ぜん息性気管支炎</t>
  </si>
  <si>
    <t>肺気しゅ</t>
  </si>
  <si>
    <t>法律</t>
    <rPh sb="0" eb="2">
      <t>ホウリツ</t>
    </rPh>
    <phoneticPr fontId="25"/>
  </si>
  <si>
    <t>都条例</t>
    <rPh sb="0" eb="1">
      <t>ト</t>
    </rPh>
    <rPh sb="1" eb="3">
      <t>ジョウレイ</t>
    </rPh>
    <phoneticPr fontId="25"/>
  </si>
  <si>
    <t>（各年度末現在）</t>
    <rPh sb="1" eb="5">
      <t>カクネンドマツ</t>
    </rPh>
    <rPh sb="5" eb="7">
      <t>ゲンザイ</t>
    </rPh>
    <phoneticPr fontId="25"/>
  </si>
  <si>
    <t>選挙人名簿</t>
    <rPh sb="0" eb="2">
      <t>センキョ</t>
    </rPh>
    <rPh sb="2" eb="3">
      <t>ニン</t>
    </rPh>
    <rPh sb="3" eb="5">
      <t>メイボ</t>
    </rPh>
    <phoneticPr fontId="25"/>
  </si>
  <si>
    <t>在外選挙人名簿</t>
    <rPh sb="0" eb="2">
      <t>ザイガイ</t>
    </rPh>
    <rPh sb="2" eb="4">
      <t>センキョ</t>
    </rPh>
    <rPh sb="4" eb="5">
      <t>ニン</t>
    </rPh>
    <rPh sb="5" eb="7">
      <t>メイボ</t>
    </rPh>
    <phoneticPr fontId="25"/>
  </si>
  <si>
    <t>登録日</t>
    <rPh sb="0" eb="2">
      <t>トウロク</t>
    </rPh>
    <rPh sb="2" eb="3">
      <t>ビ</t>
    </rPh>
    <phoneticPr fontId="25"/>
  </si>
  <si>
    <t>（各年4月1日現在）</t>
    <rPh sb="1" eb="2">
      <t>カク</t>
    </rPh>
    <rPh sb="2" eb="3">
      <t>ネン</t>
    </rPh>
    <rPh sb="4" eb="5">
      <t>ガツ</t>
    </rPh>
    <rPh sb="6" eb="7">
      <t>ニチ</t>
    </rPh>
    <rPh sb="7" eb="9">
      <t>ゲンザイ</t>
    </rPh>
    <phoneticPr fontId="25"/>
  </si>
  <si>
    <t>（平成17年は7月1日現在）</t>
    <rPh sb="1" eb="3">
      <t>ヘイセイ</t>
    </rPh>
    <rPh sb="5" eb="6">
      <t>ネン</t>
    </rPh>
    <rPh sb="8" eb="9">
      <t>ガツ</t>
    </rPh>
    <rPh sb="10" eb="11">
      <t>ニチ</t>
    </rPh>
    <rPh sb="11" eb="13">
      <t>ゲンザイ</t>
    </rPh>
    <phoneticPr fontId="25"/>
  </si>
  <si>
    <t>（その他は各年5月1日現在）</t>
    <rPh sb="3" eb="4">
      <t>タ</t>
    </rPh>
    <rPh sb="5" eb="6">
      <t>カク</t>
    </rPh>
    <rPh sb="6" eb="7">
      <t>ネン</t>
    </rPh>
    <rPh sb="8" eb="9">
      <t>ガツ</t>
    </rPh>
    <rPh sb="10" eb="11">
      <t>ニチ</t>
    </rPh>
    <rPh sb="11" eb="13">
      <t>ゲンザイ</t>
    </rPh>
    <phoneticPr fontId="25"/>
  </si>
  <si>
    <t>世帯数</t>
    <rPh sb="0" eb="3">
      <t>セタイスウ</t>
    </rPh>
    <phoneticPr fontId="25"/>
  </si>
  <si>
    <t>委員会等の数</t>
    <rPh sb="0" eb="3">
      <t>イインカイ</t>
    </rPh>
    <rPh sb="3" eb="4">
      <t>トウ</t>
    </rPh>
    <rPh sb="5" eb="6">
      <t>カズ</t>
    </rPh>
    <phoneticPr fontId="25"/>
  </si>
  <si>
    <t>委員の数</t>
    <rPh sb="0" eb="2">
      <t>イイン</t>
    </rPh>
    <rPh sb="3" eb="4">
      <t>カズ</t>
    </rPh>
    <phoneticPr fontId="25"/>
  </si>
  <si>
    <t>女性の委員を含む
委員会等の数</t>
    <rPh sb="3" eb="5">
      <t>イイン</t>
    </rPh>
    <rPh sb="9" eb="12">
      <t>イインカイ</t>
    </rPh>
    <rPh sb="12" eb="13">
      <t>トウ</t>
    </rPh>
    <rPh sb="14" eb="15">
      <t>カズ</t>
    </rPh>
    <phoneticPr fontId="8"/>
  </si>
  <si>
    <t>女性の委員を含む
委員会等の割合</t>
    <rPh sb="0" eb="2">
      <t>ジョセイ</t>
    </rPh>
    <rPh sb="3" eb="5">
      <t>イイン</t>
    </rPh>
    <phoneticPr fontId="8"/>
  </si>
  <si>
    <t>女性の委員数</t>
    <rPh sb="3" eb="6">
      <t>イインスウ</t>
    </rPh>
    <phoneticPr fontId="8"/>
  </si>
  <si>
    <t>女性の委員の割合</t>
    <rPh sb="6" eb="8">
      <t>ワリアイ</t>
    </rPh>
    <phoneticPr fontId="8"/>
  </si>
  <si>
    <t>行政委員会</t>
    <rPh sb="2" eb="3">
      <t>イ</t>
    </rPh>
    <rPh sb="3" eb="4">
      <t>イン</t>
    </rPh>
    <rPh sb="4" eb="5">
      <t>カイ</t>
    </rPh>
    <phoneticPr fontId="8"/>
  </si>
  <si>
    <t>附属機関</t>
  </si>
  <si>
    <t>その他審議会</t>
  </si>
  <si>
    <t>資料：総務部人権推進課</t>
    <rPh sb="3" eb="5">
      <t>ソウム</t>
    </rPh>
    <rPh sb="5" eb="6">
      <t>ブ</t>
    </rPh>
    <rPh sb="6" eb="8">
      <t>ジンケン</t>
    </rPh>
    <rPh sb="8" eb="11">
      <t>スイシンカ</t>
    </rPh>
    <phoneticPr fontId="25"/>
  </si>
  <si>
    <t>葛飾区土地開発公社</t>
    <phoneticPr fontId="25"/>
  </si>
  <si>
    <t>設立年月日</t>
  </si>
  <si>
    <t>目的</t>
  </si>
  <si>
    <t>　公共用地・公用地等の取得・管理・処分等を行うことにより、地域の秩序ある整備と区民福祉の増進に寄与すること。</t>
    <rPh sb="19" eb="20">
      <t>トウ</t>
    </rPh>
    <phoneticPr fontId="8"/>
  </si>
  <si>
    <t>事業</t>
  </si>
  <si>
    <t>・公共用地、公用地等の取得　　　・区が買い取るまでの間の土地の管理
・民間金融機関からの資金調達　　・区への売渡し、借入金の償還</t>
  </si>
  <si>
    <t>基本財産</t>
  </si>
  <si>
    <t>10,000千円</t>
  </si>
  <si>
    <t>役員</t>
  </si>
  <si>
    <t>理事14人以内、監事2人</t>
  </si>
  <si>
    <t>評議員</t>
  </si>
  <si>
    <t>20人以内</t>
  </si>
  <si>
    <t>資料：総務部契約管財課</t>
    <rPh sb="3" eb="5">
      <t>ソウム</t>
    </rPh>
    <rPh sb="5" eb="6">
      <t>ブ</t>
    </rPh>
    <rPh sb="6" eb="8">
      <t>ケイヤク</t>
    </rPh>
    <rPh sb="8" eb="11">
      <t>カンザイカ</t>
    </rPh>
    <phoneticPr fontId="25"/>
  </si>
  <si>
    <t>定員</t>
    <rPh sb="1" eb="2">
      <t>イン</t>
    </rPh>
    <phoneticPr fontId="8"/>
  </si>
  <si>
    <t>現員数</t>
    <phoneticPr fontId="25"/>
  </si>
  <si>
    <t>任期</t>
  </si>
  <si>
    <t>構成（現員）</t>
    <phoneticPr fontId="25"/>
  </si>
  <si>
    <t>所管課</t>
  </si>
  <si>
    <t>監査委員</t>
  </si>
  <si>
    <t>識見を有する者　２名
区議会議員　　　２名</t>
    <phoneticPr fontId="25"/>
  </si>
  <si>
    <t>監査事務局</t>
    <rPh sb="0" eb="2">
      <t>カンサ</t>
    </rPh>
    <rPh sb="2" eb="5">
      <t>ジムキョク</t>
    </rPh>
    <phoneticPr fontId="2"/>
  </si>
  <si>
    <t>選挙管理委員会</t>
  </si>
  <si>
    <t>４年</t>
  </si>
  <si>
    <t>委員長　　１名
委員　　　３名</t>
  </si>
  <si>
    <t>選挙管理委員会事務局</t>
    <rPh sb="0" eb="2">
      <t>センキョ</t>
    </rPh>
    <rPh sb="2" eb="4">
      <t>カンリ</t>
    </rPh>
    <rPh sb="4" eb="7">
      <t>イインカイ</t>
    </rPh>
    <rPh sb="7" eb="10">
      <t>ジムキョク</t>
    </rPh>
    <phoneticPr fontId="2"/>
  </si>
  <si>
    <t>教育委員会</t>
    <rPh sb="3" eb="4">
      <t>イン</t>
    </rPh>
    <phoneticPr fontId="8"/>
  </si>
  <si>
    <t>３年
４年</t>
    <rPh sb="1" eb="2">
      <t>ネン</t>
    </rPh>
    <rPh sb="4" eb="5">
      <t>ネン</t>
    </rPh>
    <phoneticPr fontId="8"/>
  </si>
  <si>
    <t>教育長　　１名
教育委員　５名</t>
    <rPh sb="0" eb="3">
      <t>キョウイクチョウ</t>
    </rPh>
    <rPh sb="6" eb="7">
      <t>メイ</t>
    </rPh>
    <phoneticPr fontId="8"/>
  </si>
  <si>
    <t>教育総務課</t>
    <rPh sb="0" eb="2">
      <t>キョウイク</t>
    </rPh>
    <rPh sb="2" eb="5">
      <t>ソウムカ</t>
    </rPh>
    <phoneticPr fontId="2"/>
  </si>
  <si>
    <t>農業委員会</t>
  </si>
  <si>
    <t>３年</t>
  </si>
  <si>
    <t>会長　　　１名
委員　　１１名</t>
  </si>
  <si>
    <t>産業経済課</t>
    <rPh sb="0" eb="2">
      <t>サンギョウ</t>
    </rPh>
    <rPh sb="2" eb="4">
      <t>ケイザイ</t>
    </rPh>
    <rPh sb="4" eb="5">
      <t>カ</t>
    </rPh>
    <phoneticPr fontId="2"/>
  </si>
  <si>
    <t>行政不服審査会</t>
    <rPh sb="0" eb="2">
      <t>ギョウセイ</t>
    </rPh>
    <rPh sb="2" eb="4">
      <t>フフク</t>
    </rPh>
    <rPh sb="4" eb="7">
      <t>シンサカイ</t>
    </rPh>
    <phoneticPr fontId="8"/>
  </si>
  <si>
    <t>3年</t>
  </si>
  <si>
    <t>学識経験者3名</t>
  </si>
  <si>
    <t>総務課</t>
  </si>
  <si>
    <t>個人情報保護委員会</t>
  </si>
  <si>
    <t>13
以内</t>
  </si>
  <si>
    <t>2年</t>
  </si>
  <si>
    <t>区民4名､区議会議員4名、学識経験者4名</t>
    <rPh sb="13" eb="15">
      <t>ガクシキ</t>
    </rPh>
    <rPh sb="15" eb="18">
      <t>ケイケンシャ</t>
    </rPh>
    <rPh sb="19" eb="20">
      <t>メイ</t>
    </rPh>
    <phoneticPr fontId="8"/>
  </si>
  <si>
    <t>特別職議員報酬等審議会</t>
    <rPh sb="3" eb="5">
      <t>ギイン</t>
    </rPh>
    <phoneticPr fontId="8"/>
  </si>
  <si>
    <t>10
以内</t>
  </si>
  <si>
    <t>区の区域内の公共的団体の代表者等</t>
    <phoneticPr fontId="25"/>
  </si>
  <si>
    <t>情報公開運営委員会</t>
  </si>
  <si>
    <t>18
以内</t>
  </si>
  <si>
    <t>区民6名､区議会議員4名、学識経験者3名</t>
    <rPh sb="13" eb="15">
      <t>ガクシキ</t>
    </rPh>
    <rPh sb="15" eb="18">
      <t>ケイケンシャ</t>
    </rPh>
    <rPh sb="19" eb="20">
      <t>メイ</t>
    </rPh>
    <phoneticPr fontId="8"/>
  </si>
  <si>
    <t>男女平等推進審議会</t>
    <rPh sb="0" eb="2">
      <t>ダンジョ</t>
    </rPh>
    <rPh sb="2" eb="4">
      <t>ビョウドウ</t>
    </rPh>
    <rPh sb="4" eb="6">
      <t>スイシン</t>
    </rPh>
    <phoneticPr fontId="8"/>
  </si>
  <si>
    <t>公募区民代表4名､学識経験者3名､区内関係団体代表8名､区長が必要と認める者2名</t>
    <phoneticPr fontId="8"/>
  </si>
  <si>
    <t>人権推進課</t>
    <rPh sb="0" eb="2">
      <t>ジンケン</t>
    </rPh>
    <rPh sb="2" eb="4">
      <t>スイシン</t>
    </rPh>
    <rPh sb="4" eb="5">
      <t>カ</t>
    </rPh>
    <phoneticPr fontId="8"/>
  </si>
  <si>
    <t>男女平等苦情調整委員会</t>
  </si>
  <si>
    <t>学識経験者2名､弁護士1名</t>
    <rPh sb="0" eb="2">
      <t>ガクシキ</t>
    </rPh>
    <rPh sb="2" eb="5">
      <t>ケイケンシャ</t>
    </rPh>
    <phoneticPr fontId="8"/>
  </si>
  <si>
    <t>財産価格審議会</t>
  </si>
  <si>
    <t>13以内</t>
    <rPh sb="2" eb="4">
      <t>イナイ</t>
    </rPh>
    <phoneticPr fontId="8"/>
  </si>
  <si>
    <t>契約管財課</t>
    <rPh sb="0" eb="2">
      <t>ケイヤク</t>
    </rPh>
    <rPh sb="2" eb="4">
      <t>カンザイ</t>
    </rPh>
    <phoneticPr fontId="8"/>
  </si>
  <si>
    <t>消費者被害救済委員会</t>
    <rPh sb="0" eb="3">
      <t>ショウヒシャ</t>
    </rPh>
    <rPh sb="3" eb="5">
      <t>ヒガイ</t>
    </rPh>
    <rPh sb="5" eb="7">
      <t>キュウサイ</t>
    </rPh>
    <rPh sb="7" eb="10">
      <t>イインカイ</t>
    </rPh>
    <phoneticPr fontId="8"/>
  </si>
  <si>
    <t>学識経験者3名､区内関係団体代表4名</t>
    <phoneticPr fontId="8"/>
  </si>
  <si>
    <t>消費生活センター</t>
    <rPh sb="0" eb="2">
      <t>ショウヒ</t>
    </rPh>
    <rPh sb="2" eb="4">
      <t>セイカツ</t>
    </rPh>
    <phoneticPr fontId="8"/>
  </si>
  <si>
    <t>消費生活対策審議会</t>
    <rPh sb="0" eb="2">
      <t>ショウヒ</t>
    </rPh>
    <rPh sb="2" eb="4">
      <t>セイカツ</t>
    </rPh>
    <rPh sb="4" eb="6">
      <t>タイサク</t>
    </rPh>
    <rPh sb="6" eb="9">
      <t>シンギカイ</t>
    </rPh>
    <phoneticPr fontId="8"/>
  </si>
  <si>
    <t>公募区民代表2名､学識経験者2名､区内関係団体代表3名</t>
    <phoneticPr fontId="8"/>
  </si>
  <si>
    <t>防災会議</t>
  </si>
  <si>
    <t>在任期間
(*):2年</t>
    <phoneticPr fontId="25"/>
  </si>
  <si>
    <t>区長(会長)･指定地方行政機関の職員､陸上自衛隊の自衛官､警視庁の警察官､東京消防庁の消防吏員及び消防団長､都職員･区職員･区教育長、(*)指定公共機関及び指定地方公共機関の役員又は職員､(*)区議会議員､(*)医療関係団体の代表､(*)自主防災組織を構成する者又は学識経験のある者</t>
    <phoneticPr fontId="8"/>
  </si>
  <si>
    <t>危機管理課</t>
    <rPh sb="0" eb="2">
      <t>キキ</t>
    </rPh>
    <rPh sb="2" eb="4">
      <t>カンリ</t>
    </rPh>
    <rPh sb="4" eb="5">
      <t>カ</t>
    </rPh>
    <phoneticPr fontId="8"/>
  </si>
  <si>
    <t>国民保護協議会</t>
    <rPh sb="0" eb="2">
      <t>コクミン</t>
    </rPh>
    <rPh sb="2" eb="4">
      <t>ホゴ</t>
    </rPh>
    <rPh sb="4" eb="7">
      <t>キョウギカイ</t>
    </rPh>
    <phoneticPr fontId="8"/>
  </si>
  <si>
    <t>55以内</t>
    <rPh sb="2" eb="4">
      <t>イナイ</t>
    </rPh>
    <phoneticPr fontId="8"/>
  </si>
  <si>
    <t>区長(会長)､指定地方行政機関の職員､自衛隊に所属する者､都の職員､区副区長､区教育長･消防吏員､区職員､指定公共機関又は指定地方公共機関の役員又は職員､知識又は経験を有する者</t>
    <phoneticPr fontId="8"/>
  </si>
  <si>
    <t>生活安全課</t>
    <rPh sb="0" eb="2">
      <t>セイカツ</t>
    </rPh>
    <rPh sb="2" eb="5">
      <t>アンゼンカ</t>
    </rPh>
    <phoneticPr fontId="8"/>
  </si>
  <si>
    <t>民生委員推薦会</t>
  </si>
  <si>
    <t>区の実情に通ずる者14名</t>
    <phoneticPr fontId="8"/>
  </si>
  <si>
    <t>福祉管理課</t>
    <rPh sb="2" eb="4">
      <t>カンリ</t>
    </rPh>
    <phoneticPr fontId="8"/>
  </si>
  <si>
    <t>障害福祉サービス給付認定審査会</t>
    <phoneticPr fontId="25"/>
  </si>
  <si>
    <t>2年</t>
    <rPh sb="1" eb="2">
      <t>ネン</t>
    </rPh>
    <phoneticPr fontId="2"/>
  </si>
  <si>
    <t>医師6名、社会福祉施設関係者5名、精神保健福祉士4名、社会福祉士3名、理学療法士等3名、障害当事者1名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8"/>
  </si>
  <si>
    <t>障害福祉課</t>
  </si>
  <si>
    <t>介護保険事業審議会</t>
  </si>
  <si>
    <t>30以内</t>
    <rPh sb="2" eb="4">
      <t>イナイ</t>
    </rPh>
    <phoneticPr fontId="8"/>
  </si>
  <si>
    <t>学識経験者3名､保健医療関係者7名､福祉関係者6名､被保険者代表3名､区内関係団体の代表7名､区職員4名</t>
    <phoneticPr fontId="8"/>
  </si>
  <si>
    <t>介護保険課</t>
  </si>
  <si>
    <t>介護認定審査会</t>
  </si>
  <si>
    <t>250以内</t>
    <rPh sb="3" eb="5">
      <t>イナイ</t>
    </rPh>
    <phoneticPr fontId="8"/>
  </si>
  <si>
    <t>医師､歯科医師､薬剤師､看護師等､理学療法士等､柔道整復師等､介護支援専門員､社会福祉士､介護福祉士､医療施設関係者､社会福祉施設関係者､社会福祉団体関係者</t>
    <phoneticPr fontId="8"/>
  </si>
  <si>
    <t>国民健康保険運営協議会</t>
    <phoneticPr fontId="25"/>
  </si>
  <si>
    <t>被保険者代表6名､保険医又は保険薬剤師代表6名､公益代表6名､被用者保険等保険者代表3名</t>
    <phoneticPr fontId="8"/>
  </si>
  <si>
    <t>国保年金課</t>
    <rPh sb="0" eb="2">
      <t>コクホ</t>
    </rPh>
    <rPh sb="2" eb="4">
      <t>ネンキン</t>
    </rPh>
    <rPh sb="4" eb="5">
      <t>カ</t>
    </rPh>
    <phoneticPr fontId="8"/>
  </si>
  <si>
    <t>大気汚染障害者認定審査会</t>
    <phoneticPr fontId="25"/>
  </si>
  <si>
    <t>10以内</t>
    <rPh sb="2" eb="4">
      <t>イナイ</t>
    </rPh>
    <phoneticPr fontId="8"/>
  </si>
  <si>
    <t>学識経験者1名､医師3名､保健所医師1名</t>
    <phoneticPr fontId="8"/>
  </si>
  <si>
    <t>地域保健課</t>
    <rPh sb="0" eb="2">
      <t>チイキ</t>
    </rPh>
    <rPh sb="2" eb="4">
      <t>ホケン</t>
    </rPh>
    <rPh sb="4" eb="5">
      <t>カ</t>
    </rPh>
    <phoneticPr fontId="8"/>
  </si>
  <si>
    <t>公害健康被害認定審査会</t>
    <phoneticPr fontId="25"/>
  </si>
  <si>
    <t>15以内</t>
    <rPh sb="2" eb="4">
      <t>イナイ</t>
    </rPh>
    <phoneticPr fontId="8"/>
  </si>
  <si>
    <t>公害健康被害補償診療報酬審査会</t>
    <phoneticPr fontId="25"/>
  </si>
  <si>
    <t>7以内</t>
    <rPh sb="1" eb="3">
      <t>イナイ</t>
    </rPh>
    <phoneticPr fontId="8"/>
  </si>
  <si>
    <t>医師5名､薬剤師2名</t>
    <phoneticPr fontId="8"/>
  </si>
  <si>
    <t>飾区感染症の診査に関する協議会（結核）</t>
    <rPh sb="0" eb="3">
      <t>カツシカク</t>
    </rPh>
    <rPh sb="3" eb="5">
      <t>カンセン</t>
    </rPh>
    <rPh sb="5" eb="6">
      <t>ショウ</t>
    </rPh>
    <rPh sb="10" eb="11">
      <t>カン</t>
    </rPh>
    <rPh sb="17" eb="19">
      <t>ケッカク</t>
    </rPh>
    <phoneticPr fontId="8"/>
  </si>
  <si>
    <t>医師7名､学識経験者2名</t>
    <phoneticPr fontId="8"/>
  </si>
  <si>
    <t>保健予防課</t>
    <rPh sb="0" eb="2">
      <t>ホケン</t>
    </rPh>
    <phoneticPr fontId="8"/>
  </si>
  <si>
    <t>飾区感染症の診査に関する協議会(結核以外)</t>
    <rPh sb="0" eb="2">
      <t>カツシカ</t>
    </rPh>
    <rPh sb="2" eb="3">
      <t>ク</t>
    </rPh>
    <rPh sb="10" eb="11">
      <t>カン</t>
    </rPh>
    <rPh sb="13" eb="16">
      <t>キョウギカイ</t>
    </rPh>
    <rPh sb="17" eb="19">
      <t>ケッカク</t>
    </rPh>
    <rPh sb="19" eb="21">
      <t>イガイ</t>
    </rPh>
    <phoneticPr fontId="8"/>
  </si>
  <si>
    <t>医師3名､学識経験者2名</t>
    <phoneticPr fontId="8"/>
  </si>
  <si>
    <t>子ども・子育て会議</t>
  </si>
  <si>
    <t>25以内</t>
    <rPh sb="2" eb="4">
      <t>イナイ</t>
    </rPh>
    <phoneticPr fontId="2"/>
  </si>
  <si>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8"/>
  </si>
  <si>
    <t>育成課</t>
    <rPh sb="0" eb="2">
      <t>イクセイ</t>
    </rPh>
    <rPh sb="2" eb="3">
      <t>カ</t>
    </rPh>
    <phoneticPr fontId="2"/>
  </si>
  <si>
    <t>建築紛争調停委員会</t>
  </si>
  <si>
    <t>6以内</t>
    <rPh sb="1" eb="3">
      <t>イナイ</t>
    </rPh>
    <phoneticPr fontId="8"/>
  </si>
  <si>
    <t>学識経験者3名､弁護士2名</t>
    <phoneticPr fontId="8"/>
  </si>
  <si>
    <t>住環境整備課</t>
    <rPh sb="0" eb="3">
      <t>ジュウカンキョウ</t>
    </rPh>
    <rPh sb="3" eb="5">
      <t>セイビ</t>
    </rPh>
    <rPh sb="5" eb="6">
      <t>カ</t>
    </rPh>
    <phoneticPr fontId="8"/>
  </si>
  <si>
    <t>建築審査会</t>
  </si>
  <si>
    <t>都市計画課</t>
    <rPh sb="0" eb="2">
      <t>トシ</t>
    </rPh>
    <rPh sb="2" eb="4">
      <t>ケイカク</t>
    </rPh>
    <rPh sb="4" eb="5">
      <t>カ</t>
    </rPh>
    <phoneticPr fontId="8"/>
  </si>
  <si>
    <t>都市計画審議会</t>
  </si>
  <si>
    <t>学識経験者7名､区議会議員4名､関係行政機関職員2名</t>
    <phoneticPr fontId="8"/>
  </si>
  <si>
    <t>空家等対策協議会</t>
    <rPh sb="0" eb="2">
      <t>アキヤ</t>
    </rPh>
    <rPh sb="2" eb="3">
      <t>トウ</t>
    </rPh>
    <rPh sb="3" eb="5">
      <t>タイサク</t>
    </rPh>
    <rPh sb="5" eb="8">
      <t>キョウギカイ</t>
    </rPh>
    <phoneticPr fontId="8"/>
  </si>
  <si>
    <t>20以内</t>
    <rPh sb="2" eb="4">
      <t>イナイ</t>
    </rPh>
    <phoneticPr fontId="8"/>
  </si>
  <si>
    <t>区長(会長)､副区長(副会長)､地域団体等3名､区議会議員4名､学識経験者5名､その他関係行政機関2名</t>
    <phoneticPr fontId="8"/>
  </si>
  <si>
    <t>学校保健委員会</t>
  </si>
  <si>
    <t>区議会議員4名､学識経験者3名､学校職員4名､学校医1名､学校歯科医1名､学校薬剤師1名､保護者代表2名､保健所職員1名</t>
    <phoneticPr fontId="8"/>
  </si>
  <si>
    <t>社会教育委員</t>
  </si>
  <si>
    <t>学識経験者2名､学校長2名､社会教育関係者4名</t>
    <phoneticPr fontId="8"/>
  </si>
  <si>
    <t>いじめ問題対策委員会</t>
  </si>
  <si>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8"/>
  </si>
  <si>
    <t>指導室</t>
    <rPh sb="0" eb="2">
      <t>シドウ</t>
    </rPh>
    <rPh sb="2" eb="3">
      <t>シツ</t>
    </rPh>
    <phoneticPr fontId="2"/>
  </si>
  <si>
    <t>文化財保護審議会</t>
    <rPh sb="0" eb="3">
      <t>ブンカザイ</t>
    </rPh>
    <rPh sb="3" eb="5">
      <t>ホゴ</t>
    </rPh>
    <rPh sb="5" eb="8">
      <t>シンギカイ</t>
    </rPh>
    <phoneticPr fontId="2"/>
  </si>
  <si>
    <t>7
以内</t>
  </si>
  <si>
    <t>郷土と天文の博物館運営協議会</t>
    <rPh sb="9" eb="11">
      <t>ウンエイ</t>
    </rPh>
    <rPh sb="11" eb="14">
      <t>キョウギカイ</t>
    </rPh>
    <phoneticPr fontId="8"/>
  </si>
  <si>
    <t>学識経験者5名､社会･家庭教育関係者1名､中学校校長会1名､小学校校長会1名</t>
    <phoneticPr fontId="8"/>
  </si>
  <si>
    <t>青少年問題協議会</t>
  </si>
  <si>
    <t>在任期間
(*):2年</t>
    <rPh sb="0" eb="2">
      <t>ザイニン</t>
    </rPh>
    <rPh sb="2" eb="4">
      <t>キカン</t>
    </rPh>
    <phoneticPr fontId="25"/>
  </si>
  <si>
    <t>区長(会長)､区議会議員4名､教育委員1名､関係行政機関職員3名､区職員4名､(*)学識経験者31名</t>
    <phoneticPr fontId="8"/>
  </si>
  <si>
    <t>地域教育課</t>
    <rPh sb="0" eb="2">
      <t>チイキ</t>
    </rPh>
    <rPh sb="2" eb="4">
      <t>キョウイク</t>
    </rPh>
    <phoneticPr fontId="8"/>
  </si>
  <si>
    <t>被保険者数</t>
    <rPh sb="0" eb="4">
      <t>ヒホケンシャ</t>
    </rPh>
    <rPh sb="4" eb="5">
      <t>スウ</t>
    </rPh>
    <phoneticPr fontId="25"/>
  </si>
  <si>
    <t>資料：福祉部国保年金課</t>
    <phoneticPr fontId="25"/>
  </si>
  <si>
    <t>事務所数</t>
  </si>
  <si>
    <t>足立区</t>
    <phoneticPr fontId="25"/>
  </si>
  <si>
    <t>流域下水道</t>
  </si>
  <si>
    <t>注１：「流域下水道」は総数に含まれていない｡</t>
  </si>
  <si>
    <t>注２：「下水道管きょ」は小数点以下を四捨五入しているため、各区の数値を合計しても総数と一致しない場合がある。</t>
    <rPh sb="4" eb="7">
      <t>ゲスイドウ</t>
    </rPh>
    <rPh sb="7" eb="8">
      <t>カン</t>
    </rPh>
    <rPh sb="12" eb="15">
      <t>ショウスウテン</t>
    </rPh>
    <rPh sb="15" eb="17">
      <t>イカ</t>
    </rPh>
    <rPh sb="18" eb="22">
      <t>シシャゴニュウ</t>
    </rPh>
    <rPh sb="29" eb="31">
      <t>カクク</t>
    </rPh>
    <rPh sb="32" eb="34">
      <t>スウチ</t>
    </rPh>
    <rPh sb="35" eb="37">
      <t>ゴウケイ</t>
    </rPh>
    <rPh sb="40" eb="42">
      <t>ソウスウ</t>
    </rPh>
    <rPh sb="43" eb="45">
      <t>イッチ</t>
    </rPh>
    <rPh sb="48" eb="50">
      <t>バアイ</t>
    </rPh>
    <phoneticPr fontId="25"/>
  </si>
  <si>
    <t>注３：各地域の数値は、令和3年度のもの。</t>
    <rPh sb="0" eb="1">
      <t>チュウ</t>
    </rPh>
    <rPh sb="3" eb="4">
      <t>カク</t>
    </rPh>
    <rPh sb="4" eb="6">
      <t>チイキ</t>
    </rPh>
    <rPh sb="7" eb="9">
      <t>スウチ</t>
    </rPh>
    <rPh sb="11" eb="12">
      <t>レイ</t>
    </rPh>
    <rPh sb="12" eb="13">
      <t>ワ</t>
    </rPh>
    <rPh sb="14" eb="15">
      <t>ネン</t>
    </rPh>
    <rPh sb="15" eb="16">
      <t>ド</t>
    </rPh>
    <phoneticPr fontId="25"/>
  </si>
  <si>
    <t>利用件数</t>
    <rPh sb="0" eb="2">
      <t>リヨウ</t>
    </rPh>
    <rPh sb="2" eb="4">
      <t>ケンスウ</t>
    </rPh>
    <phoneticPr fontId="25"/>
  </si>
  <si>
    <t>資料：環境部リサイクル清掃課</t>
    <rPh sb="3" eb="6">
      <t>カンキョウブ</t>
    </rPh>
    <rPh sb="11" eb="13">
      <t>セイソウ</t>
    </rPh>
    <rPh sb="13" eb="14">
      <t>カ</t>
    </rPh>
    <phoneticPr fontId="25"/>
  </si>
  <si>
    <t>第一集会室</t>
    <rPh sb="0" eb="2">
      <t>ダイイチ</t>
    </rPh>
    <rPh sb="2" eb="5">
      <t>シュウカイシツ</t>
    </rPh>
    <phoneticPr fontId="25"/>
  </si>
  <si>
    <t>第二集会室</t>
    <rPh sb="0" eb="2">
      <t>ダイニ</t>
    </rPh>
    <rPh sb="2" eb="5">
      <t>シュウカイシツ</t>
    </rPh>
    <phoneticPr fontId="25"/>
  </si>
  <si>
    <t>第三集会室</t>
    <rPh sb="0" eb="2">
      <t>ダイサン</t>
    </rPh>
    <rPh sb="2" eb="5">
      <t>シュウカイシツ</t>
    </rPh>
    <phoneticPr fontId="25"/>
  </si>
  <si>
    <t>視聴覚室</t>
    <rPh sb="0" eb="3">
      <t>シチョウカク</t>
    </rPh>
    <rPh sb="3" eb="4">
      <t>シツ</t>
    </rPh>
    <phoneticPr fontId="25"/>
  </si>
  <si>
    <t>音楽室</t>
    <rPh sb="0" eb="3">
      <t>オンガクシツ</t>
    </rPh>
    <phoneticPr fontId="25"/>
  </si>
  <si>
    <t>料理実習室</t>
    <rPh sb="0" eb="2">
      <t>リョウリ</t>
    </rPh>
    <rPh sb="2" eb="5">
      <t>ジッシュウシツ</t>
    </rPh>
    <phoneticPr fontId="25"/>
  </si>
  <si>
    <t>創作室</t>
    <rPh sb="0" eb="2">
      <t>ソウサク</t>
    </rPh>
    <rPh sb="2" eb="3">
      <t>シツ</t>
    </rPh>
    <phoneticPr fontId="25"/>
  </si>
  <si>
    <t>人員</t>
    <rPh sb="0" eb="2">
      <t>ジンイン</t>
    </rPh>
    <phoneticPr fontId="25"/>
  </si>
  <si>
    <t>（１）住宅種別戸数</t>
    <rPh sb="3" eb="5">
      <t>ジュウタク</t>
    </rPh>
    <rPh sb="5" eb="7">
      <t>シュベツ</t>
    </rPh>
    <rPh sb="7" eb="9">
      <t>コスウ</t>
    </rPh>
    <phoneticPr fontId="25"/>
  </si>
  <si>
    <t>（２）民間住宅あっせん</t>
    <rPh sb="3" eb="5">
      <t>ミンカン</t>
    </rPh>
    <rPh sb="5" eb="7">
      <t>ジュウタク</t>
    </rPh>
    <phoneticPr fontId="25"/>
  </si>
  <si>
    <t>　注：機構住宅戸数は、URシルバーピア住宅の件数</t>
    <rPh sb="1" eb="2">
      <t>チュウ</t>
    </rPh>
    <rPh sb="3" eb="5">
      <t>キコウ</t>
    </rPh>
    <rPh sb="5" eb="7">
      <t>ジュウタク</t>
    </rPh>
    <rPh sb="7" eb="9">
      <t>コスウ</t>
    </rPh>
    <rPh sb="19" eb="21">
      <t>ジュウタク</t>
    </rPh>
    <rPh sb="22" eb="24">
      <t>ケンスウ</t>
    </rPh>
    <phoneticPr fontId="25"/>
  </si>
  <si>
    <t>　注：件数は、成立した件数</t>
    <phoneticPr fontId="25"/>
  </si>
  <si>
    <t>特別区部</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</si>
  <si>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</si>
  <si>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</si>
  <si>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</si>
  <si>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</si>
  <si>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</si>
  <si>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</si>
  <si>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</si>
  <si>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</si>
  <si>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</si>
  <si>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</si>
  <si>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</si>
  <si>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</si>
  <si>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</si>
  <si>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</si>
  <si>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</si>
  <si>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</si>
  <si>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</si>
  <si>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</si>
  <si>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</si>
  <si>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</si>
  <si>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</si>
  <si>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</si>
  <si>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</si>
  <si>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</si>
  <si>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</si>
  <si>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</si>
  <si>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</si>
  <si>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</si>
  <si>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１戸当たり農地面積</t>
    <phoneticPr fontId="25"/>
  </si>
  <si>
    <t>（１）農家数、従事者数、農地面積</t>
    <rPh sb="3" eb="5">
      <t>ノウカ</t>
    </rPh>
    <rPh sb="5" eb="6">
      <t>スウ</t>
    </rPh>
    <rPh sb="7" eb="10">
      <t>ジュウジシャ</t>
    </rPh>
    <rPh sb="10" eb="11">
      <t>スウ</t>
    </rPh>
    <rPh sb="12" eb="14">
      <t>ノウチ</t>
    </rPh>
    <rPh sb="14" eb="16">
      <t>メンセキ</t>
    </rPh>
    <phoneticPr fontId="25"/>
  </si>
  <si>
    <t>（２）生産緑地面積</t>
    <rPh sb="3" eb="5">
      <t>セイサン</t>
    </rPh>
    <rPh sb="5" eb="7">
      <t>リョクチ</t>
    </rPh>
    <rPh sb="7" eb="9">
      <t>メンセキ</t>
    </rPh>
    <phoneticPr fontId="25"/>
  </si>
  <si>
    <t>年</t>
    <phoneticPr fontId="74"/>
  </si>
  <si>
    <t>工場数</t>
  </si>
  <si>
    <t>総使用
水量</t>
  </si>
  <si>
    <t>淡水
用水量</t>
  </si>
  <si>
    <t>水源別内訳</t>
  </si>
  <si>
    <t>淡水</t>
  </si>
  <si>
    <t>海水</t>
  </si>
  <si>
    <t>工業用
水道</t>
  </si>
  <si>
    <t>上水道</t>
  </si>
  <si>
    <t>井戸水</t>
  </si>
  <si>
    <t>回収水</t>
  </si>
  <si>
    <r>
      <t>m</t>
    </r>
    <r>
      <rPr>
        <vertAlign val="superscript"/>
        <sz val="10"/>
        <rFont val="ＭＳ 明朝"/>
        <family val="1"/>
        <charset val="128"/>
      </rPr>
      <t>3</t>
    </r>
    <r>
      <rPr>
        <sz val="10"/>
        <rFont val="ＭＳ 明朝"/>
        <family val="1"/>
        <charset val="128"/>
      </rPr>
      <t>/日</t>
    </r>
    <phoneticPr fontId="25"/>
  </si>
  <si>
    <t>令和元年</t>
    <rPh sb="0" eb="2">
      <t>レイワ</t>
    </rPh>
    <rPh sb="2" eb="4">
      <t>ガンネン</t>
    </rPh>
    <phoneticPr fontId="74"/>
  </si>
  <si>
    <t>　注：令和3年11月13日から一般利用開始。</t>
    <rPh sb="1" eb="2">
      <t>チュウ</t>
    </rPh>
    <rPh sb="3" eb="5">
      <t>レイワ</t>
    </rPh>
    <rPh sb="6" eb="7">
      <t>ネン</t>
    </rPh>
    <rPh sb="9" eb="10">
      <t>ガツ</t>
    </rPh>
    <rPh sb="12" eb="13">
      <t>ニチ</t>
    </rPh>
    <rPh sb="15" eb="17">
      <t>イッパン</t>
    </rPh>
    <rPh sb="17" eb="19">
      <t>リヨウ</t>
    </rPh>
    <rPh sb="19" eb="21">
      <t>カイシ</t>
    </rPh>
    <phoneticPr fontId="25"/>
  </si>
  <si>
    <t>資料：子育て支援部子育て支援課、保育課</t>
    <rPh sb="3" eb="5">
      <t>コソダ</t>
    </rPh>
    <rPh sb="6" eb="8">
      <t>シエン</t>
    </rPh>
    <rPh sb="8" eb="9">
      <t>ブ</t>
    </rPh>
    <rPh sb="9" eb="11">
      <t>コソダ</t>
    </rPh>
    <rPh sb="12" eb="14">
      <t>シエン</t>
    </rPh>
    <rPh sb="14" eb="15">
      <t>カ</t>
    </rPh>
    <rPh sb="16" eb="18">
      <t>ホイク</t>
    </rPh>
    <rPh sb="18" eb="19">
      <t>カ</t>
    </rPh>
    <phoneticPr fontId="25"/>
  </si>
  <si>
    <t>年度</t>
    <rPh sb="0" eb="2">
      <t>ネンド</t>
    </rPh>
    <phoneticPr fontId="25"/>
  </si>
  <si>
    <t>駅前乗り入れ台数</t>
    <phoneticPr fontId="25"/>
  </si>
  <si>
    <t>年間放置自転車撤去台数</t>
    <rPh sb="0" eb="2">
      <t>ネンカン</t>
    </rPh>
    <phoneticPr fontId="25"/>
  </si>
  <si>
    <t>1日当たり</t>
    <rPh sb="1" eb="2">
      <t>ニチ</t>
    </rPh>
    <rPh sb="2" eb="3">
      <t>ア</t>
    </rPh>
    <phoneticPr fontId="25"/>
  </si>
  <si>
    <t>年間総計</t>
    <rPh sb="0" eb="2">
      <t>ネンカン</t>
    </rPh>
    <rPh sb="2" eb="4">
      <t>ソウケイ</t>
    </rPh>
    <phoneticPr fontId="25"/>
  </si>
  <si>
    <t>会員数</t>
    <phoneticPr fontId="8"/>
  </si>
  <si>
    <t>就業実人数</t>
    <phoneticPr fontId="8"/>
  </si>
  <si>
    <t>受託件数</t>
    <phoneticPr fontId="8"/>
  </si>
  <si>
    <t>一次健診受診者数</t>
    <rPh sb="0" eb="2">
      <t>イチジ</t>
    </rPh>
    <rPh sb="2" eb="4">
      <t>ケンシン</t>
    </rPh>
    <rPh sb="4" eb="6">
      <t>ジュシン</t>
    </rPh>
    <rPh sb="6" eb="7">
      <t>シャ</t>
    </rPh>
    <rPh sb="7" eb="8">
      <t>スウ</t>
    </rPh>
    <phoneticPr fontId="25"/>
  </si>
  <si>
    <t>注１：対象者は、平成29、30年度は68歳から72歳、令和元年度は68歳から72歳及び75歳、令和2、3年度は68歳から75歳。</t>
    <rPh sb="0" eb="1">
      <t>チュウ</t>
    </rPh>
    <rPh sb="3" eb="5">
      <t>タイショウ</t>
    </rPh>
    <rPh sb="5" eb="6">
      <t>シャ</t>
    </rPh>
    <rPh sb="8" eb="10">
      <t>ヘイセイ</t>
    </rPh>
    <rPh sb="15" eb="17">
      <t>ネンド</t>
    </rPh>
    <rPh sb="27" eb="29">
      <t>レイワ</t>
    </rPh>
    <rPh sb="29" eb="31">
      <t>ガンネン</t>
    </rPh>
    <rPh sb="31" eb="32">
      <t>ド</t>
    </rPh>
    <rPh sb="47" eb="49">
      <t>レイワ</t>
    </rPh>
    <rPh sb="52" eb="54">
      <t>ネンド</t>
    </rPh>
    <phoneticPr fontId="25"/>
  </si>
  <si>
    <t>（５）自立生活援助施設</t>
    <rPh sb="3" eb="5">
      <t>ジリツ</t>
    </rPh>
    <rPh sb="5" eb="7">
      <t>セイカツ</t>
    </rPh>
    <rPh sb="7" eb="9">
      <t>エンジョ</t>
    </rPh>
    <rPh sb="9" eb="11">
      <t>シセツ</t>
    </rPh>
    <phoneticPr fontId="25"/>
  </si>
  <si>
    <t>(単位：μSv/h)</t>
    <phoneticPr fontId="25"/>
  </si>
  <si>
    <t>65歳以上人口</t>
    <rPh sb="2" eb="5">
      <t>サイイジョウ</t>
    </rPh>
    <rPh sb="5" eb="7">
      <t>ジンコウ</t>
    </rPh>
    <phoneticPr fontId="8"/>
  </si>
  <si>
    <t>%</t>
    <phoneticPr fontId="25"/>
  </si>
  <si>
    <t>一次健診受診率</t>
    <rPh sb="0" eb="2">
      <t>イチジ</t>
    </rPh>
    <rPh sb="2" eb="4">
      <t>ケンシン</t>
    </rPh>
    <rPh sb="4" eb="6">
      <t>ジュシン</t>
    </rPh>
    <rPh sb="6" eb="7">
      <t>リツ</t>
    </rPh>
    <phoneticPr fontId="25"/>
  </si>
  <si>
    <t>（各年5月1日現在）</t>
    <rPh sb="1" eb="3">
      <t>カクネン</t>
    </rPh>
    <rPh sb="4" eb="5">
      <t>ガツ</t>
    </rPh>
    <rPh sb="6" eb="7">
      <t>ニチ</t>
    </rPh>
    <rPh sb="7" eb="9">
      <t>ゲンザイ</t>
    </rPh>
    <phoneticPr fontId="25"/>
  </si>
  <si>
    <t>固定級</t>
    <rPh sb="0" eb="2">
      <t>コテイ</t>
    </rPh>
    <rPh sb="2" eb="3">
      <t>キュウ</t>
    </rPh>
    <phoneticPr fontId="25"/>
  </si>
  <si>
    <t>通級</t>
    <rPh sb="0" eb="2">
      <t>ツウキュウ</t>
    </rPh>
    <phoneticPr fontId="25"/>
  </si>
  <si>
    <t>学級数</t>
    <rPh sb="0" eb="2">
      <t>ガッキュウ</t>
    </rPh>
    <rPh sb="2" eb="3">
      <t>スウ</t>
    </rPh>
    <phoneticPr fontId="25"/>
  </si>
  <si>
    <t>児童数</t>
    <rPh sb="0" eb="2">
      <t>ジドウ</t>
    </rPh>
    <rPh sb="2" eb="3">
      <t>スウ</t>
    </rPh>
    <phoneticPr fontId="25"/>
  </si>
  <si>
    <t>生徒数</t>
    <rPh sb="0" eb="3">
      <t>セイトスウ</t>
    </rPh>
    <phoneticPr fontId="25"/>
  </si>
  <si>
    <t>資料：教育委員会事務局学務課</t>
    <rPh sb="3" eb="5">
      <t>キョウイク</t>
    </rPh>
    <rPh sb="5" eb="8">
      <t>イインカイ</t>
    </rPh>
    <rPh sb="8" eb="11">
      <t>ジムキョク</t>
    </rPh>
    <rPh sb="11" eb="14">
      <t>ガクムカ</t>
    </rPh>
    <phoneticPr fontId="25"/>
  </si>
  <si>
    <t>資料：教育委員会事務局学務課、指導室</t>
    <rPh sb="3" eb="5">
      <t>キョウイク</t>
    </rPh>
    <rPh sb="5" eb="8">
      <t>イインカイ</t>
    </rPh>
    <rPh sb="8" eb="11">
      <t>ジムキョク</t>
    </rPh>
    <rPh sb="11" eb="14">
      <t>ガクムカ</t>
    </rPh>
    <rPh sb="15" eb="18">
      <t>シドウシツ</t>
    </rPh>
    <phoneticPr fontId="25"/>
  </si>
  <si>
    <t>9月3日</t>
    <rPh sb="1" eb="2">
      <t>ガツ</t>
    </rPh>
    <rPh sb="3" eb="4">
      <t>ニチ</t>
    </rPh>
    <phoneticPr fontId="25"/>
  </si>
  <si>
    <t>9月2日</t>
    <rPh sb="1" eb="2">
      <t>ガツ</t>
    </rPh>
    <rPh sb="3" eb="4">
      <t>ニチ</t>
    </rPh>
    <phoneticPr fontId="25"/>
  </si>
  <si>
    <t>9月1日</t>
    <rPh sb="1" eb="2">
      <t>ガツ</t>
    </rPh>
    <rPh sb="3" eb="4">
      <t>ニチ</t>
    </rPh>
    <phoneticPr fontId="25"/>
  </si>
  <si>
    <t>8月25日</t>
    <rPh sb="1" eb="2">
      <t>ガツ</t>
    </rPh>
    <rPh sb="4" eb="5">
      <t>ニチ</t>
    </rPh>
    <phoneticPr fontId="25"/>
  </si>
  <si>
    <t>8月27日</t>
    <rPh sb="1" eb="2">
      <t>ガツ</t>
    </rPh>
    <rPh sb="4" eb="5">
      <t>ニチ</t>
    </rPh>
    <phoneticPr fontId="25"/>
  </si>
  <si>
    <t>8月26日</t>
    <rPh sb="1" eb="2">
      <t>ガツ</t>
    </rPh>
    <rPh sb="4" eb="5">
      <t>ニチ</t>
    </rPh>
    <phoneticPr fontId="25"/>
  </si>
  <si>
    <t>特別区債発行額</t>
    <rPh sb="0" eb="2">
      <t>トクベツ</t>
    </rPh>
    <rPh sb="2" eb="3">
      <t>ク</t>
    </rPh>
    <rPh sb="3" eb="4">
      <t>サイ</t>
    </rPh>
    <rPh sb="4" eb="7">
      <t>ハッコウガク</t>
    </rPh>
    <phoneticPr fontId="25"/>
  </si>
  <si>
    <t>積立基金取崩額</t>
    <rPh sb="0" eb="2">
      <t>ツミタテ</t>
    </rPh>
    <rPh sb="2" eb="4">
      <t>キキン</t>
    </rPh>
    <rPh sb="4" eb="6">
      <t>トリクズ</t>
    </rPh>
    <rPh sb="6" eb="7">
      <t>ガク</t>
    </rPh>
    <phoneticPr fontId="25"/>
  </si>
  <si>
    <t>歳入総額</t>
    <rPh sb="0" eb="2">
      <t>サイニュウ</t>
    </rPh>
    <rPh sb="2" eb="4">
      <t>ソウガク</t>
    </rPh>
    <phoneticPr fontId="46"/>
  </si>
  <si>
    <t>特別区税</t>
    <phoneticPr fontId="25"/>
  </si>
  <si>
    <t>歳入総額に
占める割合</t>
    <rPh sb="0" eb="2">
      <t>サイニュウ</t>
    </rPh>
    <rPh sb="2" eb="4">
      <t>ソウガク</t>
    </rPh>
    <rPh sb="6" eb="7">
      <t>シ</t>
    </rPh>
    <rPh sb="9" eb="11">
      <t>ワリアイ</t>
    </rPh>
    <phoneticPr fontId="25"/>
  </si>
  <si>
    <t>特別区交付金</t>
    <phoneticPr fontId="25"/>
  </si>
  <si>
    <t>　注：平成30年度～令和3年度は一般会計決算、令和4年度は当初予算の数値</t>
    <rPh sb="1" eb="2">
      <t>チュウ</t>
    </rPh>
    <rPh sb="3" eb="5">
      <t>ヘイセイ</t>
    </rPh>
    <rPh sb="7" eb="9">
      <t>ネンド</t>
    </rPh>
    <rPh sb="10" eb="12">
      <t>レイワ</t>
    </rPh>
    <rPh sb="13" eb="15">
      <t>ネンド</t>
    </rPh>
    <rPh sb="16" eb="18">
      <t>イッパン</t>
    </rPh>
    <rPh sb="18" eb="20">
      <t>カイケイ</t>
    </rPh>
    <rPh sb="20" eb="22">
      <t>ケッサン</t>
    </rPh>
    <rPh sb="23" eb="25">
      <t>レイワ</t>
    </rPh>
    <rPh sb="26" eb="28">
      <t>ネンド</t>
    </rPh>
    <rPh sb="29" eb="31">
      <t>トウショ</t>
    </rPh>
    <rPh sb="31" eb="33">
      <t>ヨサン</t>
    </rPh>
    <rPh sb="34" eb="36">
      <t>スウチ</t>
    </rPh>
    <phoneticPr fontId="25"/>
  </si>
  <si>
    <t>総額</t>
    <rPh sb="0" eb="2">
      <t>ソウガク</t>
    </rPh>
    <phoneticPr fontId="25"/>
  </si>
  <si>
    <t>調定額</t>
    <rPh sb="0" eb="3">
      <t>チョウテイガク</t>
    </rPh>
    <phoneticPr fontId="25"/>
  </si>
  <si>
    <t>純収入額</t>
    <rPh sb="0" eb="1">
      <t>ジュン</t>
    </rPh>
    <rPh sb="1" eb="3">
      <t>シュウニュウ</t>
    </rPh>
    <rPh sb="3" eb="4">
      <t>ガク</t>
    </rPh>
    <phoneticPr fontId="25"/>
  </si>
  <si>
    <t>収入歩合</t>
    <rPh sb="0" eb="2">
      <t>シュウニュウ</t>
    </rPh>
    <rPh sb="2" eb="4">
      <t>ブアイ</t>
    </rPh>
    <phoneticPr fontId="25"/>
  </si>
  <si>
    <t>備考</t>
    <rPh sb="0" eb="2">
      <t>ビコウ</t>
    </rPh>
    <phoneticPr fontId="25"/>
  </si>
  <si>
    <t>小計</t>
    <rPh sb="0" eb="2">
      <t>ショウケイ</t>
    </rPh>
    <phoneticPr fontId="25"/>
  </si>
  <si>
    <t>軽自動車税種別割</t>
    <rPh sb="5" eb="7">
      <t>シュベツ</t>
    </rPh>
    <rPh sb="7" eb="8">
      <t>ワリ</t>
    </rPh>
    <phoneticPr fontId="25"/>
  </si>
  <si>
    <t>軽自動車税環境性能割</t>
    <rPh sb="0" eb="4">
      <t>ケイジドウシャ</t>
    </rPh>
    <rPh sb="4" eb="5">
      <t>ゼイ</t>
    </rPh>
    <rPh sb="5" eb="7">
      <t>カンキョウ</t>
    </rPh>
    <rPh sb="7" eb="9">
      <t>セイノウ</t>
    </rPh>
    <rPh sb="9" eb="10">
      <t>ワ</t>
    </rPh>
    <phoneticPr fontId="25"/>
  </si>
  <si>
    <t>（令和3年度決算）</t>
    <rPh sb="1" eb="3">
      <t>レイワ</t>
    </rPh>
    <rPh sb="4" eb="6">
      <t>ネンド</t>
    </rPh>
    <rPh sb="6" eb="8">
      <t>ケッサン</t>
    </rPh>
    <phoneticPr fontId="25"/>
  </si>
  <si>
    <t>過年度分を含む</t>
    <rPh sb="0" eb="1">
      <t>カ</t>
    </rPh>
    <rPh sb="1" eb="3">
      <t>ネンド</t>
    </rPh>
    <rPh sb="3" eb="4">
      <t>ブン</t>
    </rPh>
    <rPh sb="5" eb="6">
      <t>フク</t>
    </rPh>
    <phoneticPr fontId="25"/>
  </si>
  <si>
    <t>過年度分、滞納繰越分を含む</t>
    <rPh sb="0" eb="3">
      <t>カネンド</t>
    </rPh>
    <rPh sb="3" eb="4">
      <t>ブン</t>
    </rPh>
    <rPh sb="5" eb="7">
      <t>タイノウ</t>
    </rPh>
    <rPh sb="7" eb="9">
      <t>クリコシ</t>
    </rPh>
    <rPh sb="9" eb="10">
      <t>ブン</t>
    </rPh>
    <rPh sb="11" eb="12">
      <t>フク</t>
    </rPh>
    <phoneticPr fontId="25"/>
  </si>
  <si>
    <t>滞納繰越分を含む</t>
    <rPh sb="0" eb="5">
      <t>タイノウクリコシブン</t>
    </rPh>
    <rPh sb="6" eb="7">
      <t>フク</t>
    </rPh>
    <phoneticPr fontId="25"/>
  </si>
  <si>
    <t>（１）休日応急診療所</t>
    <rPh sb="3" eb="5">
      <t>キュウジツ</t>
    </rPh>
    <rPh sb="5" eb="7">
      <t>オウキュウ</t>
    </rPh>
    <rPh sb="7" eb="10">
      <t>シンリョウジョ</t>
    </rPh>
    <phoneticPr fontId="25"/>
  </si>
  <si>
    <t>年度及び月</t>
    <rPh sb="0" eb="2">
      <t>ネンド</t>
    </rPh>
    <rPh sb="2" eb="3">
      <t>オヨ</t>
    </rPh>
    <rPh sb="4" eb="5">
      <t>ツキ</t>
    </rPh>
    <phoneticPr fontId="25"/>
  </si>
  <si>
    <t>休日応急診療所</t>
    <rPh sb="0" eb="2">
      <t>キュウジツ</t>
    </rPh>
    <rPh sb="2" eb="4">
      <t>オウキュウ</t>
    </rPh>
    <rPh sb="4" eb="7">
      <t>シンリョウジョ</t>
    </rPh>
    <phoneticPr fontId="25"/>
  </si>
  <si>
    <t>輪番制</t>
    <rPh sb="0" eb="3">
      <t>リンバンセイ</t>
    </rPh>
    <phoneticPr fontId="25"/>
  </si>
  <si>
    <t>立石</t>
    <rPh sb="0" eb="2">
      <t>タテイシ</t>
    </rPh>
    <phoneticPr fontId="25"/>
  </si>
  <si>
    <t>内科・小児科等</t>
    <rPh sb="0" eb="2">
      <t>ナイカ</t>
    </rPh>
    <rPh sb="3" eb="6">
      <t>ショウニカ</t>
    </rPh>
    <rPh sb="6" eb="7">
      <t>トウ</t>
    </rPh>
    <phoneticPr fontId="25"/>
  </si>
  <si>
    <t>歯科</t>
    <rPh sb="0" eb="2">
      <t>シカ</t>
    </rPh>
    <phoneticPr fontId="25"/>
  </si>
  <si>
    <t>柔道整復</t>
    <rPh sb="0" eb="2">
      <t>ジュウドウ</t>
    </rPh>
    <rPh sb="2" eb="4">
      <t>セイフク</t>
    </rPh>
    <phoneticPr fontId="25"/>
  </si>
  <si>
    <t>4月</t>
    <rPh sb="1" eb="2">
      <t>ガツ</t>
    </rPh>
    <phoneticPr fontId="25"/>
  </si>
  <si>
    <t>（２）歯科診療所</t>
    <rPh sb="3" eb="5">
      <t>シカ</t>
    </rPh>
    <rPh sb="5" eb="8">
      <t>シンリョウジョ</t>
    </rPh>
    <phoneticPr fontId="25"/>
  </si>
  <si>
    <t>　注：人数は延べ人数</t>
    <rPh sb="1" eb="2">
      <t>チュウ</t>
    </rPh>
    <rPh sb="3" eb="5">
      <t>ニンズウ</t>
    </rPh>
    <rPh sb="6" eb="7">
      <t>ノ</t>
    </rPh>
    <rPh sb="8" eb="10">
      <t>ニンズウ</t>
    </rPh>
    <phoneticPr fontId="25"/>
  </si>
  <si>
    <t>資料：健康部健康づくり課</t>
    <rPh sb="3" eb="5">
      <t>ケンコウ</t>
    </rPh>
    <rPh sb="5" eb="6">
      <t>ブ</t>
    </rPh>
    <rPh sb="6" eb="8">
      <t>ケンコウ</t>
    </rPh>
    <rPh sb="11" eb="12">
      <t>カ</t>
    </rPh>
    <phoneticPr fontId="25"/>
  </si>
  <si>
    <t>（1室6人）</t>
  </si>
  <si>
    <t>（2室10人）</t>
  </si>
  <si>
    <t>（2室12人）</t>
  </si>
  <si>
    <t>（1室5人）</t>
  </si>
  <si>
    <t>利用率</t>
    <rPh sb="0" eb="3">
      <t>リヨウリツ</t>
    </rPh>
    <phoneticPr fontId="25"/>
  </si>
  <si>
    <t>部屋
利用率</t>
    <rPh sb="0" eb="2">
      <t>ヘヤ</t>
    </rPh>
    <rPh sb="3" eb="6">
      <t>リヨウリツ</t>
    </rPh>
    <phoneticPr fontId="25"/>
  </si>
  <si>
    <t>利用
室数</t>
    <phoneticPr fontId="25"/>
  </si>
  <si>
    <t>利用
客数</t>
    <phoneticPr fontId="25"/>
  </si>
  <si>
    <t>ホテルエピナール那須</t>
    <rPh sb="8" eb="10">
      <t>ナス</t>
    </rPh>
    <phoneticPr fontId="25"/>
  </si>
  <si>
    <t>%</t>
    <phoneticPr fontId="25"/>
  </si>
  <si>
    <t>-</t>
    <phoneticPr fontId="25"/>
  </si>
  <si>
    <t>利用
室数</t>
    <rPh sb="3" eb="4">
      <t>シツ</t>
    </rPh>
    <rPh sb="4" eb="5">
      <t>スウ</t>
    </rPh>
    <phoneticPr fontId="25"/>
  </si>
  <si>
    <t>利用
客数</t>
    <rPh sb="0" eb="2">
      <t>リヨウ</t>
    </rPh>
    <rPh sb="3" eb="5">
      <t>キャクスウ</t>
    </rPh>
    <phoneticPr fontId="25"/>
  </si>
  <si>
    <t>年度</t>
    <phoneticPr fontId="25"/>
  </si>
  <si>
    <t>注２：令和元年度一部施設変更。下部ホテルから思い出浪漫館へ</t>
    <rPh sb="3" eb="5">
      <t>レイワ</t>
    </rPh>
    <rPh sb="5" eb="7">
      <t>ガンネン</t>
    </rPh>
    <rPh sb="7" eb="8">
      <t>ド</t>
    </rPh>
    <rPh sb="8" eb="10">
      <t>イチブ</t>
    </rPh>
    <rPh sb="10" eb="12">
      <t>シセツ</t>
    </rPh>
    <rPh sb="12" eb="14">
      <t>ヘンコウ</t>
    </rPh>
    <rPh sb="15" eb="17">
      <t>カブ</t>
    </rPh>
    <rPh sb="22" eb="23">
      <t>オモ</t>
    </rPh>
    <rPh sb="24" eb="25">
      <t>デ</t>
    </rPh>
    <rPh sb="25" eb="27">
      <t>ロウマン</t>
    </rPh>
    <rPh sb="27" eb="28">
      <t>カン</t>
    </rPh>
    <phoneticPr fontId="25"/>
  </si>
  <si>
    <t>注３：令和2年度一部施設変更。吉夢から鴨川グランドホテルへ</t>
    <rPh sb="0" eb="1">
      <t>チュウ</t>
    </rPh>
    <phoneticPr fontId="25"/>
  </si>
  <si>
    <t>（）</t>
  </si>
  <si>
    <t>障害者巡回入浴サービス</t>
    <phoneticPr fontId="25"/>
  </si>
  <si>
    <t>在宅障害者緊急一時保護</t>
    <phoneticPr fontId="25"/>
  </si>
  <si>
    <t>手話通訳者等派遣事業</t>
    <phoneticPr fontId="25"/>
  </si>
  <si>
    <t>対象者数</t>
    <phoneticPr fontId="25"/>
  </si>
  <si>
    <t>延べ利用回数</t>
    <phoneticPr fontId="25"/>
  </si>
  <si>
    <t>利用件数</t>
    <phoneticPr fontId="25"/>
  </si>
  <si>
    <t>延べ利用日数</t>
    <phoneticPr fontId="25"/>
  </si>
  <si>
    <t>手話通訳者
利用件数</t>
    <phoneticPr fontId="25"/>
  </si>
  <si>
    <t>要約筆記者
利用件数</t>
    <phoneticPr fontId="25"/>
  </si>
  <si>
    <t>日</t>
    <rPh sb="0" eb="1">
      <t>ヒ</t>
    </rPh>
    <phoneticPr fontId="25"/>
  </si>
  <si>
    <t>在籍児童数（括弧書きは定員数）</t>
    <rPh sb="0" eb="2">
      <t>ザイセキ</t>
    </rPh>
    <rPh sb="2" eb="4">
      <t>ジドウ</t>
    </rPh>
    <rPh sb="4" eb="5">
      <t>スウ</t>
    </rPh>
    <rPh sb="6" eb="8">
      <t>カッコ</t>
    </rPh>
    <rPh sb="8" eb="9">
      <t>ガ</t>
    </rPh>
    <rPh sb="11" eb="14">
      <t>テイインスウ</t>
    </rPh>
    <phoneticPr fontId="25"/>
  </si>
  <si>
    <t>たかさご</t>
  </si>
  <si>
    <t>かみこまつ</t>
  </si>
  <si>
    <t>徳育</t>
  </si>
  <si>
    <t>トレジャーキッズにいじゅく</t>
  </si>
  <si>
    <t>おくどスマイル</t>
  </si>
  <si>
    <t>亀が岡りりおっこ</t>
  </si>
  <si>
    <t>ほっぺるランド東新小岩</t>
  </si>
  <si>
    <t>木下の保育園青砥</t>
  </si>
  <si>
    <t>キッズハーモニー・かなまち</t>
  </si>
  <si>
    <t>ひのか</t>
  </si>
  <si>
    <t>アスクかなまち</t>
  </si>
  <si>
    <t>にじいろ西亀有</t>
    <rPh sb="4" eb="5">
      <t>ニシ</t>
    </rPh>
    <rPh sb="5" eb="7">
      <t>カメアリ</t>
    </rPh>
    <phoneticPr fontId="25"/>
  </si>
  <si>
    <t>たけのこ第２</t>
    <rPh sb="4" eb="5">
      <t>ダイ</t>
    </rPh>
    <phoneticPr fontId="25"/>
  </si>
  <si>
    <t>そらまめお花茶屋駅前</t>
    <rPh sb="5" eb="6">
      <t>ハナ</t>
    </rPh>
    <rPh sb="6" eb="8">
      <t>チャヤ</t>
    </rPh>
    <rPh sb="8" eb="10">
      <t>エキマエ</t>
    </rPh>
    <phoneticPr fontId="25"/>
  </si>
  <si>
    <t>ほっぺるランド東立石</t>
    <rPh sb="7" eb="10">
      <t>ヒガシタテイシ</t>
    </rPh>
    <phoneticPr fontId="25"/>
  </si>
  <si>
    <t>こはるび</t>
    <phoneticPr fontId="25"/>
  </si>
  <si>
    <t>グローバルキッズ東新小岩園</t>
    <rPh sb="8" eb="9">
      <t>ヒガシ</t>
    </rPh>
    <rPh sb="9" eb="12">
      <t>シンコイワ</t>
    </rPh>
    <rPh sb="12" eb="13">
      <t>エン</t>
    </rPh>
    <phoneticPr fontId="25"/>
  </si>
  <si>
    <t>ほっぺるランド西新小岩</t>
    <rPh sb="7" eb="8">
      <t>ニシ</t>
    </rPh>
    <rPh sb="8" eb="11">
      <t>シンコイワ</t>
    </rPh>
    <phoneticPr fontId="25"/>
  </si>
  <si>
    <t>(再掲)うち障害児数</t>
    <rPh sb="1" eb="3">
      <t>サイケイ</t>
    </rPh>
    <rPh sb="6" eb="8">
      <t>ショウガイ</t>
    </rPh>
    <rPh sb="8" eb="9">
      <t>ジ</t>
    </rPh>
    <rPh sb="9" eb="10">
      <t>スウ</t>
    </rPh>
    <phoneticPr fontId="25"/>
  </si>
  <si>
    <t>(再掲)うち
障害児数</t>
    <rPh sb="1" eb="3">
      <t>サイケイ</t>
    </rPh>
    <rPh sb="7" eb="9">
      <t>ショウガイ</t>
    </rPh>
    <rPh sb="9" eb="10">
      <t>ジ</t>
    </rPh>
    <rPh sb="10" eb="11">
      <t>スウ</t>
    </rPh>
    <phoneticPr fontId="25"/>
  </si>
  <si>
    <t>(再掲)うち障害児数</t>
    <phoneticPr fontId="25"/>
  </si>
  <si>
    <t>在籍児童数（括弧書きは定員数）</t>
    <rPh sb="0" eb="2">
      <t>ザイセキ</t>
    </rPh>
    <rPh sb="2" eb="4">
      <t>ジドウ</t>
    </rPh>
    <rPh sb="4" eb="5">
      <t>スウ</t>
    </rPh>
    <phoneticPr fontId="25"/>
  </si>
  <si>
    <t>金町5-4-1</t>
  </si>
  <si>
    <t>S45.2.1</t>
  </si>
  <si>
    <t>S55.3</t>
  </si>
  <si>
    <t>立石3-26-10</t>
  </si>
  <si>
    <t>S47.5.8</t>
  </si>
  <si>
    <t>S47.3</t>
  </si>
  <si>
    <t>白鳥3-32-6</t>
  </si>
  <si>
    <t>S47.6.5</t>
  </si>
  <si>
    <t>S47.4</t>
  </si>
  <si>
    <t>柴又2-4-5</t>
  </si>
  <si>
    <t>S49.10.1</t>
  </si>
  <si>
    <t>S49.9</t>
  </si>
  <si>
    <t>奥戸2-30-11</t>
  </si>
  <si>
    <t>S50.5.1</t>
  </si>
  <si>
    <t>S50.3</t>
  </si>
  <si>
    <t>西亀有1-2-7</t>
  </si>
  <si>
    <t>東金町5-22-18</t>
  </si>
  <si>
    <t>S51.5.1</t>
  </si>
  <si>
    <t>S51.3</t>
  </si>
  <si>
    <t>西水元2-16-10</t>
  </si>
  <si>
    <t>堀切1-9-18</t>
  </si>
  <si>
    <t>鎌倉2-6-20</t>
  </si>
  <si>
    <t>S52.4.16</t>
  </si>
  <si>
    <t>S52.3</t>
  </si>
  <si>
    <t>東堀切2-20-8</t>
  </si>
  <si>
    <t>S53.9.1</t>
  </si>
  <si>
    <t>S53.7</t>
  </si>
  <si>
    <t>南水元3-7-1</t>
  </si>
  <si>
    <t>S53.10.2</t>
  </si>
  <si>
    <t>S53.10</t>
  </si>
  <si>
    <t>青戸3-10-5</t>
  </si>
  <si>
    <t>S54.4.6</t>
  </si>
  <si>
    <t>S54.1</t>
  </si>
  <si>
    <t>青戸6-16-12</t>
  </si>
  <si>
    <t>S56.4.6</t>
  </si>
  <si>
    <t>S56.3</t>
  </si>
  <si>
    <t>亀有1-17-5</t>
  </si>
  <si>
    <t>S56.9.16</t>
  </si>
  <si>
    <t>宝町1-5-1</t>
  </si>
  <si>
    <t>S57.11.1</t>
  </si>
  <si>
    <t>奥戸1-12-1</t>
  </si>
  <si>
    <t>S59.4.21</t>
  </si>
  <si>
    <t>奥戸4-20-11</t>
  </si>
  <si>
    <t>S59.6.27</t>
  </si>
  <si>
    <t>S59.6</t>
  </si>
  <si>
    <t>柴又5-33-8</t>
  </si>
  <si>
    <t>S59.10.1</t>
  </si>
  <si>
    <t>S59.10</t>
  </si>
  <si>
    <t>高砂5-6-7</t>
  </si>
  <si>
    <t>H3.11.1</t>
  </si>
  <si>
    <t>H3.11</t>
  </si>
  <si>
    <t>西亀有4-24-1</t>
  </si>
  <si>
    <t>H4.4.1</t>
  </si>
  <si>
    <t>開設年月日</t>
    <rPh sb="0" eb="2">
      <t>カイセツ</t>
    </rPh>
    <rPh sb="2" eb="5">
      <t>ネンガッピ</t>
    </rPh>
    <phoneticPr fontId="25"/>
  </si>
  <si>
    <t>建築年月</t>
    <rPh sb="0" eb="2">
      <t>ケンチク</t>
    </rPh>
    <rPh sb="2" eb="4">
      <t>ネンゲツ</t>
    </rPh>
    <phoneticPr fontId="25"/>
  </si>
  <si>
    <t>末広児童館内</t>
  </si>
  <si>
    <t>梅田児童館内</t>
  </si>
  <si>
    <t>白鳥児童館内</t>
  </si>
  <si>
    <t>柴又児童館内</t>
  </si>
  <si>
    <t>南奥戸児童館内</t>
  </si>
  <si>
    <t>中道児童館内</t>
  </si>
  <si>
    <t>東金町児童館内</t>
  </si>
  <si>
    <t>幸田児童館内</t>
  </si>
  <si>
    <t>堀切児童館内</t>
  </si>
  <si>
    <t>鎌倉児童館内</t>
  </si>
  <si>
    <t>東堀切児童館内</t>
  </si>
  <si>
    <t>花の木児童館内</t>
  </si>
  <si>
    <t>青戸児童館内</t>
  </si>
  <si>
    <t>青戸中央児童館内</t>
  </si>
  <si>
    <t>亀有児童館内</t>
  </si>
  <si>
    <t>宝町児童館内</t>
  </si>
  <si>
    <t>西奥戸児童館内</t>
  </si>
  <si>
    <t>東奥戸児童館内</t>
  </si>
  <si>
    <t>新柴又児童館内</t>
  </si>
  <si>
    <t>高砂児童館内</t>
  </si>
  <si>
    <t>西亀有児童館内</t>
  </si>
  <si>
    <t>建築延面積</t>
    <rPh sb="0" eb="2">
      <t>ケンチク</t>
    </rPh>
    <rPh sb="2" eb="3">
      <t>ノ</t>
    </rPh>
    <rPh sb="3" eb="5">
      <t>メンセキ</t>
    </rPh>
    <phoneticPr fontId="25"/>
  </si>
  <si>
    <t>細田3-9-26</t>
  </si>
  <si>
    <t>S63.4</t>
  </si>
  <si>
    <t>白鳥3-29-16</t>
  </si>
  <si>
    <t>H2.4</t>
  </si>
  <si>
    <t>宝町2-6-19</t>
  </si>
  <si>
    <t>H8.4</t>
  </si>
  <si>
    <t>東四つ木1-9-12</t>
    <rPh sb="3" eb="4">
      <t>キ</t>
    </rPh>
    <phoneticPr fontId="4"/>
  </si>
  <si>
    <t>H9.4</t>
  </si>
  <si>
    <t>堀切2-42-3</t>
  </si>
  <si>
    <t>H13.4</t>
  </si>
  <si>
    <t>東金町5-16-1</t>
  </si>
  <si>
    <t>四つ木4-10-12</t>
    <rPh sb="0" eb="1">
      <t>ヨ</t>
    </rPh>
    <rPh sb="2" eb="3">
      <t>ギ</t>
    </rPh>
    <phoneticPr fontId="4"/>
  </si>
  <si>
    <t>H14.4</t>
  </si>
  <si>
    <t>東堀切3-26-2</t>
    <rPh sb="0" eb="1">
      <t>ヒガシ</t>
    </rPh>
    <rPh sb="1" eb="3">
      <t>ホリキリ</t>
    </rPh>
    <phoneticPr fontId="4"/>
  </si>
  <si>
    <t>H15.4</t>
  </si>
  <si>
    <t>亀有4-33-17</t>
    <rPh sb="0" eb="2">
      <t>カメアリ</t>
    </rPh>
    <phoneticPr fontId="4"/>
  </si>
  <si>
    <t>西新小岩2-1-6</t>
    <rPh sb="0" eb="1">
      <t>ニシ</t>
    </rPh>
    <rPh sb="1" eb="4">
      <t>シンコイワ</t>
    </rPh>
    <phoneticPr fontId="4"/>
  </si>
  <si>
    <t>奥戸8-20-17</t>
    <rPh sb="0" eb="2">
      <t>オクド</t>
    </rPh>
    <phoneticPr fontId="4"/>
  </si>
  <si>
    <t>柴又6-19-2</t>
    <rPh sb="0" eb="2">
      <t>シバマタ</t>
    </rPh>
    <phoneticPr fontId="4"/>
  </si>
  <si>
    <t>新小岩2-25-1</t>
    <rPh sb="0" eb="3">
      <t>シン</t>
    </rPh>
    <phoneticPr fontId="4"/>
  </si>
  <si>
    <t>H16.4</t>
  </si>
  <si>
    <t>高砂3-32-17</t>
    <rPh sb="0" eb="2">
      <t>タカサゴ</t>
    </rPh>
    <phoneticPr fontId="4"/>
  </si>
  <si>
    <t>青戸4-24-1</t>
    <rPh sb="0" eb="2">
      <t>アオ</t>
    </rPh>
    <phoneticPr fontId="4"/>
  </si>
  <si>
    <t>東四つ木1-10-2</t>
    <rPh sb="0" eb="2">
      <t>ヒヨ</t>
    </rPh>
    <phoneticPr fontId="4"/>
  </si>
  <si>
    <t>東金町1-33-15</t>
    <rPh sb="0" eb="3">
      <t>ヒカナ</t>
    </rPh>
    <phoneticPr fontId="4"/>
  </si>
  <si>
    <t>小菅3-6-1</t>
    <rPh sb="0" eb="2">
      <t>コス</t>
    </rPh>
    <phoneticPr fontId="4"/>
  </si>
  <si>
    <t>金町1-10-2</t>
  </si>
  <si>
    <t>立石1-7-23</t>
  </si>
  <si>
    <t>東立石1-2-2</t>
  </si>
  <si>
    <t>西水元3-24-12</t>
  </si>
  <si>
    <t>H17.4</t>
  </si>
  <si>
    <t>水元4-17-14</t>
    <rPh sb="0" eb="2">
      <t>ミズモト</t>
    </rPh>
    <phoneticPr fontId="4"/>
  </si>
  <si>
    <t>奥戸4-1-4</t>
  </si>
  <si>
    <t>西新小岩2-1-4</t>
  </si>
  <si>
    <t>柴又3-10-3</t>
  </si>
  <si>
    <t>亀有1-10-13-105</t>
  </si>
  <si>
    <t>H18.4</t>
  </si>
  <si>
    <t>奥戸4-11-2</t>
  </si>
  <si>
    <t>水元3-13-20</t>
    <rPh sb="0" eb="2">
      <t>ミズモト</t>
    </rPh>
    <phoneticPr fontId="4"/>
  </si>
  <si>
    <t>H19.4</t>
  </si>
  <si>
    <t>鎌倉4-24-2</t>
    <rPh sb="0" eb="2">
      <t>カマクラ</t>
    </rPh>
    <phoneticPr fontId="4"/>
  </si>
  <si>
    <t>堀切6-21-1</t>
    <rPh sb="0" eb="2">
      <t>ホリキリ</t>
    </rPh>
    <phoneticPr fontId="4"/>
  </si>
  <si>
    <t>H20.11</t>
  </si>
  <si>
    <t>青戸4-24-1</t>
    <rPh sb="0" eb="2">
      <t>アオト</t>
    </rPh>
    <phoneticPr fontId="4"/>
  </si>
  <si>
    <t>H21.4</t>
  </si>
  <si>
    <t>立石1-7-23</t>
    <rPh sb="0" eb="2">
      <t>タテイシ</t>
    </rPh>
    <phoneticPr fontId="4"/>
  </si>
  <si>
    <t>奥戸3-6-20</t>
    <rPh sb="0" eb="2">
      <t>オクド</t>
    </rPh>
    <phoneticPr fontId="4"/>
  </si>
  <si>
    <t>H22.4</t>
  </si>
  <si>
    <t>白鳥3-29-16</t>
    <rPh sb="0" eb="2">
      <t>シラトリ</t>
    </rPh>
    <phoneticPr fontId="4"/>
  </si>
  <si>
    <t>堀切6-1-1</t>
    <rPh sb="0" eb="2">
      <t>ホリキリ</t>
    </rPh>
    <phoneticPr fontId="4"/>
  </si>
  <si>
    <t>亀有5-2-21</t>
    <rPh sb="0" eb="1">
      <t>カメ</t>
    </rPh>
    <rPh sb="1" eb="2">
      <t>ア</t>
    </rPh>
    <phoneticPr fontId="4"/>
  </si>
  <si>
    <t>東金町2-16-2</t>
    <rPh sb="0" eb="3">
      <t>ヒガシカナマチ</t>
    </rPh>
    <phoneticPr fontId="4"/>
  </si>
  <si>
    <t>H22.12</t>
  </si>
  <si>
    <t>柴又5-12-15</t>
    <rPh sb="0" eb="2">
      <t>シバマタ</t>
    </rPh>
    <phoneticPr fontId="4"/>
  </si>
  <si>
    <t>H23.4</t>
  </si>
  <si>
    <t>細田3-20-2</t>
    <rPh sb="0" eb="2">
      <t>ホソダ</t>
    </rPh>
    <phoneticPr fontId="4"/>
  </si>
  <si>
    <t>H23.12</t>
  </si>
  <si>
    <t>東水元5-38-2</t>
    <rPh sb="0" eb="1">
      <t>ヒガシ</t>
    </rPh>
    <rPh sb="1" eb="3">
      <t>ミズモト</t>
    </rPh>
    <phoneticPr fontId="4"/>
  </si>
  <si>
    <t>柴又3-10-2</t>
  </si>
  <si>
    <t>H24.10</t>
  </si>
  <si>
    <t>H26.4</t>
  </si>
  <si>
    <t>立石8-18-7</t>
    <rPh sb="0" eb="2">
      <t>タテイシ</t>
    </rPh>
    <phoneticPr fontId="4"/>
  </si>
  <si>
    <t>新宿2-26-2</t>
    <rPh sb="0" eb="2">
      <t>ニイジュク</t>
    </rPh>
    <phoneticPr fontId="4"/>
  </si>
  <si>
    <t>新小岩4-14-7-1F</t>
    <rPh sb="0" eb="3">
      <t>シン</t>
    </rPh>
    <phoneticPr fontId="4"/>
  </si>
  <si>
    <t>H27.4</t>
  </si>
  <si>
    <t>青戸6-18-2</t>
    <rPh sb="0" eb="2">
      <t>アオト</t>
    </rPh>
    <phoneticPr fontId="4"/>
  </si>
  <si>
    <t>西亀有2-42-2</t>
    <rPh sb="0" eb="3">
      <t>ニシカメアリ</t>
    </rPh>
    <phoneticPr fontId="4"/>
  </si>
  <si>
    <t>立石3-24-2</t>
    <rPh sb="0" eb="2">
      <t>タテイシ</t>
    </rPh>
    <phoneticPr fontId="4"/>
  </si>
  <si>
    <t>H28.4</t>
  </si>
  <si>
    <t>H29.4</t>
  </si>
  <si>
    <t>南水元3-2-3</t>
  </si>
  <si>
    <t>南水元3-2-3</t>
    <rPh sb="0" eb="3">
      <t>ミナミミズモト</t>
    </rPh>
    <phoneticPr fontId="4"/>
  </si>
  <si>
    <t>H28.9</t>
  </si>
  <si>
    <t>西新小岩4-21-12</t>
    <rPh sb="0" eb="4">
      <t>ニシシンコイワ</t>
    </rPh>
    <phoneticPr fontId="4"/>
  </si>
  <si>
    <t>H30.4</t>
  </si>
  <si>
    <t>青戸6-18-1</t>
    <rPh sb="0" eb="2">
      <t>アオト</t>
    </rPh>
    <phoneticPr fontId="4"/>
  </si>
  <si>
    <t>H31.4</t>
  </si>
  <si>
    <t>R2.4</t>
  </si>
  <si>
    <t>東四つ木2-13-1</t>
    <rPh sb="0" eb="2">
      <t>ヒガシヨ</t>
    </rPh>
    <rPh sb="3" eb="4">
      <t>ギ</t>
    </rPh>
    <phoneticPr fontId="4"/>
  </si>
  <si>
    <t>R3.4</t>
  </si>
  <si>
    <t>半田小学校内</t>
    <rPh sb="0" eb="2">
      <t>ハンダ</t>
    </rPh>
    <rPh sb="2" eb="5">
      <t>ショウガッコウ</t>
    </rPh>
    <rPh sb="5" eb="6">
      <t>ナイ</t>
    </rPh>
    <phoneticPr fontId="4"/>
  </si>
  <si>
    <t>（面積は第二含む）</t>
    <rPh sb="1" eb="3">
      <t>メンセキ</t>
    </rPh>
    <rPh sb="4" eb="6">
      <t>ダイニ</t>
    </rPh>
    <rPh sb="6" eb="7">
      <t>フク</t>
    </rPh>
    <phoneticPr fontId="4"/>
  </si>
  <si>
    <t>本田小学校内</t>
    <rPh sb="0" eb="2">
      <t>ホンデン</t>
    </rPh>
    <rPh sb="2" eb="5">
      <t>ショウガッコウ</t>
    </rPh>
    <rPh sb="5" eb="6">
      <t>ナイ</t>
    </rPh>
    <phoneticPr fontId="4"/>
  </si>
  <si>
    <t>奥戸小学校内</t>
    <rPh sb="0" eb="2">
      <t>オクド</t>
    </rPh>
    <rPh sb="2" eb="5">
      <t>ショウガッコウ</t>
    </rPh>
    <rPh sb="5" eb="6">
      <t>ナイ</t>
    </rPh>
    <phoneticPr fontId="4"/>
  </si>
  <si>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4"/>
  </si>
  <si>
    <t>幸田小学校内</t>
    <rPh sb="0" eb="2">
      <t>コウダ</t>
    </rPh>
    <rPh sb="2" eb="3">
      <t>ショウ</t>
    </rPh>
    <rPh sb="3" eb="5">
      <t>ガッコウ</t>
    </rPh>
    <rPh sb="5" eb="6">
      <t>ナイ</t>
    </rPh>
    <phoneticPr fontId="4"/>
  </si>
  <si>
    <t>川端小学校内</t>
    <rPh sb="0" eb="2">
      <t>カワバタ</t>
    </rPh>
    <rPh sb="2" eb="5">
      <t>ショウガッコウ</t>
    </rPh>
    <rPh sb="5" eb="6">
      <t>ナイ</t>
    </rPh>
    <phoneticPr fontId="4"/>
  </si>
  <si>
    <t>木根川小学校内</t>
    <rPh sb="0" eb="1">
      <t>キ</t>
    </rPh>
    <rPh sb="1" eb="2">
      <t>ネ</t>
    </rPh>
    <rPh sb="2" eb="3">
      <t>ガワ</t>
    </rPh>
    <rPh sb="3" eb="6">
      <t>ショウガッコウ</t>
    </rPh>
    <rPh sb="6" eb="7">
      <t>ナイ</t>
    </rPh>
    <phoneticPr fontId="4"/>
  </si>
  <si>
    <t>上小松小学校内</t>
    <rPh sb="0" eb="1">
      <t>カミ</t>
    </rPh>
    <rPh sb="1" eb="3">
      <t>コマツ</t>
    </rPh>
    <rPh sb="3" eb="6">
      <t>ショウガッコウ</t>
    </rPh>
    <rPh sb="6" eb="7">
      <t>ナイ</t>
    </rPh>
    <phoneticPr fontId="4"/>
  </si>
  <si>
    <t>小松南小学校内</t>
    <rPh sb="0" eb="2">
      <t>コマツ</t>
    </rPh>
    <rPh sb="2" eb="3">
      <t>ミナミ</t>
    </rPh>
    <rPh sb="3" eb="6">
      <t>ショウガッコウ</t>
    </rPh>
    <rPh sb="6" eb="7">
      <t>ナイ</t>
    </rPh>
    <phoneticPr fontId="4"/>
  </si>
  <si>
    <t>北野小学校内</t>
    <rPh sb="0" eb="2">
      <t>キタノ</t>
    </rPh>
    <rPh sb="2" eb="5">
      <t>ショウガッコウ</t>
    </rPh>
    <rPh sb="5" eb="6">
      <t>ナイ</t>
    </rPh>
    <phoneticPr fontId="4"/>
  </si>
  <si>
    <t>鎌倉小学校内</t>
    <rPh sb="0" eb="2">
      <t>カマクラ</t>
    </rPh>
    <rPh sb="2" eb="5">
      <t>ショウガッコウ</t>
    </rPh>
    <rPh sb="5" eb="6">
      <t>ナイ</t>
    </rPh>
    <phoneticPr fontId="4"/>
  </si>
  <si>
    <t>東綾瀬小学校内</t>
    <rPh sb="0" eb="3">
      <t>ヒガシアヤセ</t>
    </rPh>
    <rPh sb="3" eb="6">
      <t>ショウガッコウ</t>
    </rPh>
    <rPh sb="6" eb="7">
      <t>ナイ</t>
    </rPh>
    <phoneticPr fontId="4"/>
  </si>
  <si>
    <t>（面積はふたば含む）</t>
  </si>
  <si>
    <t>南綾瀬小学校内</t>
    <rPh sb="0" eb="1">
      <t>ミナミ</t>
    </rPh>
    <rPh sb="1" eb="3">
      <t>アヤセ</t>
    </rPh>
    <rPh sb="3" eb="6">
      <t>ショウガッコウ</t>
    </rPh>
    <rPh sb="6" eb="7">
      <t>ウチ</t>
    </rPh>
    <phoneticPr fontId="4"/>
  </si>
  <si>
    <t>松上小学校内（面積は松上含む）</t>
    <rPh sb="0" eb="1">
      <t>マツ</t>
    </rPh>
    <rPh sb="1" eb="2">
      <t>ウエ</t>
    </rPh>
    <rPh sb="2" eb="5">
      <t>ショウガッコウ</t>
    </rPh>
    <rPh sb="5" eb="6">
      <t>ナイ</t>
    </rPh>
    <rPh sb="7" eb="9">
      <t>メンセキ</t>
    </rPh>
    <rPh sb="10" eb="12">
      <t>マツガミ</t>
    </rPh>
    <rPh sb="12" eb="13">
      <t>フク</t>
    </rPh>
    <phoneticPr fontId="4"/>
  </si>
  <si>
    <t>東金町小学校内</t>
    <rPh sb="0" eb="3">
      <t>ヒガシカナマチ</t>
    </rPh>
    <rPh sb="3" eb="6">
      <t>ショウガッコウ</t>
    </rPh>
    <rPh sb="6" eb="7">
      <t>ナイ</t>
    </rPh>
    <phoneticPr fontId="4"/>
  </si>
  <si>
    <t>中之台小学校内</t>
    <rPh sb="0" eb="1">
      <t>ナカ</t>
    </rPh>
    <rPh sb="1" eb="2">
      <t>コレ</t>
    </rPh>
    <rPh sb="2" eb="3">
      <t>ダイ</t>
    </rPh>
    <rPh sb="3" eb="6">
      <t>ショウガッコウ</t>
    </rPh>
    <rPh sb="6" eb="7">
      <t>ナイ</t>
    </rPh>
    <phoneticPr fontId="4"/>
  </si>
  <si>
    <t>原田小学校内</t>
    <rPh sb="0" eb="2">
      <t>ハラダ</t>
    </rPh>
    <rPh sb="2" eb="5">
      <t>ショウガッコウ</t>
    </rPh>
    <rPh sb="5" eb="6">
      <t>ナイ</t>
    </rPh>
    <phoneticPr fontId="4"/>
  </si>
  <si>
    <t>東柴又小学校内</t>
    <rPh sb="0" eb="1">
      <t>ヒガシ</t>
    </rPh>
    <rPh sb="1" eb="3">
      <t>シバマタ</t>
    </rPh>
    <rPh sb="3" eb="6">
      <t>ショウガッコウ</t>
    </rPh>
    <rPh sb="6" eb="7">
      <t>ナイ</t>
    </rPh>
    <phoneticPr fontId="4"/>
  </si>
  <si>
    <t>細田小学校内</t>
    <rPh sb="0" eb="2">
      <t>ホソダ</t>
    </rPh>
    <rPh sb="2" eb="5">
      <t>ショウガッコウ</t>
    </rPh>
    <rPh sb="5" eb="6">
      <t>ナイ</t>
    </rPh>
    <phoneticPr fontId="4"/>
  </si>
  <si>
    <t>北野小学校内</t>
    <rPh sb="0" eb="2">
      <t>キタノ</t>
    </rPh>
    <rPh sb="2" eb="3">
      <t>ショウ</t>
    </rPh>
    <rPh sb="3" eb="5">
      <t>ガッコウ</t>
    </rPh>
    <rPh sb="5" eb="6">
      <t>ナイ</t>
    </rPh>
    <phoneticPr fontId="4"/>
  </si>
  <si>
    <t>新宿小学校内</t>
    <rPh sb="0" eb="2">
      <t>ニイジュク</t>
    </rPh>
    <rPh sb="2" eb="5">
      <t>ショウガッコウ</t>
    </rPh>
    <rPh sb="5" eb="6">
      <t>ナイ</t>
    </rPh>
    <phoneticPr fontId="4"/>
  </si>
  <si>
    <t>高砂中学校内（面積は第二含む）</t>
    <rPh sb="0" eb="2">
      <t>タカサゴ</t>
    </rPh>
    <rPh sb="2" eb="5">
      <t>チュウガッコウ</t>
    </rPh>
    <rPh sb="5" eb="6">
      <t>ナイ</t>
    </rPh>
    <rPh sb="7" eb="9">
      <t>メンセキ</t>
    </rPh>
    <rPh sb="10" eb="11">
      <t>ダイ</t>
    </rPh>
    <rPh sb="11" eb="12">
      <t>２</t>
    </rPh>
    <rPh sb="12" eb="13">
      <t>フク</t>
    </rPh>
    <phoneticPr fontId="4"/>
  </si>
  <si>
    <t>高砂中学校内（面積は第一含む）</t>
    <rPh sb="0" eb="2">
      <t>タカサゴ</t>
    </rPh>
    <rPh sb="2" eb="5">
      <t>チュウガッコウ</t>
    </rPh>
    <rPh sb="5" eb="6">
      <t>ナイ</t>
    </rPh>
    <rPh sb="7" eb="9">
      <t>メンセキ</t>
    </rPh>
    <rPh sb="10" eb="11">
      <t>ダイ</t>
    </rPh>
    <rPh sb="11" eb="12">
      <t>１</t>
    </rPh>
    <rPh sb="12" eb="13">
      <t>フク</t>
    </rPh>
    <phoneticPr fontId="4"/>
  </si>
  <si>
    <t>西亀有小学校内（面積は第二含む）</t>
    <rPh sb="0" eb="3">
      <t>ニシカメアリ</t>
    </rPh>
    <rPh sb="3" eb="6">
      <t>ショウガッコウ</t>
    </rPh>
    <rPh sb="6" eb="7">
      <t>ナイ</t>
    </rPh>
    <rPh sb="12" eb="13">
      <t>ニ</t>
    </rPh>
    <phoneticPr fontId="4"/>
  </si>
  <si>
    <t>西亀有小学校内（面積は第一含む）</t>
    <rPh sb="12" eb="13">
      <t>イチ</t>
    </rPh>
    <phoneticPr fontId="4"/>
  </si>
  <si>
    <t>堀切小学校内（面積は第一含む）</t>
    <rPh sb="0" eb="2">
      <t>ホリキリ</t>
    </rPh>
    <rPh sb="2" eb="5">
      <t>ショウガッコウ</t>
    </rPh>
    <rPh sb="5" eb="6">
      <t>ナイ</t>
    </rPh>
    <rPh sb="11" eb="12">
      <t>イチ</t>
    </rPh>
    <phoneticPr fontId="4"/>
  </si>
  <si>
    <t>渋江小学校内</t>
    <rPh sb="0" eb="2">
      <t>シブエ</t>
    </rPh>
    <rPh sb="2" eb="5">
      <t>ショウガッコウ</t>
    </rPh>
    <rPh sb="5" eb="6">
      <t>ナイ</t>
    </rPh>
    <phoneticPr fontId="4"/>
  </si>
  <si>
    <t>堀切小学校内（面積は第二含む）</t>
    <rPh sb="0" eb="2">
      <t>ホリキリ</t>
    </rPh>
    <rPh sb="2" eb="5">
      <t>ショウガッコウ</t>
    </rPh>
    <rPh sb="5" eb="6">
      <t>ナイ</t>
    </rPh>
    <phoneticPr fontId="4"/>
  </si>
  <si>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4"/>
  </si>
  <si>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4"/>
  </si>
  <si>
    <t>(再掲)うち障害児数</t>
    <rPh sb="1" eb="3">
      <t>サイケイ</t>
    </rPh>
    <rPh sb="6" eb="8">
      <t>ショウガイ</t>
    </rPh>
    <rPh sb="8" eb="9">
      <t>ジ</t>
    </rPh>
    <rPh sb="9" eb="10">
      <t>スウ</t>
    </rPh>
    <phoneticPr fontId="25"/>
  </si>
  <si>
    <t>施設名</t>
    <phoneticPr fontId="25"/>
  </si>
  <si>
    <t>産休
明け</t>
    <rPh sb="0" eb="2">
      <t>サンキュウ</t>
    </rPh>
    <phoneticPr fontId="4"/>
  </si>
  <si>
    <t>予約</t>
    <rPh sb="0" eb="2">
      <t>ヨヤク</t>
    </rPh>
    <phoneticPr fontId="4"/>
  </si>
  <si>
    <t>休日</t>
    <rPh sb="0" eb="2">
      <t>キュウジツ</t>
    </rPh>
    <phoneticPr fontId="25"/>
  </si>
  <si>
    <t>ふれあい体験保育</t>
    <rPh sb="4" eb="6">
      <t>タイケン</t>
    </rPh>
    <rPh sb="6" eb="8">
      <t>ホイク</t>
    </rPh>
    <phoneticPr fontId="25"/>
  </si>
  <si>
    <t>緊急
一時</t>
    <rPh sb="0" eb="2">
      <t>キンキュウ</t>
    </rPh>
    <rPh sb="3" eb="5">
      <t>イチジ</t>
    </rPh>
    <phoneticPr fontId="25"/>
  </si>
  <si>
    <t>特別保育事業等</t>
    <rPh sb="0" eb="2">
      <t>トクベツ</t>
    </rPh>
    <rPh sb="2" eb="4">
      <t>ホイク</t>
    </rPh>
    <rPh sb="4" eb="6">
      <t>ジギョウ</t>
    </rPh>
    <rPh sb="6" eb="7">
      <t>トウ</t>
    </rPh>
    <phoneticPr fontId="25"/>
  </si>
  <si>
    <t>新小岩2-14-9</t>
  </si>
  <si>
    <t>S36.4.1</t>
  </si>
  <si>
    <t>柴又3-30-9</t>
  </si>
  <si>
    <t>S47.2</t>
  </si>
  <si>
    <t>東堀切1-15-16</t>
  </si>
  <si>
    <t>S36.7.1</t>
  </si>
  <si>
    <t>H27.1</t>
  </si>
  <si>
    <t>青戸5-9-10</t>
  </si>
  <si>
    <t>S38.11.30</t>
  </si>
  <si>
    <t>H4.10</t>
  </si>
  <si>
    <t>西新小岩4-33-10</t>
  </si>
  <si>
    <t>S39.11.1</t>
  </si>
  <si>
    <t>S50.6</t>
  </si>
  <si>
    <t>四つ木3-5-6</t>
  </si>
  <si>
    <t>S41.5.1</t>
  </si>
  <si>
    <t>H24.2</t>
  </si>
  <si>
    <t>南水元3-3-11</t>
  </si>
  <si>
    <t>S42.4.1</t>
  </si>
  <si>
    <t>H24.4</t>
  </si>
  <si>
    <t>東四つ木1-18-12</t>
    <rPh sb="3" eb="4">
      <t>キ</t>
    </rPh>
    <phoneticPr fontId="4"/>
  </si>
  <si>
    <t>S42.5.1</t>
  </si>
  <si>
    <t>S42.3</t>
  </si>
  <si>
    <t>東金町4-34-12</t>
  </si>
  <si>
    <t>S43.3.1</t>
  </si>
  <si>
    <t>S56.9</t>
  </si>
  <si>
    <t>西亀有1-18-6</t>
  </si>
  <si>
    <t>S43.4.1</t>
  </si>
  <si>
    <t>R3.2</t>
  </si>
  <si>
    <t>東新小岩4-7-13</t>
  </si>
  <si>
    <t>S44.5.1</t>
  </si>
  <si>
    <t>S44.3</t>
  </si>
  <si>
    <t>堀切1-23-3</t>
  </si>
  <si>
    <t>小菅2-19-1</t>
  </si>
  <si>
    <t>S45.4.1</t>
  </si>
  <si>
    <t>R元.8</t>
    <rPh sb="1" eb="2">
      <t>ガン</t>
    </rPh>
    <phoneticPr fontId="4"/>
  </si>
  <si>
    <t>宝町1-12-10</t>
  </si>
  <si>
    <t>S45.3</t>
  </si>
  <si>
    <t>S46.4.1</t>
  </si>
  <si>
    <t>S46.3</t>
  </si>
  <si>
    <t>S47.4.1</t>
  </si>
  <si>
    <t>S47.5.1</t>
  </si>
  <si>
    <t>S48.4.1</t>
  </si>
  <si>
    <t>S48.3</t>
  </si>
  <si>
    <t>細田4-19-5</t>
  </si>
  <si>
    <t>S48.5</t>
  </si>
  <si>
    <t>東新小岩7-17-3</t>
  </si>
  <si>
    <t>S49.8.1</t>
  </si>
  <si>
    <t>S49.7</t>
  </si>
  <si>
    <t>S50.4.1</t>
  </si>
  <si>
    <t>新宿1-23-4</t>
  </si>
  <si>
    <t>東水元3-5-7</t>
  </si>
  <si>
    <t>S50.10.1</t>
  </si>
  <si>
    <t>S50.9</t>
  </si>
  <si>
    <t>鎌倉1-7-3</t>
  </si>
  <si>
    <t>S51.4.1</t>
  </si>
  <si>
    <t>R元.9</t>
    <rPh sb="0" eb="1">
      <t>ガン</t>
    </rPh>
    <phoneticPr fontId="4"/>
  </si>
  <si>
    <t>S51.4</t>
  </si>
  <si>
    <t>亀有4-24-11</t>
  </si>
  <si>
    <t>S52.4.1</t>
  </si>
  <si>
    <t>S52.2</t>
  </si>
  <si>
    <t>小菅3-10-32</t>
  </si>
  <si>
    <t>S52.4</t>
  </si>
  <si>
    <t>奥戸5-23-7</t>
  </si>
  <si>
    <t>S53.4.1</t>
  </si>
  <si>
    <t>S53.3</t>
  </si>
  <si>
    <t>西新小岩3-21-7</t>
  </si>
  <si>
    <t>S53.8.1</t>
  </si>
  <si>
    <t>南水元3-7-2</t>
  </si>
  <si>
    <t>S53.10.1</t>
  </si>
  <si>
    <t>青戸3-8-8</t>
  </si>
  <si>
    <t>S55.4.1</t>
  </si>
  <si>
    <t>S55.2</t>
  </si>
  <si>
    <t>東金町5-28-1</t>
  </si>
  <si>
    <t>S55.12.1</t>
  </si>
  <si>
    <t>S55.10</t>
  </si>
  <si>
    <t>西新小岩2-1-3</t>
  </si>
  <si>
    <t>S56.10.1</t>
  </si>
  <si>
    <t>S56.8</t>
  </si>
  <si>
    <t>白鳥3-2-1</t>
  </si>
  <si>
    <t>S59.4.1</t>
  </si>
  <si>
    <t>S59.1</t>
  </si>
  <si>
    <t>堀切4-60-1</t>
    <rPh sb="0" eb="2">
      <t>ホリキリ</t>
    </rPh>
    <phoneticPr fontId="4"/>
  </si>
  <si>
    <t>H17.6.1</t>
  </si>
  <si>
    <t>H17.5</t>
  </si>
  <si>
    <t>高砂4-1-49</t>
    <rPh sb="0" eb="2">
      <t>タカサゴ</t>
    </rPh>
    <phoneticPr fontId="4"/>
  </si>
  <si>
    <t>H24.7.1</t>
  </si>
  <si>
    <t>H24.7</t>
  </si>
  <si>
    <t>開設年月日</t>
    <rPh sb="0" eb="2">
      <t>カイセツ</t>
    </rPh>
    <rPh sb="2" eb="5">
      <t>ネンガッピ</t>
    </rPh>
    <phoneticPr fontId="4"/>
  </si>
  <si>
    <t>建設年月</t>
    <phoneticPr fontId="25"/>
  </si>
  <si>
    <t>障害児
受入</t>
    <rPh sb="0" eb="2">
      <t>ショウガイ</t>
    </rPh>
    <rPh sb="2" eb="3">
      <t>ジ</t>
    </rPh>
    <rPh sb="4" eb="5">
      <t>ウ</t>
    </rPh>
    <rPh sb="5" eb="6">
      <t>イ</t>
    </rPh>
    <phoneticPr fontId="25"/>
  </si>
  <si>
    <t>〇</t>
    <phoneticPr fontId="25"/>
  </si>
  <si>
    <t>　注：地域集会室とは、地区センターの集会施設を指し、表中は「〇〇地区センター」と標記してある。</t>
    <rPh sb="3" eb="5">
      <t>チイキ</t>
    </rPh>
    <rPh sb="5" eb="8">
      <t>シュウカイシツ</t>
    </rPh>
    <rPh sb="11" eb="13">
      <t>チク</t>
    </rPh>
    <rPh sb="18" eb="20">
      <t>シュウカイ</t>
    </rPh>
    <rPh sb="20" eb="22">
      <t>シセツ</t>
    </rPh>
    <rPh sb="23" eb="24">
      <t>サ</t>
    </rPh>
    <phoneticPr fontId="25"/>
  </si>
  <si>
    <t>認可年月日</t>
    <rPh sb="0" eb="2">
      <t>ニンカ</t>
    </rPh>
    <rPh sb="2" eb="5">
      <t>ネンガッピ</t>
    </rPh>
    <phoneticPr fontId="4"/>
  </si>
  <si>
    <t>亀有3-38-9</t>
  </si>
  <si>
    <t>西亀有2-35-3</t>
  </si>
  <si>
    <t>東金町3-36-15</t>
  </si>
  <si>
    <t>高砂5-48-4</t>
  </si>
  <si>
    <t>奥戸6-24-1</t>
  </si>
  <si>
    <t>新宿4-4-16</t>
  </si>
  <si>
    <t>新宿2-2-19</t>
  </si>
  <si>
    <t>亀有1-27-2</t>
  </si>
  <si>
    <t>堀切3-30-12</t>
  </si>
  <si>
    <t>鎌倉3-39-15</t>
  </si>
  <si>
    <t>柴又4-5-14</t>
  </si>
  <si>
    <t>青戸1-24-10</t>
  </si>
  <si>
    <t>柴又6-19-1</t>
  </si>
  <si>
    <t>柴又2-2-9</t>
  </si>
  <si>
    <t>東新小岩3-14-1</t>
  </si>
  <si>
    <t>高砂2-3-7</t>
  </si>
  <si>
    <t>東四つ木3-6-12</t>
  </si>
  <si>
    <t>細田5-24-1</t>
  </si>
  <si>
    <t>高砂6-4-15</t>
  </si>
  <si>
    <t>青戸3-13-25</t>
  </si>
  <si>
    <t>亀有2-32-28</t>
  </si>
  <si>
    <t>水元3-11-8</t>
  </si>
  <si>
    <t>東水元1-16-2</t>
  </si>
  <si>
    <t>水元1-26-3</t>
    <rPh sb="0" eb="2">
      <t>ミズモト</t>
    </rPh>
    <phoneticPr fontId="4"/>
  </si>
  <si>
    <t>東立石3-14-12</t>
    <rPh sb="0" eb="3">
      <t>ヒガシタテイシ</t>
    </rPh>
    <phoneticPr fontId="4"/>
  </si>
  <si>
    <t>青戸4-23-1</t>
    <rPh sb="0" eb="2">
      <t>アオト</t>
    </rPh>
    <phoneticPr fontId="4"/>
  </si>
  <si>
    <t>亀有3-16-5</t>
    <rPh sb="0" eb="2">
      <t>カメ</t>
    </rPh>
    <phoneticPr fontId="4"/>
  </si>
  <si>
    <t>水元3-13-20</t>
    <rPh sb="0" eb="2">
      <t>ミズ</t>
    </rPh>
    <phoneticPr fontId="4"/>
  </si>
  <si>
    <t>東金町1-3-1</t>
    <rPh sb="0" eb="3">
      <t>ヒガシカナマチ</t>
    </rPh>
    <phoneticPr fontId="4"/>
  </si>
  <si>
    <t>堀切7-8-3</t>
  </si>
  <si>
    <t>四つ木5-13-16</t>
    <rPh sb="0" eb="1">
      <t>ヨ</t>
    </rPh>
    <rPh sb="2" eb="3">
      <t>キ</t>
    </rPh>
    <phoneticPr fontId="4"/>
  </si>
  <si>
    <t>青戸4-24-20</t>
    <rPh sb="0" eb="2">
      <t>アオト</t>
    </rPh>
    <phoneticPr fontId="4"/>
  </si>
  <si>
    <t>東金町2-13-10</t>
    <rPh sb="0" eb="3">
      <t>ヒガシカナマチ</t>
    </rPh>
    <phoneticPr fontId="4"/>
  </si>
  <si>
    <t>南水元4-18-11</t>
    <rPh sb="0" eb="3">
      <t>ミナミミズモト</t>
    </rPh>
    <phoneticPr fontId="4"/>
  </si>
  <si>
    <t>水元1-12-14</t>
    <rPh sb="0" eb="2">
      <t>ミズモト</t>
    </rPh>
    <phoneticPr fontId="4"/>
  </si>
  <si>
    <t>東金町1-14-5</t>
  </si>
  <si>
    <t>青戸1-10-10</t>
    <rPh sb="0" eb="2">
      <t>アオト</t>
    </rPh>
    <phoneticPr fontId="4"/>
  </si>
  <si>
    <t>金町4-20-13</t>
    <rPh sb="0" eb="2">
      <t>カナマチ</t>
    </rPh>
    <phoneticPr fontId="4"/>
  </si>
  <si>
    <t>金町5-37-6</t>
    <rPh sb="0" eb="2">
      <t>カナマチ</t>
    </rPh>
    <phoneticPr fontId="4"/>
  </si>
  <si>
    <t>亀有1-12-22</t>
    <rPh sb="0" eb="2">
      <t>カメアリ</t>
    </rPh>
    <phoneticPr fontId="4"/>
  </si>
  <si>
    <t>堀切2-56-13</t>
    <rPh sb="0" eb="2">
      <t>ホリキリ</t>
    </rPh>
    <phoneticPr fontId="4"/>
  </si>
  <si>
    <t>四つ木4-1-4</t>
    <rPh sb="0" eb="1">
      <t>ヨ</t>
    </rPh>
    <rPh sb="2" eb="3">
      <t>ギ</t>
    </rPh>
    <phoneticPr fontId="4"/>
  </si>
  <si>
    <t>奥戸8-2-4</t>
  </si>
  <si>
    <t>西新小岩5-30-6</t>
  </si>
  <si>
    <t>西亀有3-25-11</t>
    <rPh sb="0" eb="1">
      <t>ニシカメアリ</t>
    </rPh>
    <phoneticPr fontId="53"/>
  </si>
  <si>
    <t>堀切8-5-7</t>
  </si>
  <si>
    <t>お花茶屋1-19-5</t>
    <rPh sb="0" eb="2">
      <t>チャヤ</t>
    </rPh>
    <phoneticPr fontId="53"/>
  </si>
  <si>
    <t>東立石2-3-10</t>
    <rPh sb="0" eb="1">
      <t>ヒガシタテイシ</t>
    </rPh>
    <phoneticPr fontId="53"/>
  </si>
  <si>
    <t>青戸7-34-8</t>
  </si>
  <si>
    <t>東新小岩3-3-13</t>
  </si>
  <si>
    <t>西新小岩3-14-18</t>
  </si>
  <si>
    <t>立石1-4-10</t>
  </si>
  <si>
    <t>立石2-31-17</t>
    <rPh sb="0" eb="1">
      <t>タテイシ</t>
    </rPh>
    <phoneticPr fontId="4"/>
  </si>
  <si>
    <t>南水元1-12-6</t>
    <rPh sb="0" eb="2">
      <t>ミナミミズモト</t>
    </rPh>
    <phoneticPr fontId="4"/>
  </si>
  <si>
    <t>新宿3-27-8</t>
    <rPh sb="0" eb="1">
      <t>ニイジュク</t>
    </rPh>
    <phoneticPr fontId="4"/>
  </si>
  <si>
    <t>金町6-4-1 2F</t>
  </si>
  <si>
    <t>柴又5-13-3</t>
    <rPh sb="0" eb="1">
      <t>シバマタ</t>
    </rPh>
    <phoneticPr fontId="4"/>
  </si>
  <si>
    <t>高砂2-31-5</t>
  </si>
  <si>
    <t>奥戸5-2-1</t>
  </si>
  <si>
    <t>東金町2-6-19</t>
  </si>
  <si>
    <t>東新小岩6-22-7</t>
  </si>
  <si>
    <t>東金町1-16-4</t>
    <rPh sb="0" eb="1">
      <t>ヒガシ</t>
    </rPh>
    <phoneticPr fontId="4"/>
  </si>
  <si>
    <t>立石6-35-14</t>
  </si>
  <si>
    <t>東水元1-18-20</t>
    <rPh sb="0" eb="1">
      <t>ヒガシ</t>
    </rPh>
    <rPh sb="1" eb="3">
      <t>ミズモト</t>
    </rPh>
    <phoneticPr fontId="4"/>
  </si>
  <si>
    <t>南水元2-25-6</t>
    <rPh sb="0" eb="1">
      <t>ミナミ</t>
    </rPh>
    <rPh sb="1" eb="3">
      <t>ミズモト</t>
    </rPh>
    <phoneticPr fontId="4"/>
  </si>
  <si>
    <t>金町2-3-16</t>
  </si>
  <si>
    <r>
      <rPr>
        <sz val="10"/>
        <rFont val="ＭＳ ゴシック"/>
        <family val="3"/>
        <charset val="128"/>
      </rPr>
      <t>金町6-4-2</t>
    </r>
    <r>
      <rPr>
        <sz val="8"/>
        <rFont val="ＭＳ ゴシック"/>
        <family val="3"/>
        <charset val="128"/>
      </rPr>
      <t xml:space="preserve">
ルミナス金町2階</t>
    </r>
    <rPh sb="0" eb="2">
      <t>カナマチ</t>
    </rPh>
    <rPh sb="12" eb="14">
      <t>カナマチ</t>
    </rPh>
    <rPh sb="15" eb="16">
      <t>カイ</t>
    </rPh>
    <phoneticPr fontId="4"/>
  </si>
  <si>
    <t>鎌倉1-4-15</t>
    <rPh sb="0" eb="2">
      <t>カマクラ</t>
    </rPh>
    <phoneticPr fontId="4"/>
  </si>
  <si>
    <t>亀有3-31-4</t>
    <rPh sb="0" eb="2">
      <t>カメアリ</t>
    </rPh>
    <phoneticPr fontId="4"/>
  </si>
  <si>
    <t>亀有4-28-10</t>
    <rPh sb="0" eb="2">
      <t>カメアリ</t>
    </rPh>
    <phoneticPr fontId="4"/>
  </si>
  <si>
    <t>西亀有4-18-16</t>
    <rPh sb="1" eb="3">
      <t>カメアリ</t>
    </rPh>
    <phoneticPr fontId="4"/>
  </si>
  <si>
    <t>堀切4-49-6</t>
  </si>
  <si>
    <t>青戸3-33-7</t>
  </si>
  <si>
    <t>新小岩3-13-23</t>
    <rPh sb="0" eb="3">
      <t>シンコイワ</t>
    </rPh>
    <phoneticPr fontId="4"/>
  </si>
  <si>
    <t>水元2-3-19</t>
    <rPh sb="0" eb="2">
      <t>ミズモト</t>
    </rPh>
    <phoneticPr fontId="4"/>
  </si>
  <si>
    <t>東金町4-16-12</t>
    <rPh sb="0" eb="3">
      <t>ヒガシカナマチ</t>
    </rPh>
    <phoneticPr fontId="2"/>
  </si>
  <si>
    <t>東金町5-19-1</t>
    <rPh sb="0" eb="3">
      <t>ヒガシカナマチ</t>
    </rPh>
    <phoneticPr fontId="2"/>
  </si>
  <si>
    <t>高砂7-15-11</t>
    <rPh sb="0" eb="2">
      <t>タカサゴ</t>
    </rPh>
    <phoneticPr fontId="2"/>
  </si>
  <si>
    <t>細田3-16-5</t>
    <rPh sb="0" eb="2">
      <t>ホソダ</t>
    </rPh>
    <phoneticPr fontId="2"/>
  </si>
  <si>
    <t>東立石4-45-5</t>
    <rPh sb="0" eb="1">
      <t>ヒガシ</t>
    </rPh>
    <rPh sb="1" eb="3">
      <t>タテイシ</t>
    </rPh>
    <phoneticPr fontId="2"/>
  </si>
  <si>
    <t>奥戸2-37-14</t>
    <rPh sb="0" eb="2">
      <t>オクド</t>
    </rPh>
    <phoneticPr fontId="2"/>
  </si>
  <si>
    <t>金町2-19-6</t>
    <rPh sb="0" eb="2">
      <t>カナマチ</t>
    </rPh>
    <phoneticPr fontId="4"/>
  </si>
  <si>
    <t>東新小岩7-2-8</t>
    <rPh sb="0" eb="4">
      <t>ヒガシシンコイワ</t>
    </rPh>
    <phoneticPr fontId="4"/>
  </si>
  <si>
    <t>金町4-10-14</t>
    <rPh sb="0" eb="2">
      <t>カナマチ</t>
    </rPh>
    <phoneticPr fontId="4"/>
  </si>
  <si>
    <t>西新小岩4-35-5</t>
    <rPh sb="0" eb="4">
      <t>ニシシンコイワ</t>
    </rPh>
    <phoneticPr fontId="4"/>
  </si>
  <si>
    <t>西亀有4-8-19</t>
    <phoneticPr fontId="25"/>
  </si>
  <si>
    <t>S53.10</t>
    <phoneticPr fontId="25"/>
  </si>
  <si>
    <t xml:space="preserve"> </t>
    <phoneticPr fontId="25"/>
  </si>
  <si>
    <t>注２：保護率の単位（‰）は千分率</t>
    <rPh sb="0" eb="1">
      <t>チュウ</t>
    </rPh>
    <rPh sb="3" eb="5">
      <t>ホゴ</t>
    </rPh>
    <rPh sb="5" eb="6">
      <t>リツ</t>
    </rPh>
    <rPh sb="7" eb="9">
      <t>タンイ</t>
    </rPh>
    <rPh sb="13" eb="16">
      <t>センブンリツ</t>
    </rPh>
    <phoneticPr fontId="25"/>
  </si>
  <si>
    <t>注１：保護停止中を含む。</t>
    <rPh sb="0" eb="1">
      <t>チュウ</t>
    </rPh>
    <rPh sb="3" eb="5">
      <t>ホゴ</t>
    </rPh>
    <rPh sb="5" eb="8">
      <t>テイシチュウ</t>
    </rPh>
    <rPh sb="9" eb="10">
      <t>フク</t>
    </rPh>
    <phoneticPr fontId="25"/>
  </si>
  <si>
    <t>保護率</t>
    <rPh sb="0" eb="2">
      <t>ホゴ</t>
    </rPh>
    <rPh sb="2" eb="3">
      <t>リツ</t>
    </rPh>
    <phoneticPr fontId="25"/>
  </si>
  <si>
    <t>道路反射鏡</t>
    <phoneticPr fontId="25"/>
  </si>
  <si>
    <t>歩行者用
防護柵</t>
    <phoneticPr fontId="25"/>
  </si>
  <si>
    <t>標識</t>
    <phoneticPr fontId="25"/>
  </si>
  <si>
    <t>街路灯</t>
    <phoneticPr fontId="25"/>
  </si>
  <si>
    <t>道路</t>
  </si>
  <si>
    <t>通学路</t>
  </si>
  <si>
    <t>総数</t>
    <rPh sb="0" eb="2">
      <t>ソウスウ</t>
    </rPh>
    <phoneticPr fontId="1"/>
  </si>
  <si>
    <t>街路</t>
  </si>
  <si>
    <t>橋梁</t>
  </si>
  <si>
    <t>か所</t>
    <phoneticPr fontId="25"/>
  </si>
  <si>
    <t>本</t>
    <phoneticPr fontId="25"/>
  </si>
  <si>
    <t>基</t>
    <phoneticPr fontId="25"/>
  </si>
  <si>
    <t>特別区道</t>
    <rPh sb="0" eb="3">
      <t>トクベツク</t>
    </rPh>
    <rPh sb="3" eb="4">
      <t>ドウ</t>
    </rPh>
    <phoneticPr fontId="25"/>
  </si>
  <si>
    <t>都道</t>
    <rPh sb="0" eb="2">
      <t>トドウ</t>
    </rPh>
    <phoneticPr fontId="25"/>
  </si>
  <si>
    <t>国道</t>
    <rPh sb="0" eb="2">
      <t>コクドウ</t>
    </rPh>
    <phoneticPr fontId="25"/>
  </si>
  <si>
    <t>資料：都市整備部公園課</t>
    <rPh sb="3" eb="5">
      <t>トシ</t>
    </rPh>
    <rPh sb="5" eb="7">
      <t>セイビ</t>
    </rPh>
    <rPh sb="7" eb="8">
      <t>ブ</t>
    </rPh>
    <rPh sb="8" eb="11">
      <t>コウエンカ</t>
    </rPh>
    <phoneticPr fontId="25"/>
  </si>
  <si>
    <t>注１：水元大気総合測定室の測定結果（オキシダントは5時〜20時の測定値）による｡</t>
    <phoneticPr fontId="25"/>
  </si>
  <si>
    <t>mg／㎥</t>
    <phoneticPr fontId="25"/>
  </si>
  <si>
    <t>集団回収</t>
    <rPh sb="0" eb="2">
      <t>シュウダン</t>
    </rPh>
    <rPh sb="2" eb="4">
      <t>カイシュウ</t>
    </rPh>
    <phoneticPr fontId="25"/>
  </si>
  <si>
    <t>行政回収</t>
    <rPh sb="0" eb="2">
      <t>ギョウセイ</t>
    </rPh>
    <rPh sb="2" eb="4">
      <t>カイシュウ</t>
    </rPh>
    <phoneticPr fontId="25"/>
  </si>
  <si>
    <t>びん類</t>
    <rPh sb="2" eb="3">
      <t>ルイ</t>
    </rPh>
    <phoneticPr fontId="25"/>
  </si>
  <si>
    <t>アルミ缶</t>
    <rPh sb="3" eb="4">
      <t>カン</t>
    </rPh>
    <phoneticPr fontId="25"/>
  </si>
  <si>
    <t>スチール缶</t>
    <rPh sb="4" eb="5">
      <t>カン</t>
    </rPh>
    <phoneticPr fontId="25"/>
  </si>
  <si>
    <t>ペットボトル</t>
    <phoneticPr fontId="25"/>
  </si>
  <si>
    <t>紙パック</t>
    <rPh sb="0" eb="1">
      <t>カミ</t>
    </rPh>
    <phoneticPr fontId="25"/>
  </si>
  <si>
    <t>食品トレイ</t>
    <rPh sb="0" eb="2">
      <t>ショクヒン</t>
    </rPh>
    <phoneticPr fontId="25"/>
  </si>
  <si>
    <t>蛍光管</t>
    <rPh sb="0" eb="2">
      <t>ケイコウ</t>
    </rPh>
    <rPh sb="2" eb="3">
      <t>カン</t>
    </rPh>
    <phoneticPr fontId="25"/>
  </si>
  <si>
    <t>乾電池</t>
    <rPh sb="0" eb="3">
      <t>カンデンチ</t>
    </rPh>
    <phoneticPr fontId="25"/>
  </si>
  <si>
    <t>資料：清掃事務所</t>
    <rPh sb="3" eb="5">
      <t>セイソウ</t>
    </rPh>
    <rPh sb="5" eb="7">
      <t>ジム</t>
    </rPh>
    <rPh sb="7" eb="8">
      <t>ショ</t>
    </rPh>
    <phoneticPr fontId="25"/>
  </si>
  <si>
    <t>総数</t>
    <rPh sb="0" eb="2">
      <t>ソウスウ</t>
    </rPh>
    <phoneticPr fontId="25"/>
  </si>
  <si>
    <t>（１）剪定枝葉のリサイクル</t>
    <rPh sb="3" eb="5">
      <t>センテイ</t>
    </rPh>
    <rPh sb="5" eb="6">
      <t>エダ</t>
    </rPh>
    <rPh sb="6" eb="7">
      <t>ハ</t>
    </rPh>
    <phoneticPr fontId="25"/>
  </si>
  <si>
    <t>（２）放置自転車のリサイクル</t>
    <rPh sb="3" eb="5">
      <t>ホウチ</t>
    </rPh>
    <rPh sb="5" eb="8">
      <t>ジテンシャ</t>
    </rPh>
    <phoneticPr fontId="25"/>
  </si>
  <si>
    <t>（単位：台）</t>
    <rPh sb="1" eb="3">
      <t>タンイ</t>
    </rPh>
    <rPh sb="4" eb="5">
      <t>ダイ</t>
    </rPh>
    <phoneticPr fontId="25"/>
  </si>
  <si>
    <t>チップ・堆肥化処理数</t>
    <rPh sb="4" eb="7">
      <t>タイヒカ</t>
    </rPh>
    <rPh sb="7" eb="10">
      <t>ショリスウ</t>
    </rPh>
    <phoneticPr fontId="25"/>
  </si>
  <si>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5"/>
  </si>
  <si>
    <t>１日当たり</t>
    <phoneticPr fontId="25"/>
  </si>
  <si>
    <t>１か月当たり</t>
    <rPh sb="3" eb="4">
      <t>ア</t>
    </rPh>
    <phoneticPr fontId="8"/>
  </si>
  <si>
    <t>-</t>
    <phoneticPr fontId="25"/>
  </si>
  <si>
    <t>貸付目標</t>
    <rPh sb="0" eb="2">
      <t>カシツケ</t>
    </rPh>
    <rPh sb="2" eb="4">
      <t>モクヒョウ</t>
    </rPh>
    <phoneticPr fontId="25"/>
  </si>
  <si>
    <t>金額(A)</t>
    <phoneticPr fontId="25"/>
  </si>
  <si>
    <t>目標金額(B)</t>
    <phoneticPr fontId="25"/>
  </si>
  <si>
    <t>目標達成率
(A÷B×100)</t>
    <rPh sb="0" eb="2">
      <t>モクヒョウ</t>
    </rPh>
    <rPh sb="2" eb="4">
      <t>タッセイ</t>
    </rPh>
    <rPh sb="4" eb="5">
      <t>リツ</t>
    </rPh>
    <phoneticPr fontId="25"/>
  </si>
  <si>
    <t>%</t>
    <phoneticPr fontId="25"/>
  </si>
  <si>
    <t>件数</t>
    <rPh sb="0" eb="2">
      <t>ケンスウ</t>
    </rPh>
    <phoneticPr fontId="25"/>
  </si>
  <si>
    <t>室数</t>
    <rPh sb="0" eb="1">
      <t>シツ</t>
    </rPh>
    <rPh sb="1" eb="2">
      <t>スウ</t>
    </rPh>
    <phoneticPr fontId="25"/>
  </si>
  <si>
    <t>利用室数</t>
    <rPh sb="0" eb="2">
      <t>リヨウ</t>
    </rPh>
    <rPh sb="2" eb="3">
      <t>シツ</t>
    </rPh>
    <rPh sb="3" eb="4">
      <t>スウ</t>
    </rPh>
    <phoneticPr fontId="25"/>
  </si>
  <si>
    <t>室数</t>
    <rPh sb="0" eb="1">
      <t>シツ</t>
    </rPh>
    <rPh sb="1" eb="2">
      <t>スウ</t>
    </rPh>
    <phoneticPr fontId="25"/>
  </si>
  <si>
    <t>室</t>
    <rPh sb="0" eb="1">
      <t>シツ</t>
    </rPh>
    <phoneticPr fontId="25"/>
  </si>
  <si>
    <t>利用
件数</t>
    <rPh sb="0" eb="2">
      <t>リヨウ</t>
    </rPh>
    <rPh sb="3" eb="5">
      <t>ケンスウ</t>
    </rPh>
    <phoneticPr fontId="25"/>
  </si>
  <si>
    <t>（5室70人）</t>
    <rPh sb="2" eb="3">
      <t>シツ</t>
    </rPh>
    <rPh sb="5" eb="6">
      <t>ニン</t>
    </rPh>
    <phoneticPr fontId="25"/>
  </si>
  <si>
    <t>園数</t>
    <rPh sb="0" eb="1">
      <t>エン</t>
    </rPh>
    <rPh sb="1" eb="2">
      <t>スウ</t>
    </rPh>
    <phoneticPr fontId="25"/>
  </si>
  <si>
    <t>（各年5月1日現在）</t>
    <rPh sb="1" eb="2">
      <t>カク</t>
    </rPh>
    <rPh sb="2" eb="3">
      <t>ネン</t>
    </rPh>
    <rPh sb="4" eb="5">
      <t>ガツ</t>
    </rPh>
    <rPh sb="6" eb="7">
      <t>ニチ</t>
    </rPh>
    <rPh sb="7" eb="9">
      <t>ゲンザイ</t>
    </rPh>
    <phoneticPr fontId="25"/>
  </si>
  <si>
    <t>平成30年</t>
    <rPh sb="0" eb="2">
      <t>ヘイセイ</t>
    </rPh>
    <rPh sb="4" eb="5">
      <t>ネン</t>
    </rPh>
    <phoneticPr fontId="25"/>
  </si>
  <si>
    <t>令和元年</t>
    <rPh sb="0" eb="2">
      <t>レイワ</t>
    </rPh>
    <rPh sb="2" eb="4">
      <t>ガンネン</t>
    </rPh>
    <phoneticPr fontId="25"/>
  </si>
  <si>
    <t>注２：定員数は、利用定員とする。</t>
    <rPh sb="0" eb="1">
      <t>チュウ</t>
    </rPh>
    <rPh sb="3" eb="5">
      <t>テイイン</t>
    </rPh>
    <rPh sb="5" eb="6">
      <t>スウ</t>
    </rPh>
    <rPh sb="8" eb="10">
      <t>リヨウ</t>
    </rPh>
    <rPh sb="10" eb="12">
      <t>テイイン</t>
    </rPh>
    <phoneticPr fontId="25"/>
  </si>
  <si>
    <t>注３：各幼稚園の数値は令和4年度のもの。</t>
    <rPh sb="0" eb="1">
      <t>チュウ</t>
    </rPh>
    <rPh sb="3" eb="7">
      <t>カクヨウチエン</t>
    </rPh>
    <rPh sb="8" eb="10">
      <t>スウチ</t>
    </rPh>
    <rPh sb="11" eb="13">
      <t>レイワ</t>
    </rPh>
    <rPh sb="14" eb="16">
      <t>ネンド</t>
    </rPh>
    <phoneticPr fontId="25"/>
  </si>
  <si>
    <t>視聴覚資料</t>
    <rPh sb="0" eb="3">
      <t>シチョウカク</t>
    </rPh>
    <rPh sb="3" eb="5">
      <t>シリョウ</t>
    </rPh>
    <phoneticPr fontId="25"/>
  </si>
  <si>
    <t>総数</t>
    <rPh sb="0" eb="2">
      <t>ソウスウ</t>
    </rPh>
    <phoneticPr fontId="25"/>
  </si>
  <si>
    <t>（４）視聴覚資料数</t>
    <rPh sb="3" eb="6">
      <t>シチョウカク</t>
    </rPh>
    <rPh sb="6" eb="8">
      <t>シリョウ</t>
    </rPh>
    <phoneticPr fontId="25"/>
  </si>
  <si>
    <t>（５）視聴覚資料利用状況の推移</t>
    <rPh sb="3" eb="6">
      <t>シチョウカク</t>
    </rPh>
    <rPh sb="6" eb="8">
      <t>シリョウ</t>
    </rPh>
    <rPh sb="8" eb="10">
      <t>リヨウ</t>
    </rPh>
    <rPh sb="10" eb="12">
      <t>ジョウキョウ</t>
    </rPh>
    <rPh sb="13" eb="15">
      <t>スイイ</t>
    </rPh>
    <phoneticPr fontId="25"/>
  </si>
  <si>
    <t>注１：にいじゅく地区図書館は令和3年6月2日開館。令和元年度～2年度及び令和3年度4月～5月は、新宿図書サービスコーナーの数値。</t>
    <rPh sb="0" eb="1">
      <t>チュウ</t>
    </rPh>
    <rPh sb="8" eb="10">
      <t>チク</t>
    </rPh>
    <rPh sb="10" eb="13">
      <t>トショカン</t>
    </rPh>
    <rPh sb="14" eb="16">
      <t>レイワ</t>
    </rPh>
    <rPh sb="17" eb="18">
      <t>ネン</t>
    </rPh>
    <rPh sb="19" eb="20">
      <t>ガツ</t>
    </rPh>
    <rPh sb="21" eb="22">
      <t>ニチ</t>
    </rPh>
    <rPh sb="22" eb="24">
      <t>カイカン</t>
    </rPh>
    <rPh sb="25" eb="27">
      <t>レイワ</t>
    </rPh>
    <rPh sb="27" eb="29">
      <t>ガンネン</t>
    </rPh>
    <rPh sb="29" eb="30">
      <t>ド</t>
    </rPh>
    <rPh sb="32" eb="34">
      <t>ネンド</t>
    </rPh>
    <rPh sb="34" eb="35">
      <t>オヨ</t>
    </rPh>
    <rPh sb="36" eb="38">
      <t>レイワ</t>
    </rPh>
    <rPh sb="39" eb="41">
      <t>ネンド</t>
    </rPh>
    <rPh sb="42" eb="43">
      <t>ガツ</t>
    </rPh>
    <rPh sb="45" eb="46">
      <t>ガツ</t>
    </rPh>
    <rPh sb="48" eb="50">
      <t>ニイジュク</t>
    </rPh>
    <rPh sb="50" eb="52">
      <t>トショ</t>
    </rPh>
    <rPh sb="61" eb="63">
      <t>スウチ</t>
    </rPh>
    <phoneticPr fontId="25"/>
  </si>
  <si>
    <t>注３：貸出冊数は団体及び他自治体協力を含む。</t>
    <rPh sb="0" eb="1">
      <t>チュウ</t>
    </rPh>
    <rPh sb="3" eb="4">
      <t>カ</t>
    </rPh>
    <rPh sb="4" eb="5">
      <t>ダ</t>
    </rPh>
    <rPh sb="5" eb="7">
      <t>サッスウ</t>
    </rPh>
    <rPh sb="8" eb="10">
      <t>ダンタイ</t>
    </rPh>
    <rPh sb="10" eb="11">
      <t>オヨ</t>
    </rPh>
    <rPh sb="12" eb="13">
      <t>タ</t>
    </rPh>
    <rPh sb="13" eb="16">
      <t>ジチタイ</t>
    </rPh>
    <rPh sb="16" eb="18">
      <t>キョウリョク</t>
    </rPh>
    <rPh sb="19" eb="20">
      <t>フク</t>
    </rPh>
    <phoneticPr fontId="25"/>
  </si>
  <si>
    <r>
      <t xml:space="preserve">視聴覚資料
</t>
    </r>
    <r>
      <rPr>
        <sz val="9"/>
        <rFont val="ＭＳ 明朝"/>
        <family val="1"/>
        <charset val="128"/>
      </rPr>
      <t>貸出数</t>
    </r>
    <rPh sb="0" eb="3">
      <t>シチョウカク</t>
    </rPh>
    <rPh sb="3" eb="5">
      <t>シリョウ</t>
    </rPh>
    <rPh sb="6" eb="8">
      <t>カシダシ</t>
    </rPh>
    <rPh sb="8" eb="9">
      <t>スウ</t>
    </rPh>
    <phoneticPr fontId="25"/>
  </si>
  <si>
    <t>注１：視聴覚資料とは、ＣＤ・カセット・ビデオテープ・ＤＶＤ</t>
    <rPh sb="0" eb="1">
      <t>チュウ</t>
    </rPh>
    <rPh sb="3" eb="6">
      <t>シチョウカク</t>
    </rPh>
    <rPh sb="6" eb="8">
      <t>シリョウ</t>
    </rPh>
    <phoneticPr fontId="25"/>
  </si>
  <si>
    <t>注２：にいじゅく地区図書館は令和3年6月2日開館。令和元年度～2年度及び令和3年度4月～5月は、新宿図書サービスコーナーの数値。</t>
    <rPh sb="0" eb="1">
      <t>チュウ</t>
    </rPh>
    <rPh sb="8" eb="10">
      <t>チク</t>
    </rPh>
    <rPh sb="10" eb="13">
      <t>トショカン</t>
    </rPh>
    <rPh sb="14" eb="16">
      <t>レイワ</t>
    </rPh>
    <rPh sb="17" eb="18">
      <t>ネン</t>
    </rPh>
    <rPh sb="19" eb="20">
      <t>ガツ</t>
    </rPh>
    <rPh sb="21" eb="22">
      <t>ニチ</t>
    </rPh>
    <rPh sb="22" eb="24">
      <t>カイカン</t>
    </rPh>
    <rPh sb="25" eb="27">
      <t>レイワ</t>
    </rPh>
    <rPh sb="27" eb="29">
      <t>ガンネン</t>
    </rPh>
    <rPh sb="29" eb="30">
      <t>ド</t>
    </rPh>
    <rPh sb="32" eb="34">
      <t>ネンド</t>
    </rPh>
    <rPh sb="34" eb="35">
      <t>オヨ</t>
    </rPh>
    <rPh sb="36" eb="38">
      <t>レイワ</t>
    </rPh>
    <rPh sb="39" eb="41">
      <t>ネンド</t>
    </rPh>
    <rPh sb="42" eb="43">
      <t>ガツ</t>
    </rPh>
    <rPh sb="45" eb="46">
      <t>ガツ</t>
    </rPh>
    <rPh sb="48" eb="50">
      <t>ニイジュク</t>
    </rPh>
    <rPh sb="50" eb="52">
      <t>トショ</t>
    </rPh>
    <rPh sb="61" eb="63">
      <t>スウチ</t>
    </rPh>
    <phoneticPr fontId="25"/>
  </si>
  <si>
    <t>注３：中央図書館の視聴覚資料貸出数にはリリオ亀有図書サービスカウンター及び男女平等推進センター図書資料室の貸出数を含む。</t>
    <rPh sb="0" eb="1">
      <t>チュウ</t>
    </rPh>
    <rPh sb="3" eb="5">
      <t>チュウオウ</t>
    </rPh>
    <rPh sb="5" eb="8">
      <t>トショカン</t>
    </rPh>
    <rPh sb="9" eb="12">
      <t>シチョウカク</t>
    </rPh>
    <rPh sb="12" eb="14">
      <t>シリョウ</t>
    </rPh>
    <rPh sb="14" eb="15">
      <t>カ</t>
    </rPh>
    <rPh sb="15" eb="16">
      <t>ダ</t>
    </rPh>
    <rPh sb="16" eb="17">
      <t>スウ</t>
    </rPh>
    <rPh sb="35" eb="36">
      <t>オヨ</t>
    </rPh>
    <rPh sb="47" eb="49">
      <t>トショ</t>
    </rPh>
    <rPh sb="49" eb="51">
      <t>シリョウ</t>
    </rPh>
    <rPh sb="51" eb="52">
      <t>シツ</t>
    </rPh>
    <rPh sb="53" eb="54">
      <t>カ</t>
    </rPh>
    <rPh sb="54" eb="55">
      <t>ダ</t>
    </rPh>
    <rPh sb="55" eb="56">
      <t>スウ</t>
    </rPh>
    <rPh sb="57" eb="58">
      <t>フク</t>
    </rPh>
    <phoneticPr fontId="25"/>
  </si>
  <si>
    <t>注４：視聴覚資料貸出数は団体及び他自治体協力を含む。</t>
    <rPh sb="0" eb="1">
      <t>チュウ</t>
    </rPh>
    <rPh sb="3" eb="6">
      <t>シチョウカク</t>
    </rPh>
    <rPh sb="6" eb="8">
      <t>シリョウ</t>
    </rPh>
    <rPh sb="8" eb="9">
      <t>カ</t>
    </rPh>
    <rPh sb="9" eb="10">
      <t>ダ</t>
    </rPh>
    <rPh sb="10" eb="11">
      <t>スウ</t>
    </rPh>
    <rPh sb="12" eb="14">
      <t>ダンタイ</t>
    </rPh>
    <rPh sb="14" eb="15">
      <t>オヨ</t>
    </rPh>
    <rPh sb="16" eb="17">
      <t>タ</t>
    </rPh>
    <rPh sb="17" eb="20">
      <t>ジチタイ</t>
    </rPh>
    <rPh sb="20" eb="22">
      <t>キョウリョク</t>
    </rPh>
    <rPh sb="23" eb="24">
      <t>フク</t>
    </rPh>
    <phoneticPr fontId="25"/>
  </si>
  <si>
    <t>1日当たり
入館者数</t>
    <rPh sb="1" eb="2">
      <t>ニチ</t>
    </rPh>
    <rPh sb="2" eb="3">
      <t>ア</t>
    </rPh>
    <rPh sb="6" eb="9">
      <t>ニュウカンシャ</t>
    </rPh>
    <rPh sb="9" eb="10">
      <t>スウ</t>
    </rPh>
    <phoneticPr fontId="25"/>
  </si>
  <si>
    <t>1投影当たり
観覧者数</t>
    <rPh sb="1" eb="3">
      <t>トウエイ</t>
    </rPh>
    <rPh sb="3" eb="4">
      <t>ア</t>
    </rPh>
    <rPh sb="7" eb="10">
      <t>カンランシャ</t>
    </rPh>
    <rPh sb="10" eb="11">
      <t>スウ</t>
    </rPh>
    <phoneticPr fontId="25"/>
  </si>
  <si>
    <t>第一</t>
    <rPh sb="0" eb="1">
      <t>ダイ</t>
    </rPh>
    <rPh sb="1" eb="2">
      <t>イチ</t>
    </rPh>
    <phoneticPr fontId="25"/>
  </si>
  <si>
    <t>第二</t>
    <rPh sb="0" eb="1">
      <t>ダイ</t>
    </rPh>
    <rPh sb="1" eb="2">
      <t>ニ</t>
    </rPh>
    <phoneticPr fontId="25"/>
  </si>
  <si>
    <t>第三</t>
    <rPh sb="0" eb="1">
      <t>ダイ</t>
    </rPh>
    <rPh sb="1" eb="2">
      <t>サン</t>
    </rPh>
    <phoneticPr fontId="25"/>
  </si>
  <si>
    <t>会議室（3室）</t>
    <rPh sb="0" eb="3">
      <t>カイギシツ</t>
    </rPh>
    <rPh sb="5" eb="6">
      <t>シツ</t>
    </rPh>
    <phoneticPr fontId="25"/>
  </si>
  <si>
    <t>所在地：高砂1-2-1</t>
    <phoneticPr fontId="25"/>
  </si>
  <si>
    <t>（１）利用件数</t>
    <rPh sb="3" eb="5">
      <t>リヨウ</t>
    </rPh>
    <rPh sb="5" eb="6">
      <t>ケン</t>
    </rPh>
    <rPh sb="6" eb="7">
      <t>スウ</t>
    </rPh>
    <phoneticPr fontId="25"/>
  </si>
  <si>
    <t>（２）登録者数</t>
    <rPh sb="3" eb="5">
      <t>トウロク</t>
    </rPh>
    <rPh sb="5" eb="6">
      <t>シャ</t>
    </rPh>
    <rPh sb="6" eb="7">
      <t>スウ</t>
    </rPh>
    <phoneticPr fontId="25"/>
  </si>
  <si>
    <t>個人教室</t>
    <rPh sb="0" eb="2">
      <t>コジン</t>
    </rPh>
    <rPh sb="2" eb="4">
      <t>キョウシツ</t>
    </rPh>
    <phoneticPr fontId="25"/>
  </si>
  <si>
    <t>団体教室</t>
    <rPh sb="0" eb="2">
      <t>ダンタイ</t>
    </rPh>
    <rPh sb="2" eb="4">
      <t>キョウシツ</t>
    </rPh>
    <phoneticPr fontId="25"/>
  </si>
  <si>
    <t>障害児</t>
    <rPh sb="0" eb="2">
      <t>ショウガイ</t>
    </rPh>
    <rPh sb="2" eb="3">
      <t>ジ</t>
    </rPh>
    <phoneticPr fontId="25"/>
  </si>
  <si>
    <t>一般</t>
    <rPh sb="0" eb="2">
      <t>イッパン</t>
    </rPh>
    <phoneticPr fontId="25"/>
  </si>
  <si>
    <t>幼稚園</t>
    <rPh sb="0" eb="3">
      <t>ヨウチエン</t>
    </rPh>
    <phoneticPr fontId="25"/>
  </si>
  <si>
    <t>保育園</t>
    <rPh sb="0" eb="3">
      <t>ホイクエン</t>
    </rPh>
    <phoneticPr fontId="25"/>
  </si>
  <si>
    <t>特別支援学校等</t>
    <rPh sb="0" eb="2">
      <t>トクベツ</t>
    </rPh>
    <rPh sb="2" eb="4">
      <t>シエン</t>
    </rPh>
    <rPh sb="4" eb="6">
      <t>ガッコウ</t>
    </rPh>
    <rPh sb="6" eb="7">
      <t>トウ</t>
    </rPh>
    <phoneticPr fontId="25"/>
  </si>
  <si>
    <t>その他</t>
    <rPh sb="2" eb="3">
      <t>タ</t>
    </rPh>
    <phoneticPr fontId="25"/>
  </si>
  <si>
    <t>人</t>
    <rPh sb="0" eb="1">
      <t>ヒト</t>
    </rPh>
    <phoneticPr fontId="25"/>
  </si>
  <si>
    <t>団体</t>
    <rPh sb="0" eb="2">
      <t>ダンタイ</t>
    </rPh>
    <phoneticPr fontId="25"/>
  </si>
  <si>
    <t>面数</t>
    <rPh sb="0" eb="1">
      <t>メン</t>
    </rPh>
    <rPh sb="1" eb="2">
      <t>スウ</t>
    </rPh>
    <phoneticPr fontId="25"/>
  </si>
  <si>
    <t>堀切橋フットサル場</t>
    <rPh sb="0" eb="1">
      <t>ホリ</t>
    </rPh>
    <rPh sb="1" eb="2">
      <t>キリ</t>
    </rPh>
    <rPh sb="2" eb="3">
      <t>バシ</t>
    </rPh>
    <rPh sb="8" eb="9">
      <t>ジョウ</t>
    </rPh>
    <phoneticPr fontId="25"/>
  </si>
  <si>
    <t>小菅西公園フットサル場</t>
    <rPh sb="0" eb="2">
      <t>コスゲ</t>
    </rPh>
    <rPh sb="2" eb="3">
      <t>ニシ</t>
    </rPh>
    <rPh sb="3" eb="5">
      <t>コウエン</t>
    </rPh>
    <rPh sb="10" eb="11">
      <t>ジョウ</t>
    </rPh>
    <phoneticPr fontId="25"/>
  </si>
  <si>
    <t>行政相談委員</t>
    <rPh sb="0" eb="2">
      <t>ギョウセイ</t>
    </rPh>
    <rPh sb="2" eb="4">
      <t>ソウダン</t>
    </rPh>
    <rPh sb="4" eb="6">
      <t>イイン</t>
    </rPh>
    <phoneticPr fontId="25"/>
  </si>
  <si>
    <t>介護支援サポーター</t>
    <rPh sb="0" eb="2">
      <t>カイゴ</t>
    </rPh>
    <rPh sb="2" eb="4">
      <t>シエン</t>
    </rPh>
    <phoneticPr fontId="25"/>
  </si>
  <si>
    <t>子ども会</t>
    <rPh sb="0" eb="1">
      <t>コ</t>
    </rPh>
    <rPh sb="3" eb="4">
      <t>カイ</t>
    </rPh>
    <phoneticPr fontId="25"/>
  </si>
  <si>
    <t>スポーツ少年団</t>
    <rPh sb="4" eb="7">
      <t>ショウネンダン</t>
    </rPh>
    <phoneticPr fontId="25"/>
  </si>
  <si>
    <t>スポーツ推進委員</t>
    <rPh sb="4" eb="6">
      <t>スイシン</t>
    </rPh>
    <rPh sb="6" eb="8">
      <t>イイン</t>
    </rPh>
    <phoneticPr fontId="25"/>
  </si>
  <si>
    <t>体育協会</t>
    <rPh sb="0" eb="2">
      <t>タイイク</t>
    </rPh>
    <rPh sb="2" eb="4">
      <t>キョウカイ</t>
    </rPh>
    <phoneticPr fontId="25"/>
  </si>
  <si>
    <t>地域スポーツクラブ</t>
    <rPh sb="0" eb="2">
      <t>チイキ</t>
    </rPh>
    <phoneticPr fontId="25"/>
  </si>
  <si>
    <t>人員</t>
    <phoneticPr fontId="25"/>
  </si>
  <si>
    <t>男</t>
    <rPh sb="0" eb="1">
      <t>オトコ</t>
    </rPh>
    <phoneticPr fontId="25"/>
  </si>
  <si>
    <t>女</t>
    <rPh sb="0" eb="1">
      <t>オンナ</t>
    </rPh>
    <phoneticPr fontId="25"/>
  </si>
  <si>
    <t>…</t>
    <phoneticPr fontId="25"/>
  </si>
  <si>
    <t>-</t>
    <phoneticPr fontId="25"/>
  </si>
  <si>
    <t>青少年育成地区委員会</t>
    <phoneticPr fontId="25"/>
  </si>
  <si>
    <t>総数</t>
    <rPh sb="0" eb="2">
      <t>ソウスウ</t>
    </rPh>
    <phoneticPr fontId="25"/>
  </si>
  <si>
    <t>資料：総務部すぐやる課、人権推進課、地域振興部地域振興課、地域防災課、福祉部福祉管理課、高齢者支援課、</t>
    <rPh sb="3" eb="5">
      <t>ソウム</t>
    </rPh>
    <rPh sb="5" eb="6">
      <t>ブ</t>
    </rPh>
    <rPh sb="10" eb="11">
      <t>カ</t>
    </rPh>
    <rPh sb="12" eb="14">
      <t>ジンケン</t>
    </rPh>
    <rPh sb="14" eb="16">
      <t>スイシン</t>
    </rPh>
    <rPh sb="16" eb="17">
      <t>カ</t>
    </rPh>
    <rPh sb="18" eb="20">
      <t>チイキ</t>
    </rPh>
    <rPh sb="20" eb="22">
      <t>シンコウ</t>
    </rPh>
    <rPh sb="22" eb="23">
      <t>ブ</t>
    </rPh>
    <rPh sb="23" eb="25">
      <t>チイキ</t>
    </rPh>
    <rPh sb="25" eb="27">
      <t>シンコウ</t>
    </rPh>
    <rPh sb="27" eb="28">
      <t>カ</t>
    </rPh>
    <rPh sb="29" eb="31">
      <t>チイキ</t>
    </rPh>
    <rPh sb="31" eb="33">
      <t>ボウサイ</t>
    </rPh>
    <rPh sb="33" eb="34">
      <t>カ</t>
    </rPh>
    <phoneticPr fontId="25"/>
  </si>
  <si>
    <t>　　　教育委員会事務局地域教育課、生涯スポーツ課、選挙管理委員会事務局</t>
    <rPh sb="17" eb="19">
      <t>ショウガイ</t>
    </rPh>
    <rPh sb="23" eb="24">
      <t>カ</t>
    </rPh>
    <phoneticPr fontId="25"/>
  </si>
  <si>
    <t>相談会場</t>
    <rPh sb="0" eb="2">
      <t>ソウダン</t>
    </rPh>
    <rPh sb="2" eb="4">
      <t>カイジョウ</t>
    </rPh>
    <phoneticPr fontId="25"/>
  </si>
  <si>
    <t>相談日
(曜日)</t>
    <rPh sb="0" eb="2">
      <t>ソウダン</t>
    </rPh>
    <rPh sb="2" eb="3">
      <t>ヒ</t>
    </rPh>
    <rPh sb="5" eb="7">
      <t>ヨウビ</t>
    </rPh>
    <phoneticPr fontId="25"/>
  </si>
  <si>
    <t>月～金</t>
  </si>
  <si>
    <t>月～金</t>
    <rPh sb="0" eb="1">
      <t>ゲツ</t>
    </rPh>
    <rPh sb="2" eb="3">
      <t>キン</t>
    </rPh>
    <phoneticPr fontId="25"/>
  </si>
  <si>
    <t>水</t>
    <rPh sb="0" eb="1">
      <t>スイ</t>
    </rPh>
    <phoneticPr fontId="25"/>
  </si>
  <si>
    <t>区民相談室</t>
    <rPh sb="0" eb="2">
      <t>クミン</t>
    </rPh>
    <rPh sb="2" eb="5">
      <t>ソウダンシツ</t>
    </rPh>
    <phoneticPr fontId="25"/>
  </si>
  <si>
    <t>区民相談室</t>
    <rPh sb="0" eb="5">
      <t>クミンソウダンシツ</t>
    </rPh>
    <phoneticPr fontId="25"/>
  </si>
  <si>
    <t>月</t>
    <rPh sb="0" eb="1">
      <t>ゲツ</t>
    </rPh>
    <phoneticPr fontId="25"/>
  </si>
  <si>
    <t>火・木</t>
    <rPh sb="0" eb="1">
      <t>カ</t>
    </rPh>
    <rPh sb="2" eb="3">
      <t>モク</t>
    </rPh>
    <phoneticPr fontId="3"/>
  </si>
  <si>
    <t>消費生活センター</t>
  </si>
  <si>
    <t>中小企業相談</t>
  </si>
  <si>
    <t>手話相談</t>
  </si>
  <si>
    <t>月～金</t>
    <rPh sb="2" eb="3">
      <t>キン</t>
    </rPh>
    <phoneticPr fontId="3"/>
  </si>
  <si>
    <t>総合教育センター</t>
  </si>
  <si>
    <t>月～土</t>
    <rPh sb="0" eb="1">
      <t>ツキ</t>
    </rPh>
    <rPh sb="2" eb="3">
      <t>ド</t>
    </rPh>
    <phoneticPr fontId="3"/>
  </si>
  <si>
    <t>月～金</t>
    <rPh sb="0" eb="1">
      <t>ゲツ</t>
    </rPh>
    <phoneticPr fontId="3"/>
  </si>
  <si>
    <t>子ども総合センター</t>
    <rPh sb="0" eb="1">
      <t>コ</t>
    </rPh>
    <rPh sb="3" eb="5">
      <t>ソウゴウ</t>
    </rPh>
    <phoneticPr fontId="3"/>
  </si>
  <si>
    <t>悩みごと相談</t>
    <rPh sb="0" eb="1">
      <t>ナヤ</t>
    </rPh>
    <rPh sb="4" eb="6">
      <t>ソウダン</t>
    </rPh>
    <phoneticPr fontId="3"/>
  </si>
  <si>
    <t>男女平等推進センター</t>
    <rPh sb="0" eb="2">
      <t>ダンジョ</t>
    </rPh>
    <rPh sb="2" eb="4">
      <t>ビョウドウ</t>
    </rPh>
    <rPh sb="4" eb="6">
      <t>スイシン</t>
    </rPh>
    <phoneticPr fontId="3"/>
  </si>
  <si>
    <t>火</t>
  </si>
  <si>
    <t>月・木</t>
    <rPh sb="0" eb="1">
      <t>ゲツ</t>
    </rPh>
    <phoneticPr fontId="3"/>
  </si>
  <si>
    <t>ＬＧＢＴｓ相談</t>
    <rPh sb="5" eb="7">
      <t>ソウダン</t>
    </rPh>
    <phoneticPr fontId="1"/>
  </si>
  <si>
    <t>月～金</t>
    <rPh sb="0" eb="1">
      <t>ツキ</t>
    </rPh>
    <rPh sb="2" eb="3">
      <t>キン</t>
    </rPh>
    <phoneticPr fontId="3"/>
  </si>
  <si>
    <t>月～金</t>
    <rPh sb="0" eb="1">
      <t>ゲツ</t>
    </rPh>
    <rPh sb="2" eb="3">
      <t>キン</t>
    </rPh>
    <phoneticPr fontId="3"/>
  </si>
  <si>
    <t>教育相談・いじめ電話相談</t>
    <phoneticPr fontId="25"/>
  </si>
  <si>
    <t>3-1　一般会計当初予算額の推移</t>
    <rPh sb="8" eb="10">
      <t>トウショ</t>
    </rPh>
    <rPh sb="10" eb="12">
      <t>ヨサン</t>
    </rPh>
    <phoneticPr fontId="25"/>
  </si>
  <si>
    <t>3-2　令和４年度国民健康保険事業特別会計当初予算額</t>
    <rPh sb="4" eb="5">
      <t>レイ</t>
    </rPh>
    <rPh sb="5" eb="6">
      <t>ワ</t>
    </rPh>
    <rPh sb="7" eb="9">
      <t>ネンド</t>
    </rPh>
    <rPh sb="8" eb="9">
      <t>ド</t>
    </rPh>
    <phoneticPr fontId="25"/>
  </si>
  <si>
    <t>3-3　令和４年度後期高齢者医療事業特別会計当初予算額</t>
    <rPh sb="4" eb="5">
      <t>レイ</t>
    </rPh>
    <rPh sb="5" eb="6">
      <t>ワ</t>
    </rPh>
    <rPh sb="7" eb="9">
      <t>ネンド</t>
    </rPh>
    <rPh sb="8" eb="9">
      <t>ド</t>
    </rPh>
    <phoneticPr fontId="25"/>
  </si>
  <si>
    <t>3-4　令和４年度介護保険事業特別会計当初予算額</t>
    <rPh sb="4" eb="5">
      <t>レイ</t>
    </rPh>
    <rPh sb="5" eb="6">
      <t>ワ</t>
    </rPh>
    <rPh sb="7" eb="9">
      <t>ネンド</t>
    </rPh>
    <rPh sb="8" eb="9">
      <t>ド</t>
    </rPh>
    <phoneticPr fontId="25"/>
  </si>
  <si>
    <t>3-5　令和４年度駐車場事業特別会計当初予算額</t>
    <rPh sb="4" eb="5">
      <t>レイ</t>
    </rPh>
    <rPh sb="5" eb="6">
      <t>ワ</t>
    </rPh>
    <rPh sb="7" eb="9">
      <t>ネンド</t>
    </rPh>
    <rPh sb="8" eb="9">
      <t>ド</t>
    </rPh>
    <phoneticPr fontId="25"/>
  </si>
  <si>
    <t>3-6　一般会計決算額の推移</t>
    <phoneticPr fontId="25"/>
  </si>
  <si>
    <t>3-7　令和３年度一般会計決算額</t>
    <rPh sb="4" eb="5">
      <t>レイ</t>
    </rPh>
    <rPh sb="5" eb="6">
      <t>ワ</t>
    </rPh>
    <phoneticPr fontId="25"/>
  </si>
  <si>
    <t>3-8　令和３年度国民健康保険事業特別会計決算額</t>
    <rPh sb="4" eb="5">
      <t>レイ</t>
    </rPh>
    <rPh sb="5" eb="6">
      <t>ワ</t>
    </rPh>
    <phoneticPr fontId="25"/>
  </si>
  <si>
    <t>3-9　令和３年度後期高齢者医療事業特別会計決算額</t>
    <rPh sb="4" eb="5">
      <t>レイ</t>
    </rPh>
    <rPh sb="5" eb="6">
      <t>ワ</t>
    </rPh>
    <rPh sb="7" eb="9">
      <t>ネンド</t>
    </rPh>
    <rPh sb="9" eb="11">
      <t>コウキ</t>
    </rPh>
    <rPh sb="11" eb="13">
      <t>コウレイ</t>
    </rPh>
    <rPh sb="13" eb="14">
      <t>シャ</t>
    </rPh>
    <rPh sb="14" eb="16">
      <t>イリョウ</t>
    </rPh>
    <rPh sb="22" eb="24">
      <t>ケッサン</t>
    </rPh>
    <phoneticPr fontId="25"/>
  </si>
  <si>
    <t>3-10　令和３年度介護保険事業特別会計決算額</t>
    <rPh sb="5" eb="6">
      <t>レイ</t>
    </rPh>
    <rPh sb="6" eb="7">
      <t>ワ</t>
    </rPh>
    <rPh sb="20" eb="22">
      <t>ケッサン</t>
    </rPh>
    <phoneticPr fontId="25"/>
  </si>
  <si>
    <t>3-11　令和３年度駐車場事業特別会計決算額</t>
    <rPh sb="5" eb="6">
      <t>レイ</t>
    </rPh>
    <rPh sb="6" eb="7">
      <t>ワ</t>
    </rPh>
    <rPh sb="8" eb="9">
      <t>ネン</t>
    </rPh>
    <rPh sb="9" eb="10">
      <t>ド</t>
    </rPh>
    <rPh sb="10" eb="13">
      <t>チュウシャジョウ</t>
    </rPh>
    <phoneticPr fontId="25"/>
  </si>
  <si>
    <t>3-12　歳入総額に占める特別区税、特別区交付金の推移（一般会計）</t>
    <rPh sb="28" eb="30">
      <t>イッパン</t>
    </rPh>
    <rPh sb="30" eb="32">
      <t>カイケイ</t>
    </rPh>
    <phoneticPr fontId="25"/>
  </si>
  <si>
    <t>3-13　特別区債と積立基金の推移（一般会計）</t>
    <phoneticPr fontId="25"/>
  </si>
  <si>
    <t>4-1　経営組織別事業所数及び従業者数（経済センサスほか）</t>
    <rPh sb="20" eb="22">
      <t>ケイザイ</t>
    </rPh>
    <phoneticPr fontId="25"/>
  </si>
  <si>
    <t>4-2　産業大分類別､規模別事業所数（経済センサスほか）</t>
    <phoneticPr fontId="25"/>
  </si>
  <si>
    <t>4-3　町丁目別､産業大分類別事業所数及び従業者数（経済センサス）（その１）</t>
    <phoneticPr fontId="74"/>
  </si>
  <si>
    <t>4-6　産業小分類別工場数、従業者数、製造品出荷額等（経済センサス）（その１）</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</si>
  <si>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4-3　町丁目別､産業大分類別事業所数及び従業者数（経済センサス）（その１）（続）</t>
    <phoneticPr fontId="74"/>
  </si>
  <si>
    <t>4-3　町丁目別､産業大分類別事業所数及び従業者数（経済センサス）（その２）</t>
    <phoneticPr fontId="74"/>
  </si>
  <si>
    <t>4-3　町丁目別､産業大分類別事業所数及び従業者数（経済センサス）（その２）（続）</t>
    <phoneticPr fontId="74"/>
  </si>
  <si>
    <t>4-3　町丁目別､産業大分類別事業所数及び従業者数（経済センサス）（その３）</t>
    <phoneticPr fontId="74"/>
  </si>
  <si>
    <t>4-3　町丁目別､産業大分類別事業所数及び従業者数（経済センサス）（その３）（続）</t>
    <phoneticPr fontId="74"/>
  </si>
  <si>
    <t>4-4　産業小分類別事業所数及び従業者数（経済センサス）（その１）</t>
    <phoneticPr fontId="74"/>
  </si>
  <si>
    <t>4-4　産業小分類別事業所数及び従業者数（経済センサス）（その２）</t>
    <phoneticPr fontId="74"/>
  </si>
  <si>
    <t>4-6　産業小分類別工場数、従業者数、製造品出荷額等（経済センサス）（その２）</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</si>
  <si>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4-6　産業小分類別工場数、従業者数、製造品出荷額等（経済センサス）（その３）</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</si>
  <si>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4-6　産業小分類別工場数、従業者数、製造品出荷額等（経済センサス）（その４）</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</si>
  <si>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4-6　産業小分類別工場数、従業者数、製造品出荷額等（経済センサス）（その５）</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</si>
  <si>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4-6　産業小分類別工場数、従業者数、製造品出荷額等（経済センサス）（その６）</t>
    <rPh sb="4" eb="6">
      <t>サンギョウ</t>
    </rPh>
    <rPh sb="6" eb="9">
      <t>ショウブンルイ</t>
    </rPh>
    <rPh sb="9" eb="10">
      <t>ベツ</t>
    </rPh>
    <rPh sb="10" eb="12">
      <t>コウジョウ</t>
    </rPh>
    <rPh sb="12" eb="13">
      <t>スウ</t>
    </rPh>
    <rPh sb="14" eb="15">
      <t>ジュウ</t>
    </rPh>
    <rPh sb="15" eb="18">
      <t>ギョウシャスウ</t>
    </rPh>
    <rPh sb="19" eb="22">
      <t>セイゾウヒン</t>
    </rPh>
    <rPh sb="22" eb="24">
      <t>シュッカ</t>
    </rPh>
    <rPh sb="24" eb="25">
      <t>ガク</t>
    </rPh>
    <rPh sb="25" eb="26">
      <t>トウ</t>
    </rPh>
    <phoneticPr fontId="25"/>
  </si>
  <si>
    <t>4-7　産業中分類別従業者数１〜３人の工業統計表（経済センサス）</t>
    <rPh sb="4" eb="5">
      <t>サン</t>
    </rPh>
    <rPh sb="5" eb="6">
      <t>ギョウ</t>
    </rPh>
    <rPh sb="6" eb="7">
      <t>ナカ</t>
    </rPh>
    <rPh sb="7" eb="8">
      <t>ブン</t>
    </rPh>
    <rPh sb="8" eb="9">
      <t>タグイ</t>
    </rPh>
    <rPh sb="9" eb="10">
      <t>ベツ</t>
    </rPh>
    <rPh sb="10" eb="11">
      <t>ジュウ</t>
    </rPh>
    <rPh sb="11" eb="12">
      <t>ギョウ</t>
    </rPh>
    <phoneticPr fontId="25"/>
  </si>
  <si>
    <t>4-8　産業中分類別従業者数４〜２９人の工業統計表（経済センサス）</t>
    <rPh sb="4" eb="5">
      <t>サン</t>
    </rPh>
    <rPh sb="5" eb="6">
      <t>ギョウ</t>
    </rPh>
    <rPh sb="6" eb="7">
      <t>ナカ</t>
    </rPh>
    <rPh sb="7" eb="8">
      <t>ブン</t>
    </rPh>
    <rPh sb="8" eb="9">
      <t>タグイ</t>
    </rPh>
    <rPh sb="9" eb="10">
      <t>ベツ</t>
    </rPh>
    <rPh sb="10" eb="11">
      <t>ジュウ</t>
    </rPh>
    <rPh sb="11" eb="12">
      <t>ギョウ</t>
    </rPh>
    <phoneticPr fontId="25"/>
  </si>
  <si>
    <t>4-9　産業中分類別従業者数３０人以上の工業統計表（経済センサス）</t>
    <rPh sb="4" eb="5">
      <t>サン</t>
    </rPh>
    <rPh sb="5" eb="6">
      <t>ギョウ</t>
    </rPh>
    <rPh sb="6" eb="7">
      <t>ナカ</t>
    </rPh>
    <rPh sb="7" eb="8">
      <t>ブン</t>
    </rPh>
    <rPh sb="8" eb="9">
      <t>タグイ</t>
    </rPh>
    <rPh sb="9" eb="10">
      <t>ベツ</t>
    </rPh>
    <rPh sb="10" eb="11">
      <t>ジュウ</t>
    </rPh>
    <rPh sb="11" eb="12">
      <t>ギョウ</t>
    </rPh>
    <phoneticPr fontId="25"/>
  </si>
  <si>
    <t>4-9　産業中分類別従業者数３０人以上の工業統計表（経済センサス）（続）</t>
    <rPh sb="4" eb="5">
      <t>サン</t>
    </rPh>
    <rPh sb="5" eb="6">
      <t>ギョウ</t>
    </rPh>
    <rPh sb="6" eb="7">
      <t>ナカ</t>
    </rPh>
    <rPh sb="7" eb="8">
      <t>ブン</t>
    </rPh>
    <rPh sb="8" eb="9">
      <t>タグイ</t>
    </rPh>
    <rPh sb="9" eb="10">
      <t>ベツ</t>
    </rPh>
    <rPh sb="10" eb="11">
      <t>ジュウ</t>
    </rPh>
    <rPh sb="11" eb="12">
      <t>ギョウ</t>
    </rPh>
    <rPh sb="34" eb="35">
      <t>ゾク</t>
    </rPh>
    <phoneticPr fontId="25"/>
  </si>
  <si>
    <t>4-10　規模別工場数､従業者数､現金給与額､原材料使用額及び製造品出荷額等（経済センサスほか）</t>
    <rPh sb="8" eb="10">
      <t>コウジョウ</t>
    </rPh>
    <rPh sb="10" eb="11">
      <t>カズ</t>
    </rPh>
    <phoneticPr fontId="25"/>
  </si>
  <si>
    <t>4-11　産業小分類別卸売業、小売業の商業形態（経済センサス）</t>
    <rPh sb="7" eb="8">
      <t>ショウ</t>
    </rPh>
    <rPh sb="8" eb="10">
      <t>ブンルイ</t>
    </rPh>
    <phoneticPr fontId="25"/>
  </si>
  <si>
    <t>4-12　町丁目別、産業中分類別卸売業・小売業の事業所数及び従業者数（経済センサス）（その１）</t>
    <rPh sb="10" eb="12">
      <t>サンギョウ</t>
    </rPh>
    <rPh sb="12" eb="15">
      <t>チュウブンルイ</t>
    </rPh>
    <rPh sb="15" eb="16">
      <t>ベツ</t>
    </rPh>
    <rPh sb="16" eb="19">
      <t>オロシウリギョウ</t>
    </rPh>
    <rPh sb="20" eb="23">
      <t>コウリギョウ</t>
    </rPh>
    <rPh sb="24" eb="27">
      <t>ジギョウショ</t>
    </rPh>
    <rPh sb="28" eb="29">
      <t>オヨ</t>
    </rPh>
    <rPh sb="35" eb="37">
      <t>ケイザイ</t>
    </rPh>
    <phoneticPr fontId="74"/>
  </si>
  <si>
    <t>4-12　町丁目別、産業中分類別卸売業・小売業の事業所数及び従業者数（経済センサス）（その２）</t>
    <phoneticPr fontId="74"/>
  </si>
  <si>
    <t>4-12　町丁目別、産業中分類別卸売業・小売業の事業所数及び従業者数（経済センサス）（その３）</t>
    <phoneticPr fontId="74"/>
  </si>
  <si>
    <t>4-13　商業集積地区別卸売業・小売業の事業所数､従業者数､売場面積及び年間販売額（商業統計調査）</t>
    <rPh sb="10" eb="11">
      <t>ク</t>
    </rPh>
    <rPh sb="12" eb="15">
      <t>オロシウリギョウ</t>
    </rPh>
    <rPh sb="16" eb="19">
      <t>コウリギョウ</t>
    </rPh>
    <rPh sb="20" eb="23">
      <t>ジギョウショ</t>
    </rPh>
    <rPh sb="34" eb="35">
      <t>オヨ</t>
    </rPh>
    <rPh sb="42" eb="44">
      <t>ショウギョウ</t>
    </rPh>
    <rPh sb="44" eb="46">
      <t>トウケイ</t>
    </rPh>
    <rPh sb="46" eb="48">
      <t>チョウサ</t>
    </rPh>
    <phoneticPr fontId="25"/>
  </si>
  <si>
    <t>4-16　農家数、従事者数、農地面積及び生産緑地面積</t>
    <rPh sb="7" eb="8">
      <t>スウ</t>
    </rPh>
    <rPh sb="9" eb="12">
      <t>ジュウジシャ</t>
    </rPh>
    <rPh sb="12" eb="13">
      <t>スウ</t>
    </rPh>
    <rPh sb="18" eb="19">
      <t>オヨ</t>
    </rPh>
    <rPh sb="20" eb="22">
      <t>セイサン</t>
    </rPh>
    <rPh sb="22" eb="24">
      <t>リョクチ</t>
    </rPh>
    <rPh sb="24" eb="26">
      <t>メンセキ</t>
    </rPh>
    <phoneticPr fontId="25"/>
  </si>
  <si>
    <t>4-17　区民農園</t>
    <phoneticPr fontId="25"/>
  </si>
  <si>
    <t>4-18　[葛飾町工場物語」認定製品・技術</t>
    <rPh sb="6" eb="8">
      <t>カツシカ</t>
    </rPh>
    <rPh sb="8" eb="11">
      <t>マチコウバ</t>
    </rPh>
    <rPh sb="11" eb="13">
      <t>モノガタリ</t>
    </rPh>
    <rPh sb="14" eb="16">
      <t>ニンテイ</t>
    </rPh>
    <rPh sb="16" eb="18">
      <t>セイヒン</t>
    </rPh>
    <rPh sb="19" eb="21">
      <t>ギジュツ</t>
    </rPh>
    <phoneticPr fontId="25"/>
  </si>
  <si>
    <t>5-1　中小企業融資状況</t>
    <phoneticPr fontId="25"/>
  </si>
  <si>
    <t>5-2　労働組合組織状況</t>
    <rPh sb="4" eb="6">
      <t>ロウドウ</t>
    </rPh>
    <rPh sb="6" eb="8">
      <t>クミアイ</t>
    </rPh>
    <rPh sb="8" eb="10">
      <t>ソシキ</t>
    </rPh>
    <rPh sb="10" eb="12">
      <t>ジョウキョウ</t>
    </rPh>
    <phoneticPr fontId="25"/>
  </si>
  <si>
    <t>5-3　労働力状態別15歳以上人口（国勢調査）</t>
    <rPh sb="18" eb="20">
      <t>コクセイ</t>
    </rPh>
    <rPh sb="20" eb="22">
      <t>チョウサ</t>
    </rPh>
    <phoneticPr fontId="25"/>
  </si>
  <si>
    <t>総数</t>
    <rPh sb="0" eb="2">
      <t>ソウスウ</t>
    </rPh>
    <phoneticPr fontId="25"/>
  </si>
  <si>
    <t>(再掲)うち管理職員</t>
    <rPh sb="1" eb="3">
      <t>サイケイ</t>
    </rPh>
    <rPh sb="6" eb="8">
      <t>カンリ</t>
    </rPh>
    <rPh sb="8" eb="9">
      <t>ショク</t>
    </rPh>
    <rPh sb="9" eb="10">
      <t>イン</t>
    </rPh>
    <phoneticPr fontId="25"/>
  </si>
  <si>
    <t>年及び園名</t>
    <rPh sb="0" eb="1">
      <t>ネン</t>
    </rPh>
    <rPh sb="1" eb="2">
      <t>オヨ</t>
    </rPh>
    <rPh sb="3" eb="5">
      <t>エンメイ</t>
    </rPh>
    <phoneticPr fontId="25"/>
  </si>
  <si>
    <t>　注：教員数には寄宿舎指導員12人を含む。</t>
    <rPh sb="1" eb="2">
      <t>チュウ</t>
    </rPh>
    <rPh sb="3" eb="5">
      <t>キョウイン</t>
    </rPh>
    <rPh sb="5" eb="6">
      <t>スウ</t>
    </rPh>
    <rPh sb="8" eb="11">
      <t>キシュクシャ</t>
    </rPh>
    <rPh sb="11" eb="14">
      <t>シドウイン</t>
    </rPh>
    <rPh sb="16" eb="17">
      <t>ニン</t>
    </rPh>
    <rPh sb="18" eb="19">
      <t>フク</t>
    </rPh>
    <phoneticPr fontId="25"/>
  </si>
  <si>
    <t>(指)理科・生活科</t>
    <rPh sb="3" eb="5">
      <t>リカ</t>
    </rPh>
    <rPh sb="6" eb="9">
      <t>セイカツカ</t>
    </rPh>
    <phoneticPr fontId="3"/>
  </si>
  <si>
    <t>(指)外国語</t>
    <rPh sb="3" eb="6">
      <t>ガイコクゴ</t>
    </rPh>
    <phoneticPr fontId="3"/>
  </si>
  <si>
    <t>(指)特別の教科　道徳</t>
    <rPh sb="3" eb="5">
      <t>トクベツ</t>
    </rPh>
    <rPh sb="6" eb="8">
      <t>キョウカ</t>
    </rPh>
    <rPh sb="9" eb="11">
      <t>ドウトク</t>
    </rPh>
    <phoneticPr fontId="3"/>
  </si>
  <si>
    <t>(指)国語科</t>
  </si>
  <si>
    <t>(指)プログラミング</t>
    <rPh sb="1" eb="2">
      <t>ユビ</t>
    </rPh>
    <phoneticPr fontId="3"/>
  </si>
  <si>
    <t>（指）自立活動</t>
    <phoneticPr fontId="25"/>
  </si>
  <si>
    <t>(指)学習センター・ICT</t>
    <rPh sb="1" eb="2">
      <t>ユビ</t>
    </rPh>
    <rPh sb="3" eb="5">
      <t>ガクシュウ</t>
    </rPh>
    <phoneticPr fontId="3"/>
  </si>
  <si>
    <t>注２：高砂小学校のプールは、令和3年度から小中一体型校舎のため小学校には含めず中学校に含める。</t>
    <rPh sb="0" eb="1">
      <t>チュウ</t>
    </rPh>
    <rPh sb="3" eb="5">
      <t>タカサゴ</t>
    </rPh>
    <rPh sb="5" eb="8">
      <t>ショウガッコウ</t>
    </rPh>
    <rPh sb="14" eb="16">
      <t>レイワ</t>
    </rPh>
    <rPh sb="17" eb="19">
      <t>ネンド</t>
    </rPh>
    <rPh sb="21" eb="23">
      <t>ショウチュウ</t>
    </rPh>
    <rPh sb="23" eb="26">
      <t>イッタイガタ</t>
    </rPh>
    <rPh sb="26" eb="28">
      <t>コウシャ</t>
    </rPh>
    <rPh sb="31" eb="34">
      <t>ショウガッコウ</t>
    </rPh>
    <rPh sb="36" eb="37">
      <t>フク</t>
    </rPh>
    <rPh sb="39" eb="42">
      <t>チュウガッコウ</t>
    </rPh>
    <rPh sb="43" eb="44">
      <t>フク</t>
    </rPh>
    <phoneticPr fontId="25"/>
  </si>
  <si>
    <t>注１：特別支援学級には通級学級を含む。特別支援教室は含まない。</t>
    <rPh sb="0" eb="1">
      <t>チュウ</t>
    </rPh>
    <rPh sb="3" eb="5">
      <t>トクベツ</t>
    </rPh>
    <rPh sb="5" eb="7">
      <t>シエン</t>
    </rPh>
    <rPh sb="7" eb="9">
      <t>ガッキュウ</t>
    </rPh>
    <rPh sb="11" eb="13">
      <t>ツウキュウ</t>
    </rPh>
    <rPh sb="13" eb="15">
      <t>ガッキュウ</t>
    </rPh>
    <rPh sb="16" eb="17">
      <t>フク</t>
    </rPh>
    <rPh sb="19" eb="21">
      <t>トクベツ</t>
    </rPh>
    <rPh sb="21" eb="23">
      <t>シエン</t>
    </rPh>
    <rPh sb="23" eb="25">
      <t>キョウシツ</t>
    </rPh>
    <rPh sb="26" eb="27">
      <t>フク</t>
    </rPh>
    <phoneticPr fontId="25"/>
  </si>
  <si>
    <t>注３：体育館及びプールには改築中のため基準日現在使用不可の施設も含める。</t>
    <rPh sb="0" eb="1">
      <t>チュウ</t>
    </rPh>
    <rPh sb="3" eb="6">
      <t>タイイクカン</t>
    </rPh>
    <rPh sb="6" eb="7">
      <t>オヨ</t>
    </rPh>
    <rPh sb="13" eb="16">
      <t>カイチクチュウ</t>
    </rPh>
    <rPh sb="19" eb="22">
      <t>キジュンビ</t>
    </rPh>
    <rPh sb="22" eb="24">
      <t>ゲンザイ</t>
    </rPh>
    <rPh sb="24" eb="26">
      <t>シヨウ</t>
    </rPh>
    <rPh sb="26" eb="28">
      <t>フカ</t>
    </rPh>
    <rPh sb="29" eb="31">
      <t>シセツ</t>
    </rPh>
    <rPh sb="32" eb="33">
      <t>フク</t>
    </rPh>
    <phoneticPr fontId="25"/>
  </si>
  <si>
    <t>注２：体育館及びプールには改築中のため基準日現在使用不可の施設も含める。</t>
    <rPh sb="0" eb="1">
      <t>チュウ</t>
    </rPh>
    <rPh sb="13" eb="16">
      <t>カイチクチュウ</t>
    </rPh>
    <rPh sb="19" eb="22">
      <t>キジュンビ</t>
    </rPh>
    <rPh sb="22" eb="24">
      <t>ゲンザイ</t>
    </rPh>
    <rPh sb="24" eb="26">
      <t>シヨウ</t>
    </rPh>
    <rPh sb="26" eb="28">
      <t>フカ</t>
    </rPh>
    <rPh sb="29" eb="31">
      <t>シセツ</t>
    </rPh>
    <rPh sb="32" eb="33">
      <t>フク</t>
    </rPh>
    <phoneticPr fontId="25"/>
  </si>
  <si>
    <t>保有
面積</t>
    <phoneticPr fontId="25"/>
  </si>
  <si>
    <t>敷地
面積</t>
    <phoneticPr fontId="25"/>
  </si>
  <si>
    <t>(再掲)
うち特別支援学級及び日本語学級</t>
    <rPh sb="1" eb="3">
      <t>サイケイ</t>
    </rPh>
    <rPh sb="7" eb="9">
      <t>トクベツ</t>
    </rPh>
    <rPh sb="9" eb="11">
      <t>シエン</t>
    </rPh>
    <rPh sb="11" eb="13">
      <t>ガッキュウ</t>
    </rPh>
    <rPh sb="13" eb="14">
      <t>オヨ</t>
    </rPh>
    <rPh sb="15" eb="18">
      <t>ニホンゴ</t>
    </rPh>
    <rPh sb="18" eb="20">
      <t>ガッキュウ</t>
    </rPh>
    <phoneticPr fontId="25"/>
  </si>
  <si>
    <t>注１：同一団体が複数枠利用の場合、人員も延べ数で集計。</t>
    <rPh sb="0" eb="1">
      <t>チュウ</t>
    </rPh>
    <rPh sb="3" eb="5">
      <t>ドウイツ</t>
    </rPh>
    <rPh sb="5" eb="7">
      <t>ダンタイ</t>
    </rPh>
    <rPh sb="8" eb="10">
      <t>フクスウ</t>
    </rPh>
    <rPh sb="10" eb="11">
      <t>ワク</t>
    </rPh>
    <rPh sb="11" eb="13">
      <t>リヨウ</t>
    </rPh>
    <rPh sb="14" eb="16">
      <t>バアイ</t>
    </rPh>
    <rPh sb="17" eb="19">
      <t>ジンイン</t>
    </rPh>
    <rPh sb="20" eb="21">
      <t>ノ</t>
    </rPh>
    <rPh sb="22" eb="23">
      <t>スウ</t>
    </rPh>
    <rPh sb="24" eb="26">
      <t>シュウケイ</t>
    </rPh>
    <phoneticPr fontId="25"/>
  </si>
  <si>
    <t>（１）所属別、職層別職員数</t>
    <rPh sb="7" eb="8">
      <t>ショク</t>
    </rPh>
    <rPh sb="8" eb="9">
      <t>ソウ</t>
    </rPh>
    <rPh sb="9" eb="10">
      <t>ベツ</t>
    </rPh>
    <rPh sb="10" eb="13">
      <t>ショクインスウ</t>
    </rPh>
    <phoneticPr fontId="25"/>
  </si>
  <si>
    <t>区長</t>
    <rPh sb="0" eb="2">
      <t>クチョウ</t>
    </rPh>
    <phoneticPr fontId="25"/>
  </si>
  <si>
    <t>副区長（２）</t>
    <rPh sb="0" eb="3">
      <t>フククチョウ</t>
    </rPh>
    <phoneticPr fontId="25"/>
  </si>
  <si>
    <t>政策経営部</t>
    <rPh sb="0" eb="2">
      <t>セイサク</t>
    </rPh>
    <rPh sb="2" eb="4">
      <t>ケイエイ</t>
    </rPh>
    <rPh sb="4" eb="5">
      <t>ブ</t>
    </rPh>
    <phoneticPr fontId="25"/>
  </si>
  <si>
    <t>政策企画課</t>
    <rPh sb="0" eb="2">
      <t>セイサク</t>
    </rPh>
    <rPh sb="2" eb="4">
      <t>キカク</t>
    </rPh>
    <rPh sb="4" eb="5">
      <t>カ</t>
    </rPh>
    <phoneticPr fontId="25"/>
  </si>
  <si>
    <t>企画担当係（５）、経営改革担当係、統計調査係</t>
    <rPh sb="0" eb="2">
      <t>キカク</t>
    </rPh>
    <rPh sb="2" eb="4">
      <t>タントウ</t>
    </rPh>
    <rPh sb="4" eb="5">
      <t>カカリ</t>
    </rPh>
    <rPh sb="9" eb="11">
      <t>ケイエイ</t>
    </rPh>
    <rPh sb="11" eb="13">
      <t>カイカク</t>
    </rPh>
    <rPh sb="13" eb="15">
      <t>タントウ</t>
    </rPh>
    <rPh sb="15" eb="16">
      <t>カカリ</t>
    </rPh>
    <rPh sb="17" eb="19">
      <t>トウケイ</t>
    </rPh>
    <phoneticPr fontId="25"/>
  </si>
  <si>
    <t>デジタル推進
担当部長</t>
    <rPh sb="4" eb="6">
      <t>スイシン</t>
    </rPh>
    <rPh sb="7" eb="9">
      <t>タントウ</t>
    </rPh>
    <rPh sb="9" eb="11">
      <t>ブチョウ</t>
    </rPh>
    <phoneticPr fontId="25"/>
  </si>
  <si>
    <t>経営改革担当課長</t>
    <rPh sb="0" eb="2">
      <t>ケイエイ</t>
    </rPh>
    <rPh sb="2" eb="4">
      <t>カイカク</t>
    </rPh>
    <rPh sb="4" eb="6">
      <t>タントウ</t>
    </rPh>
    <rPh sb="6" eb="8">
      <t>カチョウ</t>
    </rPh>
    <phoneticPr fontId="25"/>
  </si>
  <si>
    <t>◇協働推進担当課長</t>
    <rPh sb="1" eb="3">
      <t>キョウドウ</t>
    </rPh>
    <rPh sb="3" eb="5">
      <t>スイシン</t>
    </rPh>
    <rPh sb="5" eb="7">
      <t>タントウ</t>
    </rPh>
    <rPh sb="7" eb="9">
      <t>カチョウ</t>
    </rPh>
    <phoneticPr fontId="25"/>
  </si>
  <si>
    <t>◆の組織を所掌</t>
    <rPh sb="2" eb="4">
      <t>ソシキ</t>
    </rPh>
    <rPh sb="5" eb="7">
      <t>ショショウ</t>
    </rPh>
    <phoneticPr fontId="25"/>
  </si>
  <si>
    <t>◆デジタル推進担当課長</t>
    <rPh sb="5" eb="7">
      <t>スイシン</t>
    </rPh>
    <rPh sb="7" eb="9">
      <t>タントウ</t>
    </rPh>
    <rPh sb="9" eb="11">
      <t>カチョウ</t>
    </rPh>
    <phoneticPr fontId="25"/>
  </si>
  <si>
    <t>ＳＤＧｓ推進担当部長</t>
    <rPh sb="4" eb="6">
      <t>スイシン</t>
    </rPh>
    <rPh sb="6" eb="8">
      <t>タントウ</t>
    </rPh>
    <rPh sb="8" eb="10">
      <t>ブチョウ</t>
    </rPh>
    <phoneticPr fontId="25"/>
  </si>
  <si>
    <t>◇ＳＤＧｓ推進担当課長</t>
    <rPh sb="5" eb="7">
      <t>スイシン</t>
    </rPh>
    <rPh sb="7" eb="9">
      <t>タントウ</t>
    </rPh>
    <rPh sb="9" eb="11">
      <t>カチョウ</t>
    </rPh>
    <phoneticPr fontId="25"/>
  </si>
  <si>
    <t>財政課</t>
    <rPh sb="0" eb="2">
      <t>ザイセイ</t>
    </rPh>
    <rPh sb="2" eb="3">
      <t>カ</t>
    </rPh>
    <phoneticPr fontId="25"/>
  </si>
  <si>
    <t>財政担当係（４）</t>
    <rPh sb="0" eb="2">
      <t>ザイセイ</t>
    </rPh>
    <rPh sb="2" eb="4">
      <t>タントウ</t>
    </rPh>
    <rPh sb="4" eb="5">
      <t>カカリ</t>
    </rPh>
    <phoneticPr fontId="25"/>
  </si>
  <si>
    <t>◇の組織を所掌</t>
    <rPh sb="2" eb="4">
      <t>ソシキ</t>
    </rPh>
    <rPh sb="5" eb="7">
      <t>ショショウ</t>
    </rPh>
    <phoneticPr fontId="25"/>
  </si>
  <si>
    <t>◆情報システム課</t>
    <rPh sb="1" eb="3">
      <t>ジョウホウ</t>
    </rPh>
    <rPh sb="7" eb="8">
      <t>カ</t>
    </rPh>
    <phoneticPr fontId="25"/>
  </si>
  <si>
    <t>管理係、調整係</t>
    <rPh sb="0" eb="2">
      <t>カンリ</t>
    </rPh>
    <rPh sb="2" eb="3">
      <t>カカリ</t>
    </rPh>
    <rPh sb="4" eb="6">
      <t>チョウセイ</t>
    </rPh>
    <rPh sb="6" eb="7">
      <t>カカリ</t>
    </rPh>
    <phoneticPr fontId="25"/>
  </si>
  <si>
    <t>総務課</t>
    <rPh sb="0" eb="2">
      <t>ソウム</t>
    </rPh>
    <rPh sb="2" eb="3">
      <t>カ</t>
    </rPh>
    <phoneticPr fontId="25"/>
  </si>
  <si>
    <t>総務係、区政情報係、法規担当係（２）、総合庁舎整備担当係</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25"/>
  </si>
  <si>
    <t>総合庁舎整備担当部長</t>
    <rPh sb="0" eb="2">
      <t>ソウゴウ</t>
    </rPh>
    <rPh sb="2" eb="4">
      <t>チョウシャ</t>
    </rPh>
    <rPh sb="4" eb="6">
      <t>セイビ</t>
    </rPh>
    <rPh sb="6" eb="8">
      <t>タントウ</t>
    </rPh>
    <rPh sb="8" eb="10">
      <t>ブチョウ</t>
    </rPh>
    <phoneticPr fontId="25"/>
  </si>
  <si>
    <t>◆総合庁舎推進担当課長</t>
    <rPh sb="5" eb="7">
      <t>スイシン</t>
    </rPh>
    <phoneticPr fontId="25"/>
  </si>
  <si>
    <t>◆総合庁舎技術担当課長</t>
    <rPh sb="5" eb="7">
      <t>ギジュツ</t>
    </rPh>
    <rPh sb="7" eb="9">
      <t>タントウ</t>
    </rPh>
    <phoneticPr fontId="25"/>
  </si>
  <si>
    <t>◇秘書課</t>
    <phoneticPr fontId="25"/>
  </si>
  <si>
    <t>秘書担当係（２）</t>
    <phoneticPr fontId="25"/>
  </si>
  <si>
    <t>区長室
担当部長</t>
    <rPh sb="0" eb="2">
      <t>クチョウ</t>
    </rPh>
    <rPh sb="2" eb="3">
      <t>シツ</t>
    </rPh>
    <rPh sb="4" eb="6">
      <t>タントウ</t>
    </rPh>
    <rPh sb="6" eb="8">
      <t>ブチョウ</t>
    </rPh>
    <phoneticPr fontId="25"/>
  </si>
  <si>
    <t>◇広報課</t>
    <phoneticPr fontId="25"/>
  </si>
  <si>
    <t>広報係、シティセールス係</t>
    <rPh sb="0" eb="2">
      <t>コウホウ</t>
    </rPh>
    <rPh sb="2" eb="3">
      <t>カカ</t>
    </rPh>
    <rPh sb="11" eb="12">
      <t>カカリ</t>
    </rPh>
    <phoneticPr fontId="25"/>
  </si>
  <si>
    <t>◇すぐやる課</t>
    <rPh sb="5" eb="6">
      <t>カ</t>
    </rPh>
    <phoneticPr fontId="25"/>
  </si>
  <si>
    <t>すぐやる係</t>
    <rPh sb="4" eb="5">
      <t>カカリ</t>
    </rPh>
    <phoneticPr fontId="25"/>
  </si>
  <si>
    <t>人権推進課</t>
    <phoneticPr fontId="25"/>
  </si>
  <si>
    <t>人権施策推進係、男女平等推進係</t>
    <phoneticPr fontId="25"/>
  </si>
  <si>
    <t>人事課</t>
    <phoneticPr fontId="25"/>
  </si>
  <si>
    <t>人事係、給与福利係、定数管理担当係、調整担当係</t>
    <phoneticPr fontId="25"/>
  </si>
  <si>
    <t>人材育成課</t>
    <rPh sb="0" eb="2">
      <t>ジンザイ</t>
    </rPh>
    <rPh sb="2" eb="4">
      <t>イクセイ</t>
    </rPh>
    <rPh sb="4" eb="5">
      <t>カ</t>
    </rPh>
    <phoneticPr fontId="25"/>
  </si>
  <si>
    <t>人材育成係、安全衛生係</t>
    <rPh sb="0" eb="2">
      <t>ジンザイ</t>
    </rPh>
    <rPh sb="2" eb="4">
      <t>イクセイ</t>
    </rPh>
    <rPh sb="4" eb="5">
      <t>カカリ</t>
    </rPh>
    <rPh sb="6" eb="8">
      <t>アンゼン</t>
    </rPh>
    <rPh sb="8" eb="10">
      <t>エイセイ</t>
    </rPh>
    <rPh sb="10" eb="11">
      <t>カカリ</t>
    </rPh>
    <phoneticPr fontId="25"/>
  </si>
  <si>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25"/>
  </si>
  <si>
    <t>収納対策課</t>
    <rPh sb="0" eb="2">
      <t>シュウノウ</t>
    </rPh>
    <rPh sb="2" eb="4">
      <t>タイサク</t>
    </rPh>
    <rPh sb="4" eb="5">
      <t>カ</t>
    </rPh>
    <phoneticPr fontId="25"/>
  </si>
  <si>
    <t>収納対策係、特別滞納整理係</t>
    <rPh sb="0" eb="2">
      <t>シュウノウ</t>
    </rPh>
    <rPh sb="2" eb="4">
      <t>タイサク</t>
    </rPh>
    <rPh sb="4" eb="5">
      <t>カカリ</t>
    </rPh>
    <rPh sb="6" eb="8">
      <t>トクベツ</t>
    </rPh>
    <rPh sb="8" eb="10">
      <t>タイノウ</t>
    </rPh>
    <rPh sb="10" eb="12">
      <t>セイリ</t>
    </rPh>
    <rPh sb="12" eb="13">
      <t>カカリ</t>
    </rPh>
    <phoneticPr fontId="25"/>
  </si>
  <si>
    <t>税務課</t>
    <rPh sb="0" eb="2">
      <t>ゼイム</t>
    </rPh>
    <rPh sb="2" eb="3">
      <t>カ</t>
    </rPh>
    <phoneticPr fontId="25"/>
  </si>
  <si>
    <t>税務係、課税第一係、課税第二係、課税第三係、収納管理係、納税係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シュウノウ</t>
    </rPh>
    <rPh sb="24" eb="26">
      <t>カンリ</t>
    </rPh>
    <rPh sb="26" eb="27">
      <t>カカリ</t>
    </rPh>
    <rPh sb="28" eb="30">
      <t>ノウゼイ</t>
    </rPh>
    <rPh sb="30" eb="31">
      <t>カカリ</t>
    </rPh>
    <phoneticPr fontId="25"/>
  </si>
  <si>
    <t>施設管理課</t>
    <rPh sb="0" eb="2">
      <t>シセツ</t>
    </rPh>
    <rPh sb="2" eb="4">
      <t>カンリ</t>
    </rPh>
    <rPh sb="4" eb="5">
      <t>カ</t>
    </rPh>
    <phoneticPr fontId="25"/>
  </si>
  <si>
    <t>施設調整係、保全計画係、学校施設計画担当係（２）</t>
    <rPh sb="0" eb="2">
      <t>シセツ</t>
    </rPh>
    <rPh sb="2" eb="4">
      <t>チョウセイ</t>
    </rPh>
    <rPh sb="4" eb="5">
      <t>カカリ</t>
    </rPh>
    <rPh sb="6" eb="8">
      <t>ホゼン</t>
    </rPh>
    <rPh sb="8" eb="10">
      <t>ケイカク</t>
    </rPh>
    <rPh sb="10" eb="11">
      <t>カカリ</t>
    </rPh>
    <rPh sb="12" eb="14">
      <t>ガッコウ</t>
    </rPh>
    <rPh sb="14" eb="16">
      <t>シセツ</t>
    </rPh>
    <rPh sb="16" eb="18">
      <t>ケイカク</t>
    </rPh>
    <rPh sb="18" eb="20">
      <t>タントウ</t>
    </rPh>
    <rPh sb="20" eb="21">
      <t>カカリ</t>
    </rPh>
    <phoneticPr fontId="25"/>
  </si>
  <si>
    <t>学校施設計画担当課長</t>
    <rPh sb="0" eb="2">
      <t>ガッコウ</t>
    </rPh>
    <rPh sb="2" eb="4">
      <t>シセツ</t>
    </rPh>
    <rPh sb="4" eb="6">
      <t>ケイカク</t>
    </rPh>
    <rPh sb="6" eb="8">
      <t>タントウ</t>
    </rPh>
    <rPh sb="8" eb="10">
      <t>カチョウ</t>
    </rPh>
    <phoneticPr fontId="25"/>
  </si>
  <si>
    <t>営繕課</t>
    <rPh sb="0" eb="2">
      <t>エイゼン</t>
    </rPh>
    <rPh sb="2" eb="3">
      <t>カ</t>
    </rPh>
    <phoneticPr fontId="25"/>
  </si>
  <si>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25"/>
  </si>
  <si>
    <t>電気設備係、機械設備係</t>
    <phoneticPr fontId="25"/>
  </si>
  <si>
    <t>施設整備担当課長</t>
    <rPh sb="0" eb="2">
      <t>シセツ</t>
    </rPh>
    <rPh sb="2" eb="4">
      <t>セイビ</t>
    </rPh>
    <rPh sb="4" eb="6">
      <t>タントウ</t>
    </rPh>
    <rPh sb="6" eb="7">
      <t>カ</t>
    </rPh>
    <rPh sb="7" eb="8">
      <t>チョウ</t>
    </rPh>
    <phoneticPr fontId="25"/>
  </si>
  <si>
    <t>施設維持課</t>
    <rPh sb="0" eb="2">
      <t>シセツ</t>
    </rPh>
    <rPh sb="2" eb="4">
      <t>イジ</t>
    </rPh>
    <rPh sb="4" eb="5">
      <t>カ</t>
    </rPh>
    <phoneticPr fontId="25"/>
  </si>
  <si>
    <t>庁舎維持係、施設維持担当係（２）</t>
    <rPh sb="0" eb="2">
      <t>チョウシャ</t>
    </rPh>
    <rPh sb="2" eb="4">
      <t>イジ</t>
    </rPh>
    <rPh sb="4" eb="5">
      <t>カカリ</t>
    </rPh>
    <rPh sb="6" eb="8">
      <t>シセツ</t>
    </rPh>
    <rPh sb="8" eb="10">
      <t>イジ</t>
    </rPh>
    <rPh sb="10" eb="12">
      <t>タントウ</t>
    </rPh>
    <rPh sb="12" eb="13">
      <t>カカリ</t>
    </rPh>
    <phoneticPr fontId="25"/>
  </si>
  <si>
    <t>地域振興部</t>
    <rPh sb="0" eb="2">
      <t>チイキ</t>
    </rPh>
    <rPh sb="2" eb="4">
      <t>シンコウ</t>
    </rPh>
    <rPh sb="4" eb="5">
      <t>ブ</t>
    </rPh>
    <phoneticPr fontId="25"/>
  </si>
  <si>
    <t>地域振興課</t>
    <rPh sb="0" eb="2">
      <t>チイキ</t>
    </rPh>
    <rPh sb="2" eb="4">
      <t>シンコウ</t>
    </rPh>
    <rPh sb="4" eb="5">
      <t>カ</t>
    </rPh>
    <phoneticPr fontId="25"/>
  </si>
  <si>
    <t>庶務係、地域活動係、地域施設係、地区センター（１９）、</t>
    <rPh sb="0" eb="2">
      <t>ショム</t>
    </rPh>
    <rPh sb="2" eb="3">
      <t>カカリ</t>
    </rPh>
    <rPh sb="4" eb="6">
      <t>チイキ</t>
    </rPh>
    <rPh sb="6" eb="8">
      <t>カツドウ</t>
    </rPh>
    <rPh sb="8" eb="9">
      <t>カカリ</t>
    </rPh>
    <rPh sb="10" eb="12">
      <t>チイキ</t>
    </rPh>
    <rPh sb="12" eb="14">
      <t>シセツ</t>
    </rPh>
    <rPh sb="14" eb="15">
      <t>カカリ</t>
    </rPh>
    <rPh sb="16" eb="18">
      <t>チク</t>
    </rPh>
    <phoneticPr fontId="25"/>
  </si>
  <si>
    <t>危機管理・
防災担当
部長</t>
    <phoneticPr fontId="25"/>
  </si>
  <si>
    <t>新小岩地域活動センター</t>
    <rPh sb="0" eb="1">
      <t>シン</t>
    </rPh>
    <rPh sb="3" eb="5">
      <t>チイキ</t>
    </rPh>
    <rPh sb="5" eb="7">
      <t>カツドウ</t>
    </rPh>
    <phoneticPr fontId="25"/>
  </si>
  <si>
    <t>戸籍住民課</t>
    <rPh sb="0" eb="2">
      <t>コセキ</t>
    </rPh>
    <rPh sb="2" eb="4">
      <t>ジュウミン</t>
    </rPh>
    <rPh sb="4" eb="5">
      <t>カ</t>
    </rPh>
    <phoneticPr fontId="25"/>
  </si>
  <si>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25"/>
  </si>
  <si>
    <t>区民事務所（６）</t>
    <phoneticPr fontId="25"/>
  </si>
  <si>
    <t>◆の組織を所掌</t>
    <phoneticPr fontId="25"/>
  </si>
  <si>
    <t>◆危機管理課</t>
    <rPh sb="1" eb="3">
      <t>キキ</t>
    </rPh>
    <rPh sb="3" eb="5">
      <t>カンリ</t>
    </rPh>
    <rPh sb="5" eb="6">
      <t>カ</t>
    </rPh>
    <phoneticPr fontId="25"/>
  </si>
  <si>
    <t>管理係、災害対策係</t>
    <rPh sb="0" eb="2">
      <t>カンリ</t>
    </rPh>
    <rPh sb="2" eb="3">
      <t>カカリ</t>
    </rPh>
    <rPh sb="4" eb="6">
      <t>サイガイ</t>
    </rPh>
    <rPh sb="6" eb="8">
      <t>タイサク</t>
    </rPh>
    <rPh sb="8" eb="9">
      <t>カカリ</t>
    </rPh>
    <phoneticPr fontId="25"/>
  </si>
  <si>
    <t>◆地域防災課</t>
    <rPh sb="1" eb="3">
      <t>チイキ</t>
    </rPh>
    <rPh sb="3" eb="5">
      <t>ボウサイ</t>
    </rPh>
    <rPh sb="5" eb="6">
      <t>カ</t>
    </rPh>
    <phoneticPr fontId="25"/>
  </si>
  <si>
    <t>自助・共助係、訓練係</t>
    <rPh sb="0" eb="2">
      <t>ジジョ</t>
    </rPh>
    <rPh sb="3" eb="5">
      <t>キョウジョ</t>
    </rPh>
    <rPh sb="5" eb="6">
      <t>カカリ</t>
    </rPh>
    <rPh sb="7" eb="9">
      <t>クンレン</t>
    </rPh>
    <rPh sb="9" eb="10">
      <t>カカリ</t>
    </rPh>
    <phoneticPr fontId="25"/>
  </si>
  <si>
    <t>◆生活安全課</t>
    <rPh sb="1" eb="3">
      <t>セイカツ</t>
    </rPh>
    <rPh sb="3" eb="5">
      <t>アンゼン</t>
    </rPh>
    <rPh sb="5" eb="6">
      <t>カ</t>
    </rPh>
    <phoneticPr fontId="25"/>
  </si>
  <si>
    <t>生活安全係、地域安全係</t>
    <rPh sb="0" eb="2">
      <t>セイカツ</t>
    </rPh>
    <rPh sb="2" eb="4">
      <t>アンゼン</t>
    </rPh>
    <rPh sb="4" eb="5">
      <t>カカリ</t>
    </rPh>
    <rPh sb="6" eb="8">
      <t>チイキ</t>
    </rPh>
    <rPh sb="8" eb="10">
      <t>アンゼン</t>
    </rPh>
    <rPh sb="10" eb="11">
      <t>カカリ</t>
    </rPh>
    <phoneticPr fontId="25"/>
  </si>
  <si>
    <t>文化国際課</t>
    <phoneticPr fontId="25"/>
  </si>
  <si>
    <t>文化国際担当係（２）</t>
    <phoneticPr fontId="25"/>
  </si>
  <si>
    <t>産業経済課</t>
    <phoneticPr fontId="25"/>
  </si>
  <si>
    <t>経済企画係、経営支援係、消費生活センター</t>
    <rPh sb="6" eb="8">
      <t>ケイエイ</t>
    </rPh>
    <rPh sb="8" eb="10">
      <t>シエン</t>
    </rPh>
    <phoneticPr fontId="25"/>
  </si>
  <si>
    <t>商工振興課</t>
    <phoneticPr fontId="25"/>
  </si>
  <si>
    <t>工業振興係、商業振興係</t>
    <phoneticPr fontId="25"/>
  </si>
  <si>
    <t>観光課</t>
    <phoneticPr fontId="25"/>
  </si>
  <si>
    <t>観光担当係（３）</t>
    <rPh sb="0" eb="2">
      <t>カンコウ</t>
    </rPh>
    <rPh sb="2" eb="4">
      <t>タントウ</t>
    </rPh>
    <rPh sb="4" eb="5">
      <t>カカリ</t>
    </rPh>
    <phoneticPr fontId="25"/>
  </si>
  <si>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25"/>
  </si>
  <si>
    <t>リサイクル清掃課</t>
    <rPh sb="5" eb="7">
      <t>セイソウ</t>
    </rPh>
    <rPh sb="7" eb="8">
      <t>カ</t>
    </rPh>
    <phoneticPr fontId="25"/>
  </si>
  <si>
    <t>計画調整係、ごみ減量推進係</t>
    <rPh sb="0" eb="2">
      <t>ケイカク</t>
    </rPh>
    <rPh sb="2" eb="4">
      <t>チョウセイ</t>
    </rPh>
    <rPh sb="4" eb="5">
      <t>カカリ</t>
    </rPh>
    <rPh sb="8" eb="10">
      <t>ゲンリョウ</t>
    </rPh>
    <rPh sb="10" eb="12">
      <t>スイシン</t>
    </rPh>
    <rPh sb="12" eb="13">
      <t>カカリ</t>
    </rPh>
    <phoneticPr fontId="25"/>
  </si>
  <si>
    <t>清掃事務所</t>
    <rPh sb="0" eb="2">
      <t>セイソウ</t>
    </rPh>
    <rPh sb="2" eb="4">
      <t>ジム</t>
    </rPh>
    <rPh sb="4" eb="5">
      <t>ショ</t>
    </rPh>
    <phoneticPr fontId="25"/>
  </si>
  <si>
    <t>管理係、作業係、事業調整係</t>
    <rPh sb="0" eb="2">
      <t>カンリ</t>
    </rPh>
    <rPh sb="2" eb="3">
      <t>カカリ</t>
    </rPh>
    <rPh sb="4" eb="6">
      <t>サギョウ</t>
    </rPh>
    <rPh sb="6" eb="7">
      <t>カカリ</t>
    </rPh>
    <rPh sb="8" eb="10">
      <t>ジギョウ</t>
    </rPh>
    <rPh sb="10" eb="12">
      <t>チョウセイ</t>
    </rPh>
    <rPh sb="12" eb="13">
      <t>カカリ</t>
    </rPh>
    <phoneticPr fontId="25"/>
  </si>
  <si>
    <t>福祉部</t>
    <rPh sb="0" eb="2">
      <t>フクシ</t>
    </rPh>
    <rPh sb="2" eb="3">
      <t>ブ</t>
    </rPh>
    <phoneticPr fontId="25"/>
  </si>
  <si>
    <t>福祉管理課</t>
    <rPh sb="0" eb="2">
      <t>フクシ</t>
    </rPh>
    <rPh sb="2" eb="5">
      <t>カンリカ</t>
    </rPh>
    <phoneticPr fontId="25"/>
  </si>
  <si>
    <t>企画係、施設整備法人指導係、地域福祉係、生活困窮者自立支援</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phoneticPr fontId="25"/>
  </si>
  <si>
    <t>担当係、新型感染症生活困窮者自立支援金担当係</t>
    <phoneticPr fontId="25"/>
  </si>
  <si>
    <t>新型感染症生活困窮者自立支援金担当課長</t>
    <rPh sb="17" eb="19">
      <t>カチョウ</t>
    </rPh>
    <phoneticPr fontId="25"/>
  </si>
  <si>
    <t>（福祉事務所）</t>
    <rPh sb="1" eb="3">
      <t>フクシ</t>
    </rPh>
    <rPh sb="3" eb="5">
      <t>ジム</t>
    </rPh>
    <rPh sb="5" eb="6">
      <t>ショ</t>
    </rPh>
    <phoneticPr fontId="25"/>
  </si>
  <si>
    <t>管理係、在宅サービス係、</t>
    <rPh sb="0" eb="2">
      <t>カンリ</t>
    </rPh>
    <rPh sb="2" eb="3">
      <t>カカリ</t>
    </rPh>
    <phoneticPr fontId="25"/>
  </si>
  <si>
    <t>※下線の部署が
　福祉事務所</t>
    <phoneticPr fontId="25"/>
  </si>
  <si>
    <t>シニア活動支援センター</t>
    <phoneticPr fontId="25"/>
  </si>
  <si>
    <t>地域包括ケア担当課長</t>
    <rPh sb="0" eb="2">
      <t>チイキ</t>
    </rPh>
    <rPh sb="2" eb="4">
      <t>ホウカツ</t>
    </rPh>
    <rPh sb="6" eb="8">
      <t>タントウ</t>
    </rPh>
    <rPh sb="8" eb="9">
      <t>カ</t>
    </rPh>
    <rPh sb="9" eb="10">
      <t>チョウ</t>
    </rPh>
    <phoneticPr fontId="25"/>
  </si>
  <si>
    <t>障害援護担当課長</t>
    <rPh sb="0" eb="2">
      <t>ショウガイ</t>
    </rPh>
    <rPh sb="2" eb="4">
      <t>エンゴ</t>
    </rPh>
    <rPh sb="4" eb="6">
      <t>タントウ</t>
    </rPh>
    <rPh sb="6" eb="8">
      <t>カチョウ</t>
    </rPh>
    <phoneticPr fontId="25"/>
  </si>
  <si>
    <t>障害者施設課</t>
    <rPh sb="0" eb="2">
      <t>ショウガイ</t>
    </rPh>
    <rPh sb="2" eb="3">
      <t>シャ</t>
    </rPh>
    <rPh sb="3" eb="5">
      <t>シセツ</t>
    </rPh>
    <rPh sb="5" eb="6">
      <t>カ</t>
    </rPh>
    <phoneticPr fontId="25"/>
  </si>
  <si>
    <t>管理係、地域活動支援係、通所施設係、</t>
    <rPh sb="4" eb="6">
      <t>チイキ</t>
    </rPh>
    <rPh sb="6" eb="8">
      <t>カツドウ</t>
    </rPh>
    <rPh sb="8" eb="10">
      <t>シエン</t>
    </rPh>
    <rPh sb="10" eb="11">
      <t>カカリ</t>
    </rPh>
    <phoneticPr fontId="25"/>
  </si>
  <si>
    <t>発達支援第一係、発達支援第二係、発達支援第三係、発達支援第四係</t>
    <rPh sb="4" eb="6">
      <t>ダイイチ</t>
    </rPh>
    <rPh sb="12" eb="14">
      <t>ダイニ</t>
    </rPh>
    <rPh sb="21" eb="22">
      <t>サン</t>
    </rPh>
    <rPh sb="29" eb="30">
      <t>４</t>
    </rPh>
    <phoneticPr fontId="25"/>
  </si>
  <si>
    <t>国保年金課</t>
    <rPh sb="0" eb="2">
      <t>コクホ</t>
    </rPh>
    <rPh sb="2" eb="4">
      <t>ネンキン</t>
    </rPh>
    <rPh sb="4" eb="5">
      <t>カ</t>
    </rPh>
    <phoneticPr fontId="25"/>
  </si>
  <si>
    <t>管理係、資格係、長寿医療係、給付係、収納係、国民年金係、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シュウノウ</t>
    </rPh>
    <rPh sb="20" eb="21">
      <t>カカリ</t>
    </rPh>
    <rPh sb="22" eb="24">
      <t>コクミン</t>
    </rPh>
    <rPh sb="24" eb="26">
      <t>ネンキン</t>
    </rPh>
    <rPh sb="26" eb="27">
      <t>カカリ</t>
    </rPh>
    <phoneticPr fontId="25"/>
  </si>
  <si>
    <t>保健事業係</t>
    <rPh sb="0" eb="2">
      <t>ホケン</t>
    </rPh>
    <rPh sb="2" eb="4">
      <t>ジギョウ</t>
    </rPh>
    <rPh sb="4" eb="5">
      <t>カカリ</t>
    </rPh>
    <phoneticPr fontId="25"/>
  </si>
  <si>
    <t>長寿医療・年金担当課長</t>
    <rPh sb="0" eb="2">
      <t>チョウジュ</t>
    </rPh>
    <rPh sb="2" eb="4">
      <t>イリョウ</t>
    </rPh>
    <rPh sb="5" eb="7">
      <t>ネンキン</t>
    </rPh>
    <phoneticPr fontId="25"/>
  </si>
  <si>
    <t>管理係、給付係、事業者係、認定係、資格収納係</t>
    <rPh sb="0" eb="2">
      <t>カンリ</t>
    </rPh>
    <rPh sb="2" eb="3">
      <t>カカリ</t>
    </rPh>
    <rPh sb="4" eb="6">
      <t>キュウフ</t>
    </rPh>
    <rPh sb="6" eb="7">
      <t>カカリ</t>
    </rPh>
    <rPh sb="8" eb="11">
      <t>ジギョウシャ</t>
    </rPh>
    <rPh sb="11" eb="12">
      <t>カカリ</t>
    </rPh>
    <rPh sb="13" eb="15">
      <t>ニンテイ</t>
    </rPh>
    <rPh sb="15" eb="16">
      <t>カカリ</t>
    </rPh>
    <rPh sb="17" eb="19">
      <t>シカク</t>
    </rPh>
    <rPh sb="19" eb="21">
      <t>シュウノウ</t>
    </rPh>
    <rPh sb="21" eb="22">
      <t>カカリ</t>
    </rPh>
    <phoneticPr fontId="25"/>
  </si>
  <si>
    <t>西生活課</t>
    <rPh sb="0" eb="1">
      <t>ニシ</t>
    </rPh>
    <rPh sb="1" eb="3">
      <t>セイカツ</t>
    </rPh>
    <rPh sb="3" eb="4">
      <t>カ</t>
    </rPh>
    <phoneticPr fontId="25"/>
  </si>
  <si>
    <t>生活第六係</t>
    <rPh sb="0" eb="2">
      <t>セイカツ</t>
    </rPh>
    <rPh sb="2" eb="3">
      <t>ダイ</t>
    </rPh>
    <rPh sb="3" eb="4">
      <t>ロク</t>
    </rPh>
    <rPh sb="4" eb="5">
      <t>カカリ</t>
    </rPh>
    <phoneticPr fontId="25"/>
  </si>
  <si>
    <t>東生活課</t>
    <rPh sb="0" eb="1">
      <t>ヒガシ</t>
    </rPh>
    <rPh sb="1" eb="3">
      <t>セイカツ</t>
    </rPh>
    <rPh sb="3" eb="4">
      <t>カ</t>
    </rPh>
    <phoneticPr fontId="25"/>
  </si>
  <si>
    <t>生活第三係、</t>
    <rPh sb="0" eb="2">
      <t>セイカツ</t>
    </rPh>
    <rPh sb="2" eb="3">
      <t>ダイ</t>
    </rPh>
    <rPh sb="3" eb="4">
      <t>サン</t>
    </rPh>
    <rPh sb="4" eb="5">
      <t>カカリ</t>
    </rPh>
    <phoneticPr fontId="25"/>
  </si>
  <si>
    <t>庶務係、</t>
    <rPh sb="0" eb="2">
      <t>ショム</t>
    </rPh>
    <rPh sb="2" eb="3">
      <t>カカリ</t>
    </rPh>
    <phoneticPr fontId="25"/>
  </si>
  <si>
    <t>公害保健係、</t>
    <rPh sb="0" eb="2">
      <t>コウガイ</t>
    </rPh>
    <rPh sb="2" eb="4">
      <t>ホケン</t>
    </rPh>
    <rPh sb="4" eb="5">
      <t>カカリ</t>
    </rPh>
    <phoneticPr fontId="25"/>
  </si>
  <si>
    <t>健康政策推進担当係</t>
    <rPh sb="0" eb="2">
      <t>ケンコウ</t>
    </rPh>
    <rPh sb="2" eb="4">
      <t>セイサク</t>
    </rPh>
    <rPh sb="4" eb="6">
      <t>スイシン</t>
    </rPh>
    <rPh sb="6" eb="8">
      <t>タントウ</t>
    </rPh>
    <rPh sb="8" eb="9">
      <t>カカリ</t>
    </rPh>
    <phoneticPr fontId="25"/>
  </si>
  <si>
    <t>地域保健課</t>
    <rPh sb="0" eb="2">
      <t>チイキ</t>
    </rPh>
    <rPh sb="2" eb="4">
      <t>ホケン</t>
    </rPh>
    <rPh sb="4" eb="5">
      <t>カ</t>
    </rPh>
    <phoneticPr fontId="25"/>
  </si>
  <si>
    <t>次長</t>
    <rPh sb="0" eb="2">
      <t>ジチョウ</t>
    </rPh>
    <phoneticPr fontId="25"/>
  </si>
  <si>
    <t>生活衛生課</t>
    <rPh sb="0" eb="2">
      <t>セイカツ</t>
    </rPh>
    <rPh sb="2" eb="4">
      <t>エイセイ</t>
    </rPh>
    <rPh sb="4" eb="5">
      <t>カ</t>
    </rPh>
    <phoneticPr fontId="25"/>
  </si>
  <si>
    <t>生活衛生係、</t>
    <rPh sb="0" eb="2">
      <t>セイカツ</t>
    </rPh>
    <rPh sb="2" eb="4">
      <t>エイセイ</t>
    </rPh>
    <rPh sb="4" eb="5">
      <t>カカリ</t>
    </rPh>
    <phoneticPr fontId="25"/>
  </si>
  <si>
    <t>医薬担当係、</t>
    <rPh sb="0" eb="2">
      <t>イヤク</t>
    </rPh>
    <rPh sb="2" eb="4">
      <t>タントウ</t>
    </rPh>
    <rPh sb="4" eb="5">
      <t>カカリ</t>
    </rPh>
    <phoneticPr fontId="25"/>
  </si>
  <si>
    <t>環境衛生担当係、</t>
    <rPh sb="0" eb="2">
      <t>カンキョウ</t>
    </rPh>
    <rPh sb="2" eb="4">
      <t>エイセイ</t>
    </rPh>
    <rPh sb="4" eb="6">
      <t>タントウ</t>
    </rPh>
    <rPh sb="6" eb="7">
      <t>カカリ</t>
    </rPh>
    <phoneticPr fontId="25"/>
  </si>
  <si>
    <t>食品衛生担当係（４）</t>
    <rPh sb="0" eb="2">
      <t>ショクヒン</t>
    </rPh>
    <rPh sb="2" eb="4">
      <t>エイセイ</t>
    </rPh>
    <rPh sb="4" eb="6">
      <t>タントウ</t>
    </rPh>
    <rPh sb="6" eb="7">
      <t>カカリ</t>
    </rPh>
    <phoneticPr fontId="25"/>
  </si>
  <si>
    <t>（保健所）</t>
    <phoneticPr fontId="25"/>
  </si>
  <si>
    <t>健康づくり課</t>
    <rPh sb="0" eb="2">
      <t>ケンコウ</t>
    </rPh>
    <rPh sb="5" eb="6">
      <t>カ</t>
    </rPh>
    <phoneticPr fontId="25"/>
  </si>
  <si>
    <t>健康づくり係、</t>
    <rPh sb="0" eb="2">
      <t>ケンコウ</t>
    </rPh>
    <rPh sb="5" eb="6">
      <t>カカリ</t>
    </rPh>
    <phoneticPr fontId="25"/>
  </si>
  <si>
    <t>医務担当係、</t>
    <rPh sb="0" eb="2">
      <t>イム</t>
    </rPh>
    <rPh sb="2" eb="4">
      <t>タントウ</t>
    </rPh>
    <rPh sb="4" eb="5">
      <t>カカリ</t>
    </rPh>
    <phoneticPr fontId="25"/>
  </si>
  <si>
    <t>栄養推進担当係、</t>
    <rPh sb="0" eb="2">
      <t>エイヨウ</t>
    </rPh>
    <rPh sb="2" eb="4">
      <t>スイシン</t>
    </rPh>
    <rPh sb="4" eb="6">
      <t>タントウ</t>
    </rPh>
    <rPh sb="6" eb="7">
      <t>カカリ</t>
    </rPh>
    <phoneticPr fontId="25"/>
  </si>
  <si>
    <t>歯科保健担当係</t>
    <rPh sb="0" eb="2">
      <t>シカ</t>
    </rPh>
    <rPh sb="2" eb="4">
      <t>ホケン</t>
    </rPh>
    <rPh sb="4" eb="6">
      <t>タントウ</t>
    </rPh>
    <rPh sb="6" eb="7">
      <t>カカリ</t>
    </rPh>
    <phoneticPr fontId="25"/>
  </si>
  <si>
    <t>※二重下線の部署
　が保健所</t>
    <phoneticPr fontId="25"/>
  </si>
  <si>
    <t>歯科保健担当課長</t>
    <rPh sb="0" eb="2">
      <t>シカ</t>
    </rPh>
    <rPh sb="2" eb="4">
      <t>ホケン</t>
    </rPh>
    <rPh sb="4" eb="6">
      <t>タントウ</t>
    </rPh>
    <rPh sb="6" eb="7">
      <t>カ</t>
    </rPh>
    <rPh sb="7" eb="8">
      <t>チョウ</t>
    </rPh>
    <phoneticPr fontId="25"/>
  </si>
  <si>
    <t>保健予防係、</t>
    <rPh sb="0" eb="2">
      <t>ホケン</t>
    </rPh>
    <rPh sb="2" eb="4">
      <t>ヨボウ</t>
    </rPh>
    <rPh sb="4" eb="5">
      <t>カカリ</t>
    </rPh>
    <phoneticPr fontId="25"/>
  </si>
  <si>
    <t>感染症対策係、</t>
    <rPh sb="0" eb="3">
      <t>カンセンショウ</t>
    </rPh>
    <rPh sb="3" eb="5">
      <t>タイサク</t>
    </rPh>
    <rPh sb="5" eb="6">
      <t>カカリ</t>
    </rPh>
    <phoneticPr fontId="25"/>
  </si>
  <si>
    <t>感染症予防係、</t>
    <rPh sb="0" eb="3">
      <t>カンセンショウ</t>
    </rPh>
    <rPh sb="3" eb="5">
      <t>ヨボウ</t>
    </rPh>
    <rPh sb="5" eb="6">
      <t>カカリ</t>
    </rPh>
    <phoneticPr fontId="25"/>
  </si>
  <si>
    <t>保健予防課</t>
    <rPh sb="0" eb="2">
      <t>ホケン</t>
    </rPh>
    <rPh sb="2" eb="4">
      <t>ヨボウ</t>
    </rPh>
    <rPh sb="4" eb="5">
      <t>カ</t>
    </rPh>
    <phoneticPr fontId="25"/>
  </si>
  <si>
    <t>感染症対策担当係、</t>
    <rPh sb="0" eb="3">
      <t>カンセンショウ</t>
    </rPh>
    <rPh sb="3" eb="5">
      <t>タイサク</t>
    </rPh>
    <rPh sb="5" eb="7">
      <t>タントウ</t>
    </rPh>
    <rPh sb="7" eb="8">
      <t>カカリ</t>
    </rPh>
    <phoneticPr fontId="25"/>
  </si>
  <si>
    <t>新型コロナ予防接種担当係（３）</t>
    <rPh sb="0" eb="2">
      <t>シンガタ</t>
    </rPh>
    <rPh sb="5" eb="7">
      <t>ヨボウ</t>
    </rPh>
    <rPh sb="7" eb="9">
      <t>セッシュ</t>
    </rPh>
    <rPh sb="9" eb="11">
      <t>タントウ</t>
    </rPh>
    <rPh sb="11" eb="12">
      <t>カカリ</t>
    </rPh>
    <phoneticPr fontId="25"/>
  </si>
  <si>
    <t>新型感染症対策担当課長</t>
    <rPh sb="0" eb="2">
      <t>シンガタ</t>
    </rPh>
    <rPh sb="2" eb="5">
      <t>カンセンショウ</t>
    </rPh>
    <rPh sb="5" eb="7">
      <t>タイサク</t>
    </rPh>
    <rPh sb="7" eb="9">
      <t>タントウ</t>
    </rPh>
    <rPh sb="9" eb="11">
      <t>カチョウ</t>
    </rPh>
    <phoneticPr fontId="25"/>
  </si>
  <si>
    <t>新型感染症予防接種担当課長</t>
    <rPh sb="0" eb="2">
      <t>シンガタ</t>
    </rPh>
    <rPh sb="2" eb="5">
      <t>カンセンショウ</t>
    </rPh>
    <rPh sb="5" eb="7">
      <t>ヨボウ</t>
    </rPh>
    <rPh sb="7" eb="9">
      <t>セッシュ</t>
    </rPh>
    <rPh sb="9" eb="11">
      <t>タントウ</t>
    </rPh>
    <rPh sb="11" eb="13">
      <t>カチョウ</t>
    </rPh>
    <phoneticPr fontId="25"/>
  </si>
  <si>
    <t>保健サービス係、</t>
    <rPh sb="0" eb="2">
      <t>ホケン</t>
    </rPh>
    <rPh sb="6" eb="7">
      <t>カカリ</t>
    </rPh>
    <phoneticPr fontId="25"/>
  </si>
  <si>
    <t>新小岩保健センター保健サービス係</t>
    <rPh sb="0" eb="3">
      <t>シンコイワ</t>
    </rPh>
    <rPh sb="3" eb="5">
      <t>ホケン</t>
    </rPh>
    <rPh sb="9" eb="11">
      <t>ホケン</t>
    </rPh>
    <rPh sb="15" eb="16">
      <t>カカリ</t>
    </rPh>
    <phoneticPr fontId="25"/>
  </si>
  <si>
    <t>青戸保健ｾﾝﾀｰ</t>
    <rPh sb="0" eb="2">
      <t>アオト</t>
    </rPh>
    <rPh sb="2" eb="4">
      <t>ホケン</t>
    </rPh>
    <phoneticPr fontId="25"/>
  </si>
  <si>
    <t>水元保健センター保健サービス係</t>
    <rPh sb="0" eb="2">
      <t>ミズモト</t>
    </rPh>
    <rPh sb="2" eb="4">
      <t>ホケン</t>
    </rPh>
    <rPh sb="8" eb="10">
      <t>ホケン</t>
    </rPh>
    <rPh sb="14" eb="15">
      <t>カカリ</t>
    </rPh>
    <phoneticPr fontId="25"/>
  </si>
  <si>
    <t>金町保健ｾﾝﾀｰ</t>
    <rPh sb="0" eb="2">
      <t>カナマチ</t>
    </rPh>
    <rPh sb="2" eb="4">
      <t>ホケン</t>
    </rPh>
    <phoneticPr fontId="25"/>
  </si>
  <si>
    <t>子育て支援部</t>
    <rPh sb="0" eb="2">
      <t>コソダ</t>
    </rPh>
    <rPh sb="3" eb="5">
      <t>シエン</t>
    </rPh>
    <rPh sb="5" eb="6">
      <t>ブ</t>
    </rPh>
    <phoneticPr fontId="25"/>
  </si>
  <si>
    <t>管理係、認可指導係、子育て施設整備担当係（２）、児童館（２６）、</t>
    <rPh sb="0" eb="2">
      <t>カンリ</t>
    </rPh>
    <rPh sb="2" eb="3">
      <t>カカリ</t>
    </rPh>
    <rPh sb="4" eb="6">
      <t>ニンカ</t>
    </rPh>
    <rPh sb="6" eb="8">
      <t>シドウ</t>
    </rPh>
    <rPh sb="8" eb="9">
      <t>カカリ</t>
    </rPh>
    <rPh sb="10" eb="12">
      <t>コソダ</t>
    </rPh>
    <rPh sb="13" eb="15">
      <t>シセツ</t>
    </rPh>
    <rPh sb="15" eb="17">
      <t>セイビ</t>
    </rPh>
    <rPh sb="17" eb="19">
      <t>タントウ</t>
    </rPh>
    <rPh sb="19" eb="20">
      <t>カカリ</t>
    </rPh>
    <rPh sb="24" eb="27">
      <t>ジドウカン</t>
    </rPh>
    <phoneticPr fontId="25"/>
  </si>
  <si>
    <t>児童相談所
開設準備
担当部長</t>
    <phoneticPr fontId="25"/>
  </si>
  <si>
    <t>学童保育クラブ（２１）、子ども未来プラザ</t>
    <rPh sb="12" eb="13">
      <t>コ</t>
    </rPh>
    <rPh sb="15" eb="17">
      <t>ミライ</t>
    </rPh>
    <phoneticPr fontId="25"/>
  </si>
  <si>
    <t>子育て施設整備担当課長</t>
    <rPh sb="0" eb="2">
      <t>コソダ</t>
    </rPh>
    <rPh sb="3" eb="5">
      <t>シセツ</t>
    </rPh>
    <rPh sb="5" eb="7">
      <t>セイビ</t>
    </rPh>
    <rPh sb="7" eb="9">
      <t>タントウ</t>
    </rPh>
    <rPh sb="9" eb="10">
      <t>カ</t>
    </rPh>
    <rPh sb="10" eb="11">
      <t>チョウ</t>
    </rPh>
    <phoneticPr fontId="25"/>
  </si>
  <si>
    <t>子育て支援課</t>
    <phoneticPr fontId="25"/>
  </si>
  <si>
    <t>子育て支援係、私立幼稚園係、児童手当係、</t>
    <rPh sb="7" eb="9">
      <t>シリツ</t>
    </rPh>
    <rPh sb="9" eb="12">
      <t>ヨウチエン</t>
    </rPh>
    <rPh sb="12" eb="13">
      <t>カカリ</t>
    </rPh>
    <phoneticPr fontId="25"/>
  </si>
  <si>
    <t>ひとり親家庭相談係</t>
    <rPh sb="3" eb="4">
      <t>オヤ</t>
    </rPh>
    <rPh sb="4" eb="6">
      <t>カテイ</t>
    </rPh>
    <rPh sb="6" eb="8">
      <t>ソウダン</t>
    </rPh>
    <rPh sb="8" eb="9">
      <t>カカリ</t>
    </rPh>
    <phoneticPr fontId="25"/>
  </si>
  <si>
    <t>保育管理係、入園相談係、保育所（３３）</t>
    <rPh sb="0" eb="2">
      <t>ホイク</t>
    </rPh>
    <rPh sb="2" eb="4">
      <t>カンリ</t>
    </rPh>
    <rPh sb="4" eb="5">
      <t>カカリ</t>
    </rPh>
    <rPh sb="6" eb="8">
      <t>ニュウエン</t>
    </rPh>
    <rPh sb="8" eb="10">
      <t>ソウダン</t>
    </rPh>
    <rPh sb="10" eb="11">
      <t>カカリ</t>
    </rPh>
    <rPh sb="12" eb="14">
      <t>ホイク</t>
    </rPh>
    <rPh sb="14" eb="15">
      <t>ショ</t>
    </rPh>
    <phoneticPr fontId="25"/>
  </si>
  <si>
    <t>◆子ども家庭支援課</t>
    <rPh sb="1" eb="2">
      <t>コ</t>
    </rPh>
    <rPh sb="4" eb="6">
      <t>カテイ</t>
    </rPh>
    <rPh sb="6" eb="8">
      <t>シエン</t>
    </rPh>
    <rPh sb="8" eb="9">
      <t>カ</t>
    </rPh>
    <phoneticPr fontId="25"/>
  </si>
  <si>
    <t>子ども家庭係、金町子どもセンター係、母子保健係、</t>
    <rPh sb="0" eb="1">
      <t>コ</t>
    </rPh>
    <rPh sb="3" eb="5">
      <t>カテイ</t>
    </rPh>
    <rPh sb="5" eb="6">
      <t>カカリ</t>
    </rPh>
    <rPh sb="7" eb="9">
      <t>カナマチ</t>
    </rPh>
    <rPh sb="9" eb="10">
      <t>コ</t>
    </rPh>
    <rPh sb="16" eb="17">
      <t>カカリ</t>
    </rPh>
    <rPh sb="18" eb="20">
      <t>ボシ</t>
    </rPh>
    <rPh sb="20" eb="22">
      <t>ホケン</t>
    </rPh>
    <rPh sb="22" eb="23">
      <t>カカリ</t>
    </rPh>
    <phoneticPr fontId="25"/>
  </si>
  <si>
    <t>発達相談係</t>
    <rPh sb="0" eb="2">
      <t>ハッタツ</t>
    </rPh>
    <rPh sb="2" eb="4">
      <t>ソウダン</t>
    </rPh>
    <rPh sb="4" eb="5">
      <t>カカリ</t>
    </rPh>
    <phoneticPr fontId="25"/>
  </si>
  <si>
    <t>◆児童相談所
　開設準備室</t>
    <rPh sb="8" eb="10">
      <t>カイセツ</t>
    </rPh>
    <rPh sb="10" eb="12">
      <t>ジュンビ</t>
    </rPh>
    <rPh sb="12" eb="13">
      <t>シツ</t>
    </rPh>
    <phoneticPr fontId="25"/>
  </si>
  <si>
    <t>児童相談所開設準備担当係（２）、児童相談所運営準備担当係（３）、</t>
    <rPh sb="0" eb="2">
      <t>ジドウ</t>
    </rPh>
    <rPh sb="2" eb="4">
      <t>ソウダン</t>
    </rPh>
    <rPh sb="4" eb="5">
      <t>ジョ</t>
    </rPh>
    <rPh sb="5" eb="7">
      <t>カイセツ</t>
    </rPh>
    <rPh sb="7" eb="9">
      <t>ジュンビ</t>
    </rPh>
    <rPh sb="9" eb="11">
      <t>タントウ</t>
    </rPh>
    <rPh sb="11" eb="12">
      <t>カカリ</t>
    </rPh>
    <rPh sb="21" eb="23">
      <t>ウンエイ</t>
    </rPh>
    <phoneticPr fontId="25"/>
  </si>
  <si>
    <t>一時保護所運営準備担当係（２）</t>
    <rPh sb="0" eb="2">
      <t>イチジ</t>
    </rPh>
    <rPh sb="2" eb="4">
      <t>ホゴ</t>
    </rPh>
    <rPh sb="5" eb="7">
      <t>ウンエイ</t>
    </rPh>
    <phoneticPr fontId="25"/>
  </si>
  <si>
    <t>◆児童相談所運営準備担当課長</t>
    <rPh sb="1" eb="3">
      <t>ジドウ</t>
    </rPh>
    <rPh sb="3" eb="5">
      <t>ソウダン</t>
    </rPh>
    <rPh sb="5" eb="6">
      <t>ショ</t>
    </rPh>
    <rPh sb="6" eb="8">
      <t>ウンエイ</t>
    </rPh>
    <rPh sb="12" eb="14">
      <t>カチョウ</t>
    </rPh>
    <phoneticPr fontId="25"/>
  </si>
  <si>
    <t>◆一時保護所運営準備担当課長</t>
    <rPh sb="1" eb="3">
      <t>イチジ</t>
    </rPh>
    <rPh sb="3" eb="5">
      <t>ホゴ</t>
    </rPh>
    <rPh sb="6" eb="8">
      <t>ウンエイ</t>
    </rPh>
    <rPh sb="12" eb="14">
      <t>カチョウ</t>
    </rPh>
    <phoneticPr fontId="25"/>
  </si>
  <si>
    <t>子ども応援係</t>
    <rPh sb="0" eb="1">
      <t>コ</t>
    </rPh>
    <rPh sb="3" eb="5">
      <t>オウエン</t>
    </rPh>
    <rPh sb="5" eb="6">
      <t>カカリ</t>
    </rPh>
    <phoneticPr fontId="25"/>
  </si>
  <si>
    <t>事務係、事業調整担当係（２）</t>
    <rPh sb="0" eb="2">
      <t>ジム</t>
    </rPh>
    <rPh sb="2" eb="3">
      <t>カカリ</t>
    </rPh>
    <rPh sb="4" eb="6">
      <t>ジギョウ</t>
    </rPh>
    <rPh sb="6" eb="8">
      <t>チョウセイ</t>
    </rPh>
    <rPh sb="8" eb="10">
      <t>タントウ</t>
    </rPh>
    <rPh sb="10" eb="11">
      <t>カカリ</t>
    </rPh>
    <phoneticPr fontId="25"/>
  </si>
  <si>
    <t>交通・都市
施設担当
部長</t>
    <rPh sb="0" eb="2">
      <t>コウツウ</t>
    </rPh>
    <rPh sb="3" eb="5">
      <t>トシ</t>
    </rPh>
    <rPh sb="6" eb="8">
      <t>シセツ</t>
    </rPh>
    <rPh sb="8" eb="10">
      <t>タントウ</t>
    </rPh>
    <rPh sb="11" eb="13">
      <t>ブチョウ</t>
    </rPh>
    <phoneticPr fontId="25"/>
  </si>
  <si>
    <t>◆交通政策課</t>
    <rPh sb="1" eb="3">
      <t>コウツウ</t>
    </rPh>
    <rPh sb="3" eb="5">
      <t>セイサク</t>
    </rPh>
    <rPh sb="5" eb="6">
      <t>カ</t>
    </rPh>
    <phoneticPr fontId="25"/>
  </si>
  <si>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25"/>
  </si>
  <si>
    <t>◆交通安全対策担当課長</t>
    <rPh sb="1" eb="3">
      <t>コウツウ</t>
    </rPh>
    <rPh sb="3" eb="5">
      <t>アンゼン</t>
    </rPh>
    <rPh sb="5" eb="7">
      <t>タイサク</t>
    </rPh>
    <rPh sb="7" eb="9">
      <t>タントウ</t>
    </rPh>
    <rPh sb="9" eb="11">
      <t>カチョウ</t>
    </rPh>
    <phoneticPr fontId="25"/>
  </si>
  <si>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25"/>
  </si>
  <si>
    <t>街づくり
担当部長</t>
    <phoneticPr fontId="25"/>
  </si>
  <si>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25"/>
  </si>
  <si>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25"/>
  </si>
  <si>
    <t>◇の組織を所掌</t>
    <phoneticPr fontId="25"/>
  </si>
  <si>
    <t>立石駅北街づくり担当係、鉄道立体担当係、高砂地域整備担当係、</t>
    <rPh sb="0" eb="2">
      <t>タテイシ</t>
    </rPh>
    <rPh sb="2" eb="3">
      <t>エキ</t>
    </rPh>
    <rPh sb="3" eb="4">
      <t>キタ</t>
    </rPh>
    <rPh sb="4" eb="5">
      <t>マチ</t>
    </rPh>
    <rPh sb="8" eb="10">
      <t>タントウ</t>
    </rPh>
    <rPh sb="10" eb="11">
      <t>カカリ</t>
    </rPh>
    <rPh sb="12" eb="14">
      <t>テツドウ</t>
    </rPh>
    <rPh sb="14" eb="16">
      <t>リッタイ</t>
    </rPh>
    <rPh sb="16" eb="18">
      <t>タントウ</t>
    </rPh>
    <rPh sb="18" eb="19">
      <t>カカリ</t>
    </rPh>
    <rPh sb="20" eb="22">
      <t>タカサゴ</t>
    </rPh>
    <rPh sb="22" eb="24">
      <t>チイキ</t>
    </rPh>
    <rPh sb="24" eb="26">
      <t>セイビ</t>
    </rPh>
    <rPh sb="26" eb="28">
      <t>タントウ</t>
    </rPh>
    <rPh sb="28" eb="29">
      <t>カカリ</t>
    </rPh>
    <phoneticPr fontId="25"/>
  </si>
  <si>
    <t>立石駅周辺地区街づくり事務所</t>
    <rPh sb="0" eb="2">
      <t>タテイシ</t>
    </rPh>
    <rPh sb="2" eb="3">
      <t>エキ</t>
    </rPh>
    <rPh sb="3" eb="5">
      <t>シュウヘン</t>
    </rPh>
    <rPh sb="5" eb="7">
      <t>チク</t>
    </rPh>
    <rPh sb="7" eb="8">
      <t>マチ</t>
    </rPh>
    <rPh sb="11" eb="13">
      <t>ジム</t>
    </rPh>
    <rPh sb="13" eb="14">
      <t>ショ</t>
    </rPh>
    <phoneticPr fontId="25"/>
  </si>
  <si>
    <t>街づくり推進担当課長</t>
    <rPh sb="0" eb="1">
      <t>マチ</t>
    </rPh>
    <rPh sb="4" eb="6">
      <t>スイシン</t>
    </rPh>
    <rPh sb="6" eb="8">
      <t>タントウ</t>
    </rPh>
    <rPh sb="8" eb="10">
      <t>カチョウ</t>
    </rPh>
    <phoneticPr fontId="25"/>
  </si>
  <si>
    <t>新小岩街づくり担当課長</t>
    <rPh sb="0" eb="3">
      <t>シンコイワ</t>
    </rPh>
    <rPh sb="3" eb="4">
      <t>マチ</t>
    </rPh>
    <rPh sb="7" eb="9">
      <t>タントウ</t>
    </rPh>
    <rPh sb="9" eb="10">
      <t>カ</t>
    </rPh>
    <rPh sb="10" eb="11">
      <t>チョウ</t>
    </rPh>
    <phoneticPr fontId="25"/>
  </si>
  <si>
    <t>◇金町街づくり担当課長</t>
    <rPh sb="1" eb="3">
      <t>カナマチ</t>
    </rPh>
    <rPh sb="3" eb="4">
      <t>マチ</t>
    </rPh>
    <rPh sb="7" eb="9">
      <t>タントウ</t>
    </rPh>
    <rPh sb="9" eb="10">
      <t>カ</t>
    </rPh>
    <rPh sb="10" eb="11">
      <t>チョウ</t>
    </rPh>
    <phoneticPr fontId="25"/>
  </si>
  <si>
    <t>◇立石駅北街づくり担当課長</t>
    <rPh sb="1" eb="3">
      <t>タテイシ</t>
    </rPh>
    <rPh sb="3" eb="4">
      <t>エキ</t>
    </rPh>
    <rPh sb="4" eb="5">
      <t>キタ</t>
    </rPh>
    <rPh sb="5" eb="6">
      <t>マチ</t>
    </rPh>
    <rPh sb="9" eb="11">
      <t>タントウ</t>
    </rPh>
    <rPh sb="11" eb="12">
      <t>カ</t>
    </rPh>
    <rPh sb="12" eb="13">
      <t>チョウ</t>
    </rPh>
    <phoneticPr fontId="25"/>
  </si>
  <si>
    <t>◇立石駅南街づくり担当課長</t>
    <rPh sb="1" eb="3">
      <t>タテイシ</t>
    </rPh>
    <rPh sb="3" eb="4">
      <t>エキ</t>
    </rPh>
    <rPh sb="4" eb="5">
      <t>ミナミ</t>
    </rPh>
    <rPh sb="5" eb="6">
      <t>マチ</t>
    </rPh>
    <rPh sb="9" eb="11">
      <t>タントウ</t>
    </rPh>
    <rPh sb="11" eb="12">
      <t>カ</t>
    </rPh>
    <rPh sb="12" eb="13">
      <t>チョウ</t>
    </rPh>
    <phoneticPr fontId="25"/>
  </si>
  <si>
    <t>高砂・鉄道立体担当課長</t>
    <rPh sb="0" eb="2">
      <t>タカサゴ</t>
    </rPh>
    <rPh sb="3" eb="5">
      <t>テツドウ</t>
    </rPh>
    <rPh sb="5" eb="7">
      <t>リッタイ</t>
    </rPh>
    <rPh sb="7" eb="9">
      <t>タントウ</t>
    </rPh>
    <rPh sb="9" eb="10">
      <t>カ</t>
    </rPh>
    <rPh sb="10" eb="11">
      <t>チョウ</t>
    </rPh>
    <phoneticPr fontId="25"/>
  </si>
  <si>
    <t>密集地域整備担当課長</t>
    <rPh sb="0" eb="2">
      <t>ミッシュウ</t>
    </rPh>
    <rPh sb="2" eb="4">
      <t>チイキ</t>
    </rPh>
    <rPh sb="4" eb="6">
      <t>セイビ</t>
    </rPh>
    <rPh sb="6" eb="8">
      <t>タントウ</t>
    </rPh>
    <rPh sb="8" eb="9">
      <t>カ</t>
    </rPh>
    <rPh sb="9" eb="10">
      <t>チョウ</t>
    </rPh>
    <phoneticPr fontId="25"/>
  </si>
  <si>
    <t>住環境整備課</t>
    <rPh sb="0" eb="3">
      <t>ジュウカンキョウ</t>
    </rPh>
    <rPh sb="3" eb="5">
      <t>セイビ</t>
    </rPh>
    <rPh sb="5" eb="6">
      <t>カ</t>
    </rPh>
    <phoneticPr fontId="25"/>
  </si>
  <si>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25"/>
  </si>
  <si>
    <t>建築課</t>
    <rPh sb="0" eb="2">
      <t>ケンチク</t>
    </rPh>
    <rPh sb="2" eb="3">
      <t>カ</t>
    </rPh>
    <phoneticPr fontId="25"/>
  </si>
  <si>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25"/>
  </si>
  <si>
    <t>◆道路管理課</t>
    <rPh sb="1" eb="3">
      <t>ドウロ</t>
    </rPh>
    <rPh sb="3" eb="5">
      <t>カンリ</t>
    </rPh>
    <rPh sb="5" eb="6">
      <t>カ</t>
    </rPh>
    <phoneticPr fontId="25"/>
  </si>
  <si>
    <t>管理係、占用監察係、測量係</t>
    <rPh sb="0" eb="2">
      <t>カンリ</t>
    </rPh>
    <rPh sb="2" eb="3">
      <t>カカリ</t>
    </rPh>
    <rPh sb="4" eb="6">
      <t>センヨウ</t>
    </rPh>
    <rPh sb="6" eb="8">
      <t>カンサツ</t>
    </rPh>
    <rPh sb="8" eb="9">
      <t>カカリ</t>
    </rPh>
    <rPh sb="10" eb="12">
      <t>ソクリョウ</t>
    </rPh>
    <rPh sb="12" eb="13">
      <t>カカリ</t>
    </rPh>
    <phoneticPr fontId="25"/>
  </si>
  <si>
    <t>◆道路建設課</t>
    <rPh sb="1" eb="3">
      <t>ドウロ</t>
    </rPh>
    <rPh sb="3" eb="5">
      <t>ケンセツ</t>
    </rPh>
    <rPh sb="5" eb="6">
      <t>カ</t>
    </rPh>
    <phoneticPr fontId="25"/>
  </si>
  <si>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25"/>
  </si>
  <si>
    <t>◆道路補修課</t>
    <rPh sb="1" eb="3">
      <t>ドウロ</t>
    </rPh>
    <rPh sb="3" eb="5">
      <t>ホシュウ</t>
    </rPh>
    <rPh sb="5" eb="6">
      <t>カ</t>
    </rPh>
    <phoneticPr fontId="25"/>
  </si>
  <si>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25"/>
  </si>
  <si>
    <t>道路保全事務所</t>
    <rPh sb="0" eb="2">
      <t>ドウロ</t>
    </rPh>
    <rPh sb="2" eb="4">
      <t>ホゼン</t>
    </rPh>
    <rPh sb="4" eb="6">
      <t>ジム</t>
    </rPh>
    <rPh sb="6" eb="7">
      <t>ショ</t>
    </rPh>
    <phoneticPr fontId="25"/>
  </si>
  <si>
    <t>◆公園課</t>
    <rPh sb="1" eb="3">
      <t>コウエン</t>
    </rPh>
    <rPh sb="3" eb="4">
      <t>カ</t>
    </rPh>
    <phoneticPr fontId="25"/>
  </si>
  <si>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25"/>
  </si>
  <si>
    <t>（会計管理室）</t>
    <rPh sb="1" eb="3">
      <t>カイケイ</t>
    </rPh>
    <rPh sb="3" eb="5">
      <t>カンリ</t>
    </rPh>
    <rPh sb="5" eb="6">
      <t>シツ</t>
    </rPh>
    <phoneticPr fontId="25"/>
  </si>
  <si>
    <t>会計管理者</t>
    <rPh sb="0" eb="2">
      <t>カイケイ</t>
    </rPh>
    <rPh sb="2" eb="5">
      <t>カンリシャ</t>
    </rPh>
    <phoneticPr fontId="25"/>
  </si>
  <si>
    <t>会計管理課</t>
    <rPh sb="0" eb="2">
      <t>カイケイ</t>
    </rPh>
    <rPh sb="2" eb="4">
      <t>カンリ</t>
    </rPh>
    <rPh sb="4" eb="5">
      <t>カ</t>
    </rPh>
    <phoneticPr fontId="25"/>
  </si>
  <si>
    <t>会計管理係、出納係</t>
    <rPh sb="0" eb="2">
      <t>カイケイ</t>
    </rPh>
    <rPh sb="2" eb="4">
      <t>カンリ</t>
    </rPh>
    <rPh sb="4" eb="5">
      <t>カカリ</t>
    </rPh>
    <rPh sb="6" eb="8">
      <t>スイトウ</t>
    </rPh>
    <rPh sb="8" eb="9">
      <t>カカリ</t>
    </rPh>
    <phoneticPr fontId="25"/>
  </si>
  <si>
    <t>教育
委員会</t>
    <rPh sb="0" eb="2">
      <t>キョウイク</t>
    </rPh>
    <rPh sb="3" eb="6">
      <t>イインカイ</t>
    </rPh>
    <phoneticPr fontId="25"/>
  </si>
  <si>
    <t>（教育委員会事務局）</t>
    <rPh sb="1" eb="3">
      <t>キョウイク</t>
    </rPh>
    <rPh sb="3" eb="6">
      <t>イインカイ</t>
    </rPh>
    <rPh sb="6" eb="9">
      <t>ジムキョク</t>
    </rPh>
    <phoneticPr fontId="25"/>
  </si>
  <si>
    <t>教育長</t>
    <rPh sb="0" eb="3">
      <t>キョウイクチョウ</t>
    </rPh>
    <phoneticPr fontId="25"/>
  </si>
  <si>
    <t>教育次長</t>
    <rPh sb="0" eb="2">
      <t>キョウイク</t>
    </rPh>
    <rPh sb="2" eb="4">
      <t>ジチョウ</t>
    </rPh>
    <phoneticPr fontId="25"/>
  </si>
  <si>
    <t>教育総務課</t>
    <rPh sb="0" eb="2">
      <t>キョウイク</t>
    </rPh>
    <rPh sb="2" eb="4">
      <t>ソウム</t>
    </rPh>
    <rPh sb="4" eb="5">
      <t>カ</t>
    </rPh>
    <phoneticPr fontId="25"/>
  </si>
  <si>
    <r>
      <t>教育総務係、教育企画係、学校施設開放係、</t>
    </r>
    <r>
      <rPr>
        <sz val="11"/>
        <rFont val="ＭＳ Ｐ明朝"/>
        <family val="1"/>
        <charset val="128"/>
      </rPr>
      <t/>
    </r>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25"/>
  </si>
  <si>
    <t>学校施設係、学校環境整備担当係</t>
    <rPh sb="0" eb="2">
      <t>ガッコウ</t>
    </rPh>
    <rPh sb="2" eb="4">
      <t>シセツ</t>
    </rPh>
    <rPh sb="4" eb="5">
      <t>カカリ</t>
    </rPh>
    <phoneticPr fontId="25"/>
  </si>
  <si>
    <t>学校教育
担当部長</t>
    <rPh sb="0" eb="2">
      <t>ガッコウ</t>
    </rPh>
    <rPh sb="2" eb="4">
      <t>キョウイク</t>
    </rPh>
    <rPh sb="5" eb="7">
      <t>タントウ</t>
    </rPh>
    <rPh sb="7" eb="9">
      <t>ブチョウ</t>
    </rPh>
    <phoneticPr fontId="25"/>
  </si>
  <si>
    <t>学校施設担当課長</t>
    <rPh sb="0" eb="2">
      <t>ガッコウ</t>
    </rPh>
    <rPh sb="2" eb="4">
      <t>シセツ</t>
    </rPh>
    <rPh sb="4" eb="6">
      <t>タントウ</t>
    </rPh>
    <rPh sb="6" eb="8">
      <t>カチョウ</t>
    </rPh>
    <phoneticPr fontId="25"/>
  </si>
  <si>
    <t>学校環境整備担当課長</t>
    <rPh sb="0" eb="2">
      <t>ガッコウ</t>
    </rPh>
    <rPh sb="2" eb="4">
      <t>カンキョウ</t>
    </rPh>
    <rPh sb="4" eb="6">
      <t>セイビ</t>
    </rPh>
    <rPh sb="6" eb="8">
      <t>タントウ</t>
    </rPh>
    <rPh sb="8" eb="10">
      <t>カチョウ</t>
    </rPh>
    <phoneticPr fontId="25"/>
  </si>
  <si>
    <t>学務課</t>
    <rPh sb="0" eb="2">
      <t>ガクム</t>
    </rPh>
    <rPh sb="2" eb="3">
      <t>カ</t>
    </rPh>
    <phoneticPr fontId="25"/>
  </si>
  <si>
    <t>学事係、給食保健係</t>
    <rPh sb="0" eb="2">
      <t>ガクジ</t>
    </rPh>
    <rPh sb="2" eb="3">
      <t>カカリ</t>
    </rPh>
    <rPh sb="4" eb="6">
      <t>キュウショク</t>
    </rPh>
    <rPh sb="6" eb="8">
      <t>ホケン</t>
    </rPh>
    <rPh sb="8" eb="9">
      <t>カカリ</t>
    </rPh>
    <phoneticPr fontId="25"/>
  </si>
  <si>
    <t>◆指導室</t>
    <rPh sb="1" eb="4">
      <t>シドウシツ</t>
    </rPh>
    <phoneticPr fontId="25"/>
  </si>
  <si>
    <t>教育振興係、事務係、教育情報係、教育環境調整係、指導主事、</t>
    <rPh sb="0" eb="2">
      <t>キョウイク</t>
    </rPh>
    <rPh sb="2" eb="4">
      <t>シンコウ</t>
    </rPh>
    <rPh sb="4" eb="5">
      <t>カカリ</t>
    </rPh>
    <rPh sb="6" eb="8">
      <t>ジム</t>
    </rPh>
    <rPh sb="8" eb="9">
      <t>カカリ</t>
    </rPh>
    <rPh sb="10" eb="12">
      <t>キョウイク</t>
    </rPh>
    <rPh sb="12" eb="14">
      <t>ジョウホウ</t>
    </rPh>
    <rPh sb="14" eb="15">
      <t>カカリ</t>
    </rPh>
    <rPh sb="16" eb="18">
      <t>キョウイク</t>
    </rPh>
    <rPh sb="18" eb="20">
      <t>カンキョウ</t>
    </rPh>
    <rPh sb="20" eb="22">
      <t>チョウセイ</t>
    </rPh>
    <rPh sb="22" eb="23">
      <t>カカリ</t>
    </rPh>
    <rPh sb="24" eb="26">
      <t>シドウ</t>
    </rPh>
    <phoneticPr fontId="25"/>
  </si>
  <si>
    <t>総合教育センター管理係、特別支援教育係、適応支援係</t>
    <rPh sb="0" eb="2">
      <t>ソウゴウ</t>
    </rPh>
    <rPh sb="2" eb="4">
      <t>キョウイク</t>
    </rPh>
    <rPh sb="8" eb="10">
      <t>カンリ</t>
    </rPh>
    <rPh sb="10" eb="11">
      <t>カカリ</t>
    </rPh>
    <rPh sb="12" eb="14">
      <t>トクベツ</t>
    </rPh>
    <rPh sb="14" eb="16">
      <t>シエン</t>
    </rPh>
    <rPh sb="16" eb="18">
      <t>キョウイク</t>
    </rPh>
    <rPh sb="18" eb="19">
      <t>カカリ</t>
    </rPh>
    <rPh sb="20" eb="22">
      <t>テキオウ</t>
    </rPh>
    <rPh sb="22" eb="24">
      <t>シエン</t>
    </rPh>
    <rPh sb="24" eb="25">
      <t>カカリ</t>
    </rPh>
    <phoneticPr fontId="25"/>
  </si>
  <si>
    <t>◆学校教育推進担当課長</t>
    <rPh sb="1" eb="3">
      <t>ガッコウ</t>
    </rPh>
    <rPh sb="3" eb="5">
      <t>キョウイク</t>
    </rPh>
    <rPh sb="5" eb="7">
      <t>スイシン</t>
    </rPh>
    <rPh sb="7" eb="9">
      <t>タントウ</t>
    </rPh>
    <rPh sb="9" eb="11">
      <t>カチョウ</t>
    </rPh>
    <phoneticPr fontId="25"/>
  </si>
  <si>
    <t>◆学校教育支援担当課長</t>
    <rPh sb="1" eb="3">
      <t>ガッコウ</t>
    </rPh>
    <rPh sb="3" eb="5">
      <t>キョウイク</t>
    </rPh>
    <rPh sb="5" eb="7">
      <t>シエン</t>
    </rPh>
    <rPh sb="7" eb="9">
      <t>タントウ</t>
    </rPh>
    <rPh sb="9" eb="11">
      <t>カチョウ</t>
    </rPh>
    <phoneticPr fontId="25"/>
  </si>
  <si>
    <t>◆地域教育課</t>
    <rPh sb="1" eb="3">
      <t>チイキ</t>
    </rPh>
    <rPh sb="3" eb="5">
      <t>キョウイク</t>
    </rPh>
    <rPh sb="5" eb="6">
      <t>カ</t>
    </rPh>
    <phoneticPr fontId="25"/>
  </si>
  <si>
    <t>青少年育成係、地域家庭連携係、放課後子ども事業係</t>
    <rPh sb="0" eb="3">
      <t>セイショウネン</t>
    </rPh>
    <rPh sb="3" eb="5">
      <t>イクセイ</t>
    </rPh>
    <rPh sb="5" eb="6">
      <t>カカリ</t>
    </rPh>
    <rPh sb="7" eb="9">
      <t>チイキ</t>
    </rPh>
    <rPh sb="9" eb="11">
      <t>カテイ</t>
    </rPh>
    <rPh sb="11" eb="13">
      <t>レンケイ</t>
    </rPh>
    <rPh sb="13" eb="14">
      <t>カカリ</t>
    </rPh>
    <rPh sb="15" eb="18">
      <t>ホウカゴ</t>
    </rPh>
    <rPh sb="18" eb="19">
      <t>コ</t>
    </rPh>
    <rPh sb="21" eb="23">
      <t>ジギョウ</t>
    </rPh>
    <rPh sb="23" eb="24">
      <t>カカリ</t>
    </rPh>
    <phoneticPr fontId="25"/>
  </si>
  <si>
    <t>◆放課後支援課</t>
    <rPh sb="1" eb="4">
      <t>ホウカゴ</t>
    </rPh>
    <rPh sb="4" eb="6">
      <t>シエン</t>
    </rPh>
    <rPh sb="6" eb="7">
      <t>カ</t>
    </rPh>
    <phoneticPr fontId="25"/>
  </si>
  <si>
    <t>放課後支援係</t>
    <rPh sb="0" eb="3">
      <t>ホウカゴ</t>
    </rPh>
    <rPh sb="3" eb="5">
      <t>シエン</t>
    </rPh>
    <rPh sb="5" eb="6">
      <t>カカリ</t>
    </rPh>
    <phoneticPr fontId="25"/>
  </si>
  <si>
    <t>生涯学習課</t>
    <rPh sb="0" eb="2">
      <t>ショウガイ</t>
    </rPh>
    <rPh sb="2" eb="4">
      <t>ガクシュウ</t>
    </rPh>
    <rPh sb="4" eb="5">
      <t>カ</t>
    </rPh>
    <phoneticPr fontId="25"/>
  </si>
  <si>
    <t>生涯学習係、学び支援係、区民大学係、郷土と天文の博物館</t>
    <rPh sb="0" eb="2">
      <t>ショウガイ</t>
    </rPh>
    <rPh sb="2" eb="4">
      <t>ガクシュウ</t>
    </rPh>
    <rPh sb="4" eb="5">
      <t>カカリ</t>
    </rPh>
    <rPh sb="6" eb="7">
      <t>マナ</t>
    </rPh>
    <rPh sb="8" eb="10">
      <t>シエン</t>
    </rPh>
    <rPh sb="10" eb="11">
      <t>カカリ</t>
    </rPh>
    <rPh sb="12" eb="14">
      <t>クミン</t>
    </rPh>
    <rPh sb="14" eb="16">
      <t>ダイガク</t>
    </rPh>
    <rPh sb="16" eb="17">
      <t>カカリ</t>
    </rPh>
    <phoneticPr fontId="25"/>
  </si>
  <si>
    <t>生涯スポーツ課</t>
    <rPh sb="0" eb="2">
      <t>ショウガイ</t>
    </rPh>
    <rPh sb="6" eb="7">
      <t>カ</t>
    </rPh>
    <phoneticPr fontId="25"/>
  </si>
  <si>
    <t>管理係、事業係、ランフェスタ係</t>
    <rPh sb="0" eb="2">
      <t>カンリ</t>
    </rPh>
    <rPh sb="2" eb="3">
      <t>カカリ</t>
    </rPh>
    <rPh sb="4" eb="6">
      <t>ジギョウ</t>
    </rPh>
    <rPh sb="6" eb="7">
      <t>カカリ</t>
    </rPh>
    <rPh sb="14" eb="15">
      <t>カカリ</t>
    </rPh>
    <phoneticPr fontId="25"/>
  </si>
  <si>
    <t>管理係、事業推進係、図書館（６）</t>
    <rPh sb="0" eb="2">
      <t>カンリ</t>
    </rPh>
    <rPh sb="2" eb="3">
      <t>カカリ</t>
    </rPh>
    <rPh sb="4" eb="6">
      <t>ジギョウ</t>
    </rPh>
    <rPh sb="6" eb="8">
      <t>スイシン</t>
    </rPh>
    <rPh sb="8" eb="9">
      <t>カカリ</t>
    </rPh>
    <rPh sb="10" eb="13">
      <t>トショカン</t>
    </rPh>
    <phoneticPr fontId="25"/>
  </si>
  <si>
    <t>（監査事務局）</t>
    <rPh sb="1" eb="3">
      <t>カンサ</t>
    </rPh>
    <rPh sb="3" eb="6">
      <t>ジムキョク</t>
    </rPh>
    <phoneticPr fontId="25"/>
  </si>
  <si>
    <t>監査委員</t>
    <rPh sb="0" eb="2">
      <t>カンサ</t>
    </rPh>
    <rPh sb="2" eb="4">
      <t>イイン</t>
    </rPh>
    <phoneticPr fontId="25"/>
  </si>
  <si>
    <t>事務局長</t>
    <rPh sb="0" eb="2">
      <t>ジム</t>
    </rPh>
    <rPh sb="2" eb="3">
      <t>キョク</t>
    </rPh>
    <rPh sb="3" eb="4">
      <t>チョウ</t>
    </rPh>
    <phoneticPr fontId="25"/>
  </si>
  <si>
    <t>監査担当係（４）</t>
    <rPh sb="0" eb="2">
      <t>カンサ</t>
    </rPh>
    <rPh sb="2" eb="4">
      <t>タントウ</t>
    </rPh>
    <rPh sb="4" eb="5">
      <t>カカリ</t>
    </rPh>
    <phoneticPr fontId="25"/>
  </si>
  <si>
    <t>（選挙管理委員会事務局）</t>
    <rPh sb="1" eb="3">
      <t>センキョ</t>
    </rPh>
    <rPh sb="3" eb="5">
      <t>カンリ</t>
    </rPh>
    <rPh sb="5" eb="8">
      <t>イインカイ</t>
    </rPh>
    <rPh sb="8" eb="11">
      <t>ジムキョク</t>
    </rPh>
    <phoneticPr fontId="25"/>
  </si>
  <si>
    <t>選挙管理委員会</t>
    <rPh sb="0" eb="2">
      <t>センキョ</t>
    </rPh>
    <rPh sb="2" eb="4">
      <t>カンリ</t>
    </rPh>
    <rPh sb="4" eb="7">
      <t>イインカイ</t>
    </rPh>
    <phoneticPr fontId="25"/>
  </si>
  <si>
    <t>選挙担当係</t>
    <rPh sb="0" eb="2">
      <t>センキョ</t>
    </rPh>
    <rPh sb="2" eb="4">
      <t>タントウ</t>
    </rPh>
    <rPh sb="4" eb="5">
      <t>カカリ</t>
    </rPh>
    <phoneticPr fontId="25"/>
  </si>
  <si>
    <t>農業委員会</t>
    <rPh sb="0" eb="2">
      <t>ノウギョウ</t>
    </rPh>
    <rPh sb="2" eb="5">
      <t>イインカイ</t>
    </rPh>
    <phoneticPr fontId="25"/>
  </si>
  <si>
    <t>主任書記</t>
    <rPh sb="0" eb="2">
      <t>シュニン</t>
    </rPh>
    <rPh sb="2" eb="4">
      <t>ショキ</t>
    </rPh>
    <phoneticPr fontId="25"/>
  </si>
  <si>
    <t>（区議会事務局）</t>
    <rPh sb="1" eb="2">
      <t>ク</t>
    </rPh>
    <rPh sb="2" eb="4">
      <t>ギカイ</t>
    </rPh>
    <rPh sb="4" eb="7">
      <t>ジムキョク</t>
    </rPh>
    <phoneticPr fontId="25"/>
  </si>
  <si>
    <t>区議会</t>
    <rPh sb="0" eb="3">
      <t>クギカイ</t>
    </rPh>
    <phoneticPr fontId="25"/>
  </si>
  <si>
    <t>庶務係、議事調査担当係（４）</t>
    <rPh sb="0" eb="2">
      <t>ショム</t>
    </rPh>
    <rPh sb="2" eb="3">
      <t>カカリ</t>
    </rPh>
    <rPh sb="4" eb="6">
      <t>ギジ</t>
    </rPh>
    <rPh sb="6" eb="8">
      <t>チョウサ</t>
    </rPh>
    <rPh sb="8" eb="10">
      <t>タントウ</t>
    </rPh>
    <rPh sb="10" eb="11">
      <t>カカリ</t>
    </rPh>
    <phoneticPr fontId="25"/>
  </si>
  <si>
    <t>総務部</t>
  </si>
  <si>
    <t>環境部</t>
  </si>
  <si>
    <t>清掃事務所</t>
  </si>
  <si>
    <t>東生活課</t>
  </si>
  <si>
    <t>公園管理所</t>
  </si>
  <si>
    <t>（１）受診者数</t>
    <rPh sb="3" eb="5">
      <t>ジュシン</t>
    </rPh>
    <rPh sb="5" eb="6">
      <t>シャ</t>
    </rPh>
    <rPh sb="6" eb="7">
      <t>スウ</t>
    </rPh>
    <phoneticPr fontId="25"/>
  </si>
  <si>
    <t>（２）40歳以上基本健康診査受診者数及び指導区分</t>
    <rPh sb="5" eb="8">
      <t>サイイジョウ</t>
    </rPh>
    <rPh sb="8" eb="10">
      <t>キホン</t>
    </rPh>
    <rPh sb="10" eb="12">
      <t>ケンコウ</t>
    </rPh>
    <rPh sb="12" eb="14">
      <t>シンサ</t>
    </rPh>
    <rPh sb="14" eb="16">
      <t>ジュシン</t>
    </rPh>
    <rPh sb="16" eb="17">
      <t>シャ</t>
    </rPh>
    <rPh sb="17" eb="18">
      <t>スウ</t>
    </rPh>
    <rPh sb="18" eb="19">
      <t>オヨ</t>
    </rPh>
    <rPh sb="20" eb="22">
      <t>シドウ</t>
    </rPh>
    <rPh sb="22" eb="24">
      <t>クブン</t>
    </rPh>
    <phoneticPr fontId="25"/>
  </si>
  <si>
    <t>（１）健康づくり健康診査</t>
    <rPh sb="3" eb="5">
      <t>ケンコウ</t>
    </rPh>
    <rPh sb="8" eb="10">
      <t>ケンコウ</t>
    </rPh>
    <rPh sb="10" eb="12">
      <t>シンサ</t>
    </rPh>
    <phoneticPr fontId="25"/>
  </si>
  <si>
    <t>（２）成人歯科健康診査・長寿歯科健康診査・眼科健康診査</t>
    <rPh sb="3" eb="5">
      <t>セイジン</t>
    </rPh>
    <rPh sb="5" eb="7">
      <t>シカ</t>
    </rPh>
    <rPh sb="7" eb="9">
      <t>ケンコウ</t>
    </rPh>
    <rPh sb="9" eb="11">
      <t>シンサ</t>
    </rPh>
    <rPh sb="12" eb="14">
      <t>チョウジュ</t>
    </rPh>
    <rPh sb="14" eb="16">
      <t>シカ</t>
    </rPh>
    <rPh sb="16" eb="18">
      <t>ケンコウ</t>
    </rPh>
    <rPh sb="18" eb="20">
      <t>シンサ</t>
    </rPh>
    <rPh sb="21" eb="23">
      <t>ガンカ</t>
    </rPh>
    <rPh sb="23" eb="25">
      <t>ケンコウ</t>
    </rPh>
    <rPh sb="25" eb="27">
      <t>シンサ</t>
    </rPh>
    <phoneticPr fontId="25"/>
  </si>
  <si>
    <t>(再掲)
うち新規</t>
    <rPh sb="1" eb="3">
      <t>サイケイ</t>
    </rPh>
    <phoneticPr fontId="25"/>
  </si>
  <si>
    <t>資料：総務部すぐやる課、人権推進課、地域振興部文化国際課、産業観光部産業経済課、福祉部福祉管理課、高齢者支援課、障害福祉課、</t>
    <rPh sb="3" eb="5">
      <t>ソウム</t>
    </rPh>
    <rPh sb="12" eb="14">
      <t>ジンケン</t>
    </rPh>
    <rPh sb="14" eb="17">
      <t>スイシンカ</t>
    </rPh>
    <rPh sb="18" eb="20">
      <t>チイキ</t>
    </rPh>
    <rPh sb="20" eb="22">
      <t>シンコウ</t>
    </rPh>
    <rPh sb="22" eb="23">
      <t>ブ</t>
    </rPh>
    <rPh sb="23" eb="25">
      <t>ブンカ</t>
    </rPh>
    <rPh sb="25" eb="27">
      <t>コクサイ</t>
    </rPh>
    <rPh sb="27" eb="28">
      <t>カ</t>
    </rPh>
    <rPh sb="29" eb="31">
      <t>サンギョウ</t>
    </rPh>
    <rPh sb="31" eb="33">
      <t>カンコウ</t>
    </rPh>
    <rPh sb="33" eb="34">
      <t>ブ</t>
    </rPh>
    <rPh sb="34" eb="36">
      <t>サンギョウ</t>
    </rPh>
    <rPh sb="36" eb="38">
      <t>ケイザイ</t>
    </rPh>
    <rPh sb="38" eb="39">
      <t>カ</t>
    </rPh>
    <rPh sb="40" eb="42">
      <t>フクシ</t>
    </rPh>
    <rPh sb="42" eb="43">
      <t>ブ</t>
    </rPh>
    <rPh sb="43" eb="45">
      <t>フクシ</t>
    </rPh>
    <rPh sb="45" eb="48">
      <t>カンリカ</t>
    </rPh>
    <rPh sb="49" eb="52">
      <t>コウレイシャ</t>
    </rPh>
    <rPh sb="52" eb="54">
      <t>シエン</t>
    </rPh>
    <rPh sb="54" eb="55">
      <t>カ</t>
    </rPh>
    <rPh sb="56" eb="58">
      <t>ショウガイ</t>
    </rPh>
    <rPh sb="58" eb="61">
      <t>フクシカ</t>
    </rPh>
    <phoneticPr fontId="25"/>
  </si>
  <si>
    <t>　　　子育て支援部子ども家庭支援課、子ども応援課、教育委員会事務局指導室</t>
    <rPh sb="25" eb="27">
      <t>キョウイク</t>
    </rPh>
    <rPh sb="27" eb="30">
      <t>イインカイ</t>
    </rPh>
    <rPh sb="30" eb="33">
      <t>ジムキョク</t>
    </rPh>
    <rPh sb="33" eb="35">
      <t>シドウ</t>
    </rPh>
    <rPh sb="35" eb="36">
      <t>シツ</t>
    </rPh>
    <phoneticPr fontId="25"/>
  </si>
  <si>
    <t>高齢者就職相談</t>
    <phoneticPr fontId="3"/>
  </si>
  <si>
    <t>19-2　ごみの処分状況</t>
    <phoneticPr fontId="25"/>
  </si>
  <si>
    <t>19-1　ごみの収集状況</t>
    <phoneticPr fontId="25"/>
  </si>
  <si>
    <t>18-16　年齢別死亡数</t>
    <phoneticPr fontId="25"/>
  </si>
  <si>
    <t>18-15　死因別乳児死亡数</t>
    <phoneticPr fontId="25"/>
  </si>
  <si>
    <t>18-14　死因別死亡数</t>
    <phoneticPr fontId="25"/>
  </si>
  <si>
    <t>18-13　薬事衛生関係施設数</t>
    <rPh sb="6" eb="7">
      <t>クスリ</t>
    </rPh>
    <rPh sb="7" eb="8">
      <t>コト</t>
    </rPh>
    <rPh sb="8" eb="9">
      <t>マモル</t>
    </rPh>
    <rPh sb="9" eb="10">
      <t>セイ</t>
    </rPh>
    <rPh sb="10" eb="11">
      <t>カン</t>
    </rPh>
    <rPh sb="11" eb="12">
      <t>カカリ</t>
    </rPh>
    <rPh sb="12" eb="13">
      <t>セ</t>
    </rPh>
    <rPh sb="13" eb="14">
      <t>セツ</t>
    </rPh>
    <rPh sb="14" eb="15">
      <t>スウ</t>
    </rPh>
    <phoneticPr fontId="25"/>
  </si>
  <si>
    <t>18-12　環境衛生関係及び食品衛生関係施設数</t>
    <phoneticPr fontId="25"/>
  </si>
  <si>
    <t>18-11　エイズ対策</t>
    <rPh sb="9" eb="11">
      <t>タイサク</t>
    </rPh>
    <phoneticPr fontId="25"/>
  </si>
  <si>
    <t>18-6　その他健康診査</t>
    <rPh sb="7" eb="8">
      <t>タ</t>
    </rPh>
    <rPh sb="8" eb="10">
      <t>ケンコウ</t>
    </rPh>
    <rPh sb="10" eb="12">
      <t>シンサ</t>
    </rPh>
    <phoneticPr fontId="25"/>
  </si>
  <si>
    <t>18-5　乳幼児健康診査</t>
    <rPh sb="5" eb="8">
      <t>ニュウヨウジ</t>
    </rPh>
    <rPh sb="8" eb="10">
      <t>ケンコウ</t>
    </rPh>
    <rPh sb="10" eb="12">
      <t>シンサ</t>
    </rPh>
    <phoneticPr fontId="25"/>
  </si>
  <si>
    <t>18-4　特定健康診査</t>
    <rPh sb="5" eb="7">
      <t>トクテイ</t>
    </rPh>
    <rPh sb="7" eb="9">
      <t>ケンコウ</t>
    </rPh>
    <rPh sb="9" eb="11">
      <t>シンサ</t>
    </rPh>
    <phoneticPr fontId="25"/>
  </si>
  <si>
    <t>18-1　休日応急診療所、歯科診療所の利用状況</t>
    <rPh sb="5" eb="7">
      <t>キュウジツ</t>
    </rPh>
    <rPh sb="7" eb="9">
      <t>オウキュウ</t>
    </rPh>
    <rPh sb="9" eb="12">
      <t>シンリョウジョ</t>
    </rPh>
    <rPh sb="13" eb="15">
      <t>シカ</t>
    </rPh>
    <rPh sb="15" eb="17">
      <t>シンリョウ</t>
    </rPh>
    <rPh sb="17" eb="18">
      <t>ジョ</t>
    </rPh>
    <rPh sb="19" eb="21">
      <t>リヨウ</t>
    </rPh>
    <rPh sb="21" eb="23">
      <t>ジョウキョウ</t>
    </rPh>
    <phoneticPr fontId="25"/>
  </si>
  <si>
    <t>17-9　郵便局の施設等</t>
    <rPh sb="5" eb="8">
      <t>ユウビンキョク</t>
    </rPh>
    <rPh sb="9" eb="11">
      <t>シセツ</t>
    </rPh>
    <rPh sb="11" eb="12">
      <t>トウ</t>
    </rPh>
    <phoneticPr fontId="25"/>
  </si>
  <si>
    <t>17-8　ＪＲ・京成・北総の駅別乗降車人員</t>
    <rPh sb="18" eb="19">
      <t>クルマ</t>
    </rPh>
    <phoneticPr fontId="25"/>
  </si>
  <si>
    <t>17-7　車種別自動車登録台数</t>
    <phoneticPr fontId="25"/>
  </si>
  <si>
    <t>17-6　自転車対策</t>
    <phoneticPr fontId="25"/>
  </si>
  <si>
    <t>17-5　自動車駐車場</t>
    <rPh sb="5" eb="8">
      <t>ジドウシャ</t>
    </rPh>
    <rPh sb="8" eb="11">
      <t>チュウシャジョウ</t>
    </rPh>
    <phoneticPr fontId="25"/>
  </si>
  <si>
    <t>17-4　自転車駐車場・置場</t>
    <phoneticPr fontId="25"/>
  </si>
  <si>
    <t>17-3　交通安全施設</t>
    <rPh sb="5" eb="7">
      <t>コウツウ</t>
    </rPh>
    <rPh sb="7" eb="9">
      <t>アンゼン</t>
    </rPh>
    <rPh sb="9" eb="11">
      <t>シセツ</t>
    </rPh>
    <phoneticPr fontId="25"/>
  </si>
  <si>
    <t>17-2　道路種別及び舗装道路状況</t>
    <phoneticPr fontId="25"/>
  </si>
  <si>
    <t>17-1　橋梁状況</t>
    <phoneticPr fontId="25"/>
  </si>
  <si>
    <t>16-1　地区計画</t>
  </si>
  <si>
    <t>16-2　用途地域及び用途地域以外の地域地区</t>
    <rPh sb="5" eb="7">
      <t>ヨウト</t>
    </rPh>
    <rPh sb="7" eb="9">
      <t>チイキ</t>
    </rPh>
    <rPh sb="9" eb="10">
      <t>オヨ</t>
    </rPh>
    <rPh sb="11" eb="13">
      <t>ヨウト</t>
    </rPh>
    <rPh sb="13" eb="15">
      <t>チイキ</t>
    </rPh>
    <rPh sb="15" eb="17">
      <t>イガイ</t>
    </rPh>
    <rPh sb="18" eb="20">
      <t>チイキ</t>
    </rPh>
    <rPh sb="20" eb="22">
      <t>チク</t>
    </rPh>
    <phoneticPr fontId="25"/>
  </si>
  <si>
    <t>16-3　細街路拡幅整備</t>
  </si>
  <si>
    <t>16-4　防災設備</t>
    <rPh sb="5" eb="7">
      <t>ボウサイ</t>
    </rPh>
    <rPh sb="7" eb="9">
      <t>セツビ</t>
    </rPh>
    <phoneticPr fontId="25"/>
  </si>
  <si>
    <t>15-8　焼失面積及び損害額の推移</t>
    <phoneticPr fontId="25"/>
  </si>
  <si>
    <t>15-7　月別原因別火災発生件数</t>
    <phoneticPr fontId="25"/>
  </si>
  <si>
    <t>15-6　救急事故発生件数</t>
    <phoneticPr fontId="25"/>
  </si>
  <si>
    <t>15-5　少年不良行為者数</t>
    <phoneticPr fontId="25"/>
  </si>
  <si>
    <t>15-4　少年犯罪行為者数</t>
    <phoneticPr fontId="25"/>
  </si>
  <si>
    <t>15-3　非行少年等の検挙・補導及び保護状況</t>
    <rPh sb="11" eb="13">
      <t>ケンキョ</t>
    </rPh>
    <phoneticPr fontId="25"/>
  </si>
  <si>
    <t>15-2　刑法犯発生件数</t>
    <phoneticPr fontId="25"/>
  </si>
  <si>
    <t>15-1　交通事故発生状況</t>
    <rPh sb="5" eb="7">
      <t>コウツウ</t>
    </rPh>
    <rPh sb="7" eb="9">
      <t>ジコ</t>
    </rPh>
    <rPh sb="9" eb="11">
      <t>ハッセイ</t>
    </rPh>
    <rPh sb="11" eb="13">
      <t>ジョウキョウ</t>
    </rPh>
    <phoneticPr fontId="25"/>
  </si>
  <si>
    <t>10-29　介護サービス事業所数</t>
    <rPh sb="12" eb="15">
      <t>ジギョウショ</t>
    </rPh>
    <phoneticPr fontId="25"/>
  </si>
  <si>
    <t>10-30　区民葬儀券交付枚数</t>
    <phoneticPr fontId="25"/>
  </si>
  <si>
    <t>10-31　社会福祉施設の状況</t>
    <phoneticPr fontId="25"/>
  </si>
  <si>
    <t>10-32　精神障害者通所訓練施設（民間）</t>
    <rPh sb="18" eb="20">
      <t>ミンカン</t>
    </rPh>
    <phoneticPr fontId="25"/>
  </si>
  <si>
    <t>10-33　精神障害者地域活動支援センター（民間）</t>
    <phoneticPr fontId="25"/>
  </si>
  <si>
    <t>10-34　精神障害者グループホーム（民間）</t>
    <phoneticPr fontId="25"/>
  </si>
  <si>
    <t>10-35　介護保険施設（民間）</t>
    <rPh sb="13" eb="15">
      <t>ミンカン</t>
    </rPh>
    <phoneticPr fontId="25"/>
  </si>
  <si>
    <t>10-36　養護老人ホーム（民間）</t>
    <phoneticPr fontId="25"/>
  </si>
  <si>
    <t>10-40　区が設置した障害者福祉施設</t>
    <phoneticPr fontId="25"/>
  </si>
  <si>
    <t>10-41　区が設置し、社会福祉法人に運営主体を移管した障害者福祉施設</t>
    <phoneticPr fontId="25"/>
  </si>
  <si>
    <t>10-42　民間社会福祉法人等が運営する障害者福祉施設</t>
    <phoneticPr fontId="25"/>
  </si>
  <si>
    <t>10-43　母子生活支援施設（民間）</t>
    <rPh sb="15" eb="17">
      <t>ミンカン</t>
    </rPh>
    <phoneticPr fontId="25"/>
  </si>
  <si>
    <t>10-44　児童福祉施設（民間）</t>
    <rPh sb="13" eb="15">
      <t>ミンカン</t>
    </rPh>
    <phoneticPr fontId="25"/>
  </si>
  <si>
    <t>10-45　区民相談室相談件数(区政・一般相談)</t>
    <phoneticPr fontId="25"/>
  </si>
  <si>
    <t>10-46　区民法律相談</t>
    <phoneticPr fontId="25"/>
  </si>
  <si>
    <t>10-47　専門相談</t>
    <rPh sb="6" eb="7">
      <t>セン</t>
    </rPh>
    <rPh sb="7" eb="8">
      <t>モン</t>
    </rPh>
    <phoneticPr fontId="25"/>
  </si>
  <si>
    <t>10-48　地域団体及び各種民間奉仕者状況</t>
    <phoneticPr fontId="25"/>
  </si>
  <si>
    <t>10-49　職業紹介状況 (新規学卒者を除く)</t>
    <phoneticPr fontId="25"/>
  </si>
  <si>
    <t>11-1　国民年金適用者状況</t>
    <phoneticPr fontId="25"/>
  </si>
  <si>
    <t>11-2　保険料納付状況</t>
    <rPh sb="8" eb="10">
      <t>ノウフ</t>
    </rPh>
    <phoneticPr fontId="25"/>
  </si>
  <si>
    <t>11-3　福祉年金受給者状況（無拠出）</t>
    <phoneticPr fontId="25"/>
  </si>
  <si>
    <t>11-4　年金受給権者状況</t>
    <phoneticPr fontId="25"/>
  </si>
  <si>
    <t>11-5　国民健康保険被保険者及び給付状況</t>
    <phoneticPr fontId="25"/>
  </si>
  <si>
    <t>11-6　国民健康保険料負担額</t>
    <phoneticPr fontId="25"/>
  </si>
  <si>
    <t>11-7　後期高齢者医療保険</t>
    <rPh sb="5" eb="7">
      <t>コウキ</t>
    </rPh>
    <rPh sb="7" eb="10">
      <t>コウレイシャ</t>
    </rPh>
    <rPh sb="10" eb="12">
      <t>イリョウ</t>
    </rPh>
    <rPh sb="12" eb="14">
      <t>ホケン</t>
    </rPh>
    <phoneticPr fontId="25"/>
  </si>
  <si>
    <t>12-1　選挙別有権者数､ 投票者数及び投票率</t>
    <phoneticPr fontId="25"/>
  </si>
  <si>
    <t>12-2　選挙人名簿登録者数</t>
    <phoneticPr fontId="25"/>
  </si>
  <si>
    <t>12-3　投票区別登録者数</t>
    <phoneticPr fontId="25"/>
  </si>
  <si>
    <t>12-4　区議会議員選挙党派別得票数及び得票率</t>
    <rPh sb="15" eb="16">
      <t>エ</t>
    </rPh>
    <rPh sb="16" eb="17">
      <t>ヒョウ</t>
    </rPh>
    <rPh sb="17" eb="18">
      <t>カズ</t>
    </rPh>
    <rPh sb="18" eb="19">
      <t>オヨ</t>
    </rPh>
    <rPh sb="20" eb="21">
      <t>エ</t>
    </rPh>
    <rPh sb="21" eb="22">
      <t>ヒョウ</t>
    </rPh>
    <rPh sb="22" eb="23">
      <t>リツ</t>
    </rPh>
    <phoneticPr fontId="25"/>
  </si>
  <si>
    <t>13-2　個人情報保護制度に基づく請求及び処理状況</t>
    <rPh sb="5" eb="7">
      <t>コジン</t>
    </rPh>
    <rPh sb="7" eb="9">
      <t>ジョウホウ</t>
    </rPh>
    <rPh sb="9" eb="11">
      <t>ホゴ</t>
    </rPh>
    <rPh sb="11" eb="13">
      <t>セイド</t>
    </rPh>
    <rPh sb="14" eb="15">
      <t>モト</t>
    </rPh>
    <rPh sb="17" eb="19">
      <t>セイキュウ</t>
    </rPh>
    <rPh sb="19" eb="20">
      <t>オヨ</t>
    </rPh>
    <rPh sb="21" eb="23">
      <t>ショリ</t>
    </rPh>
    <rPh sb="23" eb="25">
      <t>ジョウキョウ</t>
    </rPh>
    <phoneticPr fontId="25"/>
  </si>
  <si>
    <t>13-1　情報公開制度実施状況</t>
    <rPh sb="5" eb="7">
      <t>ジョウホウ</t>
    </rPh>
    <rPh sb="7" eb="9">
      <t>コウカイ</t>
    </rPh>
    <rPh sb="9" eb="11">
      <t>セイド</t>
    </rPh>
    <rPh sb="11" eb="13">
      <t>ジッシ</t>
    </rPh>
    <rPh sb="13" eb="15">
      <t>ジョウキョウ</t>
    </rPh>
    <phoneticPr fontId="25"/>
  </si>
  <si>
    <t>10-28　介護サービス受給者数</t>
    <phoneticPr fontId="25"/>
  </si>
  <si>
    <t>10-27　介護保険</t>
    <phoneticPr fontId="25"/>
  </si>
  <si>
    <t>10-26　シルバー人材センター</t>
    <phoneticPr fontId="25"/>
  </si>
  <si>
    <t>10-25　もの忘れ予防健診</t>
    <rPh sb="8" eb="9">
      <t>ワス</t>
    </rPh>
    <rPh sb="10" eb="12">
      <t>ヨボウ</t>
    </rPh>
    <rPh sb="12" eb="14">
      <t>ケンシン</t>
    </rPh>
    <phoneticPr fontId="25"/>
  </si>
  <si>
    <t>10-24　高齢者福祉サービス状況</t>
    <phoneticPr fontId="25"/>
  </si>
  <si>
    <t>10-23　障害者福祉サービス状況</t>
    <phoneticPr fontId="25"/>
  </si>
  <si>
    <t>10-22　愛の手帳所持者数</t>
    <rPh sb="10" eb="12">
      <t>ショジ</t>
    </rPh>
    <phoneticPr fontId="25"/>
  </si>
  <si>
    <t>10-21　身体障害者手帳所持者数</t>
    <rPh sb="13" eb="15">
      <t>ショジ</t>
    </rPh>
    <phoneticPr fontId="25"/>
  </si>
  <si>
    <t>10-20　成年後見制度の利用者数</t>
    <rPh sb="6" eb="8">
      <t>セイネン</t>
    </rPh>
    <rPh sb="8" eb="10">
      <t>コウケン</t>
    </rPh>
    <rPh sb="10" eb="12">
      <t>セイド</t>
    </rPh>
    <rPh sb="13" eb="15">
      <t>リヨウ</t>
    </rPh>
    <rPh sb="15" eb="16">
      <t>シャ</t>
    </rPh>
    <rPh sb="16" eb="17">
      <t>スウ</t>
    </rPh>
    <phoneticPr fontId="25"/>
  </si>
  <si>
    <t>10-19　子ども医療費助成</t>
    <phoneticPr fontId="25"/>
  </si>
  <si>
    <t>10-18　ひとり親家庭等医療費助成</t>
    <phoneticPr fontId="25"/>
  </si>
  <si>
    <t>10-17　ひとり親家庭等ホームヘルプサービス</t>
    <phoneticPr fontId="25"/>
  </si>
  <si>
    <t>10-16　児童手当・児童育成手当・児童扶養手当・特別児童扶養手当</t>
    <phoneticPr fontId="25"/>
  </si>
  <si>
    <t>10-6　しあわせサービス事業</t>
    <phoneticPr fontId="25"/>
  </si>
  <si>
    <t>10-5　かつしかボランティアセンター</t>
    <phoneticPr fontId="25"/>
  </si>
  <si>
    <t>10-15　放課後子ども事業（わくわくチャレンジ広場）</t>
    <phoneticPr fontId="25"/>
  </si>
  <si>
    <t>10-14　その他保育事業所</t>
    <rPh sb="8" eb="9">
      <t>タ</t>
    </rPh>
    <phoneticPr fontId="25"/>
  </si>
  <si>
    <t>10-13　認証保育所</t>
    <rPh sb="6" eb="8">
      <t>ニンショウ</t>
    </rPh>
    <rPh sb="8" eb="10">
      <t>ホイク</t>
    </rPh>
    <rPh sb="10" eb="11">
      <t>ショ</t>
    </rPh>
    <phoneticPr fontId="25"/>
  </si>
  <si>
    <t>10-12　特別保育実施状況</t>
    <phoneticPr fontId="25"/>
  </si>
  <si>
    <t>10-11　保育園入園状況</t>
    <phoneticPr fontId="25"/>
  </si>
  <si>
    <t>10-10　保育事業の状況</t>
    <phoneticPr fontId="25"/>
  </si>
  <si>
    <t>10-9　母子及び父子応急小口資金貸付状況</t>
    <rPh sb="7" eb="8">
      <t>オヨ</t>
    </rPh>
    <rPh sb="9" eb="11">
      <t>フシ</t>
    </rPh>
    <phoneticPr fontId="25"/>
  </si>
  <si>
    <t>10-8　母子及び父子福祉資金貸付状況</t>
    <phoneticPr fontId="25"/>
  </si>
  <si>
    <t>10-7　かつしかファミリー・サポートセンター</t>
    <phoneticPr fontId="25"/>
  </si>
  <si>
    <t>10-4　被保護世帯の労働力状況</t>
    <rPh sb="5" eb="6">
      <t>ヒ</t>
    </rPh>
    <rPh sb="6" eb="8">
      <t>ホゴ</t>
    </rPh>
    <rPh sb="8" eb="10">
      <t>セタイ</t>
    </rPh>
    <rPh sb="11" eb="14">
      <t>ロウドウリョク</t>
    </rPh>
    <rPh sb="14" eb="16">
      <t>ジョウキョウ</t>
    </rPh>
    <phoneticPr fontId="25"/>
  </si>
  <si>
    <t>10-1　令和３年度被保護世帯人員</t>
    <rPh sb="5" eb="6">
      <t>レイ</t>
    </rPh>
    <rPh sb="6" eb="7">
      <t>ワ</t>
    </rPh>
    <rPh sb="8" eb="9">
      <t>ネン</t>
    </rPh>
    <rPh sb="9" eb="10">
      <t>ド</t>
    </rPh>
    <rPh sb="10" eb="11">
      <t>ヒ</t>
    </rPh>
    <phoneticPr fontId="25"/>
  </si>
  <si>
    <t>9-24　私立学童保育クラブ</t>
    <rPh sb="5" eb="7">
      <t>シリツ</t>
    </rPh>
    <phoneticPr fontId="25"/>
  </si>
  <si>
    <t>6-5　東京都区部消費者物価10大費目指数</t>
    <phoneticPr fontId="25"/>
  </si>
  <si>
    <t>6-4　都内の平均小売価格</t>
    <phoneticPr fontId="25"/>
  </si>
  <si>
    <t>1-1</t>
  </si>
  <si>
    <t>1-2</t>
  </si>
  <si>
    <t>1-11</t>
  </si>
  <si>
    <t>2-1</t>
  </si>
  <si>
    <t>2-2</t>
  </si>
  <si>
    <t>2-3</t>
  </si>
  <si>
    <t>2-4</t>
  </si>
  <si>
    <t>2-5</t>
  </si>
  <si>
    <t>2-6</t>
  </si>
  <si>
    <t>2-7</t>
  </si>
  <si>
    <t>2-8</t>
  </si>
  <si>
    <t>2-9</t>
  </si>
  <si>
    <t>2-10</t>
  </si>
  <si>
    <t>2-11</t>
  </si>
  <si>
    <t>2-12</t>
  </si>
  <si>
    <t>3-1</t>
  </si>
  <si>
    <t>3-2</t>
  </si>
  <si>
    <t>3-3</t>
  </si>
  <si>
    <t>3-4</t>
  </si>
  <si>
    <t>3-5</t>
  </si>
  <si>
    <t>3-6</t>
  </si>
  <si>
    <t>3-7</t>
  </si>
  <si>
    <t>3-8</t>
  </si>
  <si>
    <t>3-9</t>
  </si>
  <si>
    <t>3-10</t>
  </si>
  <si>
    <t>3-11</t>
  </si>
  <si>
    <t>3-12</t>
  </si>
  <si>
    <t>3-13</t>
  </si>
  <si>
    <t>3-14</t>
  </si>
  <si>
    <t>3-15</t>
  </si>
  <si>
    <t>4-1</t>
  </si>
  <si>
    <t>4-2</t>
  </si>
  <si>
    <t>4-5</t>
  </si>
  <si>
    <t>4-7</t>
  </si>
  <si>
    <t>4-8</t>
  </si>
  <si>
    <t>4-9</t>
  </si>
  <si>
    <t>4-10</t>
  </si>
  <si>
    <t>4-11</t>
  </si>
  <si>
    <t>4-13</t>
  </si>
  <si>
    <t>4-14</t>
  </si>
  <si>
    <t>4-15</t>
  </si>
  <si>
    <t>4-16</t>
  </si>
  <si>
    <t>4-17</t>
  </si>
  <si>
    <t>4-18</t>
  </si>
  <si>
    <t>5-2</t>
  </si>
  <si>
    <t>5-3</t>
  </si>
  <si>
    <t>6-1</t>
  </si>
  <si>
    <t>6-2</t>
  </si>
  <si>
    <t>6-4</t>
  </si>
  <si>
    <t>6-5</t>
  </si>
  <si>
    <t>7-4</t>
  </si>
  <si>
    <t>8-3</t>
  </si>
  <si>
    <t>8-4</t>
  </si>
  <si>
    <t>8-5</t>
  </si>
  <si>
    <t>8-6</t>
  </si>
  <si>
    <t>8-7</t>
  </si>
  <si>
    <t>8-8</t>
  </si>
  <si>
    <t>8-9</t>
  </si>
  <si>
    <t>8-10</t>
  </si>
  <si>
    <t>8-11</t>
  </si>
  <si>
    <t>8-12</t>
  </si>
  <si>
    <t>8-13</t>
  </si>
  <si>
    <t>8-15</t>
  </si>
  <si>
    <t>8-16</t>
  </si>
  <si>
    <t>8-17</t>
  </si>
  <si>
    <t>8-18</t>
  </si>
  <si>
    <t>8-19</t>
  </si>
  <si>
    <t>9-4</t>
  </si>
  <si>
    <t>9-5</t>
  </si>
  <si>
    <t>9-21</t>
  </si>
  <si>
    <t>9-22</t>
  </si>
  <si>
    <t>9-28</t>
  </si>
  <si>
    <t>9-29</t>
  </si>
  <si>
    <t>9-30</t>
  </si>
  <si>
    <t>9-31</t>
  </si>
  <si>
    <t>9-32</t>
  </si>
  <si>
    <t>9-33</t>
  </si>
  <si>
    <t>9-34</t>
  </si>
  <si>
    <t>9-35</t>
  </si>
  <si>
    <t>9-39</t>
  </si>
  <si>
    <t>9-40</t>
  </si>
  <si>
    <t>9-44</t>
  </si>
  <si>
    <t>9-51</t>
  </si>
  <si>
    <t>10-1</t>
  </si>
  <si>
    <t>10-4</t>
  </si>
  <si>
    <t>10-5</t>
  </si>
  <si>
    <t>10-8</t>
  </si>
  <si>
    <t>10-9</t>
  </si>
  <si>
    <t>10-10</t>
  </si>
  <si>
    <t>10-11</t>
  </si>
  <si>
    <t>10-12</t>
  </si>
  <si>
    <t>10-13</t>
  </si>
  <si>
    <t>10-14</t>
  </si>
  <si>
    <t>10-15</t>
  </si>
  <si>
    <t>10-16</t>
  </si>
  <si>
    <t>10-17</t>
  </si>
  <si>
    <t>10-18</t>
  </si>
  <si>
    <t>10-19</t>
  </si>
  <si>
    <t>10-20</t>
  </si>
  <si>
    <t>10-21</t>
  </si>
  <si>
    <t>10-22</t>
  </si>
  <si>
    <t>10-23</t>
  </si>
  <si>
    <t>10-24</t>
  </si>
  <si>
    <t>10-25</t>
  </si>
  <si>
    <t>10-26</t>
  </si>
  <si>
    <t>10-28</t>
  </si>
  <si>
    <t>10-29</t>
  </si>
  <si>
    <t>10-30</t>
  </si>
  <si>
    <t>10-31</t>
  </si>
  <si>
    <t>10-32</t>
  </si>
  <si>
    <t>10-33</t>
  </si>
  <si>
    <t>10-34</t>
  </si>
  <si>
    <t>10-35</t>
  </si>
  <si>
    <t>10-36</t>
  </si>
  <si>
    <t>10-37</t>
  </si>
  <si>
    <t>10-38</t>
  </si>
  <si>
    <t>10-40</t>
  </si>
  <si>
    <t>10-41</t>
  </si>
  <si>
    <t>10-42</t>
  </si>
  <si>
    <t>10-43</t>
  </si>
  <si>
    <t>10-44</t>
  </si>
  <si>
    <t>10-45</t>
  </si>
  <si>
    <t>10-46</t>
  </si>
  <si>
    <t>10-47</t>
  </si>
  <si>
    <t>10-48</t>
  </si>
  <si>
    <t>10-49</t>
  </si>
  <si>
    <t>11-1</t>
  </si>
  <si>
    <t>11-2</t>
  </si>
  <si>
    <t>11-3</t>
  </si>
  <si>
    <t>11-4</t>
  </si>
  <si>
    <t>11-6</t>
  </si>
  <si>
    <t>11-7</t>
  </si>
  <si>
    <t>12-1</t>
  </si>
  <si>
    <t>12-2</t>
  </si>
  <si>
    <t>12-3</t>
  </si>
  <si>
    <t>13-1</t>
  </si>
  <si>
    <t>13-2</t>
  </si>
  <si>
    <t>14-2</t>
  </si>
  <si>
    <t>15-2</t>
  </si>
  <si>
    <t>15-3</t>
  </si>
  <si>
    <t>15-4</t>
  </si>
  <si>
    <t>15-5</t>
  </si>
  <si>
    <t>15-6</t>
  </si>
  <si>
    <t>15-7</t>
  </si>
  <si>
    <t>15-8</t>
  </si>
  <si>
    <t>16-1</t>
  </si>
  <si>
    <t>16-2</t>
  </si>
  <si>
    <t>16-3</t>
  </si>
  <si>
    <t>17-1</t>
  </si>
  <si>
    <t>17-2</t>
  </si>
  <si>
    <t>17-3</t>
  </si>
  <si>
    <t>17-4</t>
  </si>
  <si>
    <t>17-5</t>
  </si>
  <si>
    <t>17-6</t>
  </si>
  <si>
    <t>17-7</t>
  </si>
  <si>
    <t>17-8</t>
  </si>
  <si>
    <t>17-9</t>
  </si>
  <si>
    <t>18-1</t>
  </si>
  <si>
    <t>18-4</t>
  </si>
  <si>
    <t>18-5</t>
  </si>
  <si>
    <t>18-6</t>
  </si>
  <si>
    <t>18-10</t>
  </si>
  <si>
    <t>18-11</t>
  </si>
  <si>
    <t>18-12</t>
  </si>
  <si>
    <t>18-13</t>
  </si>
  <si>
    <t>18-14</t>
  </si>
  <si>
    <t>18-15</t>
  </si>
  <si>
    <t>18-16</t>
  </si>
  <si>
    <t>19-1</t>
  </si>
  <si>
    <t>19-2</t>
  </si>
  <si>
    <t>19-3</t>
  </si>
  <si>
    <t>19-4</t>
  </si>
  <si>
    <t>19-5</t>
  </si>
  <si>
    <t>19-6</t>
  </si>
  <si>
    <t>19-7</t>
  </si>
  <si>
    <t>19-8</t>
  </si>
  <si>
    <t>19-9</t>
  </si>
  <si>
    <t>19-14</t>
  </si>
  <si>
    <t>19-15</t>
  </si>
  <si>
    <t>19-16</t>
  </si>
  <si>
    <t>19-17</t>
  </si>
  <si>
    <t>19-18</t>
  </si>
  <si>
    <t>19-19</t>
  </si>
  <si>
    <t>19-22</t>
  </si>
  <si>
    <t>19-23</t>
  </si>
  <si>
    <t>19-24</t>
  </si>
  <si>
    <t>19-25</t>
  </si>
  <si>
    <t>19-26</t>
  </si>
  <si>
    <t>住民基本台帳登録人口の推移</t>
  </si>
  <si>
    <t>人口動態</t>
  </si>
  <si>
    <t>町丁目別５歳階級別人口</t>
  </si>
  <si>
    <t>住民基本台帳による年齢３区分別人口の推移</t>
  </si>
  <si>
    <t>町目別高齢者人口</t>
  </si>
  <si>
    <t>ひとり暮らし高齢者数の推移</t>
  </si>
  <si>
    <t>乳幼児人口の推移</t>
  </si>
  <si>
    <t>国籍別外国人人口</t>
  </si>
  <si>
    <t>主要国籍別外国人人口の推移</t>
  </si>
  <si>
    <t>国勢調査結果における人口の推移（国勢調査）</t>
  </si>
  <si>
    <t>葛飾区から見たその他の地域との流出入人口（国勢調査）</t>
  </si>
  <si>
    <t>町丁目別土地面積</t>
  </si>
  <si>
    <t>地目別土地面積</t>
  </si>
  <si>
    <t>家屋実態一覧表</t>
  </si>
  <si>
    <t>滅失建築物数</t>
  </si>
  <si>
    <t>公的住宅戸数</t>
  </si>
  <si>
    <t>高齢者向け住宅</t>
  </si>
  <si>
    <t>着工新設住宅の推移</t>
  </si>
  <si>
    <t>構造別着工建築物数</t>
  </si>
  <si>
    <t>地域別居住世帯の有無別住宅数､住宅以外の人が居住する建物数（住宅・土地統計調査）</t>
  </si>
  <si>
    <t>居住世帯ありの住宅状況（住宅・土地統計調査）</t>
  </si>
  <si>
    <t>住宅の設備状況（住宅・土地統計調査）</t>
  </si>
  <si>
    <t>一般会計当初予算額の推移</t>
  </si>
  <si>
    <t>国民健康保険事業特別会計当初予算額</t>
  </si>
  <si>
    <t>後期高齢者医療事業特別会計当初予算額</t>
  </si>
  <si>
    <t>介護保険事業特別会計当初予算額</t>
  </si>
  <si>
    <t>駐車場事業特別会計当初予算額</t>
  </si>
  <si>
    <t>一般会計決算額の推移</t>
  </si>
  <si>
    <t>一般会計決算額</t>
  </si>
  <si>
    <t>国民健康保険事業特別会計決算額</t>
  </si>
  <si>
    <t>後期高齢者医療事業特別会計決算額</t>
  </si>
  <si>
    <t>介護保険事業特別会計決算額</t>
  </si>
  <si>
    <t>駐車場事業特別会計決算額</t>
  </si>
  <si>
    <t>歳入総額に占める特別区税、特別区交付金の推移（一般会計）</t>
  </si>
  <si>
    <t>特別区債と積立基金の推移（一般会計）</t>
  </si>
  <si>
    <t>区有財産</t>
  </si>
  <si>
    <t>経営組織別事業所数及び従業者数（経済センサスほか）</t>
  </si>
  <si>
    <t>産業大分類別､規模別事業所数（経済センサスほか）</t>
  </si>
  <si>
    <t>町丁目別､産業大分類別事業所数及び従業者数（経済センサス）</t>
  </si>
  <si>
    <t>産業小分類別工場数、従業者数、製造品出荷額等（経済センサス）</t>
  </si>
  <si>
    <t>産業中分類別従業者数１〜３人の工業統計表（経済センサス）</t>
  </si>
  <si>
    <t>産業中分類別従業者数４〜２９人の工業統計表（経済センサス）</t>
  </si>
  <si>
    <t>産業中分類別従業者数３０人以上の工業統計表（経済センサス）</t>
  </si>
  <si>
    <t>規模別工場数､従業者数､現金給与額､原材料使用額及び製造品出荷額等（経済センサスほか）</t>
  </si>
  <si>
    <t>産業小分類別卸売業、小売業の商業形態（経済センサス）</t>
  </si>
  <si>
    <t>町丁目別、産業中分類別卸売業・小売業の事業所数及び従業者数（経済センサス）</t>
  </si>
  <si>
    <t>商業集積地区別卸売業・小売業の事業所数､従業者数､売場面積及び年間販売額（商業統計調査）</t>
  </si>
  <si>
    <t>農家数、従事者数、農地面積及び生産緑地面積</t>
  </si>
  <si>
    <t>区民農園</t>
  </si>
  <si>
    <t>中小企業融資状況</t>
  </si>
  <si>
    <t>労働組合組織状況</t>
  </si>
  <si>
    <t>労働力状態別15歳以上人口（国勢調査）</t>
  </si>
  <si>
    <t>産業大分類別15歳以上就業者数（国勢調査）</t>
  </si>
  <si>
    <t>産業大分類別15歳以上の昼間､夜間､流入､流出就業者数（国勢調査）</t>
  </si>
  <si>
    <t>職業別15歳以上就業者数（国勢調査）</t>
  </si>
  <si>
    <t>都内の平均小売価格</t>
  </si>
  <si>
    <t>東京都区部消費者物価１０大費目指数</t>
  </si>
  <si>
    <t>地域別下水道施設及び付属設備</t>
  </si>
  <si>
    <t>上水道施設及び付属設備</t>
  </si>
  <si>
    <t>料金適用区分別上水道の給水件数</t>
  </si>
  <si>
    <t>特別支援教育</t>
  </si>
  <si>
    <t>日本語指導</t>
  </si>
  <si>
    <t>男女別、年齢別児童生徒の身長、体重の平均</t>
  </si>
  <si>
    <t>都立学校</t>
  </si>
  <si>
    <t>学校数､教員数及び生徒数（学校基本調査）</t>
  </si>
  <si>
    <t>学校数､教員数､学級数及び児童生徒数の推移（学校基本調査）</t>
  </si>
  <si>
    <t>卒業後の状況（学校基本調査）</t>
  </si>
  <si>
    <t>奨学資金貸付状況</t>
  </si>
  <si>
    <t>区立図書館利用状況と図書館蔵書数</t>
  </si>
  <si>
    <t>葛飾区郷土と天文の博物館</t>
  </si>
  <si>
    <t>科学教育センター</t>
  </si>
  <si>
    <t>生涯学習人材バンク</t>
  </si>
  <si>
    <t>区指定・登録文化財</t>
  </si>
  <si>
    <t>日光林間学園</t>
  </si>
  <si>
    <t>新小岩学び交流館</t>
  </si>
  <si>
    <t>亀有学び交流館</t>
  </si>
  <si>
    <t>水元学び交流館</t>
  </si>
  <si>
    <t>柴又学び交流館</t>
  </si>
  <si>
    <t>金町地区センター(多目的ホール）</t>
  </si>
  <si>
    <t>高砂地区センター(多目的ホール）</t>
  </si>
  <si>
    <t>堀切地区センター(多目的ホール）</t>
  </si>
  <si>
    <t>四つ木地区センター(多目的ホール）</t>
  </si>
  <si>
    <t>青戸地区センター(多目的ホール）</t>
  </si>
  <si>
    <t>亀有地区センター(多目的ホール）</t>
  </si>
  <si>
    <t>東立石地区センター(多目的ホール）</t>
  </si>
  <si>
    <t>東四つ木地区センター(多目的ホール）</t>
  </si>
  <si>
    <t>新小岩地区センター(多目的ホール）</t>
  </si>
  <si>
    <t>新小岩北地区センター(多目的ホール）</t>
  </si>
  <si>
    <t>南綾瀬地区センター(多目的ホール）</t>
  </si>
  <si>
    <t>集い交流館</t>
  </si>
  <si>
    <t>児童館</t>
  </si>
  <si>
    <t>子ども未来プラザ</t>
  </si>
  <si>
    <t>公立学童保育クラブ</t>
  </si>
  <si>
    <t>私立学童保育クラブ</t>
  </si>
  <si>
    <t>勤労福祉会館</t>
  </si>
  <si>
    <t>東四つ木工場ビル</t>
  </si>
  <si>
    <t>新小岩創業支援施設</t>
  </si>
  <si>
    <t>山本亭</t>
  </si>
  <si>
    <t>葛飾柴又寅さん記念館</t>
  </si>
  <si>
    <t>保養施設及びいこいの施設</t>
  </si>
  <si>
    <t>男女平等推進センター</t>
  </si>
  <si>
    <t>交通公園</t>
  </si>
  <si>
    <t>球技場</t>
  </si>
  <si>
    <t>奥戸総合スポーツセンター体育館</t>
  </si>
  <si>
    <t>区営プール</t>
  </si>
  <si>
    <t>野球場</t>
  </si>
  <si>
    <t>多目的広場</t>
  </si>
  <si>
    <t>エコライフプラザ</t>
  </si>
  <si>
    <t>金町駅前活動センター（カナマチぷらっと）</t>
  </si>
  <si>
    <t>被保護世帯人員</t>
  </si>
  <si>
    <t>生活保護受給者数の推移</t>
  </si>
  <si>
    <t>扶助費支出状況</t>
  </si>
  <si>
    <t>被保護世帯の労働力状況</t>
  </si>
  <si>
    <t>かつしかボランティアセンター</t>
  </si>
  <si>
    <t>しあわせサービス事業</t>
  </si>
  <si>
    <t>かつしかファミリー・サポートセンター</t>
  </si>
  <si>
    <t>母子及び父子応急小口資金貸付状況</t>
  </si>
  <si>
    <t>保育事業の状況</t>
  </si>
  <si>
    <t>保育園入園状況</t>
  </si>
  <si>
    <t>特別保育実施状況</t>
  </si>
  <si>
    <t>認証保育所</t>
  </si>
  <si>
    <t>その他保育事業所</t>
  </si>
  <si>
    <t>放課後子ども事業（わくわくチャレンジ広場）</t>
  </si>
  <si>
    <t>児童手当・児童育成手当・児童扶養手当・特別児童扶養手当</t>
  </si>
  <si>
    <t>ひとり親家庭等ホームヘルプサービス</t>
  </si>
  <si>
    <t>ひとり親家庭等医療費助成</t>
  </si>
  <si>
    <t>子ども医療費助成</t>
  </si>
  <si>
    <t>成年後見制度の利用者数</t>
  </si>
  <si>
    <t>身体障害者手帳所持者数</t>
  </si>
  <si>
    <t>愛の手帳所持者数</t>
  </si>
  <si>
    <t>障害者福祉サービス状況</t>
  </si>
  <si>
    <t>高齢者福祉サービス状況</t>
  </si>
  <si>
    <t>もの忘れ予防健診</t>
  </si>
  <si>
    <t>シルバー人材センター</t>
  </si>
  <si>
    <t>介護保険</t>
  </si>
  <si>
    <t>介護サービス受給者数</t>
  </si>
  <si>
    <t>介護サービス事業所数</t>
  </si>
  <si>
    <t>区民葬儀券交付枚数</t>
  </si>
  <si>
    <t>社会福祉施設の状況</t>
  </si>
  <si>
    <t>精神障害者通所訓練施設（民間）</t>
  </si>
  <si>
    <t>精神障害者地域活動支援センター（民間）</t>
  </si>
  <si>
    <t>精神障害者グループホーム（民間）</t>
  </si>
  <si>
    <t>介護保険施設（民間）</t>
  </si>
  <si>
    <t>養護老人ホーム（民間）</t>
  </si>
  <si>
    <t>区が設置し、社会福祉法人に設置主体を移管した高齢者福祉施設</t>
  </si>
  <si>
    <t>区が設置支援を行った高齢者福祉施設等</t>
  </si>
  <si>
    <t>高齢者総合相談センター（地域包括支援センター）</t>
  </si>
  <si>
    <t>区が設置した障害者福祉施設</t>
  </si>
  <si>
    <t>区が設置し、社会福祉法人に運営主体を移管した障害者福祉施設</t>
  </si>
  <si>
    <t>民間社会福祉法人等が運営する障害者福祉施設</t>
  </si>
  <si>
    <t>母子生活支援施設（民間）</t>
  </si>
  <si>
    <t>児童福祉施設（民間）</t>
  </si>
  <si>
    <t>区民法律相談</t>
  </si>
  <si>
    <t>専門相談</t>
  </si>
  <si>
    <t>地域団体及び各種民間奉仕者状況</t>
  </si>
  <si>
    <t>職業紹介状況(新規学卒者を除く）</t>
  </si>
  <si>
    <t>国民年金適用者状況</t>
  </si>
  <si>
    <t>保険料納付状況</t>
  </si>
  <si>
    <t>福祉年金受給者状況（無拠出）</t>
  </si>
  <si>
    <t>年金受給権者状況</t>
  </si>
  <si>
    <t>国民健康保険被保険者及び給付状況</t>
  </si>
  <si>
    <t>国民健康保険料負担額</t>
  </si>
  <si>
    <t>後期高齢者医療保険</t>
  </si>
  <si>
    <t>選挙別有権者数、投票者数及び投票率</t>
  </si>
  <si>
    <t>選挙人名簿登録者数</t>
  </si>
  <si>
    <t>投票区別登録者数</t>
  </si>
  <si>
    <t>区議会議員選挙党派別得票数及び得票率</t>
  </si>
  <si>
    <t>区議会開会状況</t>
  </si>
  <si>
    <t>委員会</t>
  </si>
  <si>
    <t>請願及び陳情の審査件数</t>
  </si>
  <si>
    <t>情報公開制度実施状況</t>
  </si>
  <si>
    <t>個人情報保護制度に基づく請求及び処理状況</t>
  </si>
  <si>
    <t>行政委員会</t>
  </si>
  <si>
    <t>葛飾区行政組織（機構図）</t>
  </si>
  <si>
    <t>葛飾区土地開発公社</t>
  </si>
  <si>
    <t>交通事故発生状況</t>
  </si>
  <si>
    <t>刑法犯発生件数</t>
  </si>
  <si>
    <t>非行少年等の検挙・補導及び保護状況</t>
  </si>
  <si>
    <t>少年犯罪行為者数</t>
  </si>
  <si>
    <t>少年不良行為者数</t>
  </si>
  <si>
    <t>救急事故発生件数</t>
  </si>
  <si>
    <t>月別原因別火災発生件数</t>
  </si>
  <si>
    <t>焼失面積及び損害額の推移</t>
  </si>
  <si>
    <t>地区計画</t>
  </si>
  <si>
    <t>用途地域及び用途地域以外の地域地区</t>
  </si>
  <si>
    <t>細街路拡幅整備</t>
  </si>
  <si>
    <t>防災設備</t>
  </si>
  <si>
    <t>学校避難所</t>
  </si>
  <si>
    <t>地域防災組織</t>
  </si>
  <si>
    <t>主な災害対策備蓄品</t>
  </si>
  <si>
    <t>災害時の飲料水等の確保</t>
  </si>
  <si>
    <t>交通安全施設</t>
  </si>
  <si>
    <t>自転車駐車場・置場</t>
  </si>
  <si>
    <t>自動車駐車場</t>
  </si>
  <si>
    <t>道路種別及び舗装道路状況</t>
  </si>
  <si>
    <t>区内自転車対策</t>
  </si>
  <si>
    <t>区内車種別自動車登録台数</t>
  </si>
  <si>
    <t>区内ＪＲ・京成・北総の駅別乗降車人員</t>
  </si>
  <si>
    <t>葛飾区内の郵便局の施設等</t>
  </si>
  <si>
    <t>放送受信契約状況</t>
  </si>
  <si>
    <t>休日応急診療所、歯科診療所の利用状況</t>
  </si>
  <si>
    <t>がん検診</t>
  </si>
  <si>
    <t>葛飾区基本健診</t>
  </si>
  <si>
    <t>特定健康診査</t>
  </si>
  <si>
    <t>乳幼児健康診査</t>
  </si>
  <si>
    <t>その他健康診査</t>
  </si>
  <si>
    <t>合計特殊出生率</t>
  </si>
  <si>
    <t>医療施設ならびに病床数</t>
  </si>
  <si>
    <t>医療従事者数の推移</t>
  </si>
  <si>
    <t>エイズ対策</t>
  </si>
  <si>
    <t>死因別乳児死亡数</t>
  </si>
  <si>
    <t>ごみの収集状況</t>
  </si>
  <si>
    <t>ごみの処分状況</t>
  </si>
  <si>
    <t>その他のリサイクル</t>
  </si>
  <si>
    <t>し尿の作業日数等の状況</t>
  </si>
  <si>
    <t>公衆便所</t>
  </si>
  <si>
    <t>動物死体処理件数</t>
  </si>
  <si>
    <t>都市公園等面積</t>
  </si>
  <si>
    <t>主なコミュニティ道路・緑道</t>
  </si>
  <si>
    <t>自然保護区域</t>
  </si>
  <si>
    <t>自然再生区域</t>
  </si>
  <si>
    <t>保存樹木・樹林の指定</t>
  </si>
  <si>
    <t>生垣化</t>
  </si>
  <si>
    <t>水路の埋立て</t>
  </si>
  <si>
    <t>街路樹</t>
  </si>
  <si>
    <t>区の緑道上の樹木数</t>
  </si>
  <si>
    <t>区道・私道上の街路灯数</t>
  </si>
  <si>
    <t>大気汚染常時測定結果</t>
  </si>
  <si>
    <t>ダイオキシン類調査</t>
  </si>
  <si>
    <t>空間放射線量</t>
  </si>
  <si>
    <t>水質汚濁（BOD：生物化学的酸素要求量）</t>
  </si>
  <si>
    <t>公害健康被害の補償等に関する法律等による認定状況</t>
  </si>
  <si>
    <t>目次内リンク</t>
    <rPh sb="0" eb="2">
      <t>モクジ</t>
    </rPh>
    <rPh sb="2" eb="3">
      <t>ナイ</t>
    </rPh>
    <phoneticPr fontId="25"/>
  </si>
  <si>
    <t>区立保育園</t>
    <phoneticPr fontId="25"/>
  </si>
  <si>
    <t>私立保育園</t>
    <phoneticPr fontId="25"/>
  </si>
  <si>
    <t>認定こども園</t>
    <phoneticPr fontId="25"/>
  </si>
  <si>
    <t>16-4(2)(3)</t>
    <phoneticPr fontId="93"/>
  </si>
  <si>
    <t>16-4(1)</t>
    <phoneticPr fontId="93"/>
  </si>
  <si>
    <t>15-1(3)</t>
  </si>
  <si>
    <t>15-1(2)</t>
  </si>
  <si>
    <t>15-1(1)</t>
    <phoneticPr fontId="93"/>
  </si>
  <si>
    <t>14-1(4)</t>
  </si>
  <si>
    <t>14-1(3)</t>
  </si>
  <si>
    <t>14-1(2)</t>
  </si>
  <si>
    <t>14-1(1)</t>
    <phoneticPr fontId="93"/>
  </si>
  <si>
    <t>区職員数</t>
    <phoneticPr fontId="93"/>
  </si>
  <si>
    <t>10-27(5)</t>
  </si>
  <si>
    <t>10-27(4)</t>
  </si>
  <si>
    <t>10-27(3)</t>
  </si>
  <si>
    <t>10-27(2)</t>
  </si>
  <si>
    <t>10-27(1)</t>
    <phoneticPr fontId="93"/>
  </si>
  <si>
    <t>10-7(2)</t>
    <phoneticPr fontId="93"/>
  </si>
  <si>
    <t>10-7(1)</t>
    <phoneticPr fontId="93"/>
  </si>
  <si>
    <t>6-3(その2)</t>
    <phoneticPr fontId="93"/>
  </si>
  <si>
    <t>6-3(その1)</t>
    <phoneticPr fontId="93"/>
  </si>
  <si>
    <t>5-1(4)</t>
    <phoneticPr fontId="93"/>
  </si>
  <si>
    <t>5-1(3)</t>
    <phoneticPr fontId="93"/>
  </si>
  <si>
    <t>5-1(2)</t>
    <phoneticPr fontId="93"/>
  </si>
  <si>
    <t>5-1(1)</t>
    <phoneticPr fontId="93"/>
  </si>
  <si>
    <t>4-12(その3)</t>
    <phoneticPr fontId="93"/>
  </si>
  <si>
    <t>4-12(その2)</t>
    <phoneticPr fontId="93"/>
  </si>
  <si>
    <t>4-12(その1)</t>
    <phoneticPr fontId="93"/>
  </si>
  <si>
    <t>4-9(続)</t>
    <phoneticPr fontId="93"/>
  </si>
  <si>
    <t>4-6(その6)</t>
    <phoneticPr fontId="93"/>
  </si>
  <si>
    <t>4-6(その5)</t>
    <phoneticPr fontId="93"/>
  </si>
  <si>
    <t>4-6(その4)</t>
    <phoneticPr fontId="93"/>
  </si>
  <si>
    <t>4-6(その3)</t>
    <phoneticPr fontId="93"/>
  </si>
  <si>
    <t>4-6(その2)</t>
    <phoneticPr fontId="93"/>
  </si>
  <si>
    <t>4-6(その1)</t>
    <phoneticPr fontId="93"/>
  </si>
  <si>
    <t>4-4(その2)</t>
    <phoneticPr fontId="93"/>
  </si>
  <si>
    <t>4-4(その1)</t>
    <phoneticPr fontId="93"/>
  </si>
  <si>
    <t>4-3(その3(続))</t>
    <phoneticPr fontId="93"/>
  </si>
  <si>
    <t>4-3(その3)</t>
    <phoneticPr fontId="93"/>
  </si>
  <si>
    <t>4-3(その2(続))</t>
    <phoneticPr fontId="93"/>
  </si>
  <si>
    <t>4-3(その2)</t>
    <phoneticPr fontId="93"/>
  </si>
  <si>
    <t>4-3(その1(続))</t>
    <phoneticPr fontId="93"/>
  </si>
  <si>
    <t>4-3(その1)</t>
    <phoneticPr fontId="93"/>
  </si>
  <si>
    <t>3-16～17</t>
    <phoneticPr fontId="93"/>
  </si>
  <si>
    <t>資料：子育て支援部育成課、子育て支援課、保育課</t>
    <rPh sb="3" eb="5">
      <t>コソダ</t>
    </rPh>
    <rPh sb="6" eb="8">
      <t>シエン</t>
    </rPh>
    <rPh sb="9" eb="11">
      <t>イクセイ</t>
    </rPh>
    <rPh sb="11" eb="12">
      <t>カ</t>
    </rPh>
    <rPh sb="13" eb="15">
      <t>コソダ</t>
    </rPh>
    <rPh sb="16" eb="18">
      <t>シエン</t>
    </rPh>
    <rPh sb="18" eb="19">
      <t>カ</t>
    </rPh>
    <rPh sb="20" eb="22">
      <t>ホイク</t>
    </rPh>
    <rPh sb="22" eb="23">
      <t>カ</t>
    </rPh>
    <phoneticPr fontId="25"/>
  </si>
  <si>
    <t>資料：総務省統計局｢住宅・土地統計調査報告｣</t>
    <phoneticPr fontId="25"/>
  </si>
  <si>
    <t>資料:葛飾都税事務所</t>
    <phoneticPr fontId="25"/>
  </si>
  <si>
    <t>幼保連携型認定こども園</t>
    <rPh sb="0" eb="2">
      <t>ヨウホ</t>
    </rPh>
    <rPh sb="2" eb="5">
      <t>レンケイガタ</t>
    </rPh>
    <rPh sb="5" eb="7">
      <t>ニンテイ</t>
    </rPh>
    <rPh sb="10" eb="11">
      <t>エン</t>
    </rPh>
    <phoneticPr fontId="25"/>
  </si>
  <si>
    <t>資料：教育委員会事務局地域教育課</t>
    <phoneticPr fontId="25"/>
  </si>
  <si>
    <r>
      <t>総数</t>
    </r>
    <r>
      <rPr>
        <sz val="10"/>
        <color theme="1"/>
        <rFont val="ＭＳ 明朝"/>
        <family val="1"/>
        <charset val="128"/>
      </rPr>
      <t xml:space="preserve">
</t>
    </r>
    <r>
      <rPr>
        <sz val="8"/>
        <color theme="1"/>
        <rFont val="ＭＳ 明朝"/>
        <family val="1"/>
        <charset val="128"/>
      </rPr>
      <t>(身体障害者コーナーを
除く)</t>
    </r>
    <phoneticPr fontId="25"/>
  </si>
  <si>
    <t>資料：都市整備部公園課</t>
    <phoneticPr fontId="25"/>
  </si>
  <si>
    <t>資料：男女平等推進センター</t>
    <phoneticPr fontId="25"/>
  </si>
  <si>
    <t>資料：福祉部西生活課、東生活課</t>
    <rPh sb="3" eb="5">
      <t>フクシ</t>
    </rPh>
    <rPh sb="5" eb="6">
      <t>ブ</t>
    </rPh>
    <rPh sb="6" eb="7">
      <t>ニシ</t>
    </rPh>
    <rPh sb="7" eb="9">
      <t>セイカツ</t>
    </rPh>
    <rPh sb="9" eb="10">
      <t>カ</t>
    </rPh>
    <rPh sb="11" eb="12">
      <t>ヒガシ</t>
    </rPh>
    <rPh sb="12" eb="14">
      <t>セイカツ</t>
    </rPh>
    <rPh sb="14" eb="15">
      <t>カ</t>
    </rPh>
    <phoneticPr fontId="25"/>
  </si>
  <si>
    <t>町丁目別世帯と人口</t>
    <phoneticPr fontId="25"/>
  </si>
  <si>
    <t>道路騒音</t>
    <phoneticPr fontId="25"/>
  </si>
  <si>
    <t>注１：都立公園面積には、水元公園の埼玉県三郷市部分を除く。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25"/>
  </si>
  <si>
    <t>注２：その他の公園とは、都市再生機構及び東京都住宅供給公社の設置する公園をいう。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25"/>
  </si>
  <si>
    <t>10-6</t>
  </si>
  <si>
    <t>3-19　区有財産現在高</t>
    <rPh sb="9" eb="11">
      <t>ゲンザイ</t>
    </rPh>
    <rPh sb="11" eb="12">
      <t>ダカ</t>
    </rPh>
    <phoneticPr fontId="25"/>
  </si>
  <si>
    <t>3-17　区民の税負担額の推移</t>
    <phoneticPr fontId="25"/>
  </si>
  <si>
    <t>3-19(3)(4)</t>
    <phoneticPr fontId="93"/>
  </si>
  <si>
    <t>3-19(1)(2)</t>
    <phoneticPr fontId="93"/>
  </si>
  <si>
    <t>3-18</t>
    <phoneticPr fontId="25"/>
  </si>
  <si>
    <t>区民の税負担額の推移</t>
    <phoneticPr fontId="25"/>
  </si>
  <si>
    <t>3-14　税目別都税調定額の推移</t>
    <phoneticPr fontId="25"/>
  </si>
  <si>
    <t>3-15　税目別国税徴収決定済額の推移</t>
    <phoneticPr fontId="25"/>
  </si>
  <si>
    <t>税目別都税調定額の推移</t>
    <phoneticPr fontId="25"/>
  </si>
  <si>
    <t>税目別国税徴収決定済額の推移</t>
    <phoneticPr fontId="25"/>
  </si>
  <si>
    <t>利用件数</t>
    <rPh sb="0" eb="2">
      <t>リヨウ</t>
    </rPh>
    <rPh sb="2" eb="4">
      <t>ケンスウ</t>
    </rPh>
    <phoneticPr fontId="25"/>
  </si>
  <si>
    <t>使用率</t>
    <rPh sb="0" eb="2">
      <t>シヨウ</t>
    </rPh>
    <rPh sb="2" eb="3">
      <t>リツ</t>
    </rPh>
    <phoneticPr fontId="25"/>
  </si>
  <si>
    <t>件</t>
    <rPh sb="0" eb="1">
      <t>ケン</t>
    </rPh>
    <phoneticPr fontId="25"/>
  </si>
  <si>
    <t>利用人数</t>
    <rPh sb="0" eb="2">
      <t>リヨウ</t>
    </rPh>
    <rPh sb="2" eb="4">
      <t>ニンズウ</t>
    </rPh>
    <phoneticPr fontId="25"/>
  </si>
  <si>
    <t>総数</t>
    <rPh sb="0" eb="2">
      <t>ソウスウ</t>
    </rPh>
    <phoneticPr fontId="25"/>
  </si>
  <si>
    <t>トレーニングルーム</t>
    <phoneticPr fontId="25"/>
  </si>
  <si>
    <t>フィットネススタジオ</t>
    <phoneticPr fontId="25"/>
  </si>
  <si>
    <t>（１）陸上競技場</t>
    <rPh sb="3" eb="5">
      <t>リクジョウ</t>
    </rPh>
    <rPh sb="5" eb="8">
      <t>キョウギジョウ</t>
    </rPh>
    <phoneticPr fontId="25"/>
  </si>
  <si>
    <t>貸切利用</t>
    <rPh sb="0" eb="1">
      <t>カ</t>
    </rPh>
    <rPh sb="1" eb="2">
      <t>キ</t>
    </rPh>
    <rPh sb="2" eb="4">
      <t>リヨウ</t>
    </rPh>
    <phoneticPr fontId="25"/>
  </si>
  <si>
    <t>（３）会議室</t>
    <rPh sb="3" eb="6">
      <t>カイギシツ</t>
    </rPh>
    <phoneticPr fontId="25"/>
  </si>
  <si>
    <t>（２）エイトホール</t>
    <phoneticPr fontId="25"/>
  </si>
  <si>
    <t>利用人数</t>
    <rPh sb="0" eb="2">
      <t>リヨウ</t>
    </rPh>
    <rPh sb="2" eb="4">
      <t>ニンズウ</t>
    </rPh>
    <phoneticPr fontId="25"/>
  </si>
  <si>
    <t>利用
件数</t>
    <rPh sb="0" eb="2">
      <t>リヨウ</t>
    </rPh>
    <rPh sb="3" eb="5">
      <t>ケンスウ</t>
    </rPh>
    <phoneticPr fontId="25"/>
  </si>
  <si>
    <t>（各年度末現在）</t>
    <phoneticPr fontId="25"/>
  </si>
  <si>
    <t>奥戸総合スポーツセンター陸上競技場、エイトホール、会議室</t>
    <rPh sb="12" eb="14">
      <t>リクジョウ</t>
    </rPh>
    <rPh sb="14" eb="17">
      <t>キョウギジョウ</t>
    </rPh>
    <phoneticPr fontId="25"/>
  </si>
  <si>
    <t>利用人数</t>
    <phoneticPr fontId="25"/>
  </si>
  <si>
    <t>人</t>
    <rPh sb="0" eb="1">
      <t>ヒト</t>
    </rPh>
    <phoneticPr fontId="25"/>
  </si>
  <si>
    <t>住民基本台帳の世帯数、人口数（含外国人）</t>
    <phoneticPr fontId="25"/>
  </si>
  <si>
    <t>人</t>
    <rPh sb="0" eb="1">
      <t>ヒト</t>
    </rPh>
    <phoneticPr fontId="25"/>
  </si>
  <si>
    <t>一日平均収集量</t>
    <rPh sb="4" eb="6">
      <t>シュウシュウ</t>
    </rPh>
    <phoneticPr fontId="25"/>
  </si>
  <si>
    <t>総数</t>
    <rPh sb="0" eb="2">
      <t>ソウスウ</t>
    </rPh>
    <phoneticPr fontId="25"/>
  </si>
  <si>
    <t>19-3　リサイクル事業による資源回収量の推移</t>
    <rPh sb="21" eb="23">
      <t>スイイ</t>
    </rPh>
    <phoneticPr fontId="25"/>
  </si>
  <si>
    <t>19-4　回収主体別資源回収量</t>
    <rPh sb="5" eb="7">
      <t>カイシュウ</t>
    </rPh>
    <rPh sb="7" eb="9">
      <t>シュタイ</t>
    </rPh>
    <rPh sb="9" eb="10">
      <t>ベツ</t>
    </rPh>
    <rPh sb="10" eb="12">
      <t>シゲン</t>
    </rPh>
    <rPh sb="12" eb="14">
      <t>カイシュウ</t>
    </rPh>
    <rPh sb="14" eb="15">
      <t>リョウ</t>
    </rPh>
    <phoneticPr fontId="25"/>
  </si>
  <si>
    <t>新聞</t>
    <rPh sb="0" eb="2">
      <t>シンブン</t>
    </rPh>
    <phoneticPr fontId="25"/>
  </si>
  <si>
    <t>19-28　公害健康被害の補償等に関する法律等による認定状況</t>
    <phoneticPr fontId="25"/>
  </si>
  <si>
    <t>19-27　道路騒音</t>
    <phoneticPr fontId="25"/>
  </si>
  <si>
    <t>19-26　水質汚濁（BOD：生物化学的酸素要求量）</t>
    <phoneticPr fontId="25"/>
  </si>
  <si>
    <t>19-25　空間放射線量</t>
    <phoneticPr fontId="25"/>
  </si>
  <si>
    <t>19-24　ダイオキシン類調査</t>
    <phoneticPr fontId="25"/>
  </si>
  <si>
    <t>19-23　大気汚染常時測定結果</t>
    <phoneticPr fontId="25"/>
  </si>
  <si>
    <t>19-21　公害に係る業種別苦情・陳情件数の推移</t>
    <rPh sb="22" eb="24">
      <t>スイイ</t>
    </rPh>
    <phoneticPr fontId="25"/>
  </si>
  <si>
    <t>19-20　公害に係る現象別苦情・陳情件数の推移</t>
    <rPh sb="9" eb="10">
      <t>カカ</t>
    </rPh>
    <rPh sb="11" eb="13">
      <t>ゲンショウ</t>
    </rPh>
    <rPh sb="13" eb="14">
      <t>ベツ</t>
    </rPh>
    <rPh sb="22" eb="24">
      <t>スイイ</t>
    </rPh>
    <phoneticPr fontId="25"/>
  </si>
  <si>
    <t>19-19　区道・私道上の街路灯数</t>
    <phoneticPr fontId="25"/>
  </si>
  <si>
    <t>19-18　区の緑道上の樹木数</t>
    <phoneticPr fontId="25"/>
  </si>
  <si>
    <t>19-17　街路樹</t>
    <rPh sb="6" eb="9">
      <t>ガイロジュ</t>
    </rPh>
    <phoneticPr fontId="25"/>
  </si>
  <si>
    <t>19-16　水路の埋立て</t>
    <phoneticPr fontId="25"/>
  </si>
  <si>
    <t>19-15　生垣化</t>
    <phoneticPr fontId="25"/>
  </si>
  <si>
    <t>19-14　保存樹木・樹林の指定</t>
    <rPh sb="6" eb="8">
      <t>ホゾン</t>
    </rPh>
    <rPh sb="8" eb="10">
      <t>ジュモク</t>
    </rPh>
    <rPh sb="11" eb="13">
      <t>ジュリン</t>
    </rPh>
    <rPh sb="14" eb="16">
      <t>シテイ</t>
    </rPh>
    <phoneticPr fontId="25"/>
  </si>
  <si>
    <t>19-9　都市公園等面積</t>
    <phoneticPr fontId="25"/>
  </si>
  <si>
    <t>19-8　動物死体処理件数</t>
    <rPh sb="5" eb="7">
      <t>ドウブツ</t>
    </rPh>
    <rPh sb="7" eb="9">
      <t>シタイ</t>
    </rPh>
    <rPh sb="9" eb="11">
      <t>ショリ</t>
    </rPh>
    <rPh sb="11" eb="13">
      <t>ケンスウ</t>
    </rPh>
    <phoneticPr fontId="25"/>
  </si>
  <si>
    <t>19-7　公衆便所</t>
    <rPh sb="5" eb="7">
      <t>コウシュウ</t>
    </rPh>
    <rPh sb="7" eb="9">
      <t>ベンジョ</t>
    </rPh>
    <phoneticPr fontId="25"/>
  </si>
  <si>
    <t>19-6　し尿の作業日数等の状況</t>
    <phoneticPr fontId="25"/>
  </si>
  <si>
    <t>19-5　その他のリサイクル</t>
    <rPh sb="7" eb="8">
      <t>タ</t>
    </rPh>
    <phoneticPr fontId="25"/>
  </si>
  <si>
    <t>回収主体別資源回収量</t>
    <phoneticPr fontId="25"/>
  </si>
  <si>
    <t>リサイクル事業による資源回収量の推移</t>
    <rPh sb="16" eb="18">
      <t>スイイ</t>
    </rPh>
    <phoneticPr fontId="25"/>
  </si>
  <si>
    <t>19-20</t>
  </si>
  <si>
    <t>19-21</t>
  </si>
  <si>
    <t>公害に係る現象別苦情・陳情件数の推移</t>
    <phoneticPr fontId="25"/>
  </si>
  <si>
    <t>公害に係る業種別苦情・陳情件数の推移</t>
    <phoneticPr fontId="25"/>
  </si>
  <si>
    <t>公害に係る業種別現象別苦情陳情受付件数</t>
    <phoneticPr fontId="25"/>
  </si>
  <si>
    <t>19-27</t>
  </si>
  <si>
    <t>19-28</t>
  </si>
  <si>
    <t>9-6</t>
  </si>
  <si>
    <t>9-7</t>
  </si>
  <si>
    <t>（１）施設</t>
    <rPh sb="3" eb="5">
      <t>シセツ</t>
    </rPh>
    <phoneticPr fontId="25"/>
  </si>
  <si>
    <t>（２）入会児童数</t>
    <rPh sb="3" eb="5">
      <t>ニュウカイ</t>
    </rPh>
    <rPh sb="5" eb="7">
      <t>ジドウ</t>
    </rPh>
    <rPh sb="7" eb="8">
      <t>スウ</t>
    </rPh>
    <phoneticPr fontId="25"/>
  </si>
  <si>
    <t>（２）在籍児童数、職員数</t>
    <rPh sb="3" eb="5">
      <t>ザイセキ</t>
    </rPh>
    <rPh sb="5" eb="7">
      <t>ジドウ</t>
    </rPh>
    <rPh sb="7" eb="8">
      <t>スウ</t>
    </rPh>
    <rPh sb="9" eb="12">
      <t>ショクインスウ</t>
    </rPh>
    <phoneticPr fontId="25"/>
  </si>
  <si>
    <t>9-39　交通公園</t>
    <phoneticPr fontId="25"/>
  </si>
  <si>
    <t>9-23(1)</t>
  </si>
  <si>
    <t>9-23(1)</t>
    <phoneticPr fontId="25"/>
  </si>
  <si>
    <t>9-23(2)</t>
    <phoneticPr fontId="25"/>
  </si>
  <si>
    <t>9-24(1)</t>
  </si>
  <si>
    <t>9-24(1)</t>
    <phoneticPr fontId="25"/>
  </si>
  <si>
    <t>9-24(2)</t>
  </si>
  <si>
    <t>9-24(2)</t>
    <phoneticPr fontId="25"/>
  </si>
  <si>
    <t>9-25(1)</t>
  </si>
  <si>
    <t>9-25(1)</t>
    <phoneticPr fontId="25"/>
  </si>
  <si>
    <t>9-25(2)</t>
  </si>
  <si>
    <t>9-25(2)</t>
    <phoneticPr fontId="25"/>
  </si>
  <si>
    <t>9-26(1)</t>
    <phoneticPr fontId="25"/>
  </si>
  <si>
    <t>9-26(2)</t>
    <phoneticPr fontId="25"/>
  </si>
  <si>
    <t>9-46</t>
  </si>
  <si>
    <t>9-47</t>
  </si>
  <si>
    <t>9-48</t>
  </si>
  <si>
    <t>9-49</t>
  </si>
  <si>
    <t>9-50</t>
  </si>
  <si>
    <t>「葛飾町工場物語」認定製品・技術</t>
  </si>
  <si>
    <t>「葛飾町工場物語」認定製品・技術</t>
    <phoneticPr fontId="25"/>
  </si>
  <si>
    <t>9-35　かめありリリオホール</t>
    <phoneticPr fontId="25"/>
  </si>
  <si>
    <t>9-34　かつしかシンフォニーヒルズ</t>
    <phoneticPr fontId="25"/>
  </si>
  <si>
    <t>9-33　葛飾柴又寅さん記念館</t>
    <phoneticPr fontId="25"/>
  </si>
  <si>
    <t>9-32　山本亭</t>
    <phoneticPr fontId="25"/>
  </si>
  <si>
    <t>9-31　新小岩創業支援施設</t>
    <rPh sb="5" eb="8">
      <t>シンコイワ</t>
    </rPh>
    <rPh sb="8" eb="10">
      <t>ソウギョウ</t>
    </rPh>
    <rPh sb="10" eb="12">
      <t>シエン</t>
    </rPh>
    <rPh sb="12" eb="14">
      <t>シセツ</t>
    </rPh>
    <phoneticPr fontId="25"/>
  </si>
  <si>
    <t>9-30　東四つ木工場ビル</t>
    <rPh sb="5" eb="7">
      <t>ヒガシヨ</t>
    </rPh>
    <rPh sb="8" eb="9">
      <t>ギ</t>
    </rPh>
    <rPh sb="9" eb="11">
      <t>コウジョウ</t>
    </rPh>
    <phoneticPr fontId="25"/>
  </si>
  <si>
    <t>9-29　勤労福祉会館</t>
    <phoneticPr fontId="25"/>
  </si>
  <si>
    <t>9-28　テクノプラザかつしか</t>
    <phoneticPr fontId="25"/>
  </si>
  <si>
    <t>9-27　認定こども園</t>
    <rPh sb="5" eb="7">
      <t>ニンテイ</t>
    </rPh>
    <rPh sb="10" eb="11">
      <t>エン</t>
    </rPh>
    <phoneticPr fontId="25"/>
  </si>
  <si>
    <t>9-26　私立保育園</t>
    <rPh sb="5" eb="7">
      <t>シリツ</t>
    </rPh>
    <rPh sb="7" eb="10">
      <t>ホイクエン</t>
    </rPh>
    <phoneticPr fontId="25"/>
  </si>
  <si>
    <t>9-25　区立保育園</t>
    <rPh sb="5" eb="7">
      <t>クリツ</t>
    </rPh>
    <phoneticPr fontId="25"/>
  </si>
  <si>
    <t>9-22　子ども未来プラザ</t>
    <rPh sb="5" eb="6">
      <t>コ</t>
    </rPh>
    <rPh sb="8" eb="10">
      <t>ミライ</t>
    </rPh>
    <phoneticPr fontId="25"/>
  </si>
  <si>
    <t>9-21　児童館</t>
    <phoneticPr fontId="25"/>
  </si>
  <si>
    <t>9-21</t>
    <phoneticPr fontId="25"/>
  </si>
  <si>
    <t>9-22</t>
    <phoneticPr fontId="25"/>
  </si>
  <si>
    <t>9-27(1)</t>
    <phoneticPr fontId="25"/>
  </si>
  <si>
    <t>9-27(2)</t>
    <phoneticPr fontId="25"/>
  </si>
  <si>
    <t>9-28</t>
    <phoneticPr fontId="25"/>
  </si>
  <si>
    <t>9-29</t>
    <phoneticPr fontId="25"/>
  </si>
  <si>
    <t>大項目：１　人口</t>
    <rPh sb="0" eb="3">
      <t>ダイコウモク</t>
    </rPh>
    <rPh sb="6" eb="8">
      <t>ジンコウ</t>
    </rPh>
    <phoneticPr fontId="25"/>
  </si>
  <si>
    <t>大項目：２　土地、住宅</t>
    <rPh sb="0" eb="3">
      <t>ダイコウモク</t>
    </rPh>
    <rPh sb="6" eb="8">
      <t>トチ</t>
    </rPh>
    <rPh sb="9" eb="11">
      <t>ジュウタク</t>
    </rPh>
    <phoneticPr fontId="25"/>
  </si>
  <si>
    <t>大項目：３　財務、税務</t>
    <rPh sb="0" eb="3">
      <t>ダイコウモク</t>
    </rPh>
    <rPh sb="6" eb="8">
      <t>ザイム</t>
    </rPh>
    <rPh sb="9" eb="11">
      <t>ゼイム</t>
    </rPh>
    <phoneticPr fontId="25"/>
  </si>
  <si>
    <t>大項目：４　事業所、工業、商業、農業</t>
    <rPh sb="0" eb="3">
      <t>ダイコウモク</t>
    </rPh>
    <rPh sb="6" eb="9">
      <t>ジギョウショ</t>
    </rPh>
    <rPh sb="10" eb="12">
      <t>コウギョウ</t>
    </rPh>
    <rPh sb="13" eb="15">
      <t>ショウギョウ</t>
    </rPh>
    <rPh sb="16" eb="18">
      <t>ノウギョウ</t>
    </rPh>
    <phoneticPr fontId="25"/>
  </si>
  <si>
    <t>２　　この統計書は令和４年度の統計を主として収録し、他の年または他の</t>
    <rPh sb="5" eb="8">
      <t>トウケイショ</t>
    </rPh>
    <rPh sb="9" eb="11">
      <t>レイワ</t>
    </rPh>
    <rPh sb="12" eb="14">
      <t>ネンド</t>
    </rPh>
    <rPh sb="15" eb="17">
      <t>トウケイ</t>
    </rPh>
    <rPh sb="18" eb="19">
      <t>シュ</t>
    </rPh>
    <rPh sb="22" eb="24">
      <t>シュウロク</t>
    </rPh>
    <rPh sb="26" eb="27">
      <t>タ</t>
    </rPh>
    <rPh sb="28" eb="29">
      <t>トシ</t>
    </rPh>
    <rPh sb="32" eb="33">
      <t>タ</t>
    </rPh>
    <phoneticPr fontId="25"/>
  </si>
  <si>
    <t>住民基本台帳登録人口の推移</t>
    <phoneticPr fontId="25"/>
  </si>
  <si>
    <t>3-16　税目別特別区税調定額（現年度分）の推移</t>
    <rPh sb="16" eb="17">
      <t>ゲン</t>
    </rPh>
    <rPh sb="17" eb="19">
      <t>ネンド</t>
    </rPh>
    <rPh sb="19" eb="20">
      <t>ブン</t>
    </rPh>
    <rPh sb="22" eb="24">
      <t>スイイ</t>
    </rPh>
    <phoneticPr fontId="25"/>
  </si>
  <si>
    <t>税目別特別区税調定額（現年度分）の推移</t>
    <rPh sb="17" eb="19">
      <t>スイイ</t>
    </rPh>
    <phoneticPr fontId="25"/>
  </si>
  <si>
    <t>資料：子育て支援部育成課、教育委員会事務局放課後支援課</t>
    <rPh sb="3" eb="5">
      <t>コソダ</t>
    </rPh>
    <rPh sb="6" eb="8">
      <t>シエン</t>
    </rPh>
    <rPh sb="8" eb="9">
      <t>ブ</t>
    </rPh>
    <rPh sb="9" eb="11">
      <t>イクセイ</t>
    </rPh>
    <rPh sb="11" eb="12">
      <t>カ</t>
    </rPh>
    <rPh sb="13" eb="15">
      <t>キョウイク</t>
    </rPh>
    <rPh sb="15" eb="18">
      <t>イインカイ</t>
    </rPh>
    <rPh sb="18" eb="20">
      <t>ジム</t>
    </rPh>
    <rPh sb="20" eb="21">
      <t>キョク</t>
    </rPh>
    <rPh sb="21" eb="24">
      <t>ホウカゴ</t>
    </rPh>
    <rPh sb="24" eb="26">
      <t>シエン</t>
    </rPh>
    <rPh sb="26" eb="27">
      <t>カ</t>
    </rPh>
    <phoneticPr fontId="25"/>
  </si>
  <si>
    <t>注３：区政・一般相談の詳細は、「10-45　区民相談室相談件数(区政・一般相談)」に掲載。</t>
    <rPh sb="0" eb="1">
      <t>チュウ</t>
    </rPh>
    <rPh sb="3" eb="5">
      <t>クセイ</t>
    </rPh>
    <rPh sb="6" eb="8">
      <t>イッパン</t>
    </rPh>
    <rPh sb="8" eb="10">
      <t>ソウダン</t>
    </rPh>
    <rPh sb="11" eb="13">
      <t>ショウサイ</t>
    </rPh>
    <rPh sb="22" eb="24">
      <t>クミン</t>
    </rPh>
    <rPh sb="24" eb="27">
      <t>ソウダンシツ</t>
    </rPh>
    <rPh sb="27" eb="29">
      <t>ソウダン</t>
    </rPh>
    <rPh sb="29" eb="31">
      <t>ケンスウ</t>
    </rPh>
    <rPh sb="32" eb="34">
      <t>クセイ</t>
    </rPh>
    <rPh sb="35" eb="37">
      <t>イッパン</t>
    </rPh>
    <rPh sb="37" eb="39">
      <t>ソウダン</t>
    </rPh>
    <rPh sb="42" eb="44">
      <t>ケイサイ</t>
    </rPh>
    <phoneticPr fontId="25"/>
  </si>
  <si>
    <t>注４：法律相談の詳細は、「10-46　区民法律相談」に掲載。</t>
    <rPh sb="0" eb="1">
      <t>チュウ</t>
    </rPh>
    <rPh sb="3" eb="5">
      <t>ホウリツ</t>
    </rPh>
    <rPh sb="5" eb="7">
      <t>ソウダン</t>
    </rPh>
    <rPh sb="8" eb="10">
      <t>ショウサイ</t>
    </rPh>
    <rPh sb="19" eb="21">
      <t>クミン</t>
    </rPh>
    <rPh sb="21" eb="23">
      <t>ホウリツ</t>
    </rPh>
    <rPh sb="23" eb="25">
      <t>ソウダン</t>
    </rPh>
    <rPh sb="27" eb="29">
      <t>ケイサイ</t>
    </rPh>
    <phoneticPr fontId="25"/>
  </si>
  <si>
    <t>相談</t>
    <rPh sb="0" eb="2">
      <t>ソウダン</t>
    </rPh>
    <phoneticPr fontId="25"/>
  </si>
  <si>
    <t>町丁目別世帯と人口</t>
  </si>
  <si>
    <t>税目別国税徴収決定済額の推移</t>
  </si>
  <si>
    <t>4-3(その1)</t>
  </si>
  <si>
    <t>4-3(その1(続))</t>
  </si>
  <si>
    <t>4-3(その2)</t>
  </si>
  <si>
    <t>4-3(その2(続))</t>
  </si>
  <si>
    <t>4-3(その3)</t>
  </si>
  <si>
    <t>4-3(その3(続))</t>
  </si>
  <si>
    <t>4-4(その1)</t>
  </si>
  <si>
    <t>4-4(その2)</t>
  </si>
  <si>
    <t>4-6(その1)</t>
  </si>
  <si>
    <t>4-6(その2)</t>
  </si>
  <si>
    <t>4-6(その3)</t>
  </si>
  <si>
    <t>4-6(その4)</t>
  </si>
  <si>
    <t>4-6(その5)</t>
  </si>
  <si>
    <t>4-6(その6)</t>
  </si>
  <si>
    <t>4-9(続)</t>
  </si>
  <si>
    <t>4-12(その1)</t>
  </si>
  <si>
    <t>4-12(その2)</t>
  </si>
  <si>
    <t>4-12(その3)</t>
  </si>
  <si>
    <t>6-3(その1)</t>
  </si>
  <si>
    <t>6-3(その2)</t>
  </si>
  <si>
    <t>税目別都税調定額の推移</t>
  </si>
  <si>
    <t>15-1(1)</t>
  </si>
  <si>
    <t>区職員数</t>
  </si>
  <si>
    <t>14-1(1)</t>
  </si>
  <si>
    <t>3-16～17</t>
  </si>
  <si>
    <t>区民の税負担額の推移</t>
  </si>
  <si>
    <t>3-18</t>
  </si>
  <si>
    <t>16-4(1)</t>
  </si>
  <si>
    <t>16-4(2)(3)</t>
  </si>
  <si>
    <t>5-1(1)</t>
  </si>
  <si>
    <t>5-1(2)</t>
  </si>
  <si>
    <t>5-1(3)</t>
  </si>
  <si>
    <t>5-1(4)</t>
  </si>
  <si>
    <t>公害に係る現象別苦情・陳情件数の推移</t>
  </si>
  <si>
    <t>公害に係る業種別苦情・陳情件数の推移</t>
  </si>
  <si>
    <t>公害に係る業種別現象別苦情陳情受付件数</t>
  </si>
  <si>
    <t>道路騒音</t>
  </si>
  <si>
    <t>回収主体別資源回収量</t>
  </si>
  <si>
    <t>10-27(1)</t>
  </si>
  <si>
    <t>福祉部　西生活課（東生活課分を含む）</t>
    <rPh sb="4" eb="5">
      <t>ニシ</t>
    </rPh>
    <rPh sb="5" eb="7">
      <t>セイカツ</t>
    </rPh>
    <rPh sb="7" eb="8">
      <t>カ</t>
    </rPh>
    <rPh sb="9" eb="10">
      <t>ヒガシ</t>
    </rPh>
    <rPh sb="10" eb="12">
      <t>セイカツ</t>
    </rPh>
    <rPh sb="12" eb="13">
      <t>カ</t>
    </rPh>
    <rPh sb="13" eb="14">
      <t>ブン</t>
    </rPh>
    <rPh sb="15" eb="16">
      <t>フク</t>
    </rPh>
    <phoneticPr fontId="42"/>
  </si>
  <si>
    <t>10-7(1)</t>
  </si>
  <si>
    <t>10-7(2)</t>
  </si>
  <si>
    <t>区立保育園</t>
  </si>
  <si>
    <t>交通事故発生状況</t>
    <rPh sb="0" eb="2">
      <t>コウツウ</t>
    </rPh>
    <rPh sb="2" eb="4">
      <t>ジコ</t>
    </rPh>
    <rPh sb="4" eb="6">
      <t>ハッセイ</t>
    </rPh>
    <rPh sb="6" eb="8">
      <t>ジョウキョウ</t>
    </rPh>
    <phoneticPr fontId="7"/>
  </si>
  <si>
    <t>　注：認定こども園（幼稚園型、幼保連携型）は、「9-27　認定こども園」に掲載。</t>
    <rPh sb="1" eb="2">
      <t>チュウ</t>
    </rPh>
    <rPh sb="3" eb="5">
      <t>ニンテイ</t>
    </rPh>
    <rPh sb="8" eb="9">
      <t>エン</t>
    </rPh>
    <rPh sb="10" eb="13">
      <t>ヨウチエン</t>
    </rPh>
    <rPh sb="13" eb="14">
      <t>ガタ</t>
    </rPh>
    <rPh sb="15" eb="17">
      <t>ヨウホ</t>
    </rPh>
    <rPh sb="17" eb="20">
      <t>レンケイガタ</t>
    </rPh>
    <rPh sb="29" eb="31">
      <t>ニンテイ</t>
    </rPh>
    <rPh sb="34" eb="35">
      <t>エン</t>
    </rPh>
    <rPh sb="37" eb="39">
      <t>ケイサイ</t>
    </rPh>
    <phoneticPr fontId="25"/>
  </si>
  <si>
    <t>入会児童数</t>
    <rPh sb="0" eb="2">
      <t>ニュウカイ</t>
    </rPh>
    <phoneticPr fontId="25"/>
  </si>
  <si>
    <t>資料：総務部総務課、人権推進課、契約管財課、地域振興部危機管理課、生活安全課、産業観光部産業経済課（消費生活センター）、</t>
    <rPh sb="3" eb="5">
      <t>ソウム</t>
    </rPh>
    <rPh sb="5" eb="6">
      <t>ブ</t>
    </rPh>
    <rPh sb="6" eb="9">
      <t>ソウムカ</t>
    </rPh>
    <rPh sb="10" eb="12">
      <t>ジンケン</t>
    </rPh>
    <rPh sb="12" eb="15">
      <t>スイシンカ</t>
    </rPh>
    <rPh sb="16" eb="18">
      <t>ケイヤク</t>
    </rPh>
    <rPh sb="18" eb="21">
      <t>カンザイカ</t>
    </rPh>
    <rPh sb="22" eb="24">
      <t>チイキ</t>
    </rPh>
    <rPh sb="24" eb="26">
      <t>シンコウ</t>
    </rPh>
    <rPh sb="26" eb="27">
      <t>ブ</t>
    </rPh>
    <rPh sb="27" eb="29">
      <t>キキ</t>
    </rPh>
    <rPh sb="29" eb="31">
      <t>カンリ</t>
    </rPh>
    <rPh sb="31" eb="32">
      <t>カ</t>
    </rPh>
    <rPh sb="33" eb="35">
      <t>セイカツ</t>
    </rPh>
    <rPh sb="35" eb="38">
      <t>アンゼンカ</t>
    </rPh>
    <rPh sb="39" eb="41">
      <t>サンギョウ</t>
    </rPh>
    <rPh sb="41" eb="43">
      <t>カンコウ</t>
    </rPh>
    <rPh sb="43" eb="44">
      <t>ブ</t>
    </rPh>
    <rPh sb="44" eb="46">
      <t>サンギョウ</t>
    </rPh>
    <rPh sb="46" eb="48">
      <t>ケイザイ</t>
    </rPh>
    <rPh sb="48" eb="49">
      <t>カ</t>
    </rPh>
    <rPh sb="50" eb="52">
      <t>ショウヒ</t>
    </rPh>
    <rPh sb="52" eb="54">
      <t>セイカツ</t>
    </rPh>
    <phoneticPr fontId="25"/>
  </si>
  <si>
    <t>　　　都市整備部都市計画課、住環境整備課、教育委員会事務局学務課、指導室、地域教育課、生涯学習課</t>
    <rPh sb="3" eb="5">
      <t>トシ</t>
    </rPh>
    <rPh sb="5" eb="7">
      <t>セイビ</t>
    </rPh>
    <rPh sb="7" eb="8">
      <t>ブ</t>
    </rPh>
    <rPh sb="8" eb="10">
      <t>トシ</t>
    </rPh>
    <rPh sb="10" eb="12">
      <t>ケイカク</t>
    </rPh>
    <rPh sb="12" eb="13">
      <t>カ</t>
    </rPh>
    <rPh sb="14" eb="17">
      <t>ジュウカンキョウ</t>
    </rPh>
    <rPh sb="17" eb="19">
      <t>セイビ</t>
    </rPh>
    <rPh sb="19" eb="20">
      <t>カ</t>
    </rPh>
    <rPh sb="21" eb="23">
      <t>キョウイク</t>
    </rPh>
    <rPh sb="23" eb="26">
      <t>イインカイ</t>
    </rPh>
    <rPh sb="26" eb="29">
      <t>ジムキョク</t>
    </rPh>
    <rPh sb="29" eb="32">
      <t>ガクムカ</t>
    </rPh>
    <rPh sb="33" eb="36">
      <t>シドウシツ</t>
    </rPh>
    <rPh sb="37" eb="39">
      <t>チイキ</t>
    </rPh>
    <rPh sb="39" eb="41">
      <t>キョウイク</t>
    </rPh>
    <rPh sb="41" eb="42">
      <t>カ</t>
    </rPh>
    <phoneticPr fontId="25"/>
  </si>
  <si>
    <t>　　　福祉部福祉管理課、障害福祉課、国保年金課、介護保険課、健康部地域保健課、保健予防課、子育て支援部育成課、</t>
    <rPh sb="30" eb="32">
      <t>ケンコウ</t>
    </rPh>
    <rPh sb="32" eb="33">
      <t>ブ</t>
    </rPh>
    <rPh sb="33" eb="35">
      <t>チイキ</t>
    </rPh>
    <rPh sb="35" eb="37">
      <t>ホケン</t>
    </rPh>
    <rPh sb="37" eb="38">
      <t>カ</t>
    </rPh>
    <rPh sb="39" eb="41">
      <t>ホケン</t>
    </rPh>
    <rPh sb="41" eb="44">
      <t>ヨボウカ</t>
    </rPh>
    <rPh sb="45" eb="47">
      <t>コソダ</t>
    </rPh>
    <rPh sb="48" eb="50">
      <t>シエン</t>
    </rPh>
    <rPh sb="50" eb="51">
      <t>ブ</t>
    </rPh>
    <rPh sb="51" eb="53">
      <t>イクセイ</t>
    </rPh>
    <rPh sb="53" eb="54">
      <t>カ</t>
    </rPh>
    <phoneticPr fontId="25"/>
  </si>
  <si>
    <t>橋梁状況</t>
    <phoneticPr fontId="25"/>
  </si>
  <si>
    <t>自転車対策</t>
    <phoneticPr fontId="25"/>
  </si>
  <si>
    <t>車種別自動車登録台数</t>
    <phoneticPr fontId="25"/>
  </si>
  <si>
    <t>ＪＲ・京成・北総の駅別乗降車人員</t>
    <phoneticPr fontId="25"/>
  </si>
  <si>
    <t>3-19(3)(4)</t>
    <phoneticPr fontId="42"/>
  </si>
  <si>
    <t>10-47</t>
    <phoneticPr fontId="42"/>
  </si>
  <si>
    <t>10-48</t>
    <phoneticPr fontId="42"/>
  </si>
  <si>
    <t>3-19(1)(2)</t>
    <phoneticPr fontId="42"/>
  </si>
  <si>
    <t>公立学童保育クラブ</t>
    <phoneticPr fontId="93"/>
  </si>
  <si>
    <t>橋梁状況</t>
    <phoneticPr fontId="93"/>
  </si>
  <si>
    <t>1日当たり
平均利用人数</t>
    <rPh sb="1" eb="2">
      <t>ニチ</t>
    </rPh>
    <rPh sb="2" eb="3">
      <t>ア</t>
    </rPh>
    <rPh sb="6" eb="8">
      <t>ヘイキン</t>
    </rPh>
    <rPh sb="8" eb="10">
      <t>リヨウ</t>
    </rPh>
    <rPh sb="10" eb="12">
      <t>ニンズウ</t>
    </rPh>
    <phoneticPr fontId="25"/>
  </si>
  <si>
    <t>1日当たり
平均利用人数</t>
    <phoneticPr fontId="25"/>
  </si>
  <si>
    <r>
      <t xml:space="preserve">児童
コーナー
</t>
    </r>
    <r>
      <rPr>
        <sz val="8"/>
        <color theme="1"/>
        <rFont val="ＭＳ 明朝"/>
        <family val="1"/>
        <charset val="128"/>
      </rPr>
      <t>(個人
利用)</t>
    </r>
    <phoneticPr fontId="25"/>
  </si>
  <si>
    <t>身体
障害者
コーナー</t>
    <phoneticPr fontId="25"/>
  </si>
  <si>
    <t>1日当たり
平均利用件数</t>
    <rPh sb="1" eb="2">
      <t>ニチ</t>
    </rPh>
    <rPh sb="2" eb="3">
      <t>ア</t>
    </rPh>
    <rPh sb="6" eb="8">
      <t>ヘイキン</t>
    </rPh>
    <rPh sb="8" eb="10">
      <t>リヨウ</t>
    </rPh>
    <rPh sb="10" eb="12">
      <t>ケンスウ</t>
    </rPh>
    <phoneticPr fontId="25"/>
  </si>
  <si>
    <t>和室
（やなぎ・しょうぶ）</t>
    <rPh sb="0" eb="2">
      <t>ワシツ</t>
    </rPh>
    <phoneticPr fontId="25"/>
  </si>
  <si>
    <r>
      <rPr>
        <sz val="12"/>
        <rFont val="ＭＳ 明朝"/>
        <family val="1"/>
        <charset val="128"/>
      </rPr>
      <t>和室</t>
    </r>
    <r>
      <rPr>
        <sz val="9"/>
        <rFont val="ＭＳ 明朝"/>
        <family val="1"/>
        <charset val="128"/>
      </rPr>
      <t xml:space="preserve">
(8・10畳)</t>
    </r>
    <rPh sb="0" eb="2">
      <t>ワシツ</t>
    </rPh>
    <phoneticPr fontId="25"/>
  </si>
  <si>
    <t>1日当たり
平均利用
件数</t>
    <rPh sb="1" eb="2">
      <t>ニチ</t>
    </rPh>
    <rPh sb="2" eb="3">
      <t>ア</t>
    </rPh>
    <rPh sb="6" eb="8">
      <t>ヘイキン</t>
    </rPh>
    <rPh sb="8" eb="10">
      <t>リヨウ</t>
    </rPh>
    <rPh sb="11" eb="13">
      <t>ケンスウ</t>
    </rPh>
    <phoneticPr fontId="25"/>
  </si>
  <si>
    <t>1日当たり
平均利用
人数</t>
    <rPh sb="1" eb="2">
      <t>ニチ</t>
    </rPh>
    <rPh sb="2" eb="3">
      <t>ア</t>
    </rPh>
    <rPh sb="6" eb="8">
      <t>ヘイキン</t>
    </rPh>
    <rPh sb="8" eb="10">
      <t>リヨウ</t>
    </rPh>
    <rPh sb="11" eb="13">
      <t>ニンズウ</t>
    </rPh>
    <phoneticPr fontId="25"/>
  </si>
  <si>
    <r>
      <rPr>
        <sz val="12"/>
        <color theme="1"/>
        <rFont val="ＭＳ 明朝"/>
        <family val="1"/>
        <charset val="128"/>
      </rPr>
      <t>和室</t>
    </r>
    <r>
      <rPr>
        <sz val="9"/>
        <color theme="1"/>
        <rFont val="ＭＳ 明朝"/>
        <family val="1"/>
        <charset val="128"/>
      </rPr>
      <t xml:space="preserve">
</t>
    </r>
    <r>
      <rPr>
        <sz val="8"/>
        <color theme="1"/>
        <rFont val="ＭＳ 明朝"/>
        <family val="1"/>
        <charset val="128"/>
      </rPr>
      <t>(やなぎ・
しょうぶ)</t>
    </r>
    <phoneticPr fontId="25"/>
  </si>
  <si>
    <t>第１</t>
    <phoneticPr fontId="25"/>
  </si>
  <si>
    <t>第２</t>
    <phoneticPr fontId="25"/>
  </si>
  <si>
    <t>第３</t>
    <phoneticPr fontId="25"/>
  </si>
  <si>
    <t>第４</t>
    <rPh sb="0" eb="1">
      <t>ダイ</t>
    </rPh>
    <phoneticPr fontId="25"/>
  </si>
  <si>
    <t>第５</t>
    <rPh sb="0" eb="1">
      <t>ダイ</t>
    </rPh>
    <phoneticPr fontId="25"/>
  </si>
  <si>
    <t>第１
(洋室)</t>
    <phoneticPr fontId="25"/>
  </si>
  <si>
    <t>第４
(洋室)</t>
    <phoneticPr fontId="25"/>
  </si>
  <si>
    <t>1日当たり
平均人員</t>
    <rPh sb="1" eb="2">
      <t>ニチ</t>
    </rPh>
    <rPh sb="2" eb="3">
      <t>ア</t>
    </rPh>
    <rPh sb="6" eb="8">
      <t>ヘイキン</t>
    </rPh>
    <rPh sb="8" eb="10">
      <t>ジンイン</t>
    </rPh>
    <phoneticPr fontId="25"/>
  </si>
  <si>
    <t>新宿防災ｺﾐｭﾆﾃｨｾﾝﾀｰ</t>
    <rPh sb="2" eb="4">
      <t>ボウサイ</t>
    </rPh>
    <phoneticPr fontId="25"/>
  </si>
  <si>
    <t>金町地区センター</t>
    <phoneticPr fontId="25"/>
  </si>
  <si>
    <t>高砂地区センター</t>
    <phoneticPr fontId="25"/>
  </si>
  <si>
    <t>堀切地区センター</t>
    <phoneticPr fontId="25"/>
  </si>
  <si>
    <t>四つ木地区センター</t>
    <phoneticPr fontId="25"/>
  </si>
  <si>
    <t>青戸地区センター</t>
    <phoneticPr fontId="25"/>
  </si>
  <si>
    <t>亀有地区センター</t>
    <rPh sb="0" eb="2">
      <t>カメアリ</t>
    </rPh>
    <rPh sb="2" eb="4">
      <t>チク</t>
    </rPh>
    <phoneticPr fontId="25"/>
  </si>
  <si>
    <t>東立石地区センター</t>
    <rPh sb="0" eb="1">
      <t>ヒガシ</t>
    </rPh>
    <rPh sb="1" eb="3">
      <t>タテイシ</t>
    </rPh>
    <rPh sb="3" eb="5">
      <t>チク</t>
    </rPh>
    <phoneticPr fontId="25"/>
  </si>
  <si>
    <t>東四つ木地区センター</t>
    <rPh sb="0" eb="2">
      <t>ヒガシヨ</t>
    </rPh>
    <rPh sb="3" eb="4">
      <t>ギ</t>
    </rPh>
    <rPh sb="4" eb="6">
      <t>チク</t>
    </rPh>
    <phoneticPr fontId="25"/>
  </si>
  <si>
    <t>新小岩地区センター</t>
    <phoneticPr fontId="25"/>
  </si>
  <si>
    <t>新小岩北地区センター</t>
    <rPh sb="0" eb="1">
      <t>シン</t>
    </rPh>
    <rPh sb="1" eb="3">
      <t>コイワ</t>
    </rPh>
    <rPh sb="3" eb="4">
      <t>キタ</t>
    </rPh>
    <rPh sb="4" eb="6">
      <t>チク</t>
    </rPh>
    <phoneticPr fontId="25"/>
  </si>
  <si>
    <t>立石地区センター</t>
    <rPh sb="0" eb="2">
      <t>タテイシ</t>
    </rPh>
    <rPh sb="2" eb="4">
      <t>チク</t>
    </rPh>
    <phoneticPr fontId="25"/>
  </si>
  <si>
    <t>柴又地区センター</t>
    <rPh sb="2" eb="4">
      <t>チク</t>
    </rPh>
    <phoneticPr fontId="25"/>
  </si>
  <si>
    <t>南綾瀬地区センター</t>
    <rPh sb="3" eb="5">
      <t>チク</t>
    </rPh>
    <phoneticPr fontId="25"/>
  </si>
  <si>
    <t>お花茶屋地区センター</t>
    <rPh sb="4" eb="6">
      <t>チク</t>
    </rPh>
    <phoneticPr fontId="25"/>
  </si>
  <si>
    <t>新宿地区センター</t>
    <rPh sb="2" eb="4">
      <t>チク</t>
    </rPh>
    <phoneticPr fontId="25"/>
  </si>
  <si>
    <t>水元地区センター</t>
    <rPh sb="2" eb="4">
      <t>チク</t>
    </rPh>
    <phoneticPr fontId="25"/>
  </si>
  <si>
    <t>奥戸地区センター</t>
    <phoneticPr fontId="25"/>
  </si>
  <si>
    <t>西水元地区センター</t>
    <phoneticPr fontId="25"/>
  </si>
  <si>
    <t>東金町地区センター</t>
    <rPh sb="0" eb="1">
      <t>ヒガシ</t>
    </rPh>
    <rPh sb="1" eb="3">
      <t>カナマチ</t>
    </rPh>
    <rPh sb="3" eb="5">
      <t>チク</t>
    </rPh>
    <phoneticPr fontId="25"/>
  </si>
  <si>
    <t>人員</t>
    <rPh sb="0" eb="2">
      <t>ジンイン</t>
    </rPh>
    <phoneticPr fontId="25"/>
  </si>
  <si>
    <t>1日当たり
平均人員</t>
    <rPh sb="1" eb="2">
      <t>ニチ</t>
    </rPh>
    <rPh sb="2" eb="3">
      <t>ア</t>
    </rPh>
    <rPh sb="6" eb="8">
      <t>ヘイキン</t>
    </rPh>
    <rPh sb="8" eb="10">
      <t>ジンイン</t>
    </rPh>
    <phoneticPr fontId="25"/>
  </si>
  <si>
    <t>小菅</t>
    <rPh sb="0" eb="2">
      <t>コスゲ</t>
    </rPh>
    <phoneticPr fontId="25"/>
  </si>
  <si>
    <t>シニア活動
支援センター</t>
    <rPh sb="3" eb="5">
      <t>カツドウ</t>
    </rPh>
    <rPh sb="6" eb="8">
      <t>シエン</t>
    </rPh>
    <phoneticPr fontId="25"/>
  </si>
  <si>
    <t>渋江</t>
    <rPh sb="0" eb="2">
      <t>シブエ</t>
    </rPh>
    <phoneticPr fontId="25"/>
  </si>
  <si>
    <t>　注：渋江憩い交流館は令和3年3月31日閉館。</t>
    <rPh sb="1" eb="2">
      <t>チュウ</t>
    </rPh>
    <rPh sb="3" eb="5">
      <t>シブエ</t>
    </rPh>
    <rPh sb="5" eb="6">
      <t>イコイ</t>
    </rPh>
    <rPh sb="7" eb="9">
      <t>コウリュウ</t>
    </rPh>
    <rPh sb="9" eb="10">
      <t>カン</t>
    </rPh>
    <rPh sb="11" eb="13">
      <t>レイワ</t>
    </rPh>
    <rPh sb="14" eb="15">
      <t>ネン</t>
    </rPh>
    <rPh sb="16" eb="17">
      <t>ガツ</t>
    </rPh>
    <rPh sb="19" eb="20">
      <t>ニチ</t>
    </rPh>
    <rPh sb="20" eb="22">
      <t>ヘイカン</t>
    </rPh>
    <phoneticPr fontId="25"/>
  </si>
  <si>
    <t>開設年月日</t>
    <rPh sb="0" eb="2">
      <t>カイセツ</t>
    </rPh>
    <rPh sb="2" eb="5">
      <t>ネンガッピ</t>
    </rPh>
    <phoneticPr fontId="8"/>
  </si>
  <si>
    <t>（令和4年4月1日現在）</t>
    <rPh sb="1" eb="3">
      <t>レイワ</t>
    </rPh>
    <rPh sb="4" eb="5">
      <t>ネン</t>
    </rPh>
    <rPh sb="6" eb="7">
      <t>ガツ</t>
    </rPh>
    <rPh sb="8" eb="11">
      <t>ニチゲンザイ</t>
    </rPh>
    <phoneticPr fontId="25"/>
  </si>
  <si>
    <t>葛飾区保健所</t>
    <rPh sb="0" eb="2">
      <t>カツシカ</t>
    </rPh>
    <rPh sb="2" eb="3">
      <t>ク</t>
    </rPh>
    <rPh sb="3" eb="6">
      <t>ホケンジョ</t>
    </rPh>
    <phoneticPr fontId="3"/>
  </si>
  <si>
    <t>青戸保健センター</t>
    <rPh sb="0" eb="2">
      <t>アオト</t>
    </rPh>
    <rPh sb="2" eb="4">
      <t>ホケン</t>
    </rPh>
    <phoneticPr fontId="3"/>
  </si>
  <si>
    <t>金町保健センター</t>
    <rPh sb="0" eb="2">
      <t>カナマチ</t>
    </rPh>
    <rPh sb="2" eb="4">
      <t>ホケン</t>
    </rPh>
    <phoneticPr fontId="3"/>
  </si>
  <si>
    <t>新小岩保健センター</t>
  </si>
  <si>
    <t>水元保健センター</t>
  </si>
  <si>
    <t>青戸4-15-14</t>
    <rPh sb="0" eb="2">
      <t>アオト</t>
    </rPh>
    <phoneticPr fontId="3"/>
  </si>
  <si>
    <t>金町4-18-19</t>
  </si>
  <si>
    <t>西新小岩4-21-12</t>
  </si>
  <si>
    <t>東水元1-7-3</t>
  </si>
  <si>
    <t>S19.6.1</t>
  </si>
  <si>
    <t>H23.4.1</t>
  </si>
  <si>
    <t>S34.8.1</t>
  </si>
  <si>
    <t>S48.6.1</t>
  </si>
  <si>
    <t>S57.4.1</t>
  </si>
  <si>
    <t>H23.3</t>
  </si>
  <si>
    <t>S55.7</t>
  </si>
  <si>
    <t>H27.8</t>
  </si>
  <si>
    <t>S57.3</t>
  </si>
  <si>
    <t>青戸4-15-14</t>
    <phoneticPr fontId="25"/>
  </si>
  <si>
    <t>H23.3</t>
    <phoneticPr fontId="25"/>
  </si>
  <si>
    <t>立石5-15-12
（医師会館内）</t>
  </si>
  <si>
    <t>東金町1-22-1
（金町地区センター内）</t>
  </si>
  <si>
    <t>青戸7-1-20
（歯科医師会館内）</t>
  </si>
  <si>
    <t>亀有2-23-10</t>
  </si>
  <si>
    <t>立石休日応急診療所</t>
    <phoneticPr fontId="25"/>
  </si>
  <si>
    <t>金町休日応急診療所</t>
    <rPh sb="0" eb="2">
      <t>カナマチ</t>
    </rPh>
    <phoneticPr fontId="3"/>
  </si>
  <si>
    <t>ひまわり歯科診療所</t>
    <phoneticPr fontId="25"/>
  </si>
  <si>
    <t>たんぽぽ歯科診療所</t>
    <phoneticPr fontId="25"/>
  </si>
  <si>
    <t>S48.4.29</t>
  </si>
  <si>
    <t>S58.4.29</t>
  </si>
  <si>
    <t>H2.7.2</t>
  </si>
  <si>
    <t>S58.3</t>
  </si>
  <si>
    <t>S58.11</t>
  </si>
  <si>
    <t>H2.8</t>
  </si>
  <si>
    <t>シニア活動支援センター
老人福祉センター施設</t>
    <rPh sb="3" eb="5">
      <t>カツドウ</t>
    </rPh>
    <rPh sb="5" eb="7">
      <t>シエン</t>
    </rPh>
    <rPh sb="12" eb="14">
      <t>ロウジン</t>
    </rPh>
    <rPh sb="14" eb="16">
      <t>フクシ</t>
    </rPh>
    <rPh sb="20" eb="22">
      <t>シセツ</t>
    </rPh>
    <phoneticPr fontId="25"/>
  </si>
  <si>
    <t>立石6-38-11</t>
  </si>
  <si>
    <t>H3.6.1</t>
  </si>
  <si>
    <t>H3.6</t>
  </si>
  <si>
    <t>内科・小児科</t>
    <phoneticPr fontId="25"/>
  </si>
  <si>
    <t>障害児・者対象歯科</t>
    <rPh sb="7" eb="9">
      <t>シカ</t>
    </rPh>
    <phoneticPr fontId="3"/>
  </si>
  <si>
    <t>在宅療養高齢者対象歯科</t>
    <rPh sb="0" eb="2">
      <t>ザイタク</t>
    </rPh>
    <rPh sb="2" eb="4">
      <t>リョウヨウ</t>
    </rPh>
    <phoneticPr fontId="3"/>
  </si>
  <si>
    <t>建築延面積は旧在宅サービスセンター部分を含む。</t>
    <phoneticPr fontId="25"/>
  </si>
  <si>
    <t>S59.9.27</t>
  </si>
  <si>
    <t>S59.9</t>
  </si>
  <si>
    <t>南水元2-13-1</t>
  </si>
  <si>
    <t>S54.5.3</t>
  </si>
  <si>
    <t>S54.3</t>
  </si>
  <si>
    <t>ゆうの家</t>
    <phoneticPr fontId="3"/>
  </si>
  <si>
    <t>柴又5-33-8（柴又学び交流館内）</t>
    <rPh sb="16" eb="17">
      <t>ナイ</t>
    </rPh>
    <phoneticPr fontId="25"/>
  </si>
  <si>
    <t>いこいの家</t>
    <phoneticPr fontId="3"/>
  </si>
  <si>
    <t>南水元2-13-1（水元学び交流館内）</t>
    <rPh sb="17" eb="18">
      <t>ナイ</t>
    </rPh>
    <phoneticPr fontId="25"/>
  </si>
  <si>
    <t>建築延面積</t>
    <rPh sb="0" eb="2">
      <t>ケンチク</t>
    </rPh>
    <rPh sb="3" eb="5">
      <t>メンセキ</t>
    </rPh>
    <phoneticPr fontId="25"/>
  </si>
  <si>
    <t>建築延面積は青戸保健センターを含む。</t>
    <rPh sb="6" eb="8">
      <t>アオト</t>
    </rPh>
    <rPh sb="8" eb="10">
      <t>ホケン</t>
    </rPh>
    <rPh sb="15" eb="16">
      <t>フク</t>
    </rPh>
    <phoneticPr fontId="25"/>
  </si>
  <si>
    <t>自立訓練事業所</t>
    <rPh sb="0" eb="2">
      <t>ジリツ</t>
    </rPh>
    <rPh sb="2" eb="4">
      <t>クンレン</t>
    </rPh>
    <rPh sb="4" eb="7">
      <t>ジギョウショ</t>
    </rPh>
    <phoneticPr fontId="3"/>
  </si>
  <si>
    <t>障害者生活介護事業所</t>
    <rPh sb="0" eb="2">
      <t>ショウガイ</t>
    </rPh>
    <rPh sb="2" eb="3">
      <t>シャ</t>
    </rPh>
    <rPh sb="3" eb="5">
      <t>セイカツ</t>
    </rPh>
    <rPh sb="5" eb="7">
      <t>カイゴ</t>
    </rPh>
    <rPh sb="7" eb="9">
      <t>ジギョウ</t>
    </rPh>
    <rPh sb="9" eb="10">
      <t>ジョ</t>
    </rPh>
    <phoneticPr fontId="3"/>
  </si>
  <si>
    <t>地域活動支援センター</t>
    <rPh sb="0" eb="2">
      <t>チイキ</t>
    </rPh>
    <rPh sb="2" eb="4">
      <t>カツドウ</t>
    </rPh>
    <rPh sb="4" eb="6">
      <t>シエン</t>
    </rPh>
    <phoneticPr fontId="3"/>
  </si>
  <si>
    <t>子ども発達センター</t>
    <rPh sb="0" eb="1">
      <t>コ</t>
    </rPh>
    <rPh sb="3" eb="5">
      <t>ハッタツ</t>
    </rPh>
    <phoneticPr fontId="3"/>
  </si>
  <si>
    <t>子ども発達センター堀切分室</t>
    <rPh sb="0" eb="1">
      <t>コ</t>
    </rPh>
    <rPh sb="3" eb="5">
      <t>ハッタツ</t>
    </rPh>
    <rPh sb="9" eb="11">
      <t>ホリキリ</t>
    </rPh>
    <rPh sb="11" eb="13">
      <t>ブンシツ</t>
    </rPh>
    <phoneticPr fontId="3"/>
  </si>
  <si>
    <t>子ども発達センター水元分室</t>
    <rPh sb="0" eb="1">
      <t>コ</t>
    </rPh>
    <rPh sb="3" eb="5">
      <t>ハッタツ</t>
    </rPh>
    <rPh sb="9" eb="11">
      <t>ミズモト</t>
    </rPh>
    <rPh sb="11" eb="13">
      <t>ブンシツ</t>
    </rPh>
    <phoneticPr fontId="3"/>
  </si>
  <si>
    <t>堀切3-34-1（ウェルピアかつしか内）</t>
    <rPh sb="0" eb="2">
      <t>ホリキリ</t>
    </rPh>
    <rPh sb="18" eb="19">
      <t>ナイ</t>
    </rPh>
    <phoneticPr fontId="3"/>
  </si>
  <si>
    <t>H17.4.1</t>
  </si>
  <si>
    <t>H17.3</t>
  </si>
  <si>
    <t>H25.4.1</t>
  </si>
  <si>
    <t>H6.2</t>
  </si>
  <si>
    <t>子ども発達センター</t>
    <rPh sb="0" eb="1">
      <t>コ</t>
    </rPh>
    <rPh sb="3" eb="5">
      <t>ハッタツ</t>
    </rPh>
    <phoneticPr fontId="8"/>
  </si>
  <si>
    <t>子ども発達センター堀切分室</t>
    <rPh sb="0" eb="1">
      <t>コ</t>
    </rPh>
    <rPh sb="3" eb="5">
      <t>ハッタツ</t>
    </rPh>
    <rPh sb="9" eb="11">
      <t>ホリキリ</t>
    </rPh>
    <rPh sb="11" eb="13">
      <t>ブンシツ</t>
    </rPh>
    <phoneticPr fontId="8"/>
  </si>
  <si>
    <t>子ども発達センター水元分室</t>
    <rPh sb="0" eb="1">
      <t>コ</t>
    </rPh>
    <rPh sb="3" eb="5">
      <t>ハッタツ</t>
    </rPh>
    <rPh sb="9" eb="11">
      <t>ミズモト</t>
    </rPh>
    <rPh sb="11" eb="13">
      <t>ブンシツ</t>
    </rPh>
    <phoneticPr fontId="8"/>
  </si>
  <si>
    <t>H13.4.1</t>
  </si>
  <si>
    <t>障害者就労支援センター</t>
    <rPh sb="0" eb="3">
      <t>ショウガイシャ</t>
    </rPh>
    <rPh sb="3" eb="5">
      <t>シュウロウ</t>
    </rPh>
    <rPh sb="5" eb="7">
      <t>シエン</t>
    </rPh>
    <phoneticPr fontId="3"/>
  </si>
  <si>
    <t>水元学び交流館身体障害者コーナー</t>
    <rPh sb="2" eb="3">
      <t>マナ</t>
    </rPh>
    <rPh sb="4" eb="6">
      <t>コウリュウ</t>
    </rPh>
    <phoneticPr fontId="3"/>
  </si>
  <si>
    <t>南水元2-13-1（水元学び交流館内）</t>
    <rPh sb="10" eb="12">
      <t>ミズモト</t>
    </rPh>
    <rPh sb="12" eb="13">
      <t>マナ</t>
    </rPh>
    <rPh sb="14" eb="16">
      <t>コウリュウ</t>
    </rPh>
    <rPh sb="16" eb="17">
      <t>カン</t>
    </rPh>
    <rPh sb="17" eb="18">
      <t>ナイ</t>
    </rPh>
    <phoneticPr fontId="25"/>
  </si>
  <si>
    <t>S41.5.5</t>
  </si>
  <si>
    <t>S50.7</t>
  </si>
  <si>
    <t>S47.5.5</t>
  </si>
  <si>
    <t>S47.6.4</t>
  </si>
  <si>
    <t>S48.5.5</t>
  </si>
  <si>
    <t>S50.11.2</t>
  </si>
  <si>
    <t>S52.5.4</t>
  </si>
  <si>
    <t>S54.5.1</t>
  </si>
  <si>
    <t>S55.5.1</t>
  </si>
  <si>
    <t>S56.5.1</t>
  </si>
  <si>
    <t>S59.5</t>
  </si>
  <si>
    <t>S59.8</t>
  </si>
  <si>
    <t>H3.10.27</t>
  </si>
  <si>
    <t>H3.10</t>
  </si>
  <si>
    <t>H4.3</t>
  </si>
  <si>
    <t>併設施設</t>
    <rPh sb="0" eb="2">
      <t>ヘイセツ</t>
    </rPh>
    <rPh sb="2" eb="4">
      <t>シセツ</t>
    </rPh>
    <phoneticPr fontId="25"/>
  </si>
  <si>
    <t>鎌倉</t>
    <rPh sb="0" eb="2">
      <t>カマクラ</t>
    </rPh>
    <phoneticPr fontId="3"/>
  </si>
  <si>
    <t>鎌倉1-7-3</t>
    <rPh sb="0" eb="2">
      <t>カマクラ</t>
    </rPh>
    <phoneticPr fontId="3"/>
  </si>
  <si>
    <t>金町子どもセンター</t>
    <rPh sb="0" eb="2">
      <t>カナマチ</t>
    </rPh>
    <rPh sb="2" eb="3">
      <t>コ</t>
    </rPh>
    <phoneticPr fontId="3"/>
  </si>
  <si>
    <t>東金町3-8-1</t>
    <rPh sb="0" eb="1">
      <t>ヒガシ</t>
    </rPh>
    <rPh sb="1" eb="3">
      <t>カナマチ</t>
    </rPh>
    <phoneticPr fontId="3"/>
  </si>
  <si>
    <t>S42.4</t>
  </si>
  <si>
    <t>消費生活センター</t>
    <rPh sb="0" eb="2">
      <t>ショウヒ</t>
    </rPh>
    <rPh sb="2" eb="4">
      <t>セイカツ</t>
    </rPh>
    <phoneticPr fontId="3"/>
  </si>
  <si>
    <t>立石5-27-1</t>
  </si>
  <si>
    <t>青戸7-2-1</t>
  </si>
  <si>
    <t>S63.9</t>
  </si>
  <si>
    <t>R2.1.4</t>
    <phoneticPr fontId="25"/>
  </si>
  <si>
    <t>H23.7.19</t>
    <phoneticPr fontId="25"/>
  </si>
  <si>
    <t>H13.11.1</t>
    <phoneticPr fontId="25"/>
  </si>
  <si>
    <t>S63.10.25</t>
    <phoneticPr fontId="25"/>
  </si>
  <si>
    <t>立石3-12-1</t>
  </si>
  <si>
    <t>S49.9.11</t>
    <phoneticPr fontId="25"/>
  </si>
  <si>
    <t>東四つ木工場ビル</t>
    <rPh sb="0" eb="1">
      <t>ヒガシ</t>
    </rPh>
    <rPh sb="1" eb="2">
      <t>ヨン</t>
    </rPh>
    <rPh sb="3" eb="4">
      <t>ギ</t>
    </rPh>
    <rPh sb="4" eb="5">
      <t>コウ</t>
    </rPh>
    <rPh sb="5" eb="6">
      <t>バ</t>
    </rPh>
    <phoneticPr fontId="3"/>
  </si>
  <si>
    <t>東四つ木1-22-1</t>
    <rPh sb="0" eb="2">
      <t>ヒガシヨ</t>
    </rPh>
    <rPh sb="3" eb="4">
      <t>ギ</t>
    </rPh>
    <phoneticPr fontId="3"/>
  </si>
  <si>
    <t>H11.3</t>
  </si>
  <si>
    <t>H11.4.1</t>
  </si>
  <si>
    <t>H11.4.1</t>
    <phoneticPr fontId="25"/>
  </si>
  <si>
    <t>新小岩創業支援施設</t>
    <rPh sb="0" eb="3">
      <t>シンコイワ</t>
    </rPh>
    <rPh sb="3" eb="5">
      <t>ソウギョウ</t>
    </rPh>
    <rPh sb="5" eb="7">
      <t>シエン</t>
    </rPh>
    <rPh sb="7" eb="9">
      <t>シセツ</t>
    </rPh>
    <phoneticPr fontId="3"/>
  </si>
  <si>
    <t>新小岩3-25-1</t>
    <rPh sb="0" eb="3">
      <t>シンコイワ</t>
    </rPh>
    <phoneticPr fontId="3"/>
  </si>
  <si>
    <t>H16.1</t>
  </si>
  <si>
    <t>H16.2.1</t>
    <phoneticPr fontId="25"/>
  </si>
  <si>
    <t>静観亭</t>
  </si>
  <si>
    <t>堀切2-19-1</t>
  </si>
  <si>
    <t>S58.5</t>
  </si>
  <si>
    <t>柴又7-19-32</t>
  </si>
  <si>
    <t>柴又6-22-19</t>
  </si>
  <si>
    <t>H9.10</t>
  </si>
  <si>
    <t>S35.6.1</t>
    <phoneticPr fontId="25"/>
  </si>
  <si>
    <t>H3.4.2</t>
    <phoneticPr fontId="25"/>
  </si>
  <si>
    <t>H9.11.16</t>
    <phoneticPr fontId="25"/>
  </si>
  <si>
    <t>H26.6.1</t>
    <phoneticPr fontId="25"/>
  </si>
  <si>
    <t>観光文化センター</t>
    <phoneticPr fontId="25"/>
  </si>
  <si>
    <t>和室利用（３室）</t>
    <rPh sb="6" eb="7">
      <t>シツ</t>
    </rPh>
    <phoneticPr fontId="25"/>
  </si>
  <si>
    <t>茶室利用（１棟）</t>
    <rPh sb="6" eb="7">
      <t>トウ</t>
    </rPh>
    <phoneticPr fontId="25"/>
  </si>
  <si>
    <t>（２）静観亭（いこいの施設）</t>
    <rPh sb="3" eb="4">
      <t>セイ</t>
    </rPh>
    <rPh sb="4" eb="5">
      <t>カン</t>
    </rPh>
    <rPh sb="5" eb="6">
      <t>テイ</t>
    </rPh>
    <rPh sb="11" eb="13">
      <t>シセツ</t>
    </rPh>
    <phoneticPr fontId="25"/>
  </si>
  <si>
    <t>保養施設及び静観亭（いこいの施設）</t>
    <rPh sb="6" eb="7">
      <t>セイ</t>
    </rPh>
    <rPh sb="7" eb="8">
      <t>カン</t>
    </rPh>
    <rPh sb="8" eb="9">
      <t>テイ</t>
    </rPh>
    <phoneticPr fontId="25"/>
  </si>
  <si>
    <t>栃木県日光市
花石町2067-1</t>
  </si>
  <si>
    <t>H3.5</t>
  </si>
  <si>
    <t>敷地面積：28,646.40㎡、収容人員350人</t>
    <rPh sb="0" eb="2">
      <t>シキチ</t>
    </rPh>
    <rPh sb="2" eb="4">
      <t>メンセキ</t>
    </rPh>
    <rPh sb="16" eb="18">
      <t>シュウヨウ</t>
    </rPh>
    <rPh sb="18" eb="20">
      <t>ジンイン</t>
    </rPh>
    <rPh sb="23" eb="24">
      <t>ニン</t>
    </rPh>
    <phoneticPr fontId="25"/>
  </si>
  <si>
    <t>H25.3</t>
  </si>
  <si>
    <t>H13.4.1</t>
    <phoneticPr fontId="25"/>
  </si>
  <si>
    <t>H25.4.20</t>
    <phoneticPr fontId="25"/>
  </si>
  <si>
    <t>鎌倉2-12-1（旧明石小学校内）</t>
    <phoneticPr fontId="25"/>
  </si>
  <si>
    <t>新宿6-3-2（東京理科大学図書館棟内）</t>
    <rPh sb="0" eb="2">
      <t>ニイジュク</t>
    </rPh>
    <phoneticPr fontId="3"/>
  </si>
  <si>
    <t>総合教育センター</t>
    <rPh sb="0" eb="2">
      <t>ソウゴウ</t>
    </rPh>
    <rPh sb="2" eb="4">
      <t>キョウイク</t>
    </rPh>
    <phoneticPr fontId="25"/>
  </si>
  <si>
    <t>科学教育センター</t>
    <rPh sb="0" eb="2">
      <t>カガク</t>
    </rPh>
    <rPh sb="2" eb="4">
      <t>キョウイク</t>
    </rPh>
    <phoneticPr fontId="25"/>
  </si>
  <si>
    <t>敷地面積：7,647.31㎡</t>
    <rPh sb="0" eb="2">
      <t>シキチ</t>
    </rPh>
    <rPh sb="2" eb="4">
      <t>メンセキ</t>
    </rPh>
    <phoneticPr fontId="25"/>
  </si>
  <si>
    <t>中央</t>
    <rPh sb="0" eb="2">
      <t>チュウオウ</t>
    </rPh>
    <phoneticPr fontId="3"/>
  </si>
  <si>
    <t>H21.10.17</t>
  </si>
  <si>
    <t>H21.6</t>
  </si>
  <si>
    <t>立石1-9-1</t>
  </si>
  <si>
    <t>S24.1.10</t>
  </si>
  <si>
    <t>H23.2</t>
  </si>
  <si>
    <t>お花茶屋2-1-15</t>
  </si>
  <si>
    <t>S52.6.1</t>
  </si>
  <si>
    <t>S52.6</t>
  </si>
  <si>
    <t>S52.10.1</t>
  </si>
  <si>
    <t>S52.10</t>
  </si>
  <si>
    <t>S56.10</t>
  </si>
  <si>
    <t>S57.6.1</t>
  </si>
  <si>
    <t>S57.6</t>
  </si>
  <si>
    <t>鎌倉2-4-5</t>
  </si>
  <si>
    <t>S62.6.25</t>
  </si>
  <si>
    <t>S62.6</t>
  </si>
  <si>
    <t>H8.12.7</t>
  </si>
  <si>
    <t>H8.12</t>
  </si>
  <si>
    <t>H11.6.1</t>
  </si>
  <si>
    <t>H11.6</t>
  </si>
  <si>
    <t>H16.5.12</t>
  </si>
  <si>
    <t>H7.1</t>
  </si>
  <si>
    <t>H23.4.2</t>
  </si>
  <si>
    <t>H22.11</t>
  </si>
  <si>
    <t>H28.3.26</t>
  </si>
  <si>
    <t>H27.12</t>
  </si>
  <si>
    <t>四つ木地区</t>
    <phoneticPr fontId="25"/>
  </si>
  <si>
    <t>西水元地区</t>
    <phoneticPr fontId="25"/>
  </si>
  <si>
    <t>青戸地区</t>
    <rPh sb="0" eb="2">
      <t>アオト</t>
    </rPh>
    <rPh sb="2" eb="4">
      <t>チク</t>
    </rPh>
    <phoneticPr fontId="3"/>
  </si>
  <si>
    <t>奥戸地区</t>
    <rPh sb="0" eb="2">
      <t>オクド</t>
    </rPh>
    <rPh sb="2" eb="4">
      <t>チク</t>
    </rPh>
    <phoneticPr fontId="3"/>
  </si>
  <si>
    <t>こすげ地区</t>
    <rPh sb="3" eb="5">
      <t>チク</t>
    </rPh>
    <phoneticPr fontId="3"/>
  </si>
  <si>
    <t>にいじゅく地区</t>
    <rPh sb="5" eb="7">
      <t>チク</t>
    </rPh>
    <phoneticPr fontId="25"/>
  </si>
  <si>
    <t>四つ木4-8-1（よつぎ小学校内）</t>
    <rPh sb="12" eb="15">
      <t>ショウガッコウ</t>
    </rPh>
    <rPh sb="15" eb="16">
      <t>ナイ</t>
    </rPh>
    <phoneticPr fontId="3"/>
  </si>
  <si>
    <t>青戸5-20-6（青戸地区ｾﾝﾀｰ内）</t>
    <rPh sb="0" eb="2">
      <t>アオト</t>
    </rPh>
    <rPh sb="9" eb="11">
      <t>アオト</t>
    </rPh>
    <rPh sb="11" eb="13">
      <t>チク</t>
    </rPh>
    <rPh sb="17" eb="18">
      <t>ナイ</t>
    </rPh>
    <phoneticPr fontId="3"/>
  </si>
  <si>
    <t>奥戸3-5-1（南奥戸小学校内）</t>
    <rPh sb="0" eb="2">
      <t>オクド</t>
    </rPh>
    <rPh sb="8" eb="9">
      <t>ミナミ</t>
    </rPh>
    <rPh sb="9" eb="11">
      <t>オクド</t>
    </rPh>
    <rPh sb="11" eb="14">
      <t>ショウガッコウ</t>
    </rPh>
    <rPh sb="14" eb="15">
      <t>ナイ</t>
    </rPh>
    <phoneticPr fontId="3"/>
  </si>
  <si>
    <r>
      <t>西水元2-2-8（</t>
    </r>
    <r>
      <rPr>
        <sz val="10"/>
        <color theme="1"/>
        <rFont val="ＭＳ 明朝"/>
        <family val="1"/>
        <charset val="128"/>
      </rPr>
      <t>西水元あやめ園内）</t>
    </r>
    <rPh sb="9" eb="12">
      <t>ニシミズモト</t>
    </rPh>
    <rPh sb="15" eb="17">
      <t>エンナイ</t>
    </rPh>
    <phoneticPr fontId="3"/>
  </si>
  <si>
    <t>小菅3-8-22（こすげ小学校敷地内）</t>
    <rPh sb="0" eb="2">
      <t>コスゲ</t>
    </rPh>
    <rPh sb="12" eb="15">
      <t>ショウガッコウ</t>
    </rPh>
    <rPh sb="15" eb="17">
      <t>シキチ</t>
    </rPh>
    <rPh sb="17" eb="18">
      <t>ナイ</t>
    </rPh>
    <phoneticPr fontId="3"/>
  </si>
  <si>
    <t>資料：教育委員会事務局中央図書館</t>
    <rPh sb="3" eb="5">
      <t>キョウイク</t>
    </rPh>
    <rPh sb="5" eb="8">
      <t>イインカイ</t>
    </rPh>
    <rPh sb="8" eb="11">
      <t>ジムキョク</t>
    </rPh>
    <rPh sb="11" eb="13">
      <t>チュウオウ</t>
    </rPh>
    <rPh sb="13" eb="16">
      <t>トショカン</t>
    </rPh>
    <phoneticPr fontId="25"/>
  </si>
  <si>
    <t>白鳥3-25-1</t>
  </si>
  <si>
    <t>H3.7.20</t>
  </si>
  <si>
    <t>H3.2</t>
  </si>
  <si>
    <t>郷土と天文の博物館</t>
    <rPh sb="0" eb="2">
      <t>キョウド</t>
    </rPh>
    <rPh sb="3" eb="5">
      <t>テンモン</t>
    </rPh>
    <rPh sb="6" eb="9">
      <t>ハクブツカン</t>
    </rPh>
    <phoneticPr fontId="3"/>
  </si>
  <si>
    <t>プラネタリウム座席数：140</t>
    <rPh sb="7" eb="10">
      <t>ザセキスウ</t>
    </rPh>
    <phoneticPr fontId="25"/>
  </si>
  <si>
    <t>荒川小菅球技場</t>
    <rPh sb="1" eb="2">
      <t>カワ</t>
    </rPh>
    <rPh sb="2" eb="3">
      <t>ショウ</t>
    </rPh>
    <rPh sb="3" eb="4">
      <t>スガ</t>
    </rPh>
    <rPh sb="4" eb="5">
      <t>タマ</t>
    </rPh>
    <rPh sb="5" eb="6">
      <t>ワザ</t>
    </rPh>
    <rPh sb="6" eb="7">
      <t>バ</t>
    </rPh>
    <phoneticPr fontId="3"/>
  </si>
  <si>
    <t>小菅1-33-1先</t>
    <rPh sb="0" eb="2">
      <t>コスゲ</t>
    </rPh>
    <rPh sb="8" eb="9">
      <t>サキ</t>
    </rPh>
    <phoneticPr fontId="3"/>
  </si>
  <si>
    <t>球技場２面</t>
  </si>
  <si>
    <t>荒川小菅少年野球場</t>
    <rPh sb="1" eb="2">
      <t>カワ</t>
    </rPh>
    <rPh sb="2" eb="3">
      <t>ショウ</t>
    </rPh>
    <rPh sb="3" eb="4">
      <t>スガ</t>
    </rPh>
    <rPh sb="4" eb="5">
      <t>ショウ</t>
    </rPh>
    <rPh sb="5" eb="6">
      <t>トシ</t>
    </rPh>
    <rPh sb="6" eb="7">
      <t>ヤ</t>
    </rPh>
    <rPh sb="7" eb="8">
      <t>タマ</t>
    </rPh>
    <rPh sb="8" eb="9">
      <t>バ</t>
    </rPh>
    <phoneticPr fontId="3"/>
  </si>
  <si>
    <t>小菅1-15-1先</t>
    <rPh sb="8" eb="9">
      <t>サキ</t>
    </rPh>
    <phoneticPr fontId="3"/>
  </si>
  <si>
    <t>少年野球場１面</t>
    <rPh sb="0" eb="2">
      <t>ショウネン</t>
    </rPh>
    <rPh sb="2" eb="4">
      <t>ヤキュウ</t>
    </rPh>
    <rPh sb="4" eb="5">
      <t>ジョウ</t>
    </rPh>
    <rPh sb="6" eb="7">
      <t>メン</t>
    </rPh>
    <phoneticPr fontId="3"/>
  </si>
  <si>
    <t>荒川小菅野球場</t>
    <rPh sb="1" eb="2">
      <t>カワ</t>
    </rPh>
    <rPh sb="2" eb="3">
      <t>ショウ</t>
    </rPh>
    <rPh sb="3" eb="4">
      <t>スガ</t>
    </rPh>
    <rPh sb="4" eb="5">
      <t>ノ</t>
    </rPh>
    <rPh sb="5" eb="6">
      <t>タマ</t>
    </rPh>
    <rPh sb="6" eb="7">
      <t>バ</t>
    </rPh>
    <phoneticPr fontId="3"/>
  </si>
  <si>
    <t>野球場２面</t>
    <rPh sb="0" eb="3">
      <t>ヤキュウジョウ</t>
    </rPh>
    <phoneticPr fontId="3"/>
  </si>
  <si>
    <t>堀切橋フットサル場</t>
    <rPh sb="0" eb="1">
      <t>ホリ</t>
    </rPh>
    <rPh sb="1" eb="2">
      <t>キリ</t>
    </rPh>
    <rPh sb="2" eb="3">
      <t>バシ</t>
    </rPh>
    <rPh sb="8" eb="9">
      <t>バ</t>
    </rPh>
    <phoneticPr fontId="3"/>
  </si>
  <si>
    <t>小菅1-1-1先</t>
    <rPh sb="0" eb="2">
      <t>コスゲ</t>
    </rPh>
    <rPh sb="7" eb="8">
      <t>サキ</t>
    </rPh>
    <phoneticPr fontId="3"/>
  </si>
  <si>
    <t>フットサル場２面</t>
  </si>
  <si>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3"/>
  </si>
  <si>
    <t>少年(硬式)野球場１面</t>
    <rPh sb="0" eb="2">
      <t>ショウネン</t>
    </rPh>
    <rPh sb="3" eb="5">
      <t>コウシキ</t>
    </rPh>
    <rPh sb="6" eb="8">
      <t>ヤキュウ</t>
    </rPh>
    <rPh sb="8" eb="9">
      <t>ジョウ</t>
    </rPh>
    <rPh sb="10" eb="11">
      <t>メン</t>
    </rPh>
    <phoneticPr fontId="3"/>
  </si>
  <si>
    <t>堀切橋少年野球場</t>
    <rPh sb="0" eb="1">
      <t>ホリ</t>
    </rPh>
    <rPh sb="1" eb="2">
      <t>キリ</t>
    </rPh>
    <rPh sb="2" eb="3">
      <t>バシ</t>
    </rPh>
    <rPh sb="3" eb="4">
      <t>ショウ</t>
    </rPh>
    <rPh sb="4" eb="5">
      <t>トシ</t>
    </rPh>
    <rPh sb="5" eb="6">
      <t>ノ</t>
    </rPh>
    <rPh sb="6" eb="7">
      <t>タマ</t>
    </rPh>
    <rPh sb="7" eb="8">
      <t>ジョウ</t>
    </rPh>
    <phoneticPr fontId="3"/>
  </si>
  <si>
    <t>堀切1-12-1先</t>
    <rPh sb="8" eb="9">
      <t>サキ</t>
    </rPh>
    <phoneticPr fontId="3"/>
  </si>
  <si>
    <t>少年野球場４面</t>
    <rPh sb="0" eb="2">
      <t>ショウネン</t>
    </rPh>
    <rPh sb="2" eb="5">
      <t>ヤキュウジョウ</t>
    </rPh>
    <phoneticPr fontId="3"/>
  </si>
  <si>
    <t>堀切橋少年ソフトボール場</t>
    <rPh sb="0" eb="1">
      <t>ホリ</t>
    </rPh>
    <rPh sb="1" eb="2">
      <t>キリ</t>
    </rPh>
    <rPh sb="2" eb="3">
      <t>バシ</t>
    </rPh>
    <rPh sb="3" eb="4">
      <t>ショウ</t>
    </rPh>
    <rPh sb="4" eb="5">
      <t>トシ</t>
    </rPh>
    <rPh sb="11" eb="12">
      <t>ジョウ</t>
    </rPh>
    <phoneticPr fontId="3"/>
  </si>
  <si>
    <t>少年ソフトボール場１面</t>
    <rPh sb="0" eb="2">
      <t>ショウネン</t>
    </rPh>
    <rPh sb="8" eb="9">
      <t>ジョウ</t>
    </rPh>
    <phoneticPr fontId="3"/>
  </si>
  <si>
    <t>四つ木橋球技場</t>
    <rPh sb="0" eb="1">
      <t>ヨ</t>
    </rPh>
    <rPh sb="2" eb="3">
      <t>ギ</t>
    </rPh>
    <rPh sb="3" eb="4">
      <t>バシ</t>
    </rPh>
    <rPh sb="4" eb="5">
      <t>タマ</t>
    </rPh>
    <rPh sb="5" eb="6">
      <t>ワザ</t>
    </rPh>
    <rPh sb="6" eb="7">
      <t>バ</t>
    </rPh>
    <phoneticPr fontId="3"/>
  </si>
  <si>
    <t>堀切1-1-1先</t>
    <rPh sb="0" eb="2">
      <t>ホリキリ</t>
    </rPh>
    <rPh sb="7" eb="8">
      <t>サキ</t>
    </rPh>
    <phoneticPr fontId="3"/>
  </si>
  <si>
    <t>球技場１面</t>
  </si>
  <si>
    <t>四つ木橋野球場</t>
    <rPh sb="0" eb="1">
      <t>ヨ</t>
    </rPh>
    <rPh sb="2" eb="3">
      <t>ギ</t>
    </rPh>
    <rPh sb="3" eb="4">
      <t>バシ</t>
    </rPh>
    <rPh sb="4" eb="5">
      <t>ノ</t>
    </rPh>
    <rPh sb="5" eb="6">
      <t>タマ</t>
    </rPh>
    <rPh sb="6" eb="7">
      <t>バ</t>
    </rPh>
    <phoneticPr fontId="3"/>
  </si>
  <si>
    <t>四つ木3-1-1先</t>
    <rPh sb="0" eb="1">
      <t>ヨ</t>
    </rPh>
    <rPh sb="2" eb="3">
      <t>ギ</t>
    </rPh>
    <rPh sb="8" eb="9">
      <t>サキ</t>
    </rPh>
    <phoneticPr fontId="3"/>
  </si>
  <si>
    <t>野球場６面</t>
    <rPh sb="0" eb="2">
      <t>ヤキュウ</t>
    </rPh>
    <rPh sb="2" eb="3">
      <t>ジョウ</t>
    </rPh>
    <rPh sb="4" eb="5">
      <t>メン</t>
    </rPh>
    <phoneticPr fontId="3"/>
  </si>
  <si>
    <t>木根川橋野球場</t>
    <rPh sb="0" eb="1">
      <t>キ</t>
    </rPh>
    <rPh sb="1" eb="2">
      <t>ネ</t>
    </rPh>
    <rPh sb="2" eb="3">
      <t>カワ</t>
    </rPh>
    <rPh sb="3" eb="4">
      <t>ハシ</t>
    </rPh>
    <rPh sb="4" eb="5">
      <t>ノ</t>
    </rPh>
    <rPh sb="5" eb="6">
      <t>タマ</t>
    </rPh>
    <rPh sb="6" eb="7">
      <t>ジョウ</t>
    </rPh>
    <phoneticPr fontId="3"/>
  </si>
  <si>
    <t>東四つ木3-23-1先</t>
    <rPh sb="0" eb="2">
      <t>ヒガシヨ</t>
    </rPh>
    <rPh sb="3" eb="4">
      <t>ギ</t>
    </rPh>
    <rPh sb="10" eb="11">
      <t>サキ</t>
    </rPh>
    <phoneticPr fontId="3"/>
  </si>
  <si>
    <t>野球場１面</t>
  </si>
  <si>
    <t>木根川橋少年野球場</t>
    <rPh sb="0" eb="1">
      <t>キ</t>
    </rPh>
    <rPh sb="1" eb="2">
      <t>ネ</t>
    </rPh>
    <rPh sb="2" eb="3">
      <t>カワ</t>
    </rPh>
    <rPh sb="3" eb="4">
      <t>ハシ</t>
    </rPh>
    <rPh sb="4" eb="5">
      <t>ショウ</t>
    </rPh>
    <rPh sb="5" eb="6">
      <t>トシ</t>
    </rPh>
    <rPh sb="6" eb="7">
      <t>ノ</t>
    </rPh>
    <rPh sb="7" eb="8">
      <t>タマ</t>
    </rPh>
    <rPh sb="8" eb="9">
      <t>ジョウ</t>
    </rPh>
    <phoneticPr fontId="3"/>
  </si>
  <si>
    <t>東四つ木1-6-1先</t>
    <rPh sb="9" eb="10">
      <t>サキ</t>
    </rPh>
    <phoneticPr fontId="3"/>
  </si>
  <si>
    <t>少年野球場２面</t>
    <rPh sb="0" eb="2">
      <t>ショウネン</t>
    </rPh>
    <rPh sb="2" eb="5">
      <t>ヤキュウジョウ</t>
    </rPh>
    <phoneticPr fontId="3"/>
  </si>
  <si>
    <t>木根川橋球技場</t>
    <rPh sb="0" eb="1">
      <t>キ</t>
    </rPh>
    <rPh sb="1" eb="2">
      <t>ネ</t>
    </rPh>
    <rPh sb="2" eb="3">
      <t>カワ</t>
    </rPh>
    <rPh sb="3" eb="4">
      <t>ハシ</t>
    </rPh>
    <rPh sb="4" eb="5">
      <t>タマ</t>
    </rPh>
    <rPh sb="5" eb="6">
      <t>ワザ</t>
    </rPh>
    <rPh sb="6" eb="7">
      <t>ジョウ</t>
    </rPh>
    <phoneticPr fontId="3"/>
  </si>
  <si>
    <t>東四つ木3-2-11先</t>
    <rPh sb="10" eb="11">
      <t>サキ</t>
    </rPh>
    <phoneticPr fontId="3"/>
  </si>
  <si>
    <t>柴又野球場</t>
    <rPh sb="1" eb="2">
      <t>マタ</t>
    </rPh>
    <rPh sb="2" eb="3">
      <t>ノ</t>
    </rPh>
    <rPh sb="3" eb="4">
      <t>タマ</t>
    </rPh>
    <rPh sb="4" eb="5">
      <t>ジョウ</t>
    </rPh>
    <phoneticPr fontId="3"/>
  </si>
  <si>
    <t>柴又7-17-13先</t>
    <rPh sb="0" eb="2">
      <t>シバマタ</t>
    </rPh>
    <rPh sb="9" eb="10">
      <t>サキ</t>
    </rPh>
    <phoneticPr fontId="3"/>
  </si>
  <si>
    <t>野球場４面</t>
  </si>
  <si>
    <t>第２柴又野球場</t>
    <rPh sb="4" eb="5">
      <t>ノ</t>
    </rPh>
    <rPh sb="5" eb="6">
      <t>タマ</t>
    </rPh>
    <rPh sb="6" eb="7">
      <t>ジョウ</t>
    </rPh>
    <phoneticPr fontId="3"/>
  </si>
  <si>
    <t>柴又5-40-13先</t>
  </si>
  <si>
    <t>野球場５面</t>
  </si>
  <si>
    <t>柴又球技場</t>
  </si>
  <si>
    <t>柴又6-35-8先</t>
  </si>
  <si>
    <t>柴又少年野球場</t>
    <rPh sb="0" eb="1">
      <t>シバ</t>
    </rPh>
    <rPh sb="1" eb="2">
      <t>マタ</t>
    </rPh>
    <rPh sb="2" eb="3">
      <t>ショウ</t>
    </rPh>
    <phoneticPr fontId="3"/>
  </si>
  <si>
    <t>少年野球場３面</t>
    <rPh sb="0" eb="2">
      <t>ショウネン</t>
    </rPh>
    <phoneticPr fontId="3"/>
  </si>
  <si>
    <t>柴又ソフトボール場</t>
    <rPh sb="0" eb="1">
      <t>シバ</t>
    </rPh>
    <rPh sb="1" eb="2">
      <t>マタ</t>
    </rPh>
    <phoneticPr fontId="3"/>
  </si>
  <si>
    <t>金町浄水場1-1先</t>
  </si>
  <si>
    <t>ソフトボール場１面</t>
    <rPh sb="6" eb="7">
      <t>ジョウ</t>
    </rPh>
    <phoneticPr fontId="3"/>
  </si>
  <si>
    <t>柴又少年ソフトボール場</t>
    <rPh sb="0" eb="1">
      <t>シバ</t>
    </rPh>
    <rPh sb="1" eb="2">
      <t>マタ</t>
    </rPh>
    <rPh sb="2" eb="3">
      <t>ショウ</t>
    </rPh>
    <rPh sb="3" eb="4">
      <t>トシ</t>
    </rPh>
    <phoneticPr fontId="3"/>
  </si>
  <si>
    <t>高砂1-2-1</t>
  </si>
  <si>
    <t>野球場１面、テニスコート３面</t>
  </si>
  <si>
    <t>少年野球場１面</t>
  </si>
  <si>
    <t>奥戸7-17-1</t>
  </si>
  <si>
    <t>陸上競技場（ラグビー・サッカー可）</t>
  </si>
  <si>
    <t>少年ソフトボール場２面、少年球技場１面、テニスコート３面</t>
  </si>
  <si>
    <t>渋江公園テニスコート</t>
  </si>
  <si>
    <t>テニスコート６面</t>
  </si>
  <si>
    <t>少年野球場１面、テニスコート６面</t>
  </si>
  <si>
    <t>多目的広場１面</t>
    <rPh sb="0" eb="3">
      <t>タモクテキ</t>
    </rPh>
    <rPh sb="3" eb="5">
      <t>ヒロバ</t>
    </rPh>
    <rPh sb="6" eb="7">
      <t>メン</t>
    </rPh>
    <phoneticPr fontId="3"/>
  </si>
  <si>
    <t>東金町8-31-1</t>
    <rPh sb="0" eb="3">
      <t>ヒガシカナマチ</t>
    </rPh>
    <phoneticPr fontId="3"/>
  </si>
  <si>
    <t>小菅3-1-1</t>
  </si>
  <si>
    <t>テニスコート５面</t>
  </si>
  <si>
    <t>小菅西公園フットサル場</t>
    <rPh sb="0" eb="2">
      <t>コスゲ</t>
    </rPh>
    <rPh sb="2" eb="3">
      <t>ニシ</t>
    </rPh>
    <rPh sb="3" eb="5">
      <t>コウエン</t>
    </rPh>
    <rPh sb="10" eb="11">
      <t>ジョウ</t>
    </rPh>
    <phoneticPr fontId="3"/>
  </si>
  <si>
    <t>小菅1-2-1</t>
  </si>
  <si>
    <t>金町公園プール</t>
  </si>
  <si>
    <t>柴又3-24-1</t>
  </si>
  <si>
    <t>11ｍ×25ｍ、幼児用プール併設</t>
  </si>
  <si>
    <t>飾にいじゅくみらい公園運動場</t>
    <rPh sb="0" eb="2">
      <t>カツシカ</t>
    </rPh>
    <rPh sb="10" eb="12">
      <t>コウエン</t>
    </rPh>
    <rPh sb="12" eb="15">
      <t>ウンドウジョウ</t>
    </rPh>
    <phoneticPr fontId="3"/>
  </si>
  <si>
    <t>新宿6-3-20</t>
    <rPh sb="0" eb="2">
      <t>シンジュク</t>
    </rPh>
    <phoneticPr fontId="3"/>
  </si>
  <si>
    <t>テニスコート３面、多目的広場１面</t>
    <rPh sb="7" eb="8">
      <t>メン</t>
    </rPh>
    <rPh sb="9" eb="12">
      <t>タモクテキ</t>
    </rPh>
    <rPh sb="12" eb="14">
      <t>ヒロバ</t>
    </rPh>
    <rPh sb="15" eb="16">
      <t>メン</t>
    </rPh>
    <phoneticPr fontId="3"/>
  </si>
  <si>
    <t>水元総合スポーツセンター</t>
    <rPh sb="0" eb="1">
      <t>ミズ</t>
    </rPh>
    <rPh sb="1" eb="2">
      <t>モト</t>
    </rPh>
    <rPh sb="2" eb="3">
      <t>ソウ</t>
    </rPh>
    <rPh sb="3" eb="4">
      <t>ア</t>
    </rPh>
    <phoneticPr fontId="3"/>
  </si>
  <si>
    <t>水元1-23-1</t>
    <rPh sb="0" eb="2">
      <t>ミズモト</t>
    </rPh>
    <phoneticPr fontId="3"/>
  </si>
  <si>
    <t>テニスコート２面、多目的広場１面</t>
    <rPh sb="7" eb="8">
      <t>メン</t>
    </rPh>
    <rPh sb="9" eb="12">
      <t>タモクテキ</t>
    </rPh>
    <rPh sb="12" eb="14">
      <t>ヒロバ</t>
    </rPh>
    <rPh sb="15" eb="16">
      <t>メン</t>
    </rPh>
    <phoneticPr fontId="3"/>
  </si>
  <si>
    <t>ポニースクールかつしか</t>
    <phoneticPr fontId="3"/>
  </si>
  <si>
    <t>水元1-19</t>
    <rPh sb="0" eb="2">
      <t>ミズモト</t>
    </rPh>
    <phoneticPr fontId="1"/>
  </si>
  <si>
    <t>新宿5-21-10</t>
    <rPh sb="0" eb="2">
      <t>シンジュク</t>
    </rPh>
    <phoneticPr fontId="1"/>
  </si>
  <si>
    <t>にいじゅくプレイパーク</t>
    <phoneticPr fontId="3"/>
  </si>
  <si>
    <t>かつしかシンフォニーヒルズ</t>
    <phoneticPr fontId="25"/>
  </si>
  <si>
    <t>かつしかシンフォニーヒルズ</t>
    <phoneticPr fontId="3"/>
  </si>
  <si>
    <t>かめありリリオホール</t>
    <phoneticPr fontId="3"/>
  </si>
  <si>
    <t>立石6-33-1</t>
  </si>
  <si>
    <t>H4.5.23</t>
  </si>
  <si>
    <t>H4.4</t>
  </si>
  <si>
    <t>亀有3-26-1</t>
  </si>
  <si>
    <t>H8.6.1</t>
  </si>
  <si>
    <t>H8.3</t>
  </si>
  <si>
    <t>建築延面積内訳：本館 14,044.68㎡、別館 4,796.67㎡
収容人数：大ホール 1,318人、小ホール 298人</t>
    <rPh sb="0" eb="2">
      <t>ケンチク</t>
    </rPh>
    <rPh sb="2" eb="3">
      <t>ノブ</t>
    </rPh>
    <rPh sb="3" eb="5">
      <t>メンセキ</t>
    </rPh>
    <rPh sb="5" eb="7">
      <t>ウチワケ</t>
    </rPh>
    <rPh sb="8" eb="10">
      <t>ホンカン</t>
    </rPh>
    <rPh sb="22" eb="24">
      <t>ベッカン</t>
    </rPh>
    <rPh sb="35" eb="37">
      <t>シュウヨウ</t>
    </rPh>
    <rPh sb="37" eb="39">
      <t>ニンズウ</t>
    </rPh>
    <rPh sb="40" eb="41">
      <t>ダイ</t>
    </rPh>
    <rPh sb="50" eb="51">
      <t>ヒト</t>
    </rPh>
    <rPh sb="52" eb="53">
      <t>ショウ</t>
    </rPh>
    <rPh sb="60" eb="61">
      <t>ヒト</t>
    </rPh>
    <phoneticPr fontId="25"/>
  </si>
  <si>
    <t>収容定数：ホール 640人（立見30人含む）</t>
    <rPh sb="0" eb="2">
      <t>シュウヨウ</t>
    </rPh>
    <rPh sb="2" eb="4">
      <t>テイスウ</t>
    </rPh>
    <rPh sb="12" eb="13">
      <t>ニン</t>
    </rPh>
    <rPh sb="14" eb="15">
      <t>タ</t>
    </rPh>
    <rPh sb="15" eb="16">
      <t>ミ</t>
    </rPh>
    <rPh sb="18" eb="19">
      <t>ニン</t>
    </rPh>
    <rPh sb="19" eb="20">
      <t>フク</t>
    </rPh>
    <phoneticPr fontId="25"/>
  </si>
  <si>
    <t>リサイクルセンター</t>
  </si>
  <si>
    <t>堀切4-6-12</t>
  </si>
  <si>
    <t>H12.4.1移管、H23.4.1所管課変更</t>
  </si>
  <si>
    <t>S7.10.1</t>
  </si>
  <si>
    <t>議会棟</t>
  </si>
  <si>
    <t>東金町1-22-1</t>
    <rPh sb="0" eb="1">
      <t>ヒガシ</t>
    </rPh>
    <phoneticPr fontId="3"/>
  </si>
  <si>
    <t>新小岩北</t>
  </si>
  <si>
    <t>東新小岩6-21-1</t>
  </si>
  <si>
    <t>高砂3-1-39</t>
  </si>
  <si>
    <t>堀切3-8-5</t>
  </si>
  <si>
    <t>水元3-13-22</t>
  </si>
  <si>
    <t>柴又1-38-2</t>
  </si>
  <si>
    <t>新小岩2-17-1</t>
  </si>
  <si>
    <t>四ツ木駅</t>
    <rPh sb="0" eb="1">
      <t>ヨ</t>
    </rPh>
    <rPh sb="2" eb="3">
      <t>ギ</t>
    </rPh>
    <rPh sb="3" eb="4">
      <t>エキ</t>
    </rPh>
    <phoneticPr fontId="3"/>
  </si>
  <si>
    <t>四つ木1-15-1</t>
    <rPh sb="0" eb="1">
      <t>ヨ</t>
    </rPh>
    <rPh sb="2" eb="3">
      <t>ギ</t>
    </rPh>
    <phoneticPr fontId="3"/>
  </si>
  <si>
    <t>H15.5.6</t>
  </si>
  <si>
    <t>堀切6-28-5</t>
  </si>
  <si>
    <t>H6.7.1</t>
  </si>
  <si>
    <t>金町1-6-24</t>
  </si>
  <si>
    <t>職員人材育成センター</t>
    <rPh sb="1" eb="2">
      <t>イン</t>
    </rPh>
    <rPh sb="2" eb="4">
      <t>ジンザイ</t>
    </rPh>
    <rPh sb="4" eb="6">
      <t>イクセイ</t>
    </rPh>
    <phoneticPr fontId="3"/>
  </si>
  <si>
    <t>道路補修課</t>
    <rPh sb="2" eb="4">
      <t>ホシュウ</t>
    </rPh>
    <phoneticPr fontId="3"/>
  </si>
  <si>
    <t>立石4-34-4</t>
    <rPh sb="0" eb="2">
      <t>タテイシ</t>
    </rPh>
    <phoneticPr fontId="3"/>
  </si>
  <si>
    <t>S60.5.1</t>
  </si>
  <si>
    <t>道路保全事務所</t>
  </si>
  <si>
    <t>S61.6.23</t>
  </si>
  <si>
    <t>公園課</t>
    <rPh sb="0" eb="3">
      <t>コウエンカ</t>
    </rPh>
    <phoneticPr fontId="3"/>
  </si>
  <si>
    <t>立石6-9-1</t>
    <rPh sb="0" eb="2">
      <t>タテイシ</t>
    </rPh>
    <phoneticPr fontId="3"/>
  </si>
  <si>
    <t>S58.3.7</t>
  </si>
  <si>
    <t>S18.7.1</t>
  </si>
  <si>
    <t>新宿3-17-5</t>
  </si>
  <si>
    <t>H3.7.1</t>
  </si>
  <si>
    <t>立石1-9-1</t>
    <rPh sb="0" eb="2">
      <t>タテイシ</t>
    </rPh>
    <phoneticPr fontId="3"/>
  </si>
  <si>
    <t>H23.6.30</t>
  </si>
  <si>
    <t>S37移転</t>
  </si>
  <si>
    <t>H12移管、H17名称変更</t>
  </si>
  <si>
    <t>H23.2建築、立石図書館併設</t>
  </si>
  <si>
    <t>立石5-13-1（本庁舎内）</t>
    <rPh sb="9" eb="10">
      <t>ホン</t>
    </rPh>
    <rPh sb="10" eb="12">
      <t>チョウシャ</t>
    </rPh>
    <rPh sb="12" eb="13">
      <t>ナイ</t>
    </rPh>
    <phoneticPr fontId="25"/>
  </si>
  <si>
    <t>立石4-34-4（道路補修課庁舎内）</t>
    <rPh sb="0" eb="2">
      <t>タテイシ</t>
    </rPh>
    <rPh sb="9" eb="11">
      <t>ドウロ</t>
    </rPh>
    <rPh sb="11" eb="13">
      <t>ホシュウ</t>
    </rPh>
    <rPh sb="13" eb="14">
      <t>カ</t>
    </rPh>
    <rPh sb="14" eb="16">
      <t>チョウシャ</t>
    </rPh>
    <rPh sb="16" eb="17">
      <t>ナイ</t>
    </rPh>
    <phoneticPr fontId="3"/>
  </si>
  <si>
    <t>H17名称変更、H19移転、H29移転</t>
    <phoneticPr fontId="25"/>
  </si>
  <si>
    <t>立石6-9-1（公園課庁舎内）</t>
    <rPh sb="0" eb="2">
      <t>タテイシ</t>
    </rPh>
    <rPh sb="8" eb="11">
      <t>コウエンカ</t>
    </rPh>
    <rPh sb="11" eb="13">
      <t>チョウシャ</t>
    </rPh>
    <rPh sb="13" eb="14">
      <t>ナイ</t>
    </rPh>
    <phoneticPr fontId="3"/>
  </si>
  <si>
    <t>H16名称変更</t>
    <rPh sb="3" eb="5">
      <t>メイショウ</t>
    </rPh>
    <rPh sb="5" eb="7">
      <t>ヘンコウ</t>
    </rPh>
    <phoneticPr fontId="3"/>
  </si>
  <si>
    <t>本庁舎（本館・新館）</t>
    <rPh sb="4" eb="6">
      <t>ホンカン</t>
    </rPh>
    <rPh sb="7" eb="9">
      <t>シンカン</t>
    </rPh>
    <phoneticPr fontId="3"/>
  </si>
  <si>
    <t>かつしかエコライフプラザ</t>
    <phoneticPr fontId="25"/>
  </si>
  <si>
    <t>資料：地域振興部戸籍住民課</t>
    <rPh sb="3" eb="5">
      <t>チイキ</t>
    </rPh>
    <rPh sb="5" eb="7">
      <t>シンコウ</t>
    </rPh>
    <rPh sb="7" eb="8">
      <t>ブ</t>
    </rPh>
    <rPh sb="8" eb="10">
      <t>コセキ</t>
    </rPh>
    <rPh sb="10" eb="13">
      <t>ジュウミンカ</t>
    </rPh>
    <phoneticPr fontId="25"/>
  </si>
  <si>
    <t>区民事務所</t>
    <rPh sb="0" eb="2">
      <t>クミン</t>
    </rPh>
    <rPh sb="2" eb="4">
      <t>ジム</t>
    </rPh>
    <rPh sb="4" eb="5">
      <t>ショ</t>
    </rPh>
    <phoneticPr fontId="25"/>
  </si>
  <si>
    <t>区民サービスコーナー</t>
    <rPh sb="0" eb="2">
      <t>クミン</t>
    </rPh>
    <phoneticPr fontId="25"/>
  </si>
  <si>
    <t>清掃事務所新宿分室</t>
    <rPh sb="0" eb="2">
      <t>セイソウ</t>
    </rPh>
    <rPh sb="2" eb="4">
      <t>ジム</t>
    </rPh>
    <rPh sb="4" eb="5">
      <t>ショ</t>
    </rPh>
    <rPh sb="5" eb="7">
      <t>ニイジュク</t>
    </rPh>
    <rPh sb="7" eb="9">
      <t>ブンシツ</t>
    </rPh>
    <phoneticPr fontId="3"/>
  </si>
  <si>
    <t>白鳥3-32-11</t>
    <rPh sb="0" eb="2">
      <t>シラトリ</t>
    </rPh>
    <phoneticPr fontId="25"/>
  </si>
  <si>
    <t>東新小岩8-9-18</t>
    <phoneticPr fontId="25"/>
  </si>
  <si>
    <t>S62.7</t>
  </si>
  <si>
    <t>S62.11</t>
  </si>
  <si>
    <t>宝町1-1-22</t>
  </si>
  <si>
    <t>H5.7</t>
  </si>
  <si>
    <t>青戸5-20-6</t>
  </si>
  <si>
    <t>H8.2</t>
  </si>
  <si>
    <t>東立石2-15-7</t>
  </si>
  <si>
    <t>H9.1</t>
  </si>
  <si>
    <t>東四つ木1-20-4</t>
  </si>
  <si>
    <t>H9.2</t>
  </si>
  <si>
    <t>H13.3</t>
  </si>
  <si>
    <t>立石4-23-17</t>
  </si>
  <si>
    <t>H22.1</t>
  </si>
  <si>
    <t>S53.5</t>
  </si>
  <si>
    <t>お花茶屋2-1-12</t>
  </si>
  <si>
    <t>S56.7</t>
  </si>
  <si>
    <t>新宿4-1-10</t>
  </si>
  <si>
    <t>西水元5-3-1-101</t>
  </si>
  <si>
    <t>S58.10</t>
  </si>
  <si>
    <t>奥戸3-9-17</t>
  </si>
  <si>
    <t>S59.3</t>
  </si>
  <si>
    <t>東金町5-33-6</t>
  </si>
  <si>
    <t>H12.4.1</t>
    <phoneticPr fontId="25"/>
  </si>
  <si>
    <t>南綾瀬</t>
    <rPh sb="0" eb="1">
      <t>ミナミ</t>
    </rPh>
    <rPh sb="1" eb="3">
      <t>アヤセ</t>
    </rPh>
    <phoneticPr fontId="3"/>
  </si>
  <si>
    <t>東四つ木1-20-4</t>
    <rPh sb="1" eb="2">
      <t>ヨ</t>
    </rPh>
    <phoneticPr fontId="3"/>
  </si>
  <si>
    <t>堀切7-8-22</t>
    <rPh sb="0" eb="2">
      <t>ホリキリ</t>
    </rPh>
    <phoneticPr fontId="3"/>
  </si>
  <si>
    <t>H16.2</t>
  </si>
  <si>
    <t>S58.5.3</t>
    <phoneticPr fontId="25"/>
  </si>
  <si>
    <t>S62.10.1</t>
    <phoneticPr fontId="25"/>
  </si>
  <si>
    <t>S63.2.1</t>
    <phoneticPr fontId="25"/>
  </si>
  <si>
    <t>H5.10.8</t>
    <phoneticPr fontId="25"/>
  </si>
  <si>
    <t>H7.3.1</t>
    <phoneticPr fontId="25"/>
  </si>
  <si>
    <t>H8.6.1</t>
    <phoneticPr fontId="25"/>
  </si>
  <si>
    <t>H9.2.19</t>
    <phoneticPr fontId="25"/>
  </si>
  <si>
    <t>H9.3.25</t>
    <phoneticPr fontId="25"/>
  </si>
  <si>
    <t>H16.7.1</t>
    <phoneticPr fontId="25"/>
  </si>
  <si>
    <t>新小岩南</t>
  </si>
  <si>
    <t>亀有北</t>
  </si>
  <si>
    <t>木根川</t>
    <rPh sb="0" eb="1">
      <t>キ</t>
    </rPh>
    <rPh sb="1" eb="2">
      <t>ネ</t>
    </rPh>
    <rPh sb="2" eb="3">
      <t>カワ</t>
    </rPh>
    <phoneticPr fontId="3"/>
  </si>
  <si>
    <t>南綾瀬第二</t>
  </si>
  <si>
    <t>亀有東</t>
  </si>
  <si>
    <t>いいづか</t>
  </si>
  <si>
    <t>亀有1-24-3</t>
  </si>
  <si>
    <t>S49.5</t>
  </si>
  <si>
    <t>東新小岩5-16-2</t>
  </si>
  <si>
    <t>S54.2</t>
  </si>
  <si>
    <t>S56.11</t>
  </si>
  <si>
    <t>青戸7-15-2</t>
  </si>
  <si>
    <t>宝町2-38-19</t>
  </si>
  <si>
    <t>新宿5-20-18</t>
  </si>
  <si>
    <t>S60.3</t>
  </si>
  <si>
    <t>立石6-38-13地先</t>
  </si>
  <si>
    <t>S62.3</t>
  </si>
  <si>
    <t>西亀有2-11-1</t>
  </si>
  <si>
    <t>新小岩1-17-6</t>
  </si>
  <si>
    <t>亀有5-14-18</t>
  </si>
  <si>
    <t>H2.3</t>
  </si>
  <si>
    <t>東四つ木1-8-4</t>
    <rPh sb="1" eb="2">
      <t>ヨ</t>
    </rPh>
    <rPh sb="3" eb="4">
      <t>ギ</t>
    </rPh>
    <phoneticPr fontId="3"/>
  </si>
  <si>
    <t>堀切5-38-4</t>
  </si>
  <si>
    <t>H3.3</t>
  </si>
  <si>
    <t>H3.9</t>
  </si>
  <si>
    <t>H4.9</t>
  </si>
  <si>
    <t>亀有5-48-13</t>
  </si>
  <si>
    <t>H5.3</t>
  </si>
  <si>
    <t>南水元4-13-24</t>
  </si>
  <si>
    <t>H5.5</t>
  </si>
  <si>
    <t>奥戸3-17-4-102</t>
  </si>
  <si>
    <t>H6.3</t>
  </si>
  <si>
    <t>東金町2-5-20-109</t>
  </si>
  <si>
    <t>H7.3</t>
  </si>
  <si>
    <t>金町3-51-11</t>
  </si>
  <si>
    <t>H7.10</t>
  </si>
  <si>
    <t>白鳥4-16-5</t>
    <rPh sb="0" eb="1">
      <t>シロ</t>
    </rPh>
    <phoneticPr fontId="3"/>
  </si>
  <si>
    <t>H7.11</t>
  </si>
  <si>
    <t>東四つ木4-44-2-102</t>
  </si>
  <si>
    <t>H8.6</t>
  </si>
  <si>
    <t>鎌倉3-20-4</t>
  </si>
  <si>
    <t>H8.10</t>
  </si>
  <si>
    <t>西新小岩3-36-4</t>
  </si>
  <si>
    <t>H9.6</t>
  </si>
  <si>
    <t>細田4-23-5</t>
  </si>
  <si>
    <t>H12.3</t>
  </si>
  <si>
    <t>南水元1-20-8</t>
    <rPh sb="0" eb="3">
      <t>ミナミミズモト</t>
    </rPh>
    <phoneticPr fontId="3"/>
  </si>
  <si>
    <t>H18.3</t>
  </si>
  <si>
    <t>S53.4.1</t>
    <phoneticPr fontId="25"/>
  </si>
  <si>
    <t>S54.4.25</t>
    <phoneticPr fontId="25"/>
  </si>
  <si>
    <t>S56.11.4</t>
    <phoneticPr fontId="25"/>
  </si>
  <si>
    <t>S57.4.1</t>
    <phoneticPr fontId="25"/>
  </si>
  <si>
    <t>S57.6.1</t>
    <phoneticPr fontId="25"/>
  </si>
  <si>
    <t>S59.3.24</t>
    <phoneticPr fontId="25"/>
  </si>
  <si>
    <t>S59.10.15</t>
  </si>
  <si>
    <t>S59.10.15</t>
    <phoneticPr fontId="25"/>
  </si>
  <si>
    <t>S60.5.1</t>
    <phoneticPr fontId="25"/>
  </si>
  <si>
    <t>S62.4.1</t>
    <phoneticPr fontId="25"/>
  </si>
  <si>
    <t>S63.9.6</t>
    <phoneticPr fontId="25"/>
  </si>
  <si>
    <t>H2.4.14</t>
    <phoneticPr fontId="25"/>
  </si>
  <si>
    <t>H2.4.20</t>
    <phoneticPr fontId="25"/>
  </si>
  <si>
    <t>H3.4.14</t>
    <phoneticPr fontId="25"/>
  </si>
  <si>
    <t>H3.10.26</t>
    <phoneticPr fontId="25"/>
  </si>
  <si>
    <t>H4.10.19</t>
    <phoneticPr fontId="25"/>
  </si>
  <si>
    <t>H5.4.12</t>
    <phoneticPr fontId="25"/>
  </si>
  <si>
    <t>H5.7.1</t>
    <phoneticPr fontId="25"/>
  </si>
  <si>
    <t>H6.3.17</t>
    <phoneticPr fontId="25"/>
  </si>
  <si>
    <t>H7.3.13</t>
    <phoneticPr fontId="25"/>
  </si>
  <si>
    <t>H7.11.6</t>
    <phoneticPr fontId="25"/>
  </si>
  <si>
    <t>H8.3.14</t>
    <phoneticPr fontId="25"/>
  </si>
  <si>
    <t>H8.4.1</t>
    <phoneticPr fontId="25"/>
  </si>
  <si>
    <t>H8.11.20</t>
    <phoneticPr fontId="25"/>
  </si>
  <si>
    <t>H9.7.25</t>
    <phoneticPr fontId="25"/>
  </si>
  <si>
    <t>H18.4.1</t>
    <phoneticPr fontId="25"/>
  </si>
  <si>
    <t>新宿防災コミュニティセンター</t>
    <phoneticPr fontId="25"/>
  </si>
  <si>
    <t>堀切1-23-6</t>
  </si>
  <si>
    <t>S45.9.15</t>
  </si>
  <si>
    <t>S45.9</t>
  </si>
  <si>
    <t>S47.6.1</t>
  </si>
  <si>
    <t>S47.6</t>
  </si>
  <si>
    <t>S49.10</t>
  </si>
  <si>
    <t>S50.5</t>
  </si>
  <si>
    <t>S51.5</t>
  </si>
  <si>
    <t>S52.5</t>
  </si>
  <si>
    <t>S55.5</t>
  </si>
  <si>
    <t>S56.5</t>
  </si>
  <si>
    <t>小菅3-6-1</t>
  </si>
  <si>
    <t>西新小岩2-1-4</t>
    <rPh sb="1" eb="4">
      <t>シンコイワ</t>
    </rPh>
    <phoneticPr fontId="3"/>
  </si>
  <si>
    <t>S56.11.2</t>
  </si>
  <si>
    <t>新宿1-5-6</t>
  </si>
  <si>
    <t>S58.11.30</t>
  </si>
  <si>
    <t>S59.4</t>
  </si>
  <si>
    <t>西亀有3-12-1</t>
  </si>
  <si>
    <t>S59.11.12</t>
  </si>
  <si>
    <t>S59.11</t>
  </si>
  <si>
    <t>水元4-6-15</t>
  </si>
  <si>
    <t>H6.2.1</t>
  </si>
  <si>
    <t>児童館・学童保育</t>
    <rPh sb="6" eb="8">
      <t>ホイク</t>
    </rPh>
    <phoneticPr fontId="3"/>
  </si>
  <si>
    <t>児童館・学童保育・集い交流館</t>
    <rPh sb="0" eb="3">
      <t>ジドウカン</t>
    </rPh>
    <rPh sb="6" eb="8">
      <t>ホイク</t>
    </rPh>
    <rPh sb="9" eb="10">
      <t>ツド</t>
    </rPh>
    <rPh sb="11" eb="13">
      <t>コウリュウ</t>
    </rPh>
    <rPh sb="13" eb="14">
      <t>カン</t>
    </rPh>
    <phoneticPr fontId="3"/>
  </si>
  <si>
    <t>児童館・学童保育</t>
    <rPh sb="0" eb="3">
      <t>ジドウカン</t>
    </rPh>
    <rPh sb="6" eb="8">
      <t>ホイク</t>
    </rPh>
    <phoneticPr fontId="3"/>
  </si>
  <si>
    <t>学童保育</t>
  </si>
  <si>
    <t>保育園・学童保育・集い交流館</t>
    <rPh sb="9" eb="10">
      <t>ツド</t>
    </rPh>
    <rPh sb="11" eb="13">
      <t>コウリュウ</t>
    </rPh>
    <rPh sb="13" eb="14">
      <t>カン</t>
    </rPh>
    <phoneticPr fontId="3"/>
  </si>
  <si>
    <t>保育園・児童館・職員寮・学童保育</t>
    <rPh sb="14" eb="16">
      <t>ホイク</t>
    </rPh>
    <phoneticPr fontId="3"/>
  </si>
  <si>
    <t>新小岩</t>
    <phoneticPr fontId="3"/>
  </si>
  <si>
    <t>S50.7.2</t>
  </si>
  <si>
    <t>お花茶屋3-5-6</t>
  </si>
  <si>
    <t>S54.9.1</t>
  </si>
  <si>
    <t>S54.9</t>
  </si>
  <si>
    <t>注１：高砂地区センター、堀切地区センター、亀有地区センター、東四つ木地区センター、新小岩地区センター、新小岩北地区センターの建築延面積は、</t>
    <rPh sb="0" eb="1">
      <t>チュウ</t>
    </rPh>
    <phoneticPr fontId="25"/>
  </si>
  <si>
    <t>　　　区民事務所又は区民サービスコーナー及び地域集会室の面積を含む。</t>
    <rPh sb="3" eb="5">
      <t>クミン</t>
    </rPh>
    <rPh sb="5" eb="7">
      <t>ジム</t>
    </rPh>
    <rPh sb="7" eb="8">
      <t>ショ</t>
    </rPh>
    <rPh sb="8" eb="9">
      <t>マタ</t>
    </rPh>
    <rPh sb="10" eb="12">
      <t>クミン</t>
    </rPh>
    <rPh sb="20" eb="21">
      <t>オヨ</t>
    </rPh>
    <rPh sb="22" eb="24">
      <t>チイキ</t>
    </rPh>
    <rPh sb="24" eb="27">
      <t>シュウカイシツ</t>
    </rPh>
    <rPh sb="28" eb="30">
      <t>メンセキ</t>
    </rPh>
    <rPh sb="31" eb="32">
      <t>フク</t>
    </rPh>
    <phoneticPr fontId="25"/>
  </si>
  <si>
    <t>注２：金町地区センター建築延面積は、区民事務所、地域集会室、休日応急診療所面積を含む。</t>
    <rPh sb="0" eb="1">
      <t>チュウ</t>
    </rPh>
    <rPh sb="3" eb="5">
      <t>カネマチ</t>
    </rPh>
    <rPh sb="5" eb="7">
      <t>チク</t>
    </rPh>
    <rPh sb="11" eb="13">
      <t>ケンチク</t>
    </rPh>
    <rPh sb="13" eb="14">
      <t>ノブ</t>
    </rPh>
    <rPh sb="14" eb="16">
      <t>メンセキ</t>
    </rPh>
    <rPh sb="18" eb="20">
      <t>クミン</t>
    </rPh>
    <rPh sb="20" eb="22">
      <t>ジム</t>
    </rPh>
    <rPh sb="22" eb="23">
      <t>ショ</t>
    </rPh>
    <rPh sb="24" eb="26">
      <t>チイキ</t>
    </rPh>
    <rPh sb="26" eb="29">
      <t>シュウカイシツ</t>
    </rPh>
    <rPh sb="30" eb="32">
      <t>キュウジツ</t>
    </rPh>
    <rPh sb="32" eb="34">
      <t>オウキュウ</t>
    </rPh>
    <rPh sb="34" eb="37">
      <t>シンリョウジョ</t>
    </rPh>
    <rPh sb="37" eb="39">
      <t>メンセキ</t>
    </rPh>
    <rPh sb="40" eb="41">
      <t>フク</t>
    </rPh>
    <phoneticPr fontId="25"/>
  </si>
  <si>
    <t>注３：青戸地区センター建築延面積は、地域集会室、青戸しょうぶ、青戸地区図書館の面積を含む。</t>
    <rPh sb="0" eb="1">
      <t>チュウ</t>
    </rPh>
    <rPh sb="3" eb="5">
      <t>アオト</t>
    </rPh>
    <rPh sb="5" eb="7">
      <t>チク</t>
    </rPh>
    <rPh sb="11" eb="13">
      <t>ケンチク</t>
    </rPh>
    <rPh sb="13" eb="14">
      <t>ノブ</t>
    </rPh>
    <rPh sb="14" eb="16">
      <t>メンセキ</t>
    </rPh>
    <rPh sb="18" eb="20">
      <t>チイキ</t>
    </rPh>
    <rPh sb="20" eb="23">
      <t>シュウカイシツ</t>
    </rPh>
    <rPh sb="24" eb="26">
      <t>アオト</t>
    </rPh>
    <rPh sb="31" eb="33">
      <t>アオト</t>
    </rPh>
    <rPh sb="33" eb="35">
      <t>チク</t>
    </rPh>
    <rPh sb="35" eb="38">
      <t>トショカン</t>
    </rPh>
    <rPh sb="39" eb="41">
      <t>メンセキ</t>
    </rPh>
    <rPh sb="42" eb="43">
      <t>フク</t>
    </rPh>
    <phoneticPr fontId="25"/>
  </si>
  <si>
    <t>テクノプラザかつしか</t>
    <phoneticPr fontId="25"/>
  </si>
  <si>
    <t>青戸平和</t>
  </si>
  <si>
    <t>砂原第一</t>
  </si>
  <si>
    <t>砂原第二</t>
  </si>
  <si>
    <t>袋橋</t>
  </si>
  <si>
    <t>藤塚東</t>
    <rPh sb="2" eb="3">
      <t>ヒガシ</t>
    </rPh>
    <phoneticPr fontId="3"/>
  </si>
  <si>
    <t>藤塚西</t>
  </si>
  <si>
    <t>高砂南</t>
  </si>
  <si>
    <t>稲荷</t>
  </si>
  <si>
    <t>上入</t>
  </si>
  <si>
    <t>篠原</t>
  </si>
  <si>
    <t>新中川通水記念</t>
  </si>
  <si>
    <t>諏訪野</t>
  </si>
  <si>
    <t>白鳥北</t>
  </si>
  <si>
    <t>三和</t>
  </si>
  <si>
    <t>前津</t>
  </si>
  <si>
    <t>白鳥南</t>
  </si>
  <si>
    <t>梅本</t>
  </si>
  <si>
    <t>中川左岸緑道</t>
  </si>
  <si>
    <t>南奥戸第二</t>
  </si>
  <si>
    <t>中川右岸緑道</t>
    <rPh sb="1" eb="2">
      <t>カワ</t>
    </rPh>
    <phoneticPr fontId="3"/>
  </si>
  <si>
    <t>矢付</t>
  </si>
  <si>
    <t>砂原第三</t>
  </si>
  <si>
    <t>堀切東</t>
  </si>
  <si>
    <t>松南</t>
  </si>
  <si>
    <t>西亀有せせらぎ</t>
  </si>
  <si>
    <t>上新記念</t>
  </si>
  <si>
    <t>上千葉南</t>
  </si>
  <si>
    <t>水元スポーツセンター</t>
    <rPh sb="0" eb="2">
      <t>ミズモト</t>
    </rPh>
    <phoneticPr fontId="3"/>
  </si>
  <si>
    <t>東立石3-3-1</t>
    <rPh sb="0" eb="1">
      <t>ヒガシ</t>
    </rPh>
    <phoneticPr fontId="3"/>
  </si>
  <si>
    <t>高砂6-9-2</t>
  </si>
  <si>
    <t>お花茶屋1-22-1</t>
  </si>
  <si>
    <t>堀切1-27-10</t>
  </si>
  <si>
    <t>西亀有4-15-8</t>
  </si>
  <si>
    <t>西亀有3-11-1</t>
  </si>
  <si>
    <t>白鳥2-18-18</t>
  </si>
  <si>
    <t>小菅4-15-1</t>
  </si>
  <si>
    <t>小菅4-2-25</t>
  </si>
  <si>
    <t>西亀有3-16-1</t>
  </si>
  <si>
    <t>西亀有3-3-8</t>
  </si>
  <si>
    <t>高砂4-1-7</t>
  </si>
  <si>
    <t>西亀有1-27-1、西亀有1-18-8</t>
    <rPh sb="10" eb="11">
      <t>ニシ</t>
    </rPh>
    <rPh sb="11" eb="13">
      <t>カメアリ</t>
    </rPh>
    <phoneticPr fontId="3"/>
  </si>
  <si>
    <t>西亀有3-29-1</t>
  </si>
  <si>
    <t>奥戸7-13-1</t>
  </si>
  <si>
    <t>奥戸5-14-1</t>
  </si>
  <si>
    <t>奥戸8-17-1</t>
  </si>
  <si>
    <t>新宿3-23-19</t>
  </si>
  <si>
    <t>四つ木1-16-24</t>
  </si>
  <si>
    <t>四つ木4-13-3</t>
  </si>
  <si>
    <t>高砂1-27-1</t>
  </si>
  <si>
    <t>高砂1-7-12</t>
  </si>
  <si>
    <t>奥戸6-6-15</t>
  </si>
  <si>
    <t>青戸8-16-8</t>
  </si>
  <si>
    <t>白鳥3-32-5</t>
  </si>
  <si>
    <t>細田2-4-1</t>
  </si>
  <si>
    <t>亀有2-51-8</t>
  </si>
  <si>
    <t>宝町2-8-2</t>
  </si>
  <si>
    <t>立石3-4-13</t>
    <rPh sb="0" eb="1">
      <t>タ</t>
    </rPh>
    <phoneticPr fontId="3"/>
  </si>
  <si>
    <t>西新小岩4-21-10</t>
  </si>
  <si>
    <t>立石2-29-1</t>
  </si>
  <si>
    <t>高砂1-26地先から西新小岩5-1地先まで</t>
    <rPh sb="0" eb="2">
      <t>タカサゴ</t>
    </rPh>
    <rPh sb="6" eb="7">
      <t>チ</t>
    </rPh>
    <rPh sb="7" eb="8">
      <t>サキ</t>
    </rPh>
    <phoneticPr fontId="3"/>
  </si>
  <si>
    <t>奥戸5-15-3</t>
  </si>
  <si>
    <t>青戸2-20地先から東四つ木1-1地先まで</t>
    <rPh sb="0" eb="2">
      <t>アオト</t>
    </rPh>
    <rPh sb="6" eb="7">
      <t>チ</t>
    </rPh>
    <rPh sb="7" eb="8">
      <t>サキ</t>
    </rPh>
    <rPh sb="10" eb="12">
      <t>ヒガシヨ</t>
    </rPh>
    <rPh sb="13" eb="14">
      <t>ギ</t>
    </rPh>
    <rPh sb="17" eb="18">
      <t>チ</t>
    </rPh>
    <rPh sb="18" eb="19">
      <t>サキ</t>
    </rPh>
    <phoneticPr fontId="3"/>
  </si>
  <si>
    <t>東新小岩3-12-4</t>
  </si>
  <si>
    <t>高砂7-18-13</t>
  </si>
  <si>
    <t>柴又1-38-8</t>
  </si>
  <si>
    <t>亀有4-12-5</t>
  </si>
  <si>
    <t>堀切3-31-18</t>
  </si>
  <si>
    <t>小菅3-6-21</t>
  </si>
  <si>
    <t>新小岩3-27-2</t>
  </si>
  <si>
    <t>西亀有1-10-1地先</t>
    <rPh sb="9" eb="10">
      <t>チ</t>
    </rPh>
    <phoneticPr fontId="3"/>
  </si>
  <si>
    <t>東水元2-8-6</t>
  </si>
  <si>
    <t>東水元5-11-1</t>
  </si>
  <si>
    <t>お花茶屋3-1-3</t>
  </si>
  <si>
    <t>公園面積</t>
    <rPh sb="0" eb="2">
      <t>コウエン</t>
    </rPh>
    <rPh sb="2" eb="4">
      <t>メンセキ</t>
    </rPh>
    <phoneticPr fontId="25"/>
  </si>
  <si>
    <t>東水元みどり</t>
  </si>
  <si>
    <t>東新小岩二丁目</t>
    <rPh sb="4" eb="7">
      <t>ニチョウメ</t>
    </rPh>
    <phoneticPr fontId="3"/>
  </si>
  <si>
    <t>小松川境川親水</t>
    <rPh sb="2" eb="3">
      <t>カワ</t>
    </rPh>
    <phoneticPr fontId="3"/>
  </si>
  <si>
    <t>熊野</t>
  </si>
  <si>
    <t>奥戸南汐</t>
  </si>
  <si>
    <t>圦妻</t>
    <rPh sb="0" eb="1">
      <t>イリ</t>
    </rPh>
    <phoneticPr fontId="3"/>
  </si>
  <si>
    <t>西水元宮田</t>
  </si>
  <si>
    <t>渋江東</t>
  </si>
  <si>
    <t>高砂やちよ</t>
  </si>
  <si>
    <t>柳田</t>
  </si>
  <si>
    <t>かわばた</t>
  </si>
  <si>
    <t>白鳥東</t>
  </si>
  <si>
    <t>小菅めぐみ</t>
  </si>
  <si>
    <t>荒川小菅緑地</t>
  </si>
  <si>
    <t>葛西城址</t>
    <rPh sb="0" eb="2">
      <t>カサイ</t>
    </rPh>
    <rPh sb="2" eb="4">
      <t>ジョウシ</t>
    </rPh>
    <phoneticPr fontId="3"/>
  </si>
  <si>
    <t>みよし</t>
  </si>
  <si>
    <t>御殿山</t>
  </si>
  <si>
    <t>西亀有なかよし</t>
  </si>
  <si>
    <t>白鳥わかば</t>
  </si>
  <si>
    <t>東金町四丁目平成</t>
    <rPh sb="3" eb="4">
      <t>ヨン</t>
    </rPh>
    <phoneticPr fontId="3"/>
  </si>
  <si>
    <t>西井堀</t>
  </si>
  <si>
    <t>奥戸東</t>
  </si>
  <si>
    <t>曳舟川親水</t>
    <rPh sb="2" eb="3">
      <t>カワ</t>
    </rPh>
    <phoneticPr fontId="3"/>
  </si>
  <si>
    <t>木根川中央</t>
  </si>
  <si>
    <t>こあい</t>
  </si>
  <si>
    <t>西水元つばき</t>
  </si>
  <si>
    <t>すなおし</t>
  </si>
  <si>
    <t>西井堀せせらぎパーク</t>
    <rPh sb="1" eb="2">
      <t>イ</t>
    </rPh>
    <phoneticPr fontId="3"/>
  </si>
  <si>
    <t>奥四あおぞら</t>
  </si>
  <si>
    <t>はら</t>
  </si>
  <si>
    <t>外谷汐入庭園</t>
  </si>
  <si>
    <t>南水元中の橋</t>
  </si>
  <si>
    <t>小菅万葉</t>
  </si>
  <si>
    <t>いりや</t>
  </si>
  <si>
    <t>わかば</t>
  </si>
  <si>
    <t>はらひよこ</t>
  </si>
  <si>
    <t>奥戸スポーツセンター</t>
    <rPh sb="0" eb="2">
      <t>オクド</t>
    </rPh>
    <phoneticPr fontId="3"/>
  </si>
  <si>
    <t>東水元1-7-19</t>
  </si>
  <si>
    <t>東新小岩2-10-1</t>
  </si>
  <si>
    <t>新小岩4-28地先から新小岩3-28地先まで</t>
    <rPh sb="11" eb="14">
      <t>シンコイワ</t>
    </rPh>
    <rPh sb="18" eb="19">
      <t>チ</t>
    </rPh>
    <rPh sb="19" eb="20">
      <t>サキ</t>
    </rPh>
    <phoneticPr fontId="3"/>
  </si>
  <si>
    <t>東水元5-40-7</t>
  </si>
  <si>
    <t>奥戸1-12-2</t>
  </si>
  <si>
    <t>東水元5-27-8</t>
  </si>
  <si>
    <t>西水元5-3-11</t>
    <rPh sb="0" eb="1">
      <t>ニシ</t>
    </rPh>
    <phoneticPr fontId="3"/>
  </si>
  <si>
    <t>西新小岩1-1-3</t>
  </si>
  <si>
    <t>東四つ木2-15-1</t>
  </si>
  <si>
    <t>高砂7-3-25</t>
  </si>
  <si>
    <t>お花茶屋3-16-6</t>
  </si>
  <si>
    <t>東立石2-9-1</t>
  </si>
  <si>
    <t>奥戸3-20-6</t>
  </si>
  <si>
    <t>白鳥4-5-19</t>
  </si>
  <si>
    <t>立石5-10-9</t>
  </si>
  <si>
    <t>小菅3-9-9</t>
  </si>
  <si>
    <t>亀有2-2-7</t>
  </si>
  <si>
    <t>立石7-12-4</t>
  </si>
  <si>
    <t>小菅1-2-1地先</t>
    <rPh sb="7" eb="8">
      <t>チ</t>
    </rPh>
    <phoneticPr fontId="3"/>
  </si>
  <si>
    <t>青戸7-28-17</t>
  </si>
  <si>
    <t>南水元1-17-23</t>
  </si>
  <si>
    <t>青戸7-21-7</t>
  </si>
  <si>
    <t>西亀有2-14-3</t>
  </si>
  <si>
    <t>白鳥3-24-1</t>
  </si>
  <si>
    <t>東金町4-35-1</t>
  </si>
  <si>
    <t>奥戸4-4-19</t>
  </si>
  <si>
    <t>奥戸4-8-6</t>
  </si>
  <si>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3"/>
  </si>
  <si>
    <t>東金町2-11-11</t>
  </si>
  <si>
    <t>西水元2-21-10</t>
  </si>
  <si>
    <t>南水元4-15-11</t>
  </si>
  <si>
    <t>東新小岩5-21地先から
東新小岩5-1地先まで</t>
    <rPh sb="13" eb="14">
      <t>ヒガシ</t>
    </rPh>
    <rPh sb="14" eb="17">
      <t>シンコイワ</t>
    </rPh>
    <rPh sb="20" eb="21">
      <t>チ</t>
    </rPh>
    <rPh sb="21" eb="22">
      <t>サキ</t>
    </rPh>
    <phoneticPr fontId="3"/>
  </si>
  <si>
    <t>奥戸4-20-4</t>
  </si>
  <si>
    <t>東立石4-31-1</t>
  </si>
  <si>
    <t>西新小岩3-42-3</t>
  </si>
  <si>
    <t>南水元4-13-23</t>
  </si>
  <si>
    <t>小菅1-35-16</t>
  </si>
  <si>
    <t>水元4-4-1</t>
  </si>
  <si>
    <t>南水元1-21-3</t>
  </si>
  <si>
    <t>東立石4-19-7</t>
  </si>
  <si>
    <t>葛飾あらかわ水辺</t>
    <rPh sb="0" eb="2">
      <t>カツシカ</t>
    </rPh>
    <phoneticPr fontId="1"/>
  </si>
  <si>
    <t>ゆうがお</t>
  </si>
  <si>
    <t>金町二丁目ときわ</t>
    <rPh sb="2" eb="4">
      <t>ニチョウ</t>
    </rPh>
    <phoneticPr fontId="3"/>
  </si>
  <si>
    <t>いりや南</t>
  </si>
  <si>
    <t>亀有リリオパーク</t>
  </si>
  <si>
    <t>西水元つばさ</t>
  </si>
  <si>
    <t>堀切水辺</t>
  </si>
  <si>
    <t>東新小岩七丁目エンゼルパーク</t>
  </si>
  <si>
    <t>水元飯塚</t>
  </si>
  <si>
    <t>金町末広</t>
    <rPh sb="0" eb="2">
      <t>カナマチ</t>
    </rPh>
    <rPh sb="2" eb="4">
      <t>スエヒロ</t>
    </rPh>
    <phoneticPr fontId="3"/>
  </si>
  <si>
    <t>高砂七丁目</t>
    <rPh sb="0" eb="2">
      <t>タカサゴ</t>
    </rPh>
    <rPh sb="2" eb="5">
      <t>ナナチョウメ</t>
    </rPh>
    <phoneticPr fontId="3"/>
  </si>
  <si>
    <t>金町ときわ</t>
    <rPh sb="0" eb="2">
      <t>カナマチ</t>
    </rPh>
    <phoneticPr fontId="3"/>
  </si>
  <si>
    <t>白鳥四丁目</t>
    <rPh sb="2" eb="5">
      <t>ヨンチョウメ</t>
    </rPh>
    <phoneticPr fontId="3"/>
  </si>
  <si>
    <t>柴又二丁目</t>
    <rPh sb="0" eb="2">
      <t>シバマタ</t>
    </rPh>
    <rPh sb="2" eb="3">
      <t>ニ</t>
    </rPh>
    <rPh sb="3" eb="5">
      <t>チョウメ</t>
    </rPh>
    <phoneticPr fontId="3"/>
  </si>
  <si>
    <t>西水元五丁目</t>
    <rPh sb="0" eb="3">
      <t>ニシミズモト</t>
    </rPh>
    <rPh sb="3" eb="6">
      <t>ゴチョウメ</t>
    </rPh>
    <phoneticPr fontId="3"/>
  </si>
  <si>
    <t>したて</t>
  </si>
  <si>
    <t>西水元猿西</t>
    <rPh sb="0" eb="1">
      <t>ニシ</t>
    </rPh>
    <rPh sb="1" eb="3">
      <t>ミズモト</t>
    </rPh>
    <rPh sb="3" eb="4">
      <t>サル</t>
    </rPh>
    <rPh sb="4" eb="5">
      <t>ニシ</t>
    </rPh>
    <phoneticPr fontId="3"/>
  </si>
  <si>
    <t>西水元こうだ</t>
    <rPh sb="0" eb="3">
      <t>ニシミズモト</t>
    </rPh>
    <phoneticPr fontId="3"/>
  </si>
  <si>
    <t>南綾瀬中央</t>
  </si>
  <si>
    <t>西新小岩</t>
    <rPh sb="0" eb="4">
      <t>ニシシンコイワ</t>
    </rPh>
    <phoneticPr fontId="3"/>
  </si>
  <si>
    <t>南水元けやき</t>
    <rPh sb="0" eb="3">
      <t>ミナミミズモト</t>
    </rPh>
    <phoneticPr fontId="3"/>
  </si>
  <si>
    <t>浮洲</t>
    <rPh sb="0" eb="1">
      <t>ウキ</t>
    </rPh>
    <rPh sb="1" eb="2">
      <t>ス</t>
    </rPh>
    <phoneticPr fontId="3"/>
  </si>
  <si>
    <t>古隅田なかよし</t>
    <rPh sb="0" eb="1">
      <t>フル</t>
    </rPh>
    <rPh sb="1" eb="3">
      <t>スミダ</t>
    </rPh>
    <phoneticPr fontId="3"/>
  </si>
  <si>
    <t>西水元水辺の</t>
    <rPh sb="0" eb="1">
      <t>ニシ</t>
    </rPh>
    <rPh sb="1" eb="3">
      <t>ミズモト</t>
    </rPh>
    <rPh sb="3" eb="5">
      <t>ミズベ</t>
    </rPh>
    <phoneticPr fontId="3"/>
  </si>
  <si>
    <t>東立石緑地</t>
    <rPh sb="0" eb="3">
      <t>ヒガシタテイシ</t>
    </rPh>
    <rPh sb="3" eb="5">
      <t>リョクチ</t>
    </rPh>
    <phoneticPr fontId="3"/>
  </si>
  <si>
    <t>本田第二</t>
    <rPh sb="0" eb="2">
      <t>ホンデン</t>
    </rPh>
    <rPh sb="2" eb="4">
      <t>ダイニ</t>
    </rPh>
    <phoneticPr fontId="3"/>
  </si>
  <si>
    <t>東新小岩一丁目</t>
    <rPh sb="0" eb="1">
      <t>ヒガシ</t>
    </rPh>
    <rPh sb="1" eb="4">
      <t>シンコイワ</t>
    </rPh>
    <rPh sb="4" eb="7">
      <t>１チョウメ</t>
    </rPh>
    <phoneticPr fontId="3"/>
  </si>
  <si>
    <t>白ゆり</t>
    <rPh sb="0" eb="1">
      <t>シラ</t>
    </rPh>
    <phoneticPr fontId="3"/>
  </si>
  <si>
    <t>まんだら</t>
  </si>
  <si>
    <t>新宿はなみずき</t>
    <rPh sb="0" eb="2">
      <t>ニイジュク</t>
    </rPh>
    <phoneticPr fontId="3"/>
  </si>
  <si>
    <t>亀有中川堤</t>
    <rPh sb="0" eb="2">
      <t>カメアリ</t>
    </rPh>
    <rPh sb="2" eb="4">
      <t>ナカガワ</t>
    </rPh>
    <rPh sb="4" eb="5">
      <t>ツツミ</t>
    </rPh>
    <phoneticPr fontId="3"/>
  </si>
  <si>
    <t>四つ木つばさ</t>
    <rPh sb="0" eb="1">
      <t>ヨ</t>
    </rPh>
    <rPh sb="2" eb="3">
      <t>ギ</t>
    </rPh>
    <phoneticPr fontId="3"/>
  </si>
  <si>
    <t>ほりきりん</t>
  </si>
  <si>
    <t>飯塚平安第一</t>
    <rPh sb="0" eb="2">
      <t>イイヅカ</t>
    </rPh>
    <rPh sb="2" eb="4">
      <t>ヘイアン</t>
    </rPh>
    <rPh sb="4" eb="6">
      <t>ダイイチ</t>
    </rPh>
    <phoneticPr fontId="3"/>
  </si>
  <si>
    <t>飯塚平安第二</t>
    <rPh sb="0" eb="2">
      <t>イイヅカ</t>
    </rPh>
    <rPh sb="2" eb="4">
      <t>ヘイアン</t>
    </rPh>
    <rPh sb="4" eb="6">
      <t>ダイニ</t>
    </rPh>
    <phoneticPr fontId="3"/>
  </si>
  <si>
    <t>西新小岩五丁目</t>
    <rPh sb="0" eb="4">
      <t>ニシシンコイワ</t>
    </rPh>
    <rPh sb="4" eb="7">
      <t>ゴチョウメ</t>
    </rPh>
    <phoneticPr fontId="3"/>
  </si>
  <si>
    <t>西水元つかのこし</t>
    <rPh sb="0" eb="3">
      <t>ニシミズモト</t>
    </rPh>
    <phoneticPr fontId="3"/>
  </si>
  <si>
    <t>協栄</t>
    <rPh sb="0" eb="2">
      <t>キョウエイ</t>
    </rPh>
    <phoneticPr fontId="3"/>
  </si>
  <si>
    <t>青戸六丁目さくら</t>
    <rPh sb="0" eb="2">
      <t>アオト</t>
    </rPh>
    <rPh sb="2" eb="5">
      <t>ロクチョウメ</t>
    </rPh>
    <phoneticPr fontId="58"/>
  </si>
  <si>
    <t>奥戸四丁目落</t>
    <rPh sb="0" eb="2">
      <t>オクド</t>
    </rPh>
    <rPh sb="2" eb="5">
      <t>ヨンチョウメ</t>
    </rPh>
    <rPh sb="5" eb="6">
      <t>オチ</t>
    </rPh>
    <phoneticPr fontId="58"/>
  </si>
  <si>
    <t>飯塚なかよし</t>
    <rPh sb="0" eb="2">
      <t>イイヅカ</t>
    </rPh>
    <phoneticPr fontId="58"/>
  </si>
  <si>
    <t>青戸七丁目共和</t>
    <rPh sb="0" eb="2">
      <t>アオト</t>
    </rPh>
    <rPh sb="2" eb="5">
      <t>ナナチョウメ</t>
    </rPh>
    <rPh sb="5" eb="7">
      <t>キョウワ</t>
    </rPh>
    <phoneticPr fontId="58"/>
  </si>
  <si>
    <t>奥戸一丁目鬼塚</t>
    <rPh sb="0" eb="2">
      <t>オクド</t>
    </rPh>
    <rPh sb="2" eb="5">
      <t>イッチョウメ</t>
    </rPh>
    <rPh sb="5" eb="7">
      <t>オニヅカ</t>
    </rPh>
    <phoneticPr fontId="1"/>
  </si>
  <si>
    <t>西新小岩3-35地先から新小岩1-1地先まで</t>
    <rPh sb="8" eb="9">
      <t>チ</t>
    </rPh>
    <rPh sb="18" eb="19">
      <t>チ</t>
    </rPh>
    <phoneticPr fontId="3"/>
  </si>
  <si>
    <t>西水元1-9-5</t>
  </si>
  <si>
    <t>金町2-16-4</t>
  </si>
  <si>
    <t>水元1-25-19</t>
  </si>
  <si>
    <t>亀有3-25-1</t>
  </si>
  <si>
    <t>西水元4-10-19</t>
  </si>
  <si>
    <t>堀切1-12地先から7地先まで</t>
    <rPh sb="6" eb="7">
      <t>チ</t>
    </rPh>
    <rPh sb="11" eb="12">
      <t>チ</t>
    </rPh>
    <rPh sb="12" eb="13">
      <t>サキ</t>
    </rPh>
    <phoneticPr fontId="3"/>
  </si>
  <si>
    <t>東新小岩7-13-9</t>
  </si>
  <si>
    <t>金町5-10-9</t>
    <rPh sb="0" eb="2">
      <t>カナマチ</t>
    </rPh>
    <phoneticPr fontId="3"/>
  </si>
  <si>
    <t>高砂7-8-13</t>
    <rPh sb="0" eb="2">
      <t>タカサゴ</t>
    </rPh>
    <phoneticPr fontId="3"/>
  </si>
  <si>
    <t>金町1-23-7</t>
    <rPh sb="0" eb="2">
      <t>カナマチ</t>
    </rPh>
    <phoneticPr fontId="2"/>
  </si>
  <si>
    <t>白鳥4-16-4</t>
    <rPh sb="0" eb="2">
      <t>シラトリ</t>
    </rPh>
    <phoneticPr fontId="2"/>
  </si>
  <si>
    <t>柴又2-14-8</t>
    <rPh sb="0" eb="2">
      <t>シバマタ</t>
    </rPh>
    <phoneticPr fontId="3"/>
  </si>
  <si>
    <t>西水元3-36-23</t>
  </si>
  <si>
    <r>
      <t>西水元5-14</t>
    </r>
    <r>
      <rPr>
        <sz val="10"/>
        <color theme="1"/>
        <rFont val="ＭＳ Ｐゴシック"/>
        <family val="3"/>
        <charset val="128"/>
      </rPr>
      <t>-13</t>
    </r>
    <rPh sb="0" eb="3">
      <t>ニシミズモト</t>
    </rPh>
    <phoneticPr fontId="3"/>
  </si>
  <si>
    <t>東水元3-21-6</t>
    <rPh sb="0" eb="3">
      <t>ヒガシミズモト</t>
    </rPh>
    <phoneticPr fontId="3"/>
  </si>
  <si>
    <t>西水元3-18-20</t>
    <rPh sb="0" eb="3">
      <t>ニシミズモト</t>
    </rPh>
    <phoneticPr fontId="3"/>
  </si>
  <si>
    <t>西水元3-14-7</t>
    <rPh sb="0" eb="3">
      <t>ニシミズモト</t>
    </rPh>
    <phoneticPr fontId="3"/>
  </si>
  <si>
    <t>奥戸9-15-16</t>
    <rPh sb="0" eb="2">
      <t>オクド</t>
    </rPh>
    <phoneticPr fontId="3"/>
  </si>
  <si>
    <t>西新小岩3-26-6</t>
    <rPh sb="0" eb="4">
      <t>ニシシンコイワ</t>
    </rPh>
    <phoneticPr fontId="3"/>
  </si>
  <si>
    <t>南水元3-4-15</t>
    <rPh sb="0" eb="3">
      <t>ミナミミズモト</t>
    </rPh>
    <phoneticPr fontId="3"/>
  </si>
  <si>
    <t>亀有3-49-2</t>
    <rPh sb="0" eb="2">
      <t>カメアリ</t>
    </rPh>
    <phoneticPr fontId="3"/>
  </si>
  <si>
    <t>亀有3-49-20</t>
    <rPh sb="0" eb="2">
      <t>カメアリ</t>
    </rPh>
    <phoneticPr fontId="3"/>
  </si>
  <si>
    <t>西水元3-1地先から西水元1-5地先まで</t>
    <rPh sb="0" eb="3">
      <t>ニシミズモト</t>
    </rPh>
    <rPh sb="6" eb="7">
      <t>チ</t>
    </rPh>
    <rPh sb="7" eb="8">
      <t>サキ</t>
    </rPh>
    <rPh sb="16" eb="17">
      <t>チ</t>
    </rPh>
    <rPh sb="17" eb="18">
      <t>サキ</t>
    </rPh>
    <phoneticPr fontId="3"/>
  </si>
  <si>
    <t>細田3-19-11</t>
    <rPh sb="0" eb="2">
      <t>ホソダ</t>
    </rPh>
    <phoneticPr fontId="3"/>
  </si>
  <si>
    <t>東立石4-6-10</t>
    <rPh sb="0" eb="3">
      <t>ヒガシタテイシ</t>
    </rPh>
    <phoneticPr fontId="3"/>
  </si>
  <si>
    <t>立石2-23-14</t>
    <rPh sb="0" eb="1">
      <t>リツ</t>
    </rPh>
    <rPh sb="1" eb="2">
      <t>イシ</t>
    </rPh>
    <phoneticPr fontId="3"/>
  </si>
  <si>
    <t>東新小岩1-18-11</t>
  </si>
  <si>
    <t>水元5-5-20</t>
  </si>
  <si>
    <t>鎌倉1-30-11</t>
    <rPh sb="0" eb="2">
      <t>カマクラ</t>
    </rPh>
    <phoneticPr fontId="3"/>
  </si>
  <si>
    <t>新宿6-8-1</t>
    <rPh sb="0" eb="2">
      <t>ニイジュク</t>
    </rPh>
    <phoneticPr fontId="3"/>
  </si>
  <si>
    <t>亀有2-71-7</t>
    <rPh sb="0" eb="2">
      <t>カメアリ</t>
    </rPh>
    <phoneticPr fontId="3"/>
  </si>
  <si>
    <t>新宿6-3-2、6-3-20</t>
    <rPh sb="0" eb="2">
      <t>シンジュク</t>
    </rPh>
    <phoneticPr fontId="3"/>
  </si>
  <si>
    <t>堀切2-38-10</t>
    <rPh sb="0" eb="2">
      <t>ホリキリ</t>
    </rPh>
    <phoneticPr fontId="3"/>
  </si>
  <si>
    <t>南水元1-3-6</t>
    <rPh sb="0" eb="3">
      <t>ミナミミズモト</t>
    </rPh>
    <phoneticPr fontId="3"/>
  </si>
  <si>
    <t>南水元2-7-14</t>
    <rPh sb="0" eb="3">
      <t>ミナミミズモト</t>
    </rPh>
    <phoneticPr fontId="3"/>
  </si>
  <si>
    <t>西新小岩5-2-4、5-7-7</t>
    <rPh sb="0" eb="4">
      <t>ニシシンコイワ</t>
    </rPh>
    <phoneticPr fontId="3"/>
  </si>
  <si>
    <t>西水元2-16-5</t>
    <rPh sb="0" eb="1">
      <t>ニシ</t>
    </rPh>
    <phoneticPr fontId="3"/>
  </si>
  <si>
    <t>新宿3-26-1</t>
    <rPh sb="0" eb="2">
      <t>ニイジュク</t>
    </rPh>
    <phoneticPr fontId="3"/>
  </si>
  <si>
    <t>奥戸4-14-19</t>
    <rPh sb="0" eb="2">
      <t>オクド</t>
    </rPh>
    <phoneticPr fontId="58"/>
  </si>
  <si>
    <t>東新小岩2-15-1</t>
    <rPh sb="0" eb="1">
      <t>ヒガシ</t>
    </rPh>
    <rPh sb="1" eb="4">
      <t>シンコイワ</t>
    </rPh>
    <phoneticPr fontId="58"/>
  </si>
  <si>
    <t>西水元1-25-1</t>
    <rPh sb="0" eb="3">
      <t>ニシミズモト</t>
    </rPh>
    <phoneticPr fontId="58"/>
  </si>
  <si>
    <t>小菅西</t>
  </si>
  <si>
    <t>小菅東スポーツ</t>
  </si>
  <si>
    <t>間栗</t>
  </si>
  <si>
    <t>下小松</t>
  </si>
  <si>
    <t>柴又八幡神社</t>
  </si>
  <si>
    <t>金蓮院</t>
  </si>
  <si>
    <t>諏訪</t>
  </si>
  <si>
    <t>白髭神社</t>
  </si>
  <si>
    <t>熊野神社</t>
  </si>
  <si>
    <t>新道口</t>
  </si>
  <si>
    <t>親和</t>
  </si>
  <si>
    <t>みどり</t>
  </si>
  <si>
    <t>細田町</t>
  </si>
  <si>
    <t>小鳩</t>
  </si>
  <si>
    <t>大曲り</t>
  </si>
  <si>
    <t>町並</t>
  </si>
  <si>
    <t>若草</t>
  </si>
  <si>
    <t>こやの新</t>
  </si>
  <si>
    <t>堀切赤門</t>
  </si>
  <si>
    <t>大池</t>
  </si>
  <si>
    <t>柴又第一</t>
  </si>
  <si>
    <t>しらゆき</t>
  </si>
  <si>
    <t>ひばりが丘</t>
  </si>
  <si>
    <t>古谷野</t>
  </si>
  <si>
    <t>青戸南</t>
  </si>
  <si>
    <t>小松橋</t>
  </si>
  <si>
    <t>新小岩2-4-13</t>
  </si>
  <si>
    <t>柴又3-30-23</t>
  </si>
  <si>
    <t>東金町3-23-13</t>
  </si>
  <si>
    <t>立石8-2-6</t>
  </si>
  <si>
    <t>四つ木2-18-17</t>
  </si>
  <si>
    <t>堀切2-25-18</t>
  </si>
  <si>
    <t>東四つ木3-24-10</t>
  </si>
  <si>
    <t>新宿1-2-3</t>
  </si>
  <si>
    <t>東金町1-28-1</t>
  </si>
  <si>
    <t>亀有5-59-8</t>
  </si>
  <si>
    <t>金町1-10-5</t>
  </si>
  <si>
    <t>奥戸2-43-2</t>
  </si>
  <si>
    <t>青戸4-20-7</t>
  </si>
  <si>
    <t>白鳥4-19-10</t>
  </si>
  <si>
    <t>東堀切1-14-25</t>
  </si>
  <si>
    <t>柴又4-5-8</t>
  </si>
  <si>
    <t>白鳥1-4-20</t>
    <rPh sb="0" eb="1">
      <t>シラ</t>
    </rPh>
    <phoneticPr fontId="3"/>
  </si>
  <si>
    <t>細田3-17-18</t>
  </si>
  <si>
    <t>亀有2-9-11</t>
  </si>
  <si>
    <t>亀有1-5-2</t>
  </si>
  <si>
    <t>東堀切2-28-3</t>
  </si>
  <si>
    <t>立石8-37-17</t>
  </si>
  <si>
    <t>西亀有2-41-10</t>
  </si>
  <si>
    <t>新宿5-2-8</t>
  </si>
  <si>
    <t>亀有2-6-18</t>
  </si>
  <si>
    <t>東金町2-21-10</t>
  </si>
  <si>
    <t>西亀有2-37-1</t>
  </si>
  <si>
    <t>堀切4-50-4</t>
  </si>
  <si>
    <t>堀切5-46-4</t>
  </si>
  <si>
    <t>東金町1-33-20</t>
  </si>
  <si>
    <t>新宿2-15-9</t>
  </si>
  <si>
    <t>細田4-15-11</t>
  </si>
  <si>
    <t>柴又7-17-1</t>
  </si>
  <si>
    <t>堀切4-26-1</t>
  </si>
  <si>
    <t>東立石4-45-5</t>
  </si>
  <si>
    <t>新宿4-25-2</t>
  </si>
  <si>
    <t>立石4-31-11</t>
  </si>
  <si>
    <t>柴又5-29-20</t>
  </si>
  <si>
    <t>西新小岩5-3-15</t>
  </si>
  <si>
    <t>新宿4-23-1</t>
  </si>
  <si>
    <t>堀切7-30-7</t>
  </si>
  <si>
    <t>堀切1-39-14</t>
  </si>
  <si>
    <t>堀切4-3-11</t>
  </si>
  <si>
    <t>小菅1-8-9</t>
  </si>
  <si>
    <t>新小岩4-37-2</t>
  </si>
  <si>
    <t>高砂8-7-7</t>
  </si>
  <si>
    <t>須磨</t>
  </si>
  <si>
    <t>宝町南</t>
  </si>
  <si>
    <t>掘八</t>
  </si>
  <si>
    <t>堀切加波良</t>
  </si>
  <si>
    <t>高砂宮前</t>
  </si>
  <si>
    <t>大向</t>
  </si>
  <si>
    <t>三谷稲荷</t>
  </si>
  <si>
    <t>内野僑</t>
  </si>
  <si>
    <t>細田東</t>
  </si>
  <si>
    <t>東四つ木諏訪</t>
  </si>
  <si>
    <t>亀田</t>
  </si>
  <si>
    <t>立石一丁目</t>
  </si>
  <si>
    <t>鎌倉東</t>
  </si>
  <si>
    <t>堀切中央</t>
  </si>
  <si>
    <t>きねがわ</t>
  </si>
  <si>
    <t>川端南</t>
  </si>
  <si>
    <t>上平井西</t>
  </si>
  <si>
    <t>堀切南</t>
  </si>
  <si>
    <t>こえど</t>
  </si>
  <si>
    <t>上千葉香取</t>
  </si>
  <si>
    <t>吾妻</t>
  </si>
  <si>
    <t>松原</t>
  </si>
  <si>
    <t>木根川東</t>
  </si>
  <si>
    <t>あおぞら</t>
  </si>
  <si>
    <t>東金町すみれ</t>
  </si>
  <si>
    <t>東新小岩四丁目</t>
    <rPh sb="5" eb="6">
      <t>チョウ</t>
    </rPh>
    <phoneticPr fontId="3"/>
  </si>
  <si>
    <t>道上</t>
    <rPh sb="0" eb="1">
      <t>ミチ</t>
    </rPh>
    <rPh sb="1" eb="2">
      <t>ウエ</t>
    </rPh>
    <phoneticPr fontId="3"/>
  </si>
  <si>
    <t>亀有あさひ</t>
  </si>
  <si>
    <t>柴又6-26-8</t>
  </si>
  <si>
    <t>東新小岩8-20-15</t>
  </si>
  <si>
    <t>宝町1-18-7</t>
  </si>
  <si>
    <t>堀切8-6-13</t>
  </si>
  <si>
    <t>東金町4-38-6</t>
  </si>
  <si>
    <t>西新小岩5-15-1</t>
  </si>
  <si>
    <t>細田1-21-9</t>
  </si>
  <si>
    <t>鎌倉2-2-8</t>
  </si>
  <si>
    <t>堀切6-30-7</t>
  </si>
  <si>
    <t>奥戸3-26-21</t>
  </si>
  <si>
    <t>高砂2-13-13</t>
  </si>
  <si>
    <t>東金町7-2-3</t>
  </si>
  <si>
    <t>東金町8-17-13</t>
  </si>
  <si>
    <t>東新小岩8-16-10</t>
  </si>
  <si>
    <t>金町4-22-1</t>
  </si>
  <si>
    <t>奥戸1-20-11</t>
  </si>
  <si>
    <t>新宿5-22-10</t>
  </si>
  <si>
    <t>細田4-39-2</t>
  </si>
  <si>
    <t>立石3-10-2</t>
  </si>
  <si>
    <t>東四つ木4-24-8</t>
  </si>
  <si>
    <t>東金町4-28-4</t>
  </si>
  <si>
    <t>奥戸6-18-15</t>
  </si>
  <si>
    <t>高砂3-1-35</t>
  </si>
  <si>
    <t>立石1-21-6</t>
  </si>
  <si>
    <t>柴又2-4-6</t>
  </si>
  <si>
    <t>鎌倉4-28-18</t>
  </si>
  <si>
    <t>四つ木5-20-10</t>
  </si>
  <si>
    <t>堀切2-40-6</t>
  </si>
  <si>
    <t>東四つ木3-44-15</t>
  </si>
  <si>
    <t>東立石1-23-9先</t>
  </si>
  <si>
    <t>西新小岩3-21-10</t>
  </si>
  <si>
    <t>新小岩2-20-17</t>
  </si>
  <si>
    <t>堀切1-6-30</t>
  </si>
  <si>
    <t>金町5-4-8</t>
  </si>
  <si>
    <t>堀切8-18-3</t>
  </si>
  <si>
    <t>東堀切2-20-3</t>
  </si>
  <si>
    <t>西水元4-5-7</t>
    <rPh sb="1" eb="3">
      <t>ミズモト</t>
    </rPh>
    <phoneticPr fontId="3"/>
  </si>
  <si>
    <t>東四つ木3-6-11</t>
    <rPh sb="0" eb="1">
      <t>ヒガシ</t>
    </rPh>
    <phoneticPr fontId="3"/>
  </si>
  <si>
    <t>東金町5-30-3</t>
  </si>
  <si>
    <t>小菅1-27-2</t>
  </si>
  <si>
    <t>亀有1-22-6</t>
  </si>
  <si>
    <t>東四つ木1-4-16</t>
  </si>
  <si>
    <t>亀有1-3-15</t>
  </si>
  <si>
    <t>青戸7-16-8</t>
  </si>
  <si>
    <t>青戸8-27-15</t>
  </si>
  <si>
    <t>南水元1-24-4</t>
  </si>
  <si>
    <t>東金町2-7-14</t>
  </si>
  <si>
    <t>東新小岩4-4-16</t>
  </si>
  <si>
    <t>亀有4-31-9</t>
    <rPh sb="0" eb="2">
      <t>カメアリ</t>
    </rPh>
    <phoneticPr fontId="3"/>
  </si>
  <si>
    <t>亀有2-11-5</t>
  </si>
  <si>
    <t>しろふね</t>
  </si>
  <si>
    <t>東金町いずみ</t>
  </si>
  <si>
    <t>こやのひまわり</t>
  </si>
  <si>
    <t>愛苑</t>
  </si>
  <si>
    <t>しらぎく</t>
  </si>
  <si>
    <t>金町わかくさ</t>
  </si>
  <si>
    <t>東四つ木なかよし</t>
    <rPh sb="1" eb="2">
      <t>ヨ</t>
    </rPh>
    <rPh sb="3" eb="4">
      <t>ギ</t>
    </rPh>
    <phoneticPr fontId="3"/>
  </si>
  <si>
    <t>南水元ふれあい</t>
  </si>
  <si>
    <t>半田ふじみ</t>
  </si>
  <si>
    <t>青戸三丁目東</t>
  </si>
  <si>
    <t>かわばた新田</t>
  </si>
  <si>
    <t>青戸三丁目西</t>
  </si>
  <si>
    <t>白鳥東さわやか</t>
  </si>
  <si>
    <t>白鳥東なかよし</t>
  </si>
  <si>
    <t>柴又とまり木</t>
  </si>
  <si>
    <t>みんなのひろば</t>
  </si>
  <si>
    <t>西亀青</t>
  </si>
  <si>
    <t>宝町西</t>
  </si>
  <si>
    <t>むつみ</t>
  </si>
  <si>
    <t>亀二</t>
  </si>
  <si>
    <t>砂原中央</t>
  </si>
  <si>
    <t>大場川</t>
  </si>
  <si>
    <t xml:space="preserve">柴又七丁目 </t>
    <rPh sb="0" eb="2">
      <t>シバマタ</t>
    </rPh>
    <rPh sb="2" eb="5">
      <t>ナナチョウメ</t>
    </rPh>
    <phoneticPr fontId="3"/>
  </si>
  <si>
    <t>立石かんすけ</t>
    <rPh sb="0" eb="2">
      <t>タテイシ</t>
    </rPh>
    <phoneticPr fontId="3"/>
  </si>
  <si>
    <t>白鳥3-2-2</t>
    <rPh sb="0" eb="1">
      <t>シロ</t>
    </rPh>
    <rPh sb="1" eb="2">
      <t>トリ</t>
    </rPh>
    <phoneticPr fontId="3"/>
  </si>
  <si>
    <t>東金町5-33-18</t>
  </si>
  <si>
    <t>堀切4-42-6</t>
  </si>
  <si>
    <t>奥戸9-1-5</t>
  </si>
  <si>
    <t>白鳥3-29-10</t>
  </si>
  <si>
    <t>金町3-12-8</t>
  </si>
  <si>
    <t>東四つ木2-17-3</t>
    <rPh sb="1" eb="2">
      <t>ヨン</t>
    </rPh>
    <rPh sb="3" eb="4">
      <t>キ</t>
    </rPh>
    <phoneticPr fontId="3"/>
  </si>
  <si>
    <t>南水元1-25-7</t>
  </si>
  <si>
    <t>高砂1-20-13</t>
  </si>
  <si>
    <t>新宿5-18-5</t>
  </si>
  <si>
    <t>東金町4-30-3</t>
  </si>
  <si>
    <t>青戸3-22-23先</t>
  </si>
  <si>
    <t>東水元3-12-3</t>
  </si>
  <si>
    <t>東四つ木2-4-20</t>
  </si>
  <si>
    <t>青戸3-10-11先</t>
  </si>
  <si>
    <t>白鳥3-17-3</t>
  </si>
  <si>
    <t>白鳥3-20-8</t>
  </si>
  <si>
    <t>柴又6-10-15</t>
  </si>
  <si>
    <t>鎌倉2-31-1</t>
  </si>
  <si>
    <t>四つ木3-6-10</t>
    <rPh sb="0" eb="1">
      <t>ヨ</t>
    </rPh>
    <rPh sb="2" eb="3">
      <t>ギ</t>
    </rPh>
    <phoneticPr fontId="3"/>
  </si>
  <si>
    <t>青戸8-11-5</t>
  </si>
  <si>
    <t>宝町1-15-8</t>
  </si>
  <si>
    <t>金町4-3-4</t>
  </si>
  <si>
    <t>柴又4-14-6</t>
  </si>
  <si>
    <t>亀有2-42-3</t>
  </si>
  <si>
    <t>西亀有3-40-1</t>
  </si>
  <si>
    <t>西水元6-22-4先</t>
  </si>
  <si>
    <t>柴又7-11-7</t>
    <rPh sb="0" eb="2">
      <t>シバマタ</t>
    </rPh>
    <phoneticPr fontId="3"/>
  </si>
  <si>
    <t>立石8-28-2</t>
    <rPh sb="0" eb="2">
      <t>タテイシ</t>
    </rPh>
    <phoneticPr fontId="3"/>
  </si>
  <si>
    <t>八十</t>
    <rPh sb="0" eb="2">
      <t>ハチジュウ</t>
    </rPh>
    <phoneticPr fontId="3"/>
  </si>
  <si>
    <t>柴又北</t>
  </si>
  <si>
    <t>東金町亀が岡</t>
  </si>
  <si>
    <t>つくし</t>
  </si>
  <si>
    <t>鷹之堤</t>
  </si>
  <si>
    <t>小合上町</t>
  </si>
  <si>
    <t>白鳥東にこにこ</t>
  </si>
  <si>
    <t>協栄いずみ</t>
  </si>
  <si>
    <t>ほんでんなかよし</t>
  </si>
  <si>
    <t>鎌倉北</t>
  </si>
  <si>
    <t>青戸南自然の広場</t>
  </si>
  <si>
    <t>東新小岩二丁目東</t>
  </si>
  <si>
    <t>東新小岩二丁目西</t>
    <rPh sb="4" eb="7">
      <t>ニチョウメ</t>
    </rPh>
    <phoneticPr fontId="3"/>
  </si>
  <si>
    <t>西井堀橋</t>
  </si>
  <si>
    <t>星のひろば</t>
    <rPh sb="0" eb="1">
      <t>ホシ</t>
    </rPh>
    <phoneticPr fontId="3"/>
  </si>
  <si>
    <t>中原</t>
    <rPh sb="0" eb="1">
      <t>ナカ</t>
    </rPh>
    <rPh sb="1" eb="2">
      <t>ハラ</t>
    </rPh>
    <phoneticPr fontId="3"/>
  </si>
  <si>
    <t>しぶえ南</t>
    <rPh sb="3" eb="4">
      <t>ミナミ</t>
    </rPh>
    <phoneticPr fontId="3"/>
  </si>
  <si>
    <t>小谷野しょうぶ</t>
    <rPh sb="0" eb="3">
      <t>コヤノ</t>
    </rPh>
    <phoneticPr fontId="3"/>
  </si>
  <si>
    <t>かまくらいなり</t>
  </si>
  <si>
    <t>東立石あおぞら</t>
    <rPh sb="0" eb="1">
      <t>ヒガシ</t>
    </rPh>
    <rPh sb="1" eb="3">
      <t>タテイシ</t>
    </rPh>
    <phoneticPr fontId="3"/>
  </si>
  <si>
    <t>青戸七丁目東</t>
    <rPh sb="0" eb="2">
      <t>アオト</t>
    </rPh>
    <rPh sb="2" eb="5">
      <t>ナナチョウメ</t>
    </rPh>
    <rPh sb="5" eb="6">
      <t>ヒガシ</t>
    </rPh>
    <phoneticPr fontId="3"/>
  </si>
  <si>
    <t>さつき</t>
  </si>
  <si>
    <t>青戸六丁目つばさ</t>
    <rPh sb="0" eb="2">
      <t>アオト</t>
    </rPh>
    <rPh sb="2" eb="5">
      <t>ロクチョウメ</t>
    </rPh>
    <phoneticPr fontId="3"/>
  </si>
  <si>
    <t>ぜんざ橋</t>
    <rPh sb="3" eb="4">
      <t>バシ</t>
    </rPh>
    <phoneticPr fontId="3"/>
  </si>
  <si>
    <t>みなみ広場</t>
    <rPh sb="3" eb="4">
      <t>ヒロ</t>
    </rPh>
    <rPh sb="4" eb="5">
      <t>バ</t>
    </rPh>
    <phoneticPr fontId="3"/>
  </si>
  <si>
    <t>西亀有4-24-5</t>
    <rPh sb="0" eb="3">
      <t>ニシカメアリ</t>
    </rPh>
    <phoneticPr fontId="3"/>
  </si>
  <si>
    <t>東金町2-9-9</t>
    <rPh sb="0" eb="3">
      <t>ヒガシカナマチ</t>
    </rPh>
    <phoneticPr fontId="3"/>
  </si>
  <si>
    <t>東新小岩4-3-14</t>
  </si>
  <si>
    <t>柴又7-5-4</t>
  </si>
  <si>
    <t>東金町2-5-8</t>
  </si>
  <si>
    <t>東金町2-31-11</t>
  </si>
  <si>
    <t>金町4-11-16</t>
  </si>
  <si>
    <t>東水元4-4-7</t>
  </si>
  <si>
    <t>柴又5-30-4先</t>
    <rPh sb="8" eb="9">
      <t>サキ</t>
    </rPh>
    <phoneticPr fontId="3"/>
  </si>
  <si>
    <t>白鳥3-7-4</t>
  </si>
  <si>
    <t>宝町1-4-1</t>
  </si>
  <si>
    <t>金町4-12-16</t>
  </si>
  <si>
    <t>東堀切1-11-10</t>
  </si>
  <si>
    <t>立石3-20-2</t>
  </si>
  <si>
    <t>鎌倉3-28-15</t>
  </si>
  <si>
    <t>青戸6-31-4</t>
  </si>
  <si>
    <t>東新小岩2-6-14</t>
  </si>
  <si>
    <t>東新小岩2-1-10</t>
  </si>
  <si>
    <t>東新小岩6-21-2</t>
  </si>
  <si>
    <t>東四つ木4-40-6</t>
    <rPh sb="0" eb="1">
      <t>ヒガシ</t>
    </rPh>
    <rPh sb="1" eb="2">
      <t>ヨ</t>
    </rPh>
    <rPh sb="3" eb="4">
      <t>ギ</t>
    </rPh>
    <phoneticPr fontId="3"/>
  </si>
  <si>
    <t>立石6-7-3</t>
    <rPh sb="0" eb="2">
      <t>タテイシ</t>
    </rPh>
    <phoneticPr fontId="3"/>
  </si>
  <si>
    <t>東四つ木3-34-15</t>
    <rPh sb="0" eb="1">
      <t>ヒガシ</t>
    </rPh>
    <rPh sb="1" eb="2">
      <t>ヨ</t>
    </rPh>
    <rPh sb="3" eb="4">
      <t>ギ</t>
    </rPh>
    <phoneticPr fontId="3"/>
  </si>
  <si>
    <t>堀切4-60-12</t>
    <rPh sb="0" eb="2">
      <t>ホリキリ</t>
    </rPh>
    <phoneticPr fontId="3"/>
  </si>
  <si>
    <t>鎌倉3-28-4</t>
    <rPh sb="0" eb="2">
      <t>カマクラ</t>
    </rPh>
    <phoneticPr fontId="2"/>
  </si>
  <si>
    <t>東立石1-5-7</t>
    <rPh sb="0" eb="3">
      <t>ヒガシタテイシ</t>
    </rPh>
    <phoneticPr fontId="2"/>
  </si>
  <si>
    <t>青戸7-30-7</t>
    <rPh sb="0" eb="2">
      <t>アオト</t>
    </rPh>
    <phoneticPr fontId="2"/>
  </si>
  <si>
    <t>東堀切2-17-1</t>
    <rPh sb="0" eb="3">
      <t>ヒガシホリキリ</t>
    </rPh>
    <phoneticPr fontId="3"/>
  </si>
  <si>
    <t>青戸6-40</t>
    <rPh sb="0" eb="2">
      <t>アオト</t>
    </rPh>
    <phoneticPr fontId="2"/>
  </si>
  <si>
    <t>小菅1-35</t>
    <phoneticPr fontId="3"/>
  </si>
  <si>
    <t>東四つ木4-15-7　</t>
    <rPh sb="0" eb="1">
      <t>ヒガシ</t>
    </rPh>
    <rPh sb="1" eb="2">
      <t>ヨ</t>
    </rPh>
    <rPh sb="3" eb="4">
      <t>ギ</t>
    </rPh>
    <phoneticPr fontId="2"/>
  </si>
  <si>
    <t>番号</t>
    <rPh sb="0" eb="2">
      <t>バンゴウ</t>
    </rPh>
    <phoneticPr fontId="25"/>
  </si>
  <si>
    <t>　注：かつしかシンフォニーヒルズ及びかめありリリオホールの建築年月は引き渡し年月。</t>
    <rPh sb="1" eb="2">
      <t>チュウ</t>
    </rPh>
    <rPh sb="16" eb="17">
      <t>オヨ</t>
    </rPh>
    <rPh sb="29" eb="31">
      <t>ケンチク</t>
    </rPh>
    <rPh sb="31" eb="33">
      <t>ネンゲツ</t>
    </rPh>
    <rPh sb="34" eb="35">
      <t>ヒ</t>
    </rPh>
    <rPh sb="36" eb="37">
      <t>ワタ</t>
    </rPh>
    <rPh sb="38" eb="40">
      <t>ネンゲツ</t>
    </rPh>
    <phoneticPr fontId="25"/>
  </si>
  <si>
    <t>区が設置し、社会福祉法人に設置主体を移管した高齢者福祉施設</t>
    <phoneticPr fontId="25"/>
  </si>
  <si>
    <t>規模</t>
    <rPh sb="0" eb="2">
      <t>キボ</t>
    </rPh>
    <phoneticPr fontId="25"/>
  </si>
  <si>
    <t>小菅1-2-1</t>
    <phoneticPr fontId="3"/>
  </si>
  <si>
    <t>柴又3-24-1</t>
    <phoneticPr fontId="3"/>
  </si>
  <si>
    <t>スポーツクライミングセンター（ボルダリングウォール、リードウォール、スピードウォール）</t>
    <phoneticPr fontId="25"/>
  </si>
  <si>
    <t>高砂1-1-1</t>
    <phoneticPr fontId="25"/>
  </si>
  <si>
    <r>
      <t xml:space="preserve">東金町運動場
</t>
    </r>
    <r>
      <rPr>
        <sz val="8"/>
        <rFont val="ＭＳ 明朝"/>
        <family val="1"/>
        <charset val="128"/>
      </rPr>
      <t>（スポーツクライミングセンター）</t>
    </r>
    <phoneticPr fontId="25"/>
  </si>
  <si>
    <t>東金町8-27-1</t>
    <phoneticPr fontId="25"/>
  </si>
  <si>
    <t>小菅東スポーツ公園テニスコート</t>
    <phoneticPr fontId="25"/>
  </si>
  <si>
    <r>
      <t xml:space="preserve">奥戸総合スポーツセンター
</t>
    </r>
    <r>
      <rPr>
        <sz val="8"/>
        <rFont val="ＭＳ 明朝"/>
        <family val="1"/>
        <charset val="128"/>
      </rPr>
      <t>（野球場、テニスコート）</t>
    </r>
    <rPh sb="0" eb="2">
      <t>オクド</t>
    </rPh>
    <rPh sb="14" eb="17">
      <t>ヤキュウジョウ</t>
    </rPh>
    <phoneticPr fontId="3"/>
  </si>
  <si>
    <r>
      <t xml:space="preserve">奥戸総合スポーツセンター
</t>
    </r>
    <r>
      <rPr>
        <sz val="8"/>
        <rFont val="ＭＳ 明朝"/>
        <family val="1"/>
        <charset val="128"/>
      </rPr>
      <t>（少年野球場）</t>
    </r>
    <rPh sb="0" eb="2">
      <t>オクド</t>
    </rPh>
    <rPh sb="14" eb="16">
      <t>ショウネン</t>
    </rPh>
    <rPh sb="16" eb="19">
      <t>ヤキュウジョウ</t>
    </rPh>
    <phoneticPr fontId="3"/>
  </si>
  <si>
    <r>
      <t xml:space="preserve">奥戸総合スポーツセンター
</t>
    </r>
    <r>
      <rPr>
        <sz val="8"/>
        <rFont val="ＭＳ 明朝"/>
        <family val="1"/>
        <charset val="128"/>
      </rPr>
      <t>（陸上競技場）</t>
    </r>
    <rPh sb="0" eb="2">
      <t>オクド</t>
    </rPh>
    <rPh sb="14" eb="16">
      <t>リクジョウ</t>
    </rPh>
    <rPh sb="16" eb="19">
      <t>キョウギジョウ</t>
    </rPh>
    <phoneticPr fontId="3"/>
  </si>
  <si>
    <r>
      <t xml:space="preserve">東金町運動場
</t>
    </r>
    <r>
      <rPr>
        <sz val="8"/>
        <rFont val="ＭＳ 明朝"/>
        <family val="1"/>
        <charset val="128"/>
      </rPr>
      <t>（少年野球場、テニスコート）</t>
    </r>
    <rPh sb="8" eb="10">
      <t>ショウネン</t>
    </rPh>
    <rPh sb="10" eb="13">
      <t>ヤキュウジョウ</t>
    </rPh>
    <phoneticPr fontId="25"/>
  </si>
  <si>
    <r>
      <t xml:space="preserve">東金町運動場
</t>
    </r>
    <r>
      <rPr>
        <sz val="8"/>
        <rFont val="ＭＳ 明朝"/>
        <family val="1"/>
        <charset val="128"/>
      </rPr>
      <t>（多目的広場）</t>
    </r>
    <rPh sb="8" eb="11">
      <t>タモクテキ</t>
    </rPh>
    <rPh sb="11" eb="13">
      <t>ヒロバ</t>
    </rPh>
    <phoneticPr fontId="25"/>
  </si>
  <si>
    <t>運動場</t>
    <rPh sb="0" eb="3">
      <t>ウンドウジョウ</t>
    </rPh>
    <phoneticPr fontId="25"/>
  </si>
  <si>
    <t>体育館等</t>
    <rPh sb="0" eb="3">
      <t>タイイクカン</t>
    </rPh>
    <rPh sb="3" eb="4">
      <t>トウ</t>
    </rPh>
    <phoneticPr fontId="25"/>
  </si>
  <si>
    <t>水元総合スポーツセンター体育館</t>
    <rPh sb="2" eb="4">
      <t>ソウゴウ</t>
    </rPh>
    <phoneticPr fontId="3"/>
  </si>
  <si>
    <t>水元総合スポーツセンター体育館温水プール</t>
    <rPh sb="2" eb="4">
      <t>ソウゴウ</t>
    </rPh>
    <phoneticPr fontId="3"/>
  </si>
  <si>
    <t>奥戸総合スポーツセンター体育館</t>
    <rPh sb="0" eb="2">
      <t>オクド</t>
    </rPh>
    <phoneticPr fontId="3"/>
  </si>
  <si>
    <t>奥戸総合スポーツセンターエイトホール</t>
    <rPh sb="0" eb="2">
      <t>オクド</t>
    </rPh>
    <phoneticPr fontId="3"/>
  </si>
  <si>
    <t>奥戸総合スポーツセンター温水プール</t>
    <rPh sb="0" eb="2">
      <t>オクド</t>
    </rPh>
    <phoneticPr fontId="3"/>
  </si>
  <si>
    <t>H27.10</t>
  </si>
  <si>
    <t>葛飾</t>
    <rPh sb="0" eb="2">
      <t>カツシカ</t>
    </rPh>
    <phoneticPr fontId="3"/>
  </si>
  <si>
    <t>M8.7.4</t>
  </si>
  <si>
    <t>S32.9</t>
  </si>
  <si>
    <t>青戸1-3-1</t>
  </si>
  <si>
    <t>S7.4.1</t>
  </si>
  <si>
    <t>立石3-24-1</t>
  </si>
  <si>
    <t>S14.1.28</t>
  </si>
  <si>
    <t>S9.6.20</t>
  </si>
  <si>
    <t>堀切6-1-1</t>
  </si>
  <si>
    <t>S49.2</t>
  </si>
  <si>
    <t>東堀切3-26-1</t>
  </si>
  <si>
    <t>S28.4.1</t>
  </si>
  <si>
    <t>堀切2-42-1</t>
  </si>
  <si>
    <t>S41.3</t>
  </si>
  <si>
    <t>奥戸8-20-17</t>
  </si>
  <si>
    <t>M36.5.2</t>
  </si>
  <si>
    <t>西新小岩4-22-1</t>
  </si>
  <si>
    <t>T3.9.1</t>
  </si>
  <si>
    <t>S37.8</t>
  </si>
  <si>
    <t>東新小岩7-18-1</t>
  </si>
  <si>
    <t>新小岩2-25-1</t>
  </si>
  <si>
    <t>S39.5</t>
  </si>
  <si>
    <t>高砂3-30-1</t>
  </si>
  <si>
    <t>S7.9.29</t>
  </si>
  <si>
    <t>S38.5</t>
  </si>
  <si>
    <t>新宿2-26-1</t>
  </si>
  <si>
    <t>M6.11.1</t>
  </si>
  <si>
    <t>S43.3</t>
  </si>
  <si>
    <t>高砂8-14-1</t>
  </si>
  <si>
    <t>S10.10.21</t>
  </si>
  <si>
    <t>S43.2</t>
  </si>
  <si>
    <t>青戸8-17-1</t>
  </si>
  <si>
    <t>M5.9.1</t>
  </si>
  <si>
    <t>亀有4-35-1</t>
  </si>
  <si>
    <t>S23.6.1</t>
  </si>
  <si>
    <t>S40.3</t>
  </si>
  <si>
    <t>金町3-44-1</t>
  </si>
  <si>
    <t>M7.5.25</t>
  </si>
  <si>
    <t>S39.7</t>
  </si>
  <si>
    <t>金町4-21-1</t>
  </si>
  <si>
    <t>S9.12.1</t>
  </si>
  <si>
    <t>柴又4-30-1</t>
  </si>
  <si>
    <t>S14.10.2</t>
  </si>
  <si>
    <t>鎌倉4-24-1</t>
  </si>
  <si>
    <t>S27.11.1</t>
  </si>
  <si>
    <t>水元4-21-1</t>
  </si>
  <si>
    <t>M40.10.1</t>
  </si>
  <si>
    <t>小菅3-8-1</t>
  </si>
  <si>
    <t>S26.4.1</t>
  </si>
  <si>
    <t>宝町2-29-23</t>
  </si>
  <si>
    <t>青戸6-18-1</t>
  </si>
  <si>
    <t>S25.7.18</t>
  </si>
  <si>
    <t>校舎面積</t>
    <rPh sb="2" eb="4">
      <t>メンセキ</t>
    </rPh>
    <phoneticPr fontId="3"/>
  </si>
  <si>
    <t>屋内運動場面積</t>
    <phoneticPr fontId="25"/>
  </si>
  <si>
    <t>立石6-2-1</t>
  </si>
  <si>
    <t>S27.4.1</t>
  </si>
  <si>
    <t>東四つ木1-10-1</t>
  </si>
  <si>
    <t>S26.11.15</t>
  </si>
  <si>
    <t>亀有5-2-1</t>
  </si>
  <si>
    <t>S26.10.16</t>
  </si>
  <si>
    <t>堀切1-22-1</t>
  </si>
  <si>
    <t>S27.9.10</t>
  </si>
  <si>
    <t>川端</t>
    <rPh sb="0" eb="1">
      <t>カワ</t>
    </rPh>
    <phoneticPr fontId="3"/>
  </si>
  <si>
    <t>S29.4.1</t>
  </si>
  <si>
    <t>S42.7</t>
  </si>
  <si>
    <t>柴又3-10-1</t>
  </si>
  <si>
    <t>S28.6.1</t>
  </si>
  <si>
    <t>白鳥3-4-1</t>
  </si>
  <si>
    <t>西新小岩2-1-1</t>
  </si>
  <si>
    <t>S31.4.1</t>
  </si>
  <si>
    <t>S31.7.1</t>
  </si>
  <si>
    <t>S34.10</t>
  </si>
  <si>
    <t>金町1-15-1</t>
  </si>
  <si>
    <t>S34.9.1</t>
  </si>
  <si>
    <t>青戸4-24-1</t>
  </si>
  <si>
    <t>S32.4.1</t>
  </si>
  <si>
    <t>H26.3</t>
  </si>
  <si>
    <t>奥戸3-5-1</t>
  </si>
  <si>
    <t>S33.4.1</t>
  </si>
  <si>
    <t>S40.2</t>
  </si>
  <si>
    <t>堀切6-21-1</t>
  </si>
  <si>
    <t>東金町2-16-1</t>
  </si>
  <si>
    <t>S34.4.1</t>
  </si>
  <si>
    <t>S34.4</t>
  </si>
  <si>
    <t>柴又5-12-15</t>
  </si>
  <si>
    <t>S38.9.1</t>
  </si>
  <si>
    <t>S38.8</t>
  </si>
  <si>
    <t>南水元1-13-1</t>
  </si>
  <si>
    <t>S38.9.2</t>
  </si>
  <si>
    <t>S38.6</t>
  </si>
  <si>
    <t>西亀有2-42-1</t>
  </si>
  <si>
    <t>S41.4.1</t>
  </si>
  <si>
    <t>S41.5</t>
  </si>
  <si>
    <t>南水元3-2-1</t>
  </si>
  <si>
    <t>S43.4.8</t>
  </si>
  <si>
    <t>西水元3ｰ24-12</t>
  </si>
  <si>
    <t>細田3-20-1</t>
  </si>
  <si>
    <t>S49.9.1</t>
  </si>
  <si>
    <t>S49.6</t>
  </si>
  <si>
    <t>東金町1-33-1</t>
  </si>
  <si>
    <t>東水元5-38-1</t>
  </si>
  <si>
    <t>四つ木4-8-1</t>
  </si>
  <si>
    <t>保田しおさい</t>
    <rPh sb="0" eb="2">
      <t>ホタ</t>
    </rPh>
    <phoneticPr fontId="25"/>
  </si>
  <si>
    <t>S43.9</t>
  </si>
  <si>
    <t>東立石4-7-1</t>
  </si>
  <si>
    <t>S22.5.1</t>
  </si>
  <si>
    <t>南水元3-1-1</t>
  </si>
  <si>
    <t>S22.5.2</t>
  </si>
  <si>
    <t>新宿3-20-10</t>
  </si>
  <si>
    <t>細田1-6-1</t>
  </si>
  <si>
    <t>S22.4.1</t>
  </si>
  <si>
    <t>小菅2-12-1</t>
  </si>
  <si>
    <t>S48.2</t>
  </si>
  <si>
    <t>東新小岩4-2-1</t>
  </si>
  <si>
    <t>中川</t>
    <rPh sb="1" eb="2">
      <t>カワ</t>
    </rPh>
    <phoneticPr fontId="3"/>
  </si>
  <si>
    <t>東四つ木1-3-1</t>
  </si>
  <si>
    <t>柴又4-3-1</t>
  </si>
  <si>
    <t>S35.2</t>
  </si>
  <si>
    <t>堀切1-36-1</t>
  </si>
  <si>
    <t>S22.4.19</t>
  </si>
  <si>
    <t>お花茶屋1-10-1</t>
  </si>
  <si>
    <t>S37.2</t>
  </si>
  <si>
    <t>四つ木5-22-1</t>
  </si>
  <si>
    <t>S22.4.30</t>
  </si>
  <si>
    <t>四つ木4-22-1</t>
  </si>
  <si>
    <t>S23.4.1</t>
  </si>
  <si>
    <t>新小岩4-30-1</t>
  </si>
  <si>
    <t>S23.3.31</t>
  </si>
  <si>
    <t>R2.3</t>
  </si>
  <si>
    <t>亀有1-23-1</t>
  </si>
  <si>
    <t>S39.2</t>
  </si>
  <si>
    <t>立石6-3-1</t>
  </si>
  <si>
    <t>S24.4.1</t>
  </si>
  <si>
    <t>金町2-11-1</t>
  </si>
  <si>
    <t>西亀有4-1-1</t>
  </si>
  <si>
    <t>S30.4.1</t>
  </si>
  <si>
    <t>青戸5-10-1</t>
  </si>
  <si>
    <t>S32.4.6</t>
  </si>
  <si>
    <t>堀切8-12-1</t>
  </si>
  <si>
    <t>S34.11.1</t>
  </si>
  <si>
    <t>高砂3-32-1</t>
  </si>
  <si>
    <t>S40.8.1</t>
  </si>
  <si>
    <t>S40.8</t>
  </si>
  <si>
    <t>東金町5-3-1</t>
  </si>
  <si>
    <t>S50.10</t>
  </si>
  <si>
    <t>葛美</t>
    <rPh sb="0" eb="1">
      <t>クズ</t>
    </rPh>
    <rPh sb="1" eb="2">
      <t>ビ</t>
    </rPh>
    <phoneticPr fontId="3"/>
  </si>
  <si>
    <t>水元2-17-1</t>
  </si>
  <si>
    <t>S52.11</t>
  </si>
  <si>
    <t>西新小岩2-1-2</t>
  </si>
  <si>
    <t>S56.4.1</t>
  </si>
  <si>
    <t>注１：建築年月は1期工事分。</t>
    <rPh sb="0" eb="1">
      <t>チュウ</t>
    </rPh>
    <rPh sb="3" eb="5">
      <t>ケンチク</t>
    </rPh>
    <rPh sb="5" eb="7">
      <t>ネンゲツ</t>
    </rPh>
    <rPh sb="9" eb="10">
      <t>キ</t>
    </rPh>
    <rPh sb="10" eb="12">
      <t>コウジ</t>
    </rPh>
    <rPh sb="12" eb="13">
      <t>ブン</t>
    </rPh>
    <phoneticPr fontId="25"/>
  </si>
  <si>
    <t>柴又2-1-10</t>
  </si>
  <si>
    <t>水元1-16-22</t>
  </si>
  <si>
    <t>資料：総務部人権推進課、教育委員会事務局教育総務課、指導室、地域教育課、生涯学習課</t>
    <rPh sb="3" eb="5">
      <t>ソウム</t>
    </rPh>
    <rPh sb="5" eb="6">
      <t>ブ</t>
    </rPh>
    <rPh sb="6" eb="8">
      <t>ジンケン</t>
    </rPh>
    <rPh sb="8" eb="11">
      <t>スイシンカ</t>
    </rPh>
    <rPh sb="12" eb="14">
      <t>キョウイク</t>
    </rPh>
    <rPh sb="14" eb="17">
      <t>イインカイ</t>
    </rPh>
    <rPh sb="17" eb="20">
      <t>ジムキョク</t>
    </rPh>
    <rPh sb="20" eb="22">
      <t>キョウイク</t>
    </rPh>
    <rPh sb="22" eb="25">
      <t>ソウムカ</t>
    </rPh>
    <rPh sb="26" eb="29">
      <t>シドウシツ</t>
    </rPh>
    <rPh sb="30" eb="32">
      <t>チイキ</t>
    </rPh>
    <rPh sb="32" eb="34">
      <t>キョウイク</t>
    </rPh>
    <rPh sb="34" eb="35">
      <t>カ</t>
    </rPh>
    <rPh sb="36" eb="41">
      <t>ショウガイガクシュウカ</t>
    </rPh>
    <phoneticPr fontId="25"/>
  </si>
  <si>
    <t>20-6　地区センター（地域集会室）</t>
    <rPh sb="5" eb="7">
      <t>チク</t>
    </rPh>
    <rPh sb="12" eb="14">
      <t>チイキ</t>
    </rPh>
    <rPh sb="14" eb="17">
      <t>シュウカイシツ</t>
    </rPh>
    <phoneticPr fontId="25"/>
  </si>
  <si>
    <t>20-1　本庁舎等</t>
    <rPh sb="5" eb="6">
      <t>ホン</t>
    </rPh>
    <rPh sb="6" eb="8">
      <t>チョウシャ</t>
    </rPh>
    <rPh sb="8" eb="9">
      <t>トウ</t>
    </rPh>
    <phoneticPr fontId="25"/>
  </si>
  <si>
    <t>20-2　区民事務所、区民サービスコーナー</t>
    <rPh sb="5" eb="7">
      <t>クミン</t>
    </rPh>
    <rPh sb="7" eb="9">
      <t>ジム</t>
    </rPh>
    <rPh sb="9" eb="10">
      <t>ショ</t>
    </rPh>
    <rPh sb="11" eb="13">
      <t>クミン</t>
    </rPh>
    <phoneticPr fontId="25"/>
  </si>
  <si>
    <t>20-3　保健所関係施設</t>
    <rPh sb="5" eb="8">
      <t>ホケンジョ</t>
    </rPh>
    <rPh sb="8" eb="10">
      <t>カンケイ</t>
    </rPh>
    <rPh sb="10" eb="12">
      <t>シセツ</t>
    </rPh>
    <phoneticPr fontId="25"/>
  </si>
  <si>
    <t>20-4　応急診療所等</t>
    <rPh sb="5" eb="7">
      <t>オウキュウ</t>
    </rPh>
    <rPh sb="7" eb="10">
      <t>シンリョウジョ</t>
    </rPh>
    <rPh sb="10" eb="11">
      <t>トウ</t>
    </rPh>
    <phoneticPr fontId="25"/>
  </si>
  <si>
    <t>20-16</t>
  </si>
  <si>
    <t>本庁舎等</t>
    <rPh sb="0" eb="1">
      <t>ホン</t>
    </rPh>
    <rPh sb="1" eb="3">
      <t>チョウシャ</t>
    </rPh>
    <rPh sb="3" eb="4">
      <t>トウ</t>
    </rPh>
    <phoneticPr fontId="25"/>
  </si>
  <si>
    <t>区民事務所、区民サービスコーナー</t>
    <phoneticPr fontId="25"/>
  </si>
  <si>
    <t>保健所関係施設</t>
    <phoneticPr fontId="25"/>
  </si>
  <si>
    <t>応急診療所等</t>
    <phoneticPr fontId="25"/>
  </si>
  <si>
    <t>地区センター（地域集会室）</t>
    <phoneticPr fontId="25"/>
  </si>
  <si>
    <t>集い交流館</t>
    <phoneticPr fontId="25"/>
  </si>
  <si>
    <t>憩い交流館</t>
    <phoneticPr fontId="25"/>
  </si>
  <si>
    <t>学び交流館</t>
    <phoneticPr fontId="25"/>
  </si>
  <si>
    <t>文化・産業・観光施設</t>
    <phoneticPr fontId="25"/>
  </si>
  <si>
    <t>福祉施設</t>
    <phoneticPr fontId="25"/>
  </si>
  <si>
    <t>福祉事務所</t>
    <phoneticPr fontId="25"/>
  </si>
  <si>
    <t>区立公園</t>
    <phoneticPr fontId="25"/>
  </si>
  <si>
    <t>条例設置公園</t>
    <phoneticPr fontId="25"/>
  </si>
  <si>
    <t>児童遊園</t>
    <phoneticPr fontId="25"/>
  </si>
  <si>
    <t>スポーツ、レクリエーション施設</t>
    <phoneticPr fontId="25"/>
  </si>
  <si>
    <t>区立小学校</t>
    <phoneticPr fontId="25"/>
  </si>
  <si>
    <t>区立特別支援学校</t>
    <phoneticPr fontId="25"/>
  </si>
  <si>
    <t>区立中学校</t>
    <phoneticPr fontId="25"/>
  </si>
  <si>
    <t>区立幼稚園</t>
    <phoneticPr fontId="25"/>
  </si>
  <si>
    <t>区立図書館</t>
    <phoneticPr fontId="25"/>
  </si>
  <si>
    <t>その他教育施設、生涯学習施設</t>
    <phoneticPr fontId="25"/>
  </si>
  <si>
    <t>子ども未来プラザ</t>
    <phoneticPr fontId="25"/>
  </si>
  <si>
    <t>子ども総合センター</t>
    <phoneticPr fontId="25"/>
  </si>
  <si>
    <t>環境・清掃施設</t>
    <phoneticPr fontId="25"/>
  </si>
  <si>
    <t>20-1</t>
    <phoneticPr fontId="25"/>
  </si>
  <si>
    <t>20-2</t>
  </si>
  <si>
    <t>20-3</t>
  </si>
  <si>
    <t>20-4</t>
  </si>
  <si>
    <t>20-5</t>
  </si>
  <si>
    <t>20-6</t>
  </si>
  <si>
    <t>20-10</t>
  </si>
  <si>
    <t>20-11</t>
  </si>
  <si>
    <t>20-12</t>
  </si>
  <si>
    <t>20-13</t>
  </si>
  <si>
    <t>20-14</t>
  </si>
  <si>
    <t>20-15</t>
  </si>
  <si>
    <t>20-17</t>
  </si>
  <si>
    <t>20-18</t>
  </si>
  <si>
    <t>20-19</t>
  </si>
  <si>
    <t>20-20</t>
  </si>
  <si>
    <t>20-21</t>
  </si>
  <si>
    <t>20-22</t>
  </si>
  <si>
    <t>20-23</t>
  </si>
  <si>
    <t>資料：総務部総務課、すぐやる課、人材育成課、施設部施設維持課、環境部清掃事務所、都市整備部道路補修課、公園課</t>
    <rPh sb="3" eb="5">
      <t>ソウム</t>
    </rPh>
    <rPh sb="5" eb="6">
      <t>ブ</t>
    </rPh>
    <rPh sb="6" eb="9">
      <t>ソウムカ</t>
    </rPh>
    <rPh sb="14" eb="15">
      <t>カ</t>
    </rPh>
    <rPh sb="16" eb="18">
      <t>ジンザイ</t>
    </rPh>
    <rPh sb="18" eb="20">
      <t>イクセイ</t>
    </rPh>
    <rPh sb="20" eb="21">
      <t>カ</t>
    </rPh>
    <rPh sb="22" eb="24">
      <t>シセツ</t>
    </rPh>
    <rPh sb="24" eb="25">
      <t>ブ</t>
    </rPh>
    <rPh sb="25" eb="27">
      <t>シセツ</t>
    </rPh>
    <rPh sb="27" eb="29">
      <t>イジ</t>
    </rPh>
    <rPh sb="29" eb="30">
      <t>カ</t>
    </rPh>
    <rPh sb="31" eb="34">
      <t>カンキョウブ</t>
    </rPh>
    <rPh sb="34" eb="36">
      <t>セイソウ</t>
    </rPh>
    <rPh sb="36" eb="38">
      <t>ジム</t>
    </rPh>
    <rPh sb="38" eb="39">
      <t>ショ</t>
    </rPh>
    <rPh sb="40" eb="42">
      <t>トシ</t>
    </rPh>
    <rPh sb="42" eb="44">
      <t>セイビ</t>
    </rPh>
    <rPh sb="44" eb="45">
      <t>ブ</t>
    </rPh>
    <rPh sb="45" eb="47">
      <t>ドウロ</t>
    </rPh>
    <rPh sb="47" eb="49">
      <t>ホシュウ</t>
    </rPh>
    <rPh sb="49" eb="50">
      <t>カ</t>
    </rPh>
    <rPh sb="51" eb="54">
      <t>コウエンカ</t>
    </rPh>
    <phoneticPr fontId="25"/>
  </si>
  <si>
    <t>資料：地域振興部文化国際課、産業観光部産業経済課、観光課、都市整備部公園課</t>
    <rPh sb="3" eb="5">
      <t>チイキ</t>
    </rPh>
    <rPh sb="5" eb="7">
      <t>シンコウ</t>
    </rPh>
    <rPh sb="7" eb="8">
      <t>ブ</t>
    </rPh>
    <rPh sb="8" eb="10">
      <t>ブンカ</t>
    </rPh>
    <rPh sb="10" eb="12">
      <t>コクサイ</t>
    </rPh>
    <rPh sb="12" eb="13">
      <t>カ</t>
    </rPh>
    <rPh sb="25" eb="28">
      <t>カンコウカ</t>
    </rPh>
    <rPh sb="29" eb="31">
      <t>トシ</t>
    </rPh>
    <rPh sb="31" eb="33">
      <t>セイビ</t>
    </rPh>
    <rPh sb="33" eb="34">
      <t>ブ</t>
    </rPh>
    <rPh sb="34" eb="37">
      <t>コウエンカ</t>
    </rPh>
    <phoneticPr fontId="25"/>
  </si>
  <si>
    <t>資料：福祉部障害福祉課</t>
    <rPh sb="3" eb="5">
      <t>フクシ</t>
    </rPh>
    <rPh sb="5" eb="6">
      <t>ブ</t>
    </rPh>
    <rPh sb="6" eb="8">
      <t>ショウガイ</t>
    </rPh>
    <rPh sb="8" eb="11">
      <t>フクシカ</t>
    </rPh>
    <rPh sb="10" eb="11">
      <t>カ</t>
    </rPh>
    <phoneticPr fontId="25"/>
  </si>
  <si>
    <t>鎌倉3-16-5、鎌倉3-21-1、鎌倉3-22-1</t>
    <phoneticPr fontId="25"/>
  </si>
  <si>
    <t>細田三丁目せせらぎ</t>
    <phoneticPr fontId="3"/>
  </si>
  <si>
    <t>葛飾にいじゅくみらい</t>
    <rPh sb="0" eb="2">
      <t>カツシカ</t>
    </rPh>
    <phoneticPr fontId="3"/>
  </si>
  <si>
    <t>東新小岩二丁目かがやき</t>
    <rPh sb="0" eb="4">
      <t>ヒガシシンコイワ</t>
    </rPh>
    <rPh sb="4" eb="7">
      <t>ニチョウメ</t>
    </rPh>
    <phoneticPr fontId="58"/>
  </si>
  <si>
    <t>-</t>
    <phoneticPr fontId="25"/>
  </si>
  <si>
    <t>総数</t>
    <rPh sb="0" eb="2">
      <t>ソウスウ</t>
    </rPh>
    <phoneticPr fontId="25"/>
  </si>
  <si>
    <t>全154施設</t>
    <rPh sb="0" eb="1">
      <t>ゼン</t>
    </rPh>
    <rPh sb="4" eb="6">
      <t>シセツ</t>
    </rPh>
    <phoneticPr fontId="25"/>
  </si>
  <si>
    <t>全3施設</t>
    <rPh sb="0" eb="1">
      <t>ゼン</t>
    </rPh>
    <rPh sb="2" eb="4">
      <t>シセツ</t>
    </rPh>
    <phoneticPr fontId="25"/>
  </si>
  <si>
    <t>全49施設</t>
    <rPh sb="0" eb="1">
      <t>ゼン</t>
    </rPh>
    <rPh sb="3" eb="5">
      <t>シセツ</t>
    </rPh>
    <phoneticPr fontId="25"/>
  </si>
  <si>
    <t>全24施設</t>
    <rPh sb="0" eb="1">
      <t>ゼン</t>
    </rPh>
    <rPh sb="3" eb="5">
      <t>シセツ</t>
    </rPh>
    <phoneticPr fontId="25"/>
  </si>
  <si>
    <t>建築延面積
又は敷地面積</t>
    <rPh sb="0" eb="2">
      <t>ケンチク</t>
    </rPh>
    <rPh sb="2" eb="3">
      <t>ノ</t>
    </rPh>
    <rPh sb="3" eb="5">
      <t>メンセキ</t>
    </rPh>
    <rPh sb="6" eb="7">
      <t>マタ</t>
    </rPh>
    <rPh sb="8" eb="10">
      <t>シキチ</t>
    </rPh>
    <rPh sb="10" eb="12">
      <t>メンセキ</t>
    </rPh>
    <phoneticPr fontId="25"/>
  </si>
  <si>
    <t>建築延面積</t>
    <rPh sb="0" eb="2">
      <t>ケンチク</t>
    </rPh>
    <rPh sb="2" eb="3">
      <t>ノ</t>
    </rPh>
    <rPh sb="3" eb="5">
      <t>メンセキ</t>
    </rPh>
    <phoneticPr fontId="3"/>
  </si>
  <si>
    <t>全13施設</t>
    <rPh sb="0" eb="1">
      <t>ゼン</t>
    </rPh>
    <rPh sb="3" eb="5">
      <t>シセツ</t>
    </rPh>
    <phoneticPr fontId="3"/>
  </si>
  <si>
    <t>閲覧席数</t>
    <rPh sb="0" eb="2">
      <t>エツラン</t>
    </rPh>
    <rPh sb="2" eb="3">
      <t>セキ</t>
    </rPh>
    <rPh sb="3" eb="4">
      <t>スウ</t>
    </rPh>
    <phoneticPr fontId="25"/>
  </si>
  <si>
    <t>保育園（区立・私立）、学童保育クラブ（公立・私立）及び認定こども園は、「大項目９　施設利用状況」の項目に掲載。</t>
    <rPh sb="0" eb="3">
      <t>ホイクエン</t>
    </rPh>
    <rPh sb="4" eb="6">
      <t>クリツ</t>
    </rPh>
    <rPh sb="7" eb="9">
      <t>シリツ</t>
    </rPh>
    <rPh sb="11" eb="13">
      <t>ガクドウ</t>
    </rPh>
    <rPh sb="13" eb="15">
      <t>ホイク</t>
    </rPh>
    <rPh sb="19" eb="21">
      <t>コウリツ</t>
    </rPh>
    <rPh sb="22" eb="24">
      <t>シリツ</t>
    </rPh>
    <rPh sb="25" eb="26">
      <t>オヨ</t>
    </rPh>
    <rPh sb="27" eb="29">
      <t>ニンテイ</t>
    </rPh>
    <rPh sb="32" eb="33">
      <t>エン</t>
    </rPh>
    <rPh sb="35" eb="38">
      <t>ダイコウモクフクシ</t>
    </rPh>
    <rPh sb="41" eb="43">
      <t>シセツ</t>
    </rPh>
    <rPh sb="43" eb="45">
      <t>リヨウ</t>
    </rPh>
    <rPh sb="45" eb="47">
      <t>ジョウキョウ</t>
    </rPh>
    <rPh sb="48" eb="50">
      <t>コウモク</t>
    </rPh>
    <rPh sb="51" eb="53">
      <t>ケイサイ</t>
    </rPh>
    <phoneticPr fontId="25"/>
  </si>
  <si>
    <t>都立学校及び私立学校は、「大項目８　教育」の項目に掲載。</t>
    <rPh sb="0" eb="2">
      <t>トリツ</t>
    </rPh>
    <rPh sb="2" eb="4">
      <t>ガッコウ</t>
    </rPh>
    <rPh sb="4" eb="5">
      <t>オヨ</t>
    </rPh>
    <rPh sb="6" eb="8">
      <t>シリツ</t>
    </rPh>
    <rPh sb="8" eb="10">
      <t>ガッコウ</t>
    </rPh>
    <rPh sb="12" eb="15">
      <t>ダイコウモクフクシ</t>
    </rPh>
    <rPh sb="18" eb="20">
      <t>キョウイク</t>
    </rPh>
    <rPh sb="21" eb="23">
      <t>コウモク</t>
    </rPh>
    <rPh sb="24" eb="26">
      <t>ケイサイ</t>
    </rPh>
    <phoneticPr fontId="25"/>
  </si>
  <si>
    <t>全2施設</t>
    <rPh sb="0" eb="1">
      <t>ゼン</t>
    </rPh>
    <rPh sb="2" eb="4">
      <t>シセツ</t>
    </rPh>
    <phoneticPr fontId="25"/>
  </si>
  <si>
    <t>敷地面積のうち89.00㎡は借地</t>
    <rPh sb="0" eb="2">
      <t>シキチ</t>
    </rPh>
    <rPh sb="2" eb="4">
      <t>メンセキ</t>
    </rPh>
    <rPh sb="14" eb="16">
      <t>カリチ</t>
    </rPh>
    <phoneticPr fontId="25"/>
  </si>
  <si>
    <t>20-5　地区センター（多目的ホール）</t>
    <rPh sb="5" eb="7">
      <t>チク</t>
    </rPh>
    <rPh sb="12" eb="15">
      <t>タモクテキ</t>
    </rPh>
    <phoneticPr fontId="25"/>
  </si>
  <si>
    <t>資料：子育て支援部子ども家庭支援課</t>
    <rPh sb="3" eb="5">
      <t>コソダ</t>
    </rPh>
    <rPh sb="6" eb="8">
      <t>シエン</t>
    </rPh>
    <rPh sb="8" eb="9">
      <t>ブ</t>
    </rPh>
    <rPh sb="9" eb="10">
      <t>コ</t>
    </rPh>
    <rPh sb="12" eb="14">
      <t>カテイ</t>
    </rPh>
    <rPh sb="14" eb="16">
      <t>シエン</t>
    </rPh>
    <rPh sb="16" eb="17">
      <t>カ</t>
    </rPh>
    <phoneticPr fontId="25"/>
  </si>
  <si>
    <t>区立図書館</t>
    <phoneticPr fontId="93"/>
  </si>
  <si>
    <t>スポーツ、レクリエーション施設</t>
    <rPh sb="13" eb="15">
      <t>シセツ</t>
    </rPh>
    <phoneticPr fontId="93"/>
  </si>
  <si>
    <t>その他教育施設、生涯学習施設</t>
    <phoneticPr fontId="93"/>
  </si>
  <si>
    <t>区立幼稚園</t>
    <phoneticPr fontId="93"/>
  </si>
  <si>
    <t>区立中学校</t>
    <phoneticPr fontId="93"/>
  </si>
  <si>
    <t>区立特別支援学校</t>
    <phoneticPr fontId="93"/>
  </si>
  <si>
    <t>区立小学校</t>
    <phoneticPr fontId="93"/>
  </si>
  <si>
    <t>児童遊園</t>
    <rPh sb="0" eb="2">
      <t>ジドウ</t>
    </rPh>
    <rPh sb="2" eb="4">
      <t>ユウエン</t>
    </rPh>
    <phoneticPr fontId="93"/>
  </si>
  <si>
    <t>条例設置公園</t>
    <rPh sb="0" eb="2">
      <t>ジョウレイ</t>
    </rPh>
    <rPh sb="2" eb="4">
      <t>セッチ</t>
    </rPh>
    <rPh sb="4" eb="6">
      <t>コウエン</t>
    </rPh>
    <phoneticPr fontId="93"/>
  </si>
  <si>
    <t>区立公園</t>
    <rPh sb="0" eb="2">
      <t>クリツ</t>
    </rPh>
    <rPh sb="2" eb="4">
      <t>コウエン</t>
    </rPh>
    <phoneticPr fontId="93"/>
  </si>
  <si>
    <t>文化・産業・観光施設</t>
    <phoneticPr fontId="93"/>
  </si>
  <si>
    <t>20-1</t>
    <phoneticPr fontId="42"/>
  </si>
  <si>
    <t>本庁舎等</t>
    <rPh sb="0" eb="1">
      <t>ホン</t>
    </rPh>
    <rPh sb="1" eb="3">
      <t>チョウシャ</t>
    </rPh>
    <rPh sb="3" eb="4">
      <t>トウ</t>
    </rPh>
    <phoneticPr fontId="93"/>
  </si>
  <si>
    <t>子ども総合センター</t>
    <phoneticPr fontId="93"/>
  </si>
  <si>
    <t>子ども未来プラザ</t>
    <phoneticPr fontId="93"/>
  </si>
  <si>
    <t>児童館</t>
    <phoneticPr fontId="93"/>
  </si>
  <si>
    <t>20-4</t>
    <phoneticPr fontId="93"/>
  </si>
  <si>
    <t>応急診療所等</t>
    <phoneticPr fontId="93"/>
  </si>
  <si>
    <t>20-3</t>
    <phoneticPr fontId="93"/>
  </si>
  <si>
    <t>保健所関係施設</t>
    <phoneticPr fontId="93"/>
  </si>
  <si>
    <t>福祉事務所</t>
    <rPh sb="2" eb="4">
      <t>ジム</t>
    </rPh>
    <rPh sb="4" eb="5">
      <t>ショ</t>
    </rPh>
    <phoneticPr fontId="93"/>
  </si>
  <si>
    <t>福祉施設</t>
    <phoneticPr fontId="93"/>
  </si>
  <si>
    <t>環境・清掃施設</t>
    <phoneticPr fontId="93"/>
  </si>
  <si>
    <t>20-2</t>
    <phoneticPr fontId="93"/>
  </si>
  <si>
    <t>区民事務所、区民サービスコーナー</t>
    <phoneticPr fontId="93"/>
  </si>
  <si>
    <t>学び交流館</t>
    <phoneticPr fontId="93"/>
  </si>
  <si>
    <t>憩い交流館</t>
    <phoneticPr fontId="93"/>
  </si>
  <si>
    <t>集い交流館</t>
    <phoneticPr fontId="93"/>
  </si>
  <si>
    <t>地区センター（地域集会室）</t>
    <phoneticPr fontId="93"/>
  </si>
  <si>
    <t>地区センター（多目的ホール）</t>
    <phoneticPr fontId="93"/>
  </si>
  <si>
    <t>準母子</t>
  </si>
  <si>
    <t>遣児</t>
  </si>
  <si>
    <t>寡婦</t>
  </si>
  <si>
    <t>（各年度末現在）</t>
    <rPh sb="1" eb="5">
      <t>カクネンドマツ</t>
    </rPh>
    <rPh sb="5" eb="7">
      <t>ゲンザイ</t>
    </rPh>
    <phoneticPr fontId="25"/>
  </si>
  <si>
    <t>S43.5.1</t>
  </si>
  <si>
    <t>S63.3.1</t>
  </si>
  <si>
    <t>S63.4.1</t>
  </si>
  <si>
    <t>H4.6.1</t>
  </si>
  <si>
    <t>H10.5.1</t>
  </si>
  <si>
    <t>H10.6.1</t>
  </si>
  <si>
    <t>H12.5.1</t>
  </si>
  <si>
    <t>H14.4.1</t>
  </si>
  <si>
    <t>H15.4.1</t>
  </si>
  <si>
    <t>H17.10.1</t>
  </si>
  <si>
    <t>H19.4.1</t>
  </si>
  <si>
    <t>H21.6.1</t>
  </si>
  <si>
    <t>H25.5.1</t>
  </si>
  <si>
    <t>H26.8.1</t>
  </si>
  <si>
    <t>H27.6.1</t>
  </si>
  <si>
    <t>H29.4.1</t>
  </si>
  <si>
    <t>H29.6.1</t>
  </si>
  <si>
    <t>R2.4.1</t>
  </si>
  <si>
    <t>R2.8.1</t>
  </si>
  <si>
    <t>H6.1.6</t>
  </si>
  <si>
    <t>H9.7.11</t>
  </si>
  <si>
    <t>H10.3.31</t>
  </si>
  <si>
    <t>H12.12.1</t>
  </si>
  <si>
    <t>H13.3.12</t>
  </si>
  <si>
    <t>H18.4.1</t>
  </si>
  <si>
    <t>H24.6.1</t>
  </si>
  <si>
    <t>H19.2.1</t>
  </si>
  <si>
    <t>開設年月日</t>
    <rPh sb="4" eb="5">
      <t>ヒ</t>
    </rPh>
    <phoneticPr fontId="25"/>
  </si>
  <si>
    <t>S26.5.18</t>
  </si>
  <si>
    <t>S62.12</t>
  </si>
  <si>
    <t>H10.3</t>
  </si>
  <si>
    <t>H9.3</t>
  </si>
  <si>
    <t>S63.3</t>
  </si>
  <si>
    <t>H10.2</t>
  </si>
  <si>
    <t>H12.1</t>
  </si>
  <si>
    <t>H13.2</t>
  </si>
  <si>
    <t>H14.2</t>
  </si>
  <si>
    <t>H15.2</t>
  </si>
  <si>
    <t>H17.7</t>
  </si>
  <si>
    <t>H19.1</t>
  </si>
  <si>
    <t>H21.3</t>
  </si>
  <si>
    <t>H25.1</t>
  </si>
  <si>
    <t>H26.6</t>
  </si>
  <si>
    <t>H27.3</t>
  </si>
  <si>
    <t>H28.12</t>
  </si>
  <si>
    <t>H29.3</t>
  </si>
  <si>
    <t>R2.5</t>
  </si>
  <si>
    <t>建築(改築)年月</t>
    <rPh sb="0" eb="2">
      <t>ケンチク</t>
    </rPh>
    <rPh sb="3" eb="5">
      <t>カイチク</t>
    </rPh>
    <rPh sb="6" eb="7">
      <t>ネン</t>
    </rPh>
    <rPh sb="7" eb="8">
      <t>ツキ</t>
    </rPh>
    <phoneticPr fontId="8"/>
  </si>
  <si>
    <t>H5.9</t>
  </si>
  <si>
    <t>H12.10</t>
  </si>
  <si>
    <t>H13.1</t>
  </si>
  <si>
    <t>H17.2</t>
  </si>
  <si>
    <t>H18.1</t>
  </si>
  <si>
    <t>H24.3</t>
  </si>
  <si>
    <t>H14.1</t>
  </si>
  <si>
    <t>H16.5</t>
  </si>
  <si>
    <t>H16.7</t>
  </si>
  <si>
    <t>H16.9</t>
  </si>
  <si>
    <t>H19.5</t>
  </si>
  <si>
    <t>H20.3</t>
  </si>
  <si>
    <t>H22.3</t>
  </si>
  <si>
    <t>H23.8</t>
  </si>
  <si>
    <t>H23.11</t>
  </si>
  <si>
    <t>H25.2</t>
  </si>
  <si>
    <t>H26.9</t>
  </si>
  <si>
    <t>H27.2</t>
  </si>
  <si>
    <t>H27.7</t>
  </si>
  <si>
    <t>H28.10</t>
  </si>
  <si>
    <t>H30.2</t>
  </si>
  <si>
    <t>H30.3</t>
  </si>
  <si>
    <t>R2.2</t>
  </si>
  <si>
    <t>H18.12</t>
  </si>
  <si>
    <t>H28.10.1</t>
  </si>
  <si>
    <t>H30.10.1</t>
  </si>
  <si>
    <t>R2.12.1</t>
  </si>
  <si>
    <t>開設年月日</t>
    <rPh sb="0" eb="2">
      <t>カイセツ</t>
    </rPh>
    <rPh sb="2" eb="3">
      <t>ネン</t>
    </rPh>
    <rPh sb="3" eb="4">
      <t>ツキ</t>
    </rPh>
    <rPh sb="4" eb="5">
      <t>ヒ</t>
    </rPh>
    <phoneticPr fontId="8"/>
  </si>
  <si>
    <t>H30.7.2</t>
  </si>
  <si>
    <t>H9.8.1</t>
  </si>
  <si>
    <t>H23.3.28</t>
  </si>
  <si>
    <t>H23.4.18</t>
  </si>
  <si>
    <t>H22.7.1</t>
  </si>
  <si>
    <t>H23.9.21</t>
  </si>
  <si>
    <t>H23.11.1</t>
  </si>
  <si>
    <t>H5.7.5</t>
  </si>
  <si>
    <t>H23.10.3</t>
  </si>
  <si>
    <t>S45.2</t>
  </si>
  <si>
    <t>S57.10</t>
  </si>
  <si>
    <t>H16.4.1</t>
  </si>
  <si>
    <t>H4.5</t>
  </si>
  <si>
    <t>H13.10</t>
  </si>
  <si>
    <t>H24.4.1</t>
  </si>
  <si>
    <t>S31.8.1</t>
  </si>
  <si>
    <t>開設（認可）年月日</t>
    <rPh sb="3" eb="5">
      <t>ニンカ</t>
    </rPh>
    <rPh sb="8" eb="9">
      <t>ヒ</t>
    </rPh>
    <phoneticPr fontId="25"/>
  </si>
  <si>
    <t>民間福祉施設及び高齢者総合相談センター（地域包括支援センター）は、「大項目10　福祉」の項目に掲載。</t>
    <rPh sb="0" eb="2">
      <t>ミンカン</t>
    </rPh>
    <rPh sb="2" eb="4">
      <t>フクシ</t>
    </rPh>
    <rPh sb="4" eb="6">
      <t>シセツ</t>
    </rPh>
    <phoneticPr fontId="25"/>
  </si>
  <si>
    <t>（区が設置し社会福祉法人に設置主体又は運営主体を移管した施設を含む）</t>
    <phoneticPr fontId="25"/>
  </si>
  <si>
    <t>（単位：戸）</t>
    <rPh sb="1" eb="3">
      <t>タンイ</t>
    </rPh>
    <rPh sb="4" eb="5">
      <t>ト</t>
    </rPh>
    <phoneticPr fontId="25"/>
  </si>
  <si>
    <t>（令和4年3月31日現在）</t>
    <rPh sb="1" eb="2">
      <t>レイ</t>
    </rPh>
    <rPh sb="2" eb="3">
      <t>ワ</t>
    </rPh>
    <rPh sb="4" eb="5">
      <t>ネン</t>
    </rPh>
    <rPh sb="6" eb="7">
      <t>ガツ</t>
    </rPh>
    <rPh sb="9" eb="10">
      <t>ニチ</t>
    </rPh>
    <rPh sb="10" eb="12">
      <t>ゲンザイ</t>
    </rPh>
    <phoneticPr fontId="25"/>
  </si>
  <si>
    <t>（各年度末現在）</t>
    <rPh sb="1" eb="5">
      <t>カクネンドマツ</t>
    </rPh>
    <rPh sb="5" eb="7">
      <t>ゲンザイ</t>
    </rPh>
    <phoneticPr fontId="25"/>
  </si>
  <si>
    <t>人</t>
    <rPh sb="0" eb="1">
      <t>ヒト</t>
    </rPh>
    <phoneticPr fontId="25"/>
  </si>
  <si>
    <t>（令和4年4月1日現在）</t>
    <rPh sb="1" eb="2">
      <t>レイ</t>
    </rPh>
    <rPh sb="2" eb="3">
      <t>ワ</t>
    </rPh>
    <phoneticPr fontId="25"/>
  </si>
  <si>
    <t>（各年末現在）</t>
    <rPh sb="1" eb="2">
      <t>カク</t>
    </rPh>
    <rPh sb="2" eb="4">
      <t>ネンマツ</t>
    </rPh>
    <rPh sb="4" eb="6">
      <t>ゲンザイ</t>
    </rPh>
    <phoneticPr fontId="25"/>
  </si>
  <si>
    <t>（各年度末現在）</t>
    <rPh sb="1" eb="2">
      <t>カク</t>
    </rPh>
    <rPh sb="2" eb="5">
      <t>ネンドマツ</t>
    </rPh>
    <rPh sb="5" eb="7">
      <t>ゲンザイ</t>
    </rPh>
    <phoneticPr fontId="25"/>
  </si>
  <si>
    <t>年</t>
    <rPh sb="0" eb="1">
      <t>トシ</t>
    </rPh>
    <phoneticPr fontId="25"/>
  </si>
  <si>
    <t>（令和4年4月1日現在）</t>
    <rPh sb="1" eb="2">
      <t>レイ</t>
    </rPh>
    <rPh sb="2" eb="3">
      <t>ワ</t>
    </rPh>
    <rPh sb="4" eb="5">
      <t>ネン</t>
    </rPh>
    <phoneticPr fontId="25"/>
  </si>
  <si>
    <t>本列より右側は冊子に印刷しない。</t>
    <rPh sb="0" eb="1">
      <t>ホン</t>
    </rPh>
    <rPh sb="1" eb="2">
      <t>レツ</t>
    </rPh>
    <rPh sb="4" eb="6">
      <t>ミギガワ</t>
    </rPh>
    <rPh sb="7" eb="9">
      <t>サッシ</t>
    </rPh>
    <rPh sb="10" eb="12">
      <t>インサツ</t>
    </rPh>
    <phoneticPr fontId="25"/>
  </si>
  <si>
    <t>（各年4月1日現在）</t>
    <rPh sb="1" eb="2">
      <t>カク</t>
    </rPh>
    <rPh sb="2" eb="3">
      <t>トシ</t>
    </rPh>
    <phoneticPr fontId="25"/>
  </si>
  <si>
    <t>年</t>
    <phoneticPr fontId="25"/>
  </si>
  <si>
    <t>（各年度末現在）</t>
    <rPh sb="1" eb="2">
      <t>カク</t>
    </rPh>
    <rPh sb="2" eb="3">
      <t>トシ</t>
    </rPh>
    <rPh sb="3" eb="4">
      <t>ド</t>
    </rPh>
    <rPh sb="4" eb="5">
      <t>マツ</t>
    </rPh>
    <rPh sb="5" eb="7">
      <t>ゲンザイニチゲンザイ</t>
    </rPh>
    <phoneticPr fontId="25"/>
  </si>
  <si>
    <t>年度・駅名</t>
    <rPh sb="0" eb="2">
      <t>ネンド</t>
    </rPh>
    <phoneticPr fontId="25"/>
  </si>
  <si>
    <t>（各年度末現在）</t>
    <rPh sb="1" eb="5">
      <t>カクネンドマツ</t>
    </rPh>
    <rPh sb="5" eb="7">
      <t>ゲンザイ</t>
    </rPh>
    <phoneticPr fontId="25"/>
  </si>
  <si>
    <t>（各年度末現在）</t>
    <rPh sb="1" eb="2">
      <t>カク</t>
    </rPh>
    <rPh sb="2" eb="4">
      <t>ネンド</t>
    </rPh>
    <rPh sb="4" eb="5">
      <t>マツ</t>
    </rPh>
    <rPh sb="5" eb="7">
      <t>ゲンザイ</t>
    </rPh>
    <phoneticPr fontId="25"/>
  </si>
  <si>
    <t>年度</t>
    <rPh sb="0" eb="2">
      <t>ネンド</t>
    </rPh>
    <phoneticPr fontId="25"/>
  </si>
  <si>
    <t>（各年4月1日現在）</t>
    <phoneticPr fontId="25"/>
  </si>
  <si>
    <t>年</t>
    <rPh sb="0" eb="1">
      <t>ネン</t>
    </rPh>
    <phoneticPr fontId="25"/>
  </si>
  <si>
    <t>2-1～2-12</t>
  </si>
  <si>
    <t>3-1～3-19</t>
  </si>
  <si>
    <t>4-1～4-18</t>
  </si>
  <si>
    <t>5-1～5-6</t>
  </si>
  <si>
    <t>6-1～6-5</t>
  </si>
  <si>
    <t>7-1～7-4</t>
  </si>
  <si>
    <t>10-1～10-49</t>
  </si>
  <si>
    <t>11-1～11-7</t>
  </si>
  <si>
    <t>12-1～12-8</t>
  </si>
  <si>
    <t>13-1～13-2</t>
  </si>
  <si>
    <t>18-1～18-16</t>
  </si>
  <si>
    <t>19-1～19-28</t>
  </si>
  <si>
    <t>20-1～20-26</t>
  </si>
  <si>
    <t>大項目：１　人口</t>
  </si>
  <si>
    <t>大項目：２　土地、住宅</t>
  </si>
  <si>
    <t>大項目：３　財務、税務</t>
  </si>
  <si>
    <t>大項目：４　事業所、工業、商業、農業</t>
  </si>
  <si>
    <t>大項目：５　金融、労働</t>
  </si>
  <si>
    <t>大項目：６　くらしむき、物価</t>
  </si>
  <si>
    <t>大項目：７　水道</t>
  </si>
  <si>
    <t>大項目：８　教育</t>
  </si>
  <si>
    <t>大項目：９　施設利用状況</t>
  </si>
  <si>
    <t>大項目：10　福祉</t>
  </si>
  <si>
    <t>大項目：11　国民年金、国民健康保険、後期高齢者医療保険</t>
  </si>
  <si>
    <t>大項目：12　選挙、議会</t>
  </si>
  <si>
    <t>大項目：13　情報公開</t>
  </si>
  <si>
    <t>大項目：14　執行機関、公社</t>
  </si>
  <si>
    <t>大項目：15　警察、消防</t>
  </si>
  <si>
    <t>大項目：16　まちづくり、防災</t>
  </si>
  <si>
    <t>大項目：17　交通、通信</t>
  </si>
  <si>
    <t>大項目：18　衛生</t>
  </si>
  <si>
    <t>大項目：19　環境、公害</t>
  </si>
  <si>
    <t>大項目：20　主な区有施設</t>
  </si>
  <si>
    <t>大項目：５　金融、労働</t>
    <rPh sb="6" eb="8">
      <t>キンユウ</t>
    </rPh>
    <rPh sb="9" eb="11">
      <t>ロウドウ</t>
    </rPh>
    <phoneticPr fontId="25"/>
  </si>
  <si>
    <t>大項目：６　くらしむき、物価</t>
    <rPh sb="12" eb="14">
      <t>ブッカ</t>
    </rPh>
    <phoneticPr fontId="25"/>
  </si>
  <si>
    <t>大項目：７　水道</t>
    <rPh sb="6" eb="8">
      <t>スイドウ</t>
    </rPh>
    <phoneticPr fontId="25"/>
  </si>
  <si>
    <t>大項目：８　教育</t>
    <rPh sb="6" eb="8">
      <t>キョウイク</t>
    </rPh>
    <phoneticPr fontId="25"/>
  </si>
  <si>
    <t>大項目：９　施設利用状況</t>
    <rPh sb="6" eb="8">
      <t>シセツ</t>
    </rPh>
    <rPh sb="8" eb="10">
      <t>リヨウ</t>
    </rPh>
    <rPh sb="10" eb="12">
      <t>ジョウキョウ</t>
    </rPh>
    <phoneticPr fontId="25"/>
  </si>
  <si>
    <t>大項目：10　福祉</t>
    <rPh sb="7" eb="9">
      <t>フクシ</t>
    </rPh>
    <phoneticPr fontId="25"/>
  </si>
  <si>
    <t>大項目：11　国民年金、国民健康保険、後期高齢者医療保険</t>
    <rPh sb="7" eb="9">
      <t>コクミン</t>
    </rPh>
    <rPh sb="9" eb="11">
      <t>ネンキン</t>
    </rPh>
    <rPh sb="12" eb="14">
      <t>コクミン</t>
    </rPh>
    <rPh sb="14" eb="16">
      <t>ケンコウ</t>
    </rPh>
    <rPh sb="16" eb="18">
      <t>ホケン</t>
    </rPh>
    <phoneticPr fontId="25"/>
  </si>
  <si>
    <t>大項目：12　選挙、議会</t>
    <rPh sb="7" eb="9">
      <t>センキョ</t>
    </rPh>
    <rPh sb="10" eb="12">
      <t>ギカイ</t>
    </rPh>
    <phoneticPr fontId="25"/>
  </si>
  <si>
    <t>大項目：13　情報公開</t>
    <phoneticPr fontId="25"/>
  </si>
  <si>
    <t>大項目：14　執行機関、公社</t>
    <rPh sb="7" eb="9">
      <t>シッコウ</t>
    </rPh>
    <rPh sb="9" eb="11">
      <t>キカン</t>
    </rPh>
    <rPh sb="12" eb="14">
      <t>コウシャ</t>
    </rPh>
    <phoneticPr fontId="25"/>
  </si>
  <si>
    <t>大項目：15　警察、消防</t>
    <rPh sb="7" eb="9">
      <t>ケイサツ</t>
    </rPh>
    <rPh sb="10" eb="12">
      <t>ショウボウ</t>
    </rPh>
    <phoneticPr fontId="25"/>
  </si>
  <si>
    <t>大項目：16　まちづくり、防災</t>
    <rPh sb="13" eb="15">
      <t>ボウサイ</t>
    </rPh>
    <phoneticPr fontId="25"/>
  </si>
  <si>
    <t>大項目：17　交通、通信</t>
    <rPh sb="7" eb="9">
      <t>コウツウ</t>
    </rPh>
    <rPh sb="10" eb="12">
      <t>ツウシン</t>
    </rPh>
    <phoneticPr fontId="25"/>
  </si>
  <si>
    <t>大項目：18　衛生</t>
    <rPh sb="7" eb="9">
      <t>エイセイ</t>
    </rPh>
    <phoneticPr fontId="25"/>
  </si>
  <si>
    <t>大項目：19　環境、公害</t>
    <rPh sb="7" eb="9">
      <t>カンキョウ</t>
    </rPh>
    <rPh sb="10" eb="12">
      <t>コウガイ</t>
    </rPh>
    <phoneticPr fontId="25"/>
  </si>
  <si>
    <t>大項目：20　主な区有施設</t>
    <rPh sb="7" eb="8">
      <t>オモ</t>
    </rPh>
    <rPh sb="9" eb="10">
      <t>ク</t>
    </rPh>
    <rPh sb="10" eb="11">
      <t>ユウ</t>
    </rPh>
    <rPh sb="11" eb="13">
      <t>シセツ</t>
    </rPh>
    <phoneticPr fontId="25"/>
  </si>
  <si>
    <t>政策経営部</t>
    <rPh sb="0" eb="2">
      <t>セイサク</t>
    </rPh>
    <rPh sb="2" eb="4">
      <t>ケイエイ</t>
    </rPh>
    <rPh sb="4" eb="5">
      <t>ブ</t>
    </rPh>
    <phoneticPr fontId="42"/>
  </si>
  <si>
    <t>総務部</t>
    <rPh sb="0" eb="2">
      <t>ソウム</t>
    </rPh>
    <rPh sb="2" eb="3">
      <t>ブ</t>
    </rPh>
    <phoneticPr fontId="42"/>
  </si>
  <si>
    <t>施設部</t>
  </si>
  <si>
    <t>施設部</t>
    <rPh sb="0" eb="2">
      <t>シセツ</t>
    </rPh>
    <rPh sb="2" eb="3">
      <t>ブ</t>
    </rPh>
    <phoneticPr fontId="42"/>
  </si>
  <si>
    <t>地域振興部</t>
    <rPh sb="0" eb="2">
      <t>チイキ</t>
    </rPh>
    <rPh sb="2" eb="4">
      <t>シンコウ</t>
    </rPh>
    <rPh sb="4" eb="5">
      <t>ブ</t>
    </rPh>
    <phoneticPr fontId="42"/>
  </si>
  <si>
    <t>産業観光部</t>
  </si>
  <si>
    <t>産業観光部</t>
    <rPh sb="0" eb="2">
      <t>サンギョウ</t>
    </rPh>
    <rPh sb="2" eb="4">
      <t>カンコウ</t>
    </rPh>
    <rPh sb="4" eb="5">
      <t>ブ</t>
    </rPh>
    <phoneticPr fontId="42"/>
  </si>
  <si>
    <t>環境部</t>
    <rPh sb="0" eb="3">
      <t>カンキョウブ</t>
    </rPh>
    <phoneticPr fontId="42"/>
  </si>
  <si>
    <t>福祉部</t>
    <rPh sb="0" eb="2">
      <t>フクシ</t>
    </rPh>
    <rPh sb="2" eb="3">
      <t>ブ</t>
    </rPh>
    <phoneticPr fontId="42"/>
  </si>
  <si>
    <t>健康部</t>
  </si>
  <si>
    <t>健康部</t>
    <rPh sb="0" eb="2">
      <t>ケンコウ</t>
    </rPh>
    <rPh sb="2" eb="3">
      <t>ブ</t>
    </rPh>
    <phoneticPr fontId="42"/>
  </si>
  <si>
    <t>子育て支援部</t>
  </si>
  <si>
    <t>子育て支援部</t>
    <rPh sb="0" eb="2">
      <t>コソダ</t>
    </rPh>
    <rPh sb="3" eb="5">
      <t>シエン</t>
    </rPh>
    <rPh sb="5" eb="6">
      <t>ブ</t>
    </rPh>
    <phoneticPr fontId="42"/>
  </si>
  <si>
    <t>都市整備部</t>
  </si>
  <si>
    <t>都市整備部</t>
    <rPh sb="0" eb="2">
      <t>トシ</t>
    </rPh>
    <rPh sb="2" eb="4">
      <t>セイビ</t>
    </rPh>
    <rPh sb="4" eb="5">
      <t>ブ</t>
    </rPh>
    <phoneticPr fontId="42"/>
  </si>
  <si>
    <t>会計管理室</t>
  </si>
  <si>
    <t>会計管理室</t>
    <rPh sb="0" eb="2">
      <t>カイケイ</t>
    </rPh>
    <rPh sb="2" eb="4">
      <t>カンリ</t>
    </rPh>
    <rPh sb="4" eb="5">
      <t>シツ</t>
    </rPh>
    <phoneticPr fontId="42"/>
  </si>
  <si>
    <t>教育委員会事務局</t>
  </si>
  <si>
    <t>教育委員会事務局</t>
    <rPh sb="0" eb="2">
      <t>キョウイク</t>
    </rPh>
    <rPh sb="2" eb="5">
      <t>イインカイ</t>
    </rPh>
    <rPh sb="5" eb="8">
      <t>ジムキョク</t>
    </rPh>
    <phoneticPr fontId="42"/>
  </si>
  <si>
    <t>8-3　区立特別支援学校教員数、学級数、児童数及び教育研究指定校等</t>
    <rPh sb="4" eb="6">
      <t>クリツ</t>
    </rPh>
    <rPh sb="6" eb="8">
      <t>トクベツ</t>
    </rPh>
    <rPh sb="8" eb="10">
      <t>シエン</t>
    </rPh>
    <rPh sb="10" eb="12">
      <t>ガッコウ</t>
    </rPh>
    <rPh sb="12" eb="14">
      <t>キョウイン</t>
    </rPh>
    <rPh sb="14" eb="15">
      <t>スウ</t>
    </rPh>
    <rPh sb="16" eb="18">
      <t>ガッキュウ</t>
    </rPh>
    <rPh sb="18" eb="19">
      <t>スウ</t>
    </rPh>
    <rPh sb="20" eb="22">
      <t>ジドウ</t>
    </rPh>
    <rPh sb="22" eb="23">
      <t>スウ</t>
    </rPh>
    <phoneticPr fontId="25"/>
  </si>
  <si>
    <t>8-6　区立幼稚園教員数、園児数、定員数及び職員数の推移</t>
    <rPh sb="4" eb="6">
      <t>クリツ</t>
    </rPh>
    <rPh sb="6" eb="9">
      <t>ヨウチエン</t>
    </rPh>
    <rPh sb="9" eb="11">
      <t>キョウイン</t>
    </rPh>
    <rPh sb="11" eb="12">
      <t>スウ</t>
    </rPh>
    <rPh sb="13" eb="15">
      <t>エンジ</t>
    </rPh>
    <rPh sb="15" eb="16">
      <t>スウ</t>
    </rPh>
    <rPh sb="17" eb="19">
      <t>テイイン</t>
    </rPh>
    <rPh sb="19" eb="20">
      <t>スウ</t>
    </rPh>
    <rPh sb="20" eb="21">
      <t>オヨ</t>
    </rPh>
    <rPh sb="22" eb="24">
      <t>ショクイン</t>
    </rPh>
    <rPh sb="24" eb="25">
      <t>スウ</t>
    </rPh>
    <rPh sb="26" eb="28">
      <t>スイイ</t>
    </rPh>
    <phoneticPr fontId="25"/>
  </si>
  <si>
    <t>8-7　用途別学校施設面積</t>
    <rPh sb="9" eb="11">
      <t>シセツ</t>
    </rPh>
    <phoneticPr fontId="25"/>
  </si>
  <si>
    <t>8-8　不登校児の推移</t>
    <rPh sb="4" eb="7">
      <t>フトウコウ</t>
    </rPh>
    <rPh sb="7" eb="8">
      <t>ジ</t>
    </rPh>
    <rPh sb="9" eb="11">
      <t>スイイ</t>
    </rPh>
    <phoneticPr fontId="25"/>
  </si>
  <si>
    <t>8-9　特別支援教育</t>
    <rPh sb="4" eb="6">
      <t>トクベツ</t>
    </rPh>
    <rPh sb="6" eb="8">
      <t>シエン</t>
    </rPh>
    <rPh sb="8" eb="10">
      <t>キョウイク</t>
    </rPh>
    <phoneticPr fontId="25"/>
  </si>
  <si>
    <t>8-10　日本語指導</t>
    <phoneticPr fontId="25"/>
  </si>
  <si>
    <t>8-11　男女別､年齢別児童生徒の身長､体重の平均</t>
    <rPh sb="23" eb="25">
      <t>ヘイキン</t>
    </rPh>
    <phoneticPr fontId="25"/>
  </si>
  <si>
    <t>8-12　都立学校</t>
    <rPh sb="5" eb="7">
      <t>トリツ</t>
    </rPh>
    <rPh sb="7" eb="9">
      <t>ガッコウ</t>
    </rPh>
    <phoneticPr fontId="25"/>
  </si>
  <si>
    <t>8-13　私立中学校、高等学校</t>
    <rPh sb="5" eb="7">
      <t>シリツ</t>
    </rPh>
    <rPh sb="7" eb="8">
      <t>チュウ</t>
    </rPh>
    <rPh sb="8" eb="10">
      <t>ガッコウ</t>
    </rPh>
    <rPh sb="11" eb="13">
      <t>コウトウ</t>
    </rPh>
    <rPh sb="13" eb="15">
      <t>ガッコウ</t>
    </rPh>
    <phoneticPr fontId="25"/>
  </si>
  <si>
    <t>8-14　私立大学</t>
    <rPh sb="5" eb="7">
      <t>シリツ</t>
    </rPh>
    <rPh sb="7" eb="9">
      <t>ダイガク</t>
    </rPh>
    <phoneticPr fontId="25"/>
  </si>
  <si>
    <t>8-15　私立幼稚園</t>
    <rPh sb="5" eb="7">
      <t>シリツ</t>
    </rPh>
    <rPh sb="7" eb="10">
      <t>ヨウチエン</t>
    </rPh>
    <phoneticPr fontId="25"/>
  </si>
  <si>
    <t>8-16　学校数､教員数及び生徒数（学校基本調査）</t>
    <rPh sb="18" eb="20">
      <t>ガッコウ</t>
    </rPh>
    <rPh sb="20" eb="22">
      <t>キホン</t>
    </rPh>
    <rPh sb="22" eb="24">
      <t>チョウサ</t>
    </rPh>
    <phoneticPr fontId="25"/>
  </si>
  <si>
    <t>8-17　学校数､教員数､学級数及び児童生徒数の推移（学校基本調査）</t>
    <phoneticPr fontId="25"/>
  </si>
  <si>
    <t>8-18　卒業後の状況（学校基本調査）</t>
    <rPh sb="12" eb="14">
      <t>ガッコウ</t>
    </rPh>
    <rPh sb="14" eb="16">
      <t>キホン</t>
    </rPh>
    <rPh sb="16" eb="18">
      <t>チョウサ</t>
    </rPh>
    <phoneticPr fontId="25"/>
  </si>
  <si>
    <t>8-19　奨学資金貸付状況</t>
    <phoneticPr fontId="25"/>
  </si>
  <si>
    <t>8-21　葛飾区郷土と天文の博物館</t>
    <rPh sb="7" eb="8">
      <t>ク</t>
    </rPh>
    <phoneticPr fontId="25"/>
  </si>
  <si>
    <t>8-22　総合教育センター</t>
    <rPh sb="5" eb="7">
      <t>ソウゴウ</t>
    </rPh>
    <rPh sb="7" eb="9">
      <t>キョウイク</t>
    </rPh>
    <phoneticPr fontId="25"/>
  </si>
  <si>
    <t>8-23　科学教育センター</t>
    <rPh sb="5" eb="7">
      <t>カガク</t>
    </rPh>
    <rPh sb="7" eb="9">
      <t>キョウイク</t>
    </rPh>
    <phoneticPr fontId="25"/>
  </si>
  <si>
    <t>8-24　生涯学習人材バンク</t>
    <rPh sb="5" eb="7">
      <t>ショウガイ</t>
    </rPh>
    <rPh sb="7" eb="9">
      <t>ガクシュウ</t>
    </rPh>
    <rPh sb="9" eb="11">
      <t>ジンザイ</t>
    </rPh>
    <phoneticPr fontId="25"/>
  </si>
  <si>
    <t>8-25　区指定・登録文化財</t>
    <phoneticPr fontId="25"/>
  </si>
  <si>
    <t>8-25</t>
  </si>
  <si>
    <t>8-24</t>
  </si>
  <si>
    <t>8-23</t>
  </si>
  <si>
    <t>8-22</t>
  </si>
  <si>
    <t>8-21</t>
    <phoneticPr fontId="93"/>
  </si>
  <si>
    <t>8-20(5)</t>
    <phoneticPr fontId="93"/>
  </si>
  <si>
    <t>8-20(3)(4)</t>
    <phoneticPr fontId="93"/>
  </si>
  <si>
    <t>8-20(1)(2)</t>
    <phoneticPr fontId="93"/>
  </si>
  <si>
    <t>私立幼稚園</t>
    <rPh sb="0" eb="2">
      <t>シリツ</t>
    </rPh>
    <rPh sb="2" eb="5">
      <t>ヨウチエン</t>
    </rPh>
    <phoneticPr fontId="93"/>
  </si>
  <si>
    <t>8-14</t>
  </si>
  <si>
    <t>私立大学</t>
    <rPh sb="0" eb="2">
      <t>シリツ</t>
    </rPh>
    <rPh sb="2" eb="4">
      <t>ダイガク</t>
    </rPh>
    <phoneticPr fontId="93"/>
  </si>
  <si>
    <t>私立中学校、高等学校</t>
    <rPh sb="2" eb="5">
      <t>チュウガッコウ</t>
    </rPh>
    <rPh sb="6" eb="8">
      <t>コウトウ</t>
    </rPh>
    <phoneticPr fontId="93"/>
  </si>
  <si>
    <t>不登校児の推移</t>
    <phoneticPr fontId="93"/>
  </si>
  <si>
    <t>用途別学校施設面積</t>
    <phoneticPr fontId="93"/>
  </si>
  <si>
    <t>区立幼稚園教員数、園児数、定員数及び職員数の推移</t>
    <phoneticPr fontId="93"/>
  </si>
  <si>
    <t>区立中学校教員数、学級数、生徒数及び職員数等</t>
    <phoneticPr fontId="93"/>
  </si>
  <si>
    <t>区立特別支援学校教員数、学級数、児童数及び教育研究指定校等</t>
    <phoneticPr fontId="93"/>
  </si>
  <si>
    <t>8-2</t>
    <phoneticPr fontId="93"/>
  </si>
  <si>
    <t>8-1</t>
    <phoneticPr fontId="93"/>
  </si>
  <si>
    <t>区立小学校教員数、学級数、児童数及び職員数等</t>
    <phoneticPr fontId="93"/>
  </si>
  <si>
    <t>8-25</t>
    <phoneticPr fontId="93"/>
  </si>
  <si>
    <t>8-24</t>
    <phoneticPr fontId="93"/>
  </si>
  <si>
    <t>8-23</t>
    <phoneticPr fontId="93"/>
  </si>
  <si>
    <t>8-22</t>
    <phoneticPr fontId="93"/>
  </si>
  <si>
    <t>8-10</t>
    <phoneticPr fontId="93"/>
  </si>
  <si>
    <t>8-8</t>
    <phoneticPr fontId="93"/>
  </si>
  <si>
    <t>8-11</t>
    <phoneticPr fontId="93"/>
  </si>
  <si>
    <t>8-9</t>
    <phoneticPr fontId="93"/>
  </si>
  <si>
    <t>8-19</t>
    <phoneticPr fontId="93"/>
  </si>
  <si>
    <t>8-13</t>
    <phoneticPr fontId="93"/>
  </si>
  <si>
    <t>私立中学校、高等学校</t>
    <phoneticPr fontId="93"/>
  </si>
  <si>
    <t>8-12</t>
    <phoneticPr fontId="93"/>
  </si>
  <si>
    <t>8-7</t>
    <phoneticPr fontId="93"/>
  </si>
  <si>
    <t>8-6</t>
    <phoneticPr fontId="93"/>
  </si>
  <si>
    <t>8-4</t>
    <phoneticPr fontId="93"/>
  </si>
  <si>
    <t>8-15</t>
    <phoneticPr fontId="93"/>
  </si>
  <si>
    <t>8-18</t>
    <phoneticPr fontId="93"/>
  </si>
  <si>
    <t>8-17</t>
    <phoneticPr fontId="93"/>
  </si>
  <si>
    <t>8-16</t>
    <phoneticPr fontId="93"/>
  </si>
  <si>
    <t>8-14</t>
    <phoneticPr fontId="93"/>
  </si>
  <si>
    <t>私立大学</t>
    <phoneticPr fontId="93"/>
  </si>
  <si>
    <t>（２）地域密着型（介護予防）サービス</t>
    <phoneticPr fontId="25"/>
  </si>
  <si>
    <t>（３）施設介護サービス</t>
    <phoneticPr fontId="25"/>
  </si>
  <si>
    <t>燃やさないごみ</t>
    <phoneticPr fontId="25"/>
  </si>
  <si>
    <t>H元.7.1</t>
    <rPh sb="1" eb="2">
      <t>モト</t>
    </rPh>
    <phoneticPr fontId="25"/>
  </si>
  <si>
    <t>H4.1.1
(区域拡張H8.3.1)</t>
    <phoneticPr fontId="25"/>
  </si>
  <si>
    <t>H9.3.31
(区域拡張H11.10.15)</t>
    <rPh sb="9" eb="11">
      <t>クイキ</t>
    </rPh>
    <rPh sb="11" eb="13">
      <t>カクチョウ</t>
    </rPh>
    <phoneticPr fontId="8"/>
  </si>
  <si>
    <t>R元.6.3</t>
    <phoneticPr fontId="25"/>
  </si>
  <si>
    <t>R元.11.8</t>
    <phoneticPr fontId="25"/>
  </si>
  <si>
    <t>5-6　産業大分類別15歳以上の昼間､夜間､流入､流出就業者数（国勢調査）</t>
    <phoneticPr fontId="25"/>
  </si>
  <si>
    <t>10-2　扶助費支出状況</t>
    <phoneticPr fontId="25"/>
  </si>
  <si>
    <t>10-3　生活保護受給者数の推移</t>
    <phoneticPr fontId="25"/>
  </si>
  <si>
    <t>19-10　河川</t>
    <rPh sb="6" eb="8">
      <t>カセン</t>
    </rPh>
    <phoneticPr fontId="25"/>
  </si>
  <si>
    <t>20-7　学び交流館</t>
    <phoneticPr fontId="25"/>
  </si>
  <si>
    <t>20-9　憩い交流館</t>
    <phoneticPr fontId="25"/>
  </si>
  <si>
    <t>20-8　集い交流館</t>
    <rPh sb="5" eb="6">
      <t>ツド</t>
    </rPh>
    <rPh sb="7" eb="9">
      <t>コウリュウ</t>
    </rPh>
    <rPh sb="9" eb="10">
      <t>カン</t>
    </rPh>
    <phoneticPr fontId="25"/>
  </si>
  <si>
    <t>5-6</t>
    <phoneticPr fontId="25"/>
  </si>
  <si>
    <t>10-2</t>
    <phoneticPr fontId="25"/>
  </si>
  <si>
    <t>10-3</t>
    <phoneticPr fontId="25"/>
  </si>
  <si>
    <t>19-10</t>
    <phoneticPr fontId="25"/>
  </si>
  <si>
    <t>20-7</t>
    <phoneticPr fontId="25"/>
  </si>
  <si>
    <t>20-8</t>
    <phoneticPr fontId="25"/>
  </si>
  <si>
    <t>20-9</t>
    <phoneticPr fontId="25"/>
  </si>
  <si>
    <t>20-7</t>
    <phoneticPr fontId="42"/>
  </si>
  <si>
    <t>用途別学校施設面積</t>
    <phoneticPr fontId="25"/>
  </si>
  <si>
    <t>8-1～8-25</t>
    <phoneticPr fontId="25"/>
  </si>
  <si>
    <t>地区センター（多目的ホール）</t>
    <rPh sb="7" eb="10">
      <t>タモクテキ</t>
    </rPh>
    <phoneticPr fontId="25"/>
  </si>
  <si>
    <t>収容定員</t>
    <rPh sb="0" eb="2">
      <t>シュウヨウ</t>
    </rPh>
    <rPh sb="2" eb="4">
      <t>テイイン</t>
    </rPh>
    <phoneticPr fontId="25"/>
  </si>
  <si>
    <t>提供数</t>
    <rPh sb="0" eb="2">
      <t>テイキョウ</t>
    </rPh>
    <rPh sb="2" eb="3">
      <t>スウ</t>
    </rPh>
    <phoneticPr fontId="25"/>
  </si>
  <si>
    <t>展示・学習コーナー来場者数</t>
    <rPh sb="0" eb="2">
      <t>テンジ</t>
    </rPh>
    <rPh sb="3" eb="5">
      <t>ガクシュウ</t>
    </rPh>
    <rPh sb="9" eb="12">
      <t>ライジョウシャ</t>
    </rPh>
    <rPh sb="12" eb="13">
      <t>スウ</t>
    </rPh>
    <phoneticPr fontId="25"/>
  </si>
  <si>
    <t>来場者数</t>
    <rPh sb="0" eb="3">
      <t>ライジョウシャ</t>
    </rPh>
    <rPh sb="3" eb="4">
      <t>スウ</t>
    </rPh>
    <phoneticPr fontId="25"/>
  </si>
  <si>
    <t>リユース家具展示・販売コーナー</t>
    <rPh sb="4" eb="6">
      <t>カグ</t>
    </rPh>
    <rPh sb="6" eb="8">
      <t>テンジ</t>
    </rPh>
    <rPh sb="9" eb="11">
      <t>ハンバイ</t>
    </rPh>
    <phoneticPr fontId="25"/>
  </si>
  <si>
    <t>所在地：立石1-9-1</t>
    <phoneticPr fontId="25"/>
  </si>
  <si>
    <t>9-48　テニスコート</t>
    <phoneticPr fontId="25"/>
  </si>
  <si>
    <t>9-47　野球場</t>
    <phoneticPr fontId="25"/>
  </si>
  <si>
    <t>9-46　球技場</t>
    <phoneticPr fontId="25"/>
  </si>
  <si>
    <t>9-51</t>
    <phoneticPr fontId="25"/>
  </si>
  <si>
    <t>9-52</t>
    <phoneticPr fontId="25"/>
  </si>
  <si>
    <t>9-50</t>
    <phoneticPr fontId="25"/>
  </si>
  <si>
    <t>9-49</t>
    <phoneticPr fontId="25"/>
  </si>
  <si>
    <t>9-48</t>
    <phoneticPr fontId="25"/>
  </si>
  <si>
    <t>9-47</t>
    <phoneticPr fontId="25"/>
  </si>
  <si>
    <t>9-46</t>
    <phoneticPr fontId="25"/>
  </si>
  <si>
    <t>9-45</t>
    <phoneticPr fontId="25"/>
  </si>
  <si>
    <t>9-44</t>
    <phoneticPr fontId="25"/>
  </si>
  <si>
    <t>水元総合スポーツセンター体育館</t>
    <phoneticPr fontId="25"/>
  </si>
  <si>
    <t>水元総合スポーツセンター温水プール</t>
    <phoneticPr fontId="25"/>
  </si>
  <si>
    <t>奥戸総合スポーツセンター温水プール</t>
    <phoneticPr fontId="25"/>
  </si>
  <si>
    <t>水元総合スポーツセンター体育館</t>
    <phoneticPr fontId="25"/>
  </si>
  <si>
    <t>水元総合スポーツセンター温水プール</t>
    <phoneticPr fontId="25"/>
  </si>
  <si>
    <t>奥戸総合スポーツセンター体育館</t>
    <phoneticPr fontId="25"/>
  </si>
  <si>
    <t>奥戸総合スポーツセンター温水プール</t>
    <phoneticPr fontId="25"/>
  </si>
  <si>
    <t>注１：幼稚園型認定こども園は幼稚園に含める。</t>
    <rPh sb="0" eb="1">
      <t>チュウ</t>
    </rPh>
    <rPh sb="3" eb="6">
      <t>ヨウチエン</t>
    </rPh>
    <rPh sb="6" eb="7">
      <t>ガタ</t>
    </rPh>
    <rPh sb="7" eb="9">
      <t>ニンテイ</t>
    </rPh>
    <rPh sb="12" eb="13">
      <t>エン</t>
    </rPh>
    <rPh sb="14" eb="17">
      <t>ヨウチエン</t>
    </rPh>
    <rPh sb="18" eb="19">
      <t>フク</t>
    </rPh>
    <phoneticPr fontId="25"/>
  </si>
  <si>
    <t>注２：教員数は本務者とし、休職者、産休者及び育児・介護休業者並びに産休代替者及び育児・介護休業代替者を含む。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5"/>
  </si>
  <si>
    <t>注１：教員数、学級数及び生徒数には、通級の特別支援学級、日本語学級及び夜間学級を含めない。</t>
    <rPh sb="0" eb="1">
      <t>チュウ</t>
    </rPh>
    <rPh sb="3" eb="5">
      <t>キョウイン</t>
    </rPh>
    <rPh sb="5" eb="6">
      <t>スウ</t>
    </rPh>
    <rPh sb="7" eb="9">
      <t>ガッキュウ</t>
    </rPh>
    <rPh sb="9" eb="10">
      <t>スウ</t>
    </rPh>
    <rPh sb="10" eb="11">
      <t>オヨ</t>
    </rPh>
    <rPh sb="12" eb="15">
      <t>セイトスウ</t>
    </rPh>
    <rPh sb="18" eb="20">
      <t>ツウキュウ</t>
    </rPh>
    <rPh sb="21" eb="23">
      <t>トクベツ</t>
    </rPh>
    <rPh sb="23" eb="25">
      <t>シエン</t>
    </rPh>
    <rPh sb="25" eb="27">
      <t>ガッキュウ</t>
    </rPh>
    <rPh sb="28" eb="31">
      <t>ニホンゴ</t>
    </rPh>
    <rPh sb="31" eb="33">
      <t>ガッキュウ</t>
    </rPh>
    <rPh sb="33" eb="34">
      <t>オヨ</t>
    </rPh>
    <rPh sb="35" eb="37">
      <t>ヤカン</t>
    </rPh>
    <rPh sb="37" eb="39">
      <t>ガッキュウ</t>
    </rPh>
    <rPh sb="40" eb="41">
      <t>フク</t>
    </rPh>
    <phoneticPr fontId="25"/>
  </si>
  <si>
    <t>注３：教員数は本務者とし、休職者、産休者及び育児・介護休業者並びに産休代替者及び育児・介護休業代替者を含む。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5"/>
  </si>
  <si>
    <t>注２：教員数及び生徒数には、通級の特別支援学級、日本語学級及び夜間学級を含めない。</t>
    <rPh sb="0" eb="1">
      <t>チュウ</t>
    </rPh>
    <rPh sb="3" eb="5">
      <t>キョウイン</t>
    </rPh>
    <rPh sb="5" eb="6">
      <t>スウ</t>
    </rPh>
    <rPh sb="6" eb="7">
      <t>オヨ</t>
    </rPh>
    <rPh sb="8" eb="11">
      <t>セイトスウ</t>
    </rPh>
    <rPh sb="14" eb="16">
      <t>ツウキュウ</t>
    </rPh>
    <rPh sb="17" eb="19">
      <t>トクベツ</t>
    </rPh>
    <rPh sb="19" eb="21">
      <t>シエン</t>
    </rPh>
    <rPh sb="21" eb="23">
      <t>ガッキュウ</t>
    </rPh>
    <rPh sb="24" eb="27">
      <t>ニホンゴ</t>
    </rPh>
    <rPh sb="27" eb="29">
      <t>ガッキュウ</t>
    </rPh>
    <rPh sb="29" eb="30">
      <t>オヨ</t>
    </rPh>
    <rPh sb="31" eb="33">
      <t>ヤカン</t>
    </rPh>
    <rPh sb="33" eb="35">
      <t>ガッキュウ</t>
    </rPh>
    <rPh sb="36" eb="37">
      <t>フク</t>
    </rPh>
    <phoneticPr fontId="25"/>
  </si>
  <si>
    <t>韓国・朝鮮</t>
    <phoneticPr fontId="25"/>
  </si>
  <si>
    <t>平成29年度</t>
    <rPh sb="0" eb="2">
      <t>ヘイセイ</t>
    </rPh>
    <rPh sb="4" eb="5">
      <t>ネン</t>
    </rPh>
    <phoneticPr fontId="25"/>
  </si>
  <si>
    <t>年</t>
    <phoneticPr fontId="25"/>
  </si>
  <si>
    <t>（令和4年4月1日現在）</t>
    <rPh sb="1" eb="2">
      <t>レイ</t>
    </rPh>
    <rPh sb="2" eb="3">
      <t>ワ</t>
    </rPh>
    <rPh sb="4" eb="5">
      <t>ネン</t>
    </rPh>
    <rPh sb="6" eb="7">
      <t>ガツ</t>
    </rPh>
    <rPh sb="8" eb="11">
      <t>ニチゲンザイ</t>
    </rPh>
    <rPh sb="9" eb="11">
      <t>ゲンザイ</t>
    </rPh>
    <phoneticPr fontId="25"/>
  </si>
  <si>
    <t>注２：水元、新宿、堀切、東四つ木、奥戸は、在宅介護支援センターとしての開設年月日を記載している。</t>
    <rPh sb="0" eb="1">
      <t>チュウ</t>
    </rPh>
    <rPh sb="3" eb="5">
      <t>ミズモト</t>
    </rPh>
    <rPh sb="6" eb="8">
      <t>ニイジュク</t>
    </rPh>
    <rPh sb="9" eb="11">
      <t>ホリキリ</t>
    </rPh>
    <rPh sb="12" eb="14">
      <t>ヒガシヨ</t>
    </rPh>
    <rPh sb="15" eb="16">
      <t>ギ</t>
    </rPh>
    <rPh sb="17" eb="19">
      <t>オクド</t>
    </rPh>
    <phoneticPr fontId="25"/>
  </si>
  <si>
    <t>注３：地域包括支援センターが、高齢者の総合相談窓口であることが容易にわかるように、通称名として高齢者総合相談センターを使用している。</t>
    <rPh sb="0" eb="1">
      <t>チュウ</t>
    </rPh>
    <rPh sb="3" eb="5">
      <t>チイキ</t>
    </rPh>
    <rPh sb="5" eb="7">
      <t>ホウカツ</t>
    </rPh>
    <rPh sb="7" eb="9">
      <t>シエン</t>
    </rPh>
    <rPh sb="15" eb="18">
      <t>コウレイシャ</t>
    </rPh>
    <rPh sb="19" eb="21">
      <t>ソウゴウ</t>
    </rPh>
    <rPh sb="21" eb="23">
      <t>ソウダン</t>
    </rPh>
    <rPh sb="23" eb="25">
      <t>マドグチ</t>
    </rPh>
    <rPh sb="31" eb="33">
      <t>ヨウイ</t>
    </rPh>
    <phoneticPr fontId="25"/>
  </si>
  <si>
    <t>注１：相談延件数及び相談実人数は令和3年度のもの。</t>
    <rPh sb="0" eb="1">
      <t>チュウ</t>
    </rPh>
    <rPh sb="3" eb="5">
      <t>ソウダン</t>
    </rPh>
    <rPh sb="5" eb="6">
      <t>ノベ</t>
    </rPh>
    <rPh sb="6" eb="8">
      <t>ケンスウ</t>
    </rPh>
    <rPh sb="8" eb="9">
      <t>オヨ</t>
    </rPh>
    <rPh sb="10" eb="12">
      <t>ソウダン</t>
    </rPh>
    <rPh sb="12" eb="13">
      <t>ジツ</t>
    </rPh>
    <rPh sb="13" eb="15">
      <t>ニンズウ</t>
    </rPh>
    <rPh sb="16" eb="18">
      <t>レイワ</t>
    </rPh>
    <rPh sb="19" eb="21">
      <t>ネンド</t>
    </rPh>
    <phoneticPr fontId="25"/>
  </si>
  <si>
    <t>（各年度末現在）</t>
    <rPh sb="1" eb="5">
      <t>カクネンドマツ</t>
    </rPh>
    <rPh sb="5" eb="7">
      <t>ゲンザイ</t>
    </rPh>
    <phoneticPr fontId="25"/>
  </si>
  <si>
    <t>道路管理課</t>
    <phoneticPr fontId="25"/>
  </si>
  <si>
    <t>（単位：校）</t>
    <rPh sb="1" eb="3">
      <t>タンイ</t>
    </rPh>
    <rPh sb="4" eb="5">
      <t>コウ</t>
    </rPh>
    <phoneticPr fontId="25"/>
  </si>
  <si>
    <t>16-9　災害時の飲料水等の確保</t>
    <rPh sb="5" eb="7">
      <t>サイガイ</t>
    </rPh>
    <rPh sb="7" eb="8">
      <t>ジ</t>
    </rPh>
    <rPh sb="9" eb="12">
      <t>インリョウスイ</t>
    </rPh>
    <rPh sb="12" eb="13">
      <t>トウ</t>
    </rPh>
    <rPh sb="14" eb="16">
      <t>カクホ</t>
    </rPh>
    <phoneticPr fontId="25"/>
  </si>
  <si>
    <t>16-8　主な災害対策備蓄品</t>
    <rPh sb="5" eb="6">
      <t>オモ</t>
    </rPh>
    <rPh sb="7" eb="9">
      <t>サイガイ</t>
    </rPh>
    <rPh sb="9" eb="11">
      <t>タイサク</t>
    </rPh>
    <rPh sb="11" eb="13">
      <t>ビチク</t>
    </rPh>
    <rPh sb="13" eb="14">
      <t>ヒン</t>
    </rPh>
    <phoneticPr fontId="25"/>
  </si>
  <si>
    <t>16-7　地域防災組織</t>
    <rPh sb="5" eb="7">
      <t>チイキ</t>
    </rPh>
    <rPh sb="7" eb="9">
      <t>ボウサイ</t>
    </rPh>
    <rPh sb="9" eb="11">
      <t>ソシキ</t>
    </rPh>
    <phoneticPr fontId="25"/>
  </si>
  <si>
    <t>16-6　学校避難所</t>
    <rPh sb="5" eb="7">
      <t>ガッコウ</t>
    </rPh>
    <rPh sb="7" eb="10">
      <t>ヒナンジョ</t>
    </rPh>
    <phoneticPr fontId="25"/>
  </si>
  <si>
    <t>16-5　防災活動拠点</t>
    <rPh sb="5" eb="7">
      <t>ボウサイ</t>
    </rPh>
    <rPh sb="7" eb="9">
      <t>カツドウ</t>
    </rPh>
    <rPh sb="9" eb="11">
      <t>キョテン</t>
    </rPh>
    <phoneticPr fontId="25"/>
  </si>
  <si>
    <t>16-5</t>
    <phoneticPr fontId="25"/>
  </si>
  <si>
    <t>16-6</t>
    <phoneticPr fontId="25"/>
  </si>
  <si>
    <t>16-7</t>
    <phoneticPr fontId="25"/>
  </si>
  <si>
    <t>16-8</t>
    <phoneticPr fontId="25"/>
  </si>
  <si>
    <t>16-9</t>
    <phoneticPr fontId="25"/>
  </si>
  <si>
    <t>16-5</t>
    <phoneticPr fontId="93"/>
  </si>
  <si>
    <t>16-1～16-9</t>
    <phoneticPr fontId="25"/>
  </si>
  <si>
    <t>防災活動拠点</t>
    <rPh sb="0" eb="2">
      <t>ボウサイ</t>
    </rPh>
    <rPh sb="2" eb="4">
      <t>カツドウ</t>
    </rPh>
    <rPh sb="4" eb="6">
      <t>キョテン</t>
    </rPh>
    <phoneticPr fontId="25"/>
  </si>
  <si>
    <t>資料：教育委員会事務局指導室</t>
    <rPh sb="3" eb="5">
      <t>キョウイク</t>
    </rPh>
    <rPh sb="5" eb="8">
      <t>イインカイ</t>
    </rPh>
    <rPh sb="8" eb="11">
      <t>ジムキョク</t>
    </rPh>
    <rPh sb="11" eb="14">
      <t>シドウシツ</t>
    </rPh>
    <phoneticPr fontId="25"/>
  </si>
  <si>
    <t>(指)教育研究指定校
(都)教育推進指定校</t>
    <phoneticPr fontId="25"/>
  </si>
  <si>
    <t>アンコールアワー</t>
    <phoneticPr fontId="25"/>
  </si>
  <si>
    <t>　注：カッコ書き数字は定員である｡</t>
    <rPh sb="6" eb="7">
      <t>カ</t>
    </rPh>
    <rPh sb="8" eb="10">
      <t>スウジ</t>
    </rPh>
    <phoneticPr fontId="25"/>
  </si>
  <si>
    <t>　注：カッコ書きは総室数と定員数。</t>
    <rPh sb="6" eb="7">
      <t>ガ</t>
    </rPh>
    <rPh sb="9" eb="10">
      <t>ソウ</t>
    </rPh>
    <rPh sb="10" eb="11">
      <t>シツ</t>
    </rPh>
    <rPh sb="11" eb="12">
      <t>スウ</t>
    </rPh>
    <rPh sb="13" eb="16">
      <t>テイインスウ</t>
    </rPh>
    <phoneticPr fontId="25"/>
  </si>
  <si>
    <t>注１：カッコ書きは、借上げ室数及び定員数。</t>
    <rPh sb="6" eb="7">
      <t>ガ</t>
    </rPh>
    <rPh sb="10" eb="12">
      <t>カリア</t>
    </rPh>
    <rPh sb="13" eb="14">
      <t>シツ</t>
    </rPh>
    <rPh sb="14" eb="15">
      <t>スウ</t>
    </rPh>
    <rPh sb="15" eb="16">
      <t>オヨ</t>
    </rPh>
    <rPh sb="17" eb="20">
      <t>テイインスウ</t>
    </rPh>
    <phoneticPr fontId="25"/>
  </si>
  <si>
    <t>（単位：人）</t>
    <rPh sb="1" eb="3">
      <t>タンイ</t>
    </rPh>
    <rPh sb="4" eb="5">
      <t>ヒト</t>
    </rPh>
    <phoneticPr fontId="25"/>
  </si>
  <si>
    <t>通所リハビリテーション</t>
    <rPh sb="0" eb="1">
      <t>ツウ</t>
    </rPh>
    <rPh sb="1" eb="2">
      <t>ショ</t>
    </rPh>
    <phoneticPr fontId="8"/>
  </si>
  <si>
    <t>(再掲)
うち放置台数</t>
    <rPh sb="7" eb="9">
      <t>ホウチ</t>
    </rPh>
    <rPh sb="9" eb="11">
      <t>ダイスウ</t>
    </rPh>
    <phoneticPr fontId="25"/>
  </si>
  <si>
    <t>注２：テクノプラザかつしかで実施する専門相談の件数は、「10-47専門相談」に掲載。</t>
    <rPh sb="14" eb="16">
      <t>ジッシ</t>
    </rPh>
    <rPh sb="18" eb="20">
      <t>センモン</t>
    </rPh>
    <rPh sb="20" eb="22">
      <t>ソウダン</t>
    </rPh>
    <rPh sb="23" eb="25">
      <t>ケンスウ</t>
    </rPh>
    <rPh sb="33" eb="35">
      <t>センモン</t>
    </rPh>
    <rPh sb="35" eb="37">
      <t>ソウダン</t>
    </rPh>
    <rPh sb="39" eb="41">
      <t>ケイサイ</t>
    </rPh>
    <phoneticPr fontId="25"/>
  </si>
  <si>
    <t>資料：健康部保健予防課</t>
    <rPh sb="3" eb="5">
      <t>ケンコウ</t>
    </rPh>
    <rPh sb="5" eb="6">
      <t>ブ</t>
    </rPh>
    <rPh sb="6" eb="8">
      <t>ホケン</t>
    </rPh>
    <rPh sb="8" eb="11">
      <t>ヨボウカ</t>
    </rPh>
    <phoneticPr fontId="25"/>
  </si>
  <si>
    <t>総数</t>
    <rPh sb="0" eb="2">
      <t>ソウスウ</t>
    </rPh>
    <phoneticPr fontId="25"/>
  </si>
  <si>
    <t>住宅・店舗</t>
    <rPh sb="0" eb="2">
      <t>ジュウタク</t>
    </rPh>
    <rPh sb="3" eb="5">
      <t>テンポ</t>
    </rPh>
    <phoneticPr fontId="25"/>
  </si>
  <si>
    <t>住宅</t>
    <phoneticPr fontId="25"/>
  </si>
  <si>
    <t>店舗</t>
    <phoneticPr fontId="25"/>
  </si>
  <si>
    <t>雑種家屋</t>
    <phoneticPr fontId="25"/>
  </si>
  <si>
    <t>劇場・映画館
(ｷｬﾊﾞﾚｰ、ﾀﾞﾝｽﾎｰﾙを含む)</t>
    <rPh sb="23" eb="24">
      <t>フク</t>
    </rPh>
    <phoneticPr fontId="25"/>
  </si>
  <si>
    <t>その他(駅舎を含む)</t>
    <phoneticPr fontId="25"/>
  </si>
  <si>
    <t>（令和3年3月卒業)</t>
    <phoneticPr fontId="25"/>
  </si>
  <si>
    <t>（令和4年1月1日現在）</t>
  </si>
  <si>
    <t>（各年1月1日現在）</t>
  </si>
  <si>
    <t>（各年4月1日現在）</t>
  </si>
  <si>
    <t xml:space="preserve">（令和4年4月1日現在） </t>
  </si>
  <si>
    <t xml:space="preserve">（令和4年4月1日現在） </t>
    <rPh sb="4" eb="5">
      <t>ネン</t>
    </rPh>
    <rPh sb="8" eb="9">
      <t>ニチ</t>
    </rPh>
    <phoneticPr fontId="25"/>
  </si>
  <si>
    <t xml:space="preserve">（各年4月1日現在） </t>
  </si>
  <si>
    <t xml:space="preserve">（各年10月1日現在） </t>
  </si>
  <si>
    <t xml:space="preserve">（令和4年10月1日現在） </t>
    <rPh sb="4" eb="5">
      <t>ネン</t>
    </rPh>
    <phoneticPr fontId="25"/>
  </si>
  <si>
    <t>　注：平成12年～平成20年「工業統計調査」(調査日：各年12月31日現在）</t>
    <rPh sb="3" eb="5">
      <t>ヘイセイ</t>
    </rPh>
    <rPh sb="7" eb="8">
      <t>ネン</t>
    </rPh>
    <rPh sb="9" eb="11">
      <t>ヘイセイ</t>
    </rPh>
    <rPh sb="13" eb="14">
      <t>ネン</t>
    </rPh>
    <rPh sb="15" eb="17">
      <t>コウギョウ</t>
    </rPh>
    <rPh sb="17" eb="19">
      <t>トウケイ</t>
    </rPh>
    <rPh sb="19" eb="21">
      <t>チョウサ</t>
    </rPh>
    <rPh sb="23" eb="26">
      <t>チョウサビ</t>
    </rPh>
    <rPh sb="27" eb="29">
      <t>カクネン</t>
    </rPh>
    <rPh sb="31" eb="32">
      <t>ガツ</t>
    </rPh>
    <rPh sb="34" eb="35">
      <t>ニチ</t>
    </rPh>
    <phoneticPr fontId="25"/>
  </si>
  <si>
    <t>（各年2月1日現在）</t>
  </si>
  <si>
    <t>（令和2年2月1日現在）</t>
  </si>
  <si>
    <t>（各年10月１日現在）</t>
  </si>
  <si>
    <t>（各年10月1日現在）</t>
  </si>
  <si>
    <t xml:space="preserve">（各年5月1日現在） </t>
  </si>
  <si>
    <t>（令和3年5月1日現在）</t>
    <rPh sb="4" eb="5">
      <t>ネン</t>
    </rPh>
    <phoneticPr fontId="25"/>
  </si>
  <si>
    <t>（各年5月1日現在）</t>
  </si>
  <si>
    <t>（令和4年4月1日現在）</t>
    <rPh sb="4" eb="5">
      <t>ネン</t>
    </rPh>
    <phoneticPr fontId="25"/>
  </si>
  <si>
    <t>（令和4年4月1日現在）</t>
    <rPh sb="4" eb="5">
      <t>ネン</t>
    </rPh>
    <rPh sb="5" eb="6">
      <t>ヘイネン</t>
    </rPh>
    <rPh sb="6" eb="7">
      <t>ガツ</t>
    </rPh>
    <rPh sb="8" eb="9">
      <t>ヒ</t>
    </rPh>
    <phoneticPr fontId="25"/>
  </si>
  <si>
    <t>（各年4月1日現在）</t>
    <rPh sb="4" eb="5">
      <t>ガツ</t>
    </rPh>
    <rPh sb="5" eb="7">
      <t>ツイタチ</t>
    </rPh>
    <phoneticPr fontId="25"/>
  </si>
  <si>
    <t>（令和4年9月1日現在）</t>
    <rPh sb="4" eb="5">
      <t>ネン</t>
    </rPh>
    <phoneticPr fontId="25"/>
  </si>
  <si>
    <t>（単位：人）</t>
  </si>
  <si>
    <t>（単位：件）</t>
  </si>
  <si>
    <t>（単位：件）</t>
    <phoneticPr fontId="25"/>
  </si>
  <si>
    <t>（単位：戸）</t>
  </si>
  <si>
    <t>（単位：戸）</t>
    <phoneticPr fontId="25"/>
  </si>
  <si>
    <t>（単位：円）</t>
  </si>
  <si>
    <t>（単位：円）</t>
    <phoneticPr fontId="25"/>
  </si>
  <si>
    <t xml:space="preserve">（単位：人） </t>
    <phoneticPr fontId="25"/>
  </si>
  <si>
    <t>（単位：千㎡）</t>
    <phoneticPr fontId="25"/>
  </si>
  <si>
    <t>（単位：棟）</t>
  </si>
  <si>
    <t>（単位：千円）</t>
  </si>
  <si>
    <t>（単位：㎡）</t>
  </si>
  <si>
    <t>（単位：㎡）　</t>
    <phoneticPr fontId="25"/>
  </si>
  <si>
    <t xml:space="preserve">（単位：冊） </t>
    <phoneticPr fontId="25"/>
  </si>
  <si>
    <t>（単位：人）</t>
    <phoneticPr fontId="25"/>
  </si>
  <si>
    <t>（単位：室）</t>
    <phoneticPr fontId="25"/>
  </si>
  <si>
    <t>（単位：世帯）</t>
  </si>
  <si>
    <t>（単位：世帯）</t>
    <phoneticPr fontId="25"/>
  </si>
  <si>
    <t>（単位：回）</t>
    <phoneticPr fontId="25"/>
  </si>
  <si>
    <t>（単位：園）</t>
    <phoneticPr fontId="25"/>
  </si>
  <si>
    <t>（単位：台）</t>
  </si>
  <si>
    <t>（単位：ｔ）</t>
  </si>
  <si>
    <t>（単位：kg）</t>
  </si>
  <si>
    <t>（単位：㎡）</t>
    <phoneticPr fontId="25"/>
  </si>
  <si>
    <t>（単位：m）</t>
  </si>
  <si>
    <t>（単位：本）</t>
  </si>
  <si>
    <t>（単位：本）</t>
    <phoneticPr fontId="25"/>
  </si>
  <si>
    <t>（単位：基）</t>
    <phoneticPr fontId="25"/>
  </si>
  <si>
    <t>（単位：人、％）</t>
    <rPh sb="4" eb="5">
      <t>ヒト</t>
    </rPh>
    <phoneticPr fontId="25"/>
  </si>
  <si>
    <t>1-7　町目別高齢者人口</t>
    <phoneticPr fontId="25"/>
  </si>
  <si>
    <t>1-9　国籍別外国人人口</t>
    <rPh sb="7" eb="9">
      <t>ガイコク</t>
    </rPh>
    <rPh sb="9" eb="10">
      <t>ジン</t>
    </rPh>
    <rPh sb="10" eb="12">
      <t>ジンコウ</t>
    </rPh>
    <phoneticPr fontId="25"/>
  </si>
  <si>
    <t>1-11　国勢調査結果における人口の推移（国勢調査）</t>
    <rPh sb="21" eb="23">
      <t>コクセイ</t>
    </rPh>
    <rPh sb="23" eb="25">
      <t>チョウサ</t>
    </rPh>
    <phoneticPr fontId="25"/>
  </si>
  <si>
    <t>1-10　主要国籍別外国人人口の推移</t>
    <rPh sb="10" eb="12">
      <t>ガイコク</t>
    </rPh>
    <rPh sb="12" eb="13">
      <t>ジン</t>
    </rPh>
    <rPh sb="13" eb="15">
      <t>ジンコウ</t>
    </rPh>
    <rPh sb="16" eb="18">
      <t>スイイ</t>
    </rPh>
    <phoneticPr fontId="27"/>
  </si>
  <si>
    <t>1-6</t>
    <phoneticPr fontId="25"/>
  </si>
  <si>
    <t>1-7</t>
    <phoneticPr fontId="25"/>
  </si>
  <si>
    <t>1-9</t>
    <phoneticPr fontId="25"/>
  </si>
  <si>
    <t>1-10</t>
    <phoneticPr fontId="25"/>
  </si>
  <si>
    <t>1-1～1-14</t>
    <phoneticPr fontId="25"/>
  </si>
  <si>
    <t>1-14</t>
    <phoneticPr fontId="25"/>
  </si>
  <si>
    <t>1-13</t>
    <phoneticPr fontId="25"/>
  </si>
  <si>
    <t>1-12</t>
    <phoneticPr fontId="25"/>
  </si>
  <si>
    <t>1-11</t>
    <phoneticPr fontId="25"/>
  </si>
  <si>
    <t>1-6　ひとり暮らし高齢者数の推移</t>
    <rPh sb="15" eb="17">
      <t>スイイ</t>
    </rPh>
    <phoneticPr fontId="25"/>
  </si>
  <si>
    <t>1-5　乳幼児人口の推移</t>
    <rPh sb="10" eb="12">
      <t>スイイ</t>
    </rPh>
    <phoneticPr fontId="25"/>
  </si>
  <si>
    <t>1-4　住民基本台帳による年齢３区分別人口の推移</t>
    <phoneticPr fontId="25"/>
  </si>
  <si>
    <t>1-4</t>
    <phoneticPr fontId="25"/>
  </si>
  <si>
    <t>1-5</t>
    <phoneticPr fontId="25"/>
  </si>
  <si>
    <t>1-8(その1)</t>
    <phoneticPr fontId="93"/>
  </si>
  <si>
    <t>1-8(その2)</t>
    <phoneticPr fontId="93"/>
  </si>
  <si>
    <t>1-8(その3)</t>
    <phoneticPr fontId="93"/>
  </si>
  <si>
    <t>1-8(その1)</t>
    <phoneticPr fontId="25"/>
  </si>
  <si>
    <t>1-8(その2)</t>
    <phoneticPr fontId="25"/>
  </si>
  <si>
    <t>1-8(その3)</t>
    <phoneticPr fontId="25"/>
  </si>
  <si>
    <t>1-12　葛飾区から見たその他の地域との流出入人口（国勢調査）</t>
    <rPh sb="26" eb="28">
      <t>コクセイ</t>
    </rPh>
    <rPh sb="28" eb="30">
      <t>チョウサ</t>
    </rPh>
    <phoneticPr fontId="25"/>
  </si>
  <si>
    <t>1-8　町丁目別５歳階級別人口（その３）</t>
    <phoneticPr fontId="42"/>
  </si>
  <si>
    <t>1-8　町丁目別５歳階級別人口（その２）</t>
    <phoneticPr fontId="42"/>
  </si>
  <si>
    <t>1-8　町丁目別５歳階級別人口（その１）</t>
    <rPh sb="4" eb="5">
      <t>マチ</t>
    </rPh>
    <rPh sb="5" eb="6">
      <t>チョウ</t>
    </rPh>
    <rPh sb="6" eb="7">
      <t>メ</t>
    </rPh>
    <rPh sb="7" eb="8">
      <t>ベツ</t>
    </rPh>
    <rPh sb="9" eb="10">
      <t>サイ</t>
    </rPh>
    <phoneticPr fontId="25"/>
  </si>
  <si>
    <t>1-3</t>
    <phoneticPr fontId="25"/>
  </si>
  <si>
    <t>1-3</t>
    <phoneticPr fontId="93"/>
  </si>
  <si>
    <t>2-12　地域別居住世帯の有無別住宅数､住宅以外の人が居住する建物数（住宅・土地統計調査）</t>
    <rPh sb="35" eb="37">
      <t>ジュウタク</t>
    </rPh>
    <rPh sb="38" eb="40">
      <t>トチ</t>
    </rPh>
    <rPh sb="40" eb="42">
      <t>トウケイ</t>
    </rPh>
    <rPh sb="42" eb="44">
      <t>チョウサ</t>
    </rPh>
    <phoneticPr fontId="25"/>
  </si>
  <si>
    <t>2-11　住宅の設備状況（住宅・土地統計調査）</t>
    <phoneticPr fontId="25"/>
  </si>
  <si>
    <t>2-10　居住世帯ありの住宅状況（住宅・土地統計調査）</t>
    <rPh sb="17" eb="19">
      <t>ジュウタク</t>
    </rPh>
    <rPh sb="20" eb="22">
      <t>トチ</t>
    </rPh>
    <rPh sb="22" eb="24">
      <t>トウケイ</t>
    </rPh>
    <rPh sb="24" eb="26">
      <t>チョウサ</t>
    </rPh>
    <phoneticPr fontId="25"/>
  </si>
  <si>
    <t>2-9　高齢者向け住宅</t>
    <phoneticPr fontId="25"/>
  </si>
  <si>
    <t>2-8　公的住宅戸数</t>
    <phoneticPr fontId="25"/>
  </si>
  <si>
    <t>2-7　建築物確認等申請件数及び申請戸数</t>
    <rPh sb="14" eb="15">
      <t>オヨ</t>
    </rPh>
    <rPh sb="16" eb="18">
      <t>シンセイ</t>
    </rPh>
    <rPh sb="18" eb="20">
      <t>コスウ</t>
    </rPh>
    <phoneticPr fontId="25"/>
  </si>
  <si>
    <t>2-6　構造別着工建築物数</t>
    <phoneticPr fontId="25"/>
  </si>
  <si>
    <t>2-5　着工新設住宅の推移</t>
    <rPh sb="4" eb="5">
      <t>キ</t>
    </rPh>
    <rPh sb="5" eb="6">
      <t>コウ</t>
    </rPh>
    <rPh sb="6" eb="7">
      <t>シン</t>
    </rPh>
    <rPh sb="7" eb="8">
      <t>セツ</t>
    </rPh>
    <rPh sb="8" eb="9">
      <t>ジュウ</t>
    </rPh>
    <rPh sb="9" eb="10">
      <t>タク</t>
    </rPh>
    <rPh sb="11" eb="12">
      <t>スイ</t>
    </rPh>
    <rPh sb="12" eb="13">
      <t>ウツリ</t>
    </rPh>
    <phoneticPr fontId="25"/>
  </si>
  <si>
    <t>2-4　滅失建築物数</t>
    <phoneticPr fontId="25"/>
  </si>
  <si>
    <t>2-4</t>
    <phoneticPr fontId="25"/>
  </si>
  <si>
    <t>2-5</t>
    <phoneticPr fontId="25"/>
  </si>
  <si>
    <t>2-6</t>
    <phoneticPr fontId="25"/>
  </si>
  <si>
    <t>2-7</t>
    <phoneticPr fontId="25"/>
  </si>
  <si>
    <t>2-8</t>
    <phoneticPr fontId="25"/>
  </si>
  <si>
    <t>2-9</t>
    <phoneticPr fontId="25"/>
  </si>
  <si>
    <t>2-10</t>
    <phoneticPr fontId="25"/>
  </si>
  <si>
    <t>2-11</t>
    <phoneticPr fontId="25"/>
  </si>
  <si>
    <t>2-12</t>
    <phoneticPr fontId="25"/>
  </si>
  <si>
    <t>（３）、（４）は別シート</t>
    <rPh sb="8" eb="9">
      <t>ベツ</t>
    </rPh>
    <phoneticPr fontId="25"/>
  </si>
  <si>
    <t>（平成30年10月1日現在）</t>
  </si>
  <si>
    <t>（平成28年6月１日現在）</t>
  </si>
  <si>
    <t>（平成28年6月1日現在）</t>
  </si>
  <si>
    <t>（平成28年6月1日現在）</t>
    <rPh sb="5" eb="6">
      <t>ネン</t>
    </rPh>
    <rPh sb="7" eb="8">
      <t>ガツ</t>
    </rPh>
    <rPh sb="9" eb="10">
      <t>ニチ</t>
    </rPh>
    <rPh sb="10" eb="12">
      <t>ゲンザイ</t>
    </rPh>
    <phoneticPr fontId="25"/>
  </si>
  <si>
    <t>（平成28年6月1日現在）</t>
    <rPh sb="5" eb="6">
      <t>ネン</t>
    </rPh>
    <rPh sb="7" eb="8">
      <t>ガツ</t>
    </rPh>
    <rPh sb="9" eb="10">
      <t>ニチ</t>
    </rPh>
    <phoneticPr fontId="50"/>
  </si>
  <si>
    <t>（平成26年7月1日現在）</t>
    <rPh sb="5" eb="6">
      <t>ネン</t>
    </rPh>
    <rPh sb="7" eb="8">
      <t>ガツ</t>
    </rPh>
    <rPh sb="9" eb="10">
      <t>ヒ</t>
    </rPh>
    <rPh sb="10" eb="12">
      <t>ゲンザイ</t>
    </rPh>
    <phoneticPr fontId="25"/>
  </si>
  <si>
    <t>（平成27年10月１日現在）</t>
  </si>
  <si>
    <t>5-5　産業大分類別15歳以上就業者数（国勢調査）</t>
    <phoneticPr fontId="25"/>
  </si>
  <si>
    <t>5-4　職業別15歳以上就業者数（国勢調査）</t>
    <phoneticPr fontId="25"/>
  </si>
  <si>
    <t>5-4</t>
    <phoneticPr fontId="25"/>
  </si>
  <si>
    <t>5-5</t>
    <phoneticPr fontId="25"/>
  </si>
  <si>
    <t>9-41</t>
    <phoneticPr fontId="25"/>
  </si>
  <si>
    <t>9-42</t>
    <phoneticPr fontId="25"/>
  </si>
  <si>
    <t>9-43</t>
    <phoneticPr fontId="25"/>
  </si>
  <si>
    <t>20歳未満</t>
    <phoneticPr fontId="25"/>
  </si>
  <si>
    <t>20～29歳</t>
    <phoneticPr fontId="25"/>
  </si>
  <si>
    <t>90歳以上</t>
    <phoneticPr fontId="25"/>
  </si>
  <si>
    <t>30～39歳</t>
    <phoneticPr fontId="25"/>
  </si>
  <si>
    <t>40～49歳</t>
    <phoneticPr fontId="25"/>
  </si>
  <si>
    <t>50～59歳</t>
    <phoneticPr fontId="25"/>
  </si>
  <si>
    <t>60～69歳</t>
    <phoneticPr fontId="25"/>
  </si>
  <si>
    <t>70～79歳</t>
    <phoneticPr fontId="25"/>
  </si>
  <si>
    <t>80～89歳</t>
    <phoneticPr fontId="25"/>
  </si>
  <si>
    <t>（２）は別シート</t>
    <rPh sb="4" eb="5">
      <t>ベツ</t>
    </rPh>
    <phoneticPr fontId="25"/>
  </si>
  <si>
    <t>10-39　区が設置支援を行った高齢者福祉施設等</t>
    <phoneticPr fontId="25"/>
  </si>
  <si>
    <t>10-37　高齢者総合相談センター（地域包括支援センター）</t>
    <phoneticPr fontId="25"/>
  </si>
  <si>
    <t>10-38　区が設置し、社会福祉法人に設置主体を移管した高齢者福祉施設</t>
    <phoneticPr fontId="25"/>
  </si>
  <si>
    <t>10-37</t>
    <phoneticPr fontId="25"/>
  </si>
  <si>
    <t>10-38</t>
    <phoneticPr fontId="25"/>
  </si>
  <si>
    <t>（２）被保険者資格取得状況</t>
    <phoneticPr fontId="25"/>
  </si>
  <si>
    <t>（３）被保険者資格喪失状況</t>
    <phoneticPr fontId="25"/>
  </si>
  <si>
    <t>（４）保険給付状況</t>
    <phoneticPr fontId="25"/>
  </si>
  <si>
    <t>世帯</t>
    <rPh sb="0" eb="2">
      <t>セタイ</t>
    </rPh>
    <phoneticPr fontId="25"/>
  </si>
  <si>
    <t>被保険者</t>
    <rPh sb="0" eb="4">
      <t>ヒホケンシャ</t>
    </rPh>
    <phoneticPr fontId="25"/>
  </si>
  <si>
    <t>(参考)12か月平均</t>
    <rPh sb="1" eb="3">
      <t>サンコウ</t>
    </rPh>
    <rPh sb="7" eb="8">
      <t>ゲツ</t>
    </rPh>
    <rPh sb="8" eb="10">
      <t>ヘイキン</t>
    </rPh>
    <phoneticPr fontId="25"/>
  </si>
  <si>
    <t>（４）～（５）は次のシート</t>
    <rPh sb="8" eb="9">
      <t>ツギ</t>
    </rPh>
    <phoneticPr fontId="25"/>
  </si>
  <si>
    <t>11-5(1)(2)(3)</t>
    <phoneticPr fontId="25"/>
  </si>
  <si>
    <t>11-5(4)(5)</t>
    <phoneticPr fontId="25"/>
  </si>
  <si>
    <t>人</t>
    <rPh sb="0" eb="1">
      <t>ヒト</t>
    </rPh>
    <phoneticPr fontId="25"/>
  </si>
  <si>
    <t>条例定数</t>
    <rPh sb="0" eb="2">
      <t>ジョウレイ</t>
    </rPh>
    <rPh sb="2" eb="4">
      <t>テイスウ</t>
    </rPh>
    <phoneticPr fontId="25"/>
  </si>
  <si>
    <t>対前年増加率</t>
    <rPh sb="0" eb="1">
      <t>タイ</t>
    </rPh>
    <rPh sb="1" eb="3">
      <t>ゼンネン</t>
    </rPh>
    <rPh sb="3" eb="5">
      <t>ゾウカ</t>
    </rPh>
    <rPh sb="5" eb="6">
      <t>リツ</t>
    </rPh>
    <phoneticPr fontId="25"/>
  </si>
  <si>
    <t>14-2　23区職員数（条例定数）の推移</t>
    <rPh sb="12" eb="14">
      <t>ジョウレイ</t>
    </rPh>
    <rPh sb="14" eb="16">
      <t>テイスウ</t>
    </rPh>
    <phoneticPr fontId="25"/>
  </si>
  <si>
    <t>23区職員数（条例定数）の推移</t>
    <rPh sb="2" eb="3">
      <t>ク</t>
    </rPh>
    <phoneticPr fontId="25"/>
  </si>
  <si>
    <t>14-3</t>
    <phoneticPr fontId="25"/>
  </si>
  <si>
    <t>14-4</t>
    <phoneticPr fontId="25"/>
  </si>
  <si>
    <t>14-5</t>
    <phoneticPr fontId="25"/>
  </si>
  <si>
    <t>14-6</t>
    <phoneticPr fontId="25"/>
  </si>
  <si>
    <t>18-3　がん検診</t>
    <rPh sb="7" eb="9">
      <t>ケンシン</t>
    </rPh>
    <phoneticPr fontId="25"/>
  </si>
  <si>
    <t>18-7　医療施設ならびに病床数</t>
    <phoneticPr fontId="25"/>
  </si>
  <si>
    <t>18-8　医療従事者数の推移</t>
    <phoneticPr fontId="25"/>
  </si>
  <si>
    <t>18-9　合計特殊出生率</t>
    <phoneticPr fontId="25"/>
  </si>
  <si>
    <t>18-9</t>
    <phoneticPr fontId="25"/>
  </si>
  <si>
    <t>18-7</t>
    <phoneticPr fontId="25"/>
  </si>
  <si>
    <t>18-8</t>
    <phoneticPr fontId="25"/>
  </si>
  <si>
    <t>18-2</t>
    <phoneticPr fontId="25"/>
  </si>
  <si>
    <t>18-3</t>
    <phoneticPr fontId="25"/>
  </si>
  <si>
    <t>19-11　自然保護区域</t>
    <phoneticPr fontId="25"/>
  </si>
  <si>
    <t>19-12　自然再生区域</t>
    <phoneticPr fontId="25"/>
  </si>
  <si>
    <t>19-13　主なコミュニティ道路・緑道</t>
    <phoneticPr fontId="25"/>
  </si>
  <si>
    <t>19-13</t>
    <phoneticPr fontId="25"/>
  </si>
  <si>
    <t>19-11</t>
    <phoneticPr fontId="25"/>
  </si>
  <si>
    <t>19-12</t>
    <phoneticPr fontId="25"/>
  </si>
  <si>
    <t>7-1</t>
    <phoneticPr fontId="25"/>
  </si>
  <si>
    <t>7-2</t>
    <phoneticPr fontId="25"/>
  </si>
  <si>
    <t>7-3</t>
    <phoneticPr fontId="25"/>
  </si>
  <si>
    <t>7-3　地域別下水道施設及び付属設備</t>
    <phoneticPr fontId="25"/>
  </si>
  <si>
    <t>7-2　料金適用区分別上水道の給水件数</t>
    <phoneticPr fontId="25"/>
  </si>
  <si>
    <t>7-1　上水道施設及び付属設備</t>
    <phoneticPr fontId="25"/>
  </si>
  <si>
    <t>9-1　ポニースクールかつしか</t>
    <phoneticPr fontId="25"/>
  </si>
  <si>
    <t>9-2　にいじゅくプレイパーク</t>
    <phoneticPr fontId="25"/>
  </si>
  <si>
    <t>9-3　日光林間学園</t>
    <rPh sb="4" eb="6">
      <t>ニッコウ</t>
    </rPh>
    <rPh sb="6" eb="8">
      <t>リンカン</t>
    </rPh>
    <rPh sb="8" eb="10">
      <t>ガクエン</t>
    </rPh>
    <phoneticPr fontId="25"/>
  </si>
  <si>
    <t>9-9　金町地区センター(多目的ホール)</t>
    <phoneticPr fontId="25"/>
  </si>
  <si>
    <t>9-10　高砂地区センター(多目的ホール)</t>
    <phoneticPr fontId="25"/>
  </si>
  <si>
    <t>9-11　堀切地区センター(多目的ホール)</t>
    <phoneticPr fontId="25"/>
  </si>
  <si>
    <t>9-12　四つ木地区センター(多目的ホール)</t>
    <phoneticPr fontId="25"/>
  </si>
  <si>
    <t>9-13　青戸地区センター(多目的ホール)</t>
    <phoneticPr fontId="25"/>
  </si>
  <si>
    <t>9-14　亀有地区センター(多目的ホール)</t>
    <rPh sb="5" eb="7">
      <t>カメアリ</t>
    </rPh>
    <rPh sb="7" eb="9">
      <t>チク</t>
    </rPh>
    <phoneticPr fontId="25"/>
  </si>
  <si>
    <t>9-15　東立石地区センター(多目的ホール)</t>
    <phoneticPr fontId="25"/>
  </si>
  <si>
    <t>9-16　東四つ木地区センター(多目的ホール)</t>
    <phoneticPr fontId="25"/>
  </si>
  <si>
    <t>9-17　新小岩地区センター(多目的ホール)</t>
    <phoneticPr fontId="25"/>
  </si>
  <si>
    <t>9-18　新小岩北地区センター(多目的ホール)</t>
    <rPh sb="8" eb="9">
      <t>キタ</t>
    </rPh>
    <phoneticPr fontId="25"/>
  </si>
  <si>
    <t>9-19　南綾瀬地区センター(多目的ホール)</t>
    <rPh sb="5" eb="6">
      <t>ミナミ</t>
    </rPh>
    <rPh sb="6" eb="8">
      <t>アヤセ</t>
    </rPh>
    <phoneticPr fontId="25"/>
  </si>
  <si>
    <t>9-1</t>
    <phoneticPr fontId="25"/>
  </si>
  <si>
    <t>9-2</t>
    <phoneticPr fontId="25"/>
  </si>
  <si>
    <t>9-3</t>
    <phoneticPr fontId="25"/>
  </si>
  <si>
    <t>9-8</t>
    <phoneticPr fontId="93"/>
  </si>
  <si>
    <t>9-9～19</t>
    <phoneticPr fontId="93"/>
  </si>
  <si>
    <t>9-20</t>
    <phoneticPr fontId="25"/>
  </si>
  <si>
    <t>9-4</t>
    <phoneticPr fontId="25"/>
  </si>
  <si>
    <t>9-9～19</t>
    <phoneticPr fontId="25"/>
  </si>
  <si>
    <t>9-8</t>
    <phoneticPr fontId="25"/>
  </si>
  <si>
    <t>9-4</t>
    <phoneticPr fontId="42"/>
  </si>
  <si>
    <t>9-23　公立学童保育クラブ</t>
    <phoneticPr fontId="25"/>
  </si>
  <si>
    <t>（１）日本語学級</t>
    <rPh sb="3" eb="6">
      <t>ニホンゴ</t>
    </rPh>
    <rPh sb="6" eb="8">
      <t>ガッキュウ</t>
    </rPh>
    <phoneticPr fontId="25"/>
  </si>
  <si>
    <t>（２）にほんごステップアップ教室</t>
    <rPh sb="14" eb="16">
      <t>キョウシツ</t>
    </rPh>
    <phoneticPr fontId="25"/>
  </si>
  <si>
    <t>（各年5月1日現在）</t>
    <rPh sb="1" eb="3">
      <t>カクネン</t>
    </rPh>
    <rPh sb="4" eb="5">
      <t>ガツ</t>
    </rPh>
    <rPh sb="6" eb="7">
      <t>ニチ</t>
    </rPh>
    <rPh sb="7" eb="9">
      <t>ゲンザイ</t>
    </rPh>
    <phoneticPr fontId="25"/>
  </si>
  <si>
    <t>（各年度末現在）</t>
    <rPh sb="1" eb="5">
      <t>カクネンドマツ</t>
    </rPh>
    <rPh sb="5" eb="7">
      <t>ゲンザイ</t>
    </rPh>
    <phoneticPr fontId="25"/>
  </si>
  <si>
    <t>延べ利用者数</t>
    <rPh sb="0" eb="1">
      <t>ノ</t>
    </rPh>
    <rPh sb="2" eb="4">
      <t>リヨウ</t>
    </rPh>
    <rPh sb="4" eb="5">
      <t>シャ</t>
    </rPh>
    <rPh sb="5" eb="6">
      <t>スウ</t>
    </rPh>
    <phoneticPr fontId="25"/>
  </si>
  <si>
    <t>年度</t>
    <rPh sb="0" eb="2">
      <t>ネンド</t>
    </rPh>
    <phoneticPr fontId="25"/>
  </si>
  <si>
    <t>令和元年度</t>
    <rPh sb="0" eb="2">
      <t>レイワ</t>
    </rPh>
    <rPh sb="2" eb="4">
      <t>ガンネン</t>
    </rPh>
    <rPh sb="4" eb="5">
      <t>ド</t>
    </rPh>
    <phoneticPr fontId="25"/>
  </si>
  <si>
    <t>児童数（小学校）</t>
    <rPh sb="0" eb="2">
      <t>ジドウ</t>
    </rPh>
    <rPh sb="2" eb="3">
      <t>スウ</t>
    </rPh>
    <rPh sb="4" eb="7">
      <t>ショウガッコウ</t>
    </rPh>
    <phoneticPr fontId="25"/>
  </si>
  <si>
    <t>生徒数（中学校）</t>
    <rPh sb="0" eb="3">
      <t>セイトスウ</t>
    </rPh>
    <rPh sb="4" eb="7">
      <t>チュウガッコウ</t>
    </rPh>
    <phoneticPr fontId="25"/>
  </si>
  <si>
    <t>（１）小学校</t>
    <rPh sb="3" eb="6">
      <t>ショウガッコウ</t>
    </rPh>
    <phoneticPr fontId="25"/>
  </si>
  <si>
    <t>（２）中学校</t>
    <rPh sb="3" eb="6">
      <t>チュウガッコウ</t>
    </rPh>
    <phoneticPr fontId="25"/>
  </si>
  <si>
    <t>　注：にほんごステップアップ教室は在籍期間が原則4か月間のため、各年度における延べ利用者数を掲載。</t>
    <rPh sb="1" eb="2">
      <t>チュウ</t>
    </rPh>
    <rPh sb="14" eb="16">
      <t>キョウシツ</t>
    </rPh>
    <rPh sb="17" eb="19">
      <t>ザイセキ</t>
    </rPh>
    <rPh sb="22" eb="24">
      <t>ゲンソク</t>
    </rPh>
    <rPh sb="26" eb="27">
      <t>ゲツ</t>
    </rPh>
    <rPh sb="27" eb="28">
      <t>アイダ</t>
    </rPh>
    <rPh sb="32" eb="33">
      <t>カク</t>
    </rPh>
    <rPh sb="33" eb="35">
      <t>ネンド</t>
    </rPh>
    <rPh sb="39" eb="40">
      <t>ノ</t>
    </rPh>
    <rPh sb="41" eb="43">
      <t>リヨウ</t>
    </rPh>
    <rPh sb="43" eb="44">
      <t>シャ</t>
    </rPh>
    <rPh sb="44" eb="45">
      <t>スウ</t>
    </rPh>
    <rPh sb="46" eb="48">
      <t>ケイサイ</t>
    </rPh>
    <phoneticPr fontId="25"/>
  </si>
  <si>
    <t>法定数</t>
    <rPh sb="0" eb="3">
      <t>ホウテイスウ</t>
    </rPh>
    <phoneticPr fontId="8"/>
  </si>
  <si>
    <t>15-1～15-8</t>
    <phoneticPr fontId="25"/>
  </si>
  <si>
    <t>14-1～14-6</t>
    <phoneticPr fontId="25"/>
  </si>
  <si>
    <t>平成29年度</t>
    <rPh sb="0" eb="2">
      <t>ヘイセイ</t>
    </rPh>
    <rPh sb="4" eb="6">
      <t>ネンド</t>
    </rPh>
    <phoneticPr fontId="25"/>
  </si>
  <si>
    <t>団体</t>
    <rPh sb="0" eb="2">
      <t>ダンタイ</t>
    </rPh>
    <phoneticPr fontId="25"/>
  </si>
  <si>
    <t>利用登録団体数</t>
    <rPh sb="0" eb="2">
      <t>リヨウ</t>
    </rPh>
    <rPh sb="2" eb="4">
      <t>トウロク</t>
    </rPh>
    <rPh sb="4" eb="6">
      <t>ダンタイ</t>
    </rPh>
    <rPh sb="6" eb="7">
      <t>スウ</t>
    </rPh>
    <phoneticPr fontId="25"/>
  </si>
  <si>
    <t>注１：人事・厚生事務組合、清掃一部事務組合等への派遣職員を除く。再任用職員（フルタイム）を含む。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45" eb="46">
      <t>フク</t>
    </rPh>
    <phoneticPr fontId="25"/>
  </si>
  <si>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25"/>
  </si>
  <si>
    <r>
      <t>相談係</t>
    </r>
    <r>
      <rPr>
        <sz val="11"/>
        <color indexed="8"/>
        <rFont val="ＭＳ Ｐゴシック"/>
        <family val="3"/>
        <charset val="128"/>
      </rPr>
      <t>、介護予防係</t>
    </r>
    <rPh sb="0" eb="2">
      <t>ソウダン</t>
    </rPh>
    <rPh sb="2" eb="3">
      <t>カカリ</t>
    </rPh>
    <rPh sb="4" eb="6">
      <t>カイゴ</t>
    </rPh>
    <rPh sb="6" eb="8">
      <t>ヨボウ</t>
    </rPh>
    <rPh sb="8" eb="9">
      <t>カカリ</t>
    </rPh>
    <phoneticPr fontId="25"/>
  </si>
  <si>
    <r>
      <t>管理係</t>
    </r>
    <r>
      <rPr>
        <sz val="11"/>
        <color indexed="8"/>
        <rFont val="ＭＳ Ｐゴシック"/>
        <family val="3"/>
        <charset val="128"/>
      </rPr>
      <t>、</t>
    </r>
    <rPh sb="0" eb="2">
      <t>カンリ</t>
    </rPh>
    <rPh sb="2" eb="3">
      <t>カカリ</t>
    </rPh>
    <phoneticPr fontId="25"/>
  </si>
  <si>
    <r>
      <rPr>
        <u/>
        <sz val="11"/>
        <color indexed="8"/>
        <rFont val="ＭＳ Ｐゴシック"/>
        <family val="3"/>
        <charset val="128"/>
      </rPr>
      <t>障害事業係</t>
    </r>
    <r>
      <rPr>
        <sz val="11"/>
        <color indexed="8"/>
        <rFont val="ＭＳ Ｐゴシック"/>
        <family val="3"/>
        <charset val="128"/>
      </rPr>
      <t>、支援給付係、審査係、相談係</t>
    </r>
    <rPh sb="0" eb="2">
      <t>ショウガイ</t>
    </rPh>
    <rPh sb="2" eb="4">
      <t>ジギョウ</t>
    </rPh>
    <rPh sb="4" eb="5">
      <t>カカリ</t>
    </rPh>
    <rPh sb="6" eb="8">
      <t>シエン</t>
    </rPh>
    <rPh sb="8" eb="10">
      <t>キュウフ</t>
    </rPh>
    <rPh sb="10" eb="11">
      <t>カカリ</t>
    </rPh>
    <rPh sb="12" eb="14">
      <t>シンサ</t>
    </rPh>
    <rPh sb="14" eb="15">
      <t>カカリ</t>
    </rPh>
    <rPh sb="16" eb="18">
      <t>ソウダン</t>
    </rPh>
    <rPh sb="18" eb="19">
      <t>カカリ</t>
    </rPh>
    <phoneticPr fontId="25"/>
  </si>
  <si>
    <r>
      <rPr>
        <u/>
        <sz val="11"/>
        <color indexed="8"/>
        <rFont val="ＭＳ Ｐゴシック"/>
        <family val="3"/>
        <charset val="128"/>
      </rPr>
      <t>援護係</t>
    </r>
    <r>
      <rPr>
        <sz val="11"/>
        <color indexed="8"/>
        <rFont val="ＭＳ Ｐゴシック"/>
        <family val="3"/>
        <charset val="128"/>
      </rPr>
      <t>、就労支援係</t>
    </r>
    <rPh sb="0" eb="2">
      <t>エンゴ</t>
    </rPh>
    <rPh sb="2" eb="3">
      <t>カカリ</t>
    </rPh>
    <rPh sb="4" eb="6">
      <t>シュウロウ</t>
    </rPh>
    <phoneticPr fontId="25"/>
  </si>
  <si>
    <r>
      <t>相談係</t>
    </r>
    <r>
      <rPr>
        <sz val="11"/>
        <color indexed="8"/>
        <rFont val="ＭＳ Ｐゴシック"/>
        <family val="3"/>
        <charset val="128"/>
      </rPr>
      <t>、</t>
    </r>
    <rPh sb="0" eb="2">
      <t>ソウダン</t>
    </rPh>
    <rPh sb="2" eb="3">
      <t>カカリ</t>
    </rPh>
    <phoneticPr fontId="25"/>
  </si>
  <si>
    <r>
      <t>生活第一係</t>
    </r>
    <r>
      <rPr>
        <sz val="11"/>
        <color indexed="8"/>
        <rFont val="ＭＳ Ｐゴシック"/>
        <family val="3"/>
        <charset val="128"/>
      </rPr>
      <t>、</t>
    </r>
    <rPh sb="0" eb="2">
      <t>セイカツ</t>
    </rPh>
    <rPh sb="2" eb="4">
      <t>ダイイチ</t>
    </rPh>
    <rPh sb="4" eb="5">
      <t>カカリ</t>
    </rPh>
    <phoneticPr fontId="25"/>
  </si>
  <si>
    <r>
      <t>生活第二係</t>
    </r>
    <r>
      <rPr>
        <sz val="11"/>
        <color indexed="8"/>
        <rFont val="ＭＳ Ｐゴシック"/>
        <family val="3"/>
        <charset val="128"/>
      </rPr>
      <t>、</t>
    </r>
    <rPh sb="0" eb="2">
      <t>セイカツ</t>
    </rPh>
    <rPh sb="2" eb="4">
      <t>ダイニ</t>
    </rPh>
    <rPh sb="4" eb="5">
      <t>カカリ</t>
    </rPh>
    <phoneticPr fontId="25"/>
  </si>
  <si>
    <r>
      <t>生活第三係</t>
    </r>
    <r>
      <rPr>
        <sz val="11"/>
        <color indexed="8"/>
        <rFont val="ＭＳ Ｐゴシック"/>
        <family val="3"/>
        <charset val="128"/>
      </rPr>
      <t>、</t>
    </r>
    <rPh sb="0" eb="2">
      <t>セイカツ</t>
    </rPh>
    <rPh sb="2" eb="3">
      <t>ダイ</t>
    </rPh>
    <rPh sb="3" eb="4">
      <t>サン</t>
    </rPh>
    <rPh sb="4" eb="5">
      <t>カカリ</t>
    </rPh>
    <phoneticPr fontId="25"/>
  </si>
  <si>
    <r>
      <t>生活第四係</t>
    </r>
    <r>
      <rPr>
        <sz val="11"/>
        <color indexed="8"/>
        <rFont val="ＭＳ Ｐゴシック"/>
        <family val="3"/>
        <charset val="128"/>
      </rPr>
      <t>、</t>
    </r>
    <rPh sb="0" eb="2">
      <t>セイカツ</t>
    </rPh>
    <rPh sb="2" eb="3">
      <t>ダイ</t>
    </rPh>
    <rPh sb="3" eb="4">
      <t>ヨン</t>
    </rPh>
    <rPh sb="4" eb="5">
      <t>カカリ</t>
    </rPh>
    <phoneticPr fontId="25"/>
  </si>
  <si>
    <r>
      <t>生活第五係</t>
    </r>
    <r>
      <rPr>
        <sz val="11"/>
        <color indexed="8"/>
        <rFont val="ＭＳ Ｐゴシック"/>
        <family val="3"/>
        <charset val="128"/>
      </rPr>
      <t>、</t>
    </r>
    <rPh sb="0" eb="2">
      <t>セイカツ</t>
    </rPh>
    <rPh sb="2" eb="3">
      <t>ダイ</t>
    </rPh>
    <rPh sb="3" eb="4">
      <t>ゴ</t>
    </rPh>
    <rPh sb="4" eb="5">
      <t>カカリ</t>
    </rPh>
    <phoneticPr fontId="25"/>
  </si>
  <si>
    <r>
      <t>生活第五係</t>
    </r>
    <r>
      <rPr>
        <sz val="11"/>
        <color indexed="8"/>
        <rFont val="ＭＳ Ｐゴシック"/>
        <family val="3"/>
        <charset val="128"/>
      </rPr>
      <t>、中国帰国者支援担当係</t>
    </r>
    <rPh sb="0" eb="2">
      <t>セイカツ</t>
    </rPh>
    <rPh sb="2" eb="3">
      <t>ダイ</t>
    </rPh>
    <rPh sb="3" eb="4">
      <t>５</t>
    </rPh>
    <rPh sb="4" eb="5">
      <t>カカリ</t>
    </rPh>
    <rPh sb="6" eb="8">
      <t>チュウゴク</t>
    </rPh>
    <rPh sb="8" eb="11">
      <t>キコクシャ</t>
    </rPh>
    <rPh sb="11" eb="13">
      <t>シエン</t>
    </rPh>
    <rPh sb="13" eb="15">
      <t>タントウ</t>
    </rPh>
    <rPh sb="15" eb="16">
      <t>カカリ</t>
    </rPh>
    <phoneticPr fontId="25"/>
  </si>
  <si>
    <t>14-3　行政委員会</t>
    <rPh sb="5" eb="7">
      <t>ギョウセイ</t>
    </rPh>
    <rPh sb="7" eb="10">
      <t>イインカイ</t>
    </rPh>
    <phoneticPr fontId="25"/>
  </si>
  <si>
    <t>14-5　葛飾区土地開発公社</t>
    <phoneticPr fontId="25"/>
  </si>
  <si>
    <t>14-6　葛飾区行政組織（機構図）</t>
    <phoneticPr fontId="25"/>
  </si>
  <si>
    <t>14-7　附属機関</t>
    <rPh sb="5" eb="7">
      <t>フゾク</t>
    </rPh>
    <rPh sb="7" eb="9">
      <t>キカン</t>
    </rPh>
    <phoneticPr fontId="25"/>
  </si>
  <si>
    <t>資料：健康部地域保健課、健康づくり課</t>
    <rPh sb="3" eb="5">
      <t>ケンコウ</t>
    </rPh>
    <rPh sb="5" eb="6">
      <t>ブ</t>
    </rPh>
    <rPh sb="6" eb="8">
      <t>チイキ</t>
    </rPh>
    <rPh sb="8" eb="10">
      <t>ホケン</t>
    </rPh>
    <rPh sb="10" eb="11">
      <t>カ</t>
    </rPh>
    <rPh sb="12" eb="14">
      <t>ケンコウ</t>
    </rPh>
    <rPh sb="17" eb="18">
      <t>カ</t>
    </rPh>
    <phoneticPr fontId="25"/>
  </si>
  <si>
    <t>14-7</t>
    <phoneticPr fontId="25"/>
  </si>
  <si>
    <t>14-6</t>
    <phoneticPr fontId="25"/>
  </si>
  <si>
    <t>葛飾区行政組織（機構図）</t>
    <phoneticPr fontId="25"/>
  </si>
  <si>
    <t>注２：各面積は令和4年度公立学校施設台帳による。（校舎面積は、給食室・プール専用付属室などを除く保有面積）</t>
    <rPh sb="3" eb="4">
      <t>カク</t>
    </rPh>
    <rPh sb="4" eb="6">
      <t>メンセキ</t>
    </rPh>
    <rPh sb="12" eb="14">
      <t>コウリツ</t>
    </rPh>
    <rPh sb="14" eb="16">
      <t>ガッコウ</t>
    </rPh>
    <rPh sb="16" eb="18">
      <t>シセツ</t>
    </rPh>
    <rPh sb="18" eb="20">
      <t>ダイチョウ</t>
    </rPh>
    <rPh sb="25" eb="27">
      <t>コウシャ</t>
    </rPh>
    <rPh sb="27" eb="29">
      <t>メンセキ</t>
    </rPh>
    <rPh sb="31" eb="34">
      <t>キュウショクシツ</t>
    </rPh>
    <rPh sb="38" eb="40">
      <t>センヨウ</t>
    </rPh>
    <rPh sb="40" eb="42">
      <t>フゾク</t>
    </rPh>
    <rPh sb="42" eb="43">
      <t>シツ</t>
    </rPh>
    <rPh sb="46" eb="47">
      <t>ノゾ</t>
    </rPh>
    <rPh sb="48" eb="50">
      <t>ホユウ</t>
    </rPh>
    <rPh sb="50" eb="52">
      <t>メンセキ</t>
    </rPh>
    <phoneticPr fontId="25"/>
  </si>
  <si>
    <t>（令和4年5月1日現在）</t>
    <rPh sb="1" eb="3">
      <t>レイワ</t>
    </rPh>
    <rPh sb="4" eb="5">
      <t>ネン</t>
    </rPh>
    <rPh sb="6" eb="7">
      <t>ガツ</t>
    </rPh>
    <rPh sb="8" eb="11">
      <t>ニチゲンザイ</t>
    </rPh>
    <phoneticPr fontId="25"/>
  </si>
  <si>
    <t>開校年月日</t>
    <rPh sb="4" eb="5">
      <t>ヒ</t>
    </rPh>
    <phoneticPr fontId="8"/>
  </si>
  <si>
    <t>S24.9</t>
    <phoneticPr fontId="25"/>
  </si>
  <si>
    <t>注１：開設年月日については、所在地に開設された年月日で統一。</t>
    <rPh sb="0" eb="1">
      <t>チュウ</t>
    </rPh>
    <rPh sb="3" eb="5">
      <t>カイセツ</t>
    </rPh>
    <phoneticPr fontId="25"/>
  </si>
  <si>
    <t>注２：共栄学園及び修徳学園の建築延面積は、中学校・高等学校を合わせたもの。</t>
    <rPh sb="0" eb="1">
      <t>チュウ</t>
    </rPh>
    <rPh sb="3" eb="5">
      <t>キョウエイ</t>
    </rPh>
    <phoneticPr fontId="25"/>
  </si>
  <si>
    <t>注３：修徳学園は昭和24年9月に墨田区から現所在地に移転。</t>
    <rPh sb="0" eb="1">
      <t>チュウ</t>
    </rPh>
    <phoneticPr fontId="25"/>
  </si>
  <si>
    <t>（各年8月1日現在）</t>
    <rPh sb="1" eb="2">
      <t>カク</t>
    </rPh>
    <rPh sb="2" eb="3">
      <t>トシ</t>
    </rPh>
    <rPh sb="4" eb="5">
      <t>ガツ</t>
    </rPh>
    <rPh sb="6" eb="9">
      <t>ニチゲンザイ</t>
    </rPh>
    <rPh sb="7" eb="9">
      <t>ゲンザイ</t>
    </rPh>
    <phoneticPr fontId="25"/>
  </si>
  <si>
    <t>注１：平成30年度～令和3年度は一般会計決算、令和4年度は当初予算の数値</t>
    <rPh sb="0" eb="1">
      <t>チュウ</t>
    </rPh>
    <rPh sb="3" eb="5">
      <t>ヘイセイ</t>
    </rPh>
    <rPh sb="7" eb="9">
      <t>ネンド</t>
    </rPh>
    <rPh sb="10" eb="12">
      <t>レイワ</t>
    </rPh>
    <rPh sb="13" eb="15">
      <t>ネンド</t>
    </rPh>
    <rPh sb="16" eb="18">
      <t>イッパン</t>
    </rPh>
    <rPh sb="18" eb="20">
      <t>カイケイ</t>
    </rPh>
    <rPh sb="20" eb="22">
      <t>ケッサン</t>
    </rPh>
    <rPh sb="23" eb="25">
      <t>レイワ</t>
    </rPh>
    <rPh sb="26" eb="28">
      <t>ネンド</t>
    </rPh>
    <rPh sb="29" eb="31">
      <t>トウショ</t>
    </rPh>
    <rPh sb="31" eb="33">
      <t>ヨサン</t>
    </rPh>
    <rPh sb="34" eb="36">
      <t>スウチ</t>
    </rPh>
    <phoneticPr fontId="25"/>
  </si>
  <si>
    <t>注２：区債発行額は借換債を含む。</t>
    <rPh sb="0" eb="1">
      <t>チュウ</t>
    </rPh>
    <rPh sb="3" eb="4">
      <t>ク</t>
    </rPh>
    <rPh sb="4" eb="5">
      <t>サイ</t>
    </rPh>
    <rPh sb="5" eb="7">
      <t>ハッコウ</t>
    </rPh>
    <rPh sb="7" eb="8">
      <t>ガク</t>
    </rPh>
    <rPh sb="9" eb="10">
      <t>カ</t>
    </rPh>
    <rPh sb="10" eb="11">
      <t>カン</t>
    </rPh>
    <rPh sb="11" eb="12">
      <t>サイ</t>
    </rPh>
    <rPh sb="13" eb="14">
      <t>フク</t>
    </rPh>
    <phoneticPr fontId="25"/>
  </si>
  <si>
    <t>注１：本表の適用者は各年度末現在､20歳～59歳人口は翌年度4月1日現在</t>
    <rPh sb="6" eb="9">
      <t>テキヨウシャ</t>
    </rPh>
    <rPh sb="19" eb="20">
      <t>サイ</t>
    </rPh>
    <rPh sb="23" eb="24">
      <t>サイ</t>
    </rPh>
    <rPh sb="24" eb="26">
      <t>ジンコウ</t>
    </rPh>
    <rPh sb="27" eb="28">
      <t>ヨク</t>
    </rPh>
    <rPh sb="31" eb="32">
      <t>ガツ</t>
    </rPh>
    <rPh sb="33" eb="34">
      <t>ニチ</t>
    </rPh>
    <rPh sb="34" eb="36">
      <t>ゲンザイ</t>
    </rPh>
    <phoneticPr fontId="25"/>
  </si>
  <si>
    <t>注２：第３号とは、厚生年金の被保険者の被扶養配偶者（20歳～60歳未満）</t>
    <rPh sb="3" eb="4">
      <t>ダイ</t>
    </rPh>
    <rPh sb="5" eb="6">
      <t>ゴウ</t>
    </rPh>
    <rPh sb="9" eb="11">
      <t>コウセイ</t>
    </rPh>
    <rPh sb="11" eb="13">
      <t>ネンキン</t>
    </rPh>
    <rPh sb="14" eb="18">
      <t>ヒホケンシャ</t>
    </rPh>
    <rPh sb="19" eb="22">
      <t>ヒフヨウ</t>
    </rPh>
    <rPh sb="22" eb="25">
      <t>ハイグウシャ</t>
    </rPh>
    <rPh sb="28" eb="29">
      <t>サイ</t>
    </rPh>
    <rPh sb="32" eb="35">
      <t>サイミマン</t>
    </rPh>
    <phoneticPr fontId="25"/>
  </si>
  <si>
    <t>注１：本表の数字は滞納繰越額､過年度分を含む。</t>
    <phoneticPr fontId="25"/>
  </si>
  <si>
    <t>注２：「純収入額」とは収入額から還付未済額を差し引いたもの。</t>
    <rPh sb="4" eb="5">
      <t>ジュン</t>
    </rPh>
    <rPh sb="5" eb="7">
      <t>シュウニュウ</t>
    </rPh>
    <rPh sb="7" eb="8">
      <t>ガク</t>
    </rPh>
    <rPh sb="11" eb="13">
      <t>シュウニュウ</t>
    </rPh>
    <rPh sb="13" eb="14">
      <t>ガク</t>
    </rPh>
    <rPh sb="16" eb="18">
      <t>カンプ</t>
    </rPh>
    <rPh sb="18" eb="20">
      <t>ミサイ</t>
    </rPh>
    <rPh sb="20" eb="21">
      <t>ガク</t>
    </rPh>
    <rPh sb="22" eb="23">
      <t>サ</t>
    </rPh>
    <rPh sb="24" eb="25">
      <t>ヒ</t>
    </rPh>
    <phoneticPr fontId="25"/>
  </si>
  <si>
    <t>注２：男女平等推進センターで実施する専門相談の件数は、「10-47　専門相談」に掲載。</t>
    <rPh sb="3" eb="5">
      <t>ダンジョ</t>
    </rPh>
    <rPh sb="5" eb="7">
      <t>ビョウドウ</t>
    </rPh>
    <rPh sb="7" eb="9">
      <t>スイシン</t>
    </rPh>
    <rPh sb="14" eb="16">
      <t>ジッシ</t>
    </rPh>
    <rPh sb="18" eb="20">
      <t>センモン</t>
    </rPh>
    <rPh sb="20" eb="22">
      <t>ソウダン</t>
    </rPh>
    <rPh sb="23" eb="25">
      <t>ケンスウ</t>
    </rPh>
    <rPh sb="34" eb="36">
      <t>センモン</t>
    </rPh>
    <rPh sb="36" eb="38">
      <t>ソウダン</t>
    </rPh>
    <rPh sb="40" eb="42">
      <t>ケイサイ</t>
    </rPh>
    <phoneticPr fontId="25"/>
  </si>
  <si>
    <t>注１：多目的ホール、会議室、調理実習室は、消費生活センターと共用。</t>
    <rPh sb="3" eb="6">
      <t>タモクテキ</t>
    </rPh>
    <rPh sb="10" eb="13">
      <t>カイギシツ</t>
    </rPh>
    <rPh sb="14" eb="16">
      <t>チョウリ</t>
    </rPh>
    <rPh sb="16" eb="18">
      <t>ジッシュウ</t>
    </rPh>
    <rPh sb="18" eb="19">
      <t>シツ</t>
    </rPh>
    <rPh sb="21" eb="23">
      <t>ショウヒ</t>
    </rPh>
    <rPh sb="23" eb="25">
      <t>セイカツ</t>
    </rPh>
    <rPh sb="30" eb="32">
      <t>キョウヨウ</t>
    </rPh>
    <phoneticPr fontId="25"/>
  </si>
  <si>
    <t>　注：職員数には非常勤職員を含む。</t>
    <rPh sb="1" eb="2">
      <t>チュウ</t>
    </rPh>
    <rPh sb="3" eb="6">
      <t>ショクインスウ</t>
    </rPh>
    <rPh sb="8" eb="11">
      <t>ヒジョウキン</t>
    </rPh>
    <rPh sb="11" eb="13">
      <t>ショクイン</t>
    </rPh>
    <rPh sb="14" eb="15">
      <t>フク</t>
    </rPh>
    <phoneticPr fontId="25"/>
  </si>
  <si>
    <t>　注：健康づくり健康診査は令和2年度から実施。平成29年度～令和元年度の数値は、本健康診査に統合された「20歳代30歳代健診」と「母親健診」の合算。</t>
    <rPh sb="1" eb="2">
      <t>チュウ</t>
    </rPh>
    <rPh sb="3" eb="5">
      <t>ケンコウ</t>
    </rPh>
    <rPh sb="8" eb="10">
      <t>ケンコウ</t>
    </rPh>
    <rPh sb="10" eb="12">
      <t>シンサ</t>
    </rPh>
    <rPh sb="13" eb="15">
      <t>レイワ</t>
    </rPh>
    <rPh sb="16" eb="18">
      <t>ネンド</t>
    </rPh>
    <rPh sb="20" eb="22">
      <t>ジッシ</t>
    </rPh>
    <rPh sb="23" eb="25">
      <t>ヘイセイ</t>
    </rPh>
    <rPh sb="27" eb="28">
      <t>ネン</t>
    </rPh>
    <rPh sb="28" eb="29">
      <t>ド</t>
    </rPh>
    <rPh sb="30" eb="32">
      <t>レイワ</t>
    </rPh>
    <rPh sb="32" eb="34">
      <t>ガンネン</t>
    </rPh>
    <rPh sb="34" eb="35">
      <t>ド</t>
    </rPh>
    <rPh sb="36" eb="38">
      <t>スウチ</t>
    </rPh>
    <rPh sb="40" eb="41">
      <t>ホン</t>
    </rPh>
    <rPh sb="71" eb="73">
      <t>ガッサン</t>
    </rPh>
    <phoneticPr fontId="25"/>
  </si>
  <si>
    <t>　注：申請件数には更新を含む。</t>
    <rPh sb="1" eb="2">
      <t>チュウ</t>
    </rPh>
    <rPh sb="3" eb="5">
      <t>シンセイ</t>
    </rPh>
    <rPh sb="5" eb="7">
      <t>ケンスウ</t>
    </rPh>
    <rPh sb="9" eb="11">
      <t>コウシン</t>
    </rPh>
    <rPh sb="12" eb="13">
      <t>フク</t>
    </rPh>
    <phoneticPr fontId="25"/>
  </si>
  <si>
    <t>平成29年度</t>
    <rPh sb="0" eb="2">
      <t>ヘイセイ</t>
    </rPh>
    <rPh sb="4" eb="6">
      <t>ネンド</t>
    </rPh>
    <phoneticPr fontId="25"/>
  </si>
  <si>
    <t>令和元年度</t>
    <rPh sb="0" eb="2">
      <t>レイワ</t>
    </rPh>
    <rPh sb="2" eb="3">
      <t>ガン</t>
    </rPh>
    <rPh sb="3" eb="5">
      <t>ネンド</t>
    </rPh>
    <phoneticPr fontId="25"/>
  </si>
  <si>
    <t>総数</t>
    <rPh sb="0" eb="2">
      <t>ソウスウ</t>
    </rPh>
    <phoneticPr fontId="25"/>
  </si>
  <si>
    <t>区分</t>
    <rPh sb="0" eb="2">
      <t>クブン</t>
    </rPh>
    <phoneticPr fontId="25"/>
  </si>
  <si>
    <t>9-20　集い交流館、地区センター地域集会室</t>
    <rPh sb="5" eb="6">
      <t>ツド</t>
    </rPh>
    <rPh sb="7" eb="9">
      <t>コウリュウ</t>
    </rPh>
    <rPh sb="9" eb="10">
      <t>カン</t>
    </rPh>
    <rPh sb="11" eb="13">
      <t>チク</t>
    </rPh>
    <rPh sb="17" eb="19">
      <t>チイキ</t>
    </rPh>
    <rPh sb="19" eb="22">
      <t>シュウカイシツ</t>
    </rPh>
    <phoneticPr fontId="25"/>
  </si>
  <si>
    <t>9-8　柴又学び交流館</t>
    <rPh sb="6" eb="7">
      <t>マナ</t>
    </rPh>
    <rPh sb="8" eb="10">
      <t>コウリュウ</t>
    </rPh>
    <rPh sb="10" eb="11">
      <t>カン</t>
    </rPh>
    <phoneticPr fontId="25"/>
  </si>
  <si>
    <t>9-7　水元学び交流館</t>
    <rPh sb="6" eb="7">
      <t>マナ</t>
    </rPh>
    <rPh sb="8" eb="10">
      <t>コウリュウ</t>
    </rPh>
    <rPh sb="10" eb="11">
      <t>カン</t>
    </rPh>
    <phoneticPr fontId="25"/>
  </si>
  <si>
    <t>9-6　亀有学び交流館</t>
    <rPh sb="6" eb="7">
      <t>マナ</t>
    </rPh>
    <rPh sb="8" eb="10">
      <t>コウリュウ</t>
    </rPh>
    <rPh sb="10" eb="11">
      <t>カン</t>
    </rPh>
    <phoneticPr fontId="25"/>
  </si>
  <si>
    <t>9-5　新小岩学び交流館</t>
    <rPh sb="7" eb="8">
      <t>マナ</t>
    </rPh>
    <rPh sb="9" eb="11">
      <t>コウリュウ</t>
    </rPh>
    <rPh sb="11" eb="12">
      <t>カン</t>
    </rPh>
    <phoneticPr fontId="25"/>
  </si>
  <si>
    <t>9-4　憩い交流館、シニア活動支援センター</t>
    <rPh sb="4" eb="5">
      <t>イコ</t>
    </rPh>
    <rPh sb="6" eb="8">
      <t>コウリュウ</t>
    </rPh>
    <rPh sb="8" eb="9">
      <t>カン</t>
    </rPh>
    <phoneticPr fontId="25"/>
  </si>
  <si>
    <t>憩い交流館、シニア活動支援センター</t>
    <rPh sb="9" eb="11">
      <t>カツドウ</t>
    </rPh>
    <rPh sb="11" eb="13">
      <t>シエン</t>
    </rPh>
    <phoneticPr fontId="25"/>
  </si>
  <si>
    <t>憩い交流館、シニア活動支援センター</t>
    <phoneticPr fontId="25"/>
  </si>
  <si>
    <t>集い交流館、地区センター地域集会室</t>
    <rPh sb="6" eb="8">
      <t>チク</t>
    </rPh>
    <rPh sb="12" eb="14">
      <t>チイキ</t>
    </rPh>
    <rPh sb="14" eb="17">
      <t>シュウカイシツ</t>
    </rPh>
    <phoneticPr fontId="25"/>
  </si>
  <si>
    <t>憩い交流館、シニア活動支援センター</t>
    <rPh sb="9" eb="11">
      <t>カツドウ</t>
    </rPh>
    <rPh sb="11" eb="13">
      <t>シエン</t>
    </rPh>
    <phoneticPr fontId="25"/>
  </si>
  <si>
    <t>集い交流館、地区センター地域集会室</t>
    <phoneticPr fontId="25"/>
  </si>
  <si>
    <t>注１：児童会館は令和元年9月24日から新小岩学び交流館内で運営。建築年月と建築延面積は新小岩学び交流館のもの。</t>
    <rPh sb="0" eb="1">
      <t>チュウ</t>
    </rPh>
    <rPh sb="3" eb="5">
      <t>ジドウ</t>
    </rPh>
    <rPh sb="5" eb="7">
      <t>カイカン</t>
    </rPh>
    <rPh sb="8" eb="10">
      <t>レイワ</t>
    </rPh>
    <rPh sb="10" eb="12">
      <t>ガンネン</t>
    </rPh>
    <rPh sb="13" eb="14">
      <t>ガツ</t>
    </rPh>
    <rPh sb="16" eb="17">
      <t>カ</t>
    </rPh>
    <rPh sb="19" eb="22">
      <t>シンコイワ</t>
    </rPh>
    <rPh sb="22" eb="23">
      <t>マナ</t>
    </rPh>
    <rPh sb="24" eb="26">
      <t>コウリュウ</t>
    </rPh>
    <rPh sb="26" eb="27">
      <t>カン</t>
    </rPh>
    <rPh sb="27" eb="28">
      <t>ナイ</t>
    </rPh>
    <rPh sb="29" eb="31">
      <t>ウンエイ</t>
    </rPh>
    <rPh sb="32" eb="34">
      <t>ケンチク</t>
    </rPh>
    <rPh sb="34" eb="36">
      <t>ネンゲツ</t>
    </rPh>
    <rPh sb="37" eb="39">
      <t>ケンチク</t>
    </rPh>
    <rPh sb="39" eb="40">
      <t>ノブ</t>
    </rPh>
    <rPh sb="40" eb="42">
      <t>メンセキ</t>
    </rPh>
    <rPh sb="43" eb="46">
      <t>シンコイワ</t>
    </rPh>
    <rPh sb="46" eb="47">
      <t>マナ</t>
    </rPh>
    <rPh sb="48" eb="50">
      <t>コウリュウ</t>
    </rPh>
    <rPh sb="50" eb="51">
      <t>カン</t>
    </rPh>
    <phoneticPr fontId="25"/>
  </si>
  <si>
    <t>注２：小菅児童館は令和元年10月15日から仮施設で運営。建築延べ面積は同仮施設内の小菅保育園の面積を含む。</t>
    <rPh sb="0" eb="1">
      <t>チュウ</t>
    </rPh>
    <rPh sb="3" eb="5">
      <t>コスゲ</t>
    </rPh>
    <rPh sb="5" eb="8">
      <t>ジドウカン</t>
    </rPh>
    <rPh sb="9" eb="11">
      <t>レイワ</t>
    </rPh>
    <rPh sb="11" eb="13">
      <t>ガンネン</t>
    </rPh>
    <rPh sb="15" eb="16">
      <t>ガツ</t>
    </rPh>
    <rPh sb="18" eb="19">
      <t>ニチ</t>
    </rPh>
    <rPh sb="21" eb="22">
      <t>カリ</t>
    </rPh>
    <rPh sb="22" eb="24">
      <t>シセツ</t>
    </rPh>
    <rPh sb="25" eb="27">
      <t>ウンエイ</t>
    </rPh>
    <rPh sb="28" eb="30">
      <t>ケンチク</t>
    </rPh>
    <rPh sb="30" eb="31">
      <t>ノ</t>
    </rPh>
    <rPh sb="32" eb="34">
      <t>メンセキ</t>
    </rPh>
    <rPh sb="35" eb="36">
      <t>ドウ</t>
    </rPh>
    <rPh sb="36" eb="37">
      <t>カリ</t>
    </rPh>
    <rPh sb="37" eb="39">
      <t>シセツ</t>
    </rPh>
    <rPh sb="39" eb="40">
      <t>ナイ</t>
    </rPh>
    <rPh sb="41" eb="43">
      <t>コスゲ</t>
    </rPh>
    <rPh sb="43" eb="46">
      <t>ホイクエン</t>
    </rPh>
    <rPh sb="47" eb="49">
      <t>メンセキ</t>
    </rPh>
    <rPh sb="50" eb="51">
      <t>フク</t>
    </rPh>
    <phoneticPr fontId="25"/>
  </si>
  <si>
    <t>　注：複数分野の登録者あり。</t>
    <rPh sb="1" eb="2">
      <t>チュウ</t>
    </rPh>
    <rPh sb="3" eb="5">
      <t>フクスウ</t>
    </rPh>
    <rPh sb="5" eb="7">
      <t>ブンヤ</t>
    </rPh>
    <rPh sb="8" eb="11">
      <t>トウロクシャ</t>
    </rPh>
    <phoneticPr fontId="25"/>
  </si>
  <si>
    <t>（各年度末現在）</t>
    <rPh sb="1" eb="2">
      <t>カク</t>
    </rPh>
    <rPh sb="2" eb="5">
      <t>ネンドマツ</t>
    </rPh>
    <rPh sb="5" eb="7">
      <t>ゲンザイ</t>
    </rPh>
    <phoneticPr fontId="25"/>
  </si>
  <si>
    <t>舗装率</t>
    <rPh sb="0" eb="2">
      <t>ホソウ</t>
    </rPh>
    <rPh sb="2" eb="3">
      <t>リツ</t>
    </rPh>
    <phoneticPr fontId="25"/>
  </si>
  <si>
    <t>道路率</t>
    <rPh sb="0" eb="2">
      <t>ドウロ</t>
    </rPh>
    <rPh sb="2" eb="3">
      <t>リツ</t>
    </rPh>
    <phoneticPr fontId="25"/>
  </si>
  <si>
    <t>（２）特別区道の舗装率</t>
    <rPh sb="3" eb="5">
      <t>トクベツ</t>
    </rPh>
    <rPh sb="5" eb="7">
      <t>クドウ</t>
    </rPh>
    <rPh sb="8" eb="10">
      <t>ホソウ</t>
    </rPh>
    <rPh sb="10" eb="11">
      <t>リツ</t>
    </rPh>
    <phoneticPr fontId="25"/>
  </si>
  <si>
    <t>（単位：％）</t>
    <rPh sb="1" eb="3">
      <t>タンイ</t>
    </rPh>
    <phoneticPr fontId="25"/>
  </si>
  <si>
    <t>（１）道路種別及び舗装道路状況</t>
    <phoneticPr fontId="25"/>
  </si>
  <si>
    <t>（３）葛飾区内の道路率</t>
    <rPh sb="3" eb="7">
      <t>カツシカクナイ</t>
    </rPh>
    <rPh sb="8" eb="10">
      <t>ドウロ</t>
    </rPh>
    <rPh sb="10" eb="11">
      <t>リツ</t>
    </rPh>
    <phoneticPr fontId="25"/>
  </si>
  <si>
    <t>数量</t>
    <rPh sb="0" eb="2">
      <t>スウリョウ</t>
    </rPh>
    <phoneticPr fontId="25"/>
  </si>
  <si>
    <t>　注：舗装率は、特別区道総面積に占める</t>
    <rPh sb="1" eb="2">
      <t>チュウ</t>
    </rPh>
    <rPh sb="3" eb="5">
      <t>ホソウ</t>
    </rPh>
    <rPh sb="5" eb="6">
      <t>リツ</t>
    </rPh>
    <rPh sb="8" eb="10">
      <t>トクベツ</t>
    </rPh>
    <rPh sb="10" eb="12">
      <t>クドウ</t>
    </rPh>
    <rPh sb="12" eb="15">
      <t>ソウメンセキ</t>
    </rPh>
    <rPh sb="16" eb="17">
      <t>シ</t>
    </rPh>
    <phoneticPr fontId="25"/>
  </si>
  <si>
    <t>　　　砂利道を除く特別区道面積の割合</t>
    <rPh sb="3" eb="6">
      <t>ジャリミチ</t>
    </rPh>
    <rPh sb="7" eb="8">
      <t>ノゾ</t>
    </rPh>
    <rPh sb="9" eb="11">
      <t>トクベツ</t>
    </rPh>
    <rPh sb="11" eb="13">
      <t>クドウ</t>
    </rPh>
    <rPh sb="13" eb="15">
      <t>メンセキ</t>
    </rPh>
    <rPh sb="16" eb="18">
      <t>ワリアイ</t>
    </rPh>
    <phoneticPr fontId="25"/>
  </si>
  <si>
    <t>　注：道路率は、区総面積(34.8㎢)に占める</t>
    <rPh sb="1" eb="2">
      <t>チュウ</t>
    </rPh>
    <rPh sb="3" eb="5">
      <t>ドウロ</t>
    </rPh>
    <rPh sb="5" eb="6">
      <t>リツ</t>
    </rPh>
    <rPh sb="8" eb="9">
      <t>ク</t>
    </rPh>
    <rPh sb="9" eb="12">
      <t>ソウメンセキ</t>
    </rPh>
    <rPh sb="20" eb="21">
      <t>シ</t>
    </rPh>
    <phoneticPr fontId="25"/>
  </si>
  <si>
    <t>(社福）のゆり会</t>
    <phoneticPr fontId="25"/>
  </si>
  <si>
    <t>総数</t>
    <rPh sb="0" eb="2">
      <t>ソウスウ</t>
    </rPh>
    <phoneticPr fontId="25"/>
  </si>
  <si>
    <t>注１：平成30年6月15日に旅館業法が改正され、「ホテル営業」および「旅館営業」の種別が「旅館・ホテル営業」に統合された。</t>
    <rPh sb="0" eb="1">
      <t>チュウ</t>
    </rPh>
    <rPh sb="3" eb="5">
      <t>ヘイセイ</t>
    </rPh>
    <rPh sb="7" eb="8">
      <t>ネン</t>
    </rPh>
    <rPh sb="9" eb="10">
      <t>ガツ</t>
    </rPh>
    <rPh sb="12" eb="13">
      <t>ニチ</t>
    </rPh>
    <rPh sb="14" eb="18">
      <t>リョカンギョウホウ</t>
    </rPh>
    <rPh sb="19" eb="21">
      <t>カイセイ</t>
    </rPh>
    <rPh sb="28" eb="30">
      <t>エイギョウ</t>
    </rPh>
    <rPh sb="35" eb="37">
      <t>リョカン</t>
    </rPh>
    <rPh sb="37" eb="39">
      <t>エイギョウ</t>
    </rPh>
    <rPh sb="41" eb="43">
      <t>シュベツ</t>
    </rPh>
    <rPh sb="45" eb="47">
      <t>リョカン</t>
    </rPh>
    <rPh sb="51" eb="53">
      <t>エイギョウ</t>
    </rPh>
    <rPh sb="55" eb="57">
      <t>トウゴウ</t>
    </rPh>
    <phoneticPr fontId="25"/>
  </si>
  <si>
    <t>飲食店に含む</t>
    <rPh sb="0" eb="2">
      <t>インショク</t>
    </rPh>
    <rPh sb="2" eb="3">
      <t>テン</t>
    </rPh>
    <rPh sb="4" eb="5">
      <t>フク</t>
    </rPh>
    <phoneticPr fontId="25"/>
  </si>
  <si>
    <t>喫茶店</t>
    <rPh sb="0" eb="3">
      <t>キッサテン</t>
    </rPh>
    <phoneticPr fontId="25"/>
  </si>
  <si>
    <t>飲食店</t>
    <phoneticPr fontId="25"/>
  </si>
  <si>
    <t>注２：東京理科大学の学生数は、葛飾キャンパス内の学部・学科又は研究科・専攻に所属する学生数を掲載している。</t>
    <rPh sb="0" eb="1">
      <t>チュウ</t>
    </rPh>
    <rPh sb="3" eb="5">
      <t>トウキョウ</t>
    </rPh>
    <rPh sb="5" eb="7">
      <t>リカ</t>
    </rPh>
    <rPh sb="7" eb="9">
      <t>ダイガク</t>
    </rPh>
    <rPh sb="10" eb="12">
      <t>ガクセイ</t>
    </rPh>
    <rPh sb="12" eb="13">
      <t>スウ</t>
    </rPh>
    <rPh sb="15" eb="17">
      <t>カツシカ</t>
    </rPh>
    <rPh sb="22" eb="23">
      <t>ナイ</t>
    </rPh>
    <rPh sb="24" eb="26">
      <t>ガクブ</t>
    </rPh>
    <rPh sb="27" eb="29">
      <t>ガッカ</t>
    </rPh>
    <rPh sb="29" eb="30">
      <t>マタ</t>
    </rPh>
    <rPh sb="31" eb="34">
      <t>ケンキュウカ</t>
    </rPh>
    <rPh sb="35" eb="37">
      <t>センコウ</t>
    </rPh>
    <rPh sb="38" eb="40">
      <t>ショゾク</t>
    </rPh>
    <rPh sb="42" eb="45">
      <t>ガクセイスウ</t>
    </rPh>
    <rPh sb="46" eb="48">
      <t>ケイサイ</t>
    </rPh>
    <phoneticPr fontId="25"/>
  </si>
  <si>
    <t>H17.4</t>
    <phoneticPr fontId="25"/>
  </si>
  <si>
    <t>H25.4</t>
    <phoneticPr fontId="25"/>
  </si>
  <si>
    <t>資料：健康部保健予防課</t>
    <rPh sb="0" eb="2">
      <t>シリョウ</t>
    </rPh>
    <rPh sb="3" eb="5">
      <t>ケンコウ</t>
    </rPh>
    <rPh sb="5" eb="6">
      <t>ブ</t>
    </rPh>
    <rPh sb="6" eb="8">
      <t>ホケン</t>
    </rPh>
    <rPh sb="8" eb="10">
      <t>ヨボウ</t>
    </rPh>
    <rPh sb="10" eb="11">
      <t>カ</t>
    </rPh>
    <phoneticPr fontId="25"/>
  </si>
  <si>
    <t>所在地：金町6-5-1　ベルトーレ金町3F</t>
    <rPh sb="4" eb="6">
      <t>カナマチ</t>
    </rPh>
    <rPh sb="17" eb="19">
      <t>カナマチ</t>
    </rPh>
    <phoneticPr fontId="25"/>
  </si>
  <si>
    <t>　　　この他、営業届出の一部は代表の営業届出業種に一元化されている。</t>
    <rPh sb="5" eb="6">
      <t>タ</t>
    </rPh>
    <phoneticPr fontId="25"/>
  </si>
  <si>
    <r>
      <rPr>
        <sz val="10"/>
        <rFont val="ＭＳ 明朝"/>
        <family val="1"/>
        <charset val="128"/>
      </rPr>
      <t>届出販売業</t>
    </r>
    <r>
      <rPr>
        <sz val="8"/>
        <rFont val="ＭＳ 明朝"/>
        <family val="1"/>
        <charset val="128"/>
      </rPr>
      <t>（旧食料品等販売業等）</t>
    </r>
    <rPh sb="0" eb="2">
      <t>トドケデ</t>
    </rPh>
    <rPh sb="2" eb="5">
      <t>ハンバイギョウ</t>
    </rPh>
    <rPh sb="6" eb="7">
      <t>キュウ</t>
    </rPh>
    <phoneticPr fontId="25"/>
  </si>
  <si>
    <t>　　　喫茶店は、営業許可の種別が飲食店に統合されたため、飲食店に含む。なお、改正前の旧食品衛生法に基づく営業許可により営業するものも含む。</t>
    <rPh sb="3" eb="6">
      <t>キッサテン</t>
    </rPh>
    <rPh sb="8" eb="10">
      <t>エイギョウ</t>
    </rPh>
    <rPh sb="10" eb="12">
      <t>キョカ</t>
    </rPh>
    <rPh sb="13" eb="15">
      <t>シュベツ</t>
    </rPh>
    <rPh sb="16" eb="18">
      <t>インショク</t>
    </rPh>
    <rPh sb="18" eb="19">
      <t>テン</t>
    </rPh>
    <rPh sb="20" eb="22">
      <t>トウゴウ</t>
    </rPh>
    <rPh sb="28" eb="30">
      <t>インショク</t>
    </rPh>
    <rPh sb="30" eb="31">
      <t>テン</t>
    </rPh>
    <rPh sb="32" eb="33">
      <t>フク</t>
    </rPh>
    <rPh sb="42" eb="43">
      <t>キュウ</t>
    </rPh>
    <rPh sb="52" eb="54">
      <t>エイギョウ</t>
    </rPh>
    <rPh sb="59" eb="61">
      <t>エイギョウ</t>
    </rPh>
    <phoneticPr fontId="25"/>
  </si>
  <si>
    <t>新小岩地域活動センター（にこわ新小岩）</t>
    <phoneticPr fontId="25"/>
  </si>
  <si>
    <t>西新小岩4-33-2</t>
    <phoneticPr fontId="25"/>
  </si>
  <si>
    <t>20-27　環境・清掃施設</t>
    <rPh sb="6" eb="8">
      <t>カンキョウ</t>
    </rPh>
    <rPh sb="9" eb="11">
      <t>セイソウ</t>
    </rPh>
    <rPh sb="11" eb="13">
      <t>シセツ</t>
    </rPh>
    <phoneticPr fontId="25"/>
  </si>
  <si>
    <t>20-22　区立図書館</t>
    <rPh sb="6" eb="8">
      <t>クリツ</t>
    </rPh>
    <rPh sb="8" eb="11">
      <t>トショカン</t>
    </rPh>
    <phoneticPr fontId="25"/>
  </si>
  <si>
    <t>20-21　区立幼稚園</t>
    <phoneticPr fontId="25"/>
  </si>
  <si>
    <t>20-20　区立中学校</t>
    <rPh sb="6" eb="8">
      <t>クリツ</t>
    </rPh>
    <rPh sb="8" eb="11">
      <t>チュウガッコウ</t>
    </rPh>
    <phoneticPr fontId="25"/>
  </si>
  <si>
    <t>20-19　区立特別支援学校</t>
    <rPh sb="6" eb="8">
      <t>クリツ</t>
    </rPh>
    <rPh sb="8" eb="10">
      <t>トクベツ</t>
    </rPh>
    <rPh sb="10" eb="12">
      <t>シエン</t>
    </rPh>
    <rPh sb="12" eb="14">
      <t>ガッコウ</t>
    </rPh>
    <phoneticPr fontId="25"/>
  </si>
  <si>
    <t>20-18　区立小学校</t>
    <rPh sb="6" eb="8">
      <t>クリツ</t>
    </rPh>
    <rPh sb="8" eb="11">
      <t>ショウガッコウ</t>
    </rPh>
    <phoneticPr fontId="25"/>
  </si>
  <si>
    <t>20-17　スポーツ、レクリエーション施設</t>
    <phoneticPr fontId="25"/>
  </si>
  <si>
    <t>20-16　児童遊園</t>
    <phoneticPr fontId="25"/>
  </si>
  <si>
    <t>20-15　条例設置公園</t>
    <phoneticPr fontId="25"/>
  </si>
  <si>
    <t>20-14　区立公園</t>
    <phoneticPr fontId="25"/>
  </si>
  <si>
    <t>20-13　福祉事務所</t>
    <phoneticPr fontId="25"/>
  </si>
  <si>
    <t>20-12　福祉施設</t>
    <phoneticPr fontId="25"/>
  </si>
  <si>
    <t>20-11　文化・産業・観光施設</t>
    <phoneticPr fontId="25"/>
  </si>
  <si>
    <t>その他地域コミュニティ施設</t>
    <rPh sb="2" eb="3">
      <t>タ</t>
    </rPh>
    <rPh sb="3" eb="5">
      <t>チイキ</t>
    </rPh>
    <rPh sb="11" eb="13">
      <t>シセツ</t>
    </rPh>
    <phoneticPr fontId="25"/>
  </si>
  <si>
    <t>20-27</t>
  </si>
  <si>
    <t>20-27</t>
    <phoneticPr fontId="25"/>
  </si>
  <si>
    <t>20-12</t>
    <phoneticPr fontId="25"/>
  </si>
  <si>
    <t>20-10</t>
    <phoneticPr fontId="25"/>
  </si>
  <si>
    <t>テクノプラザかつしか他</t>
    <rPh sb="10" eb="11">
      <t>ホカ</t>
    </rPh>
    <phoneticPr fontId="25"/>
  </si>
  <si>
    <t>テクノプラザかつしか窓口</t>
    <rPh sb="10" eb="12">
      <t>マドグチ</t>
    </rPh>
    <phoneticPr fontId="25"/>
  </si>
  <si>
    <t>障害福祉課</t>
    <phoneticPr fontId="25"/>
  </si>
  <si>
    <t>男女平等推進センター</t>
    <rPh sb="0" eb="2">
      <t>ダンジョ</t>
    </rPh>
    <rPh sb="2" eb="4">
      <t>ビョウドウ</t>
    </rPh>
    <rPh sb="4" eb="6">
      <t>スイシン</t>
    </rPh>
    <phoneticPr fontId="25"/>
  </si>
  <si>
    <t>福祉総合
窓口相談室</t>
    <rPh sb="0" eb="2">
      <t>フクシ</t>
    </rPh>
    <rPh sb="2" eb="4">
      <t>ソウゴウ</t>
    </rPh>
    <rPh sb="5" eb="7">
      <t>マドグチ</t>
    </rPh>
    <rPh sb="7" eb="10">
      <t>ソウダンシツ</t>
    </rPh>
    <phoneticPr fontId="25"/>
  </si>
  <si>
    <t>子ども総合センター(金町子どもセンター含)</t>
    <rPh sb="0" eb="1">
      <t>コ</t>
    </rPh>
    <rPh sb="3" eb="5">
      <t>ソウゴウ</t>
    </rPh>
    <phoneticPr fontId="25"/>
  </si>
  <si>
    <t>令和元年度</t>
    <rPh sb="0" eb="2">
      <t>レイワ</t>
    </rPh>
    <rPh sb="2" eb="4">
      <t>ガンネン</t>
    </rPh>
    <rPh sb="3" eb="5">
      <t>ネンド</t>
    </rPh>
    <phoneticPr fontId="25"/>
  </si>
  <si>
    <t>第1・3
金</t>
    <rPh sb="0" eb="1">
      <t>ダイ</t>
    </rPh>
    <rPh sb="5" eb="6">
      <t>キン</t>
    </rPh>
    <phoneticPr fontId="25"/>
  </si>
  <si>
    <t>第2
金</t>
    <rPh sb="0" eb="1">
      <t>ダイ</t>
    </rPh>
    <rPh sb="3" eb="4">
      <t>キン</t>
    </rPh>
    <phoneticPr fontId="25"/>
  </si>
  <si>
    <t>第4
木</t>
    <rPh sb="0" eb="1">
      <t>ダイ</t>
    </rPh>
    <rPh sb="3" eb="4">
      <t>モク</t>
    </rPh>
    <phoneticPr fontId="25"/>
  </si>
  <si>
    <t>第1～4
月</t>
    <rPh sb="0" eb="1">
      <t>ダイ</t>
    </rPh>
    <rPh sb="5" eb="6">
      <t>ゲツ</t>
    </rPh>
    <phoneticPr fontId="25"/>
  </si>
  <si>
    <t>第2・4
火</t>
    <rPh sb="0" eb="1">
      <t>ダイ</t>
    </rPh>
    <rPh sb="5" eb="6">
      <t>カ</t>
    </rPh>
    <phoneticPr fontId="25"/>
  </si>
  <si>
    <t>第3
木</t>
    <rPh sb="0" eb="1">
      <t>ダイ</t>
    </rPh>
    <rPh sb="3" eb="4">
      <t>モク</t>
    </rPh>
    <phoneticPr fontId="25"/>
  </si>
  <si>
    <t>第2
木</t>
    <rPh sb="0" eb="1">
      <t>ダイ</t>
    </rPh>
    <rPh sb="3" eb="4">
      <t>モク</t>
    </rPh>
    <phoneticPr fontId="25"/>
  </si>
  <si>
    <t>第1・3
火</t>
    <rPh sb="0" eb="1">
      <t>ダイ</t>
    </rPh>
    <rPh sb="5" eb="6">
      <t>カ</t>
    </rPh>
    <phoneticPr fontId="25"/>
  </si>
  <si>
    <t>(原則)
金</t>
    <rPh sb="1" eb="3">
      <t>ゲンソク</t>
    </rPh>
    <phoneticPr fontId="3"/>
  </si>
  <si>
    <r>
      <t xml:space="preserve">土
</t>
    </r>
    <r>
      <rPr>
        <sz val="9"/>
        <rFont val="ＭＳ 明朝"/>
        <family val="1"/>
        <charset val="128"/>
      </rPr>
      <t>(月1回)</t>
    </r>
    <rPh sb="0" eb="1">
      <t>ツチ</t>
    </rPh>
    <rPh sb="3" eb="4">
      <t>ツキ</t>
    </rPh>
    <rPh sb="5" eb="6">
      <t>カイ</t>
    </rPh>
    <phoneticPr fontId="1"/>
  </si>
  <si>
    <t>第4
金</t>
    <rPh sb="0" eb="1">
      <t>ダイ</t>
    </rPh>
    <rPh sb="3" eb="4">
      <t>キン</t>
    </rPh>
    <phoneticPr fontId="3"/>
  </si>
  <si>
    <t>第1～3・5
火</t>
    <rPh sb="0" eb="1">
      <t>ダイ</t>
    </rPh>
    <rPh sb="7" eb="8">
      <t>カ</t>
    </rPh>
    <phoneticPr fontId="3"/>
  </si>
  <si>
    <t>福祉サービス
苦情調整</t>
    <rPh sb="0" eb="2">
      <t>フクシ</t>
    </rPh>
    <phoneticPr fontId="3"/>
  </si>
  <si>
    <t>子どもと家庭の
総合相談</t>
    <rPh sb="0" eb="1">
      <t>コ</t>
    </rPh>
    <rPh sb="4" eb="6">
      <t>カテイ</t>
    </rPh>
    <rPh sb="8" eb="10">
      <t>ソウゴウ</t>
    </rPh>
    <rPh sb="10" eb="12">
      <t>ソウダン</t>
    </rPh>
    <phoneticPr fontId="3"/>
  </si>
  <si>
    <t>妊娠・出産
どうしようコール</t>
    <rPh sb="0" eb="2">
      <t>ニンシン</t>
    </rPh>
    <rPh sb="3" eb="4">
      <t>シュツ</t>
    </rPh>
    <rPh sb="4" eb="5">
      <t>サン</t>
    </rPh>
    <phoneticPr fontId="3"/>
  </si>
  <si>
    <t>消費生活
センター</t>
    <phoneticPr fontId="25"/>
  </si>
  <si>
    <t>区民相談室
他</t>
    <rPh sb="0" eb="2">
      <t>クミン</t>
    </rPh>
    <rPh sb="2" eb="5">
      <t>ソウダンシツ</t>
    </rPh>
    <rPh sb="6" eb="7">
      <t>ホカ</t>
    </rPh>
    <phoneticPr fontId="25"/>
  </si>
  <si>
    <t>区内巡回</t>
    <rPh sb="0" eb="2">
      <t>クナイ</t>
    </rPh>
    <rPh sb="1" eb="2">
      <t>ナイ</t>
    </rPh>
    <rPh sb="2" eb="4">
      <t>ジュンカイ</t>
    </rPh>
    <phoneticPr fontId="25"/>
  </si>
  <si>
    <t>総合教育
センター</t>
    <phoneticPr fontId="25"/>
  </si>
  <si>
    <t>委託事業者
管理運営施設</t>
    <rPh sb="0" eb="2">
      <t>イタク</t>
    </rPh>
    <rPh sb="2" eb="4">
      <t>ジギョウ</t>
    </rPh>
    <rPh sb="4" eb="5">
      <t>シャ</t>
    </rPh>
    <rPh sb="6" eb="8">
      <t>カンリ</t>
    </rPh>
    <rPh sb="8" eb="10">
      <t>ウンエイ</t>
    </rPh>
    <rPh sb="10" eb="12">
      <t>シセツ</t>
    </rPh>
    <phoneticPr fontId="25"/>
  </si>
  <si>
    <r>
      <t>しごと発見プラザかつしか</t>
    </r>
    <r>
      <rPr>
        <sz val="7"/>
        <rFont val="ＭＳ 明朝"/>
        <family val="1"/>
        <charset val="128"/>
      </rPr>
      <t>(テクノプラザ葛飾内)</t>
    </r>
    <rPh sb="3" eb="5">
      <t>ハッケン</t>
    </rPh>
    <rPh sb="19" eb="21">
      <t>カツシカ</t>
    </rPh>
    <rPh sb="21" eb="22">
      <t>ナイ</t>
    </rPh>
    <phoneticPr fontId="25"/>
  </si>
  <si>
    <r>
      <t>ワークスかつしか</t>
    </r>
    <r>
      <rPr>
        <sz val="7"/>
        <rFont val="ＭＳ 明朝"/>
        <family val="1"/>
        <charset val="128"/>
      </rPr>
      <t>(シニア活動支援センター内)</t>
    </r>
    <rPh sb="12" eb="16">
      <t>カツドウシエン</t>
    </rPh>
    <rPh sb="20" eb="21">
      <t>ナイ</t>
    </rPh>
    <phoneticPr fontId="25"/>
  </si>
  <si>
    <t>子ども総合
センター</t>
    <rPh sb="0" eb="1">
      <t>コ</t>
    </rPh>
    <rPh sb="3" eb="5">
      <t>ソウゴウ</t>
    </rPh>
    <phoneticPr fontId="25"/>
  </si>
  <si>
    <r>
      <t xml:space="preserve">区内巡回
</t>
    </r>
    <r>
      <rPr>
        <sz val="7"/>
        <rFont val="ＭＳ 明朝"/>
        <family val="1"/>
        <charset val="128"/>
      </rPr>
      <t>(地区センター等)</t>
    </r>
    <rPh sb="0" eb="2">
      <t>クナイ</t>
    </rPh>
    <rPh sb="2" eb="4">
      <t>ジュンカイ</t>
    </rPh>
    <rPh sb="6" eb="8">
      <t>チク</t>
    </rPh>
    <rPh sb="12" eb="13">
      <t>トウ</t>
    </rPh>
    <phoneticPr fontId="25"/>
  </si>
  <si>
    <t>上千葉小学校内（面積は第二含む）</t>
    <rPh sb="0" eb="1">
      <t>カミ</t>
    </rPh>
    <rPh sb="1" eb="3">
      <t>チバ</t>
    </rPh>
    <rPh sb="3" eb="6">
      <t>ショウガッコウ</t>
    </rPh>
    <rPh sb="6" eb="7">
      <t>ナイ</t>
    </rPh>
    <rPh sb="8" eb="10">
      <t>メンセキ</t>
    </rPh>
    <rPh sb="11" eb="12">
      <t>ダイ</t>
    </rPh>
    <rPh sb="12" eb="13">
      <t>２</t>
    </rPh>
    <rPh sb="13" eb="14">
      <t>フク</t>
    </rPh>
    <phoneticPr fontId="4"/>
  </si>
  <si>
    <t>中青戸小学校内（面積は第二、第三含む）</t>
    <rPh sb="0" eb="1">
      <t>ナカ</t>
    </rPh>
    <rPh sb="1" eb="3">
      <t>アオト</t>
    </rPh>
    <rPh sb="3" eb="6">
      <t>ショウガッコウ</t>
    </rPh>
    <rPh sb="6" eb="7">
      <t>ナイ</t>
    </rPh>
    <rPh sb="14" eb="16">
      <t>ダイサン</t>
    </rPh>
    <phoneticPr fontId="4"/>
  </si>
  <si>
    <t>中青戸小学校内（面積は中青戸、第三含む）</t>
    <rPh sb="0" eb="1">
      <t>ナカ</t>
    </rPh>
    <rPh sb="1" eb="3">
      <t>アオト</t>
    </rPh>
    <rPh sb="3" eb="6">
      <t>ショウガッコウ</t>
    </rPh>
    <rPh sb="6" eb="7">
      <t>ナイ</t>
    </rPh>
    <rPh sb="11" eb="14">
      <t>ナカアオト</t>
    </rPh>
    <rPh sb="15" eb="17">
      <t>ダイサン</t>
    </rPh>
    <phoneticPr fontId="4"/>
  </si>
  <si>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4"/>
  </si>
  <si>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4"/>
  </si>
  <si>
    <t>上千葉小学校内（面積は第一含む）</t>
    <rPh sb="0" eb="1">
      <t>カミ</t>
    </rPh>
    <rPh sb="1" eb="3">
      <t>チバ</t>
    </rPh>
    <rPh sb="3" eb="6">
      <t>ショウガッコウ</t>
    </rPh>
    <rPh sb="6" eb="7">
      <t>ナイ</t>
    </rPh>
    <rPh sb="8" eb="10">
      <t>メンセキ</t>
    </rPh>
    <rPh sb="12" eb="13">
      <t>１</t>
    </rPh>
    <phoneticPr fontId="4"/>
  </si>
  <si>
    <t>水元小学校内（面積は第二含む）</t>
    <rPh sb="0" eb="2">
      <t>ミズモト</t>
    </rPh>
    <rPh sb="2" eb="3">
      <t>ショウ</t>
    </rPh>
    <rPh sb="3" eb="5">
      <t>ガッコウ</t>
    </rPh>
    <rPh sb="5" eb="6">
      <t>ナイ</t>
    </rPh>
    <phoneticPr fontId="4"/>
  </si>
  <si>
    <t>水元小学校内（面積は第一含む）</t>
    <rPh sb="0" eb="2">
      <t>ミズモト</t>
    </rPh>
    <rPh sb="2" eb="3">
      <t>ショウ</t>
    </rPh>
    <rPh sb="3" eb="5">
      <t>ガッコウ</t>
    </rPh>
    <rPh sb="5" eb="6">
      <t>ナイ</t>
    </rPh>
    <rPh sb="11" eb="12">
      <t>イチ</t>
    </rPh>
    <phoneticPr fontId="4"/>
  </si>
  <si>
    <t>青戸小学校内（面積は第二、第三含む）</t>
    <rPh sb="0" eb="2">
      <t>アオト</t>
    </rPh>
    <rPh sb="2" eb="5">
      <t>ショウガッコウ</t>
    </rPh>
    <rPh sb="5" eb="6">
      <t>ナイ</t>
    </rPh>
    <rPh sb="7" eb="9">
      <t>メンセキ</t>
    </rPh>
    <rPh sb="13" eb="15">
      <t>ダイサン</t>
    </rPh>
    <phoneticPr fontId="4"/>
  </si>
  <si>
    <t>青戸小学校内（面積は青戸小、第三含む）</t>
    <rPh sb="0" eb="2">
      <t>アオト</t>
    </rPh>
    <rPh sb="2" eb="5">
      <t>ショウガッコウ</t>
    </rPh>
    <rPh sb="5" eb="6">
      <t>ナイ</t>
    </rPh>
    <rPh sb="7" eb="9">
      <t>メンセキ</t>
    </rPh>
    <rPh sb="10" eb="12">
      <t>アオト</t>
    </rPh>
    <rPh sb="12" eb="13">
      <t>ショウ</t>
    </rPh>
    <phoneticPr fontId="4"/>
  </si>
  <si>
    <t>梅田小学校内（面積は第二含む）</t>
    <rPh sb="0" eb="2">
      <t>ウメダ</t>
    </rPh>
    <rPh sb="2" eb="5">
      <t>ショウガッコウ</t>
    </rPh>
    <rPh sb="5" eb="6">
      <t>ナイ</t>
    </rPh>
    <phoneticPr fontId="4"/>
  </si>
  <si>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4"/>
  </si>
  <si>
    <t>（面積は第一含む）</t>
    <rPh sb="1" eb="3">
      <t>メンセキ</t>
    </rPh>
    <rPh sb="4" eb="6">
      <t>ダイイチ</t>
    </rPh>
    <rPh sb="6" eb="7">
      <t>フク</t>
    </rPh>
    <phoneticPr fontId="4"/>
  </si>
  <si>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4"/>
  </si>
  <si>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4"/>
  </si>
  <si>
    <t>-</t>
    <phoneticPr fontId="25"/>
  </si>
  <si>
    <t>注１：対前年度比は前年度予算額を100とみた｡</t>
  </si>
  <si>
    <t>注２：構成比は各欄において表示単位未満を四捨五入しており､表内において一致しない場合がある。</t>
    <rPh sb="0" eb="1">
      <t>チュウ</t>
    </rPh>
    <rPh sb="40" eb="42">
      <t>バアイ</t>
    </rPh>
    <phoneticPr fontId="25"/>
  </si>
  <si>
    <t>用地取得基金</t>
    <phoneticPr fontId="25"/>
  </si>
  <si>
    <t>まちづくり
基金</t>
    <phoneticPr fontId="25"/>
  </si>
  <si>
    <t>(再掲)うち
電子申請に
よるもの</t>
    <rPh sb="1" eb="3">
      <t>サイケイ</t>
    </rPh>
    <rPh sb="7" eb="9">
      <t>デンシ</t>
    </rPh>
    <rPh sb="9" eb="11">
      <t>シンセイ</t>
    </rPh>
    <phoneticPr fontId="25"/>
  </si>
  <si>
    <t>総数</t>
    <rPh sb="0" eb="2">
      <t>ソウスウ</t>
    </rPh>
    <phoneticPr fontId="25"/>
  </si>
  <si>
    <t>　注：1件の請求で処理内容が複数にわたるものがあるため、請求件数と処理状況の数値は一致しない。</t>
    <rPh sb="1" eb="2">
      <t>チュウ</t>
    </rPh>
    <rPh sb="4" eb="5">
      <t>ケン</t>
    </rPh>
    <rPh sb="6" eb="8">
      <t>セイキュウ</t>
    </rPh>
    <rPh sb="9" eb="11">
      <t>ショリ</t>
    </rPh>
    <rPh sb="11" eb="13">
      <t>ナイヨウ</t>
    </rPh>
    <rPh sb="14" eb="16">
      <t>フクスウ</t>
    </rPh>
    <rPh sb="28" eb="30">
      <t>セイキュウ</t>
    </rPh>
    <rPh sb="30" eb="32">
      <t>ケンスウ</t>
    </rPh>
    <phoneticPr fontId="25"/>
  </si>
  <si>
    <t>H22.4.1</t>
  </si>
  <si>
    <t>-</t>
    <phoneticPr fontId="25"/>
  </si>
  <si>
    <t>平成29
年度</t>
    <rPh sb="0" eb="2">
      <t>ヘイセイ</t>
    </rPh>
    <rPh sb="5" eb="7">
      <t>ネンド</t>
    </rPh>
    <phoneticPr fontId="25"/>
  </si>
  <si>
    <t>平成30
年度</t>
    <rPh sb="0" eb="2">
      <t>ヘイセイ</t>
    </rPh>
    <rPh sb="5" eb="7">
      <t>ネンド</t>
    </rPh>
    <phoneticPr fontId="25"/>
  </si>
  <si>
    <t>令和元
年度</t>
    <rPh sb="0" eb="2">
      <t>レイワ</t>
    </rPh>
    <rPh sb="2" eb="4">
      <t>ガンネン</t>
    </rPh>
    <rPh sb="4" eb="6">
      <t>ネンド</t>
    </rPh>
    <phoneticPr fontId="25"/>
  </si>
  <si>
    <t>令和2
年度</t>
    <rPh sb="0" eb="2">
      <t>レイワ</t>
    </rPh>
    <rPh sb="4" eb="6">
      <t>ネンド</t>
    </rPh>
    <phoneticPr fontId="25"/>
  </si>
  <si>
    <t>令和3
年度</t>
    <rPh sb="0" eb="2">
      <t>レイワ</t>
    </rPh>
    <rPh sb="4" eb="6">
      <t>ネンド</t>
    </rPh>
    <phoneticPr fontId="25"/>
  </si>
  <si>
    <t>税金相談</t>
  </si>
  <si>
    <t>建築・リフォーム
なんでも相談</t>
  </si>
  <si>
    <t>登記・測量相談</t>
    <rPh sb="3" eb="5">
      <t>ソクリョウ</t>
    </rPh>
    <phoneticPr fontId="3"/>
  </si>
  <si>
    <t>区政・一般相談</t>
  </si>
  <si>
    <t>年金・社会保険・
労働問題相談</t>
    <rPh sb="9" eb="11">
      <t>ロウドウ</t>
    </rPh>
    <rPh sb="11" eb="13">
      <t>モンダイ</t>
    </rPh>
    <phoneticPr fontId="3"/>
  </si>
  <si>
    <t>成年後見センター
出張相談</t>
    <rPh sb="0" eb="2">
      <t>セイネン</t>
    </rPh>
    <rPh sb="2" eb="4">
      <t>コウケン</t>
    </rPh>
    <rPh sb="9" eb="11">
      <t>シュッチョウ</t>
    </rPh>
    <rPh sb="11" eb="13">
      <t>ソウダン</t>
    </rPh>
    <phoneticPr fontId="3"/>
  </si>
  <si>
    <t>女性に対する暴力相談
(ＤＶ相談)</t>
    <rPh sb="0" eb="2">
      <t>ジョセイ</t>
    </rPh>
    <rPh sb="3" eb="4">
      <t>タイ</t>
    </rPh>
    <rPh sb="6" eb="8">
      <t>ボウリョク</t>
    </rPh>
    <rPh sb="8" eb="10">
      <t>ソウダン</t>
    </rPh>
    <phoneticPr fontId="3"/>
  </si>
  <si>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3"/>
  </si>
  <si>
    <t>遺言書・遺産分割
協議書の書き方
相談</t>
    <rPh sb="0" eb="3">
      <t>ユイゴンショ</t>
    </rPh>
    <rPh sb="4" eb="6">
      <t>イサン</t>
    </rPh>
    <rPh sb="6" eb="8">
      <t>ブンカツ</t>
    </rPh>
    <phoneticPr fontId="3"/>
  </si>
  <si>
    <t>注２：主事等のその他には幼稚園長2名（幼稚園）、指導主事5名（教育委員会事務局指導室）を含む。</t>
    <rPh sb="0" eb="1">
      <t>チュウ</t>
    </rPh>
    <rPh sb="3" eb="5">
      <t>シュジ</t>
    </rPh>
    <rPh sb="5" eb="6">
      <t>トウ</t>
    </rPh>
    <rPh sb="9" eb="10">
      <t>タ</t>
    </rPh>
    <rPh sb="12" eb="15">
      <t>ヨウチエン</t>
    </rPh>
    <rPh sb="15" eb="16">
      <t>チョウ</t>
    </rPh>
    <rPh sb="17" eb="18">
      <t>メイ</t>
    </rPh>
    <rPh sb="19" eb="22">
      <t>ヨウチエン</t>
    </rPh>
    <rPh sb="24" eb="26">
      <t>シドウ</t>
    </rPh>
    <rPh sb="26" eb="28">
      <t>シュジ</t>
    </rPh>
    <rPh sb="29" eb="30">
      <t>メイ</t>
    </rPh>
    <rPh sb="31" eb="33">
      <t>キョウイク</t>
    </rPh>
    <rPh sb="33" eb="36">
      <t>イインカイ</t>
    </rPh>
    <rPh sb="36" eb="39">
      <t>ジムキョク</t>
    </rPh>
    <rPh sb="39" eb="41">
      <t>シドウ</t>
    </rPh>
    <rPh sb="41" eb="42">
      <t>シツ</t>
    </rPh>
    <rPh sb="44" eb="45">
      <t>フク</t>
    </rPh>
    <phoneticPr fontId="25"/>
  </si>
  <si>
    <t>R4.3.28</t>
  </si>
  <si>
    <t>ホテル一宮シーサイドオーツカ</t>
    <rPh sb="3" eb="5">
      <t>イチノミヤ</t>
    </rPh>
    <phoneticPr fontId="25"/>
  </si>
  <si>
    <t>注４：令和3年度一部施設変更。彩り湯かしき花と華からホテル一宮シーサイドオーツカへ</t>
    <rPh sb="0" eb="1">
      <t>チュウ</t>
    </rPh>
    <phoneticPr fontId="25"/>
  </si>
  <si>
    <t>注５：新型コロナウイルス感染拡大防止対策のため、令和2年4月9日から6月20日まで、令和3年1月8日から3月31日まで、令和3年4月1日から9月30日まで、</t>
    <rPh sb="0" eb="1">
      <t>チュウ</t>
    </rPh>
    <rPh sb="3" eb="5">
      <t>シンガタ</t>
    </rPh>
    <rPh sb="12" eb="14">
      <t>カンセン</t>
    </rPh>
    <rPh sb="14" eb="16">
      <t>カクダイ</t>
    </rPh>
    <rPh sb="16" eb="18">
      <t>ボウシ</t>
    </rPh>
    <rPh sb="18" eb="20">
      <t>タイサク</t>
    </rPh>
    <rPh sb="24" eb="26">
      <t>レイワ</t>
    </rPh>
    <rPh sb="27" eb="28">
      <t>ネン</t>
    </rPh>
    <rPh sb="29" eb="30">
      <t>ガツ</t>
    </rPh>
    <rPh sb="31" eb="32">
      <t>ニチ</t>
    </rPh>
    <rPh sb="35" eb="36">
      <t>ガツ</t>
    </rPh>
    <rPh sb="38" eb="39">
      <t>ニチ</t>
    </rPh>
    <rPh sb="42" eb="44">
      <t>レイワ</t>
    </rPh>
    <rPh sb="45" eb="46">
      <t>ネン</t>
    </rPh>
    <rPh sb="47" eb="48">
      <t>ガツ</t>
    </rPh>
    <rPh sb="49" eb="50">
      <t>ニチ</t>
    </rPh>
    <rPh sb="53" eb="54">
      <t>ガツ</t>
    </rPh>
    <rPh sb="56" eb="57">
      <t>ニチ</t>
    </rPh>
    <phoneticPr fontId="25"/>
  </si>
  <si>
    <t>　　　令和4年1月21日から3月21日まで空室受付中止。また、令和2年7月分はがき受付中止。</t>
    <rPh sb="31" eb="33">
      <t>レイワ</t>
    </rPh>
    <rPh sb="34" eb="35">
      <t>ネン</t>
    </rPh>
    <phoneticPr fontId="25"/>
  </si>
  <si>
    <t>注３：小合保育園・住吉保育園・中青戸保育園・たつみ保育園・小谷野しょうぶ保育園は公設民営の保育園。</t>
    <rPh sb="0" eb="1">
      <t>チュウ</t>
    </rPh>
    <phoneticPr fontId="25"/>
  </si>
  <si>
    <t>注２：職員数は正規職員の人数。</t>
    <rPh sb="3" eb="6">
      <t>ショクインスウ</t>
    </rPh>
    <rPh sb="7" eb="9">
      <t>セイキ</t>
    </rPh>
    <rPh sb="9" eb="11">
      <t>ショクイン</t>
    </rPh>
    <rPh sb="12" eb="14">
      <t>ニンズ</t>
    </rPh>
    <phoneticPr fontId="25"/>
  </si>
  <si>
    <t>貯水池</t>
    <phoneticPr fontId="25"/>
  </si>
  <si>
    <r>
      <t>注２：表中の防火水槽40ｍ</t>
    </r>
    <r>
      <rPr>
        <vertAlign val="superscript"/>
        <sz val="10"/>
        <rFont val="ＭＳ 明朝"/>
        <family val="1"/>
        <charset val="128"/>
      </rPr>
      <t>3</t>
    </r>
    <r>
      <rPr>
        <sz val="10"/>
        <rFont val="ＭＳ 明朝"/>
        <family val="1"/>
        <charset val="128"/>
      </rPr>
      <t>以上には、区設置の地下貯水槽（40ｍ</t>
    </r>
    <r>
      <rPr>
        <vertAlign val="superscript"/>
        <sz val="10"/>
        <rFont val="ＭＳ 明朝"/>
        <family val="1"/>
        <charset val="128"/>
      </rPr>
      <t>3</t>
    </r>
    <r>
      <rPr>
        <sz val="10"/>
        <rFont val="ＭＳ 明朝"/>
        <family val="1"/>
        <charset val="128"/>
      </rPr>
      <t>）も含む。</t>
    </r>
    <rPh sb="0" eb="1">
      <t>チュウ</t>
    </rPh>
    <rPh sb="3" eb="5">
      <t>ヒョウチュウ</t>
    </rPh>
    <rPh sb="6" eb="8">
      <t>ボウカ</t>
    </rPh>
    <rPh sb="8" eb="10">
      <t>スイソウ</t>
    </rPh>
    <rPh sb="14" eb="16">
      <t>イジョウ</t>
    </rPh>
    <rPh sb="19" eb="20">
      <t>ク</t>
    </rPh>
    <rPh sb="20" eb="22">
      <t>セッチ</t>
    </rPh>
    <rPh sb="23" eb="25">
      <t>チカ</t>
    </rPh>
    <rPh sb="25" eb="28">
      <t>チョスイソウ</t>
    </rPh>
    <rPh sb="35" eb="36">
      <t>フク</t>
    </rPh>
    <phoneticPr fontId="25"/>
  </si>
  <si>
    <t>注１：東京都の工業用水道事業の廃止に伴い、工業用水道の消火栓は廃止された。</t>
    <rPh sb="0" eb="1">
      <t>チュウ</t>
    </rPh>
    <rPh sb="3" eb="6">
      <t>トウキョウト</t>
    </rPh>
    <rPh sb="7" eb="10">
      <t>コウギョウヨウ</t>
    </rPh>
    <rPh sb="10" eb="12">
      <t>スイドウ</t>
    </rPh>
    <rPh sb="12" eb="14">
      <t>ジギョウ</t>
    </rPh>
    <rPh sb="15" eb="17">
      <t>ハイシ</t>
    </rPh>
    <rPh sb="18" eb="19">
      <t>トモナ</t>
    </rPh>
    <rPh sb="21" eb="24">
      <t>コウギョウヨウ</t>
    </rPh>
    <rPh sb="24" eb="26">
      <t>スイドウ</t>
    </rPh>
    <rPh sb="27" eb="30">
      <t>ショウカセン</t>
    </rPh>
    <rPh sb="31" eb="33">
      <t>ハイシ</t>
    </rPh>
    <phoneticPr fontId="25"/>
  </si>
  <si>
    <t>東京かつしか赤十字母子医療センター内</t>
    <rPh sb="0" eb="2">
      <t>トウキョウ</t>
    </rPh>
    <rPh sb="6" eb="11">
      <t>セキジュウジボシ</t>
    </rPh>
    <rPh sb="11" eb="13">
      <t>イリョウ</t>
    </rPh>
    <rPh sb="17" eb="18">
      <t>ナイ</t>
    </rPh>
    <phoneticPr fontId="8"/>
  </si>
  <si>
    <t>新宿3-7-1</t>
    <rPh sb="0" eb="2">
      <t>ニイジュク</t>
    </rPh>
    <phoneticPr fontId="8"/>
  </si>
  <si>
    <t>文化会館内</t>
    <phoneticPr fontId="25"/>
  </si>
  <si>
    <t>　　　また、令和2年度は、和室及び茶室の貸室利用を休止。令和3年度は、和室は貸室利用を休止、茶室は令和4年1月24日より貸室利用を再開した。</t>
    <rPh sb="13" eb="15">
      <t>ワシツ</t>
    </rPh>
    <rPh sb="15" eb="16">
      <t>オヨ</t>
    </rPh>
    <rPh sb="17" eb="19">
      <t>チャシツ</t>
    </rPh>
    <phoneticPr fontId="25"/>
  </si>
  <si>
    <t>　注：新型コロナウイルス感染症拡大防止のため、令和2年4月1日から5月29日まで、令和3年4月25日から5月31日まで休館。</t>
    <rPh sb="1" eb="2">
      <t>チュウ</t>
    </rPh>
    <rPh sb="3" eb="5">
      <t>シンガタ</t>
    </rPh>
    <rPh sb="12" eb="15">
      <t>カンセンショウ</t>
    </rPh>
    <rPh sb="15" eb="17">
      <t>カクダイ</t>
    </rPh>
    <rPh sb="17" eb="19">
      <t>ボウシ</t>
    </rPh>
    <rPh sb="23" eb="25">
      <t>レイワ</t>
    </rPh>
    <rPh sb="26" eb="27">
      <t>ネン</t>
    </rPh>
    <rPh sb="28" eb="29">
      <t>ガツ</t>
    </rPh>
    <rPh sb="29" eb="31">
      <t>ツイタチ</t>
    </rPh>
    <rPh sb="34" eb="35">
      <t>ガツ</t>
    </rPh>
    <rPh sb="37" eb="38">
      <t>ニチ</t>
    </rPh>
    <phoneticPr fontId="25"/>
  </si>
  <si>
    <t>　　　また、令和4年2月4日から2月10日まで、3月13日から3月31日まで休館</t>
    <phoneticPr fontId="25"/>
  </si>
  <si>
    <t>注１：リニューアル工事に伴い、平成30年11月19日から平成31年4月12日まで一部休館。（平成31年1月15日から平成31年2月28日までは全面休館）</t>
    <rPh sb="0" eb="1">
      <t>チュウ</t>
    </rPh>
    <rPh sb="9" eb="11">
      <t>コウジ</t>
    </rPh>
    <rPh sb="12" eb="13">
      <t>トモナ</t>
    </rPh>
    <rPh sb="15" eb="17">
      <t>ヘイセイ</t>
    </rPh>
    <rPh sb="19" eb="20">
      <t>ネン</t>
    </rPh>
    <rPh sb="22" eb="23">
      <t>ガツ</t>
    </rPh>
    <rPh sb="25" eb="26">
      <t>ニチ</t>
    </rPh>
    <rPh sb="28" eb="30">
      <t>ヘイセイ</t>
    </rPh>
    <rPh sb="32" eb="33">
      <t>ネン</t>
    </rPh>
    <rPh sb="34" eb="35">
      <t>ガツ</t>
    </rPh>
    <rPh sb="37" eb="38">
      <t>ニチ</t>
    </rPh>
    <rPh sb="40" eb="42">
      <t>イチブ</t>
    </rPh>
    <rPh sb="42" eb="44">
      <t>キュウカン</t>
    </rPh>
    <phoneticPr fontId="25"/>
  </si>
  <si>
    <t>注２：新型コロナウイルス感染症拡大防止のため、令和2年4月1日から5月29日まで、令和3年4月25日から5月31日まで休館。</t>
    <rPh sb="0" eb="1">
      <t>チュウ</t>
    </rPh>
    <phoneticPr fontId="25"/>
  </si>
  <si>
    <t>収容人数：大ホール　400～800人</t>
    <rPh sb="0" eb="2">
      <t>シュウヨウ</t>
    </rPh>
    <rPh sb="2" eb="4">
      <t>ニンズウ</t>
    </rPh>
    <rPh sb="5" eb="6">
      <t>ダイ</t>
    </rPh>
    <rPh sb="17" eb="18">
      <t>ニン</t>
    </rPh>
    <phoneticPr fontId="25"/>
  </si>
  <si>
    <t>注３：土壌は都の調査結果。平成29年度は四つ木、令和2年度は細田、令和３年度は白鳥にて実施。</t>
    <rPh sb="0" eb="1">
      <t>チュウ</t>
    </rPh>
    <rPh sb="3" eb="5">
      <t>ドジョウ</t>
    </rPh>
    <rPh sb="6" eb="7">
      <t>ト</t>
    </rPh>
    <rPh sb="8" eb="10">
      <t>チョウサ</t>
    </rPh>
    <rPh sb="10" eb="12">
      <t>ケッカ</t>
    </rPh>
    <rPh sb="13" eb="15">
      <t>ヘイセイ</t>
    </rPh>
    <rPh sb="17" eb="19">
      <t>ネンド</t>
    </rPh>
    <rPh sb="20" eb="21">
      <t>ヨ</t>
    </rPh>
    <rPh sb="22" eb="23">
      <t>ギ</t>
    </rPh>
    <rPh sb="24" eb="26">
      <t>レイワ</t>
    </rPh>
    <rPh sb="27" eb="29">
      <t>ネンド</t>
    </rPh>
    <rPh sb="30" eb="32">
      <t>ホソダ</t>
    </rPh>
    <rPh sb="33" eb="35">
      <t>レイワ</t>
    </rPh>
    <rPh sb="36" eb="38">
      <t>ネンド</t>
    </rPh>
    <rPh sb="39" eb="41">
      <t>ハクチョウ</t>
    </rPh>
    <rPh sb="43" eb="45">
      <t>ジッシ</t>
    </rPh>
    <phoneticPr fontId="25"/>
  </si>
  <si>
    <t>注４：大気中のダイオキシン類調査事業は令和2年度をもって終了。</t>
    <rPh sb="0" eb="1">
      <t>チュウ</t>
    </rPh>
    <rPh sb="3" eb="5">
      <t>タイキ</t>
    </rPh>
    <rPh sb="5" eb="6">
      <t>チュウ</t>
    </rPh>
    <rPh sb="13" eb="14">
      <t>ルイ</t>
    </rPh>
    <rPh sb="14" eb="16">
      <t>チョウサ</t>
    </rPh>
    <rPh sb="16" eb="18">
      <t>ジギョウ</t>
    </rPh>
    <rPh sb="19" eb="21">
      <t>レイワ</t>
    </rPh>
    <rPh sb="22" eb="24">
      <t>ネンド</t>
    </rPh>
    <rPh sb="28" eb="30">
      <t>シュウリョウ</t>
    </rPh>
    <phoneticPr fontId="0"/>
  </si>
  <si>
    <t>研修室利用件数</t>
    <rPh sb="0" eb="3">
      <t>ケンシュウシツ</t>
    </rPh>
    <phoneticPr fontId="25"/>
  </si>
  <si>
    <t>平成29年度</t>
    <rPh sb="0" eb="2">
      <t>ヘイセイ</t>
    </rPh>
    <rPh sb="4" eb="5">
      <t>ネン</t>
    </rPh>
    <rPh sb="5" eb="6">
      <t>ド</t>
    </rPh>
    <phoneticPr fontId="25"/>
  </si>
  <si>
    <t>令和元年度</t>
    <rPh sb="0" eb="1">
      <t>レイ</t>
    </rPh>
    <rPh sb="1" eb="2">
      <t>ワ</t>
    </rPh>
    <rPh sb="2" eb="3">
      <t>ガン</t>
    </rPh>
    <rPh sb="3" eb="4">
      <t>ネン</t>
    </rPh>
    <phoneticPr fontId="25"/>
  </si>
  <si>
    <t>-</t>
    <phoneticPr fontId="25"/>
  </si>
  <si>
    <t>　注：集団回収のその他には古布、鉄くず等を含む。行政回収のその他には、拠点から回収した古布、小型家電等を含む。</t>
    <rPh sb="1" eb="2">
      <t>チュウ</t>
    </rPh>
    <rPh sb="3" eb="5">
      <t>シュウダン</t>
    </rPh>
    <rPh sb="5" eb="7">
      <t>カイシュウ</t>
    </rPh>
    <rPh sb="13" eb="15">
      <t>フルヌノ</t>
    </rPh>
    <rPh sb="16" eb="17">
      <t>テツ</t>
    </rPh>
    <rPh sb="19" eb="20">
      <t>ナド</t>
    </rPh>
    <rPh sb="21" eb="22">
      <t>フク</t>
    </rPh>
    <phoneticPr fontId="25"/>
  </si>
  <si>
    <t>　注：その他には、燃やさないごみ・粗大ごみ・拠点から回収した小型家電等、蛍光灯、乾電池を含む（令和3年度から回収範囲拡大）。</t>
    <rPh sb="30" eb="32">
      <t>コガタ</t>
    </rPh>
    <rPh sb="32" eb="34">
      <t>カデン</t>
    </rPh>
    <rPh sb="34" eb="35">
      <t>ナド</t>
    </rPh>
    <rPh sb="47" eb="49">
      <t>レイワ</t>
    </rPh>
    <rPh sb="50" eb="52">
      <t>ネンド</t>
    </rPh>
    <rPh sb="54" eb="56">
      <t>カイシュウ</t>
    </rPh>
    <rPh sb="56" eb="58">
      <t>ハンイ</t>
    </rPh>
    <rPh sb="58" eb="60">
      <t>カクダイ</t>
    </rPh>
    <phoneticPr fontId="25"/>
  </si>
  <si>
    <t>-</t>
    <phoneticPr fontId="25"/>
  </si>
  <si>
    <t>看護小規模多機能型居宅介護</t>
    <rPh sb="0" eb="13">
      <t>カンゴショウキボタキノウガタキョタクカイゴ</t>
    </rPh>
    <phoneticPr fontId="0"/>
  </si>
  <si>
    <t>看護小規模多機能型居宅介護</t>
    <phoneticPr fontId="25"/>
  </si>
  <si>
    <t>児童発達支援</t>
    <rPh sb="0" eb="2">
      <t>ジドウ</t>
    </rPh>
    <rPh sb="2" eb="4">
      <t>ハッタツ</t>
    </rPh>
    <rPh sb="4" eb="6">
      <t>シエン</t>
    </rPh>
    <phoneticPr fontId="25"/>
  </si>
  <si>
    <t>ナーシングルームぽのぽの</t>
    <phoneticPr fontId="25"/>
  </si>
  <si>
    <t>東金町3-41-27</t>
    <rPh sb="0" eb="1">
      <t>ヒガシ</t>
    </rPh>
    <rPh sb="1" eb="3">
      <t>カナマチ</t>
    </rPh>
    <phoneticPr fontId="25"/>
  </si>
  <si>
    <t>生活介護</t>
    <rPh sb="0" eb="4">
      <t>セイカツカイゴ</t>
    </rPh>
    <phoneticPr fontId="25"/>
  </si>
  <si>
    <t>株式会社ウッディ</t>
    <rPh sb="0" eb="4">
      <t>カブシキカイシャ</t>
    </rPh>
    <phoneticPr fontId="25"/>
  </si>
  <si>
    <t>アレーズ秋桜生活介護サービス</t>
    <rPh sb="4" eb="6">
      <t>コスモス</t>
    </rPh>
    <rPh sb="6" eb="10">
      <t>セイカツカイゴ</t>
    </rPh>
    <phoneticPr fontId="25"/>
  </si>
  <si>
    <t>水元2-20-10</t>
    <rPh sb="0" eb="2">
      <t>ミズモト</t>
    </rPh>
    <phoneticPr fontId="25"/>
  </si>
  <si>
    <t>生活介護</t>
    <rPh sb="0" eb="2">
      <t>セイカツ</t>
    </rPh>
    <rPh sb="2" eb="4">
      <t>カイゴ</t>
    </rPh>
    <phoneticPr fontId="25"/>
  </si>
  <si>
    <t>(社福)永春会</t>
    <rPh sb="1" eb="3">
      <t>シャフク</t>
    </rPh>
    <rPh sb="4" eb="5">
      <t>ナガ</t>
    </rPh>
    <rPh sb="5" eb="6">
      <t>ハル</t>
    </rPh>
    <rPh sb="6" eb="7">
      <t>カイ</t>
    </rPh>
    <phoneticPr fontId="25"/>
  </si>
  <si>
    <t>放課後等デイサービス
つばさクラブ青砥駅前</t>
    <rPh sb="0" eb="3">
      <t>ホウカゴ</t>
    </rPh>
    <rPh sb="3" eb="4">
      <t>トウ</t>
    </rPh>
    <rPh sb="17" eb="19">
      <t>アオト</t>
    </rPh>
    <rPh sb="19" eb="21">
      <t>エキマエ</t>
    </rPh>
    <phoneticPr fontId="25"/>
  </si>
  <si>
    <t>青戸3-27-11</t>
    <rPh sb="0" eb="2">
      <t>アオト</t>
    </rPh>
    <phoneticPr fontId="25"/>
  </si>
  <si>
    <t>株式会社ツバサ</t>
    <phoneticPr fontId="25"/>
  </si>
  <si>
    <t>ぷれゾンクラブＦｉｎｄ</t>
    <phoneticPr fontId="25"/>
  </si>
  <si>
    <t>東金町3-41-27</t>
    <rPh sb="0" eb="3">
      <t>ヒガシカナマチ</t>
    </rPh>
    <phoneticPr fontId="25"/>
  </si>
  <si>
    <t>児童発達支援、放課後等デイサービス</t>
    <phoneticPr fontId="25"/>
  </si>
  <si>
    <t>株式会社ウッディ</t>
    <phoneticPr fontId="25"/>
  </si>
  <si>
    <t>児童発達支援、放課後等デイサービス</t>
    <phoneticPr fontId="25"/>
  </si>
  <si>
    <t>デイサービスｄａｓｈ新小岩</t>
    <rPh sb="10" eb="13">
      <t>シンコイワ</t>
    </rPh>
    <phoneticPr fontId="25"/>
  </si>
  <si>
    <t>東新小岩5-17-11-102</t>
    <rPh sb="0" eb="1">
      <t>ヒガシ</t>
    </rPh>
    <rPh sb="1" eb="4">
      <t>シンコイワ</t>
    </rPh>
    <phoneticPr fontId="25"/>
  </si>
  <si>
    <t>ＮＰＯ法人ダッシュ</t>
    <phoneticPr fontId="25"/>
  </si>
  <si>
    <t>児童発達支援はぐちるランド水元</t>
    <rPh sb="0" eb="6">
      <t>ジドウハッタツシエン</t>
    </rPh>
    <rPh sb="13" eb="15">
      <t>ミズモト</t>
    </rPh>
    <phoneticPr fontId="25"/>
  </si>
  <si>
    <t>水元1-26-8-201</t>
    <rPh sb="0" eb="2">
      <t>ミズモト</t>
    </rPh>
    <phoneticPr fontId="25"/>
  </si>
  <si>
    <t>児童発達支援</t>
    <phoneticPr fontId="25"/>
  </si>
  <si>
    <t>コノアス合同会社</t>
    <rPh sb="4" eb="6">
      <t>ゴウドウ</t>
    </rPh>
    <rPh sb="6" eb="8">
      <t>ガイシャ</t>
    </rPh>
    <phoneticPr fontId="25"/>
  </si>
  <si>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5"/>
  </si>
  <si>
    <t>西新小岩3-26-5</t>
    <rPh sb="0" eb="1">
      <t>ニシ</t>
    </rPh>
    <rPh sb="1" eb="4">
      <t>シンコイワ</t>
    </rPh>
    <phoneticPr fontId="25"/>
  </si>
  <si>
    <t>株式会社アニスピホールディングス</t>
    <rPh sb="0" eb="4">
      <t>カブシキカイシャ</t>
    </rPh>
    <phoneticPr fontId="25"/>
  </si>
  <si>
    <t>リールスメイト新小岩</t>
    <rPh sb="7" eb="10">
      <t>シンコイワ</t>
    </rPh>
    <phoneticPr fontId="25"/>
  </si>
  <si>
    <t>東新小岩5-17-11-101</t>
    <rPh sb="0" eb="1">
      <t>ヒガシ</t>
    </rPh>
    <rPh sb="1" eb="4">
      <t>シンコイワ</t>
    </rPh>
    <phoneticPr fontId="25"/>
  </si>
  <si>
    <t>株式会社ケア２１</t>
    <rPh sb="0" eb="4">
      <t>カブシキカイシャ</t>
    </rPh>
    <phoneticPr fontId="25"/>
  </si>
  <si>
    <t>福祉サービス苦情調整委員</t>
    <rPh sb="0" eb="2">
      <t>フクシ</t>
    </rPh>
    <rPh sb="6" eb="8">
      <t>クジョウ</t>
    </rPh>
    <rPh sb="8" eb="10">
      <t>チョウセイ</t>
    </rPh>
    <rPh sb="10" eb="12">
      <t>イイン</t>
    </rPh>
    <phoneticPr fontId="25"/>
  </si>
  <si>
    <t>4以内</t>
    <rPh sb="1" eb="3">
      <t>イナイ</t>
    </rPh>
    <phoneticPr fontId="25"/>
  </si>
  <si>
    <t>2年</t>
    <rPh sb="1" eb="2">
      <t>ネン</t>
    </rPh>
    <phoneticPr fontId="25"/>
  </si>
  <si>
    <t>学識経験者2名、弁護士1名</t>
    <rPh sb="0" eb="5">
      <t>ガクシキケイケンシャ</t>
    </rPh>
    <rPh sb="6" eb="7">
      <t>メイ</t>
    </rPh>
    <rPh sb="8" eb="11">
      <t>ベンゴシ</t>
    </rPh>
    <rPh sb="12" eb="13">
      <t>メイ</t>
    </rPh>
    <phoneticPr fontId="25"/>
  </si>
  <si>
    <t>H29.10.1</t>
  </si>
  <si>
    <t>S49.3</t>
  </si>
  <si>
    <t>H5.11</t>
  </si>
  <si>
    <t>看護小規模多機能型居宅介護</t>
    <rPh sb="0" eb="2">
      <t>カンゴ</t>
    </rPh>
    <rPh sb="2" eb="5">
      <t>ショウキボ</t>
    </rPh>
    <rPh sb="5" eb="8">
      <t>タキノウ</t>
    </rPh>
    <rPh sb="8" eb="9">
      <t>カタ</t>
    </rPh>
    <rPh sb="9" eb="11">
      <t>キョタク</t>
    </rPh>
    <rPh sb="11" eb="13">
      <t>カイゴ</t>
    </rPh>
    <phoneticPr fontId="0"/>
  </si>
  <si>
    <t>学識経験者2名､医師5名､弁護士2名､保健所医師1名</t>
  </si>
  <si>
    <t>平成29年</t>
    <rPh sb="0" eb="2">
      <t>ヘイセイ</t>
    </rPh>
    <rPh sb="4" eb="5">
      <t>ネン</t>
    </rPh>
    <phoneticPr fontId="25"/>
  </si>
  <si>
    <t>ひまわり歯科診療所
（障害児・者対象）</t>
    <rPh sb="11" eb="13">
      <t>ショウガイ</t>
    </rPh>
    <rPh sb="13" eb="14">
      <t>ジ</t>
    </rPh>
    <rPh sb="15" eb="16">
      <t>シャ</t>
    </rPh>
    <rPh sb="16" eb="18">
      <t>タイショウ</t>
    </rPh>
    <phoneticPr fontId="25"/>
  </si>
  <si>
    <t>たんぽぽ歯科診療所
（在宅療養高齢者対象）</t>
    <rPh sb="11" eb="13">
      <t>ザイタク</t>
    </rPh>
    <rPh sb="13" eb="15">
      <t>リョウヨウ</t>
    </rPh>
    <rPh sb="15" eb="18">
      <t>コウレイシャ</t>
    </rPh>
    <rPh sb="18" eb="20">
      <t>タイショウ</t>
    </rPh>
    <phoneticPr fontId="25"/>
  </si>
  <si>
    <t>　　　食肉販売業及び魚介類販売業の一部並びに乳類販売業の全部が、営業届出業種となったため、営業許可と営業届出の合算。</t>
    <rPh sb="3" eb="5">
      <t>ショクニク</t>
    </rPh>
    <rPh sb="5" eb="7">
      <t>ハンバイ</t>
    </rPh>
    <rPh sb="7" eb="8">
      <t>ギョウ</t>
    </rPh>
    <rPh sb="8" eb="9">
      <t>オヨ</t>
    </rPh>
    <rPh sb="10" eb="13">
      <t>ギョカイルイ</t>
    </rPh>
    <rPh sb="13" eb="16">
      <t>ハンバイギョウ</t>
    </rPh>
    <rPh sb="19" eb="20">
      <t>ナラ</t>
    </rPh>
    <rPh sb="22" eb="23">
      <t>ニュウ</t>
    </rPh>
    <rPh sb="23" eb="24">
      <t>ルイ</t>
    </rPh>
    <rPh sb="24" eb="26">
      <t>ハンバイ</t>
    </rPh>
    <rPh sb="26" eb="27">
      <t>ギョウ</t>
    </rPh>
    <rPh sb="28" eb="30">
      <t>ゼンブ</t>
    </rPh>
    <rPh sb="32" eb="34">
      <t>エイギョウ</t>
    </rPh>
    <rPh sb="34" eb="35">
      <t>トド</t>
    </rPh>
    <rPh sb="35" eb="36">
      <t>デ</t>
    </rPh>
    <rPh sb="36" eb="38">
      <t>ギョウシュ</t>
    </rPh>
    <rPh sb="47" eb="49">
      <t>キョカ</t>
    </rPh>
    <rPh sb="52" eb="54">
      <t>トドケデ</t>
    </rPh>
    <rPh sb="55" eb="57">
      <t>ガッサン</t>
    </rPh>
    <phoneticPr fontId="25"/>
  </si>
  <si>
    <t>　　　届出販売業は、営業届出業種となった旧食品製造業等取締条例に基づく食料品等販売業、及び営業届出業種に移行した喫茶店等の営業届出数。</t>
    <rPh sb="43" eb="44">
      <t>オヨ</t>
    </rPh>
    <phoneticPr fontId="25"/>
  </si>
  <si>
    <t>注２：令和3年6月1日施行の食品衛生法の改正及び食品製造業等取締条例の廃止に伴い、令和3年度の食品衛生関係施設は次のとおり集計している。</t>
    <rPh sb="0" eb="1">
      <t>チュウ</t>
    </rPh>
    <rPh sb="11" eb="13">
      <t>セコウ</t>
    </rPh>
    <rPh sb="14" eb="16">
      <t>ショクヒン</t>
    </rPh>
    <rPh sb="16" eb="19">
      <t>エイセイホウ</t>
    </rPh>
    <rPh sb="20" eb="22">
      <t>カイセイ</t>
    </rPh>
    <rPh sb="22" eb="23">
      <t>オヨ</t>
    </rPh>
    <rPh sb="24" eb="26">
      <t>ショクヒン</t>
    </rPh>
    <rPh sb="26" eb="29">
      <t>セイゾウギョウ</t>
    </rPh>
    <rPh sb="29" eb="30">
      <t>トウ</t>
    </rPh>
    <rPh sb="30" eb="32">
      <t>トリシマ</t>
    </rPh>
    <rPh sb="32" eb="34">
      <t>ジョウレイ</t>
    </rPh>
    <rPh sb="35" eb="37">
      <t>ハイシ</t>
    </rPh>
    <rPh sb="38" eb="39">
      <t>トモナ</t>
    </rPh>
    <rPh sb="41" eb="43">
      <t>レイワ</t>
    </rPh>
    <rPh sb="44" eb="46">
      <t>ネンド</t>
    </rPh>
    <rPh sb="47" eb="49">
      <t>ショクヒン</t>
    </rPh>
    <rPh sb="49" eb="51">
      <t>エイセイ</t>
    </rPh>
    <rPh sb="51" eb="53">
      <t>カンケイ</t>
    </rPh>
    <rPh sb="53" eb="55">
      <t>シセツ</t>
    </rPh>
    <rPh sb="56" eb="57">
      <t>ツギ</t>
    </rPh>
    <rPh sb="61" eb="63">
      <t>シュウケイ</t>
    </rPh>
    <phoneticPr fontId="25"/>
  </si>
  <si>
    <t>手まり</t>
    <rPh sb="0" eb="1">
      <t>テ</t>
    </rPh>
    <phoneticPr fontId="25"/>
  </si>
  <si>
    <t>ドリームハウスキャット（堀切菖蒲園）</t>
    <rPh sb="12" eb="14">
      <t>ホリキリ</t>
    </rPh>
    <rPh sb="14" eb="16">
      <t>ショウブ</t>
    </rPh>
    <rPh sb="16" eb="17">
      <t>エン</t>
    </rPh>
    <phoneticPr fontId="25"/>
  </si>
  <si>
    <t>ドリームハウスキャット（新小岩）</t>
    <rPh sb="12" eb="15">
      <t>シンコイワ</t>
    </rPh>
    <phoneticPr fontId="25"/>
  </si>
  <si>
    <t>わおん障がい者グループホームお花茶屋（青戸ユニット）</t>
    <rPh sb="19" eb="21">
      <t>アオト</t>
    </rPh>
    <phoneticPr fontId="25"/>
  </si>
  <si>
    <t>グループホーム　結（結）</t>
    <rPh sb="8" eb="9">
      <t>ムス</t>
    </rPh>
    <rPh sb="10" eb="11">
      <t>ムス</t>
    </rPh>
    <phoneticPr fontId="25"/>
  </si>
  <si>
    <t>グループホーム　結（笑Ⅰ）</t>
    <rPh sb="10" eb="11">
      <t>ワライ</t>
    </rPh>
    <phoneticPr fontId="25"/>
  </si>
  <si>
    <t>グループホーム　結（笑Ⅱ）</t>
  </si>
  <si>
    <t>グループホームあんず（亀有）</t>
    <rPh sb="11" eb="13">
      <t>カメアリ</t>
    </rPh>
    <phoneticPr fontId="25"/>
  </si>
  <si>
    <t>グループホームあんず（西水元）</t>
    <rPh sb="11" eb="14">
      <t>ニシミズモト</t>
    </rPh>
    <phoneticPr fontId="25"/>
  </si>
  <si>
    <r>
      <t>わおん障がい者グループホームお花茶屋</t>
    </r>
    <r>
      <rPr>
        <sz val="7"/>
        <rFont val="ＭＳ 明朝"/>
        <family val="1"/>
        <charset val="128"/>
      </rPr>
      <t>（ファンタジスタ水元）</t>
    </r>
    <rPh sb="26" eb="28">
      <t>ミズモト</t>
    </rPh>
    <phoneticPr fontId="25"/>
  </si>
  <si>
    <r>
      <t>わおん障がい者グループホームお花茶屋</t>
    </r>
    <r>
      <rPr>
        <sz val="8"/>
        <rFont val="ＭＳ 明朝"/>
        <family val="1"/>
        <charset val="128"/>
      </rPr>
      <t>（東水元Ｂユニット）</t>
    </r>
    <rPh sb="19" eb="22">
      <t>ヒガシミズモト</t>
    </rPh>
    <phoneticPr fontId="25"/>
  </si>
  <si>
    <r>
      <t>わおん障がい者グループホームお花茶屋</t>
    </r>
    <r>
      <rPr>
        <sz val="8"/>
        <rFont val="ＭＳ 明朝"/>
        <family val="1"/>
        <charset val="128"/>
      </rPr>
      <t>（お花茶屋ユニット）</t>
    </r>
    <rPh sb="20" eb="21">
      <t>ハナ</t>
    </rPh>
    <rPh sb="21" eb="23">
      <t>チャヤ</t>
    </rPh>
    <phoneticPr fontId="25"/>
  </si>
  <si>
    <r>
      <t>わおん障がい者グループホームお花茶屋</t>
    </r>
    <r>
      <rPr>
        <sz val="8"/>
        <rFont val="ＭＳ 明朝"/>
        <family val="1"/>
        <charset val="128"/>
      </rPr>
      <t>（西水元ユニット）</t>
    </r>
    <rPh sb="19" eb="22">
      <t>ニシミズモト</t>
    </rPh>
    <phoneticPr fontId="25"/>
  </si>
  <si>
    <r>
      <t>わおん障がい者グループホームお花茶屋</t>
    </r>
    <r>
      <rPr>
        <sz val="8"/>
        <rFont val="ＭＳ 明朝"/>
        <family val="1"/>
        <charset val="128"/>
      </rPr>
      <t>（東水元ユニットＡ）</t>
    </r>
    <rPh sb="19" eb="22">
      <t>ヒガシミズモト</t>
    </rPh>
    <phoneticPr fontId="25"/>
  </si>
  <si>
    <r>
      <t>わおん障がい者グループホームお花茶屋</t>
    </r>
    <r>
      <rPr>
        <sz val="8"/>
        <rFont val="ＭＳ 明朝"/>
        <family val="1"/>
        <charset val="128"/>
      </rPr>
      <t>（東金町ユニット）</t>
    </r>
    <rPh sb="19" eb="22">
      <t>ヒガシカナマチ</t>
    </rPh>
    <phoneticPr fontId="25"/>
  </si>
  <si>
    <t>ＡＩＡＩ ＮＵＲＳＥＲＹ 高砂</t>
  </si>
  <si>
    <t>ＡＩＡＩ ＮＵＲＳＥＲＹ 高砂</t>
    <phoneticPr fontId="25"/>
  </si>
  <si>
    <t>ニチイキッズ葛飾にいじゅく</t>
    <rPh sb="6" eb="8">
      <t>カツシカ</t>
    </rPh>
    <phoneticPr fontId="25"/>
  </si>
  <si>
    <t>新宿6-2-18</t>
    <rPh sb="0" eb="2">
      <t>ニイジュク</t>
    </rPh>
    <phoneticPr fontId="25"/>
  </si>
  <si>
    <t>ミアヘルサひびき新小岩</t>
    <rPh sb="8" eb="11">
      <t>シンコイワ</t>
    </rPh>
    <phoneticPr fontId="25"/>
  </si>
  <si>
    <t>新小岩2-1-8</t>
    <rPh sb="0" eb="3">
      <t>シンコイワ</t>
    </rPh>
    <phoneticPr fontId="25"/>
  </si>
  <si>
    <t>東立石3-3-15</t>
    <rPh sb="1" eb="3">
      <t>タテイシ</t>
    </rPh>
    <phoneticPr fontId="25"/>
  </si>
  <si>
    <t>H28.2</t>
  </si>
  <si>
    <t>-</t>
    <phoneticPr fontId="25"/>
  </si>
  <si>
    <t>学識経験者2名､弁護士2名</t>
  </si>
  <si>
    <t>-</t>
    <phoneticPr fontId="25"/>
  </si>
  <si>
    <t>すぐやる課分室</t>
    <rPh sb="4" eb="5">
      <t>カ</t>
    </rPh>
    <rPh sb="5" eb="7">
      <t>ブンシツ</t>
    </rPh>
    <phoneticPr fontId="25"/>
  </si>
  <si>
    <t>(都)体育健康教育</t>
    <rPh sb="1" eb="2">
      <t>ト</t>
    </rPh>
    <rPh sb="3" eb="5">
      <t>タイイク</t>
    </rPh>
    <rPh sb="5" eb="7">
      <t>ケンコウ</t>
    </rPh>
    <rPh sb="7" eb="9">
      <t>キョウイク</t>
    </rPh>
    <phoneticPr fontId="25"/>
  </si>
  <si>
    <t>(指)体育科</t>
    <rPh sb="1" eb="2">
      <t>シ</t>
    </rPh>
    <rPh sb="3" eb="5">
      <t>タイイク</t>
    </rPh>
    <rPh sb="5" eb="6">
      <t>カ</t>
    </rPh>
    <phoneticPr fontId="25"/>
  </si>
  <si>
    <t>(指)国語科</t>
    <rPh sb="1" eb="2">
      <t>シ</t>
    </rPh>
    <rPh sb="3" eb="6">
      <t>コクゴカ</t>
    </rPh>
    <phoneticPr fontId="25"/>
  </si>
  <si>
    <t>(指)算数科</t>
    <rPh sb="1" eb="2">
      <t>ユビ</t>
    </rPh>
    <rPh sb="3" eb="6">
      <t>サンスウカ</t>
    </rPh>
    <phoneticPr fontId="3"/>
  </si>
  <si>
    <t>(指)全科</t>
    <rPh sb="1" eb="2">
      <t>シ</t>
    </rPh>
    <rPh sb="3" eb="5">
      <t>ゼンカ</t>
    </rPh>
    <phoneticPr fontId="25"/>
  </si>
  <si>
    <t>(都)人権尊重教育</t>
    <rPh sb="1" eb="2">
      <t>ト</t>
    </rPh>
    <rPh sb="3" eb="5">
      <t>ジンケン</t>
    </rPh>
    <rPh sb="5" eb="7">
      <t>ソンチョウ</t>
    </rPh>
    <rPh sb="7" eb="9">
      <t>キョウイク</t>
    </rPh>
    <phoneticPr fontId="25"/>
  </si>
  <si>
    <t>(指)算数科</t>
    <rPh sb="1" eb="2">
      <t>シ</t>
    </rPh>
    <rPh sb="3" eb="6">
      <t>サンスウカ</t>
    </rPh>
    <phoneticPr fontId="25"/>
  </si>
  <si>
    <t>(都)デジタル教科書</t>
    <rPh sb="1" eb="2">
      <t>ト</t>
    </rPh>
    <rPh sb="7" eb="10">
      <t>キョウカショ</t>
    </rPh>
    <phoneticPr fontId="25"/>
  </si>
  <si>
    <t>(指)生活科・社会科</t>
    <rPh sb="1" eb="2">
      <t>シ</t>
    </rPh>
    <rPh sb="3" eb="6">
      <t>セイカツカ</t>
    </rPh>
    <rPh sb="7" eb="10">
      <t>シャカイカ</t>
    </rPh>
    <phoneticPr fontId="25"/>
  </si>
  <si>
    <t>(都)授業改善</t>
    <rPh sb="3" eb="5">
      <t>ジュギョウ</t>
    </rPh>
    <rPh sb="5" eb="7">
      <t>カイゼン</t>
    </rPh>
    <phoneticPr fontId="1"/>
  </si>
  <si>
    <t>(指)指導方法</t>
    <rPh sb="1" eb="2">
      <t>シ</t>
    </rPh>
    <rPh sb="3" eb="5">
      <t>シドウ</t>
    </rPh>
    <rPh sb="5" eb="7">
      <t>ホウホウ</t>
    </rPh>
    <phoneticPr fontId="25"/>
  </si>
  <si>
    <t>(指)主体性</t>
    <rPh sb="1" eb="2">
      <t>ユビ</t>
    </rPh>
    <rPh sb="3" eb="5">
      <t>シュタイ</t>
    </rPh>
    <rPh sb="5" eb="6">
      <t>セイ</t>
    </rPh>
    <phoneticPr fontId="3"/>
  </si>
  <si>
    <t>(指)キャリア教育</t>
    <rPh sb="1" eb="2">
      <t>シ</t>
    </rPh>
    <rPh sb="7" eb="9">
      <t>キョウイク</t>
    </rPh>
    <phoneticPr fontId="25"/>
  </si>
  <si>
    <t>(指)学習指導</t>
    <rPh sb="1" eb="2">
      <t>シ</t>
    </rPh>
    <rPh sb="3" eb="5">
      <t>ガクシュウ</t>
    </rPh>
    <rPh sb="5" eb="7">
      <t>シドウ</t>
    </rPh>
    <phoneticPr fontId="25"/>
  </si>
  <si>
    <t>(都)安全教育</t>
    <rPh sb="1" eb="2">
      <t>ト</t>
    </rPh>
    <rPh sb="3" eb="5">
      <t>アンゼン</t>
    </rPh>
    <rPh sb="5" eb="7">
      <t>キョウイク</t>
    </rPh>
    <phoneticPr fontId="25"/>
  </si>
  <si>
    <t>(都)コオーディネーショントレーニング</t>
    <rPh sb="1" eb="2">
      <t>ト</t>
    </rPh>
    <phoneticPr fontId="3"/>
  </si>
  <si>
    <r>
      <rPr>
        <sz val="11"/>
        <rFont val="ＭＳ 明朝"/>
        <family val="1"/>
        <charset val="128"/>
      </rPr>
      <t>双葉</t>
    </r>
    <r>
      <rPr>
        <sz val="10"/>
        <rFont val="ＭＳ 明朝"/>
        <family val="1"/>
        <charset val="128"/>
      </rPr>
      <t xml:space="preserve">
</t>
    </r>
    <r>
      <rPr>
        <sz val="8"/>
        <rFont val="ＭＳ 明朝"/>
        <family val="1"/>
        <charset val="128"/>
      </rPr>
      <t>（夜間学級を除く）</t>
    </r>
    <rPh sb="9" eb="10">
      <t>ノゾ</t>
    </rPh>
    <phoneticPr fontId="25"/>
  </si>
  <si>
    <r>
      <rPr>
        <sz val="11"/>
        <rFont val="ＭＳ 明朝"/>
        <family val="1"/>
        <charset val="128"/>
      </rPr>
      <t>双葉</t>
    </r>
    <r>
      <rPr>
        <sz val="10"/>
        <rFont val="ＭＳ 明朝"/>
        <family val="1"/>
        <charset val="128"/>
      </rPr>
      <t xml:space="preserve">
</t>
    </r>
    <r>
      <rPr>
        <sz val="8"/>
        <rFont val="ＭＳ 明朝"/>
        <family val="1"/>
        <charset val="128"/>
      </rPr>
      <t>（夜間学級）</t>
    </r>
    <rPh sb="0" eb="2">
      <t>フタバ</t>
    </rPh>
    <rPh sb="4" eb="6">
      <t>ヤカン</t>
    </rPh>
    <rPh sb="6" eb="8">
      <t>ガッキュウ</t>
    </rPh>
    <phoneticPr fontId="25"/>
  </si>
  <si>
    <t>-</t>
    <phoneticPr fontId="25"/>
  </si>
  <si>
    <t>中学校に含む</t>
    <rPh sb="0" eb="3">
      <t>チュウガッコウ</t>
    </rPh>
    <rPh sb="4" eb="5">
      <t>フク</t>
    </rPh>
    <phoneticPr fontId="25"/>
  </si>
  <si>
    <t>東京シューレ葛飾中学校</t>
    <rPh sb="0" eb="2">
      <t>トウキョウ</t>
    </rPh>
    <rPh sb="6" eb="8">
      <t>カツシカ</t>
    </rPh>
    <phoneticPr fontId="8"/>
  </si>
  <si>
    <t>新宿6-3-1</t>
  </si>
  <si>
    <t>H25.4</t>
  </si>
  <si>
    <t>学部に含む</t>
    <rPh sb="0" eb="2">
      <t>ガクブ</t>
    </rPh>
    <rPh sb="3" eb="4">
      <t>フク</t>
    </rPh>
    <phoneticPr fontId="25"/>
  </si>
  <si>
    <t>S57.8.2</t>
  </si>
  <si>
    <t>H9.4.1</t>
    <phoneticPr fontId="25"/>
  </si>
  <si>
    <t>敷地面積：3,158.63㎡</t>
    <rPh sb="0" eb="2">
      <t>シキチ</t>
    </rPh>
    <rPh sb="2" eb="4">
      <t>メンセキ</t>
    </rPh>
    <phoneticPr fontId="25"/>
  </si>
  <si>
    <t>敷地面積：3,095.87㎡</t>
    <rPh sb="0" eb="2">
      <t>シキチ</t>
    </rPh>
    <rPh sb="2" eb="4">
      <t>メンセキ</t>
    </rPh>
    <phoneticPr fontId="25"/>
  </si>
  <si>
    <t>R3.6.2</t>
  </si>
  <si>
    <t>R3.3</t>
  </si>
  <si>
    <r>
      <t>金町6-2-1　</t>
    </r>
    <r>
      <rPr>
        <sz val="8"/>
        <rFont val="ＭＳ 明朝"/>
        <family val="1"/>
        <charset val="128"/>
      </rPr>
      <t>ヴィナシス</t>
    </r>
    <r>
      <rPr>
        <sz val="8"/>
        <color theme="1"/>
        <rFont val="ＭＳ 明朝"/>
        <family val="1"/>
        <charset val="128"/>
      </rPr>
      <t>金町ブライトコート3階</t>
    </r>
    <rPh sb="0" eb="2">
      <t>カナマチ</t>
    </rPh>
    <rPh sb="13" eb="15">
      <t>カナマチ</t>
    </rPh>
    <rPh sb="23" eb="24">
      <t>カイ</t>
    </rPh>
    <phoneticPr fontId="3"/>
  </si>
  <si>
    <t>学識経験者4名</t>
    <phoneticPr fontId="25"/>
  </si>
  <si>
    <t>４年
議員の任期</t>
    <rPh sb="3" eb="5">
      <t>ギイン</t>
    </rPh>
    <phoneticPr fontId="25"/>
  </si>
  <si>
    <t>(再掲)
うち女性</t>
    <rPh sb="1" eb="3">
      <t>サイケイ</t>
    </rPh>
    <rPh sb="7" eb="9">
      <t>ジョセイ</t>
    </rPh>
    <phoneticPr fontId="25"/>
  </si>
  <si>
    <t>-</t>
    <phoneticPr fontId="25"/>
  </si>
  <si>
    <t>防災活動拠点</t>
    <phoneticPr fontId="25"/>
  </si>
  <si>
    <t>　注：新型コロナウイルス感染症拡大防止のため、令和2年3月1日から6月15日まで、令和3年4月25日から5月31日まで休館。</t>
    <rPh sb="1" eb="2">
      <t>チュウ</t>
    </rPh>
    <rPh sb="3" eb="5">
      <t>シンガタ</t>
    </rPh>
    <rPh sb="12" eb="15">
      <t>カンセンショウ</t>
    </rPh>
    <rPh sb="15" eb="17">
      <t>カクダイ</t>
    </rPh>
    <rPh sb="17" eb="19">
      <t>ボウシ</t>
    </rPh>
    <rPh sb="23" eb="25">
      <t>レイワ</t>
    </rPh>
    <rPh sb="26" eb="27">
      <t>ネン</t>
    </rPh>
    <rPh sb="28" eb="29">
      <t>ガツ</t>
    </rPh>
    <rPh sb="29" eb="31">
      <t>ツイタチ</t>
    </rPh>
    <rPh sb="34" eb="35">
      <t>ガツ</t>
    </rPh>
    <rPh sb="37" eb="38">
      <t>ニチ</t>
    </rPh>
    <rPh sb="41" eb="43">
      <t>レイワ</t>
    </rPh>
    <rPh sb="44" eb="45">
      <t>ネン</t>
    </rPh>
    <rPh sb="46" eb="47">
      <t>ガツ</t>
    </rPh>
    <rPh sb="49" eb="50">
      <t>ニチ</t>
    </rPh>
    <rPh sb="53" eb="54">
      <t>ガツ</t>
    </rPh>
    <rPh sb="56" eb="57">
      <t>ニチ</t>
    </rPh>
    <rPh sb="59" eb="61">
      <t>キュウカン</t>
    </rPh>
    <phoneticPr fontId="25"/>
  </si>
  <si>
    <t>　　　また、令和2年6月16日から令和3年4月24日まで、令和3年6月1日から令和4年3月31日まで見学できる時間・人数を制限して開館。</t>
    <rPh sb="6" eb="8">
      <t>レイワ</t>
    </rPh>
    <rPh sb="9" eb="10">
      <t>ネン</t>
    </rPh>
    <rPh sb="11" eb="12">
      <t>ガツ</t>
    </rPh>
    <rPh sb="14" eb="15">
      <t>ニチ</t>
    </rPh>
    <rPh sb="17" eb="19">
      <t>レイワ</t>
    </rPh>
    <rPh sb="20" eb="21">
      <t>ネン</t>
    </rPh>
    <rPh sb="22" eb="23">
      <t>ガツ</t>
    </rPh>
    <rPh sb="25" eb="26">
      <t>ニチ</t>
    </rPh>
    <rPh sb="29" eb="31">
      <t>レイワ</t>
    </rPh>
    <rPh sb="32" eb="33">
      <t>ネン</t>
    </rPh>
    <rPh sb="34" eb="35">
      <t>ガツ</t>
    </rPh>
    <rPh sb="36" eb="37">
      <t>ニチ</t>
    </rPh>
    <rPh sb="39" eb="41">
      <t>レイワ</t>
    </rPh>
    <rPh sb="42" eb="43">
      <t>ネン</t>
    </rPh>
    <rPh sb="44" eb="45">
      <t>ガツ</t>
    </rPh>
    <rPh sb="47" eb="48">
      <t>ニチ</t>
    </rPh>
    <rPh sb="50" eb="52">
      <t>ケンガク</t>
    </rPh>
    <rPh sb="55" eb="57">
      <t>ジカン</t>
    </rPh>
    <rPh sb="58" eb="60">
      <t>ニンズウ</t>
    </rPh>
    <rPh sb="61" eb="63">
      <t>セイゲン</t>
    </rPh>
    <rPh sb="65" eb="67">
      <t>カイカン</t>
    </rPh>
    <phoneticPr fontId="25"/>
  </si>
  <si>
    <t>　注：令和元～3年度は破砕施設の撤去のためチップ化作業を停止。</t>
    <rPh sb="1" eb="2">
      <t>チュウ</t>
    </rPh>
    <rPh sb="3" eb="5">
      <t>レイワ</t>
    </rPh>
    <rPh sb="5" eb="6">
      <t>モト</t>
    </rPh>
    <rPh sb="8" eb="10">
      <t>ネンド</t>
    </rPh>
    <phoneticPr fontId="25"/>
  </si>
  <si>
    <t>注１：３号児童及び２号児童の児童数は令和4年4月1日現在、１号児童の児童数は令和4年5月1日現在のもの。</t>
    <rPh sb="4" eb="5">
      <t>ゴウ</t>
    </rPh>
    <rPh sb="5" eb="7">
      <t>ジドウ</t>
    </rPh>
    <rPh sb="7" eb="8">
      <t>オヨ</t>
    </rPh>
    <rPh sb="10" eb="11">
      <t>ゴウ</t>
    </rPh>
    <rPh sb="11" eb="13">
      <t>ジドウ</t>
    </rPh>
    <rPh sb="14" eb="16">
      <t>ジドウ</t>
    </rPh>
    <rPh sb="16" eb="17">
      <t>スウ</t>
    </rPh>
    <rPh sb="18" eb="20">
      <t>レイワ</t>
    </rPh>
    <rPh sb="21" eb="22">
      <t>ネン</t>
    </rPh>
    <rPh sb="23" eb="24">
      <t>ガツ</t>
    </rPh>
    <rPh sb="25" eb="26">
      <t>ニチ</t>
    </rPh>
    <rPh sb="26" eb="28">
      <t>ゲンザイ</t>
    </rPh>
    <rPh sb="30" eb="31">
      <t>ゴウ</t>
    </rPh>
    <rPh sb="31" eb="33">
      <t>ジドウ</t>
    </rPh>
    <rPh sb="34" eb="36">
      <t>ジドウ</t>
    </rPh>
    <rPh sb="36" eb="37">
      <t>スウ</t>
    </rPh>
    <rPh sb="38" eb="40">
      <t>レイワ</t>
    </rPh>
    <rPh sb="41" eb="42">
      <t>ネン</t>
    </rPh>
    <rPh sb="43" eb="44">
      <t>ガツ</t>
    </rPh>
    <rPh sb="45" eb="46">
      <t>ニチ</t>
    </rPh>
    <rPh sb="46" eb="48">
      <t>ゲンザイ</t>
    </rPh>
    <phoneticPr fontId="25"/>
  </si>
  <si>
    <t>注２：カッコ書き数字は定員である｡</t>
    <rPh sb="6" eb="7">
      <t>カ</t>
    </rPh>
    <rPh sb="8" eb="10">
      <t>スウジ</t>
    </rPh>
    <phoneticPr fontId="25"/>
  </si>
  <si>
    <t>奥戸</t>
    <rPh sb="0" eb="2">
      <t>オクド</t>
    </rPh>
    <phoneticPr fontId="21"/>
  </si>
  <si>
    <t>高砂</t>
    <rPh sb="0" eb="2">
      <t>タカサゴ</t>
    </rPh>
    <phoneticPr fontId="21"/>
  </si>
  <si>
    <t>鎌倉</t>
    <rPh sb="0" eb="2">
      <t>カマクラ</t>
    </rPh>
    <phoneticPr fontId="21"/>
  </si>
  <si>
    <t>柴又</t>
    <rPh sb="0" eb="2">
      <t>シバマタ</t>
    </rPh>
    <phoneticPr fontId="21"/>
  </si>
  <si>
    <t>新宿</t>
    <rPh sb="0" eb="2">
      <t>ニイジュク</t>
    </rPh>
    <phoneticPr fontId="21"/>
  </si>
  <si>
    <t>金町</t>
    <rPh sb="0" eb="2">
      <t>カナマチ</t>
    </rPh>
    <phoneticPr fontId="21"/>
  </si>
  <si>
    <t>東金町</t>
    <rPh sb="0" eb="3">
      <t>ヒガシカナマチ</t>
    </rPh>
    <phoneticPr fontId="21"/>
  </si>
  <si>
    <t>水元</t>
    <rPh sb="0" eb="2">
      <t>ミズモト</t>
    </rPh>
    <phoneticPr fontId="21"/>
  </si>
  <si>
    <t>東水元</t>
    <rPh sb="0" eb="3">
      <t>ヒガシミズモト</t>
    </rPh>
    <phoneticPr fontId="21"/>
  </si>
  <si>
    <t>南水元</t>
    <rPh sb="0" eb="1">
      <t>ミナミ</t>
    </rPh>
    <rPh sb="1" eb="3">
      <t>ミズモト</t>
    </rPh>
    <phoneticPr fontId="21"/>
  </si>
  <si>
    <t>西水元</t>
    <rPh sb="0" eb="1">
      <t>ニシ</t>
    </rPh>
    <rPh sb="1" eb="3">
      <t>ミズモト</t>
    </rPh>
    <phoneticPr fontId="21"/>
  </si>
  <si>
    <t>総数</t>
    <rPh sb="0" eb="2">
      <t>ソウスウ</t>
    </rPh>
    <phoneticPr fontId="2"/>
  </si>
  <si>
    <t>四つ木</t>
    <rPh sb="0" eb="1">
      <t>ヨ</t>
    </rPh>
    <rPh sb="2" eb="3">
      <t>ギ</t>
    </rPh>
    <phoneticPr fontId="21"/>
  </si>
  <si>
    <t>小菅</t>
    <rPh sb="0" eb="2">
      <t>コスゲ</t>
    </rPh>
    <phoneticPr fontId="21"/>
  </si>
  <si>
    <t>お花茶屋</t>
    <rPh sb="1" eb="4">
      <t>ハナヂャヤ</t>
    </rPh>
    <phoneticPr fontId="21"/>
  </si>
  <si>
    <t>白鳥</t>
    <rPh sb="0" eb="2">
      <t>シラトリ</t>
    </rPh>
    <phoneticPr fontId="21"/>
  </si>
  <si>
    <t>亀有</t>
    <rPh sb="0" eb="2">
      <t>カメアリ</t>
    </rPh>
    <phoneticPr fontId="21"/>
  </si>
  <si>
    <t>青戸</t>
    <rPh sb="0" eb="2">
      <t>アオト</t>
    </rPh>
    <phoneticPr fontId="21"/>
  </si>
  <si>
    <t>新小岩</t>
    <rPh sb="0" eb="3">
      <t>シンコイワ</t>
    </rPh>
    <phoneticPr fontId="21"/>
  </si>
  <si>
    <t>地上権等</t>
    <phoneticPr fontId="25"/>
  </si>
  <si>
    <t>学識経験者4名（うち1名会長）、副区長2名､区職員2名</t>
    <phoneticPr fontId="8"/>
  </si>
  <si>
    <t>-</t>
    <phoneticPr fontId="25"/>
  </si>
  <si>
    <t>　注：立石休日応急診療所は、令和2年5月から令和3年9月まで休診（年末年始を除く）。</t>
    <rPh sb="1" eb="2">
      <t>チュウ</t>
    </rPh>
    <rPh sb="3" eb="5">
      <t>タテイシ</t>
    </rPh>
    <rPh sb="5" eb="7">
      <t>キュウジツ</t>
    </rPh>
    <rPh sb="7" eb="9">
      <t>オウキュウ</t>
    </rPh>
    <rPh sb="9" eb="12">
      <t>シンリョウジョ</t>
    </rPh>
    <rPh sb="14" eb="16">
      <t>レイワ</t>
    </rPh>
    <rPh sb="17" eb="18">
      <t>ネン</t>
    </rPh>
    <rPh sb="19" eb="20">
      <t>ガツ</t>
    </rPh>
    <rPh sb="22" eb="24">
      <t>レイワ</t>
    </rPh>
    <rPh sb="25" eb="26">
      <t>ネン</t>
    </rPh>
    <rPh sb="27" eb="28">
      <t>ガツ</t>
    </rPh>
    <rPh sb="30" eb="32">
      <t>キュウシン</t>
    </rPh>
    <rPh sb="33" eb="35">
      <t>ネンマツ</t>
    </rPh>
    <rPh sb="35" eb="37">
      <t>ネンシ</t>
    </rPh>
    <rPh sb="38" eb="39">
      <t>ノゾ</t>
    </rPh>
    <phoneticPr fontId="25"/>
  </si>
  <si>
    <t>ケアハウス葛飾敬寿園</t>
    <rPh sb="5" eb="7">
      <t>カツシカ</t>
    </rPh>
    <rPh sb="7" eb="9">
      <t>タカトシ</t>
    </rPh>
    <rPh sb="9" eb="10">
      <t>エン</t>
    </rPh>
    <phoneticPr fontId="8"/>
  </si>
  <si>
    <t>ル・ソラリオン葛飾</t>
    <rPh sb="7" eb="9">
      <t>カツシカ</t>
    </rPh>
    <phoneticPr fontId="8"/>
  </si>
  <si>
    <t>葛飾ロイヤルケアセンター</t>
    <phoneticPr fontId="8"/>
  </si>
  <si>
    <t>葛飾やすらぎの郷</t>
    <phoneticPr fontId="8"/>
  </si>
  <si>
    <t>ケアホーム葛飾</t>
    <phoneticPr fontId="8"/>
  </si>
  <si>
    <t>ル・ソラリオン葛飾</t>
    <phoneticPr fontId="8"/>
  </si>
  <si>
    <t>葛飾やすらぎの郷</t>
    <rPh sb="7" eb="8">
      <t>サト</t>
    </rPh>
    <phoneticPr fontId="8"/>
  </si>
  <si>
    <t>葛飾ロイヤルケアセンター</t>
    <rPh sb="0" eb="2">
      <t>カツシカ</t>
    </rPh>
    <phoneticPr fontId="8"/>
  </si>
  <si>
    <t>（７）看護小規模多機能型居宅介護</t>
    <phoneticPr fontId="25"/>
  </si>
  <si>
    <t>ふれあ看護小規模多機能型居宅介護事業所</t>
  </si>
  <si>
    <t>青戸5-30-15</t>
    <rPh sb="0" eb="2">
      <t>アオト</t>
    </rPh>
    <phoneticPr fontId="8"/>
  </si>
  <si>
    <t>訪問看護</t>
    <rPh sb="0" eb="2">
      <t>ホウモン</t>
    </rPh>
    <rPh sb="2" eb="4">
      <t>カンゴ</t>
    </rPh>
    <phoneticPr fontId="8"/>
  </si>
  <si>
    <t>（８）ケアハウス（介護専用型）</t>
    <phoneticPr fontId="25"/>
  </si>
  <si>
    <t>（９）短期入所生活介護（ショートステイ）</t>
    <phoneticPr fontId="25"/>
  </si>
  <si>
    <t>（10）夜間対応型訪問介護</t>
    <phoneticPr fontId="25"/>
  </si>
  <si>
    <t>（11）定期巡回・随時対応型訪問介護看護</t>
    <phoneticPr fontId="25"/>
  </si>
  <si>
    <t>ケアハウス葛飾敬寿園</t>
    <rPh sb="7" eb="9">
      <t>タカトシ</t>
    </rPh>
    <rPh sb="9" eb="10">
      <t>エン</t>
    </rPh>
    <phoneticPr fontId="8"/>
  </si>
  <si>
    <t>愛の家グループホーム葛飾奥戸</t>
    <rPh sb="0" eb="1">
      <t>アイ</t>
    </rPh>
    <rPh sb="2" eb="3">
      <t>イエ</t>
    </rPh>
    <rPh sb="12" eb="14">
      <t>オクド</t>
    </rPh>
    <phoneticPr fontId="4"/>
  </si>
  <si>
    <t>ＳＯＭＰＯケア
在宅老人ホーム葛飾</t>
    <rPh sb="8" eb="10">
      <t>ザイタク</t>
    </rPh>
    <rPh sb="10" eb="12">
      <t>ロウジン</t>
    </rPh>
    <phoneticPr fontId="8"/>
  </si>
  <si>
    <t>-</t>
    <phoneticPr fontId="25"/>
  </si>
  <si>
    <t>東立石1-2-1</t>
  </si>
  <si>
    <t>東金町1-33-1</t>
    <rPh sb="0" eb="1">
      <t>ヒガシ</t>
    </rPh>
    <rPh sb="1" eb="3">
      <t>カナマチ</t>
    </rPh>
    <phoneticPr fontId="1"/>
  </si>
  <si>
    <t>東水元</t>
    <rPh sb="0" eb="3">
      <t>ヒガシミズモト</t>
    </rPh>
    <phoneticPr fontId="26"/>
  </si>
  <si>
    <t>飯塚第一</t>
    <rPh sb="0" eb="2">
      <t>イイヅカ</t>
    </rPh>
    <rPh sb="2" eb="4">
      <t>ダイイチ</t>
    </rPh>
    <phoneticPr fontId="26"/>
  </si>
  <si>
    <t>南水元1-13-1</t>
    <rPh sb="0" eb="3">
      <t>ミナミミズモト</t>
    </rPh>
    <phoneticPr fontId="1"/>
  </si>
  <si>
    <t>R4.4</t>
  </si>
  <si>
    <t>飯塚小学校内（面積は第二、第三含む）</t>
    <rPh sb="0" eb="2">
      <t>イイヅカ</t>
    </rPh>
    <rPh sb="2" eb="5">
      <t>ショウガッコウ</t>
    </rPh>
    <rPh sb="5" eb="6">
      <t>ナイ</t>
    </rPh>
    <rPh sb="10" eb="12">
      <t>ダイニ</t>
    </rPh>
    <rPh sb="14" eb="15">
      <t>サン</t>
    </rPh>
    <phoneticPr fontId="26"/>
  </si>
  <si>
    <t>飯塚第二</t>
    <rPh sb="0" eb="2">
      <t>イイヅカ</t>
    </rPh>
    <rPh sb="2" eb="4">
      <t>ダイニ</t>
    </rPh>
    <phoneticPr fontId="26"/>
  </si>
  <si>
    <t>飯塚小学校内（面積は第一、第三含む）</t>
    <rPh sb="0" eb="2">
      <t>イイヅカ</t>
    </rPh>
    <rPh sb="2" eb="5">
      <t>ショウガッコウ</t>
    </rPh>
    <rPh sb="5" eb="6">
      <t>ナイ</t>
    </rPh>
    <rPh sb="11" eb="12">
      <t>イチ</t>
    </rPh>
    <phoneticPr fontId="26"/>
  </si>
  <si>
    <t>飯塚第三</t>
    <rPh sb="0" eb="2">
      <t>イイヅカ</t>
    </rPh>
    <rPh sb="2" eb="4">
      <t>ダイサン</t>
    </rPh>
    <phoneticPr fontId="26"/>
  </si>
  <si>
    <t>飯塚小学校内（面積は第一、第二含む）</t>
    <rPh sb="0" eb="2">
      <t>イイヅカ</t>
    </rPh>
    <rPh sb="2" eb="5">
      <t>ショウガッコウ</t>
    </rPh>
    <rPh sb="5" eb="6">
      <t>ナイ</t>
    </rPh>
    <rPh sb="11" eb="12">
      <t>イチ</t>
    </rPh>
    <rPh sb="14" eb="15">
      <t>ニ</t>
    </rPh>
    <phoneticPr fontId="26"/>
  </si>
  <si>
    <t>清和小</t>
    <rPh sb="0" eb="2">
      <t>セイワ</t>
    </rPh>
    <rPh sb="2" eb="3">
      <t>ショウ</t>
    </rPh>
    <phoneticPr fontId="26"/>
  </si>
  <si>
    <t>立石6-1-1</t>
  </si>
  <si>
    <t>清和小学校第二校庭内</t>
    <rPh sb="0" eb="2">
      <t>セイワ</t>
    </rPh>
    <rPh sb="2" eb="5">
      <t>ショウガッコウ</t>
    </rPh>
    <rPh sb="5" eb="7">
      <t>ダイニ</t>
    </rPh>
    <rPh sb="7" eb="9">
      <t>コウテイ</t>
    </rPh>
    <rPh sb="9" eb="10">
      <t>ナイ</t>
    </rPh>
    <phoneticPr fontId="26"/>
  </si>
  <si>
    <t>第一に含む</t>
    <rPh sb="0" eb="2">
      <t>ダイイチ</t>
    </rPh>
    <rPh sb="3" eb="4">
      <t>フク</t>
    </rPh>
    <phoneticPr fontId="26"/>
  </si>
  <si>
    <t>ふたばに含む</t>
    <rPh sb="4" eb="5">
      <t>フク</t>
    </rPh>
    <phoneticPr fontId="26"/>
  </si>
  <si>
    <t>青戸小に含む</t>
    <rPh sb="0" eb="3">
      <t>アオトショウ</t>
    </rPh>
    <rPh sb="4" eb="5">
      <t>フク</t>
    </rPh>
    <phoneticPr fontId="26"/>
  </si>
  <si>
    <t>梅田小に含む</t>
    <rPh sb="0" eb="3">
      <t>ウメダショウ</t>
    </rPh>
    <rPh sb="4" eb="5">
      <t>フク</t>
    </rPh>
    <phoneticPr fontId="26"/>
  </si>
  <si>
    <t>飯塚第三</t>
    <rPh sb="0" eb="2">
      <t>イイヅカ</t>
    </rPh>
    <rPh sb="2" eb="3">
      <t>ダイ</t>
    </rPh>
    <rPh sb="3" eb="4">
      <t>サン</t>
    </rPh>
    <phoneticPr fontId="26"/>
  </si>
  <si>
    <t>清和小</t>
    <rPh sb="0" eb="3">
      <t>セイワショウ</t>
    </rPh>
    <phoneticPr fontId="26"/>
  </si>
  <si>
    <t>東水元小学校内（旧さかえ第一学童）</t>
    <rPh sb="0" eb="1">
      <t>ヒガシ</t>
    </rPh>
    <rPh sb="1" eb="3">
      <t>ミズモト</t>
    </rPh>
    <rPh sb="3" eb="6">
      <t>ショウガッコウ</t>
    </rPh>
    <rPh sb="6" eb="7">
      <t>ナイ</t>
    </rPh>
    <phoneticPr fontId="1"/>
  </si>
  <si>
    <t>中青戸に含む</t>
    <rPh sb="0" eb="1">
      <t>ナカ</t>
    </rPh>
    <rPh sb="1" eb="3">
      <t>アオト</t>
    </rPh>
    <rPh sb="4" eb="5">
      <t>フク</t>
    </rPh>
    <phoneticPr fontId="26"/>
  </si>
  <si>
    <t>H17.1</t>
  </si>
  <si>
    <t>H17.11</t>
  </si>
  <si>
    <t>H17.12</t>
  </si>
  <si>
    <t>H14.9</t>
  </si>
  <si>
    <t>H18.5</t>
  </si>
  <si>
    <t>H16.10</t>
  </si>
  <si>
    <t>H17.10</t>
  </si>
  <si>
    <t>H17.6</t>
  </si>
  <si>
    <t>H15.9</t>
  </si>
  <si>
    <t>H16.11</t>
  </si>
  <si>
    <t>H15.12</t>
  </si>
  <si>
    <t>H16.12</t>
  </si>
  <si>
    <t>H15.11</t>
  </si>
  <si>
    <t>H18.6</t>
  </si>
  <si>
    <t>葛飾小学校</t>
    <rPh sb="2" eb="5">
      <t>ショウガッコウ</t>
    </rPh>
    <phoneticPr fontId="25"/>
  </si>
  <si>
    <t>特別支援教室</t>
    <rPh sb="0" eb="2">
      <t>トクベツ</t>
    </rPh>
    <rPh sb="2" eb="4">
      <t>シエン</t>
    </rPh>
    <rPh sb="4" eb="6">
      <t>キョウシツ</t>
    </rPh>
    <phoneticPr fontId="25"/>
  </si>
  <si>
    <t>（３）以降は次シート</t>
    <rPh sb="3" eb="5">
      <t>イコウ</t>
    </rPh>
    <rPh sb="6" eb="7">
      <t>ツギ</t>
    </rPh>
    <phoneticPr fontId="25"/>
  </si>
  <si>
    <t>-</t>
    <phoneticPr fontId="25"/>
  </si>
  <si>
    <t>立石6-33-1</t>
    <phoneticPr fontId="25"/>
  </si>
  <si>
    <t>延長</t>
    <rPh sb="0" eb="2">
      <t>エンチョウ</t>
    </rPh>
    <phoneticPr fontId="25"/>
  </si>
  <si>
    <t>注２：飯塚橋、高砂橋及び堀切橋は国による測定、平和橋及び葛三橋は都による測定であり、最新年度の測定値は令和4年7月1日現在未公表。</t>
    <rPh sb="0" eb="1">
      <t>チュウ</t>
    </rPh>
    <phoneticPr fontId="25"/>
  </si>
  <si>
    <t>日用不用品販売
コーナー来場者数</t>
    <phoneticPr fontId="25"/>
  </si>
  <si>
    <t>パソコンステーション</t>
    <phoneticPr fontId="25"/>
  </si>
  <si>
    <t>-</t>
    <phoneticPr fontId="25"/>
  </si>
  <si>
    <t>（１）憩い交流館</t>
    <rPh sb="3" eb="4">
      <t>イコ</t>
    </rPh>
    <rPh sb="5" eb="7">
      <t>コウリュウ</t>
    </rPh>
    <rPh sb="7" eb="8">
      <t>カン</t>
    </rPh>
    <phoneticPr fontId="25"/>
  </si>
  <si>
    <t>（２）シニア活動支援センター</t>
    <rPh sb="6" eb="8">
      <t>カツドウ</t>
    </rPh>
    <rPh sb="8" eb="10">
      <t>シエン</t>
    </rPh>
    <phoneticPr fontId="25"/>
  </si>
  <si>
    <t>資料：シニア活動支援センター</t>
    <phoneticPr fontId="25"/>
  </si>
  <si>
    <t>明るい選挙推進委員</t>
    <phoneticPr fontId="25"/>
  </si>
  <si>
    <t>訪問(下請)相談
(窓口)</t>
    <rPh sb="10" eb="12">
      <t>マドグチ</t>
    </rPh>
    <phoneticPr fontId="25"/>
  </si>
  <si>
    <t>訪問(下請)相談
(巡回)</t>
    <rPh sb="10" eb="12">
      <t>ジュンカイ</t>
    </rPh>
    <phoneticPr fontId="25"/>
  </si>
  <si>
    <t>若者相談
(区民相談室)</t>
    <rPh sb="6" eb="8">
      <t>クミン</t>
    </rPh>
    <rPh sb="8" eb="11">
      <t>ソウダンシツ</t>
    </rPh>
    <phoneticPr fontId="25"/>
  </si>
  <si>
    <t>若者相談
(巡回)</t>
    <rPh sb="6" eb="8">
      <t>ジュンカイ</t>
    </rPh>
    <phoneticPr fontId="25"/>
  </si>
  <si>
    <r>
      <t>若者相談
(</t>
    </r>
    <r>
      <rPr>
        <sz val="8"/>
        <rFont val="ＭＳ 明朝"/>
        <family val="1"/>
        <charset val="128"/>
      </rPr>
      <t>その他電話相談・
訪問相談等)</t>
    </r>
    <rPh sb="8" eb="9">
      <t>タ</t>
    </rPh>
    <rPh sb="9" eb="11">
      <t>デンワ</t>
    </rPh>
    <rPh sb="11" eb="13">
      <t>ソウダン</t>
    </rPh>
    <rPh sb="15" eb="17">
      <t>ホウモン</t>
    </rPh>
    <rPh sb="17" eb="19">
      <t>ソウダン</t>
    </rPh>
    <rPh sb="19" eb="20">
      <t>トウ</t>
    </rPh>
    <phoneticPr fontId="25"/>
  </si>
  <si>
    <t>個人利用</t>
    <rPh sb="0" eb="2">
      <t>コジン</t>
    </rPh>
    <rPh sb="2" eb="4">
      <t>リヨウ</t>
    </rPh>
    <phoneticPr fontId="25"/>
  </si>
  <si>
    <t>件数</t>
    <rPh sb="0" eb="2">
      <t>ケンスウ</t>
    </rPh>
    <phoneticPr fontId="25"/>
  </si>
  <si>
    <t>貸切利用</t>
    <rPh sb="0" eb="1">
      <t>カ</t>
    </rPh>
    <rPh sb="1" eb="2">
      <t>キ</t>
    </rPh>
    <rPh sb="2" eb="4">
      <t>リヨウ</t>
    </rPh>
    <phoneticPr fontId="25"/>
  </si>
  <si>
    <t>-</t>
    <phoneticPr fontId="25"/>
  </si>
  <si>
    <t>件</t>
    <rPh sb="0" eb="1">
      <t>ケン</t>
    </rPh>
    <phoneticPr fontId="25"/>
  </si>
  <si>
    <t>人</t>
    <rPh sb="0" eb="1">
      <t>ヒト</t>
    </rPh>
    <phoneticPr fontId="25"/>
  </si>
  <si>
    <t>消費者学習室</t>
    <rPh sb="0" eb="3">
      <t>ショウヒシャ</t>
    </rPh>
    <phoneticPr fontId="25"/>
  </si>
  <si>
    <t>和室</t>
    <rPh sb="0" eb="2">
      <t>ワシツ</t>
    </rPh>
    <phoneticPr fontId="25"/>
  </si>
  <si>
    <t>…</t>
    <phoneticPr fontId="25"/>
  </si>
  <si>
    <t>立石１丁目　　　　　　　</t>
  </si>
  <si>
    <t>立石２丁目　　　　　　　</t>
  </si>
  <si>
    <t>立石３丁目　　　　　　　</t>
  </si>
  <si>
    <t>立石４丁目　　　　　　　</t>
  </si>
  <si>
    <t>立石５丁目　　　　　　　</t>
  </si>
  <si>
    <t>立石６丁目　　　　　　　</t>
  </si>
  <si>
    <t>立石７丁目　　　　　　　</t>
  </si>
  <si>
    <t>立石８丁目　　　　　　　</t>
  </si>
  <si>
    <t>東立石１丁目　　　　　　</t>
  </si>
  <si>
    <t>東立石２丁目　　　　　　</t>
  </si>
  <si>
    <t>東立石３丁目　　　　　　</t>
  </si>
  <si>
    <t>東立石４丁目　　　　　　</t>
  </si>
  <si>
    <t>四つ木１丁目　　　　　　</t>
  </si>
  <si>
    <t>四つ木２丁目　　　　　　</t>
  </si>
  <si>
    <t>四つ木３丁目　　　　　　</t>
  </si>
  <si>
    <t>四つ木４丁目　　　　　　</t>
  </si>
  <si>
    <t>四つ木５丁目　　　　　　</t>
  </si>
  <si>
    <t>東四つ木１丁目　　　　　</t>
  </si>
  <si>
    <t>東四つ木２丁目　　　　　</t>
  </si>
  <si>
    <t>東四つ木３丁目　　　　　</t>
  </si>
  <si>
    <t>東四つ木４丁目　　　　　</t>
  </si>
  <si>
    <t>宝町１丁目　　　　　　　</t>
  </si>
  <si>
    <t>宝町２丁目　　　　　　　</t>
  </si>
  <si>
    <t>堀切１丁目　　　　　　　</t>
  </si>
  <si>
    <t>堀切２丁目　　　　　　　</t>
  </si>
  <si>
    <t>堀切３丁目　　　　　　　</t>
  </si>
  <si>
    <t>堀切４丁目　　　　　　　</t>
  </si>
  <si>
    <t>堀切５丁目　　　　　　　</t>
  </si>
  <si>
    <t>堀切６丁目　　　　　　　</t>
  </si>
  <si>
    <t>堀切７丁目　　　　　　　</t>
  </si>
  <si>
    <t>堀切８丁目　　　　　　　</t>
  </si>
  <si>
    <t>東堀切１丁目　　　　　　</t>
  </si>
  <si>
    <t>東堀切２丁目　　　　　　</t>
  </si>
  <si>
    <t>東堀切３丁目　　　　　　</t>
  </si>
  <si>
    <t>小菅１丁目　　　　　　　</t>
  </si>
  <si>
    <t>小菅２丁目　　　　　　　</t>
  </si>
  <si>
    <t>小菅３丁目　　　　　　　</t>
  </si>
  <si>
    <t>小菅４丁目　　　　　　　</t>
  </si>
  <si>
    <t>お花茶屋１丁目　　　　　</t>
  </si>
  <si>
    <t>お花茶屋２丁目　　　　　</t>
  </si>
  <si>
    <t>お花茶屋３丁目　　　　　</t>
  </si>
  <si>
    <t>白鳥１丁目　　　　　　　</t>
  </si>
  <si>
    <t>白鳥２丁目　　　　　　　</t>
  </si>
  <si>
    <t>白鳥３丁目　　　　　　　</t>
  </si>
  <si>
    <t>白鳥４丁目　　　　　　　</t>
  </si>
  <si>
    <t>亀有１丁目　　　　　　　</t>
  </si>
  <si>
    <t>亀有２丁目　　　　　　　</t>
  </si>
  <si>
    <t>亀有３丁目　　　　　　　</t>
  </si>
  <si>
    <t>亀有４丁目　　　　　　　</t>
  </si>
  <si>
    <t>亀有５丁目　　　　　　　</t>
  </si>
  <si>
    <t>西亀有１丁目　　　　　　</t>
  </si>
  <si>
    <t>西亀有２丁目　　　　　　</t>
  </si>
  <si>
    <t>西亀有３丁目　　　　　　</t>
  </si>
  <si>
    <t>西亀有４丁目　　　　　　</t>
  </si>
  <si>
    <t>青戸１丁目　　　　　　　</t>
  </si>
  <si>
    <t>青戸２丁目　　　　　　　</t>
  </si>
  <si>
    <t>青戸３丁目　　　　　　　</t>
  </si>
  <si>
    <t>青戸４丁目　　　　　　　</t>
  </si>
  <si>
    <t>青戸５丁目　　　　　　　</t>
  </si>
  <si>
    <t>青戸６丁目　　　　　　　</t>
  </si>
  <si>
    <t>青戸７丁目　　　　　　　</t>
  </si>
  <si>
    <t>青戸８丁目　　　　　　　</t>
  </si>
  <si>
    <t>新小岩１丁目　　　　　　</t>
  </si>
  <si>
    <t>新小岩２丁目　　　　　　</t>
  </si>
  <si>
    <t>新小岩３丁目　　　　　　</t>
  </si>
  <si>
    <t>新小岩４丁目　　　　　　</t>
  </si>
  <si>
    <t>東新小岩１丁目　　　　　</t>
  </si>
  <si>
    <t>東新小岩２丁目　　　　　</t>
  </si>
  <si>
    <t>東新小岩３丁目　　　　　</t>
  </si>
  <si>
    <t>東新小岩４丁目　　　　　</t>
  </si>
  <si>
    <t>東新小岩５丁目　　　　　</t>
  </si>
  <si>
    <t>東新小岩６丁目　　　　　</t>
  </si>
  <si>
    <t>東新小岩７丁目　　　　　</t>
  </si>
  <si>
    <t>東新小岩８丁目　　　　　</t>
  </si>
  <si>
    <t>西新小岩１丁目　　　　　</t>
  </si>
  <si>
    <t>西新小岩２丁目　　　　　</t>
  </si>
  <si>
    <t>西新小岩３丁目　　　　　</t>
  </si>
  <si>
    <t>西新小岩４丁目　　　　　</t>
  </si>
  <si>
    <t>西新小岩５丁目　　　　　</t>
  </si>
  <si>
    <t>奥戸１丁目　　　　　　　</t>
  </si>
  <si>
    <t>奥戸２丁目　　　　　　　</t>
  </si>
  <si>
    <t>奥戸３丁目　　　　　　　</t>
  </si>
  <si>
    <t>奥戸４丁目　　　　　　　</t>
  </si>
  <si>
    <t>奥戸５丁目　　　　　　　</t>
  </si>
  <si>
    <t>奥戸６丁目　　　　　　　</t>
  </si>
  <si>
    <t>奥戸７丁目　　　　　　　</t>
  </si>
  <si>
    <t>奥戸８丁目　　　　　　　</t>
  </si>
  <si>
    <t>奥戸９丁目　　　　　　　</t>
  </si>
  <si>
    <t>高砂１丁目　　　　　　　</t>
  </si>
  <si>
    <t>高砂２丁目　　　　　　　</t>
  </si>
  <si>
    <t>高砂３丁目　　　　　　　</t>
  </si>
  <si>
    <t>高砂４丁目　　　　　　　</t>
  </si>
  <si>
    <t>高砂５丁目　　　　　　　</t>
  </si>
  <si>
    <t>高砂６丁目　　　　　　　</t>
  </si>
  <si>
    <t>高砂７丁目　　　　　　　</t>
  </si>
  <si>
    <t>高砂８丁目　　　　　　　</t>
  </si>
  <si>
    <t>鎌倉１丁目　　　　　　　</t>
  </si>
  <si>
    <t>鎌倉２丁目　　　　　　　</t>
  </si>
  <si>
    <t>鎌倉３丁目　　　　　　　</t>
  </si>
  <si>
    <t>鎌倉４丁目　　　　　　　</t>
  </si>
  <si>
    <t>細田１丁目　　　　　　　</t>
  </si>
  <si>
    <t>細田２丁目　　　　　　　</t>
  </si>
  <si>
    <t>細田３丁目　　　　　　　</t>
  </si>
  <si>
    <t>細田４丁目　　　　　　　</t>
  </si>
  <si>
    <t>細田５丁目　　　　　　　</t>
  </si>
  <si>
    <t>柴又１丁目　　　　　　　</t>
  </si>
  <si>
    <t>柴又２丁目　　　　　　　</t>
  </si>
  <si>
    <t>柴又３丁目　　　　　　　</t>
  </si>
  <si>
    <t>柴又４丁目　　　　　　　</t>
  </si>
  <si>
    <t>柴又５丁目　　　　　　　</t>
  </si>
  <si>
    <t>柴又６丁目　　　　　　　</t>
  </si>
  <si>
    <t>柴又７丁目　　　　　　　</t>
  </si>
  <si>
    <t>新宿１丁目　　　　　　　</t>
  </si>
  <si>
    <t>新宿２丁目　　　　　　　</t>
  </si>
  <si>
    <t>新宿３丁目　　　　　　　</t>
  </si>
  <si>
    <t>新宿４丁目　　　　　　　</t>
  </si>
  <si>
    <t>新宿５丁目　　　　　　　</t>
  </si>
  <si>
    <t>新宿６丁目　　　　　　　</t>
  </si>
  <si>
    <t>金町１丁目　　　　　　　</t>
  </si>
  <si>
    <t>金町２丁目　　　　　　　</t>
  </si>
  <si>
    <t>金町３丁目　　　　　　　</t>
  </si>
  <si>
    <t>金町４丁目　　　　　　　</t>
  </si>
  <si>
    <t>金町５丁目　　　　　　　</t>
  </si>
  <si>
    <t>金町６丁目　　　　　　　</t>
  </si>
  <si>
    <t>金町浄水場　　　　　　　</t>
  </si>
  <si>
    <t>東金町１丁目　　　　　　</t>
  </si>
  <si>
    <t>東金町２丁目　　　　　　</t>
  </si>
  <si>
    <t>東金町３丁目　　　　　　</t>
  </si>
  <si>
    <t>東金町４丁目　　　　　　</t>
  </si>
  <si>
    <t>東金町５丁目　　　　　　</t>
  </si>
  <si>
    <t>東金町６丁目　　　　　　</t>
  </si>
  <si>
    <t>東金町７丁目　　　　　　</t>
  </si>
  <si>
    <t>東金町８丁目　　　　　　</t>
  </si>
  <si>
    <t>水元１丁目　　　　　　　</t>
  </si>
  <si>
    <t>水元２丁目　　　　　　　</t>
  </si>
  <si>
    <t>水元３丁目　　　　　　　</t>
  </si>
  <si>
    <t>水元４丁目　　　　　　　</t>
  </si>
  <si>
    <t>水元５丁目　　　　　　　</t>
  </si>
  <si>
    <t>水元公園　　　　　　　　</t>
  </si>
  <si>
    <t>東水元１丁目　　　　　　</t>
  </si>
  <si>
    <t>東水元２丁目　　　　　　</t>
  </si>
  <si>
    <t>東水元３丁目　　　　　　</t>
  </si>
  <si>
    <t>東水元４丁目　　　　　　</t>
  </si>
  <si>
    <t>東水元５丁目　　　　　　</t>
  </si>
  <si>
    <t>東水元６丁目　　　　　　</t>
  </si>
  <si>
    <t>南水元１丁目　　　　　　</t>
  </si>
  <si>
    <t>南水元２丁目　　　　　　</t>
  </si>
  <si>
    <t>南水元３丁目　　　　　　</t>
  </si>
  <si>
    <t>南水元４丁目　　　　　　</t>
  </si>
  <si>
    <t>西水元１丁目　　　　　　</t>
  </si>
  <si>
    <t>西水元２丁目　　　　　　</t>
  </si>
  <si>
    <t>西水元３丁目　　　　　　</t>
  </si>
  <si>
    <t>西水元４丁目　　　　　　</t>
  </si>
  <si>
    <t>西水元５丁目　　　　　　</t>
  </si>
  <si>
    <t>西水元６丁目　　　　　　</t>
  </si>
  <si>
    <t>-</t>
    <phoneticPr fontId="25"/>
  </si>
  <si>
    <t>R4.7.19</t>
    <phoneticPr fontId="25"/>
  </si>
  <si>
    <t>H元.10.1</t>
    <rPh sb="1" eb="2">
      <t>モト</t>
    </rPh>
    <phoneticPr fontId="25"/>
  </si>
  <si>
    <t>H元.9</t>
  </si>
  <si>
    <t>H元.9</t>
    <rPh sb="1" eb="2">
      <t>モト</t>
    </rPh>
    <phoneticPr fontId="25"/>
  </si>
  <si>
    <t>H元.2</t>
    <rPh sb="1" eb="2">
      <t>モト</t>
    </rPh>
    <phoneticPr fontId="25"/>
  </si>
  <si>
    <t>R元.10</t>
    <rPh sb="1" eb="2">
      <t>モト</t>
    </rPh>
    <phoneticPr fontId="25"/>
  </si>
  <si>
    <t>堀切3-34-1（ウェルピアかつしか内）</t>
    <phoneticPr fontId="25"/>
  </si>
  <si>
    <t>H元.10.20</t>
    <rPh sb="1" eb="2">
      <t>モト</t>
    </rPh>
    <phoneticPr fontId="1"/>
  </si>
  <si>
    <t>資料：地域振興部地域振興課、福祉部福祉管理課、高齢者支援課、障害福祉課、障害者施設課</t>
    <rPh sb="14" eb="16">
      <t>フクシ</t>
    </rPh>
    <rPh sb="16" eb="17">
      <t>ブ</t>
    </rPh>
    <rPh sb="17" eb="19">
      <t>フクシ</t>
    </rPh>
    <rPh sb="19" eb="22">
      <t>カンリカ</t>
    </rPh>
    <rPh sb="23" eb="26">
      <t>コウレイシャ</t>
    </rPh>
    <rPh sb="26" eb="28">
      <t>シエン</t>
    </rPh>
    <rPh sb="28" eb="29">
      <t>カ</t>
    </rPh>
    <rPh sb="30" eb="32">
      <t>ショウガイ</t>
    </rPh>
    <rPh sb="32" eb="35">
      <t>フクシカ</t>
    </rPh>
    <rPh sb="36" eb="39">
      <t>ショウガイシャ</t>
    </rPh>
    <rPh sb="39" eb="42">
      <t>シセツカ</t>
    </rPh>
    <phoneticPr fontId="25"/>
  </si>
  <si>
    <t>かつしかボランティアセンター</t>
    <phoneticPr fontId="3"/>
  </si>
  <si>
    <t>R元.9</t>
    <rPh sb="1" eb="2">
      <t>モト</t>
    </rPh>
    <phoneticPr fontId="25"/>
  </si>
  <si>
    <t>H元.4.29</t>
    <rPh sb="1" eb="2">
      <t>モト</t>
    </rPh>
    <phoneticPr fontId="1"/>
  </si>
  <si>
    <t>H元.4</t>
    <rPh sb="1" eb="2">
      <t>モト</t>
    </rPh>
    <phoneticPr fontId="3"/>
  </si>
  <si>
    <t>H元.10.1</t>
    <rPh sb="1" eb="2">
      <t>モト</t>
    </rPh>
    <phoneticPr fontId="1"/>
  </si>
  <si>
    <t>H元.3.11</t>
    <rPh sb="1" eb="2">
      <t>モト</t>
    </rPh>
    <phoneticPr fontId="1"/>
  </si>
  <si>
    <t>H元.4.1</t>
  </si>
  <si>
    <t>H元.6.27</t>
  </si>
  <si>
    <t>H元.11.30</t>
  </si>
  <si>
    <t>H元.4.1</t>
    <rPh sb="1" eb="2">
      <t>モト</t>
    </rPh>
    <phoneticPr fontId="1"/>
  </si>
  <si>
    <t>H元.3</t>
    <rPh sb="1" eb="2">
      <t>モト</t>
    </rPh>
    <phoneticPr fontId="1"/>
  </si>
  <si>
    <t>H20名称変更</t>
    <rPh sb="3" eb="5">
      <t>メイショウ</t>
    </rPh>
    <rPh sb="5" eb="7">
      <t>ヘンコウ</t>
    </rPh>
    <phoneticPr fontId="3"/>
  </si>
  <si>
    <t>H12移管、H17名称変更</t>
    <rPh sb="9" eb="11">
      <t>メイショウ</t>
    </rPh>
    <rPh sb="11" eb="13">
      <t>ヘンコウ</t>
    </rPh>
    <phoneticPr fontId="3"/>
  </si>
  <si>
    <t>H元.10.20</t>
    <rPh sb="1" eb="2">
      <t>モト</t>
    </rPh>
    <phoneticPr fontId="25"/>
  </si>
  <si>
    <t>H元.9</t>
    <rPh sb="1" eb="2">
      <t>モト</t>
    </rPh>
    <phoneticPr fontId="25"/>
  </si>
  <si>
    <t>H4.3</t>
    <phoneticPr fontId="25"/>
  </si>
  <si>
    <t>S37.5</t>
    <phoneticPr fontId="25"/>
  </si>
  <si>
    <t>本館 S37.5
新館 S53.4</t>
    <rPh sb="0" eb="2">
      <t>ホンカン</t>
    </rPh>
    <rPh sb="9" eb="11">
      <t>シンカン</t>
    </rPh>
    <phoneticPr fontId="25"/>
  </si>
  <si>
    <t>-</t>
    <phoneticPr fontId="25"/>
  </si>
  <si>
    <t>x</t>
    <phoneticPr fontId="25"/>
  </si>
  <si>
    <t>-</t>
    <phoneticPr fontId="25"/>
  </si>
  <si>
    <t>小菅東スポーツ公園</t>
  </si>
  <si>
    <t>-</t>
    <phoneticPr fontId="25"/>
  </si>
  <si>
    <t>注１：上千葉公園運動場は、少年ソフトボール場・少年球技場・テニスコートの共用施設。</t>
    <rPh sb="0" eb="1">
      <t>チュウ</t>
    </rPh>
    <rPh sb="3" eb="4">
      <t>カミ</t>
    </rPh>
    <rPh sb="4" eb="6">
      <t>チバ</t>
    </rPh>
    <rPh sb="6" eb="8">
      <t>コウエン</t>
    </rPh>
    <rPh sb="8" eb="11">
      <t>ウンドウジョウ</t>
    </rPh>
    <rPh sb="13" eb="15">
      <t>ショウネン</t>
    </rPh>
    <rPh sb="21" eb="22">
      <t>ジョウ</t>
    </rPh>
    <rPh sb="23" eb="25">
      <t>ショウネン</t>
    </rPh>
    <rPh sb="25" eb="28">
      <t>キュウギジョウ</t>
    </rPh>
    <rPh sb="36" eb="38">
      <t>キョウヨウ</t>
    </rPh>
    <rPh sb="38" eb="40">
      <t>シセツ</t>
    </rPh>
    <phoneticPr fontId="25"/>
  </si>
  <si>
    <t>テニスコート</t>
    <phoneticPr fontId="25"/>
  </si>
  <si>
    <t>少年ソフトボール場</t>
    <phoneticPr fontId="25"/>
  </si>
  <si>
    <t>少年球技場</t>
    <rPh sb="2" eb="4">
      <t>キュウギ</t>
    </rPh>
    <rPh sb="4" eb="5">
      <t>ジョウ</t>
    </rPh>
    <phoneticPr fontId="25"/>
  </si>
  <si>
    <t>-</t>
    <phoneticPr fontId="25"/>
  </si>
  <si>
    <t>9-53　金町駅前活動センター（カナマチぷらっと）</t>
    <rPh sb="5" eb="8">
      <t>カナマチエキ</t>
    </rPh>
    <rPh sb="8" eb="9">
      <t>マエ</t>
    </rPh>
    <rPh sb="9" eb="11">
      <t>カツドウ</t>
    </rPh>
    <phoneticPr fontId="25"/>
  </si>
  <si>
    <t>9-52　エコライフプラザ</t>
    <phoneticPr fontId="25"/>
  </si>
  <si>
    <t>9-51　スポーツクライミングセンター</t>
    <phoneticPr fontId="25"/>
  </si>
  <si>
    <t>9-50　多目的広場</t>
    <rPh sb="5" eb="6">
      <t>タ</t>
    </rPh>
    <rPh sb="6" eb="7">
      <t>メ</t>
    </rPh>
    <rPh sb="7" eb="8">
      <t>マト</t>
    </rPh>
    <rPh sb="8" eb="9">
      <t>ヒロ</t>
    </rPh>
    <rPh sb="9" eb="10">
      <t>バ</t>
    </rPh>
    <phoneticPr fontId="25"/>
  </si>
  <si>
    <t>9-49　上千葉公園運動場</t>
    <rPh sb="5" eb="6">
      <t>カミ</t>
    </rPh>
    <rPh sb="6" eb="8">
      <t>チバ</t>
    </rPh>
    <rPh sb="8" eb="10">
      <t>コウエン</t>
    </rPh>
    <rPh sb="10" eb="13">
      <t>ウンドウジョウ</t>
    </rPh>
    <phoneticPr fontId="25"/>
  </si>
  <si>
    <t>注１：各テニスコートの数値は、令和3年度のもの。</t>
    <rPh sb="0" eb="1">
      <t>チュウ</t>
    </rPh>
    <rPh sb="3" eb="4">
      <t>カク</t>
    </rPh>
    <rPh sb="11" eb="13">
      <t>スウチ</t>
    </rPh>
    <rPh sb="15" eb="16">
      <t>レイ</t>
    </rPh>
    <rPh sb="16" eb="17">
      <t>ワ</t>
    </rPh>
    <rPh sb="18" eb="19">
      <t>ネン</t>
    </rPh>
    <rPh sb="19" eb="20">
      <t>ド</t>
    </rPh>
    <phoneticPr fontId="25"/>
  </si>
  <si>
    <t>注２：奥戸総合スポーツセンターテニスコートは、令和元年12月1日から令和2年3月31日まで改修工事のため閉鎖。</t>
    <rPh sb="0" eb="1">
      <t>チュウ</t>
    </rPh>
    <rPh sb="3" eb="5">
      <t>オクド</t>
    </rPh>
    <rPh sb="5" eb="7">
      <t>ソウゴウ</t>
    </rPh>
    <rPh sb="23" eb="25">
      <t>レイワ</t>
    </rPh>
    <rPh sb="25" eb="27">
      <t>ガンネン</t>
    </rPh>
    <rPh sb="29" eb="30">
      <t>ガツ</t>
    </rPh>
    <rPh sb="31" eb="32">
      <t>ニチ</t>
    </rPh>
    <rPh sb="34" eb="36">
      <t>レイワ</t>
    </rPh>
    <rPh sb="37" eb="38">
      <t>ネン</t>
    </rPh>
    <rPh sb="39" eb="40">
      <t>ガツ</t>
    </rPh>
    <rPh sb="42" eb="43">
      <t>ニチ</t>
    </rPh>
    <rPh sb="45" eb="47">
      <t>カイシュウ</t>
    </rPh>
    <rPh sb="47" eb="49">
      <t>コウジ</t>
    </rPh>
    <rPh sb="52" eb="54">
      <t>ヘイサ</t>
    </rPh>
    <phoneticPr fontId="25"/>
  </si>
  <si>
    <t>注２：各野球場の数値は、令和3年度のもの。</t>
    <rPh sb="0" eb="1">
      <t>チュウ</t>
    </rPh>
    <rPh sb="3" eb="4">
      <t>カク</t>
    </rPh>
    <rPh sb="4" eb="7">
      <t>ヤキュウジョウ</t>
    </rPh>
    <rPh sb="8" eb="10">
      <t>スウチ</t>
    </rPh>
    <rPh sb="12" eb="13">
      <t>レイ</t>
    </rPh>
    <rPh sb="13" eb="14">
      <t>ワ</t>
    </rPh>
    <rPh sb="15" eb="16">
      <t>ネン</t>
    </rPh>
    <rPh sb="16" eb="17">
      <t>ド</t>
    </rPh>
    <phoneticPr fontId="25"/>
  </si>
  <si>
    <t>注３：河川敷に所在する少年野球場、少年ソフトボール場は令和元年10月12日から令和2年1月まで台風による冠水のため閉鎖。</t>
    <rPh sb="0" eb="1">
      <t>チュウ</t>
    </rPh>
    <rPh sb="3" eb="6">
      <t>カセンジキ</t>
    </rPh>
    <rPh sb="7" eb="9">
      <t>ショザイ</t>
    </rPh>
    <rPh sb="11" eb="13">
      <t>ショウネン</t>
    </rPh>
    <rPh sb="13" eb="16">
      <t>ヤキュウジョウ</t>
    </rPh>
    <rPh sb="17" eb="19">
      <t>ショウネン</t>
    </rPh>
    <rPh sb="25" eb="26">
      <t>ジョウ</t>
    </rPh>
    <rPh sb="27" eb="29">
      <t>レイワ</t>
    </rPh>
    <rPh sb="29" eb="31">
      <t>ガンネン</t>
    </rPh>
    <rPh sb="33" eb="34">
      <t>ガツ</t>
    </rPh>
    <rPh sb="36" eb="37">
      <t>ニチ</t>
    </rPh>
    <rPh sb="39" eb="41">
      <t>レイワ</t>
    </rPh>
    <rPh sb="42" eb="43">
      <t>ネン</t>
    </rPh>
    <rPh sb="44" eb="45">
      <t>ガツ</t>
    </rPh>
    <rPh sb="47" eb="49">
      <t>タイフウ</t>
    </rPh>
    <rPh sb="52" eb="54">
      <t>カンスイ</t>
    </rPh>
    <rPh sb="57" eb="59">
      <t>ヘイサ</t>
    </rPh>
    <phoneticPr fontId="25"/>
  </si>
  <si>
    <t>9-40　区営プール</t>
    <phoneticPr fontId="25"/>
  </si>
  <si>
    <t>9-41　水元総合スポーツセンター体育館</t>
    <rPh sb="5" eb="7">
      <t>ミズモト</t>
    </rPh>
    <phoneticPr fontId="25"/>
  </si>
  <si>
    <t>9-42　水元総合スポーツセンター温水プール</t>
    <phoneticPr fontId="25"/>
  </si>
  <si>
    <t>9-43　奥戸総合スポーツセンター体育館</t>
    <rPh sb="5" eb="7">
      <t>オクド</t>
    </rPh>
    <phoneticPr fontId="25"/>
  </si>
  <si>
    <t>9-44　奥戸総合スポーツセンター陸上競技場、エイトホール、会議室</t>
    <rPh sb="5" eb="7">
      <t>オクド</t>
    </rPh>
    <rPh sb="7" eb="9">
      <t>ソウゴウ</t>
    </rPh>
    <rPh sb="17" eb="19">
      <t>リクジョウ</t>
    </rPh>
    <rPh sb="19" eb="22">
      <t>キョウギジョウ</t>
    </rPh>
    <rPh sb="30" eb="33">
      <t>カイギシツ</t>
    </rPh>
    <phoneticPr fontId="25"/>
  </si>
  <si>
    <t>9-45　奥戸総合スポーツセンター温水プール</t>
    <phoneticPr fontId="25"/>
  </si>
  <si>
    <t>9-36　男女平等推進センター</t>
    <phoneticPr fontId="25"/>
  </si>
  <si>
    <t>9-37　消費生活センター</t>
    <phoneticPr fontId="25"/>
  </si>
  <si>
    <t>9-38　保養施設及び静観亭（いこいの施設）</t>
    <rPh sb="11" eb="12">
      <t>セイ</t>
    </rPh>
    <rPh sb="12" eb="13">
      <t>カン</t>
    </rPh>
    <rPh sb="13" eb="14">
      <t>テイ</t>
    </rPh>
    <phoneticPr fontId="25"/>
  </si>
  <si>
    <t>9-36</t>
    <phoneticPr fontId="25"/>
  </si>
  <si>
    <t>9-37</t>
    <phoneticPr fontId="25"/>
  </si>
  <si>
    <t>9-38</t>
    <phoneticPr fontId="25"/>
  </si>
  <si>
    <t>9-45</t>
    <phoneticPr fontId="25"/>
  </si>
  <si>
    <t>上千葉公園運動場</t>
    <rPh sb="0" eb="1">
      <t>カミ</t>
    </rPh>
    <rPh sb="1" eb="3">
      <t>チバ</t>
    </rPh>
    <rPh sb="3" eb="5">
      <t>コウエン</t>
    </rPh>
    <rPh sb="5" eb="8">
      <t>ウンドウジョウ</t>
    </rPh>
    <phoneticPr fontId="25"/>
  </si>
  <si>
    <t>9-53</t>
    <phoneticPr fontId="25"/>
  </si>
  <si>
    <t>9-38</t>
    <phoneticPr fontId="42"/>
  </si>
  <si>
    <t>9-1～9-53</t>
    <phoneticPr fontId="25"/>
  </si>
  <si>
    <t>主副業別</t>
    <phoneticPr fontId="25"/>
  </si>
  <si>
    <t>主業</t>
    <rPh sb="0" eb="2">
      <t>シュギョウ</t>
    </rPh>
    <phoneticPr fontId="25"/>
  </si>
  <si>
    <t>準主業</t>
    <rPh sb="0" eb="1">
      <t>ジュン</t>
    </rPh>
    <rPh sb="1" eb="3">
      <t>シュギョウ</t>
    </rPh>
    <phoneticPr fontId="25"/>
  </si>
  <si>
    <t>副業的</t>
    <rPh sb="0" eb="2">
      <t>フクギョウ</t>
    </rPh>
    <rPh sb="2" eb="3">
      <t>テキ</t>
    </rPh>
    <phoneticPr fontId="25"/>
  </si>
  <si>
    <t>農業経営体数</t>
    <rPh sb="0" eb="2">
      <t>ノウギョウ</t>
    </rPh>
    <rPh sb="2" eb="5">
      <t>ケイエイタイ</t>
    </rPh>
    <rPh sb="5" eb="6">
      <t>スウ</t>
    </rPh>
    <phoneticPr fontId="25"/>
  </si>
  <si>
    <t>戸</t>
    <rPh sb="0" eb="1">
      <t>ト</t>
    </rPh>
    <phoneticPr fontId="25"/>
  </si>
  <si>
    <t>注４：専業兼業別の統計は令和2年調査で廃止された。</t>
    <rPh sb="0" eb="1">
      <t>チュウ</t>
    </rPh>
    <rPh sb="3" eb="5">
      <t>センギョウ</t>
    </rPh>
    <rPh sb="5" eb="7">
      <t>ケンギョウ</t>
    </rPh>
    <rPh sb="7" eb="8">
      <t>ベツ</t>
    </rPh>
    <rPh sb="9" eb="11">
      <t>トウケイ</t>
    </rPh>
    <rPh sb="12" eb="14">
      <t>レイワ</t>
    </rPh>
    <rPh sb="15" eb="16">
      <t>ネン</t>
    </rPh>
    <rPh sb="16" eb="18">
      <t>チョウサ</t>
    </rPh>
    <rPh sb="19" eb="21">
      <t>ハイシ</t>
    </rPh>
    <phoneticPr fontId="25"/>
  </si>
  <si>
    <t>4-14　農業経営体数､世帯員数及び地目別経営耕地面積（農林業センサス）</t>
    <rPh sb="5" eb="7">
      <t>ノウギョウ</t>
    </rPh>
    <rPh sb="7" eb="10">
      <t>ケイエイタイ</t>
    </rPh>
    <rPh sb="12" eb="15">
      <t>セタイイン</t>
    </rPh>
    <rPh sb="15" eb="16">
      <t>スウ</t>
    </rPh>
    <rPh sb="21" eb="23">
      <t>ケイエイ</t>
    </rPh>
    <rPh sb="28" eb="31">
      <t>ノウリンギョウ</t>
    </rPh>
    <phoneticPr fontId="25"/>
  </si>
  <si>
    <t>世帯員数
(個人
経営体)</t>
    <rPh sb="0" eb="2">
      <t>セタイ</t>
    </rPh>
    <rPh sb="2" eb="4">
      <t>インズウ</t>
    </rPh>
    <rPh sb="3" eb="4">
      <t>スウ</t>
    </rPh>
    <phoneticPr fontId="25"/>
  </si>
  <si>
    <t>　　　ただし、世帯員数は団体経営体を除く個人経営体の集計値。また、平成17年は組織経営体を除く家族経営体の集計値。</t>
    <phoneticPr fontId="25"/>
  </si>
  <si>
    <t>注１：農業経営体に関する集計値を掲載している。農業経営体に関する集計を行っていないものは、括弧書きで販売農家に関する集計値を掲載している。</t>
    <rPh sb="3" eb="5">
      <t>ノウギョウ</t>
    </rPh>
    <rPh sb="5" eb="8">
      <t>ケイエイタイ</t>
    </rPh>
    <rPh sb="9" eb="10">
      <t>カン</t>
    </rPh>
    <rPh sb="12" eb="14">
      <t>シュウケイ</t>
    </rPh>
    <rPh sb="14" eb="15">
      <t>アタイ</t>
    </rPh>
    <rPh sb="16" eb="18">
      <t>ケイサイ</t>
    </rPh>
    <rPh sb="58" eb="60">
      <t>シュウケイ</t>
    </rPh>
    <phoneticPr fontId="25"/>
  </si>
  <si>
    <t>世帯員数（個人経営体）</t>
    <rPh sb="0" eb="3">
      <t>セタイイン</t>
    </rPh>
    <rPh sb="3" eb="4">
      <t>スウ</t>
    </rPh>
    <rPh sb="5" eb="7">
      <t>コジン</t>
    </rPh>
    <rPh sb="7" eb="10">
      <t>ケイエイタイ</t>
    </rPh>
    <phoneticPr fontId="25"/>
  </si>
  <si>
    <t>農業経営体数</t>
    <rPh sb="0" eb="2">
      <t>ノウギョウ</t>
    </rPh>
    <rPh sb="2" eb="5">
      <t>ケイエイタイ</t>
    </rPh>
    <rPh sb="5" eb="6">
      <t>スウ</t>
    </rPh>
    <phoneticPr fontId="25"/>
  </si>
  <si>
    <t>　注：xは秘匿につき、総数と合わないことがある。</t>
    <rPh sb="1" eb="2">
      <t>チュウ</t>
    </rPh>
    <rPh sb="5" eb="7">
      <t>ヒトク</t>
    </rPh>
    <rPh sb="11" eb="13">
      <t>ソウスウ</t>
    </rPh>
    <rPh sb="14" eb="15">
      <t>ア</t>
    </rPh>
    <phoneticPr fontId="25"/>
  </si>
  <si>
    <t>x</t>
    <phoneticPr fontId="25"/>
  </si>
  <si>
    <t>注２：農林業センサスにおける農業経営体とは、経営耕地面積が30アール以上、事業の規模が一定基準（※）以上又は農作業の受託のいずれかに該当する</t>
    <rPh sb="0" eb="1">
      <t>チュウ</t>
    </rPh>
    <rPh sb="3" eb="6">
      <t>ノウリンギョウ</t>
    </rPh>
    <rPh sb="14" eb="16">
      <t>ノウギョウ</t>
    </rPh>
    <rPh sb="16" eb="19">
      <t>ケイエイタイ</t>
    </rPh>
    <rPh sb="52" eb="53">
      <t>マタ</t>
    </rPh>
    <rPh sb="54" eb="57">
      <t>ノウサギョウ</t>
    </rPh>
    <rPh sb="58" eb="60">
      <t>ジュタク</t>
    </rPh>
    <rPh sb="66" eb="68">
      <t>ガイトウ</t>
    </rPh>
    <phoneticPr fontId="25"/>
  </si>
  <si>
    <t>　　　事業を行う者をいう｡</t>
    <phoneticPr fontId="25"/>
  </si>
  <si>
    <t>　　　※一定基準とは、露地野菜作付面積15アール、施設野菜栽培面積350平方メートル又は過去１年間における農業生産物の総販売金額が50万円相当など</t>
    <phoneticPr fontId="25"/>
  </si>
  <si>
    <t>-</t>
    <phoneticPr fontId="25"/>
  </si>
  <si>
    <t>区民サービス向上
対策特別委員会</t>
    <rPh sb="0" eb="2">
      <t>クミン</t>
    </rPh>
    <rPh sb="6" eb="8">
      <t>コウジョウ</t>
    </rPh>
    <rPh sb="9" eb="11">
      <t>タイサク</t>
    </rPh>
    <rPh sb="11" eb="13">
      <t>トクベツ</t>
    </rPh>
    <rPh sb="13" eb="15">
      <t>イイン</t>
    </rPh>
    <rPh sb="15" eb="16">
      <t>カイ</t>
    </rPh>
    <phoneticPr fontId="8"/>
  </si>
  <si>
    <t>賃貸物件</t>
    <rPh sb="0" eb="2">
      <t>チンタイ</t>
    </rPh>
    <rPh sb="2" eb="4">
      <t>ブッケン</t>
    </rPh>
    <phoneticPr fontId="25"/>
  </si>
  <si>
    <t>H26.4.1</t>
    <phoneticPr fontId="25"/>
  </si>
  <si>
    <t>S59</t>
    <phoneticPr fontId="25"/>
  </si>
  <si>
    <t>敷地面積(都分含）18,370.24㎡
S37移転</t>
    <rPh sb="5" eb="6">
      <t>ト</t>
    </rPh>
    <rPh sb="6" eb="7">
      <t>フン</t>
    </rPh>
    <rPh sb="7" eb="8">
      <t>フク</t>
    </rPh>
    <phoneticPr fontId="3"/>
  </si>
  <si>
    <t>H21名称変更、H29移転</t>
    <rPh sb="11" eb="13">
      <t>イテン</t>
    </rPh>
    <phoneticPr fontId="3"/>
  </si>
  <si>
    <t>H29</t>
    <phoneticPr fontId="25"/>
  </si>
  <si>
    <t>R元.8</t>
    <rPh sb="1" eb="2">
      <t>モト</t>
    </rPh>
    <phoneticPr fontId="25"/>
  </si>
  <si>
    <t>注３：渋江児童館は令和3年5月6日から東四つ木地区センター内で運営。建築年月と建築延面積は東四つ木地区センターのもの。</t>
    <rPh sb="0" eb="1">
      <t>チュウ</t>
    </rPh>
    <rPh sb="3" eb="5">
      <t>シブエ</t>
    </rPh>
    <rPh sb="5" eb="8">
      <t>ジドウカン</t>
    </rPh>
    <rPh sb="9" eb="11">
      <t>レイワ</t>
    </rPh>
    <rPh sb="12" eb="13">
      <t>ネン</t>
    </rPh>
    <rPh sb="14" eb="15">
      <t>ガツ</t>
    </rPh>
    <rPh sb="16" eb="17">
      <t>カ</t>
    </rPh>
    <rPh sb="19" eb="21">
      <t>ヒガシヨ</t>
    </rPh>
    <rPh sb="22" eb="23">
      <t>ギ</t>
    </rPh>
    <rPh sb="23" eb="25">
      <t>チク</t>
    </rPh>
    <rPh sb="29" eb="30">
      <t>ナイ</t>
    </rPh>
    <rPh sb="31" eb="33">
      <t>ウンエイ</t>
    </rPh>
    <rPh sb="34" eb="36">
      <t>ケンチク</t>
    </rPh>
    <rPh sb="36" eb="38">
      <t>ネンゲツ</t>
    </rPh>
    <rPh sb="39" eb="41">
      <t>ケンチク</t>
    </rPh>
    <rPh sb="41" eb="42">
      <t>ノブ</t>
    </rPh>
    <rPh sb="42" eb="44">
      <t>メンセキ</t>
    </rPh>
    <rPh sb="45" eb="47">
      <t>ヒガシヨ</t>
    </rPh>
    <rPh sb="48" eb="49">
      <t>ギ</t>
    </rPh>
    <rPh sb="49" eb="51">
      <t>チク</t>
    </rPh>
    <phoneticPr fontId="25"/>
  </si>
  <si>
    <t>柴又7-19-32、柴又6-22-19
柴又6-23-15先から柴又7-19-14先まで</t>
    <rPh sb="0" eb="2">
      <t>シバマタ</t>
    </rPh>
    <rPh sb="32" eb="34">
      <t>シバマタ</t>
    </rPh>
    <phoneticPr fontId="3"/>
  </si>
  <si>
    <t>奥戸ローズガーデン</t>
    <rPh sb="0" eb="2">
      <t>オクド</t>
    </rPh>
    <phoneticPr fontId="25"/>
  </si>
  <si>
    <t>青戸2-15-2、青戸2-17</t>
    <phoneticPr fontId="25"/>
  </si>
  <si>
    <t>（各年度4月平均値）</t>
    <rPh sb="1" eb="4">
      <t>カクネンド</t>
    </rPh>
    <rPh sb="5" eb="6">
      <t>ガツ</t>
    </rPh>
    <rPh sb="6" eb="8">
      <t>ヘイキン</t>
    </rPh>
    <rPh sb="8" eb="9">
      <t>チ</t>
    </rPh>
    <phoneticPr fontId="25"/>
  </si>
  <si>
    <t>注１：測定は平成23年6月に7か所で開始。平成23年12月から33か所測定に変更。令和3年4月から11か所測定に変更。</t>
    <rPh sb="0" eb="1">
      <t>チュウ</t>
    </rPh>
    <rPh sb="3" eb="5">
      <t>ソクテイ</t>
    </rPh>
    <rPh sb="6" eb="8">
      <t>ヘイセイ</t>
    </rPh>
    <rPh sb="10" eb="11">
      <t>ネン</t>
    </rPh>
    <rPh sb="12" eb="13">
      <t>ガツ</t>
    </rPh>
    <rPh sb="16" eb="17">
      <t>ショ</t>
    </rPh>
    <rPh sb="18" eb="20">
      <t>カイシ</t>
    </rPh>
    <phoneticPr fontId="25"/>
  </si>
  <si>
    <t>注２：平成23年度は測定箇所を33か所に拡大した12月の平均値。</t>
    <rPh sb="0" eb="1">
      <t>チュウ</t>
    </rPh>
    <phoneticPr fontId="25"/>
  </si>
  <si>
    <t>-</t>
    <phoneticPr fontId="25"/>
  </si>
  <si>
    <t>　注：本表の数字は現年度分の最終調定額である｡なお､人口及び世帯は各年1月1日現在の数字による｡(外国人を含む)</t>
    <phoneticPr fontId="25"/>
  </si>
  <si>
    <t>農業経営体数､世帯員数及び地目別経営耕地面積（農林業センサス）</t>
    <phoneticPr fontId="25"/>
  </si>
  <si>
    <t>4-15　地域別農業経営体数､世帯員数及び地目別経営耕地面積（農林業センサス）</t>
    <phoneticPr fontId="25"/>
  </si>
  <si>
    <t>地域別農業経営体数､世帯員数及び地目別経営耕地面積（農林業センサス）</t>
    <phoneticPr fontId="25"/>
  </si>
  <si>
    <t>クレジット･サラ金</t>
    <rPh sb="8" eb="9">
      <t>キン</t>
    </rPh>
    <phoneticPr fontId="25"/>
  </si>
  <si>
    <t>離婚･親族婚姻外交際</t>
    <phoneticPr fontId="25"/>
  </si>
  <si>
    <t>倒産･債務整理</t>
    <phoneticPr fontId="25"/>
  </si>
  <si>
    <t>行政・公害・特許・渉外</t>
    <phoneticPr fontId="25"/>
  </si>
  <si>
    <t>相談件数</t>
    <rPh sb="0" eb="2">
      <t>ソウダン</t>
    </rPh>
    <rPh sb="2" eb="4">
      <t>ケンスウ</t>
    </rPh>
    <phoneticPr fontId="25"/>
  </si>
  <si>
    <t>団体数</t>
    <phoneticPr fontId="25"/>
  </si>
  <si>
    <t>資料：地域振興部危機管理課</t>
    <rPh sb="3" eb="5">
      <t>チイキ</t>
    </rPh>
    <rPh sb="5" eb="7">
      <t>シンコウ</t>
    </rPh>
    <rPh sb="7" eb="8">
      <t>ブ</t>
    </rPh>
    <phoneticPr fontId="25"/>
  </si>
  <si>
    <t>S61</t>
    <phoneticPr fontId="25"/>
  </si>
  <si>
    <t>管理事務所（H26.3.20取得 481.91㎡）を含む。</t>
    <rPh sb="0" eb="2">
      <t>カンリ</t>
    </rPh>
    <rPh sb="2" eb="4">
      <t>ジム</t>
    </rPh>
    <rPh sb="4" eb="5">
      <t>ショ</t>
    </rPh>
    <rPh sb="14" eb="16">
      <t>シュトク</t>
    </rPh>
    <rPh sb="26" eb="27">
      <t>フク</t>
    </rPh>
    <phoneticPr fontId="25"/>
  </si>
  <si>
    <t>S58</t>
    <phoneticPr fontId="25"/>
  </si>
  <si>
    <t>S37</t>
    <phoneticPr fontId="25"/>
  </si>
  <si>
    <t>注１：小合保育園・住吉保育園・中青戸保育園・たつみ保育園・小谷野しょうぶ保育園は公設民営の保育園。</t>
    <rPh sb="0" eb="1">
      <t>チュウ</t>
    </rPh>
    <phoneticPr fontId="25"/>
  </si>
  <si>
    <t>注２：小菅保育園は、令和元年10月15日から建替えのため仮園舎で運営</t>
    <rPh sb="0" eb="1">
      <t>チュウ</t>
    </rPh>
    <phoneticPr fontId="25"/>
  </si>
  <si>
    <t>注３：西亀有保育園は、令和3年3月22日から建替えのため仮園舎で運営</t>
    <rPh sb="0" eb="1">
      <t>チュウ</t>
    </rPh>
    <phoneticPr fontId="25"/>
  </si>
  <si>
    <t>注４：渋江保育園は、令和3年5月6日から建替えのため仮園舎で運営</t>
    <rPh sb="0" eb="1">
      <t>チュウ</t>
    </rPh>
    <rPh sb="3" eb="5">
      <t>シブエ</t>
    </rPh>
    <phoneticPr fontId="25"/>
  </si>
  <si>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25"/>
  </si>
  <si>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25"/>
  </si>
  <si>
    <t>注６：乳がん検診は、平成29年度まで30歳以上隔年が対象。</t>
    <rPh sb="0" eb="1">
      <t>チュウ</t>
    </rPh>
    <rPh sb="3" eb="4">
      <t>ニュウ</t>
    </rPh>
    <rPh sb="6" eb="8">
      <t>ケンシン</t>
    </rPh>
    <phoneticPr fontId="25"/>
  </si>
  <si>
    <t>平成29年平均</t>
    <rPh sb="0" eb="2">
      <t>ヘイセイ</t>
    </rPh>
    <rPh sb="4" eb="5">
      <t>ネン</t>
    </rPh>
    <rPh sb="5" eb="7">
      <t>ヘイキン</t>
    </rPh>
    <phoneticPr fontId="74"/>
  </si>
  <si>
    <t>冷凍冷蔵庫，〔定格内容積〕４５１～５００Ｌ，「５ドア」又は「６ドア」，ＩｏＴ機能付き</t>
    <phoneticPr fontId="25"/>
  </si>
  <si>
    <t>秋冬物，シングル上下，並型，総裏，〔表地〕毛１００％，〔サイズ〕A体型（A４～A６），〔百貨店・専門店ブランド〕「五大陸」，「J．ＰＲＥＳＳ」，「ブラックレーベル・クレストブリッジ」又は「ダーバン」</t>
    <phoneticPr fontId="74"/>
  </si>
  <si>
    <t>全自動洗濯乾燥機，〔洗濯方式〕ドラム式，〔洗濯・脱水容量〕１２ｋｇ，〔乾燥容量〕６～７ｋｇ，エコ機能付き，温水洗浄機能付き，液体洗剤・柔軟剤自動投入機能付き</t>
    <phoneticPr fontId="25"/>
  </si>
  <si>
    <t>　注：銘柄については、小売物価統計調査の『調査品目及び基本銘柄』（令和3年12月次用)による。</t>
    <rPh sb="1" eb="2">
      <t>チュウ</t>
    </rPh>
    <rPh sb="3" eb="5">
      <t>メイガラ</t>
    </rPh>
    <rPh sb="11" eb="13">
      <t>コウ</t>
    </rPh>
    <rPh sb="13" eb="15">
      <t>ブッカ</t>
    </rPh>
    <rPh sb="15" eb="17">
      <t>トウケイ</t>
    </rPh>
    <rPh sb="17" eb="19">
      <t>チョウサ</t>
    </rPh>
    <rPh sb="21" eb="23">
      <t>チョウサ</t>
    </rPh>
    <rPh sb="23" eb="25">
      <t>ヒンモク</t>
    </rPh>
    <rPh sb="25" eb="26">
      <t>オヨ</t>
    </rPh>
    <rPh sb="27" eb="29">
      <t>キホン</t>
    </rPh>
    <rPh sb="29" eb="31">
      <t>メイガラ</t>
    </rPh>
    <phoneticPr fontId="25"/>
  </si>
  <si>
    <t>東四つ木2-13-1</t>
    <rPh sb="1" eb="2">
      <t>ヨ</t>
    </rPh>
    <rPh sb="3" eb="4">
      <t>ギ</t>
    </rPh>
    <phoneticPr fontId="1"/>
  </si>
  <si>
    <t>東立石1-2-1</t>
    <rPh sb="0" eb="1">
      <t>ヒガシ</t>
    </rPh>
    <phoneticPr fontId="1"/>
  </si>
  <si>
    <t>小菅1-25-1</t>
    <rPh sb="0" eb="2">
      <t>コスゲ</t>
    </rPh>
    <phoneticPr fontId="1"/>
  </si>
  <si>
    <t>R3.8</t>
  </si>
  <si>
    <t>R2.6</t>
  </si>
  <si>
    <t>水元3-20-1</t>
    <rPh sb="1" eb="2">
      <t>モト</t>
    </rPh>
    <phoneticPr fontId="1"/>
  </si>
  <si>
    <t>（令和2年平均＝100）</t>
    <rPh sb="1" eb="3">
      <t>レイワ</t>
    </rPh>
    <rPh sb="4" eb="5">
      <t>ネン</t>
    </rPh>
    <rPh sb="5" eb="7">
      <t>ヘイキン</t>
    </rPh>
    <phoneticPr fontId="25"/>
  </si>
  <si>
    <t>令和元年平均</t>
    <rPh sb="0" eb="1">
      <t>レイ</t>
    </rPh>
    <rPh sb="1" eb="2">
      <t>ワ</t>
    </rPh>
    <rPh sb="2" eb="3">
      <t>モト</t>
    </rPh>
    <rPh sb="3" eb="4">
      <t>ネン</t>
    </rPh>
    <rPh sb="4" eb="6">
      <t>ヘイキン</t>
    </rPh>
    <phoneticPr fontId="25"/>
  </si>
  <si>
    <t>その他</t>
    <rPh sb="2" eb="3">
      <t>タ</t>
    </rPh>
    <phoneticPr fontId="25"/>
  </si>
  <si>
    <t>特別区民税滞納繰越分</t>
    <rPh sb="0" eb="3">
      <t>トクベツク</t>
    </rPh>
    <rPh sb="3" eb="4">
      <t>ミン</t>
    </rPh>
    <rPh sb="4" eb="5">
      <t>ゼイ</t>
    </rPh>
    <rPh sb="5" eb="7">
      <t>タイノウ</t>
    </rPh>
    <rPh sb="7" eb="9">
      <t>クリコシ</t>
    </rPh>
    <rPh sb="9" eb="10">
      <t>ブン</t>
    </rPh>
    <phoneticPr fontId="25"/>
  </si>
  <si>
    <t>3-18　令和3年度特別区税調定収入状況</t>
    <rPh sb="5" eb="7">
      <t>レイワ</t>
    </rPh>
    <rPh sb="8" eb="10">
      <t>ネンド</t>
    </rPh>
    <rPh sb="16" eb="18">
      <t>シュウニュウ</t>
    </rPh>
    <rPh sb="18" eb="20">
      <t>ジョウキョウ</t>
    </rPh>
    <phoneticPr fontId="25"/>
  </si>
  <si>
    <t>（各年4月1日現在）</t>
    <rPh sb="1" eb="2">
      <t>カク</t>
    </rPh>
    <rPh sb="2" eb="3">
      <t>ネン</t>
    </rPh>
    <rPh sb="4" eb="5">
      <t>ガツ</t>
    </rPh>
    <rPh sb="6" eb="9">
      <t>ニチゲンザイ</t>
    </rPh>
    <rPh sb="7" eb="9">
      <t>ゲンザイ</t>
    </rPh>
    <phoneticPr fontId="25"/>
  </si>
  <si>
    <t>年及び月</t>
    <rPh sb="1" eb="2">
      <t>オヨ</t>
    </rPh>
    <phoneticPr fontId="25"/>
  </si>
  <si>
    <t>世帯主平均年齢(歳)</t>
    <rPh sb="6" eb="7">
      <t>レイ</t>
    </rPh>
    <rPh sb="8" eb="9">
      <t>サイ</t>
    </rPh>
    <phoneticPr fontId="25"/>
  </si>
  <si>
    <t>資料：都市整備部公園課、道路管理課</t>
    <rPh sb="3" eb="5">
      <t>トシ</t>
    </rPh>
    <rPh sb="5" eb="7">
      <t>セイビ</t>
    </rPh>
    <rPh sb="7" eb="8">
      <t>ブ</t>
    </rPh>
    <rPh sb="8" eb="11">
      <t>コウエンカ</t>
    </rPh>
    <rPh sb="12" eb="14">
      <t>ドウロ</t>
    </rPh>
    <rPh sb="14" eb="16">
      <t>カンリ</t>
    </rPh>
    <rPh sb="16" eb="17">
      <t>カ</t>
    </rPh>
    <phoneticPr fontId="25"/>
  </si>
  <si>
    <t>S39.7.1</t>
    <phoneticPr fontId="25"/>
  </si>
  <si>
    <t>注３：高砂小学校及び西小菅小学校は、現在改築中のため、改築前の建築年月、校舎面積及び屋内運動場面積とする。</t>
    <rPh sb="3" eb="5">
      <t>タカサゴ</t>
    </rPh>
    <rPh sb="5" eb="8">
      <t>ショウガッコウ</t>
    </rPh>
    <rPh sb="10" eb="11">
      <t>ニシ</t>
    </rPh>
    <rPh sb="11" eb="13">
      <t>コスガ</t>
    </rPh>
    <rPh sb="13" eb="16">
      <t>ショウガッコウ</t>
    </rPh>
    <rPh sb="18" eb="20">
      <t>ゲンザイ</t>
    </rPh>
    <rPh sb="20" eb="23">
      <t>カイチクチュウ</t>
    </rPh>
    <rPh sb="27" eb="29">
      <t>カイチク</t>
    </rPh>
    <rPh sb="29" eb="30">
      <t>マエ</t>
    </rPh>
    <rPh sb="31" eb="33">
      <t>ケンチク</t>
    </rPh>
    <rPh sb="33" eb="35">
      <t>ネンゲツ</t>
    </rPh>
    <rPh sb="36" eb="38">
      <t>コウシャ</t>
    </rPh>
    <rPh sb="38" eb="40">
      <t>メンセキ</t>
    </rPh>
    <rPh sb="40" eb="41">
      <t>オヨ</t>
    </rPh>
    <phoneticPr fontId="25"/>
  </si>
  <si>
    <t>-</t>
    <phoneticPr fontId="25"/>
  </si>
  <si>
    <t>注１：調査対象は、従業者30人以上の事業所。</t>
    <rPh sb="0" eb="1">
      <t>チュウ</t>
    </rPh>
    <rPh sb="3" eb="5">
      <t>チョウサ</t>
    </rPh>
    <rPh sb="5" eb="7">
      <t>タイショウ</t>
    </rPh>
    <rPh sb="9" eb="12">
      <t>ジュウギョウシャ</t>
    </rPh>
    <rPh sb="14" eb="15">
      <t>ニン</t>
    </rPh>
    <rPh sb="15" eb="17">
      <t>イジョウ</t>
    </rPh>
    <rPh sb="18" eb="21">
      <t>ジギョウショ</t>
    </rPh>
    <phoneticPr fontId="25"/>
  </si>
  <si>
    <t>資料：東京都総務局統計部｢東京の工業」</t>
    <phoneticPr fontId="74"/>
  </si>
  <si>
    <t>7-4　工業用水の１日平均使用量（工業統計調査ほか）</t>
    <rPh sb="17" eb="19">
      <t>コウギョウ</t>
    </rPh>
    <rPh sb="19" eb="21">
      <t>トウケイ</t>
    </rPh>
    <rPh sb="21" eb="23">
      <t>チョウサ</t>
    </rPh>
    <phoneticPr fontId="25"/>
  </si>
  <si>
    <t>　　　認定外道路及び私道を除く道路面積の割合</t>
    <rPh sb="3" eb="5">
      <t>ニンテイ</t>
    </rPh>
    <rPh sb="5" eb="6">
      <t>ガイ</t>
    </rPh>
    <rPh sb="6" eb="8">
      <t>ドウロ</t>
    </rPh>
    <rPh sb="8" eb="9">
      <t>オヨ</t>
    </rPh>
    <rPh sb="10" eb="12">
      <t>シドウ</t>
    </rPh>
    <rPh sb="13" eb="14">
      <t>ノゾ</t>
    </rPh>
    <rPh sb="15" eb="17">
      <t>ドウロ</t>
    </rPh>
    <rPh sb="17" eb="19">
      <t>メンセキ</t>
    </rPh>
    <rPh sb="20" eb="22">
      <t>ワリアイ</t>
    </rPh>
    <phoneticPr fontId="25"/>
  </si>
  <si>
    <t>平成27年</t>
    <rPh sb="0" eb="2">
      <t>ヘイセイ</t>
    </rPh>
    <rPh sb="4" eb="5">
      <t>ネン</t>
    </rPh>
    <phoneticPr fontId="25"/>
  </si>
  <si>
    <t>-</t>
    <phoneticPr fontId="25"/>
  </si>
  <si>
    <t>注２：平成28・29・30年・令和元年「工業統計調査」、平成27年「平成28年経済センサス－活動調査」</t>
    <rPh sb="0" eb="1">
      <t>チュウ</t>
    </rPh>
    <rPh sb="3" eb="5">
      <t>ヘイセイ</t>
    </rPh>
    <rPh sb="13" eb="14">
      <t>ネン</t>
    </rPh>
    <rPh sb="15" eb="17">
      <t>レイワ</t>
    </rPh>
    <rPh sb="17" eb="19">
      <t>ガンネン</t>
    </rPh>
    <rPh sb="20" eb="22">
      <t>コウギョウ</t>
    </rPh>
    <rPh sb="22" eb="24">
      <t>トウケイ</t>
    </rPh>
    <rPh sb="24" eb="26">
      <t>チョウサ</t>
    </rPh>
    <phoneticPr fontId="25"/>
  </si>
  <si>
    <t>-</t>
    <phoneticPr fontId="25"/>
  </si>
  <si>
    <t>資料：東京都下水道局施設管理部管路管理課、施設管理課</t>
    <rPh sb="10" eb="12">
      <t>シセツ</t>
    </rPh>
    <rPh sb="12" eb="14">
      <t>カンリ</t>
    </rPh>
    <rPh sb="14" eb="15">
      <t>ブ</t>
    </rPh>
    <rPh sb="15" eb="17">
      <t>カンロ</t>
    </rPh>
    <rPh sb="17" eb="19">
      <t>カンリ</t>
    </rPh>
    <rPh sb="19" eb="20">
      <t>カ</t>
    </rPh>
    <rPh sb="21" eb="23">
      <t>シセツ</t>
    </rPh>
    <rPh sb="23" eb="25">
      <t>カンリ</t>
    </rPh>
    <rPh sb="25" eb="26">
      <t>カ</t>
    </rPh>
    <phoneticPr fontId="25"/>
  </si>
  <si>
    <t>　注：焼失面積については焼損床面積とする。</t>
    <rPh sb="1" eb="2">
      <t>チュウ</t>
    </rPh>
    <phoneticPr fontId="25"/>
  </si>
  <si>
    <t>-</t>
    <phoneticPr fontId="25"/>
  </si>
  <si>
    <t>-</t>
    <phoneticPr fontId="25"/>
  </si>
  <si>
    <t>平成12年</t>
    <rPh sb="0" eb="2">
      <t>ヘイセイ</t>
    </rPh>
    <rPh sb="4" eb="5">
      <t>ネン</t>
    </rPh>
    <phoneticPr fontId="25"/>
  </si>
  <si>
    <t>令和2年</t>
    <rPh sb="0" eb="2">
      <t>レイワ</t>
    </rPh>
    <rPh sb="3" eb="4">
      <t>ネン</t>
    </rPh>
    <phoneticPr fontId="25"/>
  </si>
  <si>
    <t>注３：国勢調査人口は、「1-11　国勢調査結果における人口の推移（国勢調査）」において掲載している。</t>
    <rPh sb="0" eb="1">
      <t>チュウ</t>
    </rPh>
    <rPh sb="3" eb="5">
      <t>コクセイ</t>
    </rPh>
    <rPh sb="5" eb="7">
      <t>チョウサ</t>
    </rPh>
    <rPh sb="7" eb="9">
      <t>ジンコウ</t>
    </rPh>
    <rPh sb="43" eb="45">
      <t>ケイサイ</t>
    </rPh>
    <phoneticPr fontId="25"/>
  </si>
  <si>
    <t>注２：外国人登録制度が廃止され、平成２４年７月９日から外国人住民も住民基本台帳制度の対象となる法改正があったため、外国人住民を含む。</t>
    <rPh sb="0" eb="1">
      <t>チュウ</t>
    </rPh>
    <rPh sb="3" eb="5">
      <t>ガイコク</t>
    </rPh>
    <rPh sb="5" eb="6">
      <t>ジン</t>
    </rPh>
    <rPh sb="6" eb="8">
      <t>トウロク</t>
    </rPh>
    <rPh sb="8" eb="10">
      <t>セイド</t>
    </rPh>
    <rPh sb="11" eb="13">
      <t>ハイシ</t>
    </rPh>
    <rPh sb="16" eb="18">
      <t>ヘイセイ</t>
    </rPh>
    <rPh sb="20" eb="21">
      <t>ネン</t>
    </rPh>
    <rPh sb="22" eb="23">
      <t>ガツ</t>
    </rPh>
    <rPh sb="24" eb="25">
      <t>ニチ</t>
    </rPh>
    <rPh sb="27" eb="29">
      <t>ガイコク</t>
    </rPh>
    <rPh sb="29" eb="30">
      <t>ジン</t>
    </rPh>
    <rPh sb="30" eb="32">
      <t>ジュウミン</t>
    </rPh>
    <rPh sb="33" eb="35">
      <t>ジュウミン</t>
    </rPh>
    <rPh sb="35" eb="37">
      <t>キホン</t>
    </rPh>
    <rPh sb="37" eb="39">
      <t>ダイチョウ</t>
    </rPh>
    <rPh sb="39" eb="41">
      <t>セイド</t>
    </rPh>
    <rPh sb="42" eb="44">
      <t>タイショウ</t>
    </rPh>
    <rPh sb="47" eb="50">
      <t>ホウカイセイ</t>
    </rPh>
    <rPh sb="57" eb="59">
      <t>ガイコク</t>
    </rPh>
    <rPh sb="59" eb="60">
      <t>ジン</t>
    </rPh>
    <rPh sb="60" eb="62">
      <t>ジュウミン</t>
    </rPh>
    <rPh sb="63" eb="64">
      <t>フク</t>
    </rPh>
    <phoneticPr fontId="25"/>
  </si>
  <si>
    <t>注２：平成24年7月9日住民基本台帳法改正により、平成25年からの住民基本台帳登録人口は外国人を含む。</t>
    <rPh sb="0" eb="1">
      <t>チュウ</t>
    </rPh>
    <rPh sb="3" eb="5">
      <t>ヘイセイ</t>
    </rPh>
    <rPh sb="7" eb="8">
      <t>ネン</t>
    </rPh>
    <rPh sb="9" eb="10">
      <t>ガツ</t>
    </rPh>
    <rPh sb="11" eb="12">
      <t>ニチ</t>
    </rPh>
    <rPh sb="12" eb="14">
      <t>ジュウミン</t>
    </rPh>
    <rPh sb="14" eb="16">
      <t>キホン</t>
    </rPh>
    <rPh sb="16" eb="18">
      <t>ダイチョウ</t>
    </rPh>
    <rPh sb="18" eb="21">
      <t>ホウカイセイ</t>
    </rPh>
    <rPh sb="25" eb="27">
      <t>ヘイセイ</t>
    </rPh>
    <rPh sb="29" eb="30">
      <t>ネン</t>
    </rPh>
    <rPh sb="33" eb="35">
      <t>ジュウミン</t>
    </rPh>
    <rPh sb="35" eb="37">
      <t>キホン</t>
    </rPh>
    <rPh sb="37" eb="39">
      <t>ダイチョウ</t>
    </rPh>
    <rPh sb="39" eb="41">
      <t>トウロク</t>
    </rPh>
    <rPh sb="41" eb="43">
      <t>ジンコウ</t>
    </rPh>
    <rPh sb="44" eb="46">
      <t>ガイコク</t>
    </rPh>
    <rPh sb="46" eb="47">
      <t>ジン</t>
    </rPh>
    <rPh sb="48" eb="49">
      <t>フク</t>
    </rPh>
    <phoneticPr fontId="25"/>
  </si>
  <si>
    <t>平成７年</t>
    <rPh sb="0" eb="2">
      <t>ヘイセイ</t>
    </rPh>
    <rPh sb="3" eb="4">
      <t>ネン</t>
    </rPh>
    <phoneticPr fontId="20"/>
  </si>
  <si>
    <t>△76,794</t>
  </si>
  <si>
    <t>△76,131</t>
  </si>
  <si>
    <t>△81,784</t>
  </si>
  <si>
    <t>平成22〜27年の増減(△減少)</t>
    <phoneticPr fontId="25"/>
  </si>
  <si>
    <t>昼夜間人口比率</t>
    <phoneticPr fontId="25"/>
  </si>
  <si>
    <r>
      <t xml:space="preserve">流入超過人口
</t>
    </r>
    <r>
      <rPr>
        <sz val="10"/>
        <rFont val="ＭＳ 明朝"/>
        <family val="1"/>
        <charset val="128"/>
      </rPr>
      <t>（△印は流出超過）</t>
    </r>
    <phoneticPr fontId="25"/>
  </si>
  <si>
    <t>1-13　昼間人口、夜間人口（国勢調査）</t>
    <rPh sb="15" eb="17">
      <t>コクセイ</t>
    </rPh>
    <rPh sb="17" eb="19">
      <t>チョウサ</t>
    </rPh>
    <phoneticPr fontId="25"/>
  </si>
  <si>
    <t>1-14　地域別昼間人口、夜間人口（国勢調査）</t>
    <rPh sb="8" eb="10">
      <t>チュウカン</t>
    </rPh>
    <rPh sb="10" eb="12">
      <t>ジンコウ</t>
    </rPh>
    <rPh sb="18" eb="20">
      <t>コクセイ</t>
    </rPh>
    <rPh sb="20" eb="22">
      <t>チョウサ</t>
    </rPh>
    <phoneticPr fontId="25"/>
  </si>
  <si>
    <t>昼夜間人口
比率</t>
    <phoneticPr fontId="25"/>
  </si>
  <si>
    <t>人</t>
    <phoneticPr fontId="25"/>
  </si>
  <si>
    <t>昼間人口、夜間人口（国勢調査）</t>
    <phoneticPr fontId="25"/>
  </si>
  <si>
    <t>地域別昼間人口、夜間人口（国勢調査）</t>
    <rPh sb="3" eb="5">
      <t>チュウカン</t>
    </rPh>
    <rPh sb="5" eb="7">
      <t>ジンコウ</t>
    </rPh>
    <phoneticPr fontId="25"/>
  </si>
  <si>
    <t>総額</t>
    <rPh sb="0" eb="2">
      <t>ソウガク</t>
    </rPh>
    <phoneticPr fontId="25"/>
  </si>
  <si>
    <t>6-1　東京都性別常用労働者の1人平均月間現金給与額</t>
    <rPh sb="7" eb="8">
      <t>セイ</t>
    </rPh>
    <rPh sb="8" eb="9">
      <t>ベツ</t>
    </rPh>
    <rPh sb="9" eb="11">
      <t>ジョウヨウ</t>
    </rPh>
    <rPh sb="11" eb="14">
      <t>ロウドウシャ</t>
    </rPh>
    <rPh sb="16" eb="17">
      <t>ニン</t>
    </rPh>
    <rPh sb="17" eb="19">
      <t>ヘイキン</t>
    </rPh>
    <rPh sb="19" eb="21">
      <t>ゲッカン</t>
    </rPh>
    <rPh sb="21" eb="23">
      <t>ゲンキン</t>
    </rPh>
    <rPh sb="23" eb="25">
      <t>キュウヨ</t>
    </rPh>
    <rPh sb="25" eb="26">
      <t>ガク</t>
    </rPh>
    <phoneticPr fontId="25"/>
  </si>
  <si>
    <t>東京都性別常用労働者の１人平均月間現金給与額</t>
    <phoneticPr fontId="25"/>
  </si>
  <si>
    <t>東京都性別常用労働者の１人平均月間現金給与額</t>
    <phoneticPr fontId="25"/>
  </si>
  <si>
    <t>8-2　区立小学校別教員数、学級数、児童数及び教育研究指定校等</t>
    <rPh sb="7" eb="9">
      <t>ガッコウ</t>
    </rPh>
    <rPh sb="9" eb="10">
      <t>ベツ</t>
    </rPh>
    <rPh sb="10" eb="12">
      <t>キョウイン</t>
    </rPh>
    <rPh sb="12" eb="13">
      <t>スウ</t>
    </rPh>
    <rPh sb="14" eb="16">
      <t>ガッキュウ</t>
    </rPh>
    <rPh sb="16" eb="17">
      <t>スウ</t>
    </rPh>
    <rPh sb="18" eb="20">
      <t>ジドウ</t>
    </rPh>
    <rPh sb="20" eb="21">
      <t>スウ</t>
    </rPh>
    <rPh sb="21" eb="22">
      <t>オヨ</t>
    </rPh>
    <rPh sb="23" eb="25">
      <t>キョウイク</t>
    </rPh>
    <rPh sb="25" eb="27">
      <t>ケンキュウ</t>
    </rPh>
    <rPh sb="27" eb="30">
      <t>シテイコウ</t>
    </rPh>
    <rPh sb="30" eb="31">
      <t>トウ</t>
    </rPh>
    <phoneticPr fontId="25"/>
  </si>
  <si>
    <t>8-5　区立中学校別教員数、学級数及び生徒数及び教育研究指定校等</t>
    <rPh sb="7" eb="9">
      <t>ガッコウ</t>
    </rPh>
    <rPh sb="9" eb="10">
      <t>ベツ</t>
    </rPh>
    <rPh sb="10" eb="12">
      <t>キョウイン</t>
    </rPh>
    <rPh sb="12" eb="13">
      <t>スウ</t>
    </rPh>
    <rPh sb="14" eb="16">
      <t>ガッキュウ</t>
    </rPh>
    <rPh sb="16" eb="17">
      <t>スウ</t>
    </rPh>
    <rPh sb="19" eb="21">
      <t>セイト</t>
    </rPh>
    <rPh sb="21" eb="22">
      <t>スウ</t>
    </rPh>
    <phoneticPr fontId="25"/>
  </si>
  <si>
    <t>8-20　区立図書館利用状況と図書館蔵書数</t>
    <rPh sb="15" eb="18">
      <t>トショカン</t>
    </rPh>
    <rPh sb="18" eb="20">
      <t>ゾウショ</t>
    </rPh>
    <rPh sb="20" eb="21">
      <t>スウ</t>
    </rPh>
    <phoneticPr fontId="25"/>
  </si>
  <si>
    <t>人口密度
(１ｋ㎡当たり)</t>
    <phoneticPr fontId="25"/>
  </si>
  <si>
    <t>東京都月別１世帯当たりのエンゲル係数、平均消費性向等</t>
    <phoneticPr fontId="25"/>
  </si>
  <si>
    <t>東京都１世帯当たり１か月間の収入と用途別生計支出−勤労者世帯・平均−</t>
    <phoneticPr fontId="25"/>
  </si>
  <si>
    <t>東京都月別１世帯当たりのエンゲル係数、平均消費性向等</t>
    <phoneticPr fontId="25"/>
  </si>
  <si>
    <t>東京都１世帯当たり１か月間の収入と用途別生計支出−勤労者世帯・平均−</t>
    <phoneticPr fontId="25"/>
  </si>
  <si>
    <t>1㎢当たり
昼間人口密度</t>
    <rPh sb="2" eb="3">
      <t>アタ</t>
    </rPh>
    <phoneticPr fontId="25"/>
  </si>
  <si>
    <t>1住宅当たり居住室数</t>
    <phoneticPr fontId="25"/>
  </si>
  <si>
    <t>1住宅当たり居住畳数</t>
    <phoneticPr fontId="25"/>
  </si>
  <si>
    <t>1住宅当たり延べ面積</t>
    <phoneticPr fontId="25"/>
  </si>
  <si>
    <t>１人当たり居室の畳数</t>
    <phoneticPr fontId="25"/>
  </si>
  <si>
    <t>1室当たり人員</t>
    <phoneticPr fontId="25"/>
  </si>
  <si>
    <t>１人当たり負担額</t>
    <phoneticPr fontId="25"/>
  </si>
  <si>
    <t>6-2　東京都月別1世帯当たりのエンゲル係数､平均消費性向等</t>
    <phoneticPr fontId="25"/>
  </si>
  <si>
    <t>6-3　東京都１世帯当たり１か月間の収入と用途別生計支出−勤労者世帯・平均−(その１)</t>
    <phoneticPr fontId="25"/>
  </si>
  <si>
    <t>6-3　東京都１世帯当たり１か月間の収入と用途別生計支出−勤労者世帯・平均−(その２)</t>
    <phoneticPr fontId="25"/>
  </si>
  <si>
    <t>１人当たりの一般校舎の面積</t>
    <phoneticPr fontId="25"/>
  </si>
  <si>
    <t>1日1館
当たり</t>
  </si>
  <si>
    <t>1件当たり費用額</t>
    <phoneticPr fontId="25"/>
  </si>
  <si>
    <t>世帯当たり負担額</t>
    <phoneticPr fontId="25"/>
  </si>
  <si>
    <t>1人当たり負担額</t>
    <phoneticPr fontId="25"/>
  </si>
  <si>
    <t>一日当たり汲取量</t>
    <phoneticPr fontId="25"/>
  </si>
  <si>
    <t>区民一人当たり
公園面積</t>
    <rPh sb="0" eb="2">
      <t>クミン</t>
    </rPh>
    <rPh sb="8" eb="10">
      <t>コウエン</t>
    </rPh>
    <phoneticPr fontId="25"/>
  </si>
  <si>
    <t>（単位：㎡）</t>
    <phoneticPr fontId="25"/>
  </si>
  <si>
    <t>開設年月</t>
    <rPh sb="0" eb="2">
      <t>カイセツ</t>
    </rPh>
    <rPh sb="2" eb="4">
      <t>ネンゲツ</t>
    </rPh>
    <phoneticPr fontId="25"/>
  </si>
  <si>
    <t>年度</t>
    <rPh sb="0" eb="2">
      <t>ネンド</t>
    </rPh>
    <phoneticPr fontId="25"/>
  </si>
  <si>
    <t>　注：陸上競技場は「9-44　奥戸総合スポーツセンター陸上競技場、エイトホール、会議室」に掲載。</t>
    <rPh sb="1" eb="2">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5"/>
  </si>
  <si>
    <t>注２：陸上競技場は「9-44　奥戸総合スポーツセンター陸上競技場、エイトホール、会議室」に掲載。</t>
    <rPh sb="0" eb="1">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5"/>
  </si>
  <si>
    <t>注３：大体育室は令和元年10月15日から令和2年2月19日まで、小体育室は令和元年12月2日から令和2年3月31日まで、</t>
    <rPh sb="0" eb="1">
      <t>チュウ</t>
    </rPh>
    <rPh sb="3" eb="4">
      <t>ダイ</t>
    </rPh>
    <rPh sb="4" eb="7">
      <t>タイイクシツ</t>
    </rPh>
    <rPh sb="8" eb="10">
      <t>レイワ</t>
    </rPh>
    <rPh sb="10" eb="12">
      <t>ガンネン</t>
    </rPh>
    <rPh sb="14" eb="15">
      <t>ガツ</t>
    </rPh>
    <rPh sb="17" eb="18">
      <t>ニチ</t>
    </rPh>
    <rPh sb="20" eb="22">
      <t>レイワ</t>
    </rPh>
    <rPh sb="23" eb="24">
      <t>ネン</t>
    </rPh>
    <rPh sb="25" eb="26">
      <t>ガツ</t>
    </rPh>
    <rPh sb="28" eb="29">
      <t>ニチ</t>
    </rPh>
    <rPh sb="32" eb="33">
      <t>ショウ</t>
    </rPh>
    <rPh sb="33" eb="36">
      <t>タイイクシツ</t>
    </rPh>
    <rPh sb="37" eb="39">
      <t>レイワ</t>
    </rPh>
    <rPh sb="39" eb="41">
      <t>ガンネン</t>
    </rPh>
    <rPh sb="43" eb="44">
      <t>ガツ</t>
    </rPh>
    <rPh sb="45" eb="46">
      <t>ニチ</t>
    </rPh>
    <rPh sb="48" eb="50">
      <t>レイワ</t>
    </rPh>
    <rPh sb="51" eb="52">
      <t>ネン</t>
    </rPh>
    <rPh sb="53" eb="54">
      <t>ガツ</t>
    </rPh>
    <rPh sb="56" eb="57">
      <t>ニチ</t>
    </rPh>
    <phoneticPr fontId="25"/>
  </si>
  <si>
    <t>　　　アーチェリー場は令和元年10月15日から令和2年3月31日まで、弓道場は令和元年8月19日から9月27日まで、改修工事のため閉鎖。</t>
    <rPh sb="23" eb="25">
      <t>レイワ</t>
    </rPh>
    <rPh sb="26" eb="27">
      <t>ネン</t>
    </rPh>
    <rPh sb="28" eb="29">
      <t>ガツ</t>
    </rPh>
    <rPh sb="31" eb="32">
      <t>ニチ</t>
    </rPh>
    <rPh sb="35" eb="37">
      <t>キュウドウ</t>
    </rPh>
    <rPh sb="37" eb="38">
      <t>ジョウ</t>
    </rPh>
    <rPh sb="39" eb="41">
      <t>レイワ</t>
    </rPh>
    <rPh sb="41" eb="43">
      <t>ガンネン</t>
    </rPh>
    <rPh sb="44" eb="45">
      <t>ガツ</t>
    </rPh>
    <rPh sb="47" eb="48">
      <t>ニチ</t>
    </rPh>
    <rPh sb="51" eb="52">
      <t>ガツ</t>
    </rPh>
    <rPh sb="54" eb="55">
      <t>ニチ</t>
    </rPh>
    <rPh sb="58" eb="60">
      <t>カイシュウ</t>
    </rPh>
    <rPh sb="60" eb="62">
      <t>コウジ</t>
    </rPh>
    <rPh sb="65" eb="67">
      <t>ヘイサ</t>
    </rPh>
    <phoneticPr fontId="25"/>
  </si>
  <si>
    <t>年度</t>
    <rPh sb="0" eb="2">
      <t>ネンド</t>
    </rPh>
    <phoneticPr fontId="25"/>
  </si>
  <si>
    <t>年齢区別</t>
    <rPh sb="0" eb="2">
      <t>ネンレイ</t>
    </rPh>
    <rPh sb="2" eb="4">
      <t>クベツ</t>
    </rPh>
    <phoneticPr fontId="25"/>
  </si>
  <si>
    <t>年度</t>
    <rPh sb="0" eb="2">
      <t>ネンド</t>
    </rPh>
    <phoneticPr fontId="25"/>
  </si>
  <si>
    <t>（各年3月利用分）</t>
    <rPh sb="1" eb="2">
      <t>カク</t>
    </rPh>
    <rPh sb="2" eb="3">
      <t>トシ</t>
    </rPh>
    <rPh sb="4" eb="5">
      <t>ガツ</t>
    </rPh>
    <rPh sb="5" eb="7">
      <t>リヨウ</t>
    </rPh>
    <rPh sb="7" eb="8">
      <t>ブン</t>
    </rPh>
    <phoneticPr fontId="25"/>
  </si>
  <si>
    <t>-</t>
    <phoneticPr fontId="25"/>
  </si>
  <si>
    <t>要介護度別認定者数</t>
    <rPh sb="0" eb="3">
      <t>ヨウカイゴ</t>
    </rPh>
    <rPh sb="3" eb="4">
      <t>ド</t>
    </rPh>
    <rPh sb="4" eb="5">
      <t>ベツ</t>
    </rPh>
    <rPh sb="5" eb="7">
      <t>ニンテイ</t>
    </rPh>
    <rPh sb="7" eb="8">
      <t>シャ</t>
    </rPh>
    <rPh sb="8" eb="9">
      <t>スウ</t>
    </rPh>
    <phoneticPr fontId="25"/>
  </si>
  <si>
    <t>事業所名</t>
    <rPh sb="0" eb="3">
      <t>ジギョウショ</t>
    </rPh>
    <rPh sb="3" eb="4">
      <t>メイ</t>
    </rPh>
    <phoneticPr fontId="25"/>
  </si>
  <si>
    <t>　注：水元学び交流館身体障害者コーナーは、「9-7水元学び交流館」に掲載。</t>
    <rPh sb="1" eb="2">
      <t>チュウ</t>
    </rPh>
    <rPh sb="3" eb="5">
      <t>ミズモト</t>
    </rPh>
    <rPh sb="5" eb="6">
      <t>マナ</t>
    </rPh>
    <rPh sb="7" eb="9">
      <t>コウリュウ</t>
    </rPh>
    <rPh sb="9" eb="10">
      <t>カン</t>
    </rPh>
    <rPh sb="10" eb="12">
      <t>シンタイ</t>
    </rPh>
    <rPh sb="12" eb="14">
      <t>ショウガイ</t>
    </rPh>
    <rPh sb="14" eb="15">
      <t>シャ</t>
    </rPh>
    <rPh sb="25" eb="27">
      <t>ミズモト</t>
    </rPh>
    <rPh sb="27" eb="28">
      <t>マナ</t>
    </rPh>
    <rPh sb="29" eb="31">
      <t>コウリュウ</t>
    </rPh>
    <rPh sb="31" eb="32">
      <t>カン</t>
    </rPh>
    <rPh sb="34" eb="36">
      <t>ケイサイ</t>
    </rPh>
    <phoneticPr fontId="25"/>
  </si>
  <si>
    <t>世帯</t>
    <phoneticPr fontId="25"/>
  </si>
  <si>
    <t>平成29年度</t>
    <rPh sb="0" eb="2">
      <t>ヘイセイ</t>
    </rPh>
    <rPh sb="4" eb="6">
      <t>ネンド</t>
    </rPh>
    <phoneticPr fontId="25"/>
  </si>
  <si>
    <t>比例代表選出</t>
    <phoneticPr fontId="25"/>
  </si>
  <si>
    <t>比例代表選出</t>
    <rPh sb="0" eb="2">
      <t>ヒレイ</t>
    </rPh>
    <rPh sb="2" eb="4">
      <t>ダイヒョウ</t>
    </rPh>
    <phoneticPr fontId="25"/>
  </si>
  <si>
    <t>14-4　審議会等における女性の登用状況</t>
    <rPh sb="5" eb="8">
      <t>シンギカイ</t>
    </rPh>
    <phoneticPr fontId="25"/>
  </si>
  <si>
    <t>年</t>
    <rPh sb="0" eb="1">
      <t>ネン</t>
    </rPh>
    <phoneticPr fontId="25"/>
  </si>
  <si>
    <t>平成29年</t>
    <rPh sb="0" eb="2">
      <t>ヘイセイ</t>
    </rPh>
    <rPh sb="4" eb="5">
      <t>ネン</t>
    </rPh>
    <phoneticPr fontId="25"/>
  </si>
  <si>
    <t>区分</t>
    <rPh sb="0" eb="2">
      <t>クブン</t>
    </rPh>
    <phoneticPr fontId="25"/>
  </si>
  <si>
    <t>種別</t>
    <rPh sb="0" eb="2">
      <t>シュベツ</t>
    </rPh>
    <phoneticPr fontId="25"/>
  </si>
  <si>
    <t>設置箇所数</t>
    <rPh sb="0" eb="2">
      <t>セッチ</t>
    </rPh>
    <rPh sb="2" eb="4">
      <t>カショ</t>
    </rPh>
    <rPh sb="4" eb="5">
      <t>スウ</t>
    </rPh>
    <phoneticPr fontId="25"/>
  </si>
  <si>
    <t>分団数</t>
    <rPh sb="0" eb="2">
      <t>ブンダン</t>
    </rPh>
    <rPh sb="2" eb="3">
      <t>スウ</t>
    </rPh>
    <phoneticPr fontId="25"/>
  </si>
  <si>
    <t>団員数</t>
    <rPh sb="0" eb="2">
      <t>ダンイン</t>
    </rPh>
    <rPh sb="2" eb="3">
      <t>スウ</t>
    </rPh>
    <phoneticPr fontId="25"/>
  </si>
  <si>
    <t>注２：受診率の算定に用いる対象者数は、令和2年度までは対象年齢の住民基本台帳人口から職場等で受診する割合を除いた数、</t>
    <rPh sb="0" eb="1">
      <t>チュウ</t>
    </rPh>
    <phoneticPr fontId="25"/>
  </si>
  <si>
    <t>　　　令和3年度からは対象年齢の住民基本台帳人口と「令和2年度健康増進法に基づくがん検診の対象人口率等調査」結果を用いて算定。</t>
    <phoneticPr fontId="25"/>
  </si>
  <si>
    <t>　　　また、胃がん検診の対象年齢は、令和2年度から国の指針に準ずる50歳以上で算定。</t>
    <phoneticPr fontId="25"/>
  </si>
  <si>
    <t>注３：受診率の算定に用いる受診者数は、胃、子宮、乳がん検診は、受診間隔が国の指針上2年に1度とされるため、</t>
    <rPh sb="0" eb="1">
      <t>チュウ</t>
    </rPh>
    <phoneticPr fontId="25"/>
  </si>
  <si>
    <t>　　　令和2年度から、「『前年度受診者数』＋『当該年度の受診者数』－『前年度及び当該年度における2年連続受診者数』」で算定。</t>
    <phoneticPr fontId="25"/>
  </si>
  <si>
    <t>　　　また、胃がん検診は、令和2年度から国の指針に準ずる50歳以上の受診者数で算定。</t>
    <phoneticPr fontId="25"/>
  </si>
  <si>
    <t>（単位：人、％）</t>
    <phoneticPr fontId="25"/>
  </si>
  <si>
    <t>有所見者数</t>
    <rPh sb="0" eb="1">
      <t>ア</t>
    </rPh>
    <rPh sb="1" eb="3">
      <t>ショケン</t>
    </rPh>
    <rPh sb="3" eb="4">
      <t>シャ</t>
    </rPh>
    <rPh sb="4" eb="5">
      <t>スウ</t>
    </rPh>
    <phoneticPr fontId="25"/>
  </si>
  <si>
    <t>区分</t>
    <phoneticPr fontId="25"/>
  </si>
  <si>
    <t>18-10　二類、三類感染症等発生状況</t>
    <rPh sb="9" eb="10">
      <t>３</t>
    </rPh>
    <rPh sb="10" eb="11">
      <t>ルイ</t>
    </rPh>
    <phoneticPr fontId="25"/>
  </si>
  <si>
    <t>二類、三類感染症等発生状況</t>
    <phoneticPr fontId="25"/>
  </si>
  <si>
    <t>二類、三類感染症等発生状況</t>
    <phoneticPr fontId="25"/>
  </si>
  <si>
    <t>（単位：件）</t>
    <rPh sb="4" eb="5">
      <t>ケン</t>
    </rPh>
    <phoneticPr fontId="25"/>
  </si>
  <si>
    <t>資料：清掃事務所（清掃事業年報）</t>
    <rPh sb="3" eb="5">
      <t>セイソウ</t>
    </rPh>
    <rPh sb="5" eb="7">
      <t>ジム</t>
    </rPh>
    <rPh sb="7" eb="8">
      <t>ショ</t>
    </rPh>
    <rPh sb="9" eb="11">
      <t>セイソウ</t>
    </rPh>
    <rPh sb="11" eb="13">
      <t>ジギョウ</t>
    </rPh>
    <rPh sb="13" eb="14">
      <t>ネン</t>
    </rPh>
    <rPh sb="14" eb="15">
      <t>ホウ</t>
    </rPh>
    <phoneticPr fontId="25"/>
  </si>
  <si>
    <t>公衆便所名</t>
    <rPh sb="0" eb="2">
      <t>コウシュウ</t>
    </rPh>
    <rPh sb="2" eb="4">
      <t>ベンジョ</t>
    </rPh>
    <rPh sb="4" eb="5">
      <t>メイ</t>
    </rPh>
    <phoneticPr fontId="25"/>
  </si>
  <si>
    <t>施設名称</t>
    <rPh sb="0" eb="2">
      <t>シセツ</t>
    </rPh>
    <rPh sb="2" eb="4">
      <t>メイショウ</t>
    </rPh>
    <phoneticPr fontId="25"/>
  </si>
  <si>
    <t>注３：古墨田川緑道の延長は葛飾区施工延長。</t>
    <rPh sb="0" eb="1">
      <t>チュウ</t>
    </rPh>
    <rPh sb="3" eb="4">
      <t>フル</t>
    </rPh>
    <rPh sb="4" eb="7">
      <t>スミダガワ</t>
    </rPh>
    <rPh sb="7" eb="9">
      <t>リョクドウ</t>
    </rPh>
    <rPh sb="10" eb="12">
      <t>エンチョウ</t>
    </rPh>
    <rPh sb="13" eb="15">
      <t>カツシカ</t>
    </rPh>
    <rPh sb="15" eb="16">
      <t>ク</t>
    </rPh>
    <rPh sb="16" eb="18">
      <t>セコウ</t>
    </rPh>
    <rPh sb="18" eb="20">
      <t>エンチョウ</t>
    </rPh>
    <phoneticPr fontId="25"/>
  </si>
  <si>
    <t>（単位：ｍ）</t>
    <rPh sb="1" eb="3">
      <t>タンイ</t>
    </rPh>
    <phoneticPr fontId="25"/>
  </si>
  <si>
    <t>19-22　令和３年度公害に係る業種別現象別苦情陳情受付件数</t>
    <rPh sb="6" eb="8">
      <t>レイワ</t>
    </rPh>
    <rPh sb="9" eb="11">
      <t>ネンド</t>
    </rPh>
    <phoneticPr fontId="25"/>
  </si>
  <si>
    <t>園舎面積</t>
    <rPh sb="0" eb="2">
      <t>エンシャ</t>
    </rPh>
    <rPh sb="2" eb="4">
      <t>メンセキ</t>
    </rPh>
    <phoneticPr fontId="3"/>
  </si>
  <si>
    <t>(平成27年10月1日現在)</t>
  </si>
  <si>
    <t>-</t>
    <phoneticPr fontId="25"/>
  </si>
  <si>
    <t>17-10　放送受信契約状況</t>
    <phoneticPr fontId="25"/>
  </si>
  <si>
    <t>17-10</t>
    <phoneticPr fontId="25"/>
  </si>
  <si>
    <t>17-10</t>
    <phoneticPr fontId="25"/>
  </si>
  <si>
    <t>17-1～17-10</t>
    <phoneticPr fontId="25"/>
  </si>
  <si>
    <t>胃がん</t>
    <rPh sb="0" eb="1">
      <t>イ</t>
    </rPh>
    <phoneticPr fontId="25"/>
  </si>
  <si>
    <t>注４：胃がん検診のエックス線検査は、平成29年度まで35歳以上が対象。</t>
    <rPh sb="0" eb="1">
      <t>チュウ</t>
    </rPh>
    <rPh sb="13" eb="14">
      <t>セン</t>
    </rPh>
    <rPh sb="14" eb="16">
      <t>ケンサ</t>
    </rPh>
    <rPh sb="18" eb="20">
      <t>ヘイセイ</t>
    </rPh>
    <rPh sb="22" eb="24">
      <t>ネンド</t>
    </rPh>
    <rPh sb="28" eb="31">
      <t>サイイジョウ</t>
    </rPh>
    <rPh sb="32" eb="34">
      <t>タイショウ</t>
    </rPh>
    <phoneticPr fontId="25"/>
  </si>
  <si>
    <t>-</t>
    <phoneticPr fontId="25"/>
  </si>
  <si>
    <r>
      <t xml:space="preserve">流入超過人口
</t>
    </r>
    <r>
      <rPr>
        <sz val="8"/>
        <rFont val="ＭＳ 明朝"/>
        <family val="1"/>
        <charset val="128"/>
      </rPr>
      <t>(△印は流出超過)</t>
    </r>
    <rPh sb="9" eb="10">
      <t>シルシ</t>
    </rPh>
    <phoneticPr fontId="25"/>
  </si>
  <si>
    <t>特別区税調定収入状況</t>
    <phoneticPr fontId="25"/>
  </si>
  <si>
    <t>特別区税調定収入状況</t>
    <phoneticPr fontId="25"/>
  </si>
  <si>
    <t>区有財産現在高</t>
    <rPh sb="4" eb="6">
      <t>ゲンザイ</t>
    </rPh>
    <rPh sb="6" eb="7">
      <t>ダカ</t>
    </rPh>
    <phoneticPr fontId="25"/>
  </si>
  <si>
    <t>区有財産現在高</t>
    <phoneticPr fontId="25"/>
  </si>
  <si>
    <t>　注：在宅障害者緊急一時保護の施設は、立石寮、エタンセール、葛飾しょうぶ園及び西水元あやめ園</t>
    <rPh sb="1" eb="2">
      <t>チュウ</t>
    </rPh>
    <rPh sb="3" eb="5">
      <t>ザイタク</t>
    </rPh>
    <rPh sb="5" eb="8">
      <t>ショウガイシャ</t>
    </rPh>
    <rPh sb="8" eb="10">
      <t>キンキュウ</t>
    </rPh>
    <rPh sb="10" eb="12">
      <t>イチジ</t>
    </rPh>
    <rPh sb="12" eb="14">
      <t>ホゴ</t>
    </rPh>
    <rPh sb="15" eb="17">
      <t>シセツ</t>
    </rPh>
    <rPh sb="19" eb="21">
      <t>タテイシ</t>
    </rPh>
    <rPh sb="21" eb="22">
      <t>リョウ</t>
    </rPh>
    <rPh sb="30" eb="32">
      <t>カツシカ</t>
    </rPh>
    <rPh sb="36" eb="37">
      <t>エン</t>
    </rPh>
    <rPh sb="37" eb="38">
      <t>オヨ</t>
    </rPh>
    <rPh sb="39" eb="42">
      <t>ニシミズモト</t>
    </rPh>
    <rPh sb="45" eb="46">
      <t>エン</t>
    </rPh>
    <phoneticPr fontId="25"/>
  </si>
  <si>
    <t>審議会等における女性の登用状況</t>
    <phoneticPr fontId="25"/>
  </si>
  <si>
    <t>(再掲)うち衛星契約数</t>
    <phoneticPr fontId="25"/>
  </si>
  <si>
    <r>
      <rPr>
        <sz val="10"/>
        <rFont val="ＭＳ 明朝"/>
        <family val="1"/>
        <charset val="128"/>
      </rPr>
      <t>エックス線検査</t>
    </r>
    <r>
      <rPr>
        <b/>
        <sz val="8"/>
        <rFont val="ＭＳ 明朝"/>
        <family val="1"/>
        <charset val="128"/>
      </rPr>
      <t>(40歳以上)</t>
    </r>
    <rPh sb="10" eb="13">
      <t>サイイジョウ</t>
    </rPh>
    <phoneticPr fontId="25"/>
  </si>
  <si>
    <r>
      <rPr>
        <sz val="10"/>
        <rFont val="ＭＳ 明朝"/>
        <family val="1"/>
        <charset val="128"/>
      </rPr>
      <t>内視鏡検査</t>
    </r>
    <r>
      <rPr>
        <b/>
        <sz val="8"/>
        <rFont val="ＭＳ 明朝"/>
        <family val="1"/>
        <charset val="128"/>
      </rPr>
      <t>（50歳以上）</t>
    </r>
    <rPh sb="8" eb="11">
      <t>サイイジョウ</t>
    </rPh>
    <phoneticPr fontId="25"/>
  </si>
  <si>
    <t>-</t>
    <phoneticPr fontId="25"/>
  </si>
  <si>
    <t>プラスチック製
容器包装</t>
    <rPh sb="6" eb="7">
      <t>セイ</t>
    </rPh>
    <rPh sb="8" eb="10">
      <t>ヨウキ</t>
    </rPh>
    <rPh sb="10" eb="12">
      <t>ホウソウ</t>
    </rPh>
    <phoneticPr fontId="25"/>
  </si>
  <si>
    <t>分類</t>
    <phoneticPr fontId="25"/>
  </si>
  <si>
    <t>用途地域及び用途地域以外の地域地区</t>
    <phoneticPr fontId="25"/>
  </si>
  <si>
    <t>特定健康診査</t>
    <phoneticPr fontId="25"/>
  </si>
  <si>
    <t>環境衛生関係及び食品衛生関係施設数</t>
    <phoneticPr fontId="25"/>
  </si>
  <si>
    <t>専門相談</t>
    <phoneticPr fontId="25"/>
  </si>
  <si>
    <t>（各年度末現在）</t>
    <rPh sb="1" eb="5">
      <t>カクネンドマツ</t>
    </rPh>
    <rPh sb="5" eb="7">
      <t>ゲンザイ</t>
    </rPh>
    <phoneticPr fontId="25"/>
  </si>
  <si>
    <t>（令和4年3月31日現在）</t>
    <rPh sb="1" eb="3">
      <t>レイワ</t>
    </rPh>
    <rPh sb="4" eb="5">
      <t>ネン</t>
    </rPh>
    <rPh sb="6" eb="7">
      <t>ガツ</t>
    </rPh>
    <rPh sb="9" eb="10">
      <t>ニチ</t>
    </rPh>
    <rPh sb="10" eb="12">
      <t>ゲンザイ</t>
    </rPh>
    <phoneticPr fontId="25"/>
  </si>
  <si>
    <t>保養施設及び静観亭（いこいの施設）</t>
    <phoneticPr fontId="25"/>
  </si>
  <si>
    <t>(単位：人)</t>
  </si>
  <si>
    <t>区分
区名</t>
    <rPh sb="7" eb="8">
      <t>ク</t>
    </rPh>
    <rPh sb="8" eb="9">
      <t>メイ</t>
    </rPh>
    <phoneticPr fontId="25"/>
  </si>
  <si>
    <t>区議会議員数</t>
  </si>
  <si>
    <t>所属党派別議員数(順不同)</t>
    <phoneticPr fontId="25"/>
  </si>
  <si>
    <t>条例定数</t>
  </si>
  <si>
    <t>現員数</t>
  </si>
  <si>
    <t>公明党</t>
  </si>
  <si>
    <t>立憲民主党</t>
    <rPh sb="0" eb="2">
      <t>リッケン</t>
    </rPh>
    <rPh sb="2" eb="5">
      <t>ミンシュトウ</t>
    </rPh>
    <phoneticPr fontId="10"/>
  </si>
  <si>
    <t>国民民主党</t>
    <rPh sb="0" eb="2">
      <t>コクミン</t>
    </rPh>
    <rPh sb="2" eb="5">
      <t>ミンシュトウ</t>
    </rPh>
    <phoneticPr fontId="25"/>
  </si>
  <si>
    <t>社会民主党</t>
    <rPh sb="0" eb="2">
      <t>シャカイ</t>
    </rPh>
    <rPh sb="2" eb="5">
      <t>ミンシュトウ</t>
    </rPh>
    <phoneticPr fontId="10"/>
  </si>
  <si>
    <t>日本維新の会</t>
    <rPh sb="0" eb="2">
      <t>ニホン</t>
    </rPh>
    <rPh sb="2" eb="4">
      <t>イシン</t>
    </rPh>
    <rPh sb="5" eb="6">
      <t>カイ</t>
    </rPh>
    <phoneticPr fontId="10"/>
  </si>
  <si>
    <t>その他
無所属
諸派</t>
  </si>
  <si>
    <t>（２）は次ページ</t>
    <rPh sb="4" eb="5">
      <t>ツギ</t>
    </rPh>
    <phoneticPr fontId="25"/>
  </si>
  <si>
    <t>12-9　請願及び陳情の審査件数</t>
    <phoneticPr fontId="25"/>
  </si>
  <si>
    <t>12-8 委員会</t>
    <rPh sb="5" eb="8">
      <t>イインカイ</t>
    </rPh>
    <phoneticPr fontId="25"/>
  </si>
  <si>
    <t>12-7　区議会開会状況</t>
    <phoneticPr fontId="25"/>
  </si>
  <si>
    <t>(令和3年7月1日現在)</t>
    <rPh sb="1" eb="2">
      <t>レイ</t>
    </rPh>
    <rPh sb="2" eb="3">
      <t>ワ</t>
    </rPh>
    <phoneticPr fontId="25"/>
  </si>
  <si>
    <t>23区区議会議員党派別数</t>
    <phoneticPr fontId="25"/>
  </si>
  <si>
    <t>12-5</t>
    <phoneticPr fontId="25"/>
  </si>
  <si>
    <t>12-4</t>
    <phoneticPr fontId="25"/>
  </si>
  <si>
    <t>12-6</t>
    <phoneticPr fontId="25"/>
  </si>
  <si>
    <t>12-7</t>
    <phoneticPr fontId="25"/>
  </si>
  <si>
    <t>12-8</t>
    <phoneticPr fontId="25"/>
  </si>
  <si>
    <t>12-9</t>
    <phoneticPr fontId="25"/>
  </si>
  <si>
    <t>12-7</t>
    <phoneticPr fontId="25"/>
  </si>
  <si>
    <t>12-4</t>
    <phoneticPr fontId="25"/>
  </si>
  <si>
    <t>12-8</t>
    <phoneticPr fontId="25"/>
  </si>
  <si>
    <t>12-9</t>
    <phoneticPr fontId="25"/>
  </si>
  <si>
    <t>12-6　23区区議会議員党派別数</t>
    <phoneticPr fontId="25"/>
  </si>
  <si>
    <t>12-5</t>
    <phoneticPr fontId="25"/>
  </si>
  <si>
    <t>附属機関</t>
    <phoneticPr fontId="25"/>
  </si>
  <si>
    <t>施設名</t>
    <rPh sb="0" eb="2">
      <t>シセツ</t>
    </rPh>
    <rPh sb="2" eb="3">
      <t>メイ</t>
    </rPh>
    <phoneticPr fontId="25"/>
  </si>
  <si>
    <t>施設名</t>
    <phoneticPr fontId="25"/>
  </si>
  <si>
    <t>（１）貸切利用</t>
    <rPh sb="3" eb="5">
      <t>カシキリ</t>
    </rPh>
    <rPh sb="5" eb="7">
      <t>リヨウ</t>
    </rPh>
    <phoneticPr fontId="25"/>
  </si>
  <si>
    <t>（２）個人利用</t>
    <phoneticPr fontId="25"/>
  </si>
  <si>
    <t>（１）貸切利用</t>
    <phoneticPr fontId="25"/>
  </si>
  <si>
    <t>　注：1件の請求で処理内容が複数にわたるものがあるため、請求件数と処理状況の数値は一致しない。</t>
    <rPh sb="4" eb="5">
      <t>ケン</t>
    </rPh>
    <rPh sb="6" eb="8">
      <t>セイキュウ</t>
    </rPh>
    <rPh sb="9" eb="11">
      <t>ショリ</t>
    </rPh>
    <rPh sb="11" eb="13">
      <t>ナイヨウ</t>
    </rPh>
    <rPh sb="14" eb="16">
      <t>フクスウ</t>
    </rPh>
    <rPh sb="28" eb="30">
      <t>セイキュウ</t>
    </rPh>
    <rPh sb="30" eb="32">
      <t>ケンスウ</t>
    </rPh>
    <rPh sb="33" eb="35">
      <t>ショリ</t>
    </rPh>
    <rPh sb="35" eb="37">
      <t>ジョウキョウ</t>
    </rPh>
    <rPh sb="38" eb="40">
      <t>スウチ</t>
    </rPh>
    <rPh sb="41" eb="43">
      <t>イッチ</t>
    </rPh>
    <phoneticPr fontId="25"/>
  </si>
  <si>
    <t>（２）男女別、職層別職員数</t>
    <rPh sb="3" eb="5">
      <t>ダンジョ</t>
    </rPh>
    <rPh sb="5" eb="6">
      <t>ベツ</t>
    </rPh>
    <rPh sb="10" eb="13">
      <t>ショクインスウ</t>
    </rPh>
    <phoneticPr fontId="25"/>
  </si>
  <si>
    <t>　注：処理件数には飼い主の届出によるものの他、私有地及び都道上で飼い主不明のものを含む。</t>
    <rPh sb="1" eb="2">
      <t>チュウ</t>
    </rPh>
    <rPh sb="3" eb="5">
      <t>ショリ</t>
    </rPh>
    <rPh sb="5" eb="7">
      <t>ケンスウ</t>
    </rPh>
    <rPh sb="9" eb="10">
      <t>カ</t>
    </rPh>
    <rPh sb="11" eb="12">
      <t>ヌシ</t>
    </rPh>
    <rPh sb="13" eb="14">
      <t>トド</t>
    </rPh>
    <rPh sb="14" eb="15">
      <t>デ</t>
    </rPh>
    <rPh sb="21" eb="22">
      <t>ホカ</t>
    </rPh>
    <rPh sb="23" eb="26">
      <t>シユウチ</t>
    </rPh>
    <rPh sb="26" eb="27">
      <t>オヨ</t>
    </rPh>
    <rPh sb="28" eb="30">
      <t>トドウ</t>
    </rPh>
    <rPh sb="30" eb="31">
      <t>ジョウ</t>
    </rPh>
    <rPh sb="41" eb="42">
      <t>フク</t>
    </rPh>
    <phoneticPr fontId="25"/>
  </si>
  <si>
    <t>（各年5月1日現在）</t>
    <rPh sb="1" eb="2">
      <t>カク</t>
    </rPh>
    <rPh sb="2" eb="3">
      <t>トシ</t>
    </rPh>
    <rPh sb="4" eb="5">
      <t>ガツ</t>
    </rPh>
    <rPh sb="6" eb="9">
      <t>ニチゲンザイ</t>
    </rPh>
    <rPh sb="7" eb="9">
      <t>ゲンザイ</t>
    </rPh>
    <phoneticPr fontId="25"/>
  </si>
  <si>
    <t>建築物確認等申請件数及び申請戸数</t>
    <rPh sb="10" eb="11">
      <t>オヨ</t>
    </rPh>
    <rPh sb="12" eb="14">
      <t>シンセイ</t>
    </rPh>
    <rPh sb="14" eb="16">
      <t>コスウ</t>
    </rPh>
    <phoneticPr fontId="25"/>
  </si>
  <si>
    <t>建築物確認等申請件数及び申請戸数</t>
    <phoneticPr fontId="25"/>
  </si>
  <si>
    <t>4-5　産業中分類別事業所数及び従業者数の推移（経済センサス）</t>
    <rPh sb="21" eb="23">
      <t>スイイ</t>
    </rPh>
    <phoneticPr fontId="25"/>
  </si>
  <si>
    <t>産業小分類別事業所数及び従業者数（経済センサス）</t>
    <rPh sb="2" eb="3">
      <t>ショウ</t>
    </rPh>
    <phoneticPr fontId="25"/>
  </si>
  <si>
    <t>産業中分類別事業所数及び従業者数の推移（経済センサス）</t>
    <rPh sb="17" eb="19">
      <t>スイイ</t>
    </rPh>
    <phoneticPr fontId="25"/>
  </si>
  <si>
    <t>区立小学校別教員数、学級数、児童数及び教育研究指定校等</t>
    <phoneticPr fontId="93"/>
  </si>
  <si>
    <t>区立中学校別教員数、学級数及び生徒数及び教育研究指定校等</t>
    <phoneticPr fontId="93"/>
  </si>
  <si>
    <t>14-1　区職員数</t>
    <rPh sb="8" eb="9">
      <t>スウ</t>
    </rPh>
    <phoneticPr fontId="25"/>
  </si>
  <si>
    <t>注２：消費生活相談の詳細は、「9-37　消費生活センター」に掲載。</t>
    <rPh sb="0" eb="1">
      <t>チュウ</t>
    </rPh>
    <rPh sb="3" eb="5">
      <t>ショウヒ</t>
    </rPh>
    <rPh sb="5" eb="7">
      <t>セイカツ</t>
    </rPh>
    <rPh sb="7" eb="9">
      <t>ソウダン</t>
    </rPh>
    <rPh sb="10" eb="12">
      <t>ショウサイ</t>
    </rPh>
    <rPh sb="20" eb="22">
      <t>ショウヒ</t>
    </rPh>
    <rPh sb="22" eb="24">
      <t>セイカツ</t>
    </rPh>
    <rPh sb="30" eb="32">
      <t>ケイサイ</t>
    </rPh>
    <phoneticPr fontId="25"/>
  </si>
  <si>
    <t>資料：産業観光部産業経済課、教育委員会事務局教育総務課、監査事務局、選挙管理委員会事務局</t>
    <phoneticPr fontId="25"/>
  </si>
  <si>
    <t>注１：数値は東京家庭裁判所の統計に基づく概数</t>
    <rPh sb="0" eb="1">
      <t>チュウ</t>
    </rPh>
    <rPh sb="3" eb="5">
      <t>スウチ</t>
    </rPh>
    <rPh sb="6" eb="8">
      <t>トウキョウ</t>
    </rPh>
    <rPh sb="8" eb="10">
      <t>カテイ</t>
    </rPh>
    <rPh sb="10" eb="12">
      <t>サイバン</t>
    </rPh>
    <rPh sb="12" eb="13">
      <t>ショ</t>
    </rPh>
    <rPh sb="14" eb="16">
      <t>トウケイ</t>
    </rPh>
    <rPh sb="17" eb="18">
      <t>モト</t>
    </rPh>
    <rPh sb="20" eb="22">
      <t>ガイスウ</t>
    </rPh>
    <phoneticPr fontId="25"/>
  </si>
  <si>
    <t>注２：平成29年は平成29年5月23日現在、平成30年以降は各年12月31日現在の数値</t>
    <rPh sb="0" eb="1">
      <t>チュウ</t>
    </rPh>
    <rPh sb="3" eb="5">
      <t>ヘイセイ</t>
    </rPh>
    <rPh sb="7" eb="8">
      <t>ネン</t>
    </rPh>
    <rPh sb="9" eb="11">
      <t>ヘイセイ</t>
    </rPh>
    <rPh sb="13" eb="14">
      <t>ネン</t>
    </rPh>
    <rPh sb="15" eb="16">
      <t>ガツ</t>
    </rPh>
    <rPh sb="18" eb="21">
      <t>ニチゲンザイ</t>
    </rPh>
    <rPh sb="22" eb="24">
      <t>ヘイセイ</t>
    </rPh>
    <rPh sb="26" eb="29">
      <t>ネンイコウ</t>
    </rPh>
    <rPh sb="30" eb="32">
      <t>カクネン</t>
    </rPh>
    <rPh sb="34" eb="35">
      <t>ガツ</t>
    </rPh>
    <rPh sb="37" eb="40">
      <t>ニチゲンザイ</t>
    </rPh>
    <rPh sb="41" eb="43">
      <t>スウチ</t>
    </rPh>
    <phoneticPr fontId="25"/>
  </si>
  <si>
    <t>注１：平成30年～令和2年は、管理職員のうち1人は県費負担教職員（飯塚小学校長兼任）</t>
    <rPh sb="0" eb="1">
      <t>チュウ</t>
    </rPh>
    <rPh sb="3" eb="5">
      <t>ヘイセイ</t>
    </rPh>
    <rPh sb="7" eb="8">
      <t>ネン</t>
    </rPh>
    <rPh sb="9" eb="11">
      <t>レイワ</t>
    </rPh>
    <rPh sb="12" eb="13">
      <t>ネン</t>
    </rPh>
    <rPh sb="15" eb="17">
      <t>カンリ</t>
    </rPh>
    <rPh sb="17" eb="19">
      <t>ショクイン</t>
    </rPh>
    <rPh sb="23" eb="24">
      <t>ヒト</t>
    </rPh>
    <phoneticPr fontId="25"/>
  </si>
  <si>
    <t>H5.11</t>
    <phoneticPr fontId="25"/>
  </si>
  <si>
    <t>注７：乳がん検診は、令和元年度までの受診者数は視触診、令和2年度以降の受診者数はマンモグラフィ検査</t>
    <rPh sb="0" eb="1">
      <t>チュウ</t>
    </rPh>
    <rPh sb="3" eb="4">
      <t>ニュウ</t>
    </rPh>
    <rPh sb="6" eb="8">
      <t>ケンシン</t>
    </rPh>
    <rPh sb="32" eb="34">
      <t>イコウ</t>
    </rPh>
    <phoneticPr fontId="25"/>
  </si>
  <si>
    <t>注２：令和2年度から中央図書館の貸出冊数にはリリオ亀有図書サービスカウンター及び男女平等推進センター図書資料室の貸出冊数を含む。</t>
    <rPh sb="0" eb="1">
      <t>チュウ</t>
    </rPh>
    <rPh sb="3" eb="5">
      <t>レイワ</t>
    </rPh>
    <rPh sb="6" eb="8">
      <t>ネンド</t>
    </rPh>
    <rPh sb="10" eb="12">
      <t>チュウオウ</t>
    </rPh>
    <rPh sb="12" eb="15">
      <t>トショカン</t>
    </rPh>
    <rPh sb="16" eb="17">
      <t>カ</t>
    </rPh>
    <rPh sb="17" eb="18">
      <t>ダ</t>
    </rPh>
    <rPh sb="18" eb="20">
      <t>サッスウ</t>
    </rPh>
    <rPh sb="38" eb="39">
      <t>オヨ</t>
    </rPh>
    <rPh sb="50" eb="52">
      <t>トショ</t>
    </rPh>
    <rPh sb="52" eb="54">
      <t>シリョウ</t>
    </rPh>
    <rPh sb="54" eb="55">
      <t>シツ</t>
    </rPh>
    <rPh sb="56" eb="57">
      <t>カ</t>
    </rPh>
    <rPh sb="57" eb="58">
      <t>ダ</t>
    </rPh>
    <rPh sb="58" eb="60">
      <t>サッスウ</t>
    </rPh>
    <rPh sb="61" eb="62">
      <t>フク</t>
    </rPh>
    <phoneticPr fontId="25"/>
  </si>
  <si>
    <t>奥戸1-28-1</t>
    <phoneticPr fontId="25"/>
  </si>
  <si>
    <t>20以内</t>
    <rPh sb="2" eb="4">
      <t>イナイ</t>
    </rPh>
    <phoneticPr fontId="25"/>
  </si>
  <si>
    <t>燃やさないごみ</t>
    <phoneticPr fontId="25"/>
  </si>
  <si>
    <t>収集日数</t>
    <phoneticPr fontId="25"/>
  </si>
  <si>
    <t>日</t>
    <phoneticPr fontId="25"/>
  </si>
  <si>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25"/>
  </si>
  <si>
    <t>-</t>
    <phoneticPr fontId="25"/>
  </si>
  <si>
    <t>（令和4年4月1日現在）</t>
    <rPh sb="1" eb="3">
      <t>レイワ</t>
    </rPh>
    <rPh sb="4" eb="5">
      <t>ネン</t>
    </rPh>
    <rPh sb="6" eb="7">
      <t>ガツ</t>
    </rPh>
    <rPh sb="8" eb="9">
      <t>ニチ</t>
    </rPh>
    <rPh sb="9" eb="11">
      <t>ゲンザイ</t>
    </rPh>
    <phoneticPr fontId="25"/>
  </si>
  <si>
    <t>注１：立石休日応急診療所は、民有の葛飾区医師会館内にあり、建築延べ面積は診療所の床面積を掲載。</t>
    <rPh sb="0" eb="1">
      <t>チュウ</t>
    </rPh>
    <rPh sb="3" eb="5">
      <t>タテイシ</t>
    </rPh>
    <rPh sb="5" eb="7">
      <t>キュウジツ</t>
    </rPh>
    <rPh sb="7" eb="9">
      <t>オウキュウ</t>
    </rPh>
    <rPh sb="9" eb="12">
      <t>シンリョウジョ</t>
    </rPh>
    <rPh sb="14" eb="16">
      <t>ミンユウ</t>
    </rPh>
    <rPh sb="17" eb="20">
      <t>カツシカク</t>
    </rPh>
    <rPh sb="20" eb="23">
      <t>イシカイ</t>
    </rPh>
    <rPh sb="23" eb="24">
      <t>カン</t>
    </rPh>
    <rPh sb="24" eb="25">
      <t>ナイ</t>
    </rPh>
    <rPh sb="29" eb="31">
      <t>ケンチク</t>
    </rPh>
    <rPh sb="31" eb="32">
      <t>ノ</t>
    </rPh>
    <rPh sb="33" eb="35">
      <t>メンセキ</t>
    </rPh>
    <rPh sb="36" eb="39">
      <t>シンリョウジョ</t>
    </rPh>
    <rPh sb="40" eb="41">
      <t>ユカ</t>
    </rPh>
    <rPh sb="41" eb="43">
      <t>メンセキ</t>
    </rPh>
    <rPh sb="44" eb="46">
      <t>ケイサイ</t>
    </rPh>
    <phoneticPr fontId="25"/>
  </si>
  <si>
    <t>注２：ひまわり歯科診療所は、民有の葛飾区歯科医師会館内にあり、建築延べ面積は診療所の床面積を掲載。</t>
    <rPh sb="0" eb="1">
      <t>チュウ</t>
    </rPh>
    <rPh sb="7" eb="9">
      <t>シカ</t>
    </rPh>
    <rPh sb="9" eb="11">
      <t>シンリョウ</t>
    </rPh>
    <rPh sb="11" eb="12">
      <t>ジョ</t>
    </rPh>
    <rPh sb="14" eb="16">
      <t>ミンユウ</t>
    </rPh>
    <rPh sb="17" eb="20">
      <t>カツシカク</t>
    </rPh>
    <rPh sb="20" eb="22">
      <t>シカ</t>
    </rPh>
    <rPh sb="22" eb="24">
      <t>イシ</t>
    </rPh>
    <rPh sb="24" eb="26">
      <t>カイカン</t>
    </rPh>
    <rPh sb="26" eb="27">
      <t>ナイ</t>
    </rPh>
    <rPh sb="31" eb="33">
      <t>ケンチク</t>
    </rPh>
    <rPh sb="33" eb="34">
      <t>ノ</t>
    </rPh>
    <rPh sb="35" eb="37">
      <t>メンセキ</t>
    </rPh>
    <rPh sb="38" eb="41">
      <t>シンリョウジョ</t>
    </rPh>
    <rPh sb="42" eb="45">
      <t>ユカメンセキ</t>
    </rPh>
    <rPh sb="46" eb="48">
      <t>ケイサイ</t>
    </rPh>
    <phoneticPr fontId="25"/>
  </si>
  <si>
    <t>R3.7.30</t>
    <phoneticPr fontId="25"/>
  </si>
  <si>
    <t>R3.11.13</t>
    <phoneticPr fontId="25"/>
  </si>
  <si>
    <t>金町6-5-1　ベルトーレ金町3F</t>
    <phoneticPr fontId="25"/>
  </si>
  <si>
    <t>20-28　その他区民利用施設</t>
    <rPh sb="8" eb="9">
      <t>タ</t>
    </rPh>
    <rPh sb="9" eb="11">
      <t>クミン</t>
    </rPh>
    <rPh sb="11" eb="13">
      <t>リヨウ</t>
    </rPh>
    <rPh sb="13" eb="15">
      <t>シセツ</t>
    </rPh>
    <phoneticPr fontId="25"/>
  </si>
  <si>
    <t>金町3-11-15</t>
    <rPh sb="0" eb="2">
      <t>カナマチ</t>
    </rPh>
    <phoneticPr fontId="1"/>
  </si>
  <si>
    <t>資料：健康部地域保健課（令和3年は概数）</t>
    <rPh sb="3" eb="5">
      <t>ケンコウ</t>
    </rPh>
    <rPh sb="5" eb="6">
      <t>ブ</t>
    </rPh>
    <rPh sb="6" eb="8">
      <t>チイキ</t>
    </rPh>
    <rPh sb="12" eb="14">
      <t>レイワ</t>
    </rPh>
    <rPh sb="15" eb="16">
      <t>ネン</t>
    </rPh>
    <rPh sb="17" eb="19">
      <t>ガイスウ</t>
    </rPh>
    <phoneticPr fontId="25"/>
  </si>
  <si>
    <t>　注：平成29年度～令和3年度は法定報告値</t>
    <rPh sb="1" eb="2">
      <t>チュウ</t>
    </rPh>
    <rPh sb="3" eb="5">
      <t>ヘイセイ</t>
    </rPh>
    <rPh sb="7" eb="8">
      <t>ネン</t>
    </rPh>
    <rPh sb="8" eb="9">
      <t>ド</t>
    </rPh>
    <phoneticPr fontId="25"/>
  </si>
  <si>
    <t>（10）（11）は次ページ</t>
    <rPh sb="9" eb="10">
      <t>ツギ</t>
    </rPh>
    <phoneticPr fontId="25"/>
  </si>
  <si>
    <t>10-39(10)(11)</t>
    <phoneticPr fontId="25"/>
  </si>
  <si>
    <t>10-39(1)-(9)</t>
    <phoneticPr fontId="25"/>
  </si>
  <si>
    <t xml:space="preserve">（単位：点） </t>
    <rPh sb="4" eb="5">
      <t>テン</t>
    </rPh>
    <phoneticPr fontId="25"/>
  </si>
  <si>
    <t>東新小岩3-12-1</t>
    <phoneticPr fontId="3"/>
  </si>
  <si>
    <t>亀有1-17-5</t>
    <phoneticPr fontId="3"/>
  </si>
  <si>
    <r>
      <t>新宿3-7-1</t>
    </r>
    <r>
      <rPr>
        <sz val="8"/>
        <rFont val="ＭＳ 明朝"/>
        <family val="1"/>
        <charset val="128"/>
      </rPr>
      <t>（東京かつしか赤十字母子医療センター内）</t>
    </r>
    <rPh sb="0" eb="2">
      <t>ニイジュク</t>
    </rPh>
    <rPh sb="8" eb="10">
      <t>トウキョウ</t>
    </rPh>
    <rPh sb="14" eb="17">
      <t>セキジュウジ</t>
    </rPh>
    <rPh sb="17" eb="19">
      <t>ボシ</t>
    </rPh>
    <rPh sb="19" eb="21">
      <t>イリョウ</t>
    </rPh>
    <rPh sb="25" eb="26">
      <t>ナイ</t>
    </rPh>
    <phoneticPr fontId="25"/>
  </si>
  <si>
    <t>奥戸中井堀通り</t>
    <rPh sb="0" eb="2">
      <t>おくど</t>
    </rPh>
    <rPh sb="2" eb="3">
      <t>なか</t>
    </rPh>
    <rPh sb="3" eb="5">
      <t>いぼり</t>
    </rPh>
    <rPh sb="5" eb="6">
      <t>どお</t>
    </rPh>
    <phoneticPr fontId="8" type="Hiragana"/>
  </si>
  <si>
    <t>燃やすごみ、粗大ごみ</t>
    <rPh sb="0" eb="1">
      <t>モ</t>
    </rPh>
    <rPh sb="6" eb="8">
      <t>ソダイ</t>
    </rPh>
    <phoneticPr fontId="25"/>
  </si>
  <si>
    <t>注３：全野球場は令和2年4月1日から5月31日まで、令和3年4月25日から5月11日まで新型コロナウイルス感染症拡大防止のため閉鎖。</t>
    <rPh sb="0" eb="1">
      <t>チュウ</t>
    </rPh>
    <rPh sb="3" eb="4">
      <t>ゼン</t>
    </rPh>
    <rPh sb="4" eb="7">
      <t>ヤキュウジョウ</t>
    </rPh>
    <rPh sb="26" eb="28">
      <t>レイワ</t>
    </rPh>
    <rPh sb="29" eb="30">
      <t>ネン</t>
    </rPh>
    <rPh sb="31" eb="32">
      <t>ガツ</t>
    </rPh>
    <rPh sb="34" eb="35">
      <t>ニチ</t>
    </rPh>
    <rPh sb="38" eb="39">
      <t>ガツ</t>
    </rPh>
    <rPh sb="41" eb="42">
      <t>ニチ</t>
    </rPh>
    <rPh sb="44" eb="46">
      <t>シンガタ</t>
    </rPh>
    <phoneticPr fontId="25"/>
  </si>
  <si>
    <t>注４：堀切橋野球場は、京成本線荒川橋梁架替事業に伴い、令和2年度末で貸出終了。</t>
    <rPh sb="0" eb="1">
      <t>チュウ</t>
    </rPh>
    <rPh sb="3" eb="5">
      <t>ホリキリ</t>
    </rPh>
    <rPh sb="5" eb="6">
      <t>バシ</t>
    </rPh>
    <rPh sb="6" eb="9">
      <t>ヤキュウジョウ</t>
    </rPh>
    <rPh sb="11" eb="13">
      <t>ケイセイ</t>
    </rPh>
    <rPh sb="13" eb="15">
      <t>ホンセン</t>
    </rPh>
    <rPh sb="15" eb="17">
      <t>アラカワ</t>
    </rPh>
    <rPh sb="17" eb="19">
      <t>キョウリョウ</t>
    </rPh>
    <rPh sb="19" eb="20">
      <t>カ</t>
    </rPh>
    <rPh sb="20" eb="21">
      <t>カ</t>
    </rPh>
    <rPh sb="21" eb="23">
      <t>ジギョウ</t>
    </rPh>
    <rPh sb="24" eb="25">
      <t>トモナ</t>
    </rPh>
    <rPh sb="27" eb="29">
      <t>レイワ</t>
    </rPh>
    <rPh sb="30" eb="33">
      <t>ネンドマツ</t>
    </rPh>
    <rPh sb="34" eb="36">
      <t>カシダシ</t>
    </rPh>
    <rPh sb="36" eb="38">
      <t>シュウリョウ</t>
    </rPh>
    <phoneticPr fontId="25"/>
  </si>
  <si>
    <t>注４：全野球場は令和2年4月1日から5月31日まで、令和3年4月25日から5月11日まで新型コロナウイルス感染症拡大防止のため閉鎖。</t>
    <rPh sb="0" eb="1">
      <t>チュウ</t>
    </rPh>
    <rPh sb="3" eb="4">
      <t>ゼン</t>
    </rPh>
    <rPh sb="4" eb="7">
      <t>ヤキュウジョウ</t>
    </rPh>
    <phoneticPr fontId="25"/>
  </si>
  <si>
    <t>注３：全球技場は令和2年4月1日から5月31日まで、令和3年4月25日から5月11日まで新型コロナウイルス感染症拡大防止のため閉鎖。また、小菅西公園フットサル場は</t>
    <rPh sb="0" eb="1">
      <t>チュウ</t>
    </rPh>
    <rPh sb="8" eb="10">
      <t>レイワ</t>
    </rPh>
    <rPh sb="11" eb="12">
      <t>ネン</t>
    </rPh>
    <rPh sb="13" eb="14">
      <t>ガツ</t>
    </rPh>
    <rPh sb="15" eb="16">
      <t>ニチ</t>
    </rPh>
    <rPh sb="19" eb="20">
      <t>ガツ</t>
    </rPh>
    <rPh sb="22" eb="23">
      <t>ニチ</t>
    </rPh>
    <rPh sb="26" eb="28">
      <t>レイワ</t>
    </rPh>
    <rPh sb="29" eb="30">
      <t>ネン</t>
    </rPh>
    <rPh sb="31" eb="32">
      <t>ガツ</t>
    </rPh>
    <rPh sb="34" eb="35">
      <t>ニチ</t>
    </rPh>
    <rPh sb="38" eb="39">
      <t>ガツ</t>
    </rPh>
    <rPh sb="41" eb="42">
      <t>ニチ</t>
    </rPh>
    <rPh sb="44" eb="46">
      <t>シンガタ</t>
    </rPh>
    <rPh sb="53" eb="56">
      <t>カンセンショウ</t>
    </rPh>
    <rPh sb="56" eb="58">
      <t>カクダイ</t>
    </rPh>
    <rPh sb="58" eb="60">
      <t>ボウシ</t>
    </rPh>
    <rPh sb="63" eb="65">
      <t>ヘイサ</t>
    </rPh>
    <phoneticPr fontId="25"/>
  </si>
  <si>
    <t>　　　令和3年1月8日から3月21日まで、5月12日から9月30日まで午後8時までの短縮営業、3月22日から4月11日まで、10月1日から10月24日まで午後9時までの短縮営業。</t>
    <rPh sb="22" eb="23">
      <t>ガツ</t>
    </rPh>
    <rPh sb="25" eb="26">
      <t>ニチ</t>
    </rPh>
    <rPh sb="29" eb="30">
      <t>ガツ</t>
    </rPh>
    <rPh sb="32" eb="33">
      <t>ニチ</t>
    </rPh>
    <rPh sb="55" eb="56">
      <t>ガツ</t>
    </rPh>
    <rPh sb="58" eb="59">
      <t>ニチ</t>
    </rPh>
    <rPh sb="64" eb="65">
      <t>ガツ</t>
    </rPh>
    <rPh sb="66" eb="67">
      <t>ニチ</t>
    </rPh>
    <rPh sb="71" eb="72">
      <t>ガツ</t>
    </rPh>
    <rPh sb="74" eb="75">
      <t>ニチ</t>
    </rPh>
    <phoneticPr fontId="25"/>
  </si>
  <si>
    <t>注２：令和2年4月1日から5月31日まで、令和3年4月25日から5月31日まで新型コロナウイルス感染症拡大防止のため閉鎖、令和3年1月8日から3月21日まで、</t>
    <rPh sb="0" eb="1">
      <t>チュウ</t>
    </rPh>
    <rPh sb="21" eb="23">
      <t>レイワ</t>
    </rPh>
    <rPh sb="24" eb="25">
      <t>ネン</t>
    </rPh>
    <rPh sb="26" eb="27">
      <t>ガツ</t>
    </rPh>
    <rPh sb="29" eb="30">
      <t>ニチ</t>
    </rPh>
    <rPh sb="33" eb="34">
      <t>ガツ</t>
    </rPh>
    <rPh sb="36" eb="37">
      <t>ニチ</t>
    </rPh>
    <rPh sb="61" eb="63">
      <t>レイワ</t>
    </rPh>
    <rPh sb="64" eb="65">
      <t>ネン</t>
    </rPh>
    <rPh sb="66" eb="67">
      <t>ガツ</t>
    </rPh>
    <rPh sb="68" eb="69">
      <t>ニチ</t>
    </rPh>
    <rPh sb="72" eb="73">
      <t>ガツ</t>
    </rPh>
    <rPh sb="75" eb="76">
      <t>ニチ</t>
    </rPh>
    <phoneticPr fontId="25"/>
  </si>
  <si>
    <t>　　　4月12日から4月24日まで、6月1日から9月30日まで午後8時までの短縮営業、令和2年6月1日から令和3年3月31日まで入替制で人数を制限して営業。</t>
    <rPh sb="4" eb="5">
      <t>ガツ</t>
    </rPh>
    <rPh sb="7" eb="8">
      <t>ニチ</t>
    </rPh>
    <rPh sb="11" eb="12">
      <t>ガツ</t>
    </rPh>
    <rPh sb="14" eb="15">
      <t>ニチ</t>
    </rPh>
    <rPh sb="19" eb="20">
      <t>ガツ</t>
    </rPh>
    <rPh sb="21" eb="22">
      <t>ニチ</t>
    </rPh>
    <rPh sb="25" eb="26">
      <t>ガツ</t>
    </rPh>
    <rPh sb="28" eb="29">
      <t>ニチ</t>
    </rPh>
    <rPh sb="31" eb="33">
      <t>ゴゴ</t>
    </rPh>
    <rPh sb="34" eb="35">
      <t>ジ</t>
    </rPh>
    <rPh sb="38" eb="40">
      <t>タンシュク</t>
    </rPh>
    <rPh sb="40" eb="42">
      <t>エイギョウ</t>
    </rPh>
    <rPh sb="53" eb="55">
      <t>レイワ</t>
    </rPh>
    <rPh sb="56" eb="57">
      <t>ネン</t>
    </rPh>
    <rPh sb="58" eb="59">
      <t>ガツ</t>
    </rPh>
    <rPh sb="61" eb="62">
      <t>ニチ</t>
    </rPh>
    <rPh sb="64" eb="66">
      <t>イレカエ</t>
    </rPh>
    <rPh sb="66" eb="67">
      <t>セイ</t>
    </rPh>
    <rPh sb="68" eb="70">
      <t>ニンズウ</t>
    </rPh>
    <rPh sb="71" eb="73">
      <t>セイゲン</t>
    </rPh>
    <rPh sb="75" eb="77">
      <t>エイギョウ</t>
    </rPh>
    <phoneticPr fontId="25"/>
  </si>
  <si>
    <t>　　　また、令和2年6月1日から令和3年3月31日まで個人利用を月・水・金曜日に制限して営業。</t>
    <rPh sb="16" eb="18">
      <t>レイワ</t>
    </rPh>
    <rPh sb="19" eb="20">
      <t>ネン</t>
    </rPh>
    <rPh sb="21" eb="22">
      <t>ガツ</t>
    </rPh>
    <rPh sb="24" eb="25">
      <t>ニチ</t>
    </rPh>
    <rPh sb="40" eb="42">
      <t>セイゲン</t>
    </rPh>
    <rPh sb="44" eb="46">
      <t>エイギョウ</t>
    </rPh>
    <phoneticPr fontId="25"/>
  </si>
  <si>
    <t>注２：令和3年10月14日から12月24日まで人工芝改修工事のため閉鎖。</t>
    <rPh sb="0" eb="1">
      <t>チュウ</t>
    </rPh>
    <rPh sb="3" eb="5">
      <t>レイワ</t>
    </rPh>
    <rPh sb="6" eb="7">
      <t>ネン</t>
    </rPh>
    <rPh sb="9" eb="10">
      <t>ガツ</t>
    </rPh>
    <rPh sb="12" eb="13">
      <t>ニチ</t>
    </rPh>
    <rPh sb="17" eb="18">
      <t>ガツ</t>
    </rPh>
    <rPh sb="20" eb="21">
      <t>ニチ</t>
    </rPh>
    <rPh sb="23" eb="25">
      <t>ジンコウ</t>
    </rPh>
    <rPh sb="25" eb="26">
      <t>シバ</t>
    </rPh>
    <rPh sb="26" eb="28">
      <t>カイシュウ</t>
    </rPh>
    <rPh sb="28" eb="30">
      <t>コウジ</t>
    </rPh>
    <rPh sb="33" eb="35">
      <t>ヘイサ</t>
    </rPh>
    <phoneticPr fontId="25"/>
  </si>
  <si>
    <t>注３：令和2年10月12日から令和3年2月10日まで改修工事のため閉鎖。また、令和4年2月7日から2月21日まで野球場改修工事に伴い閉鎖。</t>
    <rPh sb="0" eb="1">
      <t>チュウ</t>
    </rPh>
    <rPh sb="3" eb="5">
      <t>レイワ</t>
    </rPh>
    <rPh sb="6" eb="7">
      <t>ネン</t>
    </rPh>
    <rPh sb="9" eb="10">
      <t>ガツ</t>
    </rPh>
    <rPh sb="12" eb="13">
      <t>ニチ</t>
    </rPh>
    <rPh sb="15" eb="17">
      <t>レイワ</t>
    </rPh>
    <rPh sb="18" eb="19">
      <t>ネン</t>
    </rPh>
    <rPh sb="20" eb="21">
      <t>ガツ</t>
    </rPh>
    <rPh sb="23" eb="24">
      <t>ニチ</t>
    </rPh>
    <rPh sb="26" eb="28">
      <t>カイシュウ</t>
    </rPh>
    <rPh sb="28" eb="30">
      <t>コウジ</t>
    </rPh>
    <rPh sb="33" eb="35">
      <t>ヘイサ</t>
    </rPh>
    <rPh sb="39" eb="41">
      <t>レイワ</t>
    </rPh>
    <rPh sb="42" eb="43">
      <t>ネン</t>
    </rPh>
    <rPh sb="44" eb="45">
      <t>ガツ</t>
    </rPh>
    <rPh sb="46" eb="47">
      <t>カ</t>
    </rPh>
    <rPh sb="50" eb="51">
      <t>ガツ</t>
    </rPh>
    <rPh sb="53" eb="54">
      <t>ニチ</t>
    </rPh>
    <rPh sb="56" eb="59">
      <t>ヤキュウジョウ</t>
    </rPh>
    <rPh sb="59" eb="61">
      <t>カイシュウ</t>
    </rPh>
    <rPh sb="61" eb="63">
      <t>コウジ</t>
    </rPh>
    <rPh sb="64" eb="65">
      <t>トモナ</t>
    </rPh>
    <rPh sb="66" eb="68">
      <t>ヘイサ</t>
    </rPh>
    <phoneticPr fontId="25"/>
  </si>
  <si>
    <t>　　　令和3年1月8日から3月21日まで、4月12日から4月24日まで、5月12日から9月30日まで午後8時までの短縮営業。</t>
    <rPh sb="22" eb="23">
      <t>ガツ</t>
    </rPh>
    <rPh sb="25" eb="26">
      <t>ニチ</t>
    </rPh>
    <rPh sb="29" eb="30">
      <t>ガツ</t>
    </rPh>
    <rPh sb="32" eb="33">
      <t>ニチ</t>
    </rPh>
    <rPh sb="37" eb="38">
      <t>ガツ</t>
    </rPh>
    <rPh sb="40" eb="41">
      <t>ニチ</t>
    </rPh>
    <rPh sb="44" eb="45">
      <t>ガツ</t>
    </rPh>
    <rPh sb="47" eb="48">
      <t>ニチ</t>
    </rPh>
    <phoneticPr fontId="25"/>
  </si>
  <si>
    <t>　注：令和2年4月1日から5月31日まで、令和3年4月25日から5月11日まで新型コロナウイルス感染症拡大防止のため閉鎖、</t>
    <rPh sb="1" eb="2">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5"/>
  </si>
  <si>
    <t>注２：令和2年4月1日から5月31日まで、令和3年4月25日から5月31日まで新型コロナウイルス感染症拡大防止のため閉鎖、</t>
    <rPh sb="0" eb="1">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5"/>
  </si>
  <si>
    <t>　　　令和3年1月8日から3月21日まで、4月12日から4月24日まで、6月1日から9月30日まで午後8時までの短縮営業。</t>
    <phoneticPr fontId="25"/>
  </si>
  <si>
    <t>注４：小菅東スポーツ公園テニスコートは令和3年4月1日から改修工事のため閉鎖。</t>
    <rPh sb="0" eb="1">
      <t>チュウ</t>
    </rPh>
    <rPh sb="3" eb="5">
      <t>コスゲ</t>
    </rPh>
    <rPh sb="5" eb="6">
      <t>ヒガシ</t>
    </rPh>
    <rPh sb="10" eb="12">
      <t>コウエン</t>
    </rPh>
    <rPh sb="19" eb="21">
      <t>レイワ</t>
    </rPh>
    <rPh sb="22" eb="23">
      <t>ネン</t>
    </rPh>
    <rPh sb="24" eb="25">
      <t>ガツ</t>
    </rPh>
    <rPh sb="25" eb="27">
      <t>ツイタチ</t>
    </rPh>
    <rPh sb="36" eb="38">
      <t>ヘイサ</t>
    </rPh>
    <phoneticPr fontId="25"/>
  </si>
  <si>
    <t>注３：全多目的広場は令和2年4月1日から5月31日まで、令和3年4月25日から5月11日まで新型コロナウイルス感染症拡大防止のため閉鎖、令和3年1月8日から3月21日まで、</t>
    <rPh sb="0" eb="1">
      <t>チュウ</t>
    </rPh>
    <rPh sb="3" eb="4">
      <t>ゼン</t>
    </rPh>
    <rPh sb="4" eb="7">
      <t>タモクテキ</t>
    </rPh>
    <rPh sb="7" eb="9">
      <t>ヒロバ</t>
    </rPh>
    <rPh sb="28" eb="30">
      <t>レイワ</t>
    </rPh>
    <rPh sb="31" eb="32">
      <t>ネン</t>
    </rPh>
    <rPh sb="33" eb="34">
      <t>ガツ</t>
    </rPh>
    <rPh sb="36" eb="37">
      <t>ニチ</t>
    </rPh>
    <rPh sb="40" eb="41">
      <t>ガツ</t>
    </rPh>
    <rPh sb="43" eb="44">
      <t>ニチ</t>
    </rPh>
    <rPh sb="65" eb="67">
      <t>ヘイサ</t>
    </rPh>
    <phoneticPr fontId="25"/>
  </si>
  <si>
    <t>注４：令和2年度、令和3年度は、新型コロナウイルス感染症拡大防止のため人数を制限して営業。</t>
    <rPh sb="0" eb="1">
      <t>チュウ</t>
    </rPh>
    <rPh sb="3" eb="5">
      <t>レイワ</t>
    </rPh>
    <rPh sb="6" eb="8">
      <t>ネンド</t>
    </rPh>
    <rPh sb="9" eb="11">
      <t>レイワ</t>
    </rPh>
    <rPh sb="12" eb="14">
      <t>ネンド</t>
    </rPh>
    <rPh sb="35" eb="37">
      <t>ニンズウ</t>
    </rPh>
    <rPh sb="38" eb="40">
      <t>セイゲン</t>
    </rPh>
    <rPh sb="42" eb="44">
      <t>エイギョウ</t>
    </rPh>
    <phoneticPr fontId="25"/>
  </si>
  <si>
    <t>注２：全施設は令和2年4月1日から5月31日まで、令和3年4月25日から5月31日まで新型コロナウイルス感染症拡大防止のため閉鎖、</t>
    <rPh sb="0" eb="1">
      <t>チュウ</t>
    </rPh>
    <rPh sb="3" eb="4">
      <t>ゼン</t>
    </rPh>
    <rPh sb="4" eb="6">
      <t>シセツ</t>
    </rPh>
    <rPh sb="7" eb="9">
      <t>レイワ</t>
    </rPh>
    <rPh sb="10" eb="11">
      <t>ネン</t>
    </rPh>
    <rPh sb="12" eb="13">
      <t>ガツ</t>
    </rPh>
    <rPh sb="13" eb="15">
      <t>ツイタチ</t>
    </rPh>
    <rPh sb="18" eb="19">
      <t>ガツ</t>
    </rPh>
    <rPh sb="21" eb="22">
      <t>ニチ</t>
    </rPh>
    <rPh sb="25" eb="27">
      <t>レイワ</t>
    </rPh>
    <rPh sb="28" eb="29">
      <t>ネン</t>
    </rPh>
    <rPh sb="30" eb="31">
      <t>ガツ</t>
    </rPh>
    <rPh sb="33" eb="34">
      <t>ニチ</t>
    </rPh>
    <rPh sb="37" eb="38">
      <t>ガツ</t>
    </rPh>
    <rPh sb="40" eb="41">
      <t>ニチ</t>
    </rPh>
    <rPh sb="43" eb="45">
      <t>シンガタ</t>
    </rPh>
    <rPh sb="52" eb="55">
      <t>カンセンショウ</t>
    </rPh>
    <rPh sb="55" eb="57">
      <t>カクダイ</t>
    </rPh>
    <rPh sb="57" eb="59">
      <t>ボウシ</t>
    </rPh>
    <rPh sb="62" eb="64">
      <t>ヘイサ</t>
    </rPh>
    <phoneticPr fontId="25"/>
  </si>
  <si>
    <t>　　　令和3年1月8日から3月21日まで、4月12日から4月24日まで、6月1日から9月30日まで午後8時までの短縮営業。</t>
    <rPh sb="22" eb="23">
      <t>ガツ</t>
    </rPh>
    <rPh sb="25" eb="26">
      <t>ニチ</t>
    </rPh>
    <rPh sb="29" eb="30">
      <t>ガツ</t>
    </rPh>
    <rPh sb="32" eb="33">
      <t>ニチ</t>
    </rPh>
    <rPh sb="37" eb="38">
      <t>ガツ</t>
    </rPh>
    <rPh sb="39" eb="40">
      <t>ニチ</t>
    </rPh>
    <rPh sb="43" eb="44">
      <t>ガツ</t>
    </rPh>
    <rPh sb="46" eb="47">
      <t>ニチ</t>
    </rPh>
    <phoneticPr fontId="25"/>
  </si>
  <si>
    <t>　　　また、トレーニングルームは令和2年6月1日から令和3年3月31日まで入替制で人数を制限して営業。</t>
    <rPh sb="26" eb="28">
      <t>レイワ</t>
    </rPh>
    <rPh sb="29" eb="30">
      <t>ネン</t>
    </rPh>
    <rPh sb="31" eb="32">
      <t>ガツ</t>
    </rPh>
    <rPh sb="34" eb="35">
      <t>ニチ</t>
    </rPh>
    <phoneticPr fontId="25"/>
  </si>
  <si>
    <t>注３：令和2年4月1日から5月31日まで、令和3年4月25日から5月31日まで新型コロナウイルス感染症拡大防止のため閉鎖、</t>
    <rPh sb="0" eb="1">
      <t>チュウ</t>
    </rPh>
    <rPh sb="21" eb="23">
      <t>レイワ</t>
    </rPh>
    <rPh sb="24" eb="25">
      <t>ネン</t>
    </rPh>
    <rPh sb="26" eb="27">
      <t>ガツ</t>
    </rPh>
    <rPh sb="29" eb="30">
      <t>ニチ</t>
    </rPh>
    <rPh sb="33" eb="34">
      <t>ガツ</t>
    </rPh>
    <rPh sb="36" eb="37">
      <t>ニチ</t>
    </rPh>
    <phoneticPr fontId="25"/>
  </si>
  <si>
    <t>　　　また、令和2年6月1日から令和3年3月31日まで入替制で人数を制限して営業。</t>
    <rPh sb="16" eb="18">
      <t>レイワ</t>
    </rPh>
    <rPh sb="19" eb="20">
      <t>ネン</t>
    </rPh>
    <rPh sb="21" eb="22">
      <t>ガツ</t>
    </rPh>
    <rPh sb="24" eb="25">
      <t>ニチ</t>
    </rPh>
    <phoneticPr fontId="25"/>
  </si>
  <si>
    <t>注１：第1回：午前9時～午前11時30分　第2回：午前12時30分～午後3時　第3回：午後3時半～午後6時　第4回：午後6時30分～午後9時</t>
    <rPh sb="0" eb="1">
      <t>チュウ</t>
    </rPh>
    <rPh sb="3" eb="4">
      <t>ダイ</t>
    </rPh>
    <rPh sb="5" eb="6">
      <t>カイ</t>
    </rPh>
    <rPh sb="7" eb="9">
      <t>ゴゼン</t>
    </rPh>
    <rPh sb="10" eb="11">
      <t>ジ</t>
    </rPh>
    <rPh sb="12" eb="14">
      <t>ゴゼン</t>
    </rPh>
    <rPh sb="16" eb="17">
      <t>ジ</t>
    </rPh>
    <rPh sb="19" eb="20">
      <t>プン</t>
    </rPh>
    <phoneticPr fontId="25"/>
  </si>
  <si>
    <t>注１：第1回：午前9時～午前11時30分　第2回：午後0時30分～午後3時　第3回：午後3時30分～午後6時　第4回：午後6時30分～午後9時</t>
    <rPh sb="12" eb="14">
      <t>ゴゼン</t>
    </rPh>
    <rPh sb="33" eb="35">
      <t>ゴゴ</t>
    </rPh>
    <phoneticPr fontId="25"/>
  </si>
  <si>
    <t>　　　令和3年1月8日から3月21日まで、4月12日から4月24日まで、6月1日から9月30日まで午後8時までの短縮営業。</t>
    <rPh sb="22" eb="23">
      <t>ガツ</t>
    </rPh>
    <rPh sb="25" eb="26">
      <t>ニチ</t>
    </rPh>
    <rPh sb="29" eb="30">
      <t>ガツ</t>
    </rPh>
    <rPh sb="32" eb="33">
      <t>ニチ</t>
    </rPh>
    <rPh sb="37" eb="38">
      <t>ガツ</t>
    </rPh>
    <rPh sb="39" eb="40">
      <t>ニチ</t>
    </rPh>
    <rPh sb="43" eb="44">
      <t>ガツ</t>
    </rPh>
    <rPh sb="46" eb="47">
      <t>ニチ</t>
    </rPh>
    <rPh sb="49" eb="51">
      <t>ゴゴ</t>
    </rPh>
    <phoneticPr fontId="25"/>
  </si>
  <si>
    <t>注４：全施設は令和2年4月1日から5月31日まで、令和3年4月25日から5月31日まで新型コロナウイルス感染症拡大防止のため閉鎖、</t>
    <rPh sb="0" eb="1">
      <t>チュウ</t>
    </rPh>
    <rPh sb="3" eb="4">
      <t>ゼン</t>
    </rPh>
    <rPh sb="4" eb="6">
      <t>シセツ</t>
    </rPh>
    <rPh sb="7" eb="9">
      <t>レイワ</t>
    </rPh>
    <rPh sb="10" eb="11">
      <t>ネン</t>
    </rPh>
    <rPh sb="12" eb="13">
      <t>ガツ</t>
    </rPh>
    <rPh sb="13" eb="15">
      <t>ツイタチ</t>
    </rPh>
    <rPh sb="18" eb="19">
      <t>ガツ</t>
    </rPh>
    <rPh sb="21" eb="22">
      <t>ニチ</t>
    </rPh>
    <rPh sb="25" eb="27">
      <t>レイワ</t>
    </rPh>
    <rPh sb="28" eb="29">
      <t>ネン</t>
    </rPh>
    <rPh sb="30" eb="31">
      <t>ガツ</t>
    </rPh>
    <rPh sb="33" eb="34">
      <t>ニチ</t>
    </rPh>
    <rPh sb="37" eb="38">
      <t>ガツ</t>
    </rPh>
    <rPh sb="40" eb="41">
      <t>ニチ</t>
    </rPh>
    <rPh sb="43" eb="45">
      <t>シンガタ</t>
    </rPh>
    <rPh sb="52" eb="55">
      <t>カンセンショウ</t>
    </rPh>
    <rPh sb="55" eb="57">
      <t>カクダイ</t>
    </rPh>
    <rPh sb="57" eb="59">
      <t>ボウシ</t>
    </rPh>
    <rPh sb="62" eb="64">
      <t>ヘイサ</t>
    </rPh>
    <phoneticPr fontId="25"/>
  </si>
  <si>
    <t>　　　また、令和2年6月1日から令和3年3月31日までトレーニングルームは入替制で人数を制限して営業、陸上競技場は個人利用を月・水・金曜日に制限して営業。</t>
    <rPh sb="16" eb="18">
      <t>レイワ</t>
    </rPh>
    <rPh sb="19" eb="20">
      <t>ネン</t>
    </rPh>
    <rPh sb="21" eb="22">
      <t>ガツ</t>
    </rPh>
    <rPh sb="24" eb="25">
      <t>ニチ</t>
    </rPh>
    <rPh sb="37" eb="39">
      <t>イレカエ</t>
    </rPh>
    <rPh sb="39" eb="40">
      <t>セイ</t>
    </rPh>
    <rPh sb="41" eb="43">
      <t>ニンズウ</t>
    </rPh>
    <rPh sb="44" eb="46">
      <t>セイゲン</t>
    </rPh>
    <rPh sb="48" eb="50">
      <t>エイギョウ</t>
    </rPh>
    <rPh sb="70" eb="72">
      <t>セイゲン</t>
    </rPh>
    <rPh sb="74" eb="76">
      <t>エイギョウ</t>
    </rPh>
    <phoneticPr fontId="25"/>
  </si>
  <si>
    <t>注５：令和3年7月5日から11月22日までワクチン接種会場として使用するため大体育室、小体育室、トレーニングルームは全曜日閉鎖、その他施設は水・木・土・日曜日閉鎖。</t>
    <rPh sb="0" eb="1">
      <t>チュウ</t>
    </rPh>
    <rPh sb="3" eb="5">
      <t>レイワ</t>
    </rPh>
    <rPh sb="6" eb="7">
      <t>ネン</t>
    </rPh>
    <rPh sb="8" eb="9">
      <t>ガツ</t>
    </rPh>
    <rPh sb="10" eb="11">
      <t>カ</t>
    </rPh>
    <rPh sb="15" eb="16">
      <t>ガツ</t>
    </rPh>
    <rPh sb="18" eb="19">
      <t>ニチ</t>
    </rPh>
    <rPh sb="25" eb="27">
      <t>セッシュ</t>
    </rPh>
    <rPh sb="27" eb="29">
      <t>カイジョウ</t>
    </rPh>
    <rPh sb="32" eb="34">
      <t>シヨウ</t>
    </rPh>
    <rPh sb="38" eb="39">
      <t>ダイ</t>
    </rPh>
    <rPh sb="39" eb="42">
      <t>タイイクシツ</t>
    </rPh>
    <rPh sb="43" eb="44">
      <t>ショウ</t>
    </rPh>
    <rPh sb="44" eb="47">
      <t>タイイクシツ</t>
    </rPh>
    <rPh sb="58" eb="59">
      <t>ゼン</t>
    </rPh>
    <rPh sb="59" eb="61">
      <t>ヨウビ</t>
    </rPh>
    <rPh sb="61" eb="63">
      <t>ヘイサ</t>
    </rPh>
    <rPh sb="66" eb="67">
      <t>タ</t>
    </rPh>
    <rPh sb="67" eb="69">
      <t>シセツ</t>
    </rPh>
    <rPh sb="70" eb="71">
      <t>スイ</t>
    </rPh>
    <rPh sb="72" eb="73">
      <t>モク</t>
    </rPh>
    <rPh sb="74" eb="75">
      <t>ツチ</t>
    </rPh>
    <rPh sb="76" eb="79">
      <t>ニチヨウビ</t>
    </rPh>
    <rPh sb="77" eb="79">
      <t>ヨウビ</t>
    </rPh>
    <rPh sb="79" eb="81">
      <t>ヘイサ</t>
    </rPh>
    <phoneticPr fontId="25"/>
  </si>
  <si>
    <t>18-2　葛飾区基本健康診査</t>
    <rPh sb="5" eb="8">
      <t>カツシカク</t>
    </rPh>
    <rPh sb="8" eb="10">
      <t>キホン</t>
    </rPh>
    <rPh sb="10" eb="12">
      <t>ケンコウ</t>
    </rPh>
    <rPh sb="12" eb="14">
      <t>シンサ</t>
    </rPh>
    <phoneticPr fontId="25"/>
  </si>
  <si>
    <t>　注：長寿歯科健康診査は、令和元年度までは75歳のみが対象。令和2年度は年齢調整のため81歳のみが対象。</t>
    <rPh sb="1" eb="2">
      <t>チュウ</t>
    </rPh>
    <rPh sb="3" eb="5">
      <t>チョウジュ</t>
    </rPh>
    <rPh sb="5" eb="7">
      <t>シカ</t>
    </rPh>
    <rPh sb="7" eb="9">
      <t>ケンコウ</t>
    </rPh>
    <rPh sb="9" eb="11">
      <t>シンサ</t>
    </rPh>
    <rPh sb="13" eb="15">
      <t>レイワ</t>
    </rPh>
    <rPh sb="15" eb="17">
      <t>ガンネン</t>
    </rPh>
    <rPh sb="17" eb="18">
      <t>ド</t>
    </rPh>
    <rPh sb="23" eb="24">
      <t>サイ</t>
    </rPh>
    <rPh sb="27" eb="29">
      <t>タイショウ</t>
    </rPh>
    <rPh sb="30" eb="32">
      <t>レイワ</t>
    </rPh>
    <rPh sb="33" eb="35">
      <t>ネンド</t>
    </rPh>
    <rPh sb="36" eb="38">
      <t>ネンレイ</t>
    </rPh>
    <rPh sb="38" eb="40">
      <t>チョウセイ</t>
    </rPh>
    <rPh sb="45" eb="46">
      <t>サイ</t>
    </rPh>
    <rPh sb="49" eb="51">
      <t>タイショウ</t>
    </rPh>
    <phoneticPr fontId="25"/>
  </si>
  <si>
    <t>H元.4.1</t>
    <rPh sb="1" eb="2">
      <t>モト</t>
    </rPh>
    <phoneticPr fontId="25"/>
  </si>
  <si>
    <t>R元.7.29</t>
    <rPh sb="1" eb="2">
      <t>モト</t>
    </rPh>
    <phoneticPr fontId="25"/>
  </si>
  <si>
    <t>　　　令和3年1月8日から3月21日まで、4月12日から24日まで、6月1日から9月30日まで午後8時までの短縮営業。</t>
    <rPh sb="3" eb="5">
      <t>レイワ</t>
    </rPh>
    <rPh sb="6" eb="7">
      <t>ネン</t>
    </rPh>
    <rPh sb="8" eb="9">
      <t>ガツ</t>
    </rPh>
    <rPh sb="10" eb="11">
      <t>ニチ</t>
    </rPh>
    <rPh sb="14" eb="15">
      <t>ガツ</t>
    </rPh>
    <rPh sb="17" eb="18">
      <t>ニチ</t>
    </rPh>
    <rPh sb="22" eb="23">
      <t>ガツ</t>
    </rPh>
    <rPh sb="25" eb="26">
      <t>ニチ</t>
    </rPh>
    <rPh sb="30" eb="31">
      <t>ニチ</t>
    </rPh>
    <rPh sb="35" eb="36">
      <t>ガツ</t>
    </rPh>
    <rPh sb="37" eb="38">
      <t>ニチ</t>
    </rPh>
    <rPh sb="41" eb="42">
      <t>ガツ</t>
    </rPh>
    <rPh sb="44" eb="45">
      <t>ニチ</t>
    </rPh>
    <rPh sb="47" eb="49">
      <t>ゴゴ</t>
    </rPh>
    <rPh sb="50" eb="51">
      <t>ジ</t>
    </rPh>
    <rPh sb="54" eb="56">
      <t>タンシュク</t>
    </rPh>
    <rPh sb="56" eb="58">
      <t>エイギョウ</t>
    </rPh>
    <phoneticPr fontId="25"/>
  </si>
  <si>
    <t>注１：令和2年4月1日から5月31日まで、令和3年4月25日から5月11日まで新型コロナウイルス感染症拡大防止のため閉鎖、</t>
    <rPh sb="0" eb="1">
      <t>チュウ</t>
    </rPh>
    <rPh sb="3" eb="5">
      <t>レイワ</t>
    </rPh>
    <rPh sb="6" eb="7">
      <t>ネン</t>
    </rPh>
    <rPh sb="8" eb="9">
      <t>ガツ</t>
    </rPh>
    <rPh sb="9" eb="11">
      <t>ツイタチ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5"/>
  </si>
  <si>
    <t>　　　令和3年1月8日から3月21日まで、4月12日から4月24日まで、5月12日から9月30日まで午後8時までの短縮営業。</t>
    <rPh sb="22" eb="23">
      <t>ガツ</t>
    </rPh>
    <rPh sb="25" eb="26">
      <t>ニチ</t>
    </rPh>
    <rPh sb="29" eb="30">
      <t>ガツ</t>
    </rPh>
    <rPh sb="32" eb="33">
      <t>ニチ</t>
    </rPh>
    <rPh sb="37" eb="38">
      <t>ガツ</t>
    </rPh>
    <rPh sb="40" eb="41">
      <t>ニチ</t>
    </rPh>
    <rPh sb="44" eb="45">
      <t>ガツ</t>
    </rPh>
    <rPh sb="47" eb="48">
      <t>ニチ</t>
    </rPh>
    <rPh sb="50" eb="52">
      <t>ゴゴ</t>
    </rPh>
    <phoneticPr fontId="25"/>
  </si>
  <si>
    <t>　　　水元総合スポーツセンター、渋江公園、にいじゅくみらい公園運動場は令和3年1月8日から3月21日まで、5月12日から9月30日まで午後8時までの短縮営業。</t>
    <phoneticPr fontId="25"/>
  </si>
  <si>
    <t>注３：全テニスコートは令和2年4月1日から5月31日まで、令和3年4月25日から5月11日まで新型コロナウイルス感染症拡大防止のため閉鎖。また、奥戸総合スポーツセンター、</t>
    <rPh sb="0" eb="1">
      <t>チュウ</t>
    </rPh>
    <rPh sb="3" eb="4">
      <t>ゼン</t>
    </rPh>
    <rPh sb="29" eb="31">
      <t>レイワ</t>
    </rPh>
    <rPh sb="32" eb="33">
      <t>ネン</t>
    </rPh>
    <rPh sb="34" eb="35">
      <t>ガツ</t>
    </rPh>
    <rPh sb="37" eb="38">
      <t>ニチ</t>
    </rPh>
    <rPh sb="41" eb="42">
      <t>ガツ</t>
    </rPh>
    <rPh sb="44" eb="45">
      <t>ニチ</t>
    </rPh>
    <phoneticPr fontId="25"/>
  </si>
  <si>
    <t>注３：令和2年4月1日から5月31日まで、令和3年4月25日から5月11日まで新型コロナウイルス感染症拡大防止のため閉鎖。</t>
    <rPh sb="0" eb="1">
      <t>チュウ</t>
    </rPh>
    <rPh sb="3" eb="5">
      <t>レイワ</t>
    </rPh>
    <rPh sb="6" eb="7">
      <t>ネン</t>
    </rPh>
    <rPh sb="8" eb="9">
      <t>ガツ</t>
    </rPh>
    <rPh sb="10" eb="11">
      <t>ニチ</t>
    </rPh>
    <rPh sb="14" eb="15">
      <t>ガツ</t>
    </rPh>
    <rPh sb="17" eb="18">
      <t>ニチ</t>
    </rPh>
    <rPh sb="21" eb="23">
      <t>レイワ</t>
    </rPh>
    <rPh sb="24" eb="25">
      <t>ネン</t>
    </rPh>
    <rPh sb="26" eb="27">
      <t>ガツ</t>
    </rPh>
    <rPh sb="29" eb="30">
      <t>ニチ</t>
    </rPh>
    <rPh sb="33" eb="34">
      <t>ガツ</t>
    </rPh>
    <rPh sb="36" eb="37">
      <t>ニチ</t>
    </rPh>
    <rPh sb="39" eb="41">
      <t>シンガタ</t>
    </rPh>
    <rPh sb="48" eb="51">
      <t>カンセンショウ</t>
    </rPh>
    <rPh sb="51" eb="53">
      <t>カクダイ</t>
    </rPh>
    <rPh sb="53" eb="55">
      <t>ボウシ</t>
    </rPh>
    <rPh sb="58" eb="60">
      <t>ヘイサ</t>
    </rPh>
    <phoneticPr fontId="25"/>
  </si>
  <si>
    <t>　　　5月12日から9月30日まで午後8時までの短縮営業。また、東金町運動場は令和3年3月22日から5月11日まで、10月1日から10月24日まで午後9時までの短縮営業。</t>
    <rPh sb="4" eb="5">
      <t>ガツ</t>
    </rPh>
    <rPh sb="7" eb="8">
      <t>ニチ</t>
    </rPh>
    <rPh sb="11" eb="12">
      <t>ガツ</t>
    </rPh>
    <rPh sb="14" eb="15">
      <t>ニチ</t>
    </rPh>
    <rPh sb="51" eb="52">
      <t>ガツ</t>
    </rPh>
    <rPh sb="54" eb="55">
      <t>ニチ</t>
    </rPh>
    <rPh sb="60" eb="61">
      <t>ガツ</t>
    </rPh>
    <rPh sb="62" eb="63">
      <t>ニチ</t>
    </rPh>
    <rPh sb="67" eb="68">
      <t>ガツ</t>
    </rPh>
    <rPh sb="70" eb="71">
      <t>ニチ</t>
    </rPh>
    <rPh sb="73" eb="75">
      <t>ゴゴ</t>
    </rPh>
    <phoneticPr fontId="25"/>
  </si>
  <si>
    <t>20-28</t>
    <phoneticPr fontId="25"/>
  </si>
  <si>
    <t>金町駅前活動センター（カナマチぷらっと）</t>
    <rPh sb="0" eb="2">
      <t>カナマチ</t>
    </rPh>
    <rPh sb="2" eb="3">
      <t>エキ</t>
    </rPh>
    <rPh sb="3" eb="4">
      <t>マエ</t>
    </rPh>
    <rPh sb="4" eb="6">
      <t>カツドウ</t>
    </rPh>
    <phoneticPr fontId="25"/>
  </si>
  <si>
    <t>ａ</t>
    <phoneticPr fontId="25"/>
  </si>
  <si>
    <t>従事者数</t>
    <rPh sb="3" eb="4">
      <t>スウ</t>
    </rPh>
    <phoneticPr fontId="8"/>
  </si>
  <si>
    <t>20-23　教育施設、生涯学習施設</t>
    <rPh sb="6" eb="8">
      <t>キョウイク</t>
    </rPh>
    <rPh sb="8" eb="10">
      <t>シセツ</t>
    </rPh>
    <rPh sb="11" eb="13">
      <t>ショウガイ</t>
    </rPh>
    <rPh sb="13" eb="15">
      <t>ガクシュウ</t>
    </rPh>
    <rPh sb="15" eb="17">
      <t>シセツ</t>
    </rPh>
    <phoneticPr fontId="25"/>
  </si>
  <si>
    <t>（単位：㎡、席）</t>
    <rPh sb="1" eb="3">
      <t>タンイ</t>
    </rPh>
    <rPh sb="6" eb="7">
      <t>セキ</t>
    </rPh>
    <phoneticPr fontId="25"/>
  </si>
  <si>
    <t>20-24　子ども未来プラザ</t>
    <rPh sb="6" eb="7">
      <t>コ</t>
    </rPh>
    <rPh sb="9" eb="11">
      <t>ミライ</t>
    </rPh>
    <phoneticPr fontId="25"/>
  </si>
  <si>
    <t>20-25　子ども総合センター</t>
    <rPh sb="6" eb="7">
      <t>コ</t>
    </rPh>
    <rPh sb="9" eb="11">
      <t>ソウゴウ</t>
    </rPh>
    <phoneticPr fontId="25"/>
  </si>
  <si>
    <t>20-26　児童館</t>
    <rPh sb="6" eb="9">
      <t>ジドウカン</t>
    </rPh>
    <phoneticPr fontId="25"/>
  </si>
  <si>
    <t>20-10　地域活動センター</t>
    <rPh sb="6" eb="8">
      <t>チイキ</t>
    </rPh>
    <rPh sb="8" eb="10">
      <t>カツドウ</t>
    </rPh>
    <phoneticPr fontId="25"/>
  </si>
  <si>
    <t>地域活動センター</t>
    <rPh sb="0" eb="2">
      <t>チイキ</t>
    </rPh>
    <rPh sb="2" eb="4">
      <t>カツドウ</t>
    </rPh>
    <phoneticPr fontId="93"/>
  </si>
  <si>
    <t>20-26</t>
    <phoneticPr fontId="25"/>
  </si>
  <si>
    <t>20-25</t>
    <phoneticPr fontId="25"/>
  </si>
  <si>
    <t>20-24</t>
    <phoneticPr fontId="25"/>
  </si>
  <si>
    <t>　注：事務所は非課税物件（国・都・区の所有する施設、寺や学校等）を含む。</t>
    <rPh sb="1" eb="2">
      <t>チュウ</t>
    </rPh>
    <rPh sb="7" eb="10">
      <t>ヒカゼイ</t>
    </rPh>
    <rPh sb="10" eb="12">
      <t>ブッケン</t>
    </rPh>
    <rPh sb="13" eb="14">
      <t>クニ</t>
    </rPh>
    <rPh sb="15" eb="16">
      <t>ト</t>
    </rPh>
    <rPh sb="17" eb="18">
      <t>ク</t>
    </rPh>
    <rPh sb="19" eb="21">
      <t>ショユウ</t>
    </rPh>
    <rPh sb="23" eb="25">
      <t>シセツ</t>
    </rPh>
    <rPh sb="26" eb="27">
      <t>テラ</t>
    </rPh>
    <rPh sb="28" eb="30">
      <t>ガッコウ</t>
    </rPh>
    <rPh sb="30" eb="31">
      <t>トウ</t>
    </rPh>
    <rPh sb="33" eb="34">
      <t>フク</t>
    </rPh>
    <phoneticPr fontId="25"/>
  </si>
  <si>
    <t>（単位：㎡）</t>
    <rPh sb="1" eb="3">
      <t>タンイ</t>
    </rPh>
    <phoneticPr fontId="25"/>
  </si>
  <si>
    <t>千葉県安房郡鋸南町大六180-2</t>
    <rPh sb="0" eb="3">
      <t>チバケン</t>
    </rPh>
    <rPh sb="3" eb="6">
      <t>アワグン</t>
    </rPh>
    <rPh sb="6" eb="7">
      <t>ノコギリ</t>
    </rPh>
    <rPh sb="7" eb="8">
      <t>ミナミ</t>
    </rPh>
    <rPh sb="8" eb="9">
      <t>チョウ</t>
    </rPh>
    <rPh sb="9" eb="10">
      <t>ダイ</t>
    </rPh>
    <rPh sb="10" eb="11">
      <t>ロク</t>
    </rPh>
    <phoneticPr fontId="3"/>
  </si>
  <si>
    <t>8-1　区立小学校教員数、学級数、児童数及び職員数等の推移</t>
    <rPh sb="4" eb="6">
      <t>クリツ</t>
    </rPh>
    <rPh sb="6" eb="9">
      <t>ショウガッコウ</t>
    </rPh>
    <rPh sb="9" eb="11">
      <t>キョウイン</t>
    </rPh>
    <rPh sb="11" eb="12">
      <t>スウ</t>
    </rPh>
    <rPh sb="13" eb="15">
      <t>ガッキュウ</t>
    </rPh>
    <rPh sb="15" eb="16">
      <t>スウ</t>
    </rPh>
    <rPh sb="17" eb="19">
      <t>ジドウ</t>
    </rPh>
    <rPh sb="19" eb="20">
      <t>スウ</t>
    </rPh>
    <rPh sb="20" eb="21">
      <t>オヨ</t>
    </rPh>
    <rPh sb="22" eb="25">
      <t>ショクインスウ</t>
    </rPh>
    <rPh sb="25" eb="26">
      <t>トウ</t>
    </rPh>
    <rPh sb="27" eb="29">
      <t>スイイ</t>
    </rPh>
    <phoneticPr fontId="25"/>
  </si>
  <si>
    <t>8-4　区立中学校教員数、学級数、生徒数及び職員数等の推移</t>
    <rPh sb="4" eb="6">
      <t>クリツ</t>
    </rPh>
    <rPh sb="6" eb="9">
      <t>チュウガッコウ</t>
    </rPh>
    <rPh sb="7" eb="9">
      <t>ガッコウ</t>
    </rPh>
    <rPh sb="9" eb="11">
      <t>キョウイン</t>
    </rPh>
    <rPh sb="11" eb="12">
      <t>スウ</t>
    </rPh>
    <rPh sb="13" eb="15">
      <t>ガッキュウ</t>
    </rPh>
    <rPh sb="15" eb="16">
      <t>スウ</t>
    </rPh>
    <rPh sb="17" eb="20">
      <t>セイトスウ</t>
    </rPh>
    <rPh sb="20" eb="21">
      <t>オヨ</t>
    </rPh>
    <rPh sb="22" eb="24">
      <t>ショクイン</t>
    </rPh>
    <rPh sb="24" eb="25">
      <t>スウ</t>
    </rPh>
    <rPh sb="25" eb="26">
      <t>トウ</t>
    </rPh>
    <phoneticPr fontId="25"/>
  </si>
  <si>
    <t>工業用水の１日平均使用量（工業統計調査ほか）</t>
    <rPh sb="13" eb="15">
      <t>コウギョウ</t>
    </rPh>
    <rPh sb="15" eb="17">
      <t>トウケイ</t>
    </rPh>
    <rPh sb="17" eb="19">
      <t>チョウサ</t>
    </rPh>
    <phoneticPr fontId="25"/>
  </si>
  <si>
    <t>工業用水の１日平均使用量（工業統計調査ほか）</t>
    <phoneticPr fontId="25"/>
  </si>
  <si>
    <t>派遣世帯数</t>
    <rPh sb="0" eb="2">
      <t>ハケン</t>
    </rPh>
    <rPh sb="2" eb="4">
      <t>セタイ</t>
    </rPh>
    <rPh sb="4" eb="5">
      <t>スウ</t>
    </rPh>
    <phoneticPr fontId="25"/>
  </si>
  <si>
    <t>（単位：人）</t>
    <rPh sb="4" eb="5">
      <t>ヒト</t>
    </rPh>
    <phoneticPr fontId="25"/>
  </si>
  <si>
    <t>12-5 区議会議員会派別数</t>
    <rPh sb="5" eb="6">
      <t>ク</t>
    </rPh>
    <rPh sb="6" eb="8">
      <t>ギカイ</t>
    </rPh>
    <rPh sb="8" eb="10">
      <t>ギイン</t>
    </rPh>
    <rPh sb="10" eb="12">
      <t>カイハ</t>
    </rPh>
    <rPh sb="12" eb="13">
      <t>ベツ</t>
    </rPh>
    <rPh sb="13" eb="14">
      <t>スウ</t>
    </rPh>
    <phoneticPr fontId="25"/>
  </si>
  <si>
    <t>区議会議員会派別数</t>
    <phoneticPr fontId="25"/>
  </si>
  <si>
    <t>区議会議員会派別数</t>
    <phoneticPr fontId="25"/>
  </si>
  <si>
    <t>件</t>
    <phoneticPr fontId="25"/>
  </si>
  <si>
    <t>円</t>
    <rPh sb="0" eb="1">
      <t>エン</t>
    </rPh>
    <phoneticPr fontId="25"/>
  </si>
  <si>
    <t>世帯</t>
    <phoneticPr fontId="25"/>
  </si>
  <si>
    <t>鎌倉3-21-2</t>
    <phoneticPr fontId="25"/>
  </si>
  <si>
    <t>西新小岩4-33-10</t>
    <phoneticPr fontId="25"/>
  </si>
  <si>
    <t>年度</t>
    <rPh sb="0" eb="2">
      <t>ネンド</t>
    </rPh>
    <phoneticPr fontId="25"/>
  </si>
  <si>
    <t>全産業（公務を除く）</t>
    <phoneticPr fontId="25"/>
  </si>
  <si>
    <t>年度及び館名</t>
    <rPh sb="2" eb="3">
      <t>オヨ</t>
    </rPh>
    <rPh sb="4" eb="5">
      <t>カン</t>
    </rPh>
    <rPh sb="5" eb="6">
      <t>メイ</t>
    </rPh>
    <phoneticPr fontId="25"/>
  </si>
  <si>
    <t>　注：中央区、江東区、品川区、世田谷区、中野区は、党派別での計上を行っていない。</t>
    <rPh sb="3" eb="6">
      <t>チュウオウク</t>
    </rPh>
    <rPh sb="11" eb="14">
      <t>シナガワク</t>
    </rPh>
    <rPh sb="20" eb="23">
      <t>ナカノク</t>
    </rPh>
    <phoneticPr fontId="25"/>
  </si>
  <si>
    <r>
      <t>立石5-27-1（</t>
    </r>
    <r>
      <rPr>
        <sz val="9"/>
        <color theme="1"/>
        <rFont val="ＭＳ 明朝"/>
        <family val="1"/>
        <charset val="128"/>
      </rPr>
      <t>ウィメンズパル内）</t>
    </r>
    <rPh sb="0" eb="2">
      <t>タテイシ</t>
    </rPh>
    <rPh sb="16" eb="17">
      <t>ナイ</t>
    </rPh>
    <phoneticPr fontId="3"/>
  </si>
  <si>
    <r>
      <t>水元4-6-15（</t>
    </r>
    <r>
      <rPr>
        <sz val="9"/>
        <color theme="1"/>
        <rFont val="ＭＳ 明朝"/>
        <family val="1"/>
        <charset val="128"/>
      </rPr>
      <t>水元憩い交流館2階）</t>
    </r>
    <rPh sb="0" eb="2">
      <t>ミズモト</t>
    </rPh>
    <rPh sb="9" eb="11">
      <t>ミズモト</t>
    </rPh>
    <rPh sb="11" eb="12">
      <t>イコイ</t>
    </rPh>
    <rPh sb="13" eb="15">
      <t>コウリュウ</t>
    </rPh>
    <rPh sb="15" eb="16">
      <t>カン</t>
    </rPh>
    <rPh sb="17" eb="18">
      <t>カイ</t>
    </rPh>
    <phoneticPr fontId="1"/>
  </si>
  <si>
    <t>（各年末現在）</t>
    <rPh sb="1" eb="2">
      <t>カク</t>
    </rPh>
    <rPh sb="2" eb="4">
      <t>ネンマツ</t>
    </rPh>
    <rPh sb="3" eb="4">
      <t>マツ</t>
    </rPh>
    <rPh sb="4" eb="6">
      <t>ゲンザイ</t>
    </rPh>
    <phoneticPr fontId="25"/>
  </si>
  <si>
    <t>（各年末現在）</t>
    <rPh sb="1" eb="2">
      <t>カク</t>
    </rPh>
    <rPh sb="2" eb="3">
      <t>トシ</t>
    </rPh>
    <rPh sb="3" eb="4">
      <t>マツ</t>
    </rPh>
    <rPh sb="4" eb="6">
      <t>ゲンザイニチゲンザイ</t>
    </rPh>
    <phoneticPr fontId="25"/>
  </si>
  <si>
    <t>　注：表中の大分類事業所総数と、中分類、小分類それぞれの合計が合わないことがあるが、調査時に調査票の記入項目不備等で、分類できなかった事業所があるためである。</t>
    <rPh sb="1" eb="2">
      <t>チュウ</t>
    </rPh>
    <rPh sb="3" eb="5">
      <t>ヒョウチュウ</t>
    </rPh>
    <rPh sb="6" eb="9">
      <t>ダイブンルイ</t>
    </rPh>
    <rPh sb="9" eb="12">
      <t>ジギョウショ</t>
    </rPh>
    <rPh sb="12" eb="14">
      <t>ソウスウ</t>
    </rPh>
    <rPh sb="16" eb="19">
      <t>チュウブンルイ</t>
    </rPh>
    <rPh sb="20" eb="23">
      <t>ショウブンルイ</t>
    </rPh>
    <rPh sb="28" eb="30">
      <t>ゴウケイ</t>
    </rPh>
    <rPh sb="31" eb="32">
      <t>ア</t>
    </rPh>
    <rPh sb="42" eb="44">
      <t>チョウサ</t>
    </rPh>
    <rPh sb="44" eb="45">
      <t>ジ</t>
    </rPh>
    <rPh sb="46" eb="49">
      <t>チョウサヒョウ</t>
    </rPh>
    <rPh sb="50" eb="52">
      <t>キニュウ</t>
    </rPh>
    <rPh sb="52" eb="54">
      <t>コウモク</t>
    </rPh>
    <rPh sb="54" eb="56">
      <t>フビ</t>
    </rPh>
    <rPh sb="56" eb="57">
      <t>トウ</t>
    </rPh>
    <rPh sb="59" eb="61">
      <t>ブンルイ</t>
    </rPh>
    <rPh sb="67" eb="70">
      <t>ジギョウショ</t>
    </rPh>
    <phoneticPr fontId="74"/>
  </si>
  <si>
    <t>注４：表中の大分類事業所総数と、中分類の合計が合わないことがあるが、調査時に調査票の記入項目不備等で、分類できなかった事業所があるためである。</t>
    <rPh sb="0" eb="1">
      <t>チュウ</t>
    </rPh>
    <rPh sb="3" eb="5">
      <t>ヒョウチュウ</t>
    </rPh>
    <rPh sb="6" eb="9">
      <t>ダイブンルイ</t>
    </rPh>
    <rPh sb="9" eb="12">
      <t>ジギョウショ</t>
    </rPh>
    <rPh sb="12" eb="14">
      <t>ソウスウ</t>
    </rPh>
    <rPh sb="16" eb="19">
      <t>チュウブンルイ</t>
    </rPh>
    <rPh sb="20" eb="22">
      <t>ゴウケイ</t>
    </rPh>
    <rPh sb="23" eb="24">
      <t>ア</t>
    </rPh>
    <rPh sb="34" eb="36">
      <t>チョウサ</t>
    </rPh>
    <rPh sb="36" eb="37">
      <t>ジ</t>
    </rPh>
    <rPh sb="38" eb="41">
      <t>チョウサヒョウ</t>
    </rPh>
    <rPh sb="42" eb="44">
      <t>キニュウ</t>
    </rPh>
    <rPh sb="44" eb="46">
      <t>コウモク</t>
    </rPh>
    <rPh sb="46" eb="48">
      <t>フビ</t>
    </rPh>
    <rPh sb="48" eb="49">
      <t>トウ</t>
    </rPh>
    <rPh sb="51" eb="53">
      <t>ブンルイ</t>
    </rPh>
    <rPh sb="59" eb="62">
      <t>ジギョウショ</t>
    </rPh>
    <phoneticPr fontId="74"/>
  </si>
  <si>
    <t>　　　なお、この統計は、商業統計調査と一緒に集計していた「東京の商業集積地域」が調査内容を一部変更して「東京都の小売業」に引き継いだもの。</t>
    <rPh sb="8" eb="10">
      <t>トウケイ</t>
    </rPh>
    <rPh sb="12" eb="14">
      <t>ショウギョウ</t>
    </rPh>
    <rPh sb="14" eb="16">
      <t>トウケイ</t>
    </rPh>
    <rPh sb="16" eb="18">
      <t>チョウサ</t>
    </rPh>
    <rPh sb="19" eb="21">
      <t>イッショ</t>
    </rPh>
    <rPh sb="22" eb="24">
      <t>シュウケイ</t>
    </rPh>
    <rPh sb="29" eb="31">
      <t>トウキョウ</t>
    </rPh>
    <rPh sb="32" eb="34">
      <t>ショウギョウ</t>
    </rPh>
    <rPh sb="34" eb="36">
      <t>シュウセキ</t>
    </rPh>
    <rPh sb="36" eb="38">
      <t>チイキ</t>
    </rPh>
    <rPh sb="40" eb="42">
      <t>チョウサ</t>
    </rPh>
    <rPh sb="42" eb="44">
      <t>ナイヨウ</t>
    </rPh>
    <rPh sb="45" eb="47">
      <t>イチブ</t>
    </rPh>
    <rPh sb="47" eb="49">
      <t>ヘンコウ</t>
    </rPh>
    <rPh sb="52" eb="55">
      <t>トウキョウト</t>
    </rPh>
    <rPh sb="56" eb="59">
      <t>コウリギョウ</t>
    </rPh>
    <rPh sb="61" eb="62">
      <t>ヒ</t>
    </rPh>
    <rPh sb="63" eb="64">
      <t>ツ</t>
    </rPh>
    <phoneticPr fontId="25"/>
  </si>
  <si>
    <t>　　　このため、内訳と総数とは一致しないことがある。</t>
    <phoneticPr fontId="25"/>
  </si>
  <si>
    <t>　注：大規模小売店舗（商業集積地区）の店舗数は、商業集積地区ごとに計上しているが、1つの大規模小売店舗内に2つ以上の商業集積地区を設定している場合、区市町の総数はその重複分を除いた数値である。</t>
    <rPh sb="1" eb="2">
      <t>チュウ</t>
    </rPh>
    <rPh sb="3" eb="6">
      <t>ダイキボ</t>
    </rPh>
    <rPh sb="6" eb="8">
      <t>コウリ</t>
    </rPh>
    <rPh sb="8" eb="10">
      <t>テンポ</t>
    </rPh>
    <rPh sb="11" eb="13">
      <t>ショウギョウ</t>
    </rPh>
    <rPh sb="13" eb="15">
      <t>シュウセキ</t>
    </rPh>
    <rPh sb="15" eb="17">
      <t>チク</t>
    </rPh>
    <rPh sb="24" eb="26">
      <t>ショウギョウ</t>
    </rPh>
    <rPh sb="26" eb="28">
      <t>シュウセキ</t>
    </rPh>
    <rPh sb="28" eb="30">
      <t>チク</t>
    </rPh>
    <rPh sb="33" eb="35">
      <t>ケイジョウ</t>
    </rPh>
    <rPh sb="44" eb="47">
      <t>ダイキボ</t>
    </rPh>
    <rPh sb="47" eb="49">
      <t>コウリ</t>
    </rPh>
    <rPh sb="49" eb="51">
      <t>テンポ</t>
    </rPh>
    <rPh sb="51" eb="52">
      <t>ナイ</t>
    </rPh>
    <rPh sb="65" eb="67">
      <t>セッテイ</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</si>
</sst>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2" formatCode="_ &quot;¥&quot;* #,##0_ ;_ &quot;¥&quot;* \-#,##0_ ;_ &quot;¥&quot;* &quot;-&quot;_ ;_ @_ "/>
    <numFmt numFmtId="41" formatCode="_ * #,##0_ ;_ * \-#,##0_ ;_ * &quot;-&quot;_ ;_ @_ "/>
    <numFmt numFmtId="176" formatCode="#,##0_ "/>
    <numFmt numFmtId="177" formatCode="#,##0_);[Red]\(#,##0\)"/>
    <numFmt numFmtId="178" formatCode="#,##0_ ;[Red]\-#,##0\ "/>
    <numFmt numFmtId="179" formatCode="#,##0;[Red]#,##0"/>
    <numFmt numFmtId="180" formatCode="#,##0;&quot;△ &quot;#,##0"/>
    <numFmt numFmtId="181" formatCode="#,##0.0_ "/>
    <numFmt numFmtId="182" formatCode="0.0_ "/>
    <numFmt numFmtId="183" formatCode="[$-411]ggge&quot;年&quot;m&quot;月&quot;d&quot;日&quot;;@"/>
    <numFmt numFmtId="184" formatCode="0.0_);[Red]\(0.0\)"/>
    <numFmt numFmtId="185" formatCode="#,##0.0;&quot;△ &quot;#,##0.0"/>
    <numFmt numFmtId="186" formatCode="#,##0.00;&quot;△ &quot;#,##0.00"/>
    <numFmt numFmtId="187" formatCode="0.000"/>
    <numFmt numFmtId="188" formatCode="0.00000"/>
    <numFmt numFmtId="189" formatCode="0.00_ "/>
    <numFmt numFmtId="190" formatCode="##,###,##0;&quot;-&quot;#,###,##0"/>
    <numFmt numFmtId="191" formatCode="0.0%"/>
    <numFmt numFmtId="192" formatCode="0.0"/>
    <numFmt numFmtId="193" formatCode="#,##0.0_);\(#,##0.0\)"/>
    <numFmt numFmtId="194" formatCode="#,##0.0_);[Red]\(#,##0.0\)"/>
    <numFmt numFmtId="195" formatCode="#,###,###,##0;&quot; -&quot;###,###,##0"/>
    <numFmt numFmtId="196" formatCode="###,###,###,##0;&quot;△&quot;###,###,###,##0;&quot;－&quot;;@"/>
    <numFmt numFmtId="197" formatCode="###,###,###,##0;&quot;△&quot;###,###,###,##0;&quot;-&quot;;@"/>
    <numFmt numFmtId="198" formatCode="General__\ "/>
    <numFmt numFmtId="199" formatCode="#,###,##0;&quot;△&quot;###\ ##0;&quot;-&quot;"/>
    <numFmt numFmtId="200" formatCode="0.00;&quot;△ &quot;0.00"/>
    <numFmt numFmtId="201" formatCode="#,###,##0;&quot; -&quot;#,###,##0"/>
    <numFmt numFmtId="202" formatCode="#,###,##0;&quot;-&quot;#,###,##0"/>
    <numFmt numFmtId="203" formatCode="0.00_);[Red]\(0.00\)"/>
    <numFmt numFmtId="204" formatCode="0_);[Red]\(0\)"/>
    <numFmt numFmtId="205" formatCode="#,##0.0;[Red]\-#,##0.0"/>
    <numFmt numFmtId="206" formatCode="#,##0.00_ "/>
    <numFmt numFmtId="207" formatCode="0.0;&quot;△ &quot;0.0"/>
    <numFmt numFmtId="208" formatCode="\(0\)"/>
    <numFmt numFmtId="209" formatCode="#,##0.0_ ;[Red]\-#,##0.0\ "/>
    <numFmt numFmtId="210" formatCode="\(##\)"/>
    <numFmt numFmtId="211" formatCode="0_ "/>
    <numFmt numFmtId="212" formatCode="#,##0.00_);[Red]\(#,##0.00\)"/>
    <numFmt numFmtId="213" formatCode="\(#,###\)"/>
    <numFmt numFmtId="214" formatCode="0.000_ "/>
    <numFmt numFmtId="215" formatCode="0.000_);[Red]\(0.000\)"/>
    <numFmt numFmtId="216" formatCode="[&lt;=999]000;[&lt;=9999]000\-00;000\-0000"/>
    <numFmt numFmtId="217" formatCode="[$-411]ge\.mm\.dd"/>
    <numFmt numFmtId="218" formatCode="0_);\(0\)"/>
    <numFmt numFmtId="219" formatCode="#,##0.00_ ;[Red]\-#,##0.00\ "/>
    <numFmt numFmtId="220" formatCode="#,##0.000_ "/>
    <numFmt numFmtId="221" formatCode="[$-411]ge\.m\.d;@"/>
  </numFmts>
  <fonts count="149">
    <font>
      <sz val="11"/>
      <name val="ＭＳ Ｐゴシック"/>
      <family val="3"/>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9"/>
      <name val="ＭＳ ゴシック"/>
      <family val="3"/>
      <charset val="128"/>
    </font>
    <font>
      <sz val="11"/>
      <color rgb="FFFF0000"/>
      <name val="ＭＳ 明朝"/>
      <family val="1"/>
      <charset val="128"/>
    </font>
    <font>
      <sz val="12"/>
      <name val="ＭＳ 明朝"/>
      <family val="1"/>
      <charset val="128"/>
    </font>
    <font>
      <sz val="16"/>
      <name val="ＭＳ 明朝"/>
      <family val="1"/>
      <charset val="128"/>
    </font>
    <font>
      <u val="double"/>
      <sz val="22"/>
      <name val="ＭＳ 明朝"/>
      <family val="1"/>
      <charset val="128"/>
    </font>
    <font>
      <u val="double"/>
      <sz val="10"/>
      <name val="ＭＳ 明朝"/>
      <family val="1"/>
      <charset val="128"/>
    </font>
    <font>
      <sz val="10"/>
      <name val="ＭＳ 明朝"/>
      <family val="1"/>
      <charset val="128"/>
    </font>
    <font>
      <b/>
      <sz val="10"/>
      <name val="ＭＳ ゴシック"/>
      <family val="3"/>
      <charset val="128"/>
    </font>
    <font>
      <sz val="11"/>
      <color theme="1"/>
      <name val="ＭＳ Ｐゴシック"/>
      <family val="2"/>
      <scheme val="minor"/>
    </font>
    <font>
      <sz val="11"/>
      <name val="ＭＳ Ｐ明朝"/>
      <family val="1"/>
      <charset val="128"/>
    </font>
    <font>
      <sz val="10"/>
      <name val="ＭＳ Ｐ明朝"/>
      <family val="1"/>
      <charset val="128"/>
    </font>
    <font>
      <sz val="12"/>
      <name val="ＭＳ Ｐ明朝"/>
      <family val="1"/>
      <charset val="128"/>
    </font>
    <font>
      <sz val="13"/>
      <name val="ＭＳ Ｐ明朝"/>
      <family val="1"/>
      <charset val="128"/>
    </font>
    <font>
      <u val="double"/>
      <sz val="10"/>
      <name val="ＭＳ Ｐ明朝"/>
      <family val="1"/>
      <charset val="128"/>
    </font>
    <font>
      <sz val="6"/>
      <name val="ＭＳ Ｐゴシック"/>
      <family val="3"/>
      <charset val="128"/>
      <scheme val="minor"/>
    </font>
    <font>
      <u val="double"/>
      <sz val="22"/>
      <name val="ＭＳ Ｐ明朝"/>
      <family val="1"/>
      <charset val="128"/>
    </font>
    <font>
      <sz val="22"/>
      <color rgb="FFFF0000"/>
      <name val="ＭＳ 明朝"/>
      <family val="1"/>
      <charset val="128"/>
    </font>
    <font>
      <sz val="12"/>
      <name val="ＭＳ ゴシック"/>
      <family val="3"/>
      <charset val="128"/>
    </font>
    <font>
      <sz val="14"/>
      <name val="ＭＳ 明朝"/>
      <family val="1"/>
      <charset val="128"/>
    </font>
    <font>
      <b/>
      <sz val="12"/>
      <name val="ＭＳ ゴシック"/>
      <family val="3"/>
      <charset val="128"/>
    </font>
    <font>
      <sz val="22"/>
      <name val="ＭＳ 明朝"/>
      <family val="1"/>
      <charset val="128"/>
    </font>
    <font>
      <sz val="12"/>
      <color theme="1"/>
      <name val="ＭＳ 明朝"/>
      <family val="1"/>
      <charset val="128"/>
    </font>
    <font>
      <sz val="6"/>
      <name val="ＭＳ 明朝"/>
      <family val="1"/>
      <charset val="128"/>
    </font>
    <font>
      <b/>
      <sz val="11"/>
      <name val="ＭＳ ゴシック"/>
      <family val="3"/>
      <charset val="128"/>
    </font>
    <font>
      <sz val="11"/>
      <name val="ＭＳ ゴシック"/>
      <family val="3"/>
      <charset val="128"/>
    </font>
    <font>
      <b/>
      <sz val="12"/>
      <color theme="1"/>
      <name val="ＭＳ ゴシック"/>
      <family val="3"/>
      <charset val="128"/>
    </font>
    <font>
      <sz val="12"/>
      <color indexed="8"/>
      <name val="ＭＳ 明朝"/>
      <family val="1"/>
      <charset val="128"/>
    </font>
    <font>
      <sz val="10"/>
      <color indexed="8"/>
      <name val="ＭＳ 明朝"/>
      <family val="1"/>
      <charset val="128"/>
    </font>
    <font>
      <b/>
      <sz val="12"/>
      <color indexed="8"/>
      <name val="ＭＳ ゴシック"/>
      <family val="3"/>
      <charset val="128"/>
    </font>
    <font>
      <u val="double"/>
      <sz val="10"/>
      <color indexed="12"/>
      <name val="ＭＳ 明朝"/>
      <family val="1"/>
      <charset val="128"/>
    </font>
    <font>
      <b/>
      <sz val="10"/>
      <color indexed="8"/>
      <name val="ＭＳ 明朝"/>
      <family val="1"/>
      <charset val="128"/>
    </font>
    <font>
      <sz val="22"/>
      <color indexed="8"/>
      <name val="ＭＳ 明朝"/>
      <family val="1"/>
      <charset val="128"/>
    </font>
    <font>
      <u val="double"/>
      <sz val="22"/>
      <color indexed="8"/>
      <name val="ＭＳ 明朝"/>
      <family val="1"/>
      <charset val="128"/>
    </font>
    <font>
      <b/>
      <sz val="12"/>
      <name val="ＭＳ 明朝"/>
      <family val="1"/>
      <charset val="128"/>
    </font>
    <font>
      <sz val="11"/>
      <color indexed="8"/>
      <name val="ＭＳ 明朝"/>
      <family val="1"/>
      <charset val="128"/>
    </font>
    <font>
      <sz val="11"/>
      <color indexed="8"/>
      <name val="ＭＳ ゴシック"/>
      <family val="3"/>
      <charset val="128"/>
    </font>
    <font>
      <b/>
      <sz val="11"/>
      <color indexed="8"/>
      <name val="ＭＳ ゴシック"/>
      <family val="3"/>
      <charset val="128"/>
    </font>
    <font>
      <sz val="16"/>
      <color indexed="8"/>
      <name val="ＭＳ 明朝"/>
      <family val="1"/>
      <charset val="128"/>
    </font>
    <font>
      <sz val="9"/>
      <color indexed="8"/>
      <name val="ＭＳ 明朝"/>
      <family val="1"/>
      <charset val="128"/>
    </font>
    <font>
      <sz val="12"/>
      <color indexed="8"/>
      <name val="ＭＳ ゴシック"/>
      <family val="3"/>
      <charset val="128"/>
    </font>
    <font>
      <sz val="10"/>
      <name val="ＭＳ ゴシック"/>
      <family val="3"/>
      <charset val="128"/>
    </font>
    <font>
      <sz val="10"/>
      <color theme="1"/>
      <name val="ＭＳ 明朝"/>
      <family val="1"/>
      <charset val="128"/>
    </font>
    <font>
      <sz val="10"/>
      <color rgb="FFFF0000"/>
      <name val="ＭＳ 明朝"/>
      <family val="1"/>
      <charset val="128"/>
    </font>
    <font>
      <sz val="8"/>
      <name val="ＭＳ 明朝"/>
      <family val="1"/>
      <charset val="128"/>
    </font>
    <font>
      <sz val="12"/>
      <name val="ＭＳ Ｐゴシック"/>
      <family val="3"/>
      <charset val="128"/>
    </font>
    <font>
      <sz val="11"/>
      <color theme="1"/>
      <name val="ＭＳ Ｐゴシック"/>
      <family val="2"/>
      <charset val="128"/>
      <scheme val="minor"/>
    </font>
    <font>
      <sz val="6"/>
      <name val="ＭＳ Ｐゴシック"/>
      <family val="2"/>
      <charset val="128"/>
      <scheme val="minor"/>
    </font>
    <font>
      <u val="double"/>
      <sz val="18"/>
      <name val="ＭＳ 明朝"/>
      <family val="1"/>
      <charset val="128"/>
    </font>
    <font>
      <b/>
      <sz val="12"/>
      <name val="ＭＳ Ｐ明朝"/>
      <family val="1"/>
      <charset val="128"/>
    </font>
    <font>
      <b/>
      <sz val="12"/>
      <name val="ＭＳ Ｐゴシック"/>
      <family val="3"/>
      <charset val="128"/>
    </font>
    <font>
      <sz val="8"/>
      <name val="ＭＳ Ｐ明朝"/>
      <family val="1"/>
      <charset val="128"/>
    </font>
    <font>
      <sz val="9"/>
      <name val="ＭＳ Ｐ明朝"/>
      <family val="1"/>
      <charset val="128"/>
    </font>
    <font>
      <u val="double"/>
      <sz val="18"/>
      <name val="ＭＳ Ｐ明朝"/>
      <family val="1"/>
      <charset val="128"/>
    </font>
    <font>
      <u val="double"/>
      <sz val="24"/>
      <name val="ＭＳ 明朝"/>
      <family val="1"/>
      <charset val="128"/>
    </font>
    <font>
      <b/>
      <sz val="12"/>
      <color indexed="8"/>
      <name val="ＭＳ 明朝"/>
      <family val="1"/>
      <charset val="128"/>
    </font>
    <font>
      <b/>
      <sz val="10"/>
      <color indexed="8"/>
      <name val="ＭＳ ゴシック"/>
      <family val="3"/>
      <charset val="128"/>
    </font>
    <font>
      <sz val="8"/>
      <color indexed="8"/>
      <name val="ＭＳ 明朝"/>
      <family val="1"/>
      <charset val="128"/>
    </font>
    <font>
      <sz val="7"/>
      <name val="ＭＳ 明朝"/>
      <family val="1"/>
      <charset val="128"/>
    </font>
    <font>
      <sz val="6"/>
      <color indexed="8"/>
      <name val="ＭＳ 明朝"/>
      <family val="1"/>
      <charset val="128"/>
    </font>
    <font>
      <u val="double"/>
      <sz val="10"/>
      <color indexed="8"/>
      <name val="ＭＳ 明朝"/>
      <family val="1"/>
      <charset val="128"/>
    </font>
    <font>
      <b/>
      <sz val="12"/>
      <color theme="1"/>
      <name val="ＭＳ 明朝"/>
      <family val="1"/>
      <charset val="128"/>
    </font>
    <font>
      <b/>
      <sz val="13"/>
      <color theme="3"/>
      <name val="ＭＳ Ｐゴシック"/>
      <family val="2"/>
      <charset val="128"/>
      <scheme val="minor"/>
    </font>
    <font>
      <b/>
      <sz val="8"/>
      <color indexed="8"/>
      <name val="ＭＳ ゴシック"/>
      <family val="3"/>
      <charset val="128"/>
    </font>
    <font>
      <sz val="7"/>
      <color indexed="8"/>
      <name val="ＭＳ 明朝"/>
      <family val="1"/>
      <charset val="128"/>
    </font>
    <font>
      <sz val="26"/>
      <name val="ＭＳ 明朝"/>
      <family val="1"/>
      <charset val="128"/>
    </font>
    <font>
      <sz val="6"/>
      <name val="ＭＳ Ｐゴシック"/>
      <family val="2"/>
      <charset val="128"/>
    </font>
    <font>
      <sz val="6"/>
      <name val="ＭＳ ゴシック"/>
      <family val="3"/>
      <charset val="128"/>
    </font>
    <font>
      <u val="double"/>
      <sz val="14"/>
      <color indexed="8"/>
      <name val="ＭＳ Ｐ明朝"/>
      <family val="1"/>
      <charset val="128"/>
    </font>
    <font>
      <b/>
      <sz val="11"/>
      <name val="ＭＳ 明朝"/>
      <family val="1"/>
      <charset val="128"/>
    </font>
    <font>
      <b/>
      <sz val="10"/>
      <name val="ＭＳ 明朝"/>
      <family val="1"/>
      <charset val="128"/>
    </font>
    <font>
      <b/>
      <u val="double"/>
      <sz val="22"/>
      <name val="ＭＳ ゴシック"/>
      <family val="3"/>
      <charset val="128"/>
    </font>
    <font>
      <sz val="6"/>
      <name val="ＭＳ Ｐゴシック"/>
      <family val="3"/>
    </font>
    <font>
      <b/>
      <sz val="10"/>
      <color rgb="FFFF0000"/>
      <name val="ＭＳ ゴシック"/>
      <family val="3"/>
      <charset val="128"/>
    </font>
    <font>
      <u/>
      <sz val="11"/>
      <color theme="10"/>
      <name val="ＭＳ Ｐゴシック"/>
      <family val="3"/>
    </font>
    <font>
      <u/>
      <sz val="11"/>
      <color rgb="FFFF0000"/>
      <name val="ＭＳ Ｐゴシック"/>
      <family val="3"/>
    </font>
    <font>
      <u/>
      <sz val="12"/>
      <color theme="10"/>
      <name val="ＭＳ Ｐゴシック"/>
      <family val="3"/>
    </font>
    <font>
      <sz val="11"/>
      <color rgb="FFFF0000"/>
      <name val="ＭＳ ゴシック"/>
      <family val="3"/>
      <charset val="128"/>
    </font>
    <font>
      <b/>
      <sz val="18"/>
      <name val="ＭＳ 明朝"/>
      <family val="1"/>
      <charset val="128"/>
    </font>
    <font>
      <i/>
      <sz val="12"/>
      <name val="ＭＳ 明朝"/>
      <family val="1"/>
      <charset val="128"/>
    </font>
    <font>
      <sz val="9"/>
      <color theme="1"/>
      <name val="ＭＳ 明朝"/>
      <family val="1"/>
      <charset val="128"/>
    </font>
    <font>
      <sz val="8"/>
      <color theme="1"/>
      <name val="ＭＳ 明朝"/>
      <family val="1"/>
      <charset val="128"/>
    </font>
    <font>
      <sz val="16"/>
      <color theme="1"/>
      <name val="ＭＳ 明朝"/>
      <family val="1"/>
      <charset val="128"/>
    </font>
    <font>
      <u val="double"/>
      <sz val="10"/>
      <color theme="1"/>
      <name val="ＭＳ 明朝"/>
      <family val="1"/>
      <charset val="128"/>
    </font>
    <font>
      <u val="double"/>
      <sz val="22"/>
      <color theme="1"/>
      <name val="ＭＳ 明朝"/>
      <family val="1"/>
      <charset val="128"/>
    </font>
    <font>
      <sz val="22"/>
      <name val="ＭＳ Ｐ明朝"/>
      <family val="1"/>
      <charset val="128"/>
    </font>
    <font>
      <sz val="10"/>
      <name val="ＭＳ Ｐゴシック"/>
      <family val="3"/>
      <charset val="128"/>
    </font>
    <font>
      <sz val="22"/>
      <color theme="1"/>
      <name val="ＭＳ 明朝"/>
      <family val="1"/>
      <charset val="128"/>
    </font>
    <font>
      <sz val="11"/>
      <color theme="1"/>
      <name val="ＭＳ Ｐ明朝"/>
      <family val="1"/>
      <charset val="128"/>
    </font>
    <font>
      <b/>
      <sz val="10"/>
      <color theme="1"/>
      <name val="ＭＳ 明朝"/>
      <family val="1"/>
      <charset val="128"/>
    </font>
    <font>
      <b/>
      <sz val="10"/>
      <color theme="1"/>
      <name val="ＭＳ ゴシック"/>
      <family val="3"/>
      <charset val="128"/>
    </font>
    <font>
      <sz val="11"/>
      <color theme="1"/>
      <name val="ＭＳ 明朝"/>
      <family val="1"/>
      <charset val="128"/>
    </font>
    <font>
      <b/>
      <sz val="11"/>
      <color rgb="FFFF0000"/>
      <name val="ＭＳ 明朝"/>
      <family val="1"/>
      <charset val="128"/>
    </font>
    <font>
      <u/>
      <sz val="11"/>
      <color indexed="12"/>
      <name val="ＭＳ Ｐゴシック"/>
      <family val="3"/>
      <charset val="128"/>
    </font>
    <font>
      <sz val="12"/>
      <color rgb="FFFF0000"/>
      <name val="ＭＳ 明朝"/>
      <family val="1"/>
      <charset val="128"/>
    </font>
    <font>
      <u/>
      <sz val="10"/>
      <name val="ＭＳ 明朝"/>
      <family val="1"/>
      <charset val="128"/>
    </font>
    <font>
      <b/>
      <sz val="13"/>
      <name val="ＭＳ ゴシック"/>
      <family val="3"/>
      <charset val="128"/>
    </font>
    <font>
      <sz val="13"/>
      <name val="ＭＳ 明朝"/>
      <family val="1"/>
      <charset val="128"/>
    </font>
    <font>
      <sz val="12"/>
      <color theme="1"/>
      <name val="ＭＳ ゴシック"/>
      <family val="3"/>
      <charset val="128"/>
    </font>
    <font>
      <sz val="24"/>
      <color rgb="FFFF0000"/>
      <name val="ＭＳ 明朝"/>
      <family val="1"/>
      <charset val="128"/>
    </font>
    <font>
      <b/>
      <sz val="8"/>
      <name val="ＭＳ ゴシック"/>
      <family val="3"/>
      <charset val="128"/>
    </font>
    <font>
      <sz val="22"/>
      <name val="ＭＳ Ｐゴシック"/>
      <family val="3"/>
      <charset val="128"/>
    </font>
    <font>
      <sz val="12"/>
      <color indexed="10"/>
      <name val="ＭＳ ゴシック"/>
      <family val="3"/>
      <charset val="128"/>
    </font>
    <font>
      <sz val="12"/>
      <color indexed="10"/>
      <name val="ＭＳ 明朝"/>
      <family val="1"/>
      <charset val="128"/>
    </font>
    <font>
      <vertAlign val="superscript"/>
      <sz val="8"/>
      <name val="ＭＳ ゴシック"/>
      <family val="3"/>
      <charset val="128"/>
    </font>
    <font>
      <sz val="8"/>
      <name val="ＭＳ ゴシック"/>
      <family val="3"/>
      <charset val="128"/>
    </font>
    <font>
      <vertAlign val="superscript"/>
      <sz val="8"/>
      <name val="ＭＳ 明朝"/>
      <family val="1"/>
      <charset val="128"/>
    </font>
    <font>
      <vertAlign val="superscript"/>
      <sz val="10"/>
      <name val="ＭＳ 明朝"/>
      <family val="1"/>
      <charset val="128"/>
    </font>
    <font>
      <vertAlign val="superscript"/>
      <sz val="10"/>
      <name val="ＭＳ Ｐ明朝"/>
      <family val="1"/>
      <charset val="128"/>
    </font>
    <font>
      <sz val="11"/>
      <color theme="1"/>
      <name val="ＭＳ Ｐゴシック"/>
      <family val="3"/>
      <charset val="128"/>
    </font>
    <font>
      <sz val="8"/>
      <color theme="1"/>
      <name val="ＭＳ Ｐゴシック"/>
      <family val="3"/>
      <charset val="128"/>
    </font>
    <font>
      <u/>
      <sz val="11"/>
      <color theme="1"/>
      <name val="ＭＳ Ｐゴシック"/>
      <family val="3"/>
      <charset val="128"/>
    </font>
    <font>
      <sz val="10"/>
      <color theme="1"/>
      <name val="ＭＳ Ｐゴシック"/>
      <family val="3"/>
      <charset val="128"/>
    </font>
    <font>
      <sz val="11"/>
      <color theme="1"/>
      <name val="ＭＳ Ｐゴシック"/>
      <family val="3"/>
      <charset val="128"/>
      <scheme val="minor"/>
    </font>
    <font>
      <sz val="11"/>
      <name val="ＭＳ Ｐゴシック"/>
      <family val="3"/>
    </font>
    <font>
      <sz val="6"/>
      <color theme="1"/>
      <name val="ＭＳ 明朝"/>
      <family val="1"/>
      <charset val="128"/>
    </font>
    <font>
      <sz val="20"/>
      <color rgb="FFFF0000"/>
      <name val="ＭＳ 明朝"/>
      <family val="1"/>
      <charset val="128"/>
    </font>
    <font>
      <u/>
      <sz val="10"/>
      <color theme="1"/>
      <name val="ＭＳ Ｐゴシック"/>
      <family val="3"/>
      <charset val="128"/>
    </font>
    <font>
      <u/>
      <sz val="11"/>
      <color indexed="8"/>
      <name val="ＭＳ Ｐゴシック"/>
      <family val="3"/>
      <charset val="128"/>
    </font>
    <font>
      <sz val="6"/>
      <color theme="1"/>
      <name val="ＭＳ Ｐゴシック"/>
      <family val="3"/>
      <charset val="128"/>
    </font>
    <font>
      <b/>
      <sz val="8"/>
      <name val="ＭＳ 明朝"/>
      <family val="1"/>
      <charset val="128"/>
    </font>
    <font>
      <sz val="18"/>
      <color rgb="FFFF0000"/>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s>
  <borders count="19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double">
        <color indexed="64"/>
      </right>
      <top/>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diagonalDown="1">
      <left/>
      <right style="thin">
        <color indexed="64"/>
      </right>
      <top style="double">
        <color indexed="64"/>
      </top>
      <bottom style="thin">
        <color indexed="64"/>
      </bottom>
      <diagonal style="thin">
        <color indexed="64"/>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indexed="8"/>
      </left>
      <right/>
      <top style="double">
        <color indexed="64"/>
      </top>
      <bottom style="thin">
        <color indexed="64"/>
      </bottom>
      <diagonal/>
    </border>
    <border>
      <left/>
      <right style="thin">
        <color indexed="8"/>
      </right>
      <top style="double">
        <color indexed="64"/>
      </top>
      <bottom style="thin">
        <color indexed="64"/>
      </bottom>
      <diagonal/>
    </border>
    <border>
      <left style="double">
        <color indexed="64"/>
      </left>
      <right style="thin">
        <color indexed="64"/>
      </right>
      <top style="double">
        <color indexed="64"/>
      </top>
      <bottom/>
      <diagonal/>
    </border>
    <border>
      <left style="thin">
        <color indexed="8"/>
      </left>
      <right style="thin">
        <color indexed="8"/>
      </right>
      <top style="thin">
        <color indexed="64"/>
      </top>
      <bottom style="thin">
        <color indexed="8"/>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8"/>
      </left>
      <right style="thin">
        <color indexed="8"/>
      </right>
      <top style="thin">
        <color indexed="8"/>
      </top>
      <bottom/>
      <diagonal/>
    </border>
    <border>
      <left style="thin">
        <color indexed="8"/>
      </left>
      <right/>
      <top style="double">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auto="1"/>
      </bottom>
      <diagonal/>
    </border>
    <border>
      <left/>
      <right style="double">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auto="1"/>
      </top>
      <bottom/>
      <diagonal/>
    </border>
    <border>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bottom style="hair">
        <color indexed="64"/>
      </bottom>
      <diagonal/>
    </border>
    <border>
      <left/>
      <right/>
      <top style="thin">
        <color auto="1"/>
      </top>
      <bottom style="thin">
        <color auto="1"/>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
      <left/>
      <right style="thin">
        <color indexed="8"/>
      </right>
      <top style="double">
        <color indexed="64"/>
      </top>
      <bottom/>
      <diagonal/>
    </border>
    <border>
      <left/>
      <right style="thin">
        <color indexed="8"/>
      </right>
      <top/>
      <bottom style="thin">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hair">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dotted">
        <color indexed="64"/>
      </right>
      <top/>
      <bottom/>
      <diagonal/>
    </border>
    <border>
      <left style="dotted">
        <color indexed="64"/>
      </left>
      <right/>
      <top/>
      <bottom style="dotted">
        <color indexed="64"/>
      </bottom>
      <diagonal/>
    </border>
    <border>
      <left/>
      <right/>
      <top style="dotted">
        <color indexed="64"/>
      </top>
      <bottom/>
      <diagonal/>
    </border>
    <border>
      <left/>
      <right style="dotted">
        <color indexed="64"/>
      </right>
      <top/>
      <bottom style="dotted">
        <color indexed="64"/>
      </bottom>
      <diagonal/>
    </border>
    <border>
      <left style="dotted">
        <color indexed="64"/>
      </left>
      <right/>
      <top/>
      <bottom/>
      <diagonal/>
    </border>
    <border>
      <left style="dotted">
        <color indexed="64"/>
      </left>
      <right style="thin">
        <color indexed="64"/>
      </right>
      <top/>
      <bottom style="dotted">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style="dotted">
        <color indexed="64"/>
      </left>
      <right style="thin">
        <color indexed="64"/>
      </right>
      <top/>
      <bottom/>
      <diagonal/>
    </border>
    <border>
      <left style="dotted">
        <color indexed="64"/>
      </left>
      <right/>
      <top style="dotted">
        <color indexed="64"/>
      </top>
      <bottom style="dotted">
        <color indexed="64"/>
      </bottom>
      <diagonal/>
    </border>
    <border>
      <left style="dotted">
        <color indexed="64"/>
      </left>
      <right/>
      <top/>
      <bottom style="thin">
        <color indexed="64"/>
      </bottom>
      <diagonal/>
    </border>
    <border>
      <left/>
      <right style="dotted">
        <color indexed="64"/>
      </right>
      <top style="dotted">
        <color indexed="64"/>
      </top>
      <bottom/>
      <diagonal/>
    </border>
    <border>
      <left/>
      <right style="dotted">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diagonal/>
    </border>
    <border>
      <left/>
      <right/>
      <top style="double">
        <color indexed="64"/>
      </top>
      <bottom style="thin">
        <color indexed="8"/>
      </bottom>
      <diagonal/>
    </border>
    <border>
      <left/>
      <right/>
      <top/>
      <bottom style="thin">
        <color indexed="64"/>
      </bottom>
      <diagonal/>
    </border>
    <border>
      <left/>
      <right style="hair">
        <color indexed="64"/>
      </right>
      <top style="thin">
        <color indexed="64"/>
      </top>
      <bottom style="thin">
        <color indexed="64"/>
      </bottom>
      <diagonal/>
    </border>
    <border>
      <left/>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right style="hair">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style="hair">
        <color indexed="64"/>
      </left>
      <right style="double">
        <color indexed="64"/>
      </right>
      <top style="hair">
        <color indexed="64"/>
      </top>
      <bottom style="thin">
        <color indexed="64"/>
      </bottom>
      <diagonal/>
    </border>
    <border>
      <left style="thin">
        <color auto="1"/>
      </left>
      <right/>
      <top style="double">
        <color auto="1"/>
      </top>
      <bottom style="thin">
        <color auto="1"/>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auto="1"/>
      </bottom>
      <diagonal/>
    </border>
    <border>
      <left style="thin">
        <color indexed="64"/>
      </left>
      <right style="double">
        <color indexed="64"/>
      </right>
      <top/>
      <bottom style="thin">
        <color auto="1"/>
      </bottom>
      <diagonal/>
    </border>
    <border>
      <left style="thin">
        <color indexed="64"/>
      </left>
      <right style="thin">
        <color indexed="64"/>
      </right>
      <top/>
      <bottom style="thin">
        <color auto="1"/>
      </bottom>
      <diagonal/>
    </border>
    <border>
      <left style="thin">
        <color indexed="64"/>
      </left>
      <right/>
      <top/>
      <bottom style="thin">
        <color auto="1"/>
      </bottom>
      <diagonal/>
    </border>
    <border>
      <left/>
      <right style="double">
        <color indexed="64"/>
      </right>
      <top style="thin">
        <color indexed="64"/>
      </top>
      <bottom style="thin">
        <color indexed="64"/>
      </bottom>
      <diagonal/>
    </border>
    <border>
      <left/>
      <right style="thin">
        <color auto="1"/>
      </right>
      <top style="double">
        <color auto="1"/>
      </top>
      <bottom/>
      <diagonal/>
    </border>
    <border>
      <left/>
      <right/>
      <top style="double">
        <color indexed="64"/>
      </top>
      <bottom/>
      <diagonal/>
    </border>
    <border diagonalDown="1">
      <left/>
      <right style="thin">
        <color indexed="64"/>
      </right>
      <top style="double">
        <color indexed="64"/>
      </top>
      <bottom/>
      <diagonal style="thin">
        <color indexed="64"/>
      </diagonal>
    </border>
    <border diagonalDown="1">
      <left/>
      <right style="thin">
        <color indexed="64"/>
      </right>
      <top/>
      <bottom style="thin">
        <color indexed="64"/>
      </bottom>
      <diagonal style="thin">
        <color indexed="64"/>
      </diagonal>
    </border>
    <border>
      <left/>
      <right/>
      <top style="double">
        <color indexed="64"/>
      </top>
      <bottom style="thin">
        <color indexed="8"/>
      </bottom>
      <diagonal/>
    </border>
    <border>
      <left/>
      <right style="thin">
        <color indexed="8"/>
      </right>
      <top style="thin">
        <color indexed="8"/>
      </top>
      <bottom style="thin">
        <color indexed="8"/>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64"/>
      </left>
      <right style="thin">
        <color indexed="64"/>
      </right>
      <top style="double">
        <color indexed="64"/>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double">
        <color indexed="64"/>
      </top>
      <bottom style="thin">
        <color indexed="64"/>
      </bottom>
      <diagonal/>
    </border>
    <border>
      <left style="thin">
        <color indexed="64"/>
      </left>
      <right/>
      <top style="thin">
        <color indexed="64"/>
      </top>
      <bottom style="thin">
        <color indexed="64"/>
      </bottom>
      <diagonal/>
    </border>
  </borders>
  <cellStyleXfs count="68">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12"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4" fillId="4" borderId="0" applyNumberFormat="0" applyBorder="0" applyAlignment="0" applyProtection="0">
      <alignment vertical="center"/>
    </xf>
    <xf numFmtId="0" fontId="36" fillId="0" borderId="0"/>
    <xf numFmtId="38" fontId="12" fillId="0" borderId="0" applyFont="0" applyFill="0" applyBorder="0" applyAlignment="0" applyProtection="0">
      <alignment vertical="center"/>
    </xf>
    <xf numFmtId="38" fontId="36" fillId="0" borderId="0" applyFont="0" applyFill="0" applyBorder="0" applyAlignment="0" applyProtection="0">
      <alignment vertical="center"/>
    </xf>
    <xf numFmtId="38" fontId="12" fillId="0" borderId="0" applyFont="0" applyFill="0" applyBorder="0" applyAlignment="0" applyProtection="0"/>
    <xf numFmtId="9" fontId="12" fillId="0" borderId="0" applyFont="0" applyFill="0" applyBorder="0" applyAlignment="0" applyProtection="0"/>
    <xf numFmtId="0" fontId="12" fillId="0" borderId="0"/>
    <xf numFmtId="38" fontId="73" fillId="0" borderId="0" applyFont="0" applyFill="0" applyBorder="0" applyAlignment="0" applyProtection="0">
      <alignment vertical="center"/>
    </xf>
    <xf numFmtId="0" fontId="26" fillId="0" borderId="0"/>
    <xf numFmtId="38" fontId="26" fillId="0" borderId="0" applyFont="0" applyFill="0" applyBorder="0" applyAlignment="0" applyProtection="0">
      <alignment vertical="center"/>
    </xf>
    <xf numFmtId="38" fontId="12" fillId="0" borderId="0" applyFont="0" applyFill="0" applyBorder="0" applyAlignment="0" applyProtection="0"/>
    <xf numFmtId="0" fontId="6" fillId="0" borderId="0">
      <alignment vertical="center"/>
    </xf>
    <xf numFmtId="0" fontId="12" fillId="0" borderId="0">
      <alignment vertical="center"/>
    </xf>
    <xf numFmtId="0" fontId="73" fillId="0" borderId="0">
      <alignment vertical="center"/>
    </xf>
    <xf numFmtId="38" fontId="12" fillId="0" borderId="0" applyFont="0" applyFill="0" applyBorder="0" applyAlignment="0" applyProtection="0">
      <alignment vertical="center"/>
    </xf>
    <xf numFmtId="0" fontId="68" fillId="0" borderId="0"/>
    <xf numFmtId="0" fontId="72" fillId="0" borderId="0">
      <alignment vertical="center"/>
    </xf>
    <xf numFmtId="0" fontId="12" fillId="0" borderId="0"/>
    <xf numFmtId="0" fontId="12" fillId="0" borderId="0"/>
    <xf numFmtId="0" fontId="12" fillId="0" borderId="0">
      <alignment vertical="center"/>
    </xf>
    <xf numFmtId="0" fontId="12" fillId="0" borderId="0">
      <alignment vertical="center"/>
    </xf>
    <xf numFmtId="0" fontId="36" fillId="0" borderId="0">
      <alignment vertical="center"/>
    </xf>
    <xf numFmtId="0" fontId="101" fillId="0" borderId="0" applyNumberFormat="0" applyFill="0" applyBorder="0" applyAlignment="0" applyProtection="0"/>
    <xf numFmtId="0" fontId="12" fillId="0" borderId="0">
      <alignment vertical="center"/>
    </xf>
    <xf numFmtId="0" fontId="12" fillId="0" borderId="0">
      <alignment vertical="center"/>
    </xf>
    <xf numFmtId="0" fontId="140" fillId="0" borderId="0">
      <alignment vertical="center"/>
    </xf>
  </cellStyleXfs>
  <cellXfs count="5914">
    <xf numFmtId="0" fontId="0" fillId="0" borderId="0" xfId="0"/>
    <xf numFmtId="0" fontId="26" fillId="0" borderId="0" xfId="0" applyFont="1" applyFill="1"/>
    <xf numFmtId="0" fontId="26" fillId="0" borderId="0" xfId="0" applyFont="1" applyFill="1" applyAlignment="1">
      <alignment horizontal="distributed" indent="1"/>
    </xf>
    <xf numFmtId="0" fontId="26" fillId="0" borderId="0" xfId="0" applyFont="1" applyFill="1" applyAlignment="1">
      <alignment horizontal="center"/>
    </xf>
    <xf numFmtId="0" fontId="27" fillId="0" borderId="0" xfId="0" applyFont="1" applyFill="1"/>
    <xf numFmtId="0" fontId="28" fillId="0" borderId="0" xfId="0" applyFont="1" applyFill="1"/>
    <xf numFmtId="0" fontId="28" fillId="0" borderId="0" xfId="0" applyFont="1" applyFill="1" applyBorder="1"/>
    <xf numFmtId="0" fontId="26" fillId="0" borderId="0" xfId="0" applyFont="1" applyFill="1" applyBorder="1" applyAlignment="1">
      <alignment horizontal="distributed" vertical="center" indent="1"/>
    </xf>
    <xf numFmtId="0" fontId="26" fillId="0" borderId="0" xfId="0" applyFont="1" applyFill="1" applyAlignment="1">
      <alignment horizontal="distributed" vertical="center"/>
    </xf>
    <xf numFmtId="0" fontId="26" fillId="0" borderId="0" xfId="0" applyFont="1" applyFill="1" applyAlignment="1">
      <alignment horizontal="distributed" vertical="center" indent="1"/>
    </xf>
    <xf numFmtId="0" fontId="26" fillId="0" borderId="0" xfId="0" applyFont="1" applyFill="1" applyAlignment="1">
      <alignment horizontal="center" vertical="center"/>
    </xf>
    <xf numFmtId="56" fontId="26" fillId="0" borderId="0" xfId="0" applyNumberFormat="1" applyFont="1" applyFill="1" applyAlignment="1">
      <alignment horizontal="distributed" vertical="center" indent="1"/>
    </xf>
    <xf numFmtId="56" fontId="26" fillId="0" borderId="0" xfId="0" applyNumberFormat="1" applyFont="1" applyFill="1" applyAlignment="1">
      <alignment horizontal="center" vertical="center"/>
    </xf>
    <xf numFmtId="0" fontId="26" fillId="0" borderId="0" xfId="0" applyFont="1" applyFill="1" applyBorder="1" applyAlignment="1">
      <alignment horizontal="distributed" vertical="center"/>
    </xf>
    <xf numFmtId="0" fontId="29" fillId="0" borderId="0" xfId="0" applyFont="1" applyFill="1" applyAlignment="1">
      <alignment horizontal="center" vertical="center"/>
    </xf>
    <xf numFmtId="56" fontId="29" fillId="0" borderId="0" xfId="0" applyNumberFormat="1" applyFont="1" applyFill="1" applyAlignment="1">
      <alignment horizontal="center" vertical="center"/>
    </xf>
    <xf numFmtId="0" fontId="26" fillId="0" borderId="0" xfId="0" applyFont="1" applyFill="1" applyAlignment="1">
      <alignment horizontal="center"/>
    </xf>
    <xf numFmtId="0" fontId="30" fillId="0" borderId="20" xfId="0" applyFont="1" applyFill="1" applyBorder="1" applyAlignment="1">
      <alignment horizontal="center" vertical="center"/>
    </xf>
    <xf numFmtId="0" fontId="30" fillId="0" borderId="0" xfId="0" applyFont="1" applyFill="1" applyBorder="1" applyAlignment="1">
      <alignment horizontal="center" vertical="center"/>
    </xf>
    <xf numFmtId="177" fontId="30" fillId="0" borderId="0" xfId="0" applyNumberFormat="1" applyFont="1" applyFill="1" applyAlignment="1">
      <alignment horizontal="right" vertical="center"/>
    </xf>
    <xf numFmtId="176" fontId="30" fillId="0" borderId="0" xfId="0" applyNumberFormat="1" applyFont="1" applyFill="1" applyAlignment="1">
      <alignment horizontal="right" vertical="center"/>
    </xf>
    <xf numFmtId="177" fontId="30" fillId="0" borderId="10" xfId="0" applyNumberFormat="1" applyFont="1" applyFill="1" applyBorder="1" applyAlignment="1">
      <alignment horizontal="right" vertical="center"/>
    </xf>
    <xf numFmtId="176" fontId="30" fillId="0" borderId="0" xfId="0" applyNumberFormat="1" applyFont="1" applyFill="1" applyBorder="1" applyAlignment="1">
      <alignment horizontal="right" vertical="center"/>
    </xf>
    <xf numFmtId="177" fontId="30" fillId="0" borderId="0" xfId="0" applyNumberFormat="1" applyFont="1" applyFill="1" applyBorder="1" applyAlignment="1">
      <alignment horizontal="right" vertical="center"/>
    </xf>
    <xf numFmtId="0" fontId="30" fillId="0" borderId="0" xfId="0" applyFont="1" applyFill="1"/>
    <xf numFmtId="0" fontId="30" fillId="0" borderId="0" xfId="0" applyFont="1" applyFill="1" applyAlignment="1">
      <alignment horizontal="center"/>
    </xf>
    <xf numFmtId="176" fontId="30" fillId="0" borderId="10" xfId="0" applyNumberFormat="1" applyFont="1" applyFill="1" applyBorder="1" applyAlignment="1">
      <alignment vertical="center"/>
    </xf>
    <xf numFmtId="176" fontId="30" fillId="0" borderId="0" xfId="0" applyNumberFormat="1" applyFont="1" applyFill="1" applyBorder="1" applyAlignment="1">
      <alignment vertical="center"/>
    </xf>
    <xf numFmtId="178" fontId="30" fillId="0" borderId="0" xfId="33" applyNumberFormat="1" applyFont="1" applyFill="1" applyBorder="1" applyAlignment="1">
      <alignment vertical="center"/>
    </xf>
    <xf numFmtId="178" fontId="30" fillId="0" borderId="10" xfId="33" applyNumberFormat="1" applyFont="1" applyFill="1" applyBorder="1" applyAlignment="1">
      <alignment vertical="center"/>
    </xf>
    <xf numFmtId="0" fontId="27" fillId="0" borderId="0" xfId="0" applyFont="1" applyFill="1" applyBorder="1" applyAlignment="1">
      <alignment horizontal="center" vertical="center"/>
    </xf>
    <xf numFmtId="0" fontId="33" fillId="0" borderId="0" xfId="0" applyFont="1" applyFill="1" applyAlignment="1">
      <alignment horizontal="center" vertical="center"/>
    </xf>
    <xf numFmtId="0" fontId="34" fillId="0" borderId="0" xfId="0" applyFont="1" applyFill="1"/>
    <xf numFmtId="0" fontId="34" fillId="0" borderId="0" xfId="0" applyFont="1" applyFill="1" applyAlignment="1">
      <alignment horizontal="center"/>
    </xf>
    <xf numFmtId="0" fontId="34" fillId="0" borderId="0" xfId="0" applyFont="1" applyFill="1" applyAlignment="1">
      <alignment horizontal="distributed" indent="1"/>
    </xf>
    <xf numFmtId="0" fontId="34" fillId="0" borderId="0" xfId="0" applyFont="1" applyFill="1" applyAlignment="1">
      <alignment horizontal="left"/>
    </xf>
    <xf numFmtId="178" fontId="35" fillId="0" borderId="0" xfId="33" applyNumberFormat="1" applyFont="1" applyFill="1" applyBorder="1" applyAlignment="1"/>
    <xf numFmtId="176" fontId="35" fillId="0" borderId="0" xfId="0" applyNumberFormat="1" applyFont="1" applyFill="1" applyBorder="1" applyAlignment="1"/>
    <xf numFmtId="0" fontId="34" fillId="0" borderId="0" xfId="0" applyFont="1" applyFill="1" applyBorder="1" applyAlignment="1">
      <alignment horizontal="distributed" vertical="center"/>
    </xf>
    <xf numFmtId="56" fontId="34" fillId="0" borderId="0" xfId="0" applyNumberFormat="1" applyFont="1" applyFill="1" applyBorder="1" applyAlignment="1">
      <alignment horizontal="distributed" vertical="center" indent="1"/>
    </xf>
    <xf numFmtId="0" fontId="34" fillId="0" borderId="0" xfId="0" applyFont="1" applyFill="1" applyBorder="1" applyAlignment="1">
      <alignment horizontal="center"/>
    </xf>
    <xf numFmtId="0" fontId="34" fillId="0" borderId="20" xfId="0" applyFont="1" applyFill="1" applyBorder="1" applyAlignment="1">
      <alignment horizontal="center" vertical="center"/>
    </xf>
    <xf numFmtId="0" fontId="34" fillId="0" borderId="0" xfId="0" applyFont="1" applyFill="1" applyBorder="1" applyAlignment="1">
      <alignment horizontal="right"/>
    </xf>
    <xf numFmtId="0" fontId="34" fillId="0" borderId="0" xfId="0" applyFont="1" applyFill="1" applyBorder="1" applyAlignment="1">
      <alignment horizontal="distributed" vertical="center" indent="1"/>
    </xf>
    <xf numFmtId="0" fontId="34" fillId="0" borderId="0" xfId="0" applyFont="1" applyFill="1" applyBorder="1" applyAlignment="1">
      <alignment horizontal="center" vertical="center"/>
    </xf>
    <xf numFmtId="0" fontId="30" fillId="0" borderId="17"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4" fillId="0" borderId="0" xfId="0" applyFont="1" applyFill="1" applyBorder="1" applyAlignment="1">
      <alignment vertical="center"/>
    </xf>
    <xf numFmtId="0" fontId="34" fillId="0" borderId="0" xfId="0" applyFont="1" applyFill="1" applyBorder="1" applyAlignment="1"/>
    <xf numFmtId="0" fontId="34" fillId="0" borderId="0" xfId="0" applyFont="1" applyFill="1" applyAlignment="1">
      <alignment horizontal="left" vertical="center"/>
    </xf>
    <xf numFmtId="0" fontId="34" fillId="0" borderId="0" xfId="0" applyFont="1" applyFill="1" applyBorder="1" applyAlignment="1">
      <alignment horizontal="distributed" indent="1"/>
    </xf>
    <xf numFmtId="0" fontId="30" fillId="0" borderId="18" xfId="0" applyFont="1" applyFill="1" applyBorder="1" applyAlignment="1">
      <alignment horizontal="distributed" vertical="center" justifyLastLine="1"/>
    </xf>
    <xf numFmtId="0" fontId="30" fillId="0" borderId="19" xfId="0" applyFont="1" applyFill="1" applyBorder="1" applyAlignment="1">
      <alignment horizontal="distributed" vertical="center" justifyLastLine="1"/>
    </xf>
    <xf numFmtId="0" fontId="37" fillId="0" borderId="0" xfId="43" applyFont="1" applyFill="1" applyAlignment="1">
      <alignment vertical="center"/>
    </xf>
    <xf numFmtId="179" fontId="37" fillId="0" borderId="0" xfId="43" applyNumberFormat="1" applyFont="1" applyFill="1" applyAlignment="1">
      <alignment vertical="center"/>
    </xf>
    <xf numFmtId="0" fontId="38" fillId="0" borderId="0" xfId="43" applyFont="1" applyFill="1" applyAlignment="1"/>
    <xf numFmtId="0" fontId="38" fillId="0" borderId="0" xfId="43" applyFont="1" applyFill="1" applyBorder="1" applyAlignment="1">
      <alignment horizontal="left"/>
    </xf>
    <xf numFmtId="0" fontId="38" fillId="0" borderId="23" xfId="43" applyFont="1" applyFill="1" applyBorder="1" applyAlignment="1"/>
    <xf numFmtId="180" fontId="39" fillId="0" borderId="0" xfId="43" applyNumberFormat="1" applyFont="1" applyFill="1" applyAlignment="1">
      <alignment horizontal="right" vertical="center"/>
    </xf>
    <xf numFmtId="181" fontId="39" fillId="0" borderId="0" xfId="43" applyNumberFormat="1" applyFont="1" applyFill="1" applyAlignment="1">
      <alignment horizontal="right" vertical="center"/>
    </xf>
    <xf numFmtId="182" fontId="39" fillId="0" borderId="0" xfId="43" applyNumberFormat="1" applyFont="1" applyFill="1" applyAlignment="1">
      <alignment horizontal="right" vertical="center"/>
    </xf>
    <xf numFmtId="41" fontId="39" fillId="0" borderId="0" xfId="43" applyNumberFormat="1" applyFont="1" applyFill="1" applyBorder="1" applyAlignment="1">
      <alignment horizontal="right" vertical="center"/>
    </xf>
    <xf numFmtId="41" fontId="39" fillId="0" borderId="0" xfId="43" quotePrefix="1" applyNumberFormat="1" applyFont="1" applyFill="1" applyBorder="1" applyAlignment="1">
      <alignment horizontal="right" vertical="center"/>
    </xf>
    <xf numFmtId="41" fontId="39" fillId="0" borderId="10" xfId="43" applyNumberFormat="1" applyFont="1" applyFill="1" applyBorder="1" applyAlignment="1">
      <alignment horizontal="right" vertical="center"/>
    </xf>
    <xf numFmtId="0" fontId="39" fillId="0" borderId="0" xfId="43" applyFont="1" applyFill="1" applyAlignment="1">
      <alignment horizontal="distributed" vertical="center"/>
    </xf>
    <xf numFmtId="0" fontId="39" fillId="0" borderId="0" xfId="43" applyFont="1" applyFill="1" applyBorder="1" applyAlignment="1">
      <alignment horizontal="distributed" vertical="center"/>
    </xf>
    <xf numFmtId="0" fontId="38" fillId="0" borderId="0" xfId="43" applyFont="1" applyFill="1" applyBorder="1" applyAlignment="1">
      <alignment horizontal="right"/>
    </xf>
    <xf numFmtId="179" fontId="38" fillId="0" borderId="23" xfId="43" applyNumberFormat="1" applyFont="1" applyFill="1" applyBorder="1" applyAlignment="1">
      <alignment horizontal="right"/>
    </xf>
    <xf numFmtId="0" fontId="38" fillId="0" borderId="23" xfId="43" applyFont="1" applyFill="1" applyBorder="1" applyAlignment="1">
      <alignment horizontal="right"/>
    </xf>
    <xf numFmtId="0" fontId="38" fillId="0" borderId="24" xfId="43" applyFont="1" applyFill="1" applyBorder="1" applyAlignment="1">
      <alignment horizontal="right"/>
    </xf>
    <xf numFmtId="0" fontId="38" fillId="0" borderId="0" xfId="43" applyFont="1" applyFill="1" applyBorder="1" applyAlignment="1">
      <alignment horizontal="center"/>
    </xf>
    <xf numFmtId="0" fontId="40" fillId="0" borderId="0" xfId="43" applyFont="1" applyFill="1" applyAlignment="1">
      <alignment vertical="center"/>
    </xf>
    <xf numFmtId="0" fontId="39" fillId="0" borderId="16" xfId="43" applyFont="1" applyFill="1" applyBorder="1" applyAlignment="1">
      <alignment horizontal="distributed" vertical="center" justifyLastLine="1"/>
    </xf>
    <xf numFmtId="0" fontId="39" fillId="0" borderId="25" xfId="43" applyFont="1" applyFill="1" applyBorder="1" applyAlignment="1">
      <alignment horizontal="distributed" vertical="center" justifyLastLine="1"/>
    </xf>
    <xf numFmtId="0" fontId="39" fillId="0" borderId="17" xfId="43" applyFont="1" applyFill="1" applyBorder="1" applyAlignment="1">
      <alignment horizontal="distributed" vertical="center" justifyLastLine="1"/>
    </xf>
    <xf numFmtId="0" fontId="41" fillId="0" borderId="0" xfId="43" applyFont="1" applyFill="1" applyAlignment="1">
      <alignment horizontal="right"/>
    </xf>
    <xf numFmtId="0" fontId="38" fillId="0" borderId="0" xfId="43" applyFont="1" applyFill="1" applyAlignment="1">
      <alignment horizontal="right"/>
    </xf>
    <xf numFmtId="0" fontId="26" fillId="0" borderId="0" xfId="0" applyFont="1" applyAlignment="1">
      <alignment vertical="center"/>
    </xf>
    <xf numFmtId="49" fontId="26" fillId="0" borderId="0" xfId="0" applyNumberFormat="1" applyFont="1" applyAlignment="1">
      <alignment vertical="center"/>
    </xf>
    <xf numFmtId="0" fontId="26" fillId="0" borderId="0" xfId="0" applyFont="1" applyFill="1" applyAlignment="1">
      <alignment vertical="center"/>
    </xf>
    <xf numFmtId="49" fontId="26" fillId="0" borderId="0" xfId="0" applyNumberFormat="1" applyFont="1" applyFill="1" applyAlignment="1">
      <alignment vertical="center"/>
    </xf>
    <xf numFmtId="0" fontId="34" fillId="0" borderId="0" xfId="0" applyFont="1" applyAlignment="1"/>
    <xf numFmtId="0" fontId="34" fillId="0" borderId="0" xfId="0" applyFont="1" applyFill="1" applyAlignment="1"/>
    <xf numFmtId="0" fontId="34" fillId="0" borderId="23" xfId="0" applyFont="1" applyFill="1" applyBorder="1" applyAlignment="1">
      <alignment horizontal="left"/>
    </xf>
    <xf numFmtId="0" fontId="30" fillId="0" borderId="0" xfId="0" applyFont="1" applyAlignment="1">
      <alignment vertical="center"/>
    </xf>
    <xf numFmtId="180" fontId="30" fillId="0" borderId="18" xfId="0" applyNumberFormat="1" applyFont="1" applyBorder="1" applyAlignment="1">
      <alignment horizontal="right" vertical="center"/>
    </xf>
    <xf numFmtId="177" fontId="30" fillId="0" borderId="26" xfId="0" applyNumberFormat="1" applyFont="1" applyFill="1" applyBorder="1" applyAlignment="1">
      <alignment horizontal="right" vertical="center"/>
    </xf>
    <xf numFmtId="177" fontId="30" fillId="0" borderId="19" xfId="0" applyNumberFormat="1" applyFont="1" applyFill="1" applyBorder="1" applyAlignment="1">
      <alignment horizontal="right" vertical="center"/>
    </xf>
    <xf numFmtId="177" fontId="30" fillId="0" borderId="18" xfId="0" applyNumberFormat="1" applyFont="1" applyFill="1" applyBorder="1" applyAlignment="1">
      <alignment horizontal="right" vertical="center"/>
    </xf>
    <xf numFmtId="0" fontId="30" fillId="0" borderId="19" xfId="0" applyNumberFormat="1" applyFont="1" applyFill="1" applyBorder="1" applyAlignment="1">
      <alignment horizontal="center" vertical="center"/>
    </xf>
    <xf numFmtId="0" fontId="45" fillId="0" borderId="0" xfId="0" applyFont="1" applyAlignment="1">
      <alignment vertical="center"/>
    </xf>
    <xf numFmtId="180" fontId="30" fillId="0" borderId="10" xfId="0" applyNumberFormat="1" applyFont="1" applyBorder="1" applyAlignment="1">
      <alignment horizontal="right" vertical="center"/>
    </xf>
    <xf numFmtId="177" fontId="30" fillId="0" borderId="20" xfId="0" applyNumberFormat="1" applyFont="1" applyFill="1" applyBorder="1" applyAlignment="1">
      <alignment horizontal="right" vertical="center"/>
    </xf>
    <xf numFmtId="0" fontId="30" fillId="0" borderId="0" xfId="0" applyNumberFormat="1" applyFont="1" applyFill="1" applyAlignment="1">
      <alignment horizontal="center" vertical="center"/>
    </xf>
    <xf numFmtId="0" fontId="30" fillId="0" borderId="20" xfId="0" applyNumberFormat="1" applyFont="1" applyFill="1" applyBorder="1" applyAlignment="1">
      <alignment horizontal="center" vertical="center" wrapText="1"/>
    </xf>
    <xf numFmtId="176" fontId="30" fillId="0" borderId="20" xfId="0" applyNumberFormat="1" applyFont="1" applyFill="1" applyBorder="1" applyAlignment="1">
      <alignment horizontal="right" vertical="center"/>
    </xf>
    <xf numFmtId="176" fontId="30" fillId="0" borderId="10" xfId="0" applyNumberFormat="1" applyFont="1" applyFill="1" applyBorder="1" applyAlignment="1">
      <alignment horizontal="right" vertical="center"/>
    </xf>
    <xf numFmtId="0" fontId="30" fillId="0" borderId="22" xfId="0" applyFont="1" applyFill="1" applyBorder="1" applyAlignment="1">
      <alignment horizontal="distributed" vertical="center" justifyLastLine="1"/>
    </xf>
    <xf numFmtId="0" fontId="34" fillId="0" borderId="31" xfId="0" applyFont="1" applyFill="1" applyBorder="1" applyAlignment="1">
      <alignment horizontal="right"/>
    </xf>
    <xf numFmtId="0" fontId="34" fillId="0" borderId="31" xfId="0" applyFont="1" applyFill="1" applyBorder="1" applyAlignment="1"/>
    <xf numFmtId="0" fontId="34" fillId="0" borderId="31" xfId="0" applyFont="1" applyFill="1" applyBorder="1" applyAlignment="1">
      <alignment horizontal="left"/>
    </xf>
    <xf numFmtId="0" fontId="31" fillId="0" borderId="0" xfId="0" applyFont="1" applyAlignment="1">
      <alignment vertical="center"/>
    </xf>
    <xf numFmtId="0" fontId="33" fillId="0" borderId="0" xfId="0" applyFont="1" applyFill="1" applyAlignment="1"/>
    <xf numFmtId="0" fontId="33" fillId="0" borderId="0" xfId="0" applyFont="1" applyFill="1" applyAlignment="1">
      <alignment horizontal="center"/>
    </xf>
    <xf numFmtId="0" fontId="46" fillId="0" borderId="0" xfId="0" applyFont="1" applyAlignment="1">
      <alignment vertical="center"/>
    </xf>
    <xf numFmtId="0" fontId="46" fillId="0" borderId="0" xfId="0" applyFont="1" applyFill="1" applyAlignment="1">
      <alignment vertical="center"/>
    </xf>
    <xf numFmtId="0" fontId="30" fillId="0" borderId="0" xfId="0" applyFont="1" applyFill="1" applyAlignment="1">
      <alignment vertical="center"/>
    </xf>
    <xf numFmtId="176" fontId="30" fillId="0" borderId="19" xfId="0" applyNumberFormat="1" applyFont="1" applyFill="1" applyBorder="1" applyAlignment="1">
      <alignment horizontal="right" vertical="center"/>
    </xf>
    <xf numFmtId="176" fontId="30" fillId="0" borderId="18" xfId="0" applyNumberFormat="1" applyFont="1" applyFill="1" applyBorder="1" applyAlignment="1">
      <alignment horizontal="right" vertical="center"/>
    </xf>
    <xf numFmtId="49" fontId="30" fillId="0" borderId="0" xfId="0" applyNumberFormat="1" applyFont="1" applyFill="1" applyAlignment="1">
      <alignment horizontal="center" vertical="center" wrapText="1"/>
    </xf>
    <xf numFmtId="0" fontId="45" fillId="0" borderId="0" xfId="0" applyFont="1" applyFill="1" applyAlignment="1">
      <alignment vertical="center"/>
    </xf>
    <xf numFmtId="49" fontId="30" fillId="0" borderId="0" xfId="0" applyNumberFormat="1" applyFont="1" applyFill="1" applyAlignment="1">
      <alignment horizontal="center" vertical="center"/>
    </xf>
    <xf numFmtId="176" fontId="30" fillId="0" borderId="23" xfId="0" applyNumberFormat="1" applyFont="1" applyFill="1" applyBorder="1" applyAlignment="1">
      <alignment horizontal="right" vertical="center"/>
    </xf>
    <xf numFmtId="176" fontId="30" fillId="0" borderId="24" xfId="0" applyNumberFormat="1" applyFont="1" applyFill="1" applyBorder="1" applyAlignment="1">
      <alignment horizontal="right" vertical="center"/>
    </xf>
    <xf numFmtId="0" fontId="34" fillId="0" borderId="0" xfId="0" applyFont="1" applyFill="1" applyBorder="1" applyAlignment="1">
      <alignment horizontal="left"/>
    </xf>
    <xf numFmtId="49" fontId="34" fillId="0" borderId="0" xfId="0" applyNumberFormat="1" applyFont="1" applyFill="1" applyBorder="1" applyAlignment="1">
      <alignment horizontal="right" vertical="center"/>
    </xf>
    <xf numFmtId="182" fontId="30" fillId="0" borderId="0" xfId="0" applyNumberFormat="1" applyFont="1" applyFill="1" applyBorder="1" applyAlignment="1">
      <alignment horizontal="right" vertical="center"/>
    </xf>
    <xf numFmtId="0" fontId="30" fillId="0" borderId="36" xfId="0" applyFont="1" applyFill="1" applyBorder="1" applyAlignment="1">
      <alignment horizontal="distributed" vertical="center" justifyLastLine="1"/>
    </xf>
    <xf numFmtId="0" fontId="34" fillId="0" borderId="0" xfId="0" applyFont="1" applyFill="1" applyAlignment="1">
      <alignment horizontal="right"/>
    </xf>
    <xf numFmtId="0" fontId="34" fillId="0" borderId="23" xfId="0" applyFont="1" applyFill="1" applyBorder="1" applyAlignment="1"/>
    <xf numFmtId="180" fontId="30" fillId="0" borderId="0" xfId="44" applyNumberFormat="1" applyFont="1" applyFill="1" applyAlignment="1">
      <alignment horizontal="right" vertical="center" shrinkToFit="1"/>
    </xf>
    <xf numFmtId="180" fontId="30" fillId="0" borderId="0" xfId="44" applyNumberFormat="1" applyFont="1" applyFill="1" applyBorder="1" applyAlignment="1">
      <alignment horizontal="right" vertical="center" shrinkToFit="1"/>
    </xf>
    <xf numFmtId="180" fontId="30" fillId="0" borderId="10" xfId="44" applyNumberFormat="1" applyFont="1" applyFill="1" applyBorder="1" applyAlignment="1">
      <alignment horizontal="right" vertical="center" shrinkToFit="1"/>
    </xf>
    <xf numFmtId="0" fontId="30" fillId="0" borderId="0" xfId="0" applyFont="1" applyFill="1" applyAlignment="1">
      <alignment horizontal="distributed" vertical="center"/>
    </xf>
    <xf numFmtId="180" fontId="30" fillId="0" borderId="0" xfId="44" applyNumberFormat="1" applyFont="1" applyFill="1" applyAlignment="1">
      <alignment vertical="center" shrinkToFit="1"/>
    </xf>
    <xf numFmtId="0" fontId="31" fillId="0" borderId="0" xfId="0" applyFont="1" applyFill="1"/>
    <xf numFmtId="0" fontId="31" fillId="0" borderId="0" xfId="0" applyFont="1" applyFill="1" applyAlignment="1">
      <alignment vertical="center"/>
    </xf>
    <xf numFmtId="176" fontId="26" fillId="0" borderId="0" xfId="43" applyNumberFormat="1" applyFont="1" applyFill="1" applyAlignment="1">
      <alignment vertical="center"/>
    </xf>
    <xf numFmtId="176" fontId="26" fillId="0" borderId="0" xfId="43" applyNumberFormat="1" applyFont="1" applyFill="1" applyAlignment="1">
      <alignment vertical="center" shrinkToFit="1"/>
    </xf>
    <xf numFmtId="176" fontId="34" fillId="0" borderId="0" xfId="43" applyNumberFormat="1" applyFont="1" applyFill="1" applyAlignment="1"/>
    <xf numFmtId="176" fontId="34" fillId="0" borderId="0" xfId="43" applyNumberFormat="1" applyFont="1" applyFill="1" applyBorder="1" applyAlignment="1"/>
    <xf numFmtId="0" fontId="34" fillId="0" borderId="23" xfId="43" applyFont="1" applyFill="1" applyBorder="1" applyAlignment="1"/>
    <xf numFmtId="177" fontId="34" fillId="0" borderId="23" xfId="43" applyNumberFormat="1" applyFont="1" applyFill="1" applyBorder="1" applyAlignment="1">
      <alignment shrinkToFit="1"/>
    </xf>
    <xf numFmtId="176" fontId="34" fillId="0" borderId="23" xfId="43" applyNumberFormat="1" applyFont="1" applyFill="1" applyBorder="1" applyAlignment="1">
      <alignment shrinkToFit="1"/>
    </xf>
    <xf numFmtId="176" fontId="30" fillId="0" borderId="0" xfId="43" applyNumberFormat="1" applyFont="1" applyFill="1" applyAlignment="1">
      <alignment vertical="center"/>
    </xf>
    <xf numFmtId="176" fontId="30" fillId="0" borderId="26" xfId="43" applyNumberFormat="1" applyFont="1" applyFill="1" applyBorder="1" applyAlignment="1">
      <alignment horizontal="distributed" vertical="center" shrinkToFit="1"/>
    </xf>
    <xf numFmtId="176" fontId="30" fillId="0" borderId="20" xfId="43" applyNumberFormat="1" applyFont="1" applyFill="1" applyBorder="1" applyAlignment="1">
      <alignment horizontal="distributed" vertical="center" shrinkToFit="1"/>
    </xf>
    <xf numFmtId="176" fontId="45" fillId="0" borderId="0" xfId="43" applyNumberFormat="1" applyFont="1" applyFill="1" applyAlignment="1">
      <alignment vertical="center" shrinkToFit="1"/>
    </xf>
    <xf numFmtId="176" fontId="47" fillId="0" borderId="39" xfId="43" applyNumberFormat="1" applyFont="1" applyFill="1" applyBorder="1" applyAlignment="1">
      <alignment horizontal="distributed" vertical="center" shrinkToFit="1"/>
    </xf>
    <xf numFmtId="176" fontId="30" fillId="0" borderId="0" xfId="43" applyNumberFormat="1" applyFont="1" applyFill="1" applyAlignment="1">
      <alignment horizontal="distributed" vertical="center" justifyLastLine="1"/>
    </xf>
    <xf numFmtId="176" fontId="30" fillId="0" borderId="30" xfId="43" applyNumberFormat="1" applyFont="1" applyFill="1" applyBorder="1" applyAlignment="1">
      <alignment horizontal="distributed" vertical="center" justifyLastLine="1"/>
    </xf>
    <xf numFmtId="176" fontId="30" fillId="0" borderId="25" xfId="43" applyNumberFormat="1" applyFont="1" applyFill="1" applyBorder="1" applyAlignment="1">
      <alignment horizontal="distributed" vertical="center" justifyLastLine="1"/>
    </xf>
    <xf numFmtId="176" fontId="30" fillId="0" borderId="16" xfId="43" applyNumberFormat="1" applyFont="1" applyFill="1" applyBorder="1" applyAlignment="1">
      <alignment horizontal="distributed" vertical="center" justifyLastLine="1" shrinkToFit="1"/>
    </xf>
    <xf numFmtId="176" fontId="30" fillId="0" borderId="15" xfId="43" applyNumberFormat="1" applyFont="1" applyFill="1" applyBorder="1" applyAlignment="1">
      <alignment horizontal="distributed" vertical="center" justifyLastLine="1" shrinkToFit="1"/>
    </xf>
    <xf numFmtId="176" fontId="30" fillId="0" borderId="17" xfId="43" applyNumberFormat="1" applyFont="1" applyFill="1" applyBorder="1" applyAlignment="1">
      <alignment horizontal="distributed" vertical="center" justifyLastLine="1" shrinkToFit="1"/>
    </xf>
    <xf numFmtId="183" fontId="34" fillId="0" borderId="31" xfId="43" applyNumberFormat="1" applyFont="1" applyFill="1" applyBorder="1" applyAlignment="1">
      <alignment horizontal="right"/>
    </xf>
    <xf numFmtId="176" fontId="34" fillId="0" borderId="0" xfId="43" applyNumberFormat="1" applyFont="1" applyFill="1" applyAlignment="1">
      <alignment horizontal="center"/>
    </xf>
    <xf numFmtId="176" fontId="34" fillId="0" borderId="0" xfId="43" applyNumberFormat="1" applyFont="1" applyFill="1" applyAlignment="1">
      <alignment shrinkToFit="1"/>
    </xf>
    <xf numFmtId="176" fontId="34" fillId="0" borderId="31" xfId="43" applyNumberFormat="1" applyFont="1" applyFill="1" applyBorder="1" applyAlignment="1"/>
    <xf numFmtId="176" fontId="34" fillId="0" borderId="31" xfId="43" applyNumberFormat="1" applyFont="1" applyFill="1" applyBorder="1" applyAlignment="1">
      <alignment shrinkToFit="1"/>
    </xf>
    <xf numFmtId="176" fontId="48" fillId="0" borderId="0" xfId="43" applyNumberFormat="1" applyFont="1" applyFill="1" applyAlignment="1">
      <alignment vertical="center"/>
    </xf>
    <xf numFmtId="176" fontId="32" fillId="0" borderId="0" xfId="43" applyNumberFormat="1" applyFont="1" applyFill="1" applyAlignment="1">
      <alignment horizontal="center" vertical="center"/>
    </xf>
    <xf numFmtId="176" fontId="32" fillId="0" borderId="0" xfId="43" applyNumberFormat="1" applyFont="1" applyFill="1" applyAlignment="1">
      <alignment horizontal="center" vertical="center" shrinkToFit="1"/>
    </xf>
    <xf numFmtId="176" fontId="26" fillId="0" borderId="0" xfId="43" applyNumberFormat="1" applyFont="1" applyAlignment="1">
      <alignment vertical="center"/>
    </xf>
    <xf numFmtId="176" fontId="26" fillId="0" borderId="0" xfId="43" applyNumberFormat="1" applyFont="1" applyAlignment="1">
      <alignment vertical="center" shrinkToFit="1"/>
    </xf>
    <xf numFmtId="176" fontId="34" fillId="0" borderId="0" xfId="43" applyNumberFormat="1" applyFont="1" applyAlignment="1"/>
    <xf numFmtId="176" fontId="34" fillId="0" borderId="0" xfId="43" applyNumberFormat="1" applyFont="1" applyBorder="1" applyAlignment="1"/>
    <xf numFmtId="176" fontId="30" fillId="0" borderId="0" xfId="43" applyNumberFormat="1" applyFont="1" applyAlignment="1">
      <alignment vertical="center"/>
    </xf>
    <xf numFmtId="176" fontId="30" fillId="0" borderId="0" xfId="43" applyNumberFormat="1" applyFont="1" applyFill="1" applyBorder="1" applyAlignment="1">
      <alignment vertical="center"/>
    </xf>
    <xf numFmtId="176" fontId="45" fillId="0" borderId="0" xfId="43" applyNumberFormat="1" applyFont="1" applyAlignment="1">
      <alignment vertical="center" shrinkToFit="1"/>
    </xf>
    <xf numFmtId="176" fontId="47" fillId="0" borderId="39" xfId="43" applyNumberFormat="1" applyFont="1" applyBorder="1" applyAlignment="1">
      <alignment horizontal="distributed" vertical="center" shrinkToFit="1"/>
    </xf>
    <xf numFmtId="176" fontId="30" fillId="0" borderId="0" xfId="43" applyNumberFormat="1" applyFont="1" applyAlignment="1">
      <alignment horizontal="distributed" vertical="center" justifyLastLine="1"/>
    </xf>
    <xf numFmtId="176" fontId="30" fillId="0" borderId="30" xfId="43" applyNumberFormat="1" applyFont="1" applyBorder="1" applyAlignment="1">
      <alignment horizontal="distributed" vertical="center" justifyLastLine="1"/>
    </xf>
    <xf numFmtId="176" fontId="34" fillId="0" borderId="0" xfId="43" applyNumberFormat="1" applyFont="1" applyAlignment="1">
      <alignment horizontal="right"/>
    </xf>
    <xf numFmtId="176" fontId="34" fillId="0" borderId="31" xfId="43" applyNumberFormat="1" applyFont="1" applyBorder="1" applyAlignment="1"/>
    <xf numFmtId="176" fontId="34" fillId="0" borderId="31" xfId="43" applyNumberFormat="1" applyFont="1" applyBorder="1" applyAlignment="1">
      <alignment shrinkToFit="1"/>
    </xf>
    <xf numFmtId="176" fontId="48" fillId="0" borderId="0" xfId="43" applyNumberFormat="1" applyFont="1" applyAlignment="1">
      <alignment vertical="center"/>
    </xf>
    <xf numFmtId="176" fontId="32" fillId="0" borderId="0" xfId="43" applyNumberFormat="1" applyFont="1" applyAlignment="1">
      <alignment horizontal="center" vertical="center"/>
    </xf>
    <xf numFmtId="176" fontId="32" fillId="0" borderId="0" xfId="43" applyNumberFormat="1" applyFont="1" applyAlignment="1">
      <alignment horizontal="center" vertical="center" shrinkToFit="1"/>
    </xf>
    <xf numFmtId="177" fontId="26" fillId="0" borderId="0" xfId="43" applyNumberFormat="1" applyFont="1" applyAlignment="1">
      <alignment vertical="center"/>
    </xf>
    <xf numFmtId="177" fontId="26" fillId="0" borderId="0" xfId="43" applyNumberFormat="1" applyFont="1" applyAlignment="1">
      <alignment vertical="center" shrinkToFit="1"/>
    </xf>
    <xf numFmtId="177" fontId="34" fillId="0" borderId="0" xfId="43" applyNumberFormat="1" applyFont="1" applyAlignment="1"/>
    <xf numFmtId="177" fontId="30" fillId="0" borderId="0" xfId="43" applyNumberFormat="1" applyFont="1" applyAlignment="1">
      <alignment vertical="center"/>
    </xf>
    <xf numFmtId="177" fontId="30" fillId="0" borderId="0" xfId="43" applyNumberFormat="1" applyFont="1" applyFill="1" applyAlignment="1">
      <alignment vertical="center"/>
    </xf>
    <xf numFmtId="177" fontId="45" fillId="0" borderId="0" xfId="43" applyNumberFormat="1" applyFont="1" applyAlignment="1">
      <alignment vertical="center" shrinkToFit="1"/>
    </xf>
    <xf numFmtId="177" fontId="47" fillId="0" borderId="39" xfId="43" applyNumberFormat="1" applyFont="1" applyBorder="1" applyAlignment="1">
      <alignment horizontal="distributed" vertical="center" shrinkToFit="1"/>
    </xf>
    <xf numFmtId="177" fontId="30" fillId="0" borderId="0" xfId="43" applyNumberFormat="1" applyFont="1" applyAlignment="1">
      <alignment horizontal="distributed" vertical="center" justifyLastLine="1"/>
    </xf>
    <xf numFmtId="177" fontId="30" fillId="0" borderId="30" xfId="43" applyNumberFormat="1" applyFont="1" applyFill="1" applyBorder="1" applyAlignment="1">
      <alignment horizontal="distributed" vertical="center" justifyLastLine="1"/>
    </xf>
    <xf numFmtId="177" fontId="30" fillId="0" borderId="16" xfId="43" applyNumberFormat="1" applyFont="1" applyFill="1" applyBorder="1" applyAlignment="1">
      <alignment horizontal="distributed" vertical="center" justifyLastLine="1"/>
    </xf>
    <xf numFmtId="177" fontId="30" fillId="0" borderId="15" xfId="43" applyNumberFormat="1" applyFont="1" applyFill="1" applyBorder="1" applyAlignment="1">
      <alignment horizontal="distributed" vertical="center" justifyLastLine="1"/>
    </xf>
    <xf numFmtId="177" fontId="34" fillId="0" borderId="31" xfId="43" applyNumberFormat="1" applyFont="1" applyBorder="1" applyAlignment="1"/>
    <xf numFmtId="177" fontId="34" fillId="0" borderId="31" xfId="43" applyNumberFormat="1" applyFont="1" applyBorder="1" applyAlignment="1">
      <alignment shrinkToFit="1"/>
    </xf>
    <xf numFmtId="177" fontId="48" fillId="0" borderId="0" xfId="43" applyNumberFormat="1" applyFont="1" applyAlignment="1">
      <alignment vertical="center"/>
    </xf>
    <xf numFmtId="177" fontId="32" fillId="0" borderId="0" xfId="43" applyNumberFormat="1" applyFont="1" applyAlignment="1">
      <alignment horizontal="center" vertical="center"/>
    </xf>
    <xf numFmtId="177" fontId="32" fillId="0" borderId="0" xfId="43" applyNumberFormat="1" applyFont="1" applyAlignment="1">
      <alignment horizontal="center" vertical="center" shrinkToFit="1"/>
    </xf>
    <xf numFmtId="0" fontId="26" fillId="0" borderId="0" xfId="0" applyFont="1"/>
    <xf numFmtId="0" fontId="34" fillId="0" borderId="23" xfId="0" applyFont="1" applyBorder="1" applyAlignment="1"/>
    <xf numFmtId="184" fontId="30" fillId="0" borderId="0" xfId="0" applyNumberFormat="1" applyFont="1" applyFill="1" applyBorder="1" applyAlignment="1">
      <alignment horizontal="right" vertical="center"/>
    </xf>
    <xf numFmtId="180" fontId="30" fillId="0" borderId="0" xfId="0" applyNumberFormat="1" applyFont="1" applyFill="1" applyBorder="1" applyAlignment="1">
      <alignment horizontal="right" vertical="center"/>
    </xf>
    <xf numFmtId="49" fontId="30" fillId="0" borderId="0" xfId="0" applyNumberFormat="1" applyFont="1" applyFill="1" applyBorder="1" applyAlignment="1">
      <alignment horizontal="center" vertical="center"/>
    </xf>
    <xf numFmtId="184" fontId="30" fillId="0" borderId="0" xfId="0" applyNumberFormat="1" applyFont="1" applyFill="1" applyAlignment="1">
      <alignment horizontal="right" vertical="center"/>
    </xf>
    <xf numFmtId="0" fontId="34" fillId="0" borderId="0" xfId="0" applyFont="1"/>
    <xf numFmtId="0" fontId="34" fillId="0" borderId="24" xfId="0" applyFont="1" applyFill="1" applyBorder="1" applyAlignment="1">
      <alignment horizontal="right"/>
    </xf>
    <xf numFmtId="0" fontId="30" fillId="0" borderId="18" xfId="0" applyFont="1" applyFill="1" applyBorder="1" applyAlignment="1">
      <alignment horizontal="distributed" vertical="center" justifyLastLine="1" shrinkToFit="1"/>
    </xf>
    <xf numFmtId="0" fontId="32" fillId="0" borderId="0" xfId="0" applyFont="1" applyAlignment="1">
      <alignment horizontal="center"/>
    </xf>
    <xf numFmtId="185" fontId="30" fillId="0" borderId="19" xfId="44" applyNumberFormat="1" applyFont="1" applyFill="1" applyBorder="1" applyAlignment="1">
      <alignment vertical="center"/>
    </xf>
    <xf numFmtId="180" fontId="30" fillId="0" borderId="19" xfId="44" applyNumberFormat="1" applyFont="1" applyFill="1" applyBorder="1" applyAlignment="1">
      <alignment vertical="center"/>
    </xf>
    <xf numFmtId="186" fontId="30" fillId="0" borderId="19" xfId="44" applyNumberFormat="1" applyFont="1" applyFill="1" applyBorder="1" applyAlignment="1">
      <alignment vertical="center"/>
    </xf>
    <xf numFmtId="180" fontId="30" fillId="0" borderId="18" xfId="44" applyNumberFormat="1" applyFont="1" applyFill="1" applyBorder="1" applyAlignment="1">
      <alignment vertical="center"/>
    </xf>
    <xf numFmtId="0" fontId="30" fillId="0" borderId="19" xfId="0" applyFont="1" applyFill="1" applyBorder="1" applyAlignment="1">
      <alignment horizontal="distributed" vertical="center" shrinkToFit="1"/>
    </xf>
    <xf numFmtId="185" fontId="30" fillId="0" borderId="0" xfId="44" applyNumberFormat="1" applyFont="1" applyFill="1" applyAlignment="1">
      <alignment horizontal="right" vertical="center"/>
    </xf>
    <xf numFmtId="180" fontId="30" fillId="0" borderId="0" xfId="44" applyNumberFormat="1" applyFont="1" applyFill="1" applyAlignment="1">
      <alignment horizontal="right" vertical="center"/>
    </xf>
    <xf numFmtId="186" fontId="30" fillId="0" borderId="0" xfId="44" applyNumberFormat="1" applyFont="1" applyFill="1" applyAlignment="1">
      <alignment horizontal="right" vertical="center"/>
    </xf>
    <xf numFmtId="180" fontId="30" fillId="0" borderId="0" xfId="44" applyNumberFormat="1" applyFont="1" applyFill="1" applyBorder="1" applyAlignment="1">
      <alignment horizontal="right" vertical="center"/>
    </xf>
    <xf numFmtId="180" fontId="30" fillId="0" borderId="10" xfId="44" applyNumberFormat="1" applyFont="1" applyFill="1" applyBorder="1" applyAlignment="1">
      <alignment horizontal="right" vertical="center"/>
    </xf>
    <xf numFmtId="0" fontId="30" fillId="0" borderId="0" xfId="0" applyFont="1" applyFill="1" applyAlignment="1">
      <alignment horizontal="distributed" vertical="center" shrinkToFit="1"/>
    </xf>
    <xf numFmtId="0" fontId="34" fillId="0" borderId="23" xfId="0" applyFont="1" applyFill="1" applyBorder="1" applyAlignment="1">
      <alignment horizontal="right"/>
    </xf>
    <xf numFmtId="0" fontId="34" fillId="0" borderId="0" xfId="0" applyFont="1" applyFill="1" applyAlignment="1">
      <alignment horizontal="distributed" vertical="center" shrinkToFit="1"/>
    </xf>
    <xf numFmtId="0" fontId="33" fillId="0" borderId="0" xfId="0" applyFont="1" applyBorder="1" applyAlignment="1">
      <alignment horizontal="center"/>
    </xf>
    <xf numFmtId="38" fontId="26" fillId="0" borderId="0" xfId="33" applyFont="1" applyFill="1" applyAlignment="1">
      <alignment vertical="center"/>
    </xf>
    <xf numFmtId="38" fontId="34" fillId="0" borderId="0" xfId="33" applyFont="1" applyFill="1" applyAlignment="1"/>
    <xf numFmtId="38" fontId="34" fillId="0" borderId="0" xfId="33" applyFont="1" applyFill="1" applyBorder="1" applyAlignment="1"/>
    <xf numFmtId="0" fontId="30" fillId="0" borderId="22" xfId="0" applyFont="1" applyFill="1" applyBorder="1" applyAlignment="1">
      <alignment horizontal="distributed" vertical="center"/>
    </xf>
    <xf numFmtId="0" fontId="30" fillId="0" borderId="41" xfId="0" applyFont="1" applyFill="1" applyBorder="1" applyAlignment="1">
      <alignment horizontal="distributed" vertical="center"/>
    </xf>
    <xf numFmtId="38" fontId="26" fillId="0" borderId="0" xfId="33" applyFont="1" applyFill="1" applyBorder="1" applyAlignment="1">
      <alignment vertical="center"/>
    </xf>
    <xf numFmtId="38" fontId="30" fillId="0" borderId="28" xfId="33" applyFont="1" applyFill="1" applyBorder="1" applyAlignment="1">
      <alignment horizontal="distributed" vertical="center" justifyLastLine="1"/>
    </xf>
    <xf numFmtId="38" fontId="30" fillId="0" borderId="27" xfId="33" applyFont="1" applyFill="1" applyBorder="1" applyAlignment="1">
      <alignment horizontal="distributed" vertical="center" justifyLastLine="1"/>
    </xf>
    <xf numFmtId="38" fontId="30" fillId="0" borderId="42" xfId="33" applyFont="1" applyFill="1" applyBorder="1" applyAlignment="1">
      <alignment horizontal="distributed" vertical="center" justifyLastLine="1"/>
    </xf>
    <xf numFmtId="38" fontId="30" fillId="0" borderId="12" xfId="33" applyFont="1" applyFill="1" applyBorder="1" applyAlignment="1">
      <alignment horizontal="distributed" vertical="center" indent="1"/>
    </xf>
    <xf numFmtId="38" fontId="30" fillId="0" borderId="29" xfId="33" applyFont="1" applyFill="1" applyBorder="1" applyAlignment="1">
      <alignment horizontal="distributed" vertical="center" indent="1"/>
    </xf>
    <xf numFmtId="38" fontId="34" fillId="0" borderId="31" xfId="33" applyFont="1" applyFill="1" applyBorder="1" applyAlignment="1">
      <alignment horizontal="left"/>
    </xf>
    <xf numFmtId="38" fontId="33" fillId="0" borderId="0" xfId="33" applyFont="1" applyFill="1" applyAlignment="1">
      <alignment horizontal="center"/>
    </xf>
    <xf numFmtId="38" fontId="48" fillId="0" borderId="0" xfId="33" applyFont="1" applyFill="1" applyAlignment="1">
      <alignment vertical="center"/>
    </xf>
    <xf numFmtId="178" fontId="30" fillId="0" borderId="0" xfId="33" applyNumberFormat="1" applyFont="1" applyFill="1" applyBorder="1" applyAlignment="1">
      <alignment horizontal="right" vertical="center" shrinkToFit="1"/>
    </xf>
    <xf numFmtId="178" fontId="30" fillId="0" borderId="10" xfId="33" applyNumberFormat="1" applyFont="1" applyFill="1" applyBorder="1" applyAlignment="1">
      <alignment horizontal="right" vertical="center" shrinkToFit="1"/>
    </xf>
    <xf numFmtId="38" fontId="30" fillId="0" borderId="20" xfId="33" applyFont="1" applyFill="1" applyBorder="1" applyAlignment="1">
      <alignment horizontal="center" vertical="center"/>
    </xf>
    <xf numFmtId="38" fontId="30" fillId="0" borderId="20" xfId="33" applyFont="1" applyFill="1" applyBorder="1" applyAlignment="1">
      <alignment horizontal="center" vertical="center" shrinkToFit="1"/>
    </xf>
    <xf numFmtId="38" fontId="30" fillId="0" borderId="28" xfId="33" applyFont="1" applyFill="1" applyBorder="1" applyAlignment="1">
      <alignment horizontal="distributed" vertical="distributed" textRotation="255"/>
    </xf>
    <xf numFmtId="38" fontId="30" fillId="0" borderId="27" xfId="33" applyFont="1" applyFill="1" applyBorder="1" applyAlignment="1">
      <alignment horizontal="distributed" vertical="distributed" textRotation="255"/>
    </xf>
    <xf numFmtId="38" fontId="30" fillId="0" borderId="43" xfId="33" applyFont="1" applyFill="1" applyBorder="1" applyAlignment="1">
      <alignment horizontal="center" vertical="distributed" textRotation="255"/>
    </xf>
    <xf numFmtId="38" fontId="30" fillId="0" borderId="44" xfId="33" applyFont="1" applyFill="1" applyBorder="1" applyAlignment="1">
      <alignment horizontal="center" vertical="center" textRotation="255"/>
    </xf>
    <xf numFmtId="38" fontId="34" fillId="0" borderId="31" xfId="33" applyFont="1" applyFill="1" applyBorder="1" applyAlignment="1">
      <alignment horizontal="right"/>
    </xf>
    <xf numFmtId="38" fontId="34" fillId="0" borderId="31" xfId="33" applyFont="1" applyFill="1" applyBorder="1" applyAlignment="1"/>
    <xf numFmtId="0" fontId="30" fillId="0" borderId="30" xfId="0" applyFont="1" applyFill="1" applyBorder="1" applyAlignment="1">
      <alignment horizontal="distributed" vertical="center" justifyLastLine="1" shrinkToFit="1"/>
    </xf>
    <xf numFmtId="0" fontId="30" fillId="0" borderId="16" xfId="0" applyFont="1" applyFill="1" applyBorder="1" applyAlignment="1">
      <alignment horizontal="distributed" vertical="center" justifyLastLine="1" shrinkToFit="1"/>
    </xf>
    <xf numFmtId="0" fontId="50" fillId="0" borderId="38" xfId="0" applyFont="1" applyFill="1" applyBorder="1" applyAlignment="1">
      <alignment horizontal="distributed" vertical="center" wrapText="1"/>
    </xf>
    <xf numFmtId="0" fontId="30" fillId="0" borderId="40" xfId="0" applyFont="1" applyFill="1" applyBorder="1" applyAlignment="1">
      <alignment horizontal="distributed" vertical="center" justifyLastLine="1"/>
    </xf>
    <xf numFmtId="0" fontId="30" fillId="0" borderId="39" xfId="0" applyFont="1" applyFill="1" applyBorder="1" applyAlignment="1">
      <alignment horizontal="distributed" vertical="center" justifyLastLine="1"/>
    </xf>
    <xf numFmtId="0" fontId="30" fillId="0" borderId="38" xfId="0" applyFont="1" applyFill="1" applyBorder="1" applyAlignment="1">
      <alignment horizontal="distributed" vertical="center" justifyLastLine="1"/>
    </xf>
    <xf numFmtId="176" fontId="26" fillId="0" borderId="20" xfId="43" applyNumberFormat="1" applyFont="1" applyFill="1" applyBorder="1" applyAlignment="1">
      <alignment horizontal="distributed" vertical="center" shrinkToFit="1"/>
    </xf>
    <xf numFmtId="0" fontId="30" fillId="0" borderId="20" xfId="0" applyFont="1" applyFill="1" applyBorder="1" applyAlignment="1">
      <alignment horizontal="distributed" vertical="center"/>
    </xf>
    <xf numFmtId="0" fontId="32" fillId="0" borderId="0" xfId="0" applyFont="1" applyFill="1" applyAlignment="1">
      <alignment horizontal="center" vertical="center"/>
    </xf>
    <xf numFmtId="178" fontId="49" fillId="0" borderId="20" xfId="33" applyNumberFormat="1" applyFont="1" applyBorder="1" applyAlignment="1">
      <alignment horizontal="distributed" vertical="center" wrapText="1"/>
    </xf>
    <xf numFmtId="178" fontId="30" fillId="0" borderId="20" xfId="33" applyNumberFormat="1" applyFont="1" applyFill="1" applyBorder="1" applyAlignment="1">
      <alignment horizontal="distributed" vertical="center"/>
    </xf>
    <xf numFmtId="178" fontId="30" fillId="0" borderId="0" xfId="33" applyNumberFormat="1" applyFont="1" applyFill="1" applyBorder="1" applyAlignment="1">
      <alignment vertical="center" shrinkToFit="1"/>
    </xf>
    <xf numFmtId="0" fontId="32" fillId="0" borderId="0" xfId="0" applyFont="1" applyFill="1" applyAlignment="1">
      <alignment horizontal="center"/>
    </xf>
    <xf numFmtId="0" fontId="38" fillId="0" borderId="0" xfId="43" applyFont="1" applyFill="1" applyAlignment="1">
      <alignment horizontal="left"/>
    </xf>
    <xf numFmtId="0" fontId="38" fillId="0" borderId="23" xfId="43" applyFont="1" applyFill="1" applyBorder="1" applyAlignment="1">
      <alignment horizontal="left"/>
    </xf>
    <xf numFmtId="38" fontId="34" fillId="0" borderId="31" xfId="33" applyFont="1" applyFill="1" applyBorder="1" applyAlignment="1">
      <alignment horizontal="right"/>
    </xf>
    <xf numFmtId="0" fontId="34" fillId="0" borderId="31" xfId="0" applyFont="1" applyBorder="1" applyAlignment="1">
      <alignment horizontal="right"/>
    </xf>
    <xf numFmtId="0" fontId="47" fillId="0" borderId="19" xfId="0" applyFont="1" applyFill="1" applyBorder="1" applyAlignment="1">
      <alignment horizontal="center" vertical="center"/>
    </xf>
    <xf numFmtId="178" fontId="47" fillId="0" borderId="18" xfId="33" applyNumberFormat="1" applyFont="1" applyFill="1" applyBorder="1" applyAlignment="1">
      <alignment vertical="center"/>
    </xf>
    <xf numFmtId="178" fontId="47" fillId="0" borderId="19" xfId="33" applyNumberFormat="1" applyFont="1" applyFill="1" applyBorder="1" applyAlignment="1">
      <alignment vertical="center"/>
    </xf>
    <xf numFmtId="176" fontId="47" fillId="0" borderId="19" xfId="0" applyNumberFormat="1" applyFont="1" applyFill="1" applyBorder="1" applyAlignment="1">
      <alignment vertical="center"/>
    </xf>
    <xf numFmtId="0" fontId="51" fillId="0" borderId="19" xfId="0" applyFont="1" applyFill="1" applyBorder="1" applyAlignment="1">
      <alignment horizontal="distributed" vertical="center"/>
    </xf>
    <xf numFmtId="0" fontId="51" fillId="0" borderId="19" xfId="0" applyFont="1" applyFill="1" applyBorder="1" applyAlignment="1">
      <alignment horizontal="distributed" vertical="center" indent="1"/>
    </xf>
    <xf numFmtId="0" fontId="28" fillId="0" borderId="19" xfId="0" applyFont="1" applyFill="1" applyBorder="1" applyAlignment="1">
      <alignment horizontal="center" vertical="center"/>
    </xf>
    <xf numFmtId="0" fontId="51" fillId="0" borderId="0" xfId="0" applyFont="1" applyFill="1"/>
    <xf numFmtId="0" fontId="51" fillId="0" borderId="19" xfId="0" applyFont="1" applyFill="1" applyBorder="1" applyAlignment="1">
      <alignment horizontal="center" vertical="center"/>
    </xf>
    <xf numFmtId="0" fontId="47" fillId="0" borderId="0" xfId="43" applyFont="1" applyFill="1" applyAlignment="1">
      <alignment horizontal="distributed" vertical="center"/>
    </xf>
    <xf numFmtId="41" fontId="47" fillId="0" borderId="10" xfId="43" applyNumberFormat="1" applyFont="1" applyFill="1" applyBorder="1" applyAlignment="1">
      <alignment horizontal="right" vertical="center"/>
    </xf>
    <xf numFmtId="41" fontId="47" fillId="0" borderId="0" xfId="43" quotePrefix="1" applyNumberFormat="1" applyFont="1" applyFill="1" applyBorder="1" applyAlignment="1">
      <alignment horizontal="right" vertical="center"/>
    </xf>
    <xf numFmtId="41" fontId="47" fillId="0" borderId="0" xfId="43" applyNumberFormat="1" applyFont="1" applyFill="1" applyBorder="1" applyAlignment="1">
      <alignment horizontal="right" vertical="center"/>
    </xf>
    <xf numFmtId="182" fontId="47" fillId="0" borderId="0" xfId="43" applyNumberFormat="1" applyFont="1" applyFill="1" applyAlignment="1">
      <alignment horizontal="right" vertical="center"/>
    </xf>
    <xf numFmtId="181" fontId="47" fillId="0" borderId="0" xfId="43" applyNumberFormat="1" applyFont="1" applyFill="1" applyAlignment="1">
      <alignment horizontal="right" vertical="center"/>
    </xf>
    <xf numFmtId="180" fontId="47" fillId="0" borderId="0" xfId="43" applyNumberFormat="1" applyFont="1" applyFill="1" applyAlignment="1">
      <alignment horizontal="right" vertical="center"/>
    </xf>
    <xf numFmtId="0" fontId="52" fillId="0" borderId="0" xfId="43" applyFont="1" applyFill="1" applyAlignment="1">
      <alignment vertical="center"/>
    </xf>
    <xf numFmtId="179" fontId="38" fillId="0" borderId="0" xfId="43" applyNumberFormat="1" applyFont="1" applyFill="1" applyAlignment="1">
      <alignment horizontal="left"/>
    </xf>
    <xf numFmtId="0" fontId="47" fillId="0" borderId="0" xfId="0" applyNumberFormat="1" applyFont="1" applyFill="1" applyAlignment="1">
      <alignment horizontal="center" vertical="center" shrinkToFit="1"/>
    </xf>
    <xf numFmtId="176" fontId="47" fillId="0" borderId="10" xfId="0" applyNumberFormat="1" applyFont="1" applyFill="1" applyBorder="1" applyAlignment="1">
      <alignment horizontal="right" vertical="center"/>
    </xf>
    <xf numFmtId="176" fontId="47" fillId="0" borderId="0" xfId="0" applyNumberFormat="1" applyFont="1" applyFill="1" applyBorder="1" applyAlignment="1">
      <alignment horizontal="right" vertical="center"/>
    </xf>
    <xf numFmtId="176" fontId="47" fillId="0" borderId="20" xfId="0" applyNumberFormat="1" applyFont="1" applyFill="1" applyBorder="1" applyAlignment="1">
      <alignment horizontal="right" vertical="center"/>
    </xf>
    <xf numFmtId="180" fontId="47" fillId="0" borderId="10" xfId="0" applyNumberFormat="1" applyFont="1" applyBorder="1" applyAlignment="1">
      <alignment horizontal="right" vertical="center"/>
    </xf>
    <xf numFmtId="176" fontId="47" fillId="0" borderId="18" xfId="0" applyNumberFormat="1" applyFont="1" applyFill="1" applyBorder="1" applyAlignment="1">
      <alignment horizontal="right" vertical="center"/>
    </xf>
    <xf numFmtId="176" fontId="47" fillId="0" borderId="19" xfId="0" applyNumberFormat="1" applyFont="1" applyFill="1" applyBorder="1" applyAlignment="1">
      <alignment horizontal="right" vertical="center"/>
    </xf>
    <xf numFmtId="182" fontId="47" fillId="0" borderId="19" xfId="0" applyNumberFormat="1" applyFont="1" applyFill="1" applyBorder="1" applyAlignment="1">
      <alignment horizontal="right" vertical="center"/>
    </xf>
    <xf numFmtId="0" fontId="45" fillId="0" borderId="0" xfId="0" applyFont="1" applyFill="1"/>
    <xf numFmtId="0" fontId="47" fillId="0" borderId="0" xfId="0" applyFont="1" applyFill="1" applyAlignment="1">
      <alignment horizontal="distributed" vertical="center"/>
    </xf>
    <xf numFmtId="180" fontId="47" fillId="0" borderId="24" xfId="44" applyNumberFormat="1" applyFont="1" applyFill="1" applyBorder="1" applyAlignment="1">
      <alignment horizontal="right" vertical="center" shrinkToFit="1"/>
    </xf>
    <xf numFmtId="180" fontId="47" fillId="0" borderId="23" xfId="44" applyNumberFormat="1" applyFont="1" applyFill="1" applyBorder="1" applyAlignment="1">
      <alignment horizontal="right" vertical="center" shrinkToFit="1"/>
    </xf>
    <xf numFmtId="180" fontId="47" fillId="0" borderId="10" xfId="44" applyNumberFormat="1" applyFont="1" applyFill="1" applyBorder="1" applyAlignment="1">
      <alignment horizontal="right" vertical="center" shrinkToFit="1"/>
    </xf>
    <xf numFmtId="180" fontId="47" fillId="0" borderId="0" xfId="44" applyNumberFormat="1" applyFont="1" applyFill="1" applyBorder="1" applyAlignment="1">
      <alignment horizontal="right" vertical="center" shrinkToFit="1"/>
    </xf>
    <xf numFmtId="0" fontId="45" fillId="0" borderId="0" xfId="0" applyFont="1" applyFill="1" applyAlignment="1">
      <alignment horizontal="distributed" vertical="center"/>
    </xf>
    <xf numFmtId="180" fontId="45" fillId="0" borderId="10" xfId="44" applyNumberFormat="1" applyFont="1" applyFill="1" applyBorder="1" applyAlignment="1">
      <alignment horizontal="right" vertical="center" shrinkToFit="1"/>
    </xf>
    <xf numFmtId="180" fontId="45" fillId="0" borderId="0" xfId="44" applyNumberFormat="1" applyFont="1" applyFill="1" applyAlignment="1">
      <alignment horizontal="right" vertical="center" shrinkToFit="1"/>
    </xf>
    <xf numFmtId="180" fontId="45" fillId="0" borderId="0" xfId="44" applyNumberFormat="1" applyFont="1" applyFill="1" applyBorder="1" applyAlignment="1">
      <alignment horizontal="right" vertical="center" shrinkToFit="1"/>
    </xf>
    <xf numFmtId="180" fontId="47" fillId="0" borderId="0" xfId="44" applyNumberFormat="1" applyFont="1" applyFill="1" applyAlignment="1">
      <alignment horizontal="right" vertical="center" shrinkToFit="1"/>
    </xf>
    <xf numFmtId="0" fontId="52" fillId="0" borderId="0" xfId="0" applyFont="1" applyFill="1"/>
    <xf numFmtId="0" fontId="47" fillId="0" borderId="20" xfId="0" applyFont="1" applyFill="1" applyBorder="1" applyAlignment="1">
      <alignment horizontal="distributed" vertical="center"/>
    </xf>
    <xf numFmtId="0" fontId="47" fillId="0" borderId="0" xfId="0" applyFont="1" applyFill="1" applyBorder="1" applyAlignment="1">
      <alignment horizontal="distributed" vertical="center"/>
    </xf>
    <xf numFmtId="180" fontId="47" fillId="0" borderId="19" xfId="44" applyNumberFormat="1" applyFont="1" applyFill="1" applyBorder="1" applyAlignment="1">
      <alignment horizontal="right" vertical="center" shrinkToFit="1"/>
    </xf>
    <xf numFmtId="176" fontId="45" fillId="0" borderId="0" xfId="43" applyNumberFormat="1" applyFont="1" applyAlignment="1">
      <alignment vertical="center"/>
    </xf>
    <xf numFmtId="49" fontId="47" fillId="0" borderId="19" xfId="0" applyNumberFormat="1" applyFont="1" applyFill="1" applyBorder="1" applyAlignment="1">
      <alignment horizontal="center" vertical="center"/>
    </xf>
    <xf numFmtId="180" fontId="47" fillId="0" borderId="19" xfId="0" applyNumberFormat="1" applyFont="1" applyFill="1" applyBorder="1" applyAlignment="1">
      <alignment horizontal="right" vertical="center"/>
    </xf>
    <xf numFmtId="184" fontId="47" fillId="0" borderId="19" xfId="0" applyNumberFormat="1" applyFont="1" applyFill="1" applyBorder="1" applyAlignment="1">
      <alignment horizontal="right" vertical="center"/>
    </xf>
    <xf numFmtId="0" fontId="45" fillId="0" borderId="0" xfId="0" applyFont="1"/>
    <xf numFmtId="0" fontId="34" fillId="0" borderId="31" xfId="0" applyFont="1" applyBorder="1" applyAlignment="1"/>
    <xf numFmtId="0" fontId="47" fillId="0" borderId="0" xfId="0" applyFont="1" applyFill="1" applyAlignment="1">
      <alignment horizontal="distributed" vertical="center" shrinkToFit="1"/>
    </xf>
    <xf numFmtId="180" fontId="47" fillId="0" borderId="10" xfId="44" applyNumberFormat="1" applyFont="1" applyFill="1" applyBorder="1" applyAlignment="1">
      <alignment horizontal="right" vertical="center"/>
    </xf>
    <xf numFmtId="180" fontId="47" fillId="0" borderId="0" xfId="44" applyNumberFormat="1" applyFont="1" applyFill="1" applyBorder="1" applyAlignment="1">
      <alignment horizontal="right" vertical="center"/>
    </xf>
    <xf numFmtId="180" fontId="47" fillId="0" borderId="0" xfId="44" applyNumberFormat="1" applyFont="1" applyFill="1" applyAlignment="1">
      <alignment horizontal="right" vertical="center"/>
    </xf>
    <xf numFmtId="185" fontId="47" fillId="0" borderId="0" xfId="44" applyNumberFormat="1" applyFont="1" applyFill="1" applyAlignment="1">
      <alignment horizontal="right" vertical="center"/>
    </xf>
    <xf numFmtId="186" fontId="47" fillId="0" borderId="0" xfId="44" applyNumberFormat="1" applyFont="1" applyFill="1" applyAlignment="1">
      <alignment horizontal="right" vertical="center"/>
    </xf>
    <xf numFmtId="0" fontId="52" fillId="0" borderId="0" xfId="0" applyFont="1"/>
    <xf numFmtId="186" fontId="47" fillId="0" borderId="0" xfId="44" applyNumberFormat="1" applyFont="1" applyFill="1" applyBorder="1" applyAlignment="1">
      <alignment horizontal="right" vertical="center"/>
    </xf>
    <xf numFmtId="0" fontId="53" fillId="0" borderId="39" xfId="0" applyFont="1" applyBorder="1" applyAlignment="1">
      <alignment horizontal="distributed" vertical="center" wrapText="1"/>
    </xf>
    <xf numFmtId="178" fontId="47" fillId="0" borderId="23" xfId="33" applyNumberFormat="1" applyFont="1" applyFill="1" applyBorder="1" applyAlignment="1">
      <alignment horizontal="right" vertical="center"/>
    </xf>
    <xf numFmtId="38" fontId="47" fillId="0" borderId="26" xfId="33" applyFont="1" applyFill="1" applyBorder="1" applyAlignment="1">
      <alignment horizontal="center" vertical="center"/>
    </xf>
    <xf numFmtId="178" fontId="47" fillId="0" borderId="18" xfId="33" applyNumberFormat="1" applyFont="1" applyFill="1" applyBorder="1" applyAlignment="1">
      <alignment horizontal="right" vertical="center" shrinkToFit="1"/>
    </xf>
    <xf numFmtId="178" fontId="47" fillId="0" borderId="19" xfId="33" applyNumberFormat="1" applyFont="1" applyFill="1" applyBorder="1" applyAlignment="1">
      <alignment horizontal="right" vertical="center" shrinkToFit="1"/>
    </xf>
    <xf numFmtId="38" fontId="47" fillId="0" borderId="19" xfId="33" applyFont="1" applyFill="1" applyBorder="1" applyAlignment="1">
      <alignment horizontal="right" vertical="center" shrinkToFit="1"/>
    </xf>
    <xf numFmtId="38" fontId="52" fillId="0" borderId="0" xfId="33" applyFont="1" applyFill="1" applyAlignment="1">
      <alignment vertical="center"/>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19"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30" fillId="0" borderId="20" xfId="0" applyFont="1" applyFill="1" applyBorder="1" applyAlignment="1">
      <alignment horizontal="distributed" vertical="center"/>
    </xf>
    <xf numFmtId="0" fontId="30" fillId="0" borderId="15" xfId="0" applyFont="1" applyFill="1" applyBorder="1" applyAlignment="1">
      <alignment horizontal="center" vertical="center" shrinkToFit="1"/>
    </xf>
    <xf numFmtId="0" fontId="54" fillId="0" borderId="0" xfId="0" applyFont="1"/>
    <xf numFmtId="187" fontId="54" fillId="0" borderId="0" xfId="0" applyNumberFormat="1" applyFont="1"/>
    <xf numFmtId="188" fontId="54" fillId="0" borderId="0" xfId="0" applyNumberFormat="1" applyFont="1"/>
    <xf numFmtId="0" fontId="55" fillId="0" borderId="0" xfId="0" applyFont="1" applyAlignment="1"/>
    <xf numFmtId="187" fontId="55" fillId="0" borderId="0" xfId="0" applyNumberFormat="1" applyFont="1" applyAlignment="1"/>
    <xf numFmtId="188" fontId="55" fillId="0" borderId="0" xfId="0" applyNumberFormat="1" applyFont="1" applyAlignment="1"/>
    <xf numFmtId="0" fontId="55" fillId="0" borderId="23" xfId="0" applyFont="1" applyBorder="1" applyAlignment="1"/>
    <xf numFmtId="0" fontId="54" fillId="0" borderId="0" xfId="0" applyFont="1" applyAlignment="1">
      <alignment vertical="center"/>
    </xf>
    <xf numFmtId="187" fontId="54" fillId="0" borderId="19" xfId="0" applyNumberFormat="1" applyFont="1" applyBorder="1" applyAlignment="1">
      <alignment vertical="center"/>
    </xf>
    <xf numFmtId="188" fontId="54" fillId="0" borderId="18" xfId="0" applyNumberFormat="1" applyFont="1" applyBorder="1" applyAlignment="1">
      <alignment vertical="center"/>
    </xf>
    <xf numFmtId="0" fontId="54" fillId="0" borderId="18" xfId="0" applyFont="1" applyBorder="1" applyAlignment="1">
      <alignment horizontal="distributed" vertical="center"/>
    </xf>
    <xf numFmtId="188" fontId="54" fillId="0" borderId="10" xfId="0" applyNumberFormat="1" applyFont="1" applyBorder="1" applyAlignment="1">
      <alignment vertical="center"/>
    </xf>
    <xf numFmtId="0" fontId="54" fillId="0" borderId="19" xfId="0" applyFont="1" applyBorder="1" applyAlignment="1">
      <alignment horizontal="distributed" vertical="center"/>
    </xf>
    <xf numFmtId="187" fontId="54" fillId="0" borderId="0" xfId="0" applyNumberFormat="1" applyFont="1" applyAlignment="1">
      <alignment vertical="center"/>
    </xf>
    <xf numFmtId="0" fontId="54" fillId="0" borderId="10" xfId="0" applyFont="1" applyBorder="1" applyAlignment="1">
      <alignment horizontal="distributed" vertical="center"/>
    </xf>
    <xf numFmtId="0" fontId="54" fillId="0" borderId="0" xfId="0" applyFont="1" applyAlignment="1">
      <alignment horizontal="distributed" vertical="center"/>
    </xf>
    <xf numFmtId="187" fontId="56" fillId="0" borderId="0" xfId="0" applyNumberFormat="1" applyFont="1" applyAlignment="1">
      <alignment vertical="center"/>
    </xf>
    <xf numFmtId="0" fontId="56" fillId="0" borderId="0" xfId="0" applyFont="1" applyAlignment="1">
      <alignment horizontal="distributed" vertical="center"/>
    </xf>
    <xf numFmtId="0" fontId="55" fillId="0" borderId="0" xfId="0" applyFont="1" applyAlignment="1">
      <alignment vertical="center"/>
    </xf>
    <xf numFmtId="187" fontId="55" fillId="0" borderId="0" xfId="0" applyNumberFormat="1" applyFont="1" applyBorder="1" applyAlignment="1">
      <alignment horizontal="right"/>
    </xf>
    <xf numFmtId="188" fontId="55" fillId="0" borderId="24" xfId="0" applyNumberFormat="1" applyFont="1" applyBorder="1" applyAlignment="1">
      <alignment horizontal="right"/>
    </xf>
    <xf numFmtId="0" fontId="55" fillId="0" borderId="24" xfId="0" applyFont="1" applyBorder="1" applyAlignment="1">
      <alignment horizontal="distributed" vertical="center" indent="1"/>
    </xf>
    <xf numFmtId="0" fontId="55" fillId="0" borderId="0" xfId="0" applyFont="1" applyBorder="1" applyAlignment="1">
      <alignment horizontal="distributed" vertical="center" indent="1"/>
    </xf>
    <xf numFmtId="187" fontId="54" fillId="0" borderId="28" xfId="0" applyNumberFormat="1" applyFont="1" applyBorder="1" applyAlignment="1">
      <alignment horizontal="distributed" vertical="center" justifyLastLine="1"/>
    </xf>
    <xf numFmtId="188" fontId="54" fillId="0" borderId="28" xfId="0" applyNumberFormat="1" applyFont="1" applyBorder="1" applyAlignment="1">
      <alignment horizontal="distributed" vertical="center" justifyLastLine="1"/>
    </xf>
    <xf numFmtId="0" fontId="54" fillId="0" borderId="28" xfId="0" applyFont="1" applyBorder="1" applyAlignment="1">
      <alignment horizontal="distributed" vertical="center" indent="1"/>
    </xf>
    <xf numFmtId="0" fontId="54" fillId="0" borderId="27" xfId="0" applyFont="1" applyBorder="1" applyAlignment="1">
      <alignment horizontal="distributed" vertical="center" indent="1"/>
    </xf>
    <xf numFmtId="0" fontId="55" fillId="0" borderId="31" xfId="0" applyFont="1" applyBorder="1" applyAlignment="1">
      <alignment horizontal="right"/>
    </xf>
    <xf numFmtId="0" fontId="55" fillId="0" borderId="31" xfId="0" applyFont="1" applyBorder="1" applyAlignment="1"/>
    <xf numFmtId="0" fontId="57" fillId="0" borderId="0" xfId="0" applyFont="1" applyAlignment="1">
      <alignment horizontal="center"/>
    </xf>
    <xf numFmtId="0" fontId="58" fillId="0" borderId="0" xfId="0" applyFont="1" applyAlignment="1">
      <alignment horizontal="center"/>
    </xf>
    <xf numFmtId="0" fontId="59" fillId="0" borderId="0" xfId="0" applyFont="1" applyAlignment="1">
      <alignment vertical="center"/>
    </xf>
    <xf numFmtId="38" fontId="34" fillId="0" borderId="0" xfId="46" applyFont="1" applyFill="1" applyBorder="1" applyAlignment="1"/>
    <xf numFmtId="0" fontId="47" fillId="0" borderId="0" xfId="0" applyFont="1" applyFill="1"/>
    <xf numFmtId="0" fontId="47" fillId="0" borderId="0" xfId="0" applyFont="1" applyFill="1" applyBorder="1"/>
    <xf numFmtId="177" fontId="47" fillId="0" borderId="19" xfId="46" applyNumberFormat="1" applyFont="1" applyFill="1" applyBorder="1" applyAlignment="1">
      <alignment horizontal="right" vertical="center"/>
    </xf>
    <xf numFmtId="177" fontId="45" fillId="0" borderId="19" xfId="46" applyNumberFormat="1" applyFont="1" applyFill="1" applyBorder="1" applyAlignment="1">
      <alignment horizontal="right" vertical="center"/>
    </xf>
    <xf numFmtId="0" fontId="47" fillId="0" borderId="26" xfId="0" applyFont="1" applyFill="1" applyBorder="1" applyAlignment="1">
      <alignment horizontal="center" vertical="center"/>
    </xf>
    <xf numFmtId="177" fontId="30" fillId="0" borderId="0" xfId="0" applyNumberFormat="1" applyFont="1" applyFill="1"/>
    <xf numFmtId="177" fontId="30" fillId="0" borderId="0" xfId="46" applyNumberFormat="1" applyFont="1" applyFill="1" applyBorder="1" applyAlignment="1">
      <alignment horizontal="right" vertical="center"/>
    </xf>
    <xf numFmtId="177" fontId="30" fillId="0" borderId="10" xfId="46" applyNumberFormat="1" applyFont="1" applyFill="1" applyBorder="1" applyAlignment="1">
      <alignment horizontal="right" vertical="center"/>
    </xf>
    <xf numFmtId="0" fontId="30" fillId="0" borderId="0" xfId="0" applyFont="1" applyFill="1" applyBorder="1"/>
    <xf numFmtId="0" fontId="30" fillId="0" borderId="45" xfId="0" applyFont="1" applyFill="1" applyBorder="1" applyAlignment="1">
      <alignment horizontal="distributed" vertical="center" justifyLastLine="1"/>
    </xf>
    <xf numFmtId="0" fontId="48" fillId="0" borderId="0" xfId="0" applyFont="1" applyFill="1" applyAlignment="1">
      <alignment vertical="center"/>
    </xf>
    <xf numFmtId="38" fontId="30" fillId="0" borderId="0" xfId="46" applyFont="1" applyFill="1" applyAlignment="1">
      <alignment vertical="center"/>
    </xf>
    <xf numFmtId="0" fontId="30" fillId="0" borderId="41" xfId="0" applyFont="1" applyFill="1" applyBorder="1" applyAlignment="1">
      <alignment horizontal="distributed" vertical="center" indent="1"/>
    </xf>
    <xf numFmtId="0" fontId="30" fillId="0" borderId="38" xfId="0" applyFont="1" applyFill="1" applyBorder="1" applyAlignment="1">
      <alignment horizontal="distributed" vertical="center" indent="1"/>
    </xf>
    <xf numFmtId="0" fontId="30" fillId="0" borderId="22" xfId="0" applyFont="1" applyFill="1" applyBorder="1" applyAlignment="1">
      <alignment horizontal="distributed" vertical="center" indent="1"/>
    </xf>
    <xf numFmtId="38" fontId="30" fillId="0" borderId="0" xfId="46" applyFont="1" applyFill="1" applyAlignment="1">
      <alignment horizontal="right" vertical="center"/>
    </xf>
    <xf numFmtId="38" fontId="30" fillId="0" borderId="0" xfId="46" applyFont="1" applyFill="1" applyAlignment="1">
      <alignment horizontal="center"/>
    </xf>
    <xf numFmtId="38" fontId="34" fillId="0" borderId="0" xfId="46" applyFont="1" applyFill="1" applyAlignment="1">
      <alignment horizontal="center"/>
    </xf>
    <xf numFmtId="38" fontId="34" fillId="0" borderId="0" xfId="46" applyFont="1" applyFill="1" applyAlignment="1">
      <alignment horizontal="left"/>
    </xf>
    <xf numFmtId="38" fontId="34" fillId="0" borderId="0" xfId="46" applyFont="1" applyFill="1" applyBorder="1" applyAlignment="1">
      <alignment horizontal="center"/>
    </xf>
    <xf numFmtId="38" fontId="34" fillId="0" borderId="23" xfId="46" applyFont="1" applyFill="1" applyBorder="1" applyAlignment="1">
      <alignment horizontal="left"/>
    </xf>
    <xf numFmtId="38" fontId="45" fillId="0" borderId="0" xfId="46" applyFont="1" applyFill="1" applyAlignment="1">
      <alignment horizontal="center"/>
    </xf>
    <xf numFmtId="178" fontId="47" fillId="0" borderId="19" xfId="46" applyNumberFormat="1" applyFont="1" applyFill="1" applyBorder="1" applyAlignment="1">
      <alignment horizontal="right" vertical="center"/>
    </xf>
    <xf numFmtId="178" fontId="47" fillId="0" borderId="18" xfId="46" applyNumberFormat="1" applyFont="1" applyFill="1" applyBorder="1" applyAlignment="1">
      <alignment horizontal="right" vertical="center"/>
    </xf>
    <xf numFmtId="38" fontId="47" fillId="0" borderId="19" xfId="46" applyFont="1" applyFill="1" applyBorder="1" applyAlignment="1">
      <alignment horizontal="center" vertical="center"/>
    </xf>
    <xf numFmtId="38" fontId="30" fillId="0" borderId="0" xfId="46" applyFont="1" applyFill="1" applyBorder="1" applyAlignment="1">
      <alignment horizontal="center"/>
    </xf>
    <xf numFmtId="178" fontId="30" fillId="0" borderId="0" xfId="46" applyNumberFormat="1" applyFont="1" applyFill="1" applyBorder="1" applyAlignment="1">
      <alignment horizontal="right" vertical="center"/>
    </xf>
    <xf numFmtId="178" fontId="30" fillId="0" borderId="10" xfId="46" applyNumberFormat="1" applyFont="1" applyFill="1" applyBorder="1" applyAlignment="1">
      <alignment horizontal="right" vertical="center"/>
    </xf>
    <xf numFmtId="38" fontId="30" fillId="0" borderId="20" xfId="46" applyFont="1" applyFill="1" applyBorder="1" applyAlignment="1">
      <alignment horizontal="center" vertical="center"/>
    </xf>
    <xf numFmtId="38" fontId="33" fillId="0" borderId="0" xfId="46" applyFont="1" applyFill="1" applyAlignment="1">
      <alignment horizontal="center"/>
    </xf>
    <xf numFmtId="38" fontId="48" fillId="0" borderId="0" xfId="46" applyFont="1" applyFill="1" applyAlignment="1">
      <alignment horizontal="center" vertical="center"/>
    </xf>
    <xf numFmtId="38" fontId="47" fillId="0" borderId="0" xfId="46" applyFont="1" applyFill="1" applyAlignment="1">
      <alignment horizontal="center"/>
    </xf>
    <xf numFmtId="0" fontId="34" fillId="0" borderId="0" xfId="0" applyFont="1" applyFill="1" applyBorder="1" applyAlignment="1">
      <alignment horizontal="right" wrapText="1"/>
    </xf>
    <xf numFmtId="0" fontId="34" fillId="0" borderId="10" xfId="0" applyFont="1" applyFill="1" applyBorder="1" applyAlignment="1">
      <alignment horizontal="right" wrapText="1"/>
    </xf>
    <xf numFmtId="0" fontId="30" fillId="0" borderId="30" xfId="0" applyFont="1" applyFill="1" applyBorder="1" applyAlignment="1">
      <alignment horizontal="distributed" vertical="center" wrapText="1" justifyLastLine="1"/>
    </xf>
    <xf numFmtId="0" fontId="30" fillId="0" borderId="16" xfId="0" applyFont="1" applyFill="1" applyBorder="1" applyAlignment="1">
      <alignment horizontal="distributed" vertical="center" wrapText="1" justifyLastLine="1"/>
    </xf>
    <xf numFmtId="0" fontId="30" fillId="0" borderId="20" xfId="46" applyNumberFormat="1" applyFont="1" applyFill="1" applyBorder="1" applyAlignment="1">
      <alignment horizontal="center" vertical="center" shrinkToFit="1"/>
    </xf>
    <xf numFmtId="38" fontId="34" fillId="0" borderId="0" xfId="46" applyFont="1" applyFill="1" applyAlignment="1">
      <alignment horizontal="right"/>
    </xf>
    <xf numFmtId="38" fontId="34" fillId="0" borderId="31" xfId="46" applyFont="1" applyFill="1" applyBorder="1" applyAlignment="1">
      <alignment horizontal="center"/>
    </xf>
    <xf numFmtId="0" fontId="47" fillId="0" borderId="0" xfId="0" applyFont="1" applyFill="1" applyAlignment="1">
      <alignment vertical="center" shrinkToFit="1"/>
    </xf>
    <xf numFmtId="38" fontId="47" fillId="0" borderId="19" xfId="44" applyFont="1" applyFill="1" applyBorder="1" applyAlignment="1">
      <alignment horizontal="right" vertical="center" shrinkToFit="1"/>
    </xf>
    <xf numFmtId="38" fontId="47" fillId="0" borderId="19" xfId="44" applyFont="1" applyFill="1" applyBorder="1" applyAlignment="1">
      <alignment vertical="center" shrinkToFit="1"/>
    </xf>
    <xf numFmtId="38" fontId="47" fillId="0" borderId="18" xfId="44" applyFont="1" applyFill="1" applyBorder="1" applyAlignment="1">
      <alignment vertical="center" shrinkToFit="1"/>
    </xf>
    <xf numFmtId="0" fontId="47" fillId="0" borderId="19" xfId="0" applyFont="1" applyFill="1" applyBorder="1" applyAlignment="1">
      <alignment horizontal="center" vertical="center" shrinkToFit="1"/>
    </xf>
    <xf numFmtId="0" fontId="61" fillId="0" borderId="0" xfId="0" applyFont="1" applyFill="1" applyAlignment="1">
      <alignment shrinkToFit="1"/>
    </xf>
    <xf numFmtId="38" fontId="30" fillId="0" borderId="0" xfId="44" applyFont="1" applyFill="1" applyBorder="1" applyAlignment="1">
      <alignment horizontal="right" vertical="center" shrinkToFit="1"/>
    </xf>
    <xf numFmtId="38" fontId="30" fillId="0" borderId="0" xfId="44" applyFont="1" applyFill="1" applyBorder="1" applyAlignment="1">
      <alignment vertical="center" shrinkToFit="1"/>
    </xf>
    <xf numFmtId="38" fontId="30" fillId="0" borderId="10" xfId="44" applyFont="1" applyFill="1" applyBorder="1" applyAlignment="1">
      <alignment vertical="center" shrinkToFit="1"/>
    </xf>
    <xf numFmtId="49" fontId="30" fillId="0" borderId="20" xfId="0" applyNumberFormat="1" applyFont="1" applyFill="1" applyBorder="1" applyAlignment="1">
      <alignment horizontal="center" vertical="center" shrinkToFit="1"/>
    </xf>
    <xf numFmtId="38" fontId="30" fillId="0" borderId="10" xfId="44" applyFont="1" applyFill="1" applyBorder="1" applyAlignment="1">
      <alignment horizontal="right" vertical="center" shrinkToFit="1"/>
    </xf>
    <xf numFmtId="0" fontId="30" fillId="0" borderId="0" xfId="0" applyFont="1" applyFill="1" applyAlignment="1">
      <alignment shrinkToFit="1"/>
    </xf>
    <xf numFmtId="0" fontId="34" fillId="0" borderId="0" xfId="0" applyFont="1" applyFill="1" applyAlignment="1">
      <alignment horizontal="right" shrinkToFit="1"/>
    </xf>
    <xf numFmtId="0" fontId="34" fillId="0" borderId="0" xfId="0" applyFont="1" applyFill="1" applyAlignment="1">
      <alignment shrinkToFit="1"/>
    </xf>
    <xf numFmtId="0" fontId="26" fillId="0" borderId="30" xfId="0" applyFont="1" applyFill="1" applyBorder="1" applyAlignment="1">
      <alignment horizontal="center" vertical="center" shrinkToFit="1"/>
    </xf>
    <xf numFmtId="0" fontId="30" fillId="0" borderId="46" xfId="0" applyFont="1" applyFill="1" applyBorder="1" applyAlignment="1">
      <alignment horizontal="distributed" vertical="center" justifyLastLine="1"/>
    </xf>
    <xf numFmtId="0" fontId="26" fillId="0" borderId="17" xfId="0" applyFont="1" applyFill="1" applyBorder="1" applyAlignment="1">
      <alignment horizontal="center" vertical="center" shrinkToFit="1"/>
    </xf>
    <xf numFmtId="0" fontId="30" fillId="0" borderId="48" xfId="0" applyFont="1" applyFill="1" applyBorder="1" applyAlignment="1">
      <alignment horizontal="distributed" vertical="center" justifyLastLine="1"/>
    </xf>
    <xf numFmtId="0" fontId="47" fillId="0" borderId="0" xfId="0" applyFont="1" applyFill="1" applyBorder="1" applyAlignment="1">
      <alignment vertical="center" shrinkToFit="1"/>
    </xf>
    <xf numFmtId="38" fontId="47" fillId="0" borderId="19" xfId="46" applyFont="1" applyFill="1" applyBorder="1" applyAlignment="1">
      <alignment horizontal="right" vertical="center" shrinkToFit="1"/>
    </xf>
    <xf numFmtId="38" fontId="47" fillId="0" borderId="19" xfId="46" applyFont="1" applyFill="1" applyBorder="1" applyAlignment="1">
      <alignment vertical="center" shrinkToFit="1"/>
    </xf>
    <xf numFmtId="38" fontId="45" fillId="0" borderId="19" xfId="46" applyFont="1" applyFill="1" applyBorder="1" applyAlignment="1">
      <alignment horizontal="right" vertical="center" shrinkToFit="1"/>
    </xf>
    <xf numFmtId="38" fontId="47" fillId="0" borderId="18" xfId="46" applyFont="1" applyFill="1" applyBorder="1" applyAlignment="1">
      <alignment vertical="center" shrinkToFit="1"/>
    </xf>
    <xf numFmtId="0" fontId="47" fillId="0" borderId="19" xfId="0" applyNumberFormat="1" applyFont="1" applyFill="1" applyBorder="1" applyAlignment="1">
      <alignment horizontal="center" vertical="center" shrinkToFit="1"/>
    </xf>
    <xf numFmtId="0" fontId="30" fillId="0" borderId="0" xfId="0" applyFont="1" applyFill="1" applyBorder="1" applyAlignment="1">
      <alignment shrinkToFit="1"/>
    </xf>
    <xf numFmtId="38" fontId="30" fillId="0" borderId="0" xfId="46" applyFont="1" applyFill="1" applyBorder="1" applyAlignment="1">
      <alignment horizontal="right" vertical="center" shrinkToFit="1"/>
    </xf>
    <xf numFmtId="38" fontId="30" fillId="0" borderId="0" xfId="46" applyFont="1" applyFill="1" applyBorder="1" applyAlignment="1">
      <alignment vertical="center" shrinkToFit="1"/>
    </xf>
    <xf numFmtId="38" fontId="30" fillId="0" borderId="10" xfId="46" applyFont="1" applyFill="1" applyBorder="1" applyAlignment="1">
      <alignment vertical="center" shrinkToFit="1"/>
    </xf>
    <xf numFmtId="0" fontId="30" fillId="0" borderId="20" xfId="0" applyNumberFormat="1" applyFont="1" applyFill="1" applyBorder="1" applyAlignment="1">
      <alignment horizontal="center" vertical="center" shrinkToFit="1"/>
    </xf>
    <xf numFmtId="38" fontId="30" fillId="0" borderId="10" xfId="46" applyFont="1" applyFill="1" applyBorder="1" applyAlignment="1">
      <alignment horizontal="right" vertical="center" shrinkToFit="1"/>
    </xf>
    <xf numFmtId="0" fontId="34" fillId="0" borderId="10" xfId="0" applyFont="1" applyFill="1" applyBorder="1" applyAlignment="1">
      <alignment horizontal="right"/>
    </xf>
    <xf numFmtId="0" fontId="30" fillId="0" borderId="17" xfId="0" applyFont="1" applyFill="1" applyBorder="1" applyAlignment="1">
      <alignment horizontal="distributed" vertical="center" wrapText="1" justifyLastLine="1"/>
    </xf>
    <xf numFmtId="0" fontId="62" fillId="0" borderId="0" xfId="0" applyFont="1" applyAlignment="1">
      <alignment vertical="center"/>
    </xf>
    <xf numFmtId="38" fontId="54" fillId="0" borderId="19" xfId="44" applyFont="1" applyBorder="1" applyAlignment="1">
      <alignment horizontal="right" vertical="center"/>
    </xf>
    <xf numFmtId="0" fontId="63" fillId="0" borderId="0" xfId="0" applyFont="1" applyAlignment="1">
      <alignment vertical="center"/>
    </xf>
    <xf numFmtId="38" fontId="56" fillId="0" borderId="0" xfId="44" applyFont="1" applyAlignment="1">
      <alignment horizontal="right" vertical="center"/>
    </xf>
    <xf numFmtId="38" fontId="56" fillId="0" borderId="10" xfId="44" applyFont="1" applyBorder="1" applyAlignment="1">
      <alignment horizontal="right" vertical="center"/>
    </xf>
    <xf numFmtId="0" fontId="64" fillId="0" borderId="0" xfId="0" applyFont="1" applyAlignment="1">
      <alignment vertical="center"/>
    </xf>
    <xf numFmtId="0" fontId="54" fillId="0" borderId="30" xfId="0" applyFont="1" applyBorder="1" applyAlignment="1">
      <alignment horizontal="distributed" vertical="center" justifyLastLine="1"/>
    </xf>
    <xf numFmtId="0" fontId="54" fillId="0" borderId="17" xfId="0" applyFont="1" applyBorder="1" applyAlignment="1">
      <alignment horizontal="distributed" vertical="center" justifyLastLine="1"/>
    </xf>
    <xf numFmtId="0" fontId="54" fillId="0" borderId="45" xfId="0" applyFont="1" applyBorder="1" applyAlignment="1">
      <alignment horizontal="distributed" vertical="center" justifyLastLine="1"/>
    </xf>
    <xf numFmtId="0" fontId="62" fillId="0" borderId="31" xfId="0" applyFont="1" applyBorder="1" applyAlignment="1">
      <alignment horizontal="right"/>
    </xf>
    <xf numFmtId="0" fontId="62" fillId="0" borderId="31" xfId="0" applyFont="1" applyBorder="1" applyAlignment="1">
      <alignment vertical="center"/>
    </xf>
    <xf numFmtId="0" fontId="60" fillId="0" borderId="0" xfId="0" applyFont="1" applyAlignment="1">
      <alignment horizontal="center" vertical="center"/>
    </xf>
    <xf numFmtId="0" fontId="55" fillId="0" borderId="0" xfId="0" applyFont="1" applyBorder="1" applyAlignment="1"/>
    <xf numFmtId="0" fontId="55" fillId="0" borderId="23" xfId="0" applyFont="1" applyBorder="1" applyAlignment="1">
      <alignment horizontal="right"/>
    </xf>
    <xf numFmtId="189" fontId="55" fillId="0" borderId="23" xfId="0" applyNumberFormat="1" applyFont="1" applyBorder="1" applyAlignment="1">
      <alignment horizontal="right"/>
    </xf>
    <xf numFmtId="0" fontId="55" fillId="0" borderId="23" xfId="0" applyFont="1" applyBorder="1" applyAlignment="1">
      <alignment horizontal="left"/>
    </xf>
    <xf numFmtId="189" fontId="54" fillId="0" borderId="0" xfId="0" applyNumberFormat="1" applyFont="1" applyAlignment="1">
      <alignment horizontal="right" vertical="center"/>
    </xf>
    <xf numFmtId="176" fontId="54" fillId="0" borderId="19" xfId="0" applyNumberFormat="1" applyFont="1" applyBorder="1" applyAlignment="1">
      <alignment horizontal="right" vertical="center"/>
    </xf>
    <xf numFmtId="176" fontId="54" fillId="0" borderId="18" xfId="0" applyNumberFormat="1" applyFont="1" applyBorder="1" applyAlignment="1">
      <alignment horizontal="right" vertical="center"/>
    </xf>
    <xf numFmtId="0" fontId="54" fillId="0" borderId="0" xfId="0" applyFont="1" applyAlignment="1">
      <alignment horizontal="distributed" vertical="center" indent="1"/>
    </xf>
    <xf numFmtId="176" fontId="54" fillId="0" borderId="0" xfId="0" applyNumberFormat="1" applyFont="1" applyAlignment="1">
      <alignment horizontal="right" vertical="center"/>
    </xf>
    <xf numFmtId="176" fontId="54" fillId="0" borderId="10" xfId="0" applyNumberFormat="1" applyFont="1" applyBorder="1" applyAlignment="1">
      <alignment horizontal="right" vertical="center"/>
    </xf>
    <xf numFmtId="189" fontId="56" fillId="0" borderId="0" xfId="0" applyNumberFormat="1" applyFont="1" applyAlignment="1">
      <alignment horizontal="right" vertical="center"/>
    </xf>
    <xf numFmtId="176" fontId="56" fillId="0" borderId="0" xfId="0" applyNumberFormat="1" applyFont="1" applyAlignment="1">
      <alignment horizontal="right" vertical="center"/>
    </xf>
    <xf numFmtId="176" fontId="56" fillId="0" borderId="10" xfId="0" applyNumberFormat="1" applyFont="1" applyBorder="1" applyAlignment="1">
      <alignment horizontal="right" vertical="center"/>
    </xf>
    <xf numFmtId="0" fontId="56" fillId="0" borderId="0" xfId="0" applyFont="1" applyAlignment="1">
      <alignment horizontal="distributed" vertical="center" indent="1"/>
    </xf>
    <xf numFmtId="0" fontId="55" fillId="0" borderId="0" xfId="0" applyFont="1" applyAlignment="1">
      <alignment horizontal="right"/>
    </xf>
    <xf numFmtId="0" fontId="55" fillId="0" borderId="24" xfId="0" applyFont="1" applyBorder="1" applyAlignment="1">
      <alignment horizontal="right"/>
    </xf>
    <xf numFmtId="0" fontId="62" fillId="0" borderId="0" xfId="0" applyFont="1" applyAlignment="1">
      <alignment horizontal="distributed" vertical="center" justifyLastLine="1"/>
    </xf>
    <xf numFmtId="0" fontId="54" fillId="0" borderId="28" xfId="0" applyFont="1" applyBorder="1" applyAlignment="1">
      <alignment horizontal="distributed" vertical="center" justifyLastLine="1"/>
    </xf>
    <xf numFmtId="0" fontId="55" fillId="0" borderId="0" xfId="0" applyFont="1" applyBorder="1" applyAlignment="1">
      <alignment horizontal="left"/>
    </xf>
    <xf numFmtId="0" fontId="56" fillId="0" borderId="0" xfId="0" applyFont="1" applyAlignment="1">
      <alignment vertical="center"/>
    </xf>
    <xf numFmtId="176" fontId="56" fillId="0" borderId="0" xfId="0" applyNumberFormat="1" applyFont="1" applyBorder="1" applyAlignment="1">
      <alignment horizontal="right" vertical="center"/>
    </xf>
    <xf numFmtId="0" fontId="54" fillId="0" borderId="0" xfId="0" applyFont="1" applyBorder="1" applyAlignment="1">
      <alignment vertical="center"/>
    </xf>
    <xf numFmtId="0" fontId="55" fillId="0" borderId="0" xfId="0" applyFont="1" applyBorder="1" applyAlignment="1">
      <alignment horizontal="right" vertical="center"/>
    </xf>
    <xf numFmtId="0" fontId="55" fillId="0" borderId="0" xfId="0" applyFont="1" applyAlignment="1">
      <alignment horizontal="center" vertical="center"/>
    </xf>
    <xf numFmtId="0" fontId="65" fillId="0" borderId="0" xfId="0" applyFont="1" applyAlignment="1">
      <alignment vertical="center"/>
    </xf>
    <xf numFmtId="190" fontId="56" fillId="0" borderId="25" xfId="0" quotePrefix="1" applyNumberFormat="1" applyFont="1" applyFill="1" applyBorder="1" applyAlignment="1">
      <alignment horizontal="right" vertical="center"/>
    </xf>
    <xf numFmtId="0" fontId="54" fillId="0" borderId="16" xfId="0" applyFont="1" applyFill="1" applyBorder="1" applyAlignment="1">
      <alignment horizontal="distributed" vertical="center" wrapText="1" justifyLastLine="1"/>
    </xf>
    <xf numFmtId="0" fontId="62" fillId="0" borderId="0" xfId="0" applyFont="1" applyFill="1"/>
    <xf numFmtId="0" fontId="26" fillId="0" borderId="0" xfId="0" applyFont="1" applyFill="1" applyAlignment="1"/>
    <xf numFmtId="0" fontId="55" fillId="0" borderId="0" xfId="0" applyFont="1" applyFill="1" applyAlignment="1"/>
    <xf numFmtId="0" fontId="54" fillId="0" borderId="0" xfId="0" applyFont="1" applyFill="1"/>
    <xf numFmtId="0" fontId="30" fillId="0" borderId="19" xfId="0" applyFont="1" applyFill="1" applyBorder="1" applyAlignment="1">
      <alignment horizontal="distributed" vertical="center"/>
    </xf>
    <xf numFmtId="180" fontId="30" fillId="0" borderId="10" xfId="33" applyNumberFormat="1" applyFont="1" applyFill="1" applyBorder="1" applyAlignment="1">
      <alignment horizontal="right" vertical="center"/>
    </xf>
    <xf numFmtId="0" fontId="67" fillId="0" borderId="0" xfId="0" applyFont="1" applyFill="1"/>
    <xf numFmtId="180" fontId="47" fillId="0" borderId="10" xfId="33" applyNumberFormat="1" applyFont="1" applyFill="1" applyBorder="1" applyAlignment="1">
      <alignment horizontal="right" vertical="center"/>
    </xf>
    <xf numFmtId="38" fontId="34" fillId="0" borderId="24" xfId="33" applyFont="1" applyFill="1" applyBorder="1" applyAlignment="1">
      <alignment horizontal="right"/>
    </xf>
    <xf numFmtId="0" fontId="30" fillId="0" borderId="28" xfId="0" applyFont="1" applyFill="1" applyBorder="1" applyAlignment="1">
      <alignment horizontal="distributed" vertical="center" justifyLastLine="1" shrinkToFit="1"/>
    </xf>
    <xf numFmtId="0" fontId="30" fillId="0" borderId="27" xfId="0" applyFont="1" applyFill="1" applyBorder="1" applyAlignment="1">
      <alignment horizontal="distributed" vertical="center" justifyLastLine="1" shrinkToFit="1"/>
    </xf>
    <xf numFmtId="38" fontId="34" fillId="0" borderId="0" xfId="33" applyFont="1" applyFill="1" applyBorder="1" applyAlignment="1">
      <alignment horizontal="right"/>
    </xf>
    <xf numFmtId="0" fontId="34" fillId="0" borderId="0" xfId="0" applyFont="1" applyFill="1" applyBorder="1" applyAlignment="1">
      <alignment horizontal="distributed"/>
    </xf>
    <xf numFmtId="0" fontId="54" fillId="0" borderId="0" xfId="0" applyFont="1" applyFill="1" applyAlignment="1">
      <alignment vertical="center"/>
    </xf>
    <xf numFmtId="38" fontId="30" fillId="0" borderId="19" xfId="33" applyFont="1" applyFill="1" applyBorder="1" applyAlignment="1">
      <alignment vertical="center"/>
    </xf>
    <xf numFmtId="38" fontId="30" fillId="0" borderId="18" xfId="33" applyFont="1" applyFill="1" applyBorder="1" applyAlignment="1">
      <alignment vertical="center"/>
    </xf>
    <xf numFmtId="0" fontId="30" fillId="0" borderId="26" xfId="0" applyFont="1" applyFill="1" applyBorder="1" applyAlignment="1">
      <alignment horizontal="distributed" vertical="center"/>
    </xf>
    <xf numFmtId="38" fontId="30" fillId="0" borderId="10" xfId="33" applyFont="1" applyFill="1" applyBorder="1" applyAlignment="1">
      <alignment horizontal="right" vertical="center"/>
    </xf>
    <xf numFmtId="182" fontId="30" fillId="0" borderId="0" xfId="47" applyNumberFormat="1" applyFont="1" applyFill="1" applyBorder="1" applyAlignment="1">
      <alignment horizontal="right" vertical="center"/>
    </xf>
    <xf numFmtId="182" fontId="47" fillId="0" borderId="0" xfId="47" applyNumberFormat="1" applyFont="1" applyFill="1" applyBorder="1" applyAlignment="1">
      <alignment horizontal="right" vertical="center"/>
    </xf>
    <xf numFmtId="38" fontId="47" fillId="0" borderId="10" xfId="33" applyFont="1" applyFill="1" applyBorder="1" applyAlignment="1">
      <alignment horizontal="right" vertical="center"/>
    </xf>
    <xf numFmtId="38" fontId="34" fillId="0" borderId="0" xfId="33" applyFont="1" applyFill="1" applyAlignment="1">
      <alignment horizontal="right"/>
    </xf>
    <xf numFmtId="0" fontId="34" fillId="0" borderId="0" xfId="0" applyFont="1" applyFill="1" applyAlignment="1">
      <alignment horizontal="distributed"/>
    </xf>
    <xf numFmtId="0" fontId="34" fillId="0" borderId="23" xfId="0" applyFont="1" applyFill="1" applyBorder="1" applyAlignment="1">
      <alignment horizontal="distributed"/>
    </xf>
    <xf numFmtId="38" fontId="30" fillId="0" borderId="10" xfId="33" applyFont="1" applyFill="1" applyBorder="1" applyAlignment="1">
      <alignment vertical="center"/>
    </xf>
    <xf numFmtId="0" fontId="59" fillId="0" borderId="0" xfId="0" applyFont="1" applyFill="1" applyAlignment="1">
      <alignment vertical="center"/>
    </xf>
    <xf numFmtId="38" fontId="34" fillId="0" borderId="10" xfId="33" applyFont="1" applyFill="1" applyBorder="1" applyAlignment="1">
      <alignment horizontal="right"/>
    </xf>
    <xf numFmtId="0" fontId="59" fillId="0" borderId="0" xfId="0" applyFont="1" applyFill="1"/>
    <xf numFmtId="177" fontId="34" fillId="0" borderId="0" xfId="0" applyNumberFormat="1" applyFont="1" applyFill="1" applyAlignment="1"/>
    <xf numFmtId="177" fontId="30" fillId="0" borderId="19" xfId="0" applyNumberFormat="1" applyFont="1" applyFill="1" applyBorder="1" applyAlignment="1">
      <alignment horizontal="right" vertical="center" shrinkToFit="1"/>
    </xf>
    <xf numFmtId="38" fontId="30" fillId="0" borderId="0" xfId="33" applyFont="1" applyFill="1" applyAlignment="1">
      <alignment vertical="center" shrinkToFit="1"/>
    </xf>
    <xf numFmtId="38" fontId="47" fillId="0" borderId="0" xfId="33" applyFont="1" applyFill="1" applyAlignment="1">
      <alignment vertical="center" shrinkToFit="1"/>
    </xf>
    <xf numFmtId="0" fontId="30" fillId="0" borderId="11" xfId="0" applyFont="1" applyFill="1" applyBorder="1" applyAlignment="1">
      <alignment horizontal="distributed" vertical="center" indent="1"/>
    </xf>
    <xf numFmtId="176" fontId="34" fillId="0" borderId="0" xfId="0" applyNumberFormat="1" applyFont="1" applyFill="1" applyAlignment="1"/>
    <xf numFmtId="38" fontId="30" fillId="0" borderId="19" xfId="33" applyFont="1" applyFill="1" applyBorder="1" applyAlignment="1">
      <alignment vertical="center" shrinkToFit="1"/>
    </xf>
    <xf numFmtId="38" fontId="30" fillId="0" borderId="0" xfId="33" applyFont="1" applyFill="1" applyAlignment="1">
      <alignment horizontal="right" vertical="center" shrinkToFit="1"/>
    </xf>
    <xf numFmtId="3" fontId="47" fillId="0" borderId="0" xfId="0" applyNumberFormat="1" applyFont="1" applyFill="1" applyAlignment="1">
      <alignment vertical="center" shrinkToFit="1"/>
    </xf>
    <xf numFmtId="0" fontId="47" fillId="0" borderId="39" xfId="0" applyFont="1" applyFill="1" applyBorder="1" applyAlignment="1">
      <alignment horizontal="distributed" vertical="center"/>
    </xf>
    <xf numFmtId="0" fontId="30" fillId="0" borderId="27" xfId="0" applyFont="1" applyFill="1" applyBorder="1" applyAlignment="1">
      <alignment horizontal="distributed" vertical="center" indent="1"/>
    </xf>
    <xf numFmtId="192" fontId="26" fillId="0" borderId="0" xfId="0" applyNumberFormat="1" applyFont="1" applyFill="1"/>
    <xf numFmtId="192" fontId="34" fillId="0" borderId="0" xfId="0" applyNumberFormat="1" applyFont="1" applyFill="1" applyAlignment="1"/>
    <xf numFmtId="193" fontId="34" fillId="0" borderId="0" xfId="0" applyNumberFormat="1" applyFont="1" applyFill="1" applyBorder="1" applyAlignment="1"/>
    <xf numFmtId="192" fontId="30" fillId="0" borderId="19" xfId="0" applyNumberFormat="1" applyFont="1" applyFill="1" applyBorder="1" applyAlignment="1">
      <alignment horizontal="right" vertical="center"/>
    </xf>
    <xf numFmtId="176" fontId="30" fillId="0" borderId="19" xfId="0" applyNumberFormat="1" applyFont="1" applyFill="1" applyBorder="1" applyAlignment="1">
      <alignment horizontal="right" vertical="center" shrinkToFit="1"/>
    </xf>
    <xf numFmtId="176" fontId="30" fillId="0" borderId="18" xfId="0" applyNumberFormat="1" applyFont="1" applyFill="1" applyBorder="1" applyAlignment="1">
      <alignment horizontal="right" vertical="center" shrinkToFit="1"/>
    </xf>
    <xf numFmtId="192" fontId="30" fillId="0" borderId="0" xfId="0" applyNumberFormat="1" applyFont="1" applyFill="1" applyBorder="1" applyAlignment="1">
      <alignment horizontal="right" vertical="center"/>
    </xf>
    <xf numFmtId="176" fontId="30" fillId="0" borderId="0" xfId="0" applyNumberFormat="1" applyFont="1" applyFill="1" applyBorder="1" applyAlignment="1">
      <alignment horizontal="right" vertical="center" shrinkToFit="1"/>
    </xf>
    <xf numFmtId="176" fontId="30" fillId="0" borderId="0" xfId="33" applyNumberFormat="1" applyFont="1" applyFill="1" applyAlignment="1">
      <alignment vertical="center" shrinkToFit="1"/>
    </xf>
    <xf numFmtId="192" fontId="47" fillId="0" borderId="0" xfId="0" applyNumberFormat="1" applyFont="1" applyFill="1" applyBorder="1" applyAlignment="1">
      <alignment horizontal="right" vertical="center"/>
    </xf>
    <xf numFmtId="176" fontId="61" fillId="0" borderId="0" xfId="0" applyNumberFormat="1" applyFont="1" applyFill="1" applyBorder="1" applyAlignment="1">
      <alignment horizontal="right" vertical="center"/>
    </xf>
    <xf numFmtId="192" fontId="61" fillId="0" borderId="0" xfId="0" applyNumberFormat="1" applyFont="1" applyFill="1" applyBorder="1" applyAlignment="1">
      <alignment vertical="center"/>
    </xf>
    <xf numFmtId="176" fontId="61" fillId="0" borderId="10" xfId="0" applyNumberFormat="1" applyFont="1" applyFill="1" applyBorder="1" applyAlignment="1">
      <alignment horizontal="right" vertical="center"/>
    </xf>
    <xf numFmtId="0" fontId="61" fillId="0" borderId="0" xfId="0" applyFont="1" applyFill="1" applyAlignment="1">
      <alignment horizontal="distributed" vertical="center"/>
    </xf>
    <xf numFmtId="192" fontId="34" fillId="0" borderId="0" xfId="0" applyNumberFormat="1" applyFont="1" applyFill="1" applyAlignment="1">
      <alignment horizontal="right"/>
    </xf>
    <xf numFmtId="192" fontId="30" fillId="0" borderId="28" xfId="0" applyNumberFormat="1" applyFont="1" applyFill="1" applyBorder="1" applyAlignment="1">
      <alignment horizontal="distributed" vertical="center" justifyLastLine="1" shrinkToFit="1"/>
    </xf>
    <xf numFmtId="0" fontId="30" fillId="0" borderId="27" xfId="0" applyFont="1" applyFill="1" applyBorder="1" applyAlignment="1">
      <alignment horizontal="distributed" vertical="center" indent="2" shrinkToFit="1"/>
    </xf>
    <xf numFmtId="176" fontId="34" fillId="0" borderId="0" xfId="0" applyNumberFormat="1" applyFont="1" applyFill="1" applyBorder="1" applyAlignment="1"/>
    <xf numFmtId="192" fontId="34" fillId="0" borderId="23" xfId="0" applyNumberFormat="1" applyFont="1" applyFill="1" applyBorder="1" applyAlignment="1">
      <alignment horizontal="right"/>
    </xf>
    <xf numFmtId="176" fontId="34" fillId="0" borderId="23" xfId="0" applyNumberFormat="1" applyFont="1" applyFill="1" applyBorder="1" applyAlignment="1">
      <alignment horizontal="right"/>
    </xf>
    <xf numFmtId="194" fontId="34" fillId="0" borderId="23" xfId="0" applyNumberFormat="1" applyFont="1" applyFill="1" applyBorder="1" applyAlignment="1">
      <alignment horizontal="right"/>
    </xf>
    <xf numFmtId="192" fontId="30" fillId="0" borderId="0" xfId="0" applyNumberFormat="1" applyFont="1" applyFill="1"/>
    <xf numFmtId="192" fontId="47" fillId="0" borderId="0" xfId="0" applyNumberFormat="1" applyFont="1" applyFill="1" applyBorder="1" applyAlignment="1">
      <alignment vertical="center"/>
    </xf>
    <xf numFmtId="0" fontId="48" fillId="0" borderId="0" xfId="0" applyFont="1" applyFill="1"/>
    <xf numFmtId="176" fontId="34" fillId="0" borderId="0" xfId="0" applyNumberFormat="1" applyFont="1" applyFill="1" applyBorder="1" applyAlignment="1">
      <alignment horizontal="left"/>
    </xf>
    <xf numFmtId="185" fontId="30" fillId="0" borderId="19" xfId="0" applyNumberFormat="1" applyFont="1" applyFill="1" applyBorder="1" applyAlignment="1">
      <alignment horizontal="right" vertical="center"/>
    </xf>
    <xf numFmtId="185" fontId="30" fillId="0" borderId="0" xfId="0" applyNumberFormat="1" applyFont="1" applyFill="1" applyBorder="1" applyAlignment="1">
      <alignment horizontal="right" vertical="center"/>
    </xf>
    <xf numFmtId="192" fontId="30" fillId="0" borderId="0" xfId="0" applyNumberFormat="1" applyFont="1" applyFill="1" applyBorder="1" applyAlignment="1">
      <alignment vertical="center"/>
    </xf>
    <xf numFmtId="0" fontId="30" fillId="0" borderId="0" xfId="0" applyFont="1" applyFill="1" applyBorder="1" applyAlignment="1">
      <alignment horizontal="distributed" vertical="center"/>
    </xf>
    <xf numFmtId="0" fontId="30" fillId="0" borderId="0" xfId="0" applyFont="1" applyFill="1" applyBorder="1" applyAlignment="1">
      <alignment horizontal="distributed" vertical="center" wrapText="1"/>
    </xf>
    <xf numFmtId="192" fontId="30" fillId="0" borderId="19" xfId="0" applyNumberFormat="1" applyFont="1" applyFill="1" applyBorder="1" applyAlignment="1">
      <alignment vertical="center"/>
    </xf>
    <xf numFmtId="177" fontId="47" fillId="0" borderId="10" xfId="0" applyNumberFormat="1" applyFont="1" applyFill="1" applyBorder="1" applyAlignment="1">
      <alignment horizontal="right" vertical="center"/>
    </xf>
    <xf numFmtId="0" fontId="46" fillId="0" borderId="0" xfId="0" applyFont="1" applyFill="1"/>
    <xf numFmtId="0" fontId="30" fillId="0" borderId="0" xfId="0" applyFont="1" applyFill="1" applyBorder="1" applyAlignment="1">
      <alignment horizontal="right" vertical="center"/>
    </xf>
    <xf numFmtId="192" fontId="34" fillId="0" borderId="0" xfId="0" applyNumberFormat="1" applyFont="1" applyFill="1" applyBorder="1" applyAlignment="1"/>
    <xf numFmtId="176" fontId="34" fillId="0" borderId="0" xfId="0" applyNumberFormat="1" applyFont="1" applyFill="1" applyBorder="1" applyAlignment="1">
      <alignment horizontal="right"/>
    </xf>
    <xf numFmtId="192" fontId="34" fillId="0" borderId="0" xfId="0" applyNumberFormat="1" applyFont="1" applyFill="1" applyBorder="1" applyAlignment="1">
      <alignment horizontal="right"/>
    </xf>
    <xf numFmtId="0" fontId="33" fillId="0" borderId="0" xfId="0" applyFont="1" applyFill="1" applyAlignment="1">
      <alignment horizontal="center" shrinkToFit="1"/>
    </xf>
    <xf numFmtId="0" fontId="30" fillId="0" borderId="12" xfId="0" applyFont="1" applyFill="1" applyBorder="1" applyAlignment="1">
      <alignment horizontal="distributed" vertical="center" justifyLastLine="1" shrinkToFit="1"/>
    </xf>
    <xf numFmtId="192" fontId="34" fillId="0" borderId="23" xfId="0" applyNumberFormat="1" applyFont="1" applyFill="1" applyBorder="1" applyAlignment="1"/>
    <xf numFmtId="38" fontId="34" fillId="0" borderId="0" xfId="33" applyFont="1" applyFill="1" applyBorder="1"/>
    <xf numFmtId="0" fontId="69" fillId="0" borderId="0" xfId="0" applyFont="1" applyFill="1" applyAlignment="1">
      <alignment horizontal="left"/>
    </xf>
    <xf numFmtId="0" fontId="69" fillId="0" borderId="0" xfId="0" applyFont="1" applyFill="1" applyBorder="1" applyAlignment="1"/>
    <xf numFmtId="0" fontId="69" fillId="0" borderId="0" xfId="0" applyFont="1" applyFill="1" applyBorder="1" applyAlignment="1">
      <alignment horizontal="left"/>
    </xf>
    <xf numFmtId="0" fontId="69" fillId="0" borderId="23" xfId="0" applyFont="1" applyFill="1" applyBorder="1" applyAlignment="1"/>
    <xf numFmtId="0" fontId="69" fillId="0" borderId="23" xfId="0" applyFont="1" applyFill="1" applyBorder="1" applyAlignment="1">
      <alignment horizontal="left"/>
    </xf>
    <xf numFmtId="176" fontId="47" fillId="0" borderId="19" xfId="0" applyNumberFormat="1" applyFont="1" applyFill="1" applyBorder="1" applyAlignment="1">
      <alignment horizontal="right" vertical="center" shrinkToFit="1"/>
    </xf>
    <xf numFmtId="176" fontId="47" fillId="0" borderId="0" xfId="0" applyNumberFormat="1" applyFont="1" applyFill="1" applyBorder="1" applyAlignment="1">
      <alignment horizontal="right" vertical="center" shrinkToFit="1"/>
    </xf>
    <xf numFmtId="176" fontId="47" fillId="0" borderId="23" xfId="0" applyNumberFormat="1" applyFont="1" applyFill="1" applyBorder="1" applyAlignment="1">
      <alignment horizontal="right" vertical="center" shrinkToFit="1"/>
    </xf>
    <xf numFmtId="0" fontId="34" fillId="0" borderId="0" xfId="0" applyFont="1" applyFill="1" applyBorder="1"/>
    <xf numFmtId="0" fontId="34" fillId="0" borderId="23" xfId="0" applyFont="1" applyFill="1" applyBorder="1"/>
    <xf numFmtId="177" fontId="47" fillId="0" borderId="0" xfId="33" applyNumberFormat="1" applyFont="1" applyFill="1" applyBorder="1" applyAlignment="1">
      <alignment horizontal="right" vertical="center"/>
    </xf>
    <xf numFmtId="177" fontId="47" fillId="0" borderId="19" xfId="33" applyNumberFormat="1" applyFont="1" applyFill="1" applyBorder="1" applyAlignment="1">
      <alignment horizontal="right" vertical="center"/>
    </xf>
    <xf numFmtId="177" fontId="47" fillId="0" borderId="19" xfId="0" applyNumberFormat="1" applyFont="1" applyFill="1" applyBorder="1" applyAlignment="1">
      <alignment horizontal="right" vertical="center"/>
    </xf>
    <xf numFmtId="177" fontId="30" fillId="0" borderId="0" xfId="33" applyNumberFormat="1" applyFont="1" applyFill="1" applyAlignment="1">
      <alignment horizontal="right" vertical="center"/>
    </xf>
    <xf numFmtId="177" fontId="30" fillId="0" borderId="0" xfId="33"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77" fontId="47" fillId="0" borderId="23" xfId="33" applyNumberFormat="1" applyFont="1" applyFill="1" applyBorder="1" applyAlignment="1">
      <alignment horizontal="right" vertical="center"/>
    </xf>
    <xf numFmtId="177" fontId="47" fillId="0" borderId="23" xfId="0" applyNumberFormat="1" applyFont="1" applyFill="1" applyBorder="1" applyAlignment="1">
      <alignment horizontal="right" vertical="center"/>
    </xf>
    <xf numFmtId="0" fontId="30" fillId="0" borderId="0" xfId="0" applyFont="1" applyFill="1" applyBorder="1" applyAlignment="1">
      <alignment horizontal="center"/>
    </xf>
    <xf numFmtId="0" fontId="34" fillId="0" borderId="31" xfId="0" applyFont="1" applyFill="1" applyBorder="1"/>
    <xf numFmtId="176" fontId="26" fillId="0" borderId="0" xfId="0" applyNumberFormat="1" applyFont="1" applyFill="1" applyAlignment="1"/>
    <xf numFmtId="177" fontId="26" fillId="0" borderId="0" xfId="0" applyNumberFormat="1" applyFont="1" applyFill="1" applyAlignment="1"/>
    <xf numFmtId="0" fontId="26" fillId="0" borderId="31" xfId="0" applyFont="1" applyFill="1" applyBorder="1" applyAlignment="1"/>
    <xf numFmtId="0" fontId="26" fillId="0" borderId="0" xfId="0" applyFont="1" applyFill="1" applyAlignment="1">
      <alignment horizontal="left"/>
    </xf>
    <xf numFmtId="0" fontId="26" fillId="0" borderId="23" xfId="0" applyFont="1" applyFill="1" applyBorder="1" applyAlignment="1"/>
    <xf numFmtId="177" fontId="30" fillId="0" borderId="10" xfId="33" applyNumberFormat="1" applyFont="1" applyFill="1" applyBorder="1" applyAlignment="1">
      <alignment horizontal="right" vertical="center"/>
    </xf>
    <xf numFmtId="177" fontId="47" fillId="0" borderId="10" xfId="0" applyNumberFormat="1" applyFont="1" applyFill="1" applyBorder="1" applyAlignment="1">
      <alignment vertical="center"/>
    </xf>
    <xf numFmtId="177" fontId="30" fillId="0" borderId="10" xfId="0" applyNumberFormat="1" applyFont="1" applyFill="1" applyBorder="1" applyAlignment="1">
      <alignment vertical="center"/>
    </xf>
    <xf numFmtId="38" fontId="34" fillId="0" borderId="23" xfId="33" applyFont="1" applyFill="1" applyBorder="1" applyAlignment="1">
      <alignment horizontal="right"/>
    </xf>
    <xf numFmtId="38" fontId="30" fillId="0" borderId="16" xfId="33" applyFont="1" applyFill="1" applyBorder="1" applyAlignment="1">
      <alignment horizontal="distributed" vertical="center" justifyLastLine="1"/>
    </xf>
    <xf numFmtId="0" fontId="30" fillId="0" borderId="0" xfId="0" applyFont="1" applyFill="1" applyAlignment="1"/>
    <xf numFmtId="38" fontId="30" fillId="0" borderId="0" xfId="33" applyFont="1" applyFill="1" applyAlignment="1"/>
    <xf numFmtId="3" fontId="34" fillId="0" borderId="0" xfId="0" applyNumberFormat="1" applyFont="1" applyFill="1" applyAlignment="1">
      <alignment horizontal="right"/>
    </xf>
    <xf numFmtId="4" fontId="34" fillId="0" borderId="23" xfId="0" applyNumberFormat="1" applyFont="1" applyFill="1" applyBorder="1" applyAlignment="1">
      <alignment horizontal="right"/>
    </xf>
    <xf numFmtId="38" fontId="45" fillId="0" borderId="19" xfId="33" applyFont="1" applyFill="1" applyBorder="1" applyAlignment="1">
      <alignment horizontal="right" vertical="center" shrinkToFit="1"/>
    </xf>
    <xf numFmtId="0" fontId="47" fillId="0" borderId="26" xfId="0" applyNumberFormat="1" applyFont="1" applyFill="1" applyBorder="1" applyAlignment="1">
      <alignment horizontal="center" vertical="center"/>
    </xf>
    <xf numFmtId="0" fontId="30" fillId="0" borderId="0" xfId="0" applyFont="1" applyFill="1" applyAlignment="1">
      <alignment horizontal="center" vertical="center"/>
    </xf>
    <xf numFmtId="38" fontId="30" fillId="0" borderId="0" xfId="33" applyFont="1" applyFill="1" applyBorder="1" applyAlignment="1">
      <alignment horizontal="right" vertical="center" shrinkToFit="1"/>
    </xf>
    <xf numFmtId="38" fontId="30" fillId="0" borderId="10" xfId="33" applyFont="1" applyFill="1" applyBorder="1" applyAlignment="1">
      <alignment horizontal="right" vertical="center" shrinkToFit="1"/>
    </xf>
    <xf numFmtId="0" fontId="30" fillId="0" borderId="20" xfId="0" applyNumberFormat="1" applyFont="1" applyFill="1" applyBorder="1" applyAlignment="1">
      <alignment horizontal="center" vertical="center"/>
    </xf>
    <xf numFmtId="38" fontId="30" fillId="0" borderId="0" xfId="33" applyFont="1" applyBorder="1" applyAlignment="1">
      <alignment horizontal="right" vertical="center" shrinkToFit="1"/>
    </xf>
    <xf numFmtId="38" fontId="30" fillId="0" borderId="10" xfId="33" applyFont="1" applyBorder="1" applyAlignment="1">
      <alignment horizontal="right" vertical="center" shrinkToFit="1"/>
    </xf>
    <xf numFmtId="0" fontId="30" fillId="0" borderId="0" xfId="0" applyNumberFormat="1" applyFont="1" applyFill="1" applyBorder="1" applyAlignment="1">
      <alignment horizontal="center" vertical="center"/>
    </xf>
    <xf numFmtId="0" fontId="34" fillId="0" borderId="24" xfId="0" applyFont="1" applyFill="1" applyBorder="1" applyAlignment="1"/>
    <xf numFmtId="0" fontId="27" fillId="0" borderId="30" xfId="0" applyFont="1" applyFill="1" applyBorder="1" applyAlignment="1">
      <alignment horizontal="distributed" vertical="center" justifyLastLine="1"/>
    </xf>
    <xf numFmtId="0" fontId="27" fillId="0" borderId="16" xfId="0" applyFont="1" applyFill="1" applyBorder="1" applyAlignment="1">
      <alignment horizontal="distributed" vertical="center" justifyLastLine="1"/>
    </xf>
    <xf numFmtId="0" fontId="27" fillId="0" borderId="25" xfId="0" applyFont="1" applyFill="1" applyBorder="1" applyAlignment="1">
      <alignment horizontal="distributed" vertical="center" justifyLastLine="1"/>
    </xf>
    <xf numFmtId="0" fontId="70" fillId="0" borderId="0" xfId="0" applyFont="1" applyFill="1" applyAlignment="1"/>
    <xf numFmtId="38" fontId="30" fillId="0" borderId="19" xfId="33" applyFont="1" applyFill="1" applyBorder="1" applyAlignment="1">
      <alignment horizontal="right" vertical="center"/>
    </xf>
    <xf numFmtId="0" fontId="30" fillId="0" borderId="26" xfId="0" applyFont="1" applyFill="1" applyBorder="1" applyAlignment="1">
      <alignment horizontal="center" vertical="center" shrinkToFit="1"/>
    </xf>
    <xf numFmtId="38" fontId="30" fillId="0" borderId="0" xfId="33" applyFont="1" applyFill="1" applyAlignment="1">
      <alignment horizontal="right" vertical="center"/>
    </xf>
    <xf numFmtId="0" fontId="71" fillId="0" borderId="20" xfId="0" applyFont="1" applyFill="1" applyBorder="1" applyAlignment="1">
      <alignment horizontal="distributed" vertical="center" shrinkToFit="1"/>
    </xf>
    <xf numFmtId="0" fontId="30" fillId="0" borderId="20" xfId="0" applyFont="1" applyFill="1" applyBorder="1" applyAlignment="1">
      <alignment horizontal="distributed" vertical="center" shrinkToFit="1"/>
    </xf>
    <xf numFmtId="0" fontId="34" fillId="0" borderId="20" xfId="0" applyFont="1" applyFill="1" applyBorder="1" applyAlignment="1">
      <alignment horizontal="distributed" vertical="center" shrinkToFit="1"/>
    </xf>
    <xf numFmtId="0" fontId="26" fillId="0" borderId="20" xfId="0" applyFont="1" applyFill="1" applyBorder="1" applyAlignment="1">
      <alignment horizontal="distributed" vertical="center" shrinkToFit="1"/>
    </xf>
    <xf numFmtId="38" fontId="47" fillId="0" borderId="0" xfId="33" applyFont="1" applyFill="1" applyAlignment="1">
      <alignment horizontal="right" vertical="center"/>
    </xf>
    <xf numFmtId="38" fontId="45" fillId="0" borderId="0" xfId="33" applyFont="1" applyFill="1" applyAlignment="1">
      <alignment horizontal="right" vertical="center"/>
    </xf>
    <xf numFmtId="0" fontId="47" fillId="0" borderId="20" xfId="0" applyNumberFormat="1" applyFont="1" applyFill="1" applyBorder="1" applyAlignment="1">
      <alignment horizontal="center" vertical="center" shrinkToFit="1"/>
    </xf>
    <xf numFmtId="38" fontId="30" fillId="0" borderId="0" xfId="33" applyFont="1" applyAlignment="1">
      <alignment horizontal="right" vertical="center"/>
    </xf>
    <xf numFmtId="38" fontId="30" fillId="0" borderId="0" xfId="33" applyFont="1" applyFill="1" applyBorder="1" applyAlignment="1">
      <alignment horizontal="right" vertical="center"/>
    </xf>
    <xf numFmtId="0" fontId="27" fillId="0" borderId="28" xfId="0" applyFont="1" applyFill="1" applyBorder="1" applyAlignment="1">
      <alignment horizontal="center" vertical="center" wrapText="1"/>
    </xf>
    <xf numFmtId="0" fontId="30" fillId="0" borderId="28" xfId="0" applyFont="1" applyFill="1" applyBorder="1" applyAlignment="1">
      <alignment horizontal="center" vertical="center" shrinkToFit="1"/>
    </xf>
    <xf numFmtId="0" fontId="30" fillId="0" borderId="56" xfId="0" applyFont="1" applyFill="1" applyBorder="1" applyAlignment="1">
      <alignment horizontal="center" vertical="center" shrinkToFit="1"/>
    </xf>
    <xf numFmtId="0" fontId="26" fillId="0" borderId="0" xfId="48" applyFont="1" applyAlignment="1">
      <alignment vertical="center"/>
    </xf>
    <xf numFmtId="0" fontId="26" fillId="0" borderId="0" xfId="48" applyFont="1" applyAlignment="1">
      <alignment vertical="center" shrinkToFit="1"/>
    </xf>
    <xf numFmtId="0" fontId="34" fillId="0" borderId="0" xfId="48" applyFont="1" applyAlignment="1"/>
    <xf numFmtId="0" fontId="34" fillId="0" borderId="23" xfId="48" applyFont="1" applyBorder="1" applyAlignment="1">
      <alignment shrinkToFit="1"/>
    </xf>
    <xf numFmtId="176" fontId="34" fillId="0" borderId="23" xfId="48" applyNumberFormat="1" applyFont="1" applyBorder="1" applyAlignment="1">
      <alignment shrinkToFit="1"/>
    </xf>
    <xf numFmtId="0" fontId="34" fillId="0" borderId="23" xfId="48" applyFont="1" applyBorder="1" applyAlignment="1">
      <alignment horizontal="right" shrinkToFit="1"/>
    </xf>
    <xf numFmtId="0" fontId="34" fillId="0" borderId="0" xfId="48" applyFont="1" applyBorder="1" applyAlignment="1"/>
    <xf numFmtId="0" fontId="30" fillId="0" borderId="0" xfId="48" applyFont="1" applyAlignment="1">
      <alignment vertical="center"/>
    </xf>
    <xf numFmtId="0" fontId="30" fillId="0" borderId="19" xfId="48" applyFont="1" applyBorder="1" applyAlignment="1">
      <alignment horizontal="distributed" vertical="center"/>
    </xf>
    <xf numFmtId="195" fontId="30" fillId="0" borderId="19" xfId="48" quotePrefix="1" applyNumberFormat="1" applyFont="1" applyFill="1" applyBorder="1" applyAlignment="1">
      <alignment horizontal="right" vertical="center"/>
    </xf>
    <xf numFmtId="38" fontId="30" fillId="0" borderId="20" xfId="49" quotePrefix="1" applyFont="1" applyFill="1" applyBorder="1" applyAlignment="1">
      <alignment horizontal="right" vertical="center" shrinkToFit="1"/>
    </xf>
    <xf numFmtId="38" fontId="30" fillId="0" borderId="0" xfId="49" quotePrefix="1" applyFont="1" applyFill="1" applyBorder="1" applyAlignment="1">
      <alignment horizontal="right" vertical="center" shrinkToFit="1"/>
    </xf>
    <xf numFmtId="38" fontId="30" fillId="0" borderId="10" xfId="49" quotePrefix="1" applyFont="1" applyFill="1" applyBorder="1" applyAlignment="1">
      <alignment horizontal="right" vertical="center" shrinkToFit="1"/>
    </xf>
    <xf numFmtId="0" fontId="30" fillId="0" borderId="26" xfId="48" applyFont="1" applyBorder="1" applyAlignment="1">
      <alignment horizontal="distributed" vertical="center"/>
    </xf>
    <xf numFmtId="0" fontId="30" fillId="0" borderId="0" xfId="48" applyFont="1" applyBorder="1" applyAlignment="1">
      <alignment horizontal="distributed" vertical="center"/>
    </xf>
    <xf numFmtId="195" fontId="30" fillId="0" borderId="0" xfId="48" quotePrefix="1" applyNumberFormat="1" applyFont="1" applyFill="1" applyBorder="1" applyAlignment="1">
      <alignment horizontal="right" vertical="center"/>
    </xf>
    <xf numFmtId="0" fontId="30" fillId="0" borderId="20" xfId="48" applyFont="1" applyBorder="1" applyAlignment="1">
      <alignment horizontal="distributed" vertical="center"/>
    </xf>
    <xf numFmtId="0" fontId="45" fillId="0" borderId="0" xfId="48" applyFont="1" applyAlignment="1">
      <alignment vertical="center"/>
    </xf>
    <xf numFmtId="38" fontId="47" fillId="0" borderId="20" xfId="49" quotePrefix="1" applyFont="1" applyFill="1" applyBorder="1" applyAlignment="1">
      <alignment horizontal="right" vertical="center" shrinkToFit="1"/>
    </xf>
    <xf numFmtId="38" fontId="47" fillId="0" borderId="0" xfId="49" quotePrefix="1" applyFont="1" applyFill="1" applyBorder="1" applyAlignment="1">
      <alignment horizontal="right" vertical="center" shrinkToFit="1"/>
    </xf>
    <xf numFmtId="38" fontId="47" fillId="0" borderId="10" xfId="49" quotePrefix="1" applyFont="1" applyFill="1" applyBorder="1" applyAlignment="1">
      <alignment horizontal="right" vertical="center" shrinkToFit="1"/>
    </xf>
    <xf numFmtId="176" fontId="30" fillId="0" borderId="0" xfId="48" applyNumberFormat="1" applyFont="1" applyFill="1" applyBorder="1" applyAlignment="1">
      <alignment horizontal="right" vertical="center"/>
    </xf>
    <xf numFmtId="0" fontId="26" fillId="0" borderId="0" xfId="48" applyFont="1" applyBorder="1" applyAlignment="1">
      <alignment horizontal="distributed" vertical="center"/>
    </xf>
    <xf numFmtId="0" fontId="26" fillId="0" borderId="20" xfId="48" applyFont="1" applyBorder="1" applyAlignment="1">
      <alignment horizontal="distributed" vertical="center"/>
    </xf>
    <xf numFmtId="0" fontId="47" fillId="0" borderId="0" xfId="48" applyFont="1" applyAlignment="1">
      <alignment vertical="center"/>
    </xf>
    <xf numFmtId="0" fontId="34" fillId="0" borderId="23" xfId="48" applyFont="1" applyBorder="1" applyAlignment="1">
      <alignment horizontal="center"/>
    </xf>
    <xf numFmtId="0" fontId="34" fillId="0" borderId="23" xfId="48" applyFont="1" applyBorder="1" applyAlignment="1">
      <alignment horizontal="right"/>
    </xf>
    <xf numFmtId="177" fontId="34" fillId="0" borderId="39" xfId="48" applyNumberFormat="1" applyFont="1" applyBorder="1" applyAlignment="1">
      <alignment horizontal="right" shrinkToFit="1"/>
    </xf>
    <xf numFmtId="177" fontId="34" fillId="0" borderId="23" xfId="48" applyNumberFormat="1" applyFont="1" applyBorder="1" applyAlignment="1">
      <alignment horizontal="center" shrinkToFit="1"/>
    </xf>
    <xf numFmtId="177" fontId="34" fillId="0" borderId="23" xfId="48" applyNumberFormat="1" applyFont="1" applyBorder="1" applyAlignment="1">
      <alignment horizontal="right" shrinkToFit="1"/>
    </xf>
    <xf numFmtId="0" fontId="34" fillId="0" borderId="23" xfId="48" applyFont="1" applyBorder="1" applyAlignment="1">
      <alignment horizontal="center" shrinkToFit="1"/>
    </xf>
    <xf numFmtId="38" fontId="34" fillId="0" borderId="23" xfId="46" applyFont="1" applyBorder="1" applyAlignment="1">
      <alignment horizontal="right" shrinkToFit="1"/>
    </xf>
    <xf numFmtId="38" fontId="34" fillId="0" borderId="23" xfId="46" applyFont="1" applyBorder="1" applyAlignment="1">
      <alignment horizontal="center" shrinkToFit="1"/>
    </xf>
    <xf numFmtId="0" fontId="34" fillId="0" borderId="20" xfId="48" applyFont="1" applyBorder="1" applyAlignment="1">
      <alignment horizontal="distributed"/>
    </xf>
    <xf numFmtId="0" fontId="34" fillId="0" borderId="0" xfId="48" applyFont="1" applyBorder="1" applyAlignment="1">
      <alignment horizontal="distributed"/>
    </xf>
    <xf numFmtId="0" fontId="30" fillId="0" borderId="16" xfId="48" applyFont="1" applyBorder="1" applyAlignment="1">
      <alignment horizontal="center" vertical="center" shrinkToFit="1"/>
    </xf>
    <xf numFmtId="0" fontId="30" fillId="0" borderId="15" xfId="48" applyFont="1" applyBorder="1" applyAlignment="1">
      <alignment horizontal="center" vertical="center" shrinkToFit="1"/>
    </xf>
    <xf numFmtId="0" fontId="30" fillId="0" borderId="22" xfId="48" applyFont="1" applyBorder="1" applyAlignment="1">
      <alignment horizontal="center" vertical="center" shrinkToFit="1"/>
    </xf>
    <xf numFmtId="0" fontId="30" fillId="0" borderId="18" xfId="48" applyFont="1" applyBorder="1" applyAlignment="1">
      <alignment horizontal="center" vertical="center" shrinkToFit="1"/>
    </xf>
    <xf numFmtId="0" fontId="30" fillId="0" borderId="19" xfId="48" applyFont="1" applyBorder="1" applyAlignment="1">
      <alignment horizontal="center" vertical="center" shrinkToFit="1"/>
    </xf>
    <xf numFmtId="0" fontId="30" fillId="0" borderId="33" xfId="48" applyFont="1" applyBorder="1" applyAlignment="1">
      <alignment horizontal="center" vertical="center" shrinkToFit="1"/>
    </xf>
    <xf numFmtId="0" fontId="34" fillId="0" borderId="31" xfId="48" applyFont="1" applyBorder="1" applyAlignment="1">
      <alignment horizontal="right"/>
    </xf>
    <xf numFmtId="0" fontId="34" fillId="0" borderId="0" xfId="48" applyFont="1" applyAlignment="1">
      <alignment shrinkToFit="1"/>
    </xf>
    <xf numFmtId="0" fontId="34" fillId="0" borderId="0" xfId="48" quotePrefix="1" applyFont="1" applyAlignment="1">
      <alignment shrinkToFit="1"/>
    </xf>
    <xf numFmtId="0" fontId="34" fillId="0" borderId="0" xfId="48" applyFont="1" applyBorder="1" applyAlignment="1">
      <alignment shrinkToFit="1"/>
    </xf>
    <xf numFmtId="0" fontId="75" fillId="0" borderId="0" xfId="48" applyFont="1" applyAlignment="1">
      <alignment horizontal="center" vertical="center"/>
    </xf>
    <xf numFmtId="38" fontId="30" fillId="0" borderId="19" xfId="49" quotePrefix="1" applyFont="1" applyFill="1" applyBorder="1" applyAlignment="1">
      <alignment horizontal="right" vertical="center" shrinkToFit="1"/>
    </xf>
    <xf numFmtId="0" fontId="34" fillId="0" borderId="39" xfId="48" applyFont="1" applyBorder="1" applyAlignment="1">
      <alignment horizontal="distributed"/>
    </xf>
    <xf numFmtId="0" fontId="34" fillId="0" borderId="23" xfId="48" applyFont="1" applyBorder="1" applyAlignment="1">
      <alignment horizontal="distributed"/>
    </xf>
    <xf numFmtId="0" fontId="54" fillId="0" borderId="19" xfId="48" applyFont="1" applyBorder="1" applyAlignment="1">
      <alignment horizontal="distributed" vertical="center"/>
    </xf>
    <xf numFmtId="195" fontId="30" fillId="0" borderId="18" xfId="48" quotePrefix="1" applyNumberFormat="1" applyFont="1" applyFill="1" applyBorder="1" applyAlignment="1">
      <alignment horizontal="distributed" vertical="center"/>
    </xf>
    <xf numFmtId="38" fontId="30" fillId="0" borderId="20" xfId="49" quotePrefix="1" applyFont="1" applyFill="1" applyBorder="1" applyAlignment="1">
      <alignment horizontal="right" vertical="center"/>
    </xf>
    <xf numFmtId="38" fontId="30" fillId="0" borderId="0" xfId="49" quotePrefix="1" applyFont="1" applyFill="1" applyBorder="1" applyAlignment="1">
      <alignment horizontal="right" vertical="center"/>
    </xf>
    <xf numFmtId="38" fontId="30" fillId="0" borderId="10" xfId="49" quotePrefix="1" applyFont="1" applyFill="1" applyBorder="1" applyAlignment="1">
      <alignment horizontal="right" vertical="center"/>
    </xf>
    <xf numFmtId="0" fontId="54" fillId="0" borderId="0" xfId="48" applyFont="1" applyFill="1" applyBorder="1" applyAlignment="1">
      <alignment horizontal="distributed" vertical="center"/>
    </xf>
    <xf numFmtId="195" fontId="30" fillId="0" borderId="0" xfId="48" quotePrefix="1" applyNumberFormat="1" applyFont="1" applyFill="1" applyBorder="1" applyAlignment="1">
      <alignment horizontal="distributed" vertical="center"/>
    </xf>
    <xf numFmtId="0" fontId="54" fillId="0" borderId="0" xfId="48" applyFont="1" applyBorder="1" applyAlignment="1">
      <alignment horizontal="distributed" vertical="center"/>
    </xf>
    <xf numFmtId="0" fontId="61" fillId="0" borderId="0" xfId="48" applyFont="1" applyBorder="1" applyAlignment="1">
      <alignment horizontal="distributed" vertical="center"/>
    </xf>
    <xf numFmtId="38" fontId="47" fillId="0" borderId="20" xfId="49" quotePrefix="1" applyFont="1" applyFill="1" applyBorder="1" applyAlignment="1">
      <alignment horizontal="right" vertical="center"/>
    </xf>
    <xf numFmtId="38" fontId="47" fillId="0" borderId="0" xfId="49" quotePrefix="1" applyFont="1" applyFill="1" applyBorder="1" applyAlignment="1">
      <alignment horizontal="right" vertical="center"/>
    </xf>
    <xf numFmtId="38" fontId="47" fillId="0" borderId="10" xfId="49" quotePrefix="1" applyFont="1" applyFill="1" applyBorder="1" applyAlignment="1">
      <alignment horizontal="right" vertical="center"/>
    </xf>
    <xf numFmtId="176" fontId="54" fillId="0" borderId="0" xfId="48" applyNumberFormat="1" applyFont="1" applyFill="1" applyBorder="1" applyAlignment="1">
      <alignment horizontal="distributed" vertical="center"/>
    </xf>
    <xf numFmtId="0" fontId="62" fillId="0" borderId="0" xfId="48" applyFont="1" applyFill="1" applyBorder="1" applyAlignment="1">
      <alignment horizontal="distributed" vertical="center"/>
    </xf>
    <xf numFmtId="0" fontId="30" fillId="0" borderId="0" xfId="48" applyFont="1" applyFill="1" applyBorder="1" applyAlignment="1">
      <alignment horizontal="distributed" vertical="center"/>
    </xf>
    <xf numFmtId="176" fontId="30" fillId="0" borderId="0" xfId="48" applyNumberFormat="1" applyFont="1" applyFill="1" applyBorder="1" applyAlignment="1">
      <alignment horizontal="distributed" vertical="center"/>
    </xf>
    <xf numFmtId="0" fontId="26" fillId="0" borderId="0" xfId="48" applyFont="1" applyFill="1" applyBorder="1" applyAlignment="1">
      <alignment horizontal="distributed" vertical="center"/>
    </xf>
    <xf numFmtId="176" fontId="30" fillId="0" borderId="26" xfId="48" applyNumberFormat="1" applyFont="1" applyBorder="1" applyAlignment="1">
      <alignment horizontal="distributed" vertical="center"/>
    </xf>
    <xf numFmtId="176" fontId="30" fillId="0" borderId="19" xfId="48" applyNumberFormat="1" applyFont="1" applyBorder="1" applyAlignment="1">
      <alignment horizontal="distributed" vertical="center"/>
    </xf>
    <xf numFmtId="176" fontId="30" fillId="0" borderId="20" xfId="48" applyNumberFormat="1" applyFont="1" applyBorder="1" applyAlignment="1">
      <alignment horizontal="distributed" vertical="center"/>
    </xf>
    <xf numFmtId="176" fontId="30" fillId="0" borderId="0" xfId="48" applyNumberFormat="1" applyFont="1" applyBorder="1" applyAlignment="1">
      <alignment horizontal="distributed" vertical="center"/>
    </xf>
    <xf numFmtId="0" fontId="30" fillId="0" borderId="10" xfId="48" applyFont="1" applyFill="1" applyBorder="1" applyAlignment="1">
      <alignment horizontal="distributed" vertical="center"/>
    </xf>
    <xf numFmtId="176" fontId="30" fillId="0" borderId="0" xfId="48" applyNumberFormat="1" applyFont="1" applyAlignment="1">
      <alignment horizontal="distributed" vertical="center"/>
    </xf>
    <xf numFmtId="0" fontId="30" fillId="0" borderId="10" xfId="48" applyFont="1" applyBorder="1" applyAlignment="1">
      <alignment vertical="center"/>
    </xf>
    <xf numFmtId="38" fontId="34" fillId="0" borderId="23" xfId="49" applyFont="1" applyBorder="1" applyAlignment="1">
      <alignment shrinkToFit="1"/>
    </xf>
    <xf numFmtId="38" fontId="34" fillId="0" borderId="23" xfId="49" applyFont="1" applyBorder="1" applyAlignment="1">
      <alignment horizontal="right" shrinkToFit="1"/>
    </xf>
    <xf numFmtId="177" fontId="27" fillId="0" borderId="0" xfId="48" applyNumberFormat="1" applyFont="1" applyFill="1" applyAlignment="1">
      <alignment vertical="center"/>
    </xf>
    <xf numFmtId="177" fontId="27" fillId="0" borderId="0" xfId="48" applyNumberFormat="1" applyFont="1" applyFill="1" applyAlignment="1">
      <alignment vertical="center" shrinkToFit="1"/>
    </xf>
    <xf numFmtId="177" fontId="27" fillId="0" borderId="0" xfId="48" applyNumberFormat="1" applyFont="1" applyFill="1" applyBorder="1" applyAlignment="1">
      <alignment vertical="center" shrinkToFit="1"/>
    </xf>
    <xf numFmtId="177" fontId="34" fillId="0" borderId="0" xfId="48" applyNumberFormat="1" applyFont="1" applyFill="1" applyBorder="1" applyAlignment="1">
      <alignment horizontal="left" vertical="center"/>
    </xf>
    <xf numFmtId="177" fontId="30" fillId="0" borderId="0" xfId="48" applyNumberFormat="1" applyFont="1" applyFill="1" applyAlignment="1">
      <alignment vertical="center" wrapText="1"/>
    </xf>
    <xf numFmtId="38" fontId="39" fillId="0" borderId="0" xfId="49" applyFont="1" applyFill="1" applyBorder="1" applyAlignment="1">
      <alignment horizontal="right" vertical="center" shrinkToFit="1"/>
    </xf>
    <xf numFmtId="38" fontId="30" fillId="0" borderId="0" xfId="49" applyFont="1" applyFill="1" applyBorder="1" applyAlignment="1">
      <alignment vertical="center" wrapText="1" shrinkToFit="1"/>
    </xf>
    <xf numFmtId="38" fontId="34" fillId="0" borderId="0" xfId="49" applyFont="1" applyFill="1" applyBorder="1" applyAlignment="1">
      <alignment horizontal="left" vertical="center" wrapText="1" indent="1" shrinkToFit="1"/>
    </xf>
    <xf numFmtId="38" fontId="30" fillId="0" borderId="0" xfId="49" applyFont="1" applyFill="1" applyBorder="1" applyAlignment="1">
      <alignment vertical="center" shrinkToFit="1"/>
    </xf>
    <xf numFmtId="38" fontId="30" fillId="0" borderId="0" xfId="49" applyFont="1" applyFill="1" applyBorder="1" applyAlignment="1">
      <alignment horizontal="right" vertical="center" shrinkToFit="1"/>
    </xf>
    <xf numFmtId="38" fontId="34" fillId="0" borderId="23" xfId="49" applyFont="1" applyFill="1" applyBorder="1" applyAlignment="1">
      <alignment vertical="center"/>
    </xf>
    <xf numFmtId="177" fontId="30" fillId="0" borderId="0" xfId="48" applyNumberFormat="1" applyFont="1" applyFill="1" applyAlignment="1">
      <alignment vertical="center" shrinkToFit="1"/>
    </xf>
    <xf numFmtId="38" fontId="39" fillId="0" borderId="19" xfId="49" applyFont="1" applyFill="1" applyBorder="1" applyAlignment="1">
      <alignment horizontal="right" vertical="center" shrinkToFit="1"/>
    </xf>
    <xf numFmtId="38" fontId="39" fillId="0" borderId="19" xfId="49" applyFont="1" applyFill="1" applyBorder="1" applyAlignment="1">
      <alignment vertical="center" shrinkToFit="1"/>
    </xf>
    <xf numFmtId="38" fontId="39" fillId="0" borderId="26" xfId="49" applyFont="1" applyFill="1" applyBorder="1" applyAlignment="1">
      <alignment horizontal="right" vertical="center" shrinkToFit="1"/>
    </xf>
    <xf numFmtId="38" fontId="39" fillId="0" borderId="19" xfId="49" applyFont="1" applyFill="1" applyBorder="1" applyAlignment="1">
      <alignment horizontal="left" vertical="center" indent="1" shrinkToFit="1"/>
    </xf>
    <xf numFmtId="38" fontId="39" fillId="0" borderId="18" xfId="49" applyFont="1" applyFill="1" applyBorder="1" applyAlignment="1">
      <alignment horizontal="left" vertical="center" indent="1" shrinkToFit="1"/>
    </xf>
    <xf numFmtId="38" fontId="39" fillId="0" borderId="26" xfId="49" applyFont="1" applyFill="1" applyBorder="1" applyAlignment="1">
      <alignment vertical="center" shrinkToFit="1"/>
    </xf>
    <xf numFmtId="38" fontId="39" fillId="0" borderId="18" xfId="49" applyFont="1" applyFill="1" applyBorder="1" applyAlignment="1">
      <alignment vertical="center" shrinkToFit="1"/>
    </xf>
    <xf numFmtId="38" fontId="39" fillId="0" borderId="0" xfId="49" applyFont="1" applyFill="1" applyBorder="1" applyAlignment="1">
      <alignment vertical="center" shrinkToFit="1"/>
    </xf>
    <xf numFmtId="38" fontId="39" fillId="0" borderId="20" xfId="49" applyFont="1" applyFill="1" applyBorder="1" applyAlignment="1">
      <alignment horizontal="right" vertical="center" shrinkToFit="1"/>
    </xf>
    <xf numFmtId="38" fontId="39" fillId="0" borderId="0" xfId="49" applyFont="1" applyFill="1" applyBorder="1" applyAlignment="1">
      <alignment horizontal="left" vertical="center" indent="1" shrinkToFit="1"/>
    </xf>
    <xf numFmtId="38" fontId="39" fillId="0" borderId="10" xfId="49" applyFont="1" applyFill="1" applyBorder="1" applyAlignment="1">
      <alignment horizontal="left" vertical="center" indent="1" shrinkToFit="1"/>
    </xf>
    <xf numFmtId="38" fontId="76" fillId="0" borderId="20" xfId="49" applyFont="1" applyFill="1" applyBorder="1" applyAlignment="1">
      <alignment horizontal="right" vertical="center" shrinkToFit="1"/>
    </xf>
    <xf numFmtId="38" fontId="76" fillId="0" borderId="0" xfId="49" applyFont="1" applyFill="1" applyBorder="1" applyAlignment="1">
      <alignment horizontal="right" vertical="center" shrinkToFit="1"/>
    </xf>
    <xf numFmtId="38" fontId="76" fillId="0" borderId="0" xfId="49" applyFont="1" applyFill="1" applyBorder="1" applyAlignment="1">
      <alignment vertical="center" shrinkToFit="1"/>
    </xf>
    <xf numFmtId="38" fontId="77" fillId="0" borderId="20" xfId="49" applyFont="1" applyFill="1" applyBorder="1" applyAlignment="1">
      <alignment horizontal="right" vertical="center" shrinkToFit="1"/>
    </xf>
    <xf numFmtId="38" fontId="77" fillId="0" borderId="0" xfId="49" applyFont="1" applyFill="1" applyBorder="1" applyAlignment="1">
      <alignment horizontal="right" vertical="center" shrinkToFit="1"/>
    </xf>
    <xf numFmtId="38" fontId="77" fillId="0" borderId="0" xfId="49" applyFont="1" applyFill="1" applyBorder="1" applyAlignment="1">
      <alignment vertical="center" shrinkToFit="1"/>
    </xf>
    <xf numFmtId="38" fontId="77" fillId="0" borderId="10" xfId="49" applyFont="1" applyFill="1" applyBorder="1" applyAlignment="1">
      <alignment vertical="center" shrinkToFit="1"/>
    </xf>
    <xf numFmtId="38" fontId="76" fillId="0" borderId="0" xfId="49" applyFont="1" applyFill="1" applyBorder="1" applyAlignment="1">
      <alignment horizontal="left" vertical="center" indent="1" shrinkToFit="1"/>
    </xf>
    <xf numFmtId="38" fontId="72" fillId="0" borderId="20" xfId="49" applyFont="1" applyFill="1" applyBorder="1" applyAlignment="1">
      <alignment horizontal="right" vertical="center" shrinkToFit="1"/>
    </xf>
    <xf numFmtId="38" fontId="72" fillId="0" borderId="0" xfId="49" applyFont="1" applyFill="1" applyBorder="1" applyAlignment="1">
      <alignment horizontal="right" vertical="center" shrinkToFit="1"/>
    </xf>
    <xf numFmtId="38" fontId="78" fillId="0" borderId="0" xfId="49" applyFont="1" applyFill="1" applyBorder="1" applyAlignment="1">
      <alignment horizontal="left" vertical="center" indent="1" shrinkToFit="1"/>
    </xf>
    <xf numFmtId="38" fontId="39" fillId="0" borderId="10" xfId="49" applyFont="1" applyFill="1" applyBorder="1" applyAlignment="1">
      <alignment vertical="center" shrinkToFit="1"/>
    </xf>
    <xf numFmtId="177" fontId="34" fillId="0" borderId="0" xfId="48" applyNumberFormat="1" applyFont="1" applyFill="1" applyAlignment="1"/>
    <xf numFmtId="177" fontId="38" fillId="0" borderId="23" xfId="48" applyNumberFormat="1" applyFont="1" applyFill="1" applyBorder="1" applyAlignment="1">
      <alignment horizontal="right" shrinkToFit="1"/>
    </xf>
    <xf numFmtId="177" fontId="38" fillId="0" borderId="23" xfId="48" applyNumberFormat="1" applyFont="1" applyFill="1" applyBorder="1" applyAlignment="1">
      <alignment horizontal="center" shrinkToFit="1"/>
    </xf>
    <xf numFmtId="177" fontId="38" fillId="0" borderId="0" xfId="48" applyNumberFormat="1" applyFont="1" applyFill="1" applyBorder="1" applyAlignment="1">
      <alignment horizontal="distributed" shrinkToFit="1"/>
    </xf>
    <xf numFmtId="177" fontId="38" fillId="0" borderId="39" xfId="48" applyNumberFormat="1" applyFont="1" applyFill="1" applyBorder="1" applyAlignment="1">
      <alignment horizontal="right" shrinkToFit="1"/>
    </xf>
    <xf numFmtId="177" fontId="38" fillId="0" borderId="23" xfId="48" applyNumberFormat="1" applyFont="1" applyFill="1" applyBorder="1" applyAlignment="1">
      <alignment horizontal="distributed" shrinkToFit="1"/>
    </xf>
    <xf numFmtId="177" fontId="38" fillId="0" borderId="10" xfId="48" applyNumberFormat="1" applyFont="1" applyFill="1" applyBorder="1" applyAlignment="1">
      <alignment horizontal="distributed" shrinkToFit="1"/>
    </xf>
    <xf numFmtId="177" fontId="34" fillId="0" borderId="39" xfId="48" applyNumberFormat="1" applyFont="1" applyFill="1" applyBorder="1" applyAlignment="1">
      <alignment horizontal="right" shrinkToFit="1"/>
    </xf>
    <xf numFmtId="177" fontId="34" fillId="0" borderId="0" xfId="48" applyNumberFormat="1" applyFont="1" applyFill="1" applyBorder="1" applyAlignment="1">
      <alignment horizontal="center" shrinkToFit="1"/>
    </xf>
    <xf numFmtId="177" fontId="34" fillId="0" borderId="23" xfId="48" applyNumberFormat="1" applyFont="1" applyFill="1" applyBorder="1" applyAlignment="1">
      <alignment horizontal="distributed" shrinkToFit="1"/>
    </xf>
    <xf numFmtId="177" fontId="34" fillId="0" borderId="23" xfId="48" applyNumberFormat="1" applyFont="1" applyFill="1" applyBorder="1" applyAlignment="1">
      <alignment horizontal="center" shrinkToFit="1"/>
    </xf>
    <xf numFmtId="177" fontId="34" fillId="0" borderId="0" xfId="48" applyNumberFormat="1" applyFont="1" applyFill="1" applyBorder="1" applyAlignment="1">
      <alignment horizontal="distributed" shrinkToFit="1"/>
    </xf>
    <xf numFmtId="177" fontId="30" fillId="0" borderId="0" xfId="48" applyNumberFormat="1" applyFont="1" applyFill="1" applyAlignment="1">
      <alignment vertical="center"/>
    </xf>
    <xf numFmtId="177" fontId="30" fillId="0" borderId="28" xfId="48" applyNumberFormat="1" applyFont="1" applyFill="1" applyBorder="1" applyAlignment="1">
      <alignment horizontal="center" vertical="center" wrapText="1" shrinkToFit="1"/>
    </xf>
    <xf numFmtId="177" fontId="30" fillId="0" borderId="12" xfId="48" applyNumberFormat="1" applyFont="1" applyFill="1" applyBorder="1" applyAlignment="1">
      <alignment horizontal="center" vertical="center" wrapText="1" shrinkToFit="1"/>
    </xf>
    <xf numFmtId="177" fontId="30" fillId="0" borderId="11" xfId="48" applyNumberFormat="1" applyFont="1" applyFill="1" applyBorder="1" applyAlignment="1">
      <alignment horizontal="distributed" vertical="center" wrapText="1" justifyLastLine="1"/>
    </xf>
    <xf numFmtId="177" fontId="48" fillId="0" borderId="0" xfId="48" applyNumberFormat="1" applyFont="1" applyFill="1" applyAlignment="1">
      <alignment vertical="center"/>
    </xf>
    <xf numFmtId="177" fontId="38" fillId="0" borderId="31" xfId="48" applyNumberFormat="1" applyFont="1" applyFill="1" applyBorder="1" applyAlignment="1">
      <alignment horizontal="right" vertical="center"/>
    </xf>
    <xf numFmtId="177" fontId="38" fillId="0" borderId="31" xfId="48" applyNumberFormat="1" applyFont="1" applyFill="1" applyBorder="1" applyAlignment="1">
      <alignment vertical="center"/>
    </xf>
    <xf numFmtId="177" fontId="79" fillId="0" borderId="0" xfId="48" applyNumberFormat="1" applyFont="1" applyFill="1" applyAlignment="1">
      <alignment vertical="center" shrinkToFit="1"/>
    </xf>
    <xf numFmtId="177" fontId="79" fillId="0" borderId="31" xfId="48" applyNumberFormat="1" applyFont="1" applyFill="1" applyBorder="1" applyAlignment="1">
      <alignment vertical="center" shrinkToFit="1"/>
    </xf>
    <xf numFmtId="177" fontId="80" fillId="0" borderId="0" xfId="48" applyNumberFormat="1" applyFont="1" applyFill="1" applyAlignment="1">
      <alignment vertical="center" shrinkToFit="1"/>
    </xf>
    <xf numFmtId="177" fontId="80" fillId="0" borderId="0" xfId="48" applyNumberFormat="1" applyFont="1" applyFill="1" applyAlignment="1">
      <alignment vertical="center"/>
    </xf>
    <xf numFmtId="177" fontId="81" fillId="0" borderId="0" xfId="48" applyNumberFormat="1" applyFont="1" applyFill="1" applyAlignment="1">
      <alignment vertical="center"/>
    </xf>
    <xf numFmtId="177" fontId="32" fillId="0" borderId="0" xfId="48" applyNumberFormat="1" applyFont="1" applyFill="1" applyAlignment="1">
      <alignment horizontal="right" vertical="center" shrinkToFit="1"/>
    </xf>
    <xf numFmtId="177" fontId="32" fillId="0" borderId="0" xfId="48" applyNumberFormat="1" applyFont="1" applyFill="1" applyAlignment="1">
      <alignment vertical="center" shrinkToFit="1"/>
    </xf>
    <xf numFmtId="177" fontId="32" fillId="0" borderId="0" xfId="48" applyNumberFormat="1" applyFont="1" applyFill="1" applyAlignment="1">
      <alignment vertical="center"/>
    </xf>
    <xf numFmtId="38" fontId="30" fillId="0" borderId="0" xfId="49" applyFont="1" applyFill="1" applyBorder="1" applyAlignment="1">
      <alignment horizontal="left" vertical="center" wrapText="1" shrinkToFit="1"/>
    </xf>
    <xf numFmtId="38" fontId="39" fillId="0" borderId="18" xfId="49" applyFont="1" applyFill="1" applyBorder="1" applyAlignment="1">
      <alignment horizontal="left" vertical="center" shrinkToFit="1"/>
    </xf>
    <xf numFmtId="38" fontId="39" fillId="0" borderId="0" xfId="49" applyFont="1" applyFill="1" applyBorder="1" applyAlignment="1">
      <alignment horizontal="left" vertical="center" shrinkToFit="1"/>
    </xf>
    <xf numFmtId="38" fontId="76" fillId="0" borderId="0" xfId="49" applyFont="1" applyFill="1" applyBorder="1" applyAlignment="1">
      <alignment horizontal="left" vertical="center" shrinkToFit="1"/>
    </xf>
    <xf numFmtId="177" fontId="34" fillId="0" borderId="0" xfId="48" applyNumberFormat="1" applyFont="1" applyFill="1" applyAlignment="1">
      <alignment vertical="center"/>
    </xf>
    <xf numFmtId="177" fontId="38" fillId="0" borderId="23" xfId="48" applyNumberFormat="1" applyFont="1" applyFill="1" applyBorder="1" applyAlignment="1">
      <alignment horizontal="right" vertical="center" shrinkToFit="1"/>
    </xf>
    <xf numFmtId="177" fontId="38" fillId="0" borderId="23" xfId="48" applyNumberFormat="1" applyFont="1" applyFill="1" applyBorder="1" applyAlignment="1">
      <alignment horizontal="center" vertical="center" shrinkToFit="1"/>
    </xf>
    <xf numFmtId="177" fontId="38" fillId="0" borderId="0" xfId="48" applyNumberFormat="1" applyFont="1" applyFill="1" applyBorder="1" applyAlignment="1">
      <alignment horizontal="distributed" vertical="center" shrinkToFit="1"/>
    </xf>
    <xf numFmtId="177" fontId="38" fillId="0" borderId="39" xfId="48" applyNumberFormat="1" applyFont="1" applyFill="1" applyBorder="1" applyAlignment="1">
      <alignment horizontal="right" vertical="center" shrinkToFit="1"/>
    </xf>
    <xf numFmtId="177" fontId="38" fillId="0" borderId="23" xfId="48" applyNumberFormat="1" applyFont="1" applyFill="1" applyBorder="1" applyAlignment="1">
      <alignment horizontal="distributed" vertical="center" shrinkToFit="1"/>
    </xf>
    <xf numFmtId="177" fontId="34" fillId="0" borderId="39" xfId="48" applyNumberFormat="1" applyFont="1" applyFill="1" applyBorder="1" applyAlignment="1">
      <alignment horizontal="right" vertical="center" shrinkToFit="1"/>
    </xf>
    <xf numFmtId="177" fontId="34" fillId="0" borderId="0" xfId="48" applyNumberFormat="1" applyFont="1" applyFill="1" applyBorder="1" applyAlignment="1">
      <alignment horizontal="center" vertical="center" shrinkToFit="1"/>
    </xf>
    <xf numFmtId="177" fontId="34" fillId="0" borderId="23" xfId="48" applyNumberFormat="1" applyFont="1" applyFill="1" applyBorder="1" applyAlignment="1">
      <alignment horizontal="distributed" vertical="center" shrinkToFit="1"/>
    </xf>
    <xf numFmtId="177" fontId="34" fillId="0" borderId="23" xfId="48" applyNumberFormat="1" applyFont="1" applyFill="1" applyBorder="1" applyAlignment="1">
      <alignment horizontal="center" vertical="center" shrinkToFit="1"/>
    </xf>
    <xf numFmtId="177" fontId="34" fillId="0" borderId="0" xfId="48" applyNumberFormat="1" applyFont="1" applyFill="1" applyBorder="1" applyAlignment="1">
      <alignment horizontal="distributed" vertical="center" shrinkToFit="1"/>
    </xf>
    <xf numFmtId="0" fontId="62" fillId="0" borderId="0" xfId="48" applyFont="1" applyAlignment="1">
      <alignment vertical="center"/>
    </xf>
    <xf numFmtId="177" fontId="54" fillId="0" borderId="0" xfId="48" applyNumberFormat="1" applyFont="1" applyAlignment="1">
      <alignment vertical="center"/>
    </xf>
    <xf numFmtId="0" fontId="54" fillId="0" borderId="0" xfId="48" applyFont="1" applyAlignment="1">
      <alignment vertical="center" shrinkToFit="1"/>
    </xf>
    <xf numFmtId="0" fontId="54" fillId="0" borderId="0" xfId="48" applyFont="1" applyAlignment="1">
      <alignment vertical="center"/>
    </xf>
    <xf numFmtId="0" fontId="55" fillId="0" borderId="0" xfId="48" applyFont="1" applyAlignment="1"/>
    <xf numFmtId="177" fontId="34" fillId="0" borderId="0" xfId="48" applyNumberFormat="1" applyFont="1" applyBorder="1" applyAlignment="1">
      <alignment horizontal="right"/>
    </xf>
    <xf numFmtId="177" fontId="55" fillId="0" borderId="0" xfId="48" applyNumberFormat="1" applyFont="1" applyBorder="1" applyAlignment="1"/>
    <xf numFmtId="177" fontId="55" fillId="0" borderId="0" xfId="48" applyNumberFormat="1" applyFont="1" applyBorder="1" applyAlignment="1">
      <alignment horizontal="left"/>
    </xf>
    <xf numFmtId="0" fontId="55" fillId="0" borderId="0" xfId="48" applyFont="1" applyBorder="1" applyAlignment="1">
      <alignment horizontal="left" shrinkToFit="1"/>
    </xf>
    <xf numFmtId="0" fontId="55" fillId="0" borderId="0" xfId="48" applyFont="1" applyBorder="1" applyAlignment="1">
      <alignment horizontal="left"/>
    </xf>
    <xf numFmtId="177" fontId="55" fillId="0" borderId="0" xfId="48" applyNumberFormat="1" applyFont="1" applyAlignment="1"/>
    <xf numFmtId="0" fontId="55" fillId="0" borderId="0" xfId="48" applyFont="1" applyAlignment="1">
      <alignment shrinkToFit="1"/>
    </xf>
    <xf numFmtId="0" fontId="55" fillId="0" borderId="0" xfId="48" applyFont="1" applyBorder="1" applyAlignment="1">
      <alignment horizontal="distributed" shrinkToFit="1"/>
    </xf>
    <xf numFmtId="0" fontId="55" fillId="0" borderId="0" xfId="48" applyFont="1" applyBorder="1" applyAlignment="1">
      <alignment horizontal="distributed"/>
    </xf>
    <xf numFmtId="0" fontId="55" fillId="0" borderId="0" xfId="48" applyFont="1" applyAlignment="1">
      <alignment horizontal="left" shrinkToFit="1"/>
    </xf>
    <xf numFmtId="0" fontId="55" fillId="0" borderId="0" xfId="48" applyFont="1" applyAlignment="1">
      <alignment horizontal="left"/>
    </xf>
    <xf numFmtId="177" fontId="55" fillId="0" borderId="0" xfId="48" applyNumberFormat="1" applyFont="1" applyBorder="1" applyAlignment="1">
      <alignment horizontal="right"/>
    </xf>
    <xf numFmtId="38" fontId="54" fillId="0" borderId="19" xfId="49" applyFont="1" applyBorder="1" applyAlignment="1">
      <alignment vertical="center" shrinkToFit="1"/>
    </xf>
    <xf numFmtId="38" fontId="54" fillId="0" borderId="18" xfId="49" applyFont="1" applyBorder="1" applyAlignment="1">
      <alignment vertical="center" shrinkToFit="1"/>
    </xf>
    <xf numFmtId="38" fontId="54" fillId="0" borderId="26" xfId="49" applyFont="1" applyBorder="1" applyAlignment="1">
      <alignment vertical="center" shrinkToFit="1"/>
    </xf>
    <xf numFmtId="0" fontId="30" fillId="0" borderId="26" xfId="48" applyNumberFormat="1" applyFont="1" applyFill="1" applyBorder="1" applyAlignment="1">
      <alignment horizontal="distributed" vertical="center" shrinkToFit="1"/>
    </xf>
    <xf numFmtId="0" fontId="54" fillId="0" borderId="18" xfId="48" applyFont="1" applyBorder="1" applyAlignment="1">
      <alignment horizontal="distributed" vertical="center"/>
    </xf>
    <xf numFmtId="38" fontId="54" fillId="0" borderId="19" xfId="49" applyFont="1" applyBorder="1" applyAlignment="1">
      <alignment horizontal="right" vertical="center" shrinkToFit="1"/>
    </xf>
    <xf numFmtId="0" fontId="54" fillId="0" borderId="26" xfId="48" applyFont="1" applyBorder="1" applyAlignment="1">
      <alignment horizontal="distributed" vertical="center" shrinkToFit="1"/>
    </xf>
    <xf numFmtId="0" fontId="54" fillId="0" borderId="19" xfId="48" applyFont="1" applyBorder="1" applyAlignment="1">
      <alignment vertical="center"/>
    </xf>
    <xf numFmtId="38" fontId="54" fillId="0" borderId="0" xfId="49" applyFont="1" applyBorder="1" applyAlignment="1">
      <alignment vertical="center" shrinkToFit="1"/>
    </xf>
    <xf numFmtId="38" fontId="54" fillId="0" borderId="10" xfId="49" applyFont="1" applyBorder="1" applyAlignment="1">
      <alignment vertical="center" shrinkToFit="1"/>
    </xf>
    <xf numFmtId="38" fontId="54" fillId="0" borderId="20" xfId="49" applyFont="1" applyBorder="1" applyAlignment="1">
      <alignment vertical="center" shrinkToFit="1"/>
    </xf>
    <xf numFmtId="0" fontId="30" fillId="0" borderId="20" xfId="48" applyNumberFormat="1" applyFont="1" applyFill="1" applyBorder="1" applyAlignment="1">
      <alignment horizontal="distributed" vertical="center" shrinkToFit="1"/>
    </xf>
    <xf numFmtId="0" fontId="54" fillId="0" borderId="10" xfId="48" applyFont="1" applyBorder="1" applyAlignment="1">
      <alignment horizontal="distributed" vertical="center"/>
    </xf>
    <xf numFmtId="38" fontId="54" fillId="0" borderId="0" xfId="49" applyFont="1" applyBorder="1" applyAlignment="1">
      <alignment horizontal="right" vertical="center" shrinkToFit="1"/>
    </xf>
    <xf numFmtId="0" fontId="54" fillId="0" borderId="20" xfId="48" applyFont="1" applyBorder="1" applyAlignment="1">
      <alignment horizontal="distributed" vertical="center" shrinkToFit="1"/>
    </xf>
    <xf numFmtId="0" fontId="56" fillId="0" borderId="0" xfId="48" applyFont="1" applyBorder="1" applyAlignment="1">
      <alignment vertical="center"/>
    </xf>
    <xf numFmtId="0" fontId="54" fillId="0" borderId="0" xfId="48" applyFont="1" applyBorder="1" applyAlignment="1">
      <alignment vertical="center"/>
    </xf>
    <xf numFmtId="0" fontId="82" fillId="0" borderId="10" xfId="48" applyFont="1" applyBorder="1" applyAlignment="1">
      <alignment horizontal="distributed" vertical="center"/>
    </xf>
    <xf numFmtId="38" fontId="54" fillId="0" borderId="20" xfId="49" applyFont="1" applyBorder="1" applyAlignment="1">
      <alignment horizontal="right" vertical="center" shrinkToFit="1"/>
    </xf>
    <xf numFmtId="0" fontId="56" fillId="0" borderId="10" xfId="48" applyFont="1" applyBorder="1" applyAlignment="1">
      <alignment vertical="center"/>
    </xf>
    <xf numFmtId="38" fontId="56" fillId="0" borderId="20" xfId="49" applyFont="1" applyBorder="1" applyAlignment="1">
      <alignment vertical="center" shrinkToFit="1"/>
    </xf>
    <xf numFmtId="38" fontId="56" fillId="0" borderId="0" xfId="49" applyFont="1" applyBorder="1" applyAlignment="1">
      <alignment vertical="center" shrinkToFit="1"/>
    </xf>
    <xf numFmtId="0" fontId="55" fillId="0" borderId="20" xfId="48" applyFont="1" applyBorder="1" applyAlignment="1">
      <alignment horizontal="distributed" vertical="center" shrinkToFit="1"/>
    </xf>
    <xf numFmtId="38" fontId="56" fillId="0" borderId="10" xfId="49" applyFont="1" applyBorder="1" applyAlignment="1">
      <alignment vertical="center" shrinkToFit="1"/>
    </xf>
    <xf numFmtId="0" fontId="34" fillId="0" borderId="20" xfId="48" applyNumberFormat="1" applyFont="1" applyFill="1" applyBorder="1" applyAlignment="1">
      <alignment horizontal="distributed" vertical="center" shrinkToFit="1"/>
    </xf>
    <xf numFmtId="0" fontId="66" fillId="0" borderId="20" xfId="48" applyFont="1" applyBorder="1" applyAlignment="1">
      <alignment horizontal="distributed" vertical="center" shrinkToFit="1"/>
    </xf>
    <xf numFmtId="0" fontId="71" fillId="0" borderId="20" xfId="48" applyNumberFormat="1" applyFont="1" applyFill="1" applyBorder="1" applyAlignment="1">
      <alignment horizontal="distributed" vertical="center" shrinkToFit="1"/>
    </xf>
    <xf numFmtId="0" fontId="84" fillId="0" borderId="20" xfId="48" applyFont="1" applyBorder="1" applyAlignment="1">
      <alignment horizontal="distributed" vertical="center" shrinkToFit="1"/>
    </xf>
    <xf numFmtId="0" fontId="85" fillId="0" borderId="20" xfId="48" applyNumberFormat="1" applyFont="1" applyFill="1" applyBorder="1" applyAlignment="1">
      <alignment horizontal="distributed" vertical="center" shrinkToFit="1"/>
    </xf>
    <xf numFmtId="0" fontId="54" fillId="0" borderId="10" xfId="48" applyFont="1" applyBorder="1" applyAlignment="1">
      <alignment vertical="center"/>
    </xf>
    <xf numFmtId="38" fontId="56" fillId="0" borderId="20" xfId="49" applyFont="1" applyBorder="1" applyAlignment="1">
      <alignment horizontal="right" vertical="center" shrinkToFit="1"/>
    </xf>
    <xf numFmtId="38" fontId="56" fillId="0" borderId="0" xfId="49" applyFont="1" applyBorder="1" applyAlignment="1">
      <alignment horizontal="right" vertical="center" shrinkToFit="1"/>
    </xf>
    <xf numFmtId="0" fontId="56" fillId="0" borderId="20" xfId="48" applyFont="1" applyBorder="1" applyAlignment="1">
      <alignment vertical="center" shrinkToFit="1"/>
    </xf>
    <xf numFmtId="177" fontId="55" fillId="0" borderId="23" xfId="48" applyNumberFormat="1" applyFont="1" applyBorder="1" applyAlignment="1">
      <alignment horizontal="right"/>
    </xf>
    <xf numFmtId="177" fontId="55" fillId="0" borderId="24" xfId="48" applyNumberFormat="1" applyFont="1" applyBorder="1" applyAlignment="1">
      <alignment horizontal="right"/>
    </xf>
    <xf numFmtId="177" fontId="55" fillId="0" borderId="39" xfId="48" applyNumberFormat="1" applyFont="1" applyBorder="1" applyAlignment="1">
      <alignment horizontal="right"/>
    </xf>
    <xf numFmtId="0" fontId="55" fillId="0" borderId="39" xfId="48" applyFont="1" applyBorder="1" applyAlignment="1">
      <alignment horizontal="distributed" shrinkToFit="1"/>
    </xf>
    <xf numFmtId="0" fontId="55" fillId="0" borderId="24" xfId="48" applyFont="1" applyBorder="1" applyAlignment="1">
      <alignment horizontal="distributed" justifyLastLine="1"/>
    </xf>
    <xf numFmtId="0" fontId="55" fillId="0" borderId="20" xfId="48" applyFont="1" applyBorder="1" applyAlignment="1">
      <alignment horizontal="distributed" shrinkToFit="1"/>
    </xf>
    <xf numFmtId="177" fontId="54" fillId="0" borderId="30" xfId="48" applyNumberFormat="1" applyFont="1" applyBorder="1" applyAlignment="1">
      <alignment horizontal="center" vertical="center" shrinkToFit="1"/>
    </xf>
    <xf numFmtId="177" fontId="54" fillId="0" borderId="16" xfId="48" applyNumberFormat="1" applyFont="1" applyBorder="1" applyAlignment="1">
      <alignment horizontal="center" vertical="center" shrinkToFit="1"/>
    </xf>
    <xf numFmtId="177" fontId="55" fillId="0" borderId="0" xfId="48" applyNumberFormat="1" applyFont="1" applyAlignment="1">
      <alignment horizontal="right"/>
    </xf>
    <xf numFmtId="177" fontId="55" fillId="0" borderId="31" xfId="48" applyNumberFormat="1" applyFont="1" applyBorder="1" applyAlignment="1"/>
    <xf numFmtId="0" fontId="55" fillId="0" borderId="31" xfId="48" applyFont="1" applyBorder="1" applyAlignment="1">
      <alignment shrinkToFit="1"/>
    </xf>
    <xf numFmtId="0" fontId="55" fillId="0" borderId="31" xfId="48" applyFont="1" applyBorder="1" applyAlignment="1"/>
    <xf numFmtId="0" fontId="59" fillId="0" borderId="0" xfId="48" applyFont="1" applyAlignment="1">
      <alignment vertical="center"/>
    </xf>
    <xf numFmtId="49" fontId="54" fillId="0" borderId="0" xfId="0" applyNumberFormat="1" applyFont="1" applyAlignment="1">
      <alignment horizontal="distributed" vertical="center" shrinkToFit="1"/>
    </xf>
    <xf numFmtId="49" fontId="54" fillId="0" borderId="0" xfId="0" applyNumberFormat="1" applyFont="1" applyAlignment="1">
      <alignment vertical="center"/>
    </xf>
    <xf numFmtId="0" fontId="55" fillId="0" borderId="0" xfId="0" applyFont="1" applyAlignment="1">
      <alignment horizontal="distributed"/>
    </xf>
    <xf numFmtId="49" fontId="55" fillId="0" borderId="0" xfId="0" applyNumberFormat="1" applyFont="1" applyAlignment="1">
      <alignment horizontal="left"/>
    </xf>
    <xf numFmtId="177" fontId="55" fillId="0" borderId="0" xfId="0" applyNumberFormat="1" applyFont="1" applyFill="1" applyAlignment="1">
      <alignment horizontal="right"/>
    </xf>
    <xf numFmtId="49" fontId="55" fillId="0" borderId="0" xfId="0" applyNumberFormat="1" applyFont="1" applyFill="1" applyBorder="1" applyAlignment="1">
      <alignment horizontal="distributed" shrinkToFit="1"/>
    </xf>
    <xf numFmtId="180" fontId="54" fillId="0" borderId="19" xfId="44" applyNumberFormat="1" applyFont="1" applyBorder="1" applyAlignment="1">
      <alignment horizontal="right" vertical="center" shrinkToFit="1"/>
    </xf>
    <xf numFmtId="49" fontId="84" fillId="0" borderId="26" xfId="0" applyNumberFormat="1" applyFont="1" applyBorder="1" applyAlignment="1">
      <alignment horizontal="distributed" vertical="center" shrinkToFit="1"/>
    </xf>
    <xf numFmtId="49" fontId="54" fillId="0" borderId="19" xfId="0" applyNumberFormat="1" applyFont="1" applyBorder="1" applyAlignment="1">
      <alignment horizontal="distributed" vertical="center"/>
    </xf>
    <xf numFmtId="180" fontId="54" fillId="0" borderId="0" xfId="44" applyNumberFormat="1" applyFont="1" applyBorder="1" applyAlignment="1">
      <alignment horizontal="right" vertical="center" shrinkToFit="1"/>
    </xf>
    <xf numFmtId="49" fontId="55" fillId="0" borderId="20" xfId="0" applyNumberFormat="1" applyFont="1" applyBorder="1" applyAlignment="1">
      <alignment horizontal="distributed" vertical="center" shrinkToFit="1"/>
    </xf>
    <xf numFmtId="49" fontId="82" fillId="0" borderId="0" xfId="0" applyNumberFormat="1" applyFont="1" applyBorder="1" applyAlignment="1">
      <alignment horizontal="distributed" vertical="center"/>
    </xf>
    <xf numFmtId="180" fontId="54" fillId="0" borderId="0" xfId="44" applyNumberFormat="1" applyFont="1" applyAlignment="1">
      <alignment horizontal="right" vertical="center" shrinkToFit="1"/>
    </xf>
    <xf numFmtId="49" fontId="84" fillId="0" borderId="20" xfId="0" applyNumberFormat="1" applyFont="1" applyBorder="1" applyAlignment="1">
      <alignment horizontal="distributed" vertical="center" shrinkToFit="1"/>
    </xf>
    <xf numFmtId="49" fontId="54" fillId="0" borderId="0" xfId="0" applyNumberFormat="1" applyFont="1" applyAlignment="1">
      <alignment horizontal="distributed" vertical="center"/>
    </xf>
    <xf numFmtId="49" fontId="54" fillId="0" borderId="20" xfId="0" applyNumberFormat="1" applyFont="1" applyBorder="1" applyAlignment="1">
      <alignment horizontal="distributed" vertical="center" shrinkToFit="1"/>
    </xf>
    <xf numFmtId="0" fontId="67" fillId="0" borderId="0" xfId="0" applyFont="1" applyAlignment="1">
      <alignment vertical="center"/>
    </xf>
    <xf numFmtId="180" fontId="56" fillId="0" borderId="0" xfId="44" applyNumberFormat="1" applyFont="1" applyAlignment="1">
      <alignment horizontal="right" vertical="center" shrinkToFit="1"/>
    </xf>
    <xf numFmtId="180" fontId="56" fillId="0" borderId="0" xfId="44" applyNumberFormat="1" applyFont="1" applyBorder="1" applyAlignment="1">
      <alignment horizontal="right" vertical="center" shrinkToFit="1"/>
    </xf>
    <xf numFmtId="49" fontId="82" fillId="0" borderId="0" xfId="0" applyNumberFormat="1" applyFont="1" applyAlignment="1">
      <alignment horizontal="distributed" vertical="center"/>
    </xf>
    <xf numFmtId="49" fontId="86" fillId="0" borderId="20" xfId="0" applyNumberFormat="1" applyFont="1" applyBorder="1" applyAlignment="1">
      <alignment horizontal="distributed" vertical="center" shrinkToFit="1"/>
    </xf>
    <xf numFmtId="49" fontId="30" fillId="0" borderId="20" xfId="0" applyNumberFormat="1" applyFont="1" applyBorder="1" applyAlignment="1">
      <alignment horizontal="distributed" vertical="center" shrinkToFit="1"/>
    </xf>
    <xf numFmtId="49" fontId="71" fillId="0" borderId="20" xfId="0" applyNumberFormat="1" applyFont="1" applyBorder="1" applyAlignment="1">
      <alignment horizontal="distributed" vertical="center" shrinkToFit="1"/>
    </xf>
    <xf numFmtId="0" fontId="27" fillId="0" borderId="0" xfId="0" applyFont="1" applyAlignment="1">
      <alignment vertical="center"/>
    </xf>
    <xf numFmtId="0" fontId="27" fillId="0" borderId="0" xfId="0" applyFont="1" applyFill="1" applyBorder="1" applyAlignment="1">
      <alignment horizontal="right" vertical="center"/>
    </xf>
    <xf numFmtId="0" fontId="27" fillId="0" borderId="0" xfId="0" applyFont="1" applyBorder="1" applyAlignment="1">
      <alignment horizontal="right" vertical="center"/>
    </xf>
    <xf numFmtId="0" fontId="27" fillId="0" borderId="0" xfId="0" applyFont="1" applyBorder="1" applyAlignment="1">
      <alignment horizontal="distributed" vertical="center"/>
    </xf>
    <xf numFmtId="0" fontId="66" fillId="0" borderId="39" xfId="0" applyFont="1" applyBorder="1" applyAlignment="1">
      <alignment horizontal="distributed" vertical="center" indent="1"/>
    </xf>
    <xf numFmtId="0" fontId="66" fillId="0" borderId="23" xfId="0" applyFont="1" applyBorder="1" applyAlignment="1">
      <alignment horizontal="distributed" vertical="center" indent="1"/>
    </xf>
    <xf numFmtId="0" fontId="26" fillId="0" borderId="22" xfId="0" applyFont="1" applyFill="1" applyBorder="1" applyAlignment="1">
      <alignment horizontal="distributed" vertical="center" justifyLastLine="1"/>
    </xf>
    <xf numFmtId="0" fontId="30" fillId="0" borderId="16" xfId="0" applyFont="1" applyBorder="1" applyAlignment="1">
      <alignment horizontal="center" vertical="center" shrinkToFit="1"/>
    </xf>
    <xf numFmtId="0" fontId="30" fillId="0" borderId="19" xfId="0" applyFont="1" applyBorder="1" applyAlignment="1">
      <alignment horizontal="center" vertical="center"/>
    </xf>
    <xf numFmtId="0" fontId="30" fillId="0" borderId="22" xfId="0" applyFont="1" applyBorder="1" applyAlignment="1">
      <alignment horizontal="center" vertical="center"/>
    </xf>
    <xf numFmtId="0" fontId="30" fillId="0" borderId="22" xfId="0" applyFont="1" applyBorder="1" applyAlignment="1">
      <alignment horizontal="distributed" vertical="center" justifyLastLine="1"/>
    </xf>
    <xf numFmtId="0" fontId="30" fillId="0" borderId="15" xfId="0" applyFont="1" applyBorder="1" applyAlignment="1">
      <alignment horizontal="distributed" vertical="center" justifyLastLine="1"/>
    </xf>
    <xf numFmtId="0" fontId="30" fillId="0" borderId="0" xfId="0" applyFont="1" applyBorder="1" applyAlignment="1">
      <alignment horizontal="distributed" vertical="center" justifyLastLine="1"/>
    </xf>
    <xf numFmtId="0" fontId="34" fillId="0" borderId="0" xfId="0" applyFont="1" applyAlignment="1">
      <alignment horizontal="right"/>
    </xf>
    <xf numFmtId="0" fontId="87" fillId="0" borderId="0" xfId="0" applyFont="1" applyAlignment="1">
      <alignment horizontal="center" vertical="center"/>
    </xf>
    <xf numFmtId="38" fontId="54" fillId="0" borderId="26" xfId="44" applyFont="1" applyBorder="1" applyAlignment="1">
      <alignment horizontal="distributed" vertical="center" shrinkToFit="1"/>
    </xf>
    <xf numFmtId="38" fontId="54" fillId="0" borderId="19" xfId="44" applyFont="1" applyBorder="1" applyAlignment="1">
      <alignment horizontal="distributed" vertical="center" shrinkToFit="1"/>
    </xf>
    <xf numFmtId="38" fontId="84" fillId="0" borderId="20" xfId="44" applyFont="1" applyBorder="1" applyAlignment="1">
      <alignment horizontal="distributed" vertical="center" wrapText="1" shrinkToFit="1"/>
    </xf>
    <xf numFmtId="38" fontId="54" fillId="0" borderId="0" xfId="44" applyFont="1" applyBorder="1" applyAlignment="1">
      <alignment horizontal="distributed" vertical="center" shrinkToFit="1"/>
    </xf>
    <xf numFmtId="38" fontId="54" fillId="0" borderId="20" xfId="44" applyFont="1" applyBorder="1" applyAlignment="1">
      <alignment horizontal="distributed" vertical="center" shrinkToFit="1"/>
    </xf>
    <xf numFmtId="38" fontId="71" fillId="0" borderId="20" xfId="44" applyFont="1" applyBorder="1" applyAlignment="1">
      <alignment horizontal="distributed" vertical="center" wrapText="1" shrinkToFit="1"/>
    </xf>
    <xf numFmtId="38" fontId="82" fillId="0" borderId="0" xfId="44" applyFont="1" applyBorder="1" applyAlignment="1">
      <alignment horizontal="distributed" vertical="center" shrinkToFit="1"/>
    </xf>
    <xf numFmtId="38" fontId="84" fillId="0" borderId="20" xfId="44" applyFont="1" applyBorder="1" applyAlignment="1">
      <alignment horizontal="distributed" vertical="center" shrinkToFit="1"/>
    </xf>
    <xf numFmtId="38" fontId="30" fillId="0" borderId="20" xfId="44" applyFont="1" applyBorder="1" applyAlignment="1">
      <alignment horizontal="distributed" vertical="center" shrinkToFit="1"/>
    </xf>
    <xf numFmtId="38" fontId="62" fillId="0" borderId="26" xfId="44" applyFont="1" applyBorder="1" applyAlignment="1">
      <alignment horizontal="distributed" vertical="center" shrinkToFit="1"/>
    </xf>
    <xf numFmtId="38" fontId="82" fillId="0" borderId="19" xfId="44" applyFont="1" applyBorder="1" applyAlignment="1">
      <alignment horizontal="distributed" vertical="center"/>
    </xf>
    <xf numFmtId="38" fontId="82" fillId="0" borderId="0" xfId="44" applyFont="1" applyBorder="1" applyAlignment="1">
      <alignment horizontal="distributed" vertical="center"/>
    </xf>
    <xf numFmtId="38" fontId="54" fillId="0" borderId="0" xfId="44" applyFont="1" applyBorder="1" applyAlignment="1">
      <alignment horizontal="distributed" vertical="center"/>
    </xf>
    <xf numFmtId="38" fontId="55" fillId="0" borderId="20" xfId="44" applyFont="1" applyBorder="1" applyAlignment="1">
      <alignment horizontal="distributed" vertical="center" shrinkToFit="1"/>
    </xf>
    <xf numFmtId="38" fontId="86" fillId="0" borderId="20" xfId="44" applyFont="1" applyBorder="1" applyAlignment="1">
      <alignment horizontal="distributed" vertical="center" shrinkToFit="1"/>
    </xf>
    <xf numFmtId="38" fontId="34" fillId="0" borderId="20" xfId="44" applyFont="1" applyBorder="1" applyAlignment="1">
      <alignment horizontal="distributed" vertical="center" shrinkToFit="1"/>
    </xf>
    <xf numFmtId="38" fontId="26" fillId="0" borderId="20" xfId="44" applyFont="1" applyBorder="1" applyAlignment="1">
      <alignment horizontal="distributed" vertical="center" shrinkToFit="1"/>
    </xf>
    <xf numFmtId="38" fontId="84" fillId="0" borderId="26" xfId="44" applyFont="1" applyBorder="1" applyAlignment="1">
      <alignment horizontal="distributed" vertical="center" shrinkToFit="1"/>
    </xf>
    <xf numFmtId="38" fontId="54" fillId="0" borderId="0" xfId="44" applyFont="1" applyBorder="1" applyAlignment="1">
      <alignment horizontal="right" vertical="center"/>
    </xf>
    <xf numFmtId="38" fontId="91" fillId="0" borderId="20" xfId="44" applyFont="1" applyBorder="1" applyAlignment="1">
      <alignment horizontal="distributed" vertical="center" wrapText="1" shrinkToFit="1"/>
    </xf>
    <xf numFmtId="38" fontId="54" fillId="0" borderId="19" xfId="44" applyFont="1" applyBorder="1" applyAlignment="1">
      <alignment horizontal="distributed" vertical="center"/>
    </xf>
    <xf numFmtId="0" fontId="30" fillId="0" borderId="0" xfId="50" applyFont="1"/>
    <xf numFmtId="49" fontId="30" fillId="0" borderId="0" xfId="50" applyNumberFormat="1" applyFont="1"/>
    <xf numFmtId="0" fontId="34" fillId="0" borderId="0" xfId="50" applyFont="1" applyAlignment="1"/>
    <xf numFmtId="49" fontId="34" fillId="0" borderId="0" xfId="50" applyNumberFormat="1" applyFont="1" applyAlignment="1">
      <alignment horizontal="left"/>
    </xf>
    <xf numFmtId="196" fontId="34" fillId="0" borderId="0" xfId="50" applyNumberFormat="1" applyFont="1" applyAlignment="1">
      <alignment horizontal="right"/>
    </xf>
    <xf numFmtId="196" fontId="34" fillId="0" borderId="23" xfId="50" applyNumberFormat="1" applyFont="1" applyBorder="1" applyAlignment="1">
      <alignment horizontal="right"/>
    </xf>
    <xf numFmtId="49" fontId="34" fillId="0" borderId="0" xfId="50" applyNumberFormat="1" applyFont="1" applyBorder="1" applyAlignment="1">
      <alignment horizontal="left"/>
    </xf>
    <xf numFmtId="38" fontId="30" fillId="0" borderId="19" xfId="51" applyFont="1" applyBorder="1" applyAlignment="1">
      <alignment horizontal="right" vertical="center" shrinkToFit="1"/>
    </xf>
    <xf numFmtId="38" fontId="30" fillId="0" borderId="0" xfId="51" applyFont="1" applyAlignment="1">
      <alignment horizontal="right" vertical="center" shrinkToFit="1"/>
    </xf>
    <xf numFmtId="49" fontId="30" fillId="0" borderId="26" xfId="50" applyNumberFormat="1" applyFont="1" applyBorder="1" applyAlignment="1">
      <alignment horizontal="distributed" vertical="center"/>
    </xf>
    <xf numFmtId="49" fontId="30" fillId="0" borderId="20" xfId="50" applyNumberFormat="1" applyFont="1" applyBorder="1" applyAlignment="1">
      <alignment horizontal="distributed" vertical="center"/>
    </xf>
    <xf numFmtId="49" fontId="34" fillId="0" borderId="20" xfId="50" applyNumberFormat="1" applyFont="1" applyBorder="1" applyAlignment="1">
      <alignment horizontal="distributed" vertical="center" shrinkToFit="1"/>
    </xf>
    <xf numFmtId="49" fontId="30" fillId="0" borderId="20" xfId="50" applyNumberFormat="1" applyFont="1" applyBorder="1" applyAlignment="1">
      <alignment horizontal="distributed" vertical="center" shrinkToFit="1"/>
    </xf>
    <xf numFmtId="49" fontId="26" fillId="0" borderId="20" xfId="50" applyNumberFormat="1" applyFont="1" applyBorder="1" applyAlignment="1">
      <alignment horizontal="distributed" vertical="center" shrinkToFit="1"/>
    </xf>
    <xf numFmtId="0" fontId="30" fillId="0" borderId="20" xfId="50" applyFont="1" applyBorder="1" applyAlignment="1">
      <alignment horizontal="distributed" vertical="center"/>
    </xf>
    <xf numFmtId="0" fontId="47" fillId="0" borderId="0" xfId="50" applyFont="1"/>
    <xf numFmtId="38" fontId="47" fillId="0" borderId="0" xfId="51" applyFont="1" applyAlignment="1">
      <alignment horizontal="right" vertical="center" shrinkToFit="1"/>
    </xf>
    <xf numFmtId="0" fontId="47" fillId="0" borderId="20" xfId="50" applyFont="1" applyBorder="1" applyAlignment="1">
      <alignment horizontal="distributed" vertical="center"/>
    </xf>
    <xf numFmtId="0" fontId="27" fillId="0" borderId="0" xfId="50" applyFont="1"/>
    <xf numFmtId="0" fontId="27" fillId="0" borderId="0" xfId="50" applyFont="1" applyFill="1" applyBorder="1" applyAlignment="1">
      <alignment horizontal="right"/>
    </xf>
    <xf numFmtId="0" fontId="27" fillId="0" borderId="0" xfId="50" applyFont="1" applyBorder="1" applyAlignment="1">
      <alignment horizontal="right"/>
    </xf>
    <xf numFmtId="0" fontId="27" fillId="0" borderId="0" xfId="50" applyFont="1" applyBorder="1" applyAlignment="1">
      <alignment horizontal="distributed" vertical="center" justifyLastLine="1"/>
    </xf>
    <xf numFmtId="49" fontId="27" fillId="0" borderId="20" xfId="50" applyNumberFormat="1" applyFont="1" applyBorder="1" applyAlignment="1">
      <alignment horizontal="distributed" vertical="center" wrapText="1" indent="1"/>
    </xf>
    <xf numFmtId="0" fontId="30" fillId="0" borderId="15" xfId="50" applyFont="1" applyBorder="1" applyAlignment="1">
      <alignment horizontal="distributed" vertical="center" wrapText="1" justifyLastLine="1"/>
    </xf>
    <xf numFmtId="0" fontId="34" fillId="0" borderId="15" xfId="50" applyFont="1" applyBorder="1" applyAlignment="1">
      <alignment horizontal="distributed" vertical="center" wrapText="1" justifyLastLine="1"/>
    </xf>
    <xf numFmtId="0" fontId="30" fillId="0" borderId="16" xfId="50" applyFont="1" applyBorder="1" applyAlignment="1">
      <alignment horizontal="distributed" vertical="center" justifyLastLine="1"/>
    </xf>
    <xf numFmtId="0" fontId="30" fillId="0" borderId="22" xfId="50" applyFont="1" applyBorder="1" applyAlignment="1">
      <alignment horizontal="distributed" vertical="center" justifyLastLine="1"/>
    </xf>
    <xf numFmtId="0" fontId="34" fillId="0" borderId="31" xfId="50" applyFont="1" applyBorder="1" applyAlignment="1">
      <alignment horizontal="right"/>
    </xf>
    <xf numFmtId="0" fontId="34" fillId="0" borderId="31" xfId="50" applyFont="1" applyBorder="1" applyAlignment="1"/>
    <xf numFmtId="0" fontId="34" fillId="0" borderId="0" xfId="50" applyFont="1" applyBorder="1" applyAlignment="1">
      <alignment horizontal="left"/>
    </xf>
    <xf numFmtId="0" fontId="34" fillId="0" borderId="0" xfId="50" applyFont="1" applyBorder="1" applyAlignment="1">
      <alignment horizontal="right"/>
    </xf>
    <xf numFmtId="49" fontId="34" fillId="0" borderId="0" xfId="50" applyNumberFormat="1" applyFont="1" applyBorder="1" applyAlignment="1"/>
    <xf numFmtId="0" fontId="33" fillId="0" borderId="0" xfId="50" applyFont="1" applyBorder="1" applyAlignment="1">
      <alignment horizontal="center" wrapText="1"/>
    </xf>
    <xf numFmtId="0" fontId="48" fillId="0" borderId="0" xfId="50" applyFont="1" applyAlignment="1">
      <alignment vertical="center"/>
    </xf>
    <xf numFmtId="38" fontId="30" fillId="0" borderId="0" xfId="51" applyFont="1" applyAlignment="1"/>
    <xf numFmtId="38" fontId="34" fillId="0" borderId="0" xfId="51" applyFont="1" applyAlignment="1"/>
    <xf numFmtId="0" fontId="30" fillId="0" borderId="0" xfId="50" applyFont="1" applyAlignment="1">
      <alignment vertical="center"/>
    </xf>
    <xf numFmtId="38" fontId="26" fillId="0" borderId="19" xfId="51" applyFont="1" applyBorder="1" applyAlignment="1">
      <alignment horizontal="right" vertical="center" shrinkToFit="1"/>
    </xf>
    <xf numFmtId="38" fontId="26" fillId="0" borderId="18" xfId="51" applyFont="1" applyBorder="1" applyAlignment="1">
      <alignment horizontal="right" vertical="center" shrinkToFit="1"/>
    </xf>
    <xf numFmtId="38" fontId="26" fillId="0" borderId="0" xfId="51" applyFont="1" applyAlignment="1">
      <alignment horizontal="right" vertical="center" shrinkToFit="1"/>
    </xf>
    <xf numFmtId="49" fontId="71" fillId="0" borderId="20" xfId="50" applyNumberFormat="1" applyFont="1" applyBorder="1" applyAlignment="1">
      <alignment horizontal="distributed" vertical="center" shrinkToFit="1"/>
    </xf>
    <xf numFmtId="38" fontId="26" fillId="0" borderId="0" xfId="51" applyFont="1" applyBorder="1" applyAlignment="1">
      <alignment horizontal="right" vertical="center" shrinkToFit="1"/>
    </xf>
    <xf numFmtId="38" fontId="26" fillId="0" borderId="10" xfId="51" applyFont="1" applyBorder="1" applyAlignment="1">
      <alignment horizontal="right" vertical="center" shrinkToFit="1"/>
    </xf>
    <xf numFmtId="49" fontId="34" fillId="0" borderId="20" xfId="50" applyNumberFormat="1" applyFont="1" applyBorder="1" applyAlignment="1">
      <alignment horizontal="distributed" vertical="center"/>
    </xf>
    <xf numFmtId="38" fontId="26" fillId="0" borderId="0" xfId="51" applyFont="1" applyAlignment="1">
      <alignment horizontal="right" shrinkToFit="1"/>
    </xf>
    <xf numFmtId="0" fontId="47" fillId="0" borderId="0" xfId="50" applyFont="1" applyAlignment="1">
      <alignment vertical="center"/>
    </xf>
    <xf numFmtId="38" fontId="51" fillId="0" borderId="0" xfId="51" applyFont="1" applyAlignment="1">
      <alignment horizontal="right" vertical="center" shrinkToFit="1"/>
    </xf>
    <xf numFmtId="38" fontId="51" fillId="0" borderId="0" xfId="51" applyFont="1" applyBorder="1" applyAlignment="1">
      <alignment horizontal="right" vertical="center" shrinkToFit="1"/>
    </xf>
    <xf numFmtId="0" fontId="34" fillId="0" borderId="0" xfId="50" applyFont="1"/>
    <xf numFmtId="38" fontId="34" fillId="0" borderId="0" xfId="51" applyFont="1" applyFill="1" applyBorder="1" applyAlignment="1">
      <alignment horizontal="right"/>
    </xf>
    <xf numFmtId="38" fontId="34" fillId="0" borderId="0" xfId="51" applyFont="1" applyBorder="1" applyAlignment="1">
      <alignment horizontal="right"/>
    </xf>
    <xf numFmtId="38" fontId="34" fillId="0" borderId="0" xfId="51" applyFont="1" applyBorder="1" applyAlignment="1">
      <alignment horizontal="distributed" vertical="center" justifyLastLine="1"/>
    </xf>
    <xf numFmtId="49" fontId="34" fillId="0" borderId="20" xfId="50" applyNumberFormat="1" applyFont="1" applyBorder="1" applyAlignment="1">
      <alignment horizontal="distributed" vertical="center" wrapText="1"/>
    </xf>
    <xf numFmtId="0" fontId="26" fillId="0" borderId="0" xfId="50" applyFont="1"/>
    <xf numFmtId="38" fontId="26" fillId="0" borderId="25" xfId="51" applyFont="1" applyBorder="1" applyAlignment="1">
      <alignment horizontal="distributed" vertical="center" wrapText="1" justifyLastLine="1"/>
    </xf>
    <xf numFmtId="38" fontId="26" fillId="0" borderId="16" xfId="51" applyFont="1" applyBorder="1" applyAlignment="1">
      <alignment horizontal="distributed" vertical="center" justifyLastLine="1"/>
    </xf>
    <xf numFmtId="38" fontId="26" fillId="0" borderId="16" xfId="51" applyFont="1" applyBorder="1" applyAlignment="1">
      <alignment horizontal="distributed" vertical="center" wrapText="1" justifyLastLine="1"/>
    </xf>
    <xf numFmtId="38" fontId="71" fillId="0" borderId="15" xfId="51" applyFont="1" applyBorder="1" applyAlignment="1">
      <alignment horizontal="distributed" vertical="center" wrapText="1" justifyLastLine="1"/>
    </xf>
    <xf numFmtId="38" fontId="26" fillId="0" borderId="15" xfId="51" applyFont="1" applyBorder="1" applyAlignment="1">
      <alignment horizontal="distributed" vertical="center" wrapText="1" justifyLastLine="1"/>
    </xf>
    <xf numFmtId="38" fontId="34" fillId="0" borderId="31" xfId="51" applyFont="1" applyBorder="1" applyAlignment="1">
      <alignment horizontal="right"/>
    </xf>
    <xf numFmtId="38" fontId="33" fillId="0" borderId="0" xfId="51" applyFont="1" applyBorder="1" applyAlignment="1">
      <alignment horizontal="center" wrapText="1"/>
    </xf>
    <xf numFmtId="49" fontId="34" fillId="0" borderId="0" xfId="50" applyNumberFormat="1" applyFont="1" applyAlignment="1">
      <alignment horizontal="left" vertical="center"/>
    </xf>
    <xf numFmtId="49" fontId="34" fillId="0" borderId="0" xfId="50" applyNumberFormat="1" applyFont="1" applyBorder="1" applyAlignment="1">
      <alignment horizontal="left" vertical="center"/>
    </xf>
    <xf numFmtId="49" fontId="50" fillId="0" borderId="20" xfId="50" applyNumberFormat="1" applyFont="1" applyBorder="1" applyAlignment="1">
      <alignment horizontal="distributed" vertical="center"/>
    </xf>
    <xf numFmtId="49" fontId="50" fillId="0" borderId="20" xfId="50" applyNumberFormat="1" applyFont="1" applyBorder="1" applyAlignment="1">
      <alignment horizontal="distributed" vertical="center" shrinkToFit="1"/>
    </xf>
    <xf numFmtId="180" fontId="26" fillId="0" borderId="0" xfId="51" applyNumberFormat="1" applyFont="1" applyAlignment="1">
      <alignment horizontal="right" vertical="center" shrinkToFit="1"/>
    </xf>
    <xf numFmtId="38" fontId="34" fillId="0" borderId="16" xfId="51" applyFont="1" applyBorder="1" applyAlignment="1">
      <alignment vertical="center" shrinkToFit="1"/>
    </xf>
    <xf numFmtId="38" fontId="34" fillId="0" borderId="19" xfId="51" applyFont="1" applyBorder="1" applyAlignment="1">
      <alignment horizontal="distributed" vertical="center" justifyLastLine="1"/>
    </xf>
    <xf numFmtId="38" fontId="34" fillId="0" borderId="19" xfId="51" applyFont="1" applyBorder="1" applyAlignment="1">
      <alignment horizontal="distributed" justifyLastLine="1"/>
    </xf>
    <xf numFmtId="38" fontId="34" fillId="0" borderId="0" xfId="51" applyFont="1" applyBorder="1" applyAlignment="1">
      <alignment horizontal="right" vertical="center"/>
    </xf>
    <xf numFmtId="0" fontId="34" fillId="0" borderId="0" xfId="50" applyFont="1" applyAlignment="1">
      <alignment vertical="center"/>
    </xf>
    <xf numFmtId="38" fontId="34" fillId="0" borderId="0" xfId="51" applyFont="1" applyBorder="1" applyAlignment="1">
      <alignment horizontal="center" vertical="center" wrapText="1"/>
    </xf>
    <xf numFmtId="0" fontId="34" fillId="0" borderId="0" xfId="50" applyFont="1" applyBorder="1" applyAlignment="1">
      <alignment horizontal="center" vertical="center" wrapText="1"/>
    </xf>
    <xf numFmtId="197" fontId="26" fillId="0" borderId="19" xfId="50" applyNumberFormat="1" applyFont="1" applyBorder="1" applyAlignment="1">
      <alignment horizontal="right" vertical="center"/>
    </xf>
    <xf numFmtId="197" fontId="26" fillId="0" borderId="10" xfId="50" applyNumberFormat="1" applyFont="1" applyBorder="1" applyAlignment="1">
      <alignment horizontal="right" vertical="center"/>
    </xf>
    <xf numFmtId="197" fontId="26" fillId="0" borderId="0" xfId="50" applyNumberFormat="1" applyFont="1" applyAlignment="1">
      <alignment horizontal="right" vertical="center"/>
    </xf>
    <xf numFmtId="38" fontId="26" fillId="0" borderId="0" xfId="51" applyFont="1" applyAlignment="1">
      <alignment shrinkToFit="1"/>
    </xf>
    <xf numFmtId="38" fontId="51" fillId="0" borderId="0" xfId="51" applyFont="1" applyBorder="1" applyAlignment="1">
      <alignment vertical="center" shrinkToFit="1"/>
    </xf>
    <xf numFmtId="38" fontId="51" fillId="0" borderId="0" xfId="51" applyFont="1" applyAlignment="1">
      <alignment vertical="center" shrinkToFit="1"/>
    </xf>
    <xf numFmtId="197" fontId="51" fillId="0" borderId="0" xfId="50" applyNumberFormat="1" applyFont="1" applyAlignment="1">
      <alignment horizontal="right" vertical="center"/>
    </xf>
    <xf numFmtId="0" fontId="26" fillId="0" borderId="0" xfId="50" applyFont="1" applyFill="1" applyBorder="1" applyAlignment="1">
      <alignment horizontal="right"/>
    </xf>
    <xf numFmtId="0" fontId="26" fillId="0" borderId="0" xfId="50" applyFont="1" applyBorder="1" applyAlignment="1">
      <alignment horizontal="distributed" vertical="center" justifyLastLine="1"/>
    </xf>
    <xf numFmtId="49" fontId="26" fillId="0" borderId="20" xfId="50" applyNumberFormat="1" applyFont="1" applyBorder="1" applyAlignment="1">
      <alignment horizontal="distributed" vertical="center" wrapText="1"/>
    </xf>
    <xf numFmtId="0" fontId="34" fillId="0" borderId="26" xfId="50" applyFont="1" applyBorder="1" applyAlignment="1">
      <alignment horizontal="distributed" vertical="center" justifyLastLine="1"/>
    </xf>
    <xf numFmtId="0" fontId="34" fillId="0" borderId="16" xfId="50" applyFont="1" applyBorder="1" applyAlignment="1">
      <alignment horizontal="distributed" vertical="center" justifyLastLine="1"/>
    </xf>
    <xf numFmtId="38" fontId="54" fillId="0" borderId="19" xfId="44" applyFont="1" applyBorder="1" applyAlignment="1">
      <alignment horizontal="right" vertical="center" shrinkToFit="1"/>
    </xf>
    <xf numFmtId="49" fontId="54" fillId="0" borderId="26" xfId="0" applyNumberFormat="1" applyFont="1" applyBorder="1" applyAlignment="1">
      <alignment horizontal="center" vertical="center"/>
    </xf>
    <xf numFmtId="38" fontId="54" fillId="0" borderId="0" xfId="44" applyFont="1" applyAlignment="1">
      <alignment horizontal="right" vertical="center" shrinkToFit="1"/>
    </xf>
    <xf numFmtId="49" fontId="54" fillId="0" borderId="20" xfId="0" applyNumberFormat="1" applyFont="1" applyBorder="1" applyAlignment="1">
      <alignment horizontal="center" vertical="center"/>
    </xf>
    <xf numFmtId="0" fontId="56" fillId="0" borderId="0" xfId="0" applyFont="1"/>
    <xf numFmtId="38" fontId="56" fillId="0" borderId="0" xfId="44" applyFont="1" applyAlignment="1">
      <alignment horizontal="right" vertical="center" shrinkToFit="1"/>
    </xf>
    <xf numFmtId="49" fontId="56" fillId="0" borderId="20" xfId="0" applyNumberFormat="1" applyFont="1" applyBorder="1" applyAlignment="1">
      <alignment horizontal="center" vertical="center"/>
    </xf>
    <xf numFmtId="0" fontId="55" fillId="0" borderId="20" xfId="0" applyFont="1" applyBorder="1" applyAlignment="1">
      <alignment horizontal="right"/>
    </xf>
    <xf numFmtId="0" fontId="54" fillId="0" borderId="16" xfId="0" applyFont="1" applyBorder="1" applyAlignment="1">
      <alignment horizontal="distributed" vertical="center" justifyLastLine="1"/>
    </xf>
    <xf numFmtId="0" fontId="54" fillId="0" borderId="18" xfId="0" applyFont="1" applyBorder="1" applyAlignment="1">
      <alignment horizontal="distributed" vertical="center" justifyLastLine="1"/>
    </xf>
    <xf numFmtId="0" fontId="54" fillId="0" borderId="0" xfId="0" applyFont="1" applyBorder="1"/>
    <xf numFmtId="0" fontId="54" fillId="0" borderId="0" xfId="0" applyFont="1" applyBorder="1" applyAlignment="1"/>
    <xf numFmtId="0" fontId="59" fillId="0" borderId="0" xfId="0" applyFont="1"/>
    <xf numFmtId="38" fontId="39" fillId="0" borderId="0" xfId="52" applyFont="1" applyFill="1" applyBorder="1" applyAlignment="1">
      <alignment horizontal="right" vertical="center" shrinkToFit="1"/>
    </xf>
    <xf numFmtId="38" fontId="30" fillId="0" borderId="0" xfId="52" applyFont="1" applyFill="1" applyBorder="1" applyAlignment="1">
      <alignment vertical="center" wrapText="1" shrinkToFit="1"/>
    </xf>
    <xf numFmtId="0" fontId="61" fillId="0" borderId="0" xfId="0" applyFont="1" applyFill="1" applyAlignment="1">
      <alignment vertical="center"/>
    </xf>
    <xf numFmtId="0" fontId="47" fillId="0" borderId="0" xfId="0" applyFont="1" applyFill="1" applyAlignment="1">
      <alignment vertical="center"/>
    </xf>
    <xf numFmtId="38" fontId="30" fillId="0" borderId="0" xfId="44" applyFont="1" applyFill="1" applyBorder="1" applyAlignment="1">
      <alignment horizontal="right" shrinkToFit="1"/>
    </xf>
    <xf numFmtId="38" fontId="30" fillId="0" borderId="0" xfId="44" applyFont="1" applyFill="1" applyBorder="1" applyAlignment="1">
      <alignment horizontal="distributed" vertical="center"/>
    </xf>
    <xf numFmtId="38" fontId="34" fillId="0" borderId="0" xfId="44" applyFont="1" applyFill="1" applyBorder="1" applyAlignment="1">
      <alignment horizontal="left" vertical="center"/>
    </xf>
    <xf numFmtId="38" fontId="34" fillId="0" borderId="0" xfId="44" applyFont="1" applyFill="1" applyBorder="1" applyAlignment="1">
      <alignment horizontal="left"/>
    </xf>
    <xf numFmtId="38" fontId="34" fillId="0" borderId="0" xfId="52" applyFont="1" applyFill="1" applyBorder="1" applyAlignment="1">
      <alignment horizontal="left" vertical="center" wrapText="1" indent="1" shrinkToFit="1"/>
    </xf>
    <xf numFmtId="38" fontId="30" fillId="0" borderId="0" xfId="52" applyFont="1" applyFill="1" applyBorder="1" applyAlignment="1">
      <alignment vertical="center" shrinkToFit="1"/>
    </xf>
    <xf numFmtId="38" fontId="30" fillId="0" borderId="0" xfId="52" applyFont="1" applyFill="1" applyBorder="1" applyAlignment="1">
      <alignment horizontal="right" vertical="center" shrinkToFit="1"/>
    </xf>
    <xf numFmtId="38" fontId="34" fillId="0" borderId="0" xfId="52" applyFont="1" applyFill="1" applyBorder="1" applyAlignment="1">
      <alignment vertical="center"/>
    </xf>
    <xf numFmtId="38" fontId="34" fillId="0" borderId="0" xfId="52" applyFont="1" applyFill="1" applyBorder="1" applyAlignment="1"/>
    <xf numFmtId="38" fontId="30" fillId="0" borderId="19" xfId="44" applyFont="1" applyFill="1" applyBorder="1" applyAlignment="1">
      <alignment horizontal="right" vertical="center" shrinkToFit="1"/>
    </xf>
    <xf numFmtId="0" fontId="27" fillId="0" borderId="20" xfId="0" applyFont="1" applyFill="1" applyBorder="1" applyAlignment="1">
      <alignment horizontal="distributed" vertical="center"/>
    </xf>
    <xf numFmtId="38" fontId="47" fillId="0" borderId="0" xfId="44" applyFont="1" applyFill="1" applyBorder="1" applyAlignment="1">
      <alignment horizontal="right" vertical="center" shrinkToFit="1"/>
    </xf>
    <xf numFmtId="38" fontId="47" fillId="0" borderId="0" xfId="44" applyFont="1" applyFill="1" applyBorder="1" applyAlignment="1">
      <alignment horizontal="right" shrinkToFit="1"/>
    </xf>
    <xf numFmtId="0" fontId="85" fillId="0" borderId="20" xfId="0" applyFont="1" applyFill="1" applyBorder="1" applyAlignment="1">
      <alignment horizontal="distributed" vertical="center"/>
    </xf>
    <xf numFmtId="0" fontId="71" fillId="0" borderId="20" xfId="0" applyFont="1" applyFill="1" applyBorder="1" applyAlignment="1">
      <alignment horizontal="distributed" vertical="center"/>
    </xf>
    <xf numFmtId="0" fontId="85" fillId="0" borderId="20" xfId="0" applyFont="1" applyFill="1" applyBorder="1" applyAlignment="1">
      <alignment horizontal="distributed" vertical="center" wrapText="1"/>
    </xf>
    <xf numFmtId="0" fontId="34" fillId="0" borderId="23" xfId="0" applyFont="1" applyFill="1" applyBorder="1" applyAlignment="1">
      <alignment horizontal="right" shrinkToFit="1"/>
    </xf>
    <xf numFmtId="0" fontId="92" fillId="0" borderId="0" xfId="0" applyFont="1" applyFill="1" applyAlignment="1">
      <alignment vertical="center"/>
    </xf>
    <xf numFmtId="176" fontId="34" fillId="0" borderId="0" xfId="48" applyNumberFormat="1" applyFont="1" applyBorder="1" applyAlignment="1">
      <alignment shrinkToFit="1"/>
    </xf>
    <xf numFmtId="0" fontId="34" fillId="0" borderId="0" xfId="48" applyFont="1" applyBorder="1" applyAlignment="1">
      <alignment horizontal="right" shrinkToFit="1"/>
    </xf>
    <xf numFmtId="38" fontId="30" fillId="0" borderId="18" xfId="49" quotePrefix="1" applyFont="1" applyFill="1" applyBorder="1" applyAlignment="1">
      <alignment horizontal="right" vertical="center" shrinkToFit="1"/>
    </xf>
    <xf numFmtId="38" fontId="34" fillId="0" borderId="24" xfId="46" applyFont="1" applyBorder="1" applyAlignment="1">
      <alignment horizontal="center" shrinkToFit="1"/>
    </xf>
    <xf numFmtId="0" fontId="30" fillId="0" borderId="26" xfId="48" applyFont="1" applyBorder="1" applyAlignment="1">
      <alignment horizontal="center" vertical="center" shrinkToFit="1"/>
    </xf>
    <xf numFmtId="0" fontId="34" fillId="0" borderId="0" xfId="48" applyFont="1" applyBorder="1" applyAlignment="1">
      <alignment horizontal="right"/>
    </xf>
    <xf numFmtId="0" fontId="30" fillId="0" borderId="0" xfId="48" applyFont="1" applyBorder="1" applyAlignment="1">
      <alignment vertical="center"/>
    </xf>
    <xf numFmtId="0" fontId="30" fillId="0" borderId="19" xfId="48" applyFont="1" applyFill="1" applyBorder="1" applyAlignment="1">
      <alignment horizontal="distributed" vertical="center"/>
    </xf>
    <xf numFmtId="0" fontId="45" fillId="0" borderId="0" xfId="48" applyFont="1" applyBorder="1" applyAlignment="1">
      <alignment vertical="center"/>
    </xf>
    <xf numFmtId="0" fontId="47" fillId="0" borderId="0" xfId="48" applyFont="1" applyBorder="1" applyAlignment="1">
      <alignment vertical="center"/>
    </xf>
    <xf numFmtId="0" fontId="62" fillId="0" borderId="0" xfId="54" applyFont="1" applyFill="1">
      <alignment vertical="center"/>
    </xf>
    <xf numFmtId="38" fontId="84" fillId="0" borderId="0" xfId="44" applyFont="1" applyFill="1" applyAlignment="1">
      <alignment vertical="top"/>
    </xf>
    <xf numFmtId="38" fontId="84" fillId="0" borderId="0" xfId="44" applyFont="1" applyFill="1" applyAlignment="1">
      <alignment horizontal="right" vertical="top"/>
    </xf>
    <xf numFmtId="0" fontId="66" fillId="0" borderId="0" xfId="54" applyFont="1" applyFill="1" applyAlignment="1">
      <alignment horizontal="distributed" vertical="top" wrapText="1"/>
    </xf>
    <xf numFmtId="0" fontId="55" fillId="0" borderId="0" xfId="54" applyFont="1" applyFill="1" applyAlignment="1"/>
    <xf numFmtId="0" fontId="55" fillId="0" borderId="0" xfId="54" applyFont="1" applyFill="1" applyBorder="1" applyAlignment="1">
      <alignment wrapText="1"/>
    </xf>
    <xf numFmtId="0" fontId="55" fillId="0" borderId="0" xfId="54" applyFont="1" applyFill="1" applyBorder="1" applyAlignment="1">
      <alignment horizontal="left"/>
    </xf>
    <xf numFmtId="38" fontId="55" fillId="0" borderId="0" xfId="44" applyFont="1" applyFill="1" applyAlignment="1"/>
    <xf numFmtId="38" fontId="55" fillId="0" borderId="0" xfId="44" applyFont="1" applyFill="1" applyAlignment="1">
      <alignment horizontal="right"/>
    </xf>
    <xf numFmtId="0" fontId="55" fillId="0" borderId="0" xfId="54" applyFont="1" applyAlignment="1"/>
    <xf numFmtId="0" fontId="55" fillId="0" borderId="0" xfId="54" applyFont="1" applyFill="1" applyAlignment="1">
      <alignment horizontal="left"/>
    </xf>
    <xf numFmtId="38" fontId="55" fillId="0" borderId="0" xfId="44" applyFont="1" applyFill="1" applyBorder="1" applyAlignment="1">
      <alignment horizontal="left" wrapText="1"/>
    </xf>
    <xf numFmtId="0" fontId="55" fillId="0" borderId="23" xfId="54" applyFont="1" applyFill="1" applyBorder="1" applyAlignment="1"/>
    <xf numFmtId="0" fontId="54" fillId="0" borderId="0" xfId="54" applyFont="1" applyFill="1" applyAlignment="1">
      <alignment vertical="center"/>
    </xf>
    <xf numFmtId="38" fontId="54" fillId="0" borderId="19" xfId="44" applyFont="1" applyFill="1" applyBorder="1" applyAlignment="1">
      <alignment horizontal="right" vertical="center"/>
    </xf>
    <xf numFmtId="38" fontId="54" fillId="0" borderId="18" xfId="44" applyFont="1" applyFill="1" applyBorder="1" applyAlignment="1">
      <alignment horizontal="right" vertical="center"/>
    </xf>
    <xf numFmtId="0" fontId="54" fillId="0" borderId="26" xfId="54" applyFont="1" applyFill="1" applyBorder="1" applyAlignment="1">
      <alignment horizontal="distributed" vertical="center" wrapText="1" indent="1"/>
    </xf>
    <xf numFmtId="38" fontId="54" fillId="0" borderId="0" xfId="44" applyFont="1" applyFill="1" applyBorder="1" applyAlignment="1">
      <alignment horizontal="right" vertical="center"/>
    </xf>
    <xf numFmtId="38" fontId="54" fillId="0" borderId="10" xfId="44" applyFont="1" applyFill="1" applyBorder="1" applyAlignment="1">
      <alignment horizontal="right" vertical="center"/>
    </xf>
    <xf numFmtId="0" fontId="54" fillId="0" borderId="20" xfId="54" applyFont="1" applyFill="1" applyBorder="1" applyAlignment="1">
      <alignment horizontal="distributed" vertical="center" wrapText="1" indent="1"/>
    </xf>
    <xf numFmtId="0" fontId="56" fillId="0" borderId="0" xfId="54" applyFont="1" applyFill="1" applyAlignment="1">
      <alignment vertical="center"/>
    </xf>
    <xf numFmtId="38" fontId="56" fillId="0" borderId="0" xfId="44" applyFont="1" applyFill="1" applyBorder="1" applyAlignment="1">
      <alignment horizontal="right" vertical="center"/>
    </xf>
    <xf numFmtId="38" fontId="56" fillId="0" borderId="10" xfId="44" applyFont="1" applyFill="1" applyBorder="1" applyAlignment="1">
      <alignment horizontal="right" vertical="center"/>
    </xf>
    <xf numFmtId="0" fontId="56" fillId="0" borderId="20" xfId="54" applyFont="1" applyFill="1" applyBorder="1" applyAlignment="1">
      <alignment horizontal="distributed" vertical="center" wrapText="1" indent="1"/>
    </xf>
    <xf numFmtId="38" fontId="55" fillId="0" borderId="23" xfId="44" applyFont="1" applyFill="1" applyBorder="1" applyAlignment="1">
      <alignment horizontal="right"/>
    </xf>
    <xf numFmtId="38" fontId="55" fillId="0" borderId="23" xfId="44" applyFont="1" applyFill="1" applyBorder="1" applyAlignment="1"/>
    <xf numFmtId="38" fontId="55" fillId="0" borderId="24" xfId="44" applyFont="1" applyFill="1" applyBorder="1" applyAlignment="1"/>
    <xf numFmtId="0" fontId="55" fillId="0" borderId="0" xfId="54" applyFont="1" applyFill="1" applyBorder="1" applyAlignment="1">
      <alignment horizontal="distributed" wrapText="1"/>
    </xf>
    <xf numFmtId="0" fontId="54" fillId="0" borderId="0" xfId="54" applyFont="1" applyFill="1">
      <alignment vertical="center"/>
    </xf>
    <xf numFmtId="38" fontId="54" fillId="0" borderId="30" xfId="44" applyFont="1" applyBorder="1" applyAlignment="1">
      <alignment horizontal="distributed" vertical="center" wrapText="1" justifyLastLine="1"/>
    </xf>
    <xf numFmtId="38" fontId="54" fillId="0" borderId="16" xfId="44" applyFont="1" applyBorder="1" applyAlignment="1">
      <alignment horizontal="distributed" vertical="center" wrapText="1" justifyLastLine="1"/>
    </xf>
    <xf numFmtId="38" fontId="54" fillId="0" borderId="0" xfId="44" applyFont="1" applyAlignment="1">
      <alignment horizontal="distributed" vertical="center" wrapText="1" justifyLastLine="1"/>
    </xf>
    <xf numFmtId="38" fontId="55" fillId="0" borderId="31" xfId="44" applyFont="1" applyFill="1" applyBorder="1" applyAlignment="1">
      <alignment horizontal="right"/>
    </xf>
    <xf numFmtId="0" fontId="55" fillId="0" borderId="0" xfId="54" applyFont="1" applyFill="1" applyAlignment="1">
      <alignment horizontal="distributed" wrapText="1"/>
    </xf>
    <xf numFmtId="38" fontId="55" fillId="0" borderId="0" xfId="44" applyFont="1" applyFill="1" applyBorder="1" applyAlignment="1">
      <alignment horizontal="center" shrinkToFit="1"/>
    </xf>
    <xf numFmtId="0" fontId="62" fillId="0" borderId="0" xfId="54" applyFont="1" applyFill="1" applyAlignment="1">
      <alignment vertical="center"/>
    </xf>
    <xf numFmtId="0" fontId="55" fillId="0" borderId="0" xfId="0" applyFont="1" applyFill="1" applyAlignment="1">
      <alignment horizontal="left"/>
    </xf>
    <xf numFmtId="0" fontId="55" fillId="0" borderId="0" xfId="0" applyFont="1" applyFill="1" applyBorder="1" applyAlignment="1"/>
    <xf numFmtId="176" fontId="55" fillId="0" borderId="0" xfId="0" applyNumberFormat="1" applyFont="1" applyFill="1" applyAlignment="1"/>
    <xf numFmtId="0" fontId="55" fillId="0" borderId="23" xfId="0" applyFont="1" applyFill="1" applyBorder="1" applyAlignment="1"/>
    <xf numFmtId="38" fontId="56" fillId="0" borderId="19" xfId="44" applyFont="1" applyFill="1" applyBorder="1" applyAlignment="1">
      <alignment horizontal="right" vertical="center" shrinkToFit="1"/>
    </xf>
    <xf numFmtId="38" fontId="56" fillId="0" borderId="26" xfId="44" applyFont="1" applyFill="1" applyBorder="1" applyAlignment="1">
      <alignment horizontal="center" vertical="center" shrinkToFit="1"/>
    </xf>
    <xf numFmtId="38" fontId="54" fillId="0" borderId="0" xfId="44" applyFont="1" applyFill="1" applyBorder="1" applyAlignment="1">
      <alignment horizontal="right" vertical="center" shrinkToFit="1"/>
    </xf>
    <xf numFmtId="38" fontId="54" fillId="0" borderId="20" xfId="44" applyFont="1" applyFill="1" applyBorder="1" applyAlignment="1">
      <alignment horizontal="center" vertical="center" shrinkToFit="1"/>
    </xf>
    <xf numFmtId="0" fontId="55" fillId="0" borderId="23" xfId="0" applyFont="1" applyFill="1" applyBorder="1" applyAlignment="1">
      <alignment horizontal="right"/>
    </xf>
    <xf numFmtId="0" fontId="55" fillId="0" borderId="39" xfId="0" applyFont="1" applyFill="1" applyBorder="1" applyAlignment="1"/>
    <xf numFmtId="0" fontId="55" fillId="0" borderId="31" xfId="0" applyFont="1" applyFill="1" applyBorder="1" applyAlignment="1">
      <alignment horizontal="right"/>
    </xf>
    <xf numFmtId="38" fontId="62" fillId="0" borderId="0" xfId="44" applyFont="1" applyFill="1" applyAlignment="1"/>
    <xf numFmtId="38" fontId="55" fillId="0" borderId="0" xfId="44" applyFont="1" applyFill="1" applyBorder="1" applyAlignment="1"/>
    <xf numFmtId="38" fontId="30" fillId="0" borderId="0" xfId="44" applyFont="1" applyFill="1" applyAlignment="1"/>
    <xf numFmtId="38" fontId="30" fillId="0" borderId="0" xfId="44" applyFont="1" applyFill="1" applyBorder="1" applyAlignment="1">
      <alignment vertical="center"/>
    </xf>
    <xf numFmtId="38" fontId="34" fillId="0" borderId="0" xfId="44" applyFont="1" applyFill="1" applyBorder="1" applyAlignment="1"/>
    <xf numFmtId="38" fontId="30" fillId="0" borderId="19" xfId="44" applyFont="1" applyFill="1" applyBorder="1" applyAlignment="1">
      <alignment horizontal="right" vertical="center"/>
    </xf>
    <xf numFmtId="0" fontId="54" fillId="0" borderId="26" xfId="0" applyFont="1" applyFill="1" applyBorder="1" applyAlignment="1">
      <alignment horizontal="distributed" vertical="center"/>
    </xf>
    <xf numFmtId="38" fontId="30" fillId="0" borderId="0" xfId="44" applyFont="1" applyFill="1" applyAlignment="1">
      <alignment horizontal="right" vertical="center"/>
    </xf>
    <xf numFmtId="38" fontId="30" fillId="0" borderId="0" xfId="44" applyFont="1" applyFill="1" applyBorder="1" applyAlignment="1">
      <alignment horizontal="right" vertical="center"/>
    </xf>
    <xf numFmtId="0" fontId="54" fillId="0" borderId="20" xfId="0" applyFont="1" applyFill="1" applyBorder="1" applyAlignment="1">
      <alignment horizontal="distributed" vertical="center"/>
    </xf>
    <xf numFmtId="38" fontId="56" fillId="0" borderId="0" xfId="44" applyFont="1" applyFill="1" applyAlignment="1">
      <alignment horizontal="right" vertical="center"/>
    </xf>
    <xf numFmtId="0" fontId="56" fillId="0" borderId="20" xfId="0" applyFont="1" applyFill="1" applyBorder="1" applyAlignment="1">
      <alignment horizontal="distributed" vertical="center"/>
    </xf>
    <xf numFmtId="0" fontId="55" fillId="0" borderId="31" xfId="0" applyFont="1" applyFill="1" applyBorder="1" applyAlignment="1"/>
    <xf numFmtId="0" fontId="62" fillId="0" borderId="0" xfId="0" applyFont="1" applyFill="1" applyAlignment="1">
      <alignment vertical="center"/>
    </xf>
    <xf numFmtId="0" fontId="44" fillId="0" borderId="0" xfId="0" applyFont="1" applyFill="1"/>
    <xf numFmtId="176" fontId="30" fillId="0" borderId="19" xfId="0" applyNumberFormat="1" applyFont="1" applyFill="1" applyBorder="1" applyAlignment="1">
      <alignment vertical="center" shrinkToFit="1"/>
    </xf>
    <xf numFmtId="176" fontId="30" fillId="0" borderId="18" xfId="0" applyNumberFormat="1" applyFont="1" applyFill="1" applyBorder="1" applyAlignment="1">
      <alignment vertical="center" shrinkToFit="1"/>
    </xf>
    <xf numFmtId="0" fontId="30" fillId="0" borderId="26" xfId="0" applyNumberFormat="1" applyFont="1" applyFill="1" applyBorder="1" applyAlignment="1">
      <alignment horizontal="center" vertical="center"/>
    </xf>
    <xf numFmtId="176" fontId="30" fillId="0" borderId="0" xfId="0" applyNumberFormat="1" applyFont="1" applyFill="1" applyBorder="1" applyAlignment="1">
      <alignment vertical="center" shrinkToFit="1"/>
    </xf>
    <xf numFmtId="176" fontId="30" fillId="0" borderId="10" xfId="0" applyNumberFormat="1" applyFont="1" applyFill="1" applyBorder="1" applyAlignment="1">
      <alignment vertical="center" shrinkToFit="1"/>
    </xf>
    <xf numFmtId="0" fontId="30" fillId="0" borderId="20" xfId="0" applyFont="1" applyFill="1" applyBorder="1" applyAlignment="1">
      <alignment horizontal="center" vertical="center" wrapText="1"/>
    </xf>
    <xf numFmtId="176" fontId="47" fillId="0" borderId="0" xfId="52" applyNumberFormat="1" applyFont="1" applyFill="1" applyBorder="1" applyAlignment="1">
      <alignment vertical="center"/>
    </xf>
    <xf numFmtId="176" fontId="47" fillId="0" borderId="10" xfId="52" applyNumberFormat="1" applyFont="1" applyFill="1" applyBorder="1" applyAlignment="1">
      <alignment vertical="center"/>
    </xf>
    <xf numFmtId="0" fontId="47" fillId="0" borderId="20" xfId="0" applyFont="1" applyFill="1" applyBorder="1" applyAlignment="1">
      <alignment horizontal="center" vertical="center" shrinkToFit="1"/>
    </xf>
    <xf numFmtId="176" fontId="30" fillId="0" borderId="0" xfId="52" applyNumberFormat="1" applyFont="1" applyFill="1" applyBorder="1" applyAlignment="1">
      <alignment vertical="center"/>
    </xf>
    <xf numFmtId="176" fontId="30" fillId="0" borderId="10" xfId="52" applyNumberFormat="1" applyFont="1" applyFill="1" applyBorder="1" applyAlignment="1">
      <alignment vertical="center"/>
    </xf>
    <xf numFmtId="176" fontId="30" fillId="0" borderId="0" xfId="52" applyNumberFormat="1" applyFont="1" applyFill="1" applyAlignment="1">
      <alignment vertical="center" shrinkToFit="1"/>
    </xf>
    <xf numFmtId="0" fontId="34" fillId="0" borderId="39" xfId="0" applyFont="1" applyFill="1" applyBorder="1" applyAlignment="1"/>
    <xf numFmtId="0" fontId="34" fillId="0" borderId="31" xfId="0" applyFont="1" applyFill="1" applyBorder="1" applyAlignment="1">
      <alignment horizontal="center"/>
    </xf>
    <xf numFmtId="176" fontId="30" fillId="0" borderId="10" xfId="0" applyNumberFormat="1" applyFont="1" applyFill="1" applyBorder="1" applyAlignment="1">
      <alignment horizontal="right" vertical="center" shrinkToFit="1"/>
    </xf>
    <xf numFmtId="176" fontId="47" fillId="0" borderId="10" xfId="0" applyNumberFormat="1" applyFont="1" applyFill="1" applyBorder="1" applyAlignment="1">
      <alignment horizontal="right" vertical="center" shrinkToFit="1"/>
    </xf>
    <xf numFmtId="0" fontId="34" fillId="0" borderId="39" xfId="0" applyFont="1" applyFill="1" applyBorder="1" applyAlignment="1">
      <alignment horizontal="distributed" justifyLastLine="1"/>
    </xf>
    <xf numFmtId="0" fontId="34" fillId="0" borderId="0" xfId="0" applyFont="1" applyFill="1" applyAlignment="1">
      <alignment vertical="center"/>
    </xf>
    <xf numFmtId="176" fontId="47" fillId="0" borderId="23" xfId="0" applyNumberFormat="1" applyFont="1" applyFill="1" applyBorder="1" applyAlignment="1">
      <alignment horizontal="right" vertical="center"/>
    </xf>
    <xf numFmtId="176" fontId="47" fillId="0" borderId="24" xfId="0" applyNumberFormat="1" applyFont="1" applyFill="1" applyBorder="1" applyAlignment="1">
      <alignment horizontal="right" vertical="center"/>
    </xf>
    <xf numFmtId="0" fontId="47" fillId="0" borderId="23" xfId="0" applyFont="1" applyFill="1" applyBorder="1" applyAlignment="1">
      <alignment horizontal="distributed" vertical="center"/>
    </xf>
    <xf numFmtId="38" fontId="34" fillId="0" borderId="19" xfId="44" applyFont="1" applyFill="1" applyBorder="1" applyAlignment="1">
      <alignment horizontal="right" vertical="center" shrinkToFit="1"/>
    </xf>
    <xf numFmtId="38" fontId="34" fillId="0" borderId="0" xfId="44" applyFont="1" applyFill="1" applyBorder="1" applyAlignment="1">
      <alignment horizontal="right" vertical="center" shrinkToFit="1"/>
    </xf>
    <xf numFmtId="38" fontId="34" fillId="0" borderId="18" xfId="44" applyFont="1" applyFill="1" applyBorder="1" applyAlignment="1">
      <alignment horizontal="right" vertical="center" shrinkToFit="1"/>
    </xf>
    <xf numFmtId="38" fontId="34" fillId="0" borderId="10" xfId="44" applyFont="1" applyFill="1" applyBorder="1" applyAlignment="1">
      <alignment horizontal="right" vertical="center" shrinkToFit="1"/>
    </xf>
    <xf numFmtId="38" fontId="35" fillId="0" borderId="0" xfId="44" applyFont="1" applyFill="1" applyBorder="1" applyAlignment="1">
      <alignment horizontal="right" vertical="center" shrinkToFit="1"/>
    </xf>
    <xf numFmtId="38" fontId="35" fillId="0" borderId="10" xfId="44" applyFont="1" applyFill="1" applyBorder="1" applyAlignment="1">
      <alignment horizontal="right" vertical="center" shrinkToFit="1"/>
    </xf>
    <xf numFmtId="38" fontId="34" fillId="0" borderId="23" xfId="44" applyFont="1" applyFill="1" applyBorder="1" applyAlignment="1">
      <alignment horizontal="right"/>
    </xf>
    <xf numFmtId="38" fontId="34" fillId="0" borderId="24" xfId="44" applyFont="1" applyFill="1" applyBorder="1" applyAlignment="1">
      <alignment horizontal="right"/>
    </xf>
    <xf numFmtId="0" fontId="34" fillId="0" borderId="39" xfId="0" applyFont="1" applyFill="1" applyBorder="1" applyAlignment="1">
      <alignment horizontal="distributed" vertical="center"/>
    </xf>
    <xf numFmtId="0" fontId="30" fillId="0" borderId="16" xfId="0" applyFont="1" applyFill="1" applyBorder="1" applyAlignment="1">
      <alignment horizontal="center" vertical="center" shrinkToFit="1"/>
    </xf>
    <xf numFmtId="0" fontId="73" fillId="0" borderId="0" xfId="55" applyFill="1">
      <alignment vertical="center"/>
    </xf>
    <xf numFmtId="0" fontId="34" fillId="0" borderId="0" xfId="55" applyFont="1" applyFill="1" applyAlignment="1"/>
    <xf numFmtId="0" fontId="33" fillId="0" borderId="0" xfId="55" applyFont="1" applyFill="1" applyBorder="1" applyAlignment="1">
      <alignment horizontal="center"/>
    </xf>
    <xf numFmtId="0" fontId="34" fillId="0" borderId="0" xfId="55" applyFont="1" applyFill="1" applyAlignment="1">
      <alignment horizontal="left" vertical="center"/>
    </xf>
    <xf numFmtId="0" fontId="30" fillId="0" borderId="0" xfId="55" applyFont="1" applyFill="1" applyAlignment="1"/>
    <xf numFmtId="38" fontId="30" fillId="0" borderId="19" xfId="49" applyFont="1" applyFill="1" applyBorder="1" applyAlignment="1">
      <alignment vertical="center"/>
    </xf>
    <xf numFmtId="0" fontId="30" fillId="0" borderId="26" xfId="55" applyFont="1" applyFill="1" applyBorder="1" applyAlignment="1">
      <alignment horizontal="distributed" vertical="center" shrinkToFit="1"/>
    </xf>
    <xf numFmtId="38" fontId="30" fillId="0" borderId="0" xfId="49" applyFont="1" applyFill="1" applyBorder="1" applyAlignment="1">
      <alignment vertical="center"/>
    </xf>
    <xf numFmtId="0" fontId="30" fillId="0" borderId="20" xfId="55" applyFont="1" applyFill="1" applyBorder="1" applyAlignment="1">
      <alignment horizontal="distributed" vertical="center" shrinkToFit="1"/>
    </xf>
    <xf numFmtId="38" fontId="30" fillId="0" borderId="0" xfId="49" applyFont="1" applyFill="1" applyBorder="1" applyAlignment="1">
      <alignment horizontal="right" vertical="center"/>
    </xf>
    <xf numFmtId="0" fontId="34" fillId="0" borderId="20" xfId="55" applyFont="1" applyFill="1" applyBorder="1" applyAlignment="1">
      <alignment horizontal="distributed" vertical="center" shrinkToFit="1"/>
    </xf>
    <xf numFmtId="0" fontId="47" fillId="0" borderId="0" xfId="55" applyFont="1" applyFill="1" applyAlignment="1"/>
    <xf numFmtId="38" fontId="47" fillId="0" borderId="0" xfId="49" applyFont="1" applyFill="1" applyBorder="1" applyAlignment="1">
      <alignment vertical="center"/>
    </xf>
    <xf numFmtId="0" fontId="47" fillId="0" borderId="20" xfId="55" applyFont="1" applyFill="1" applyBorder="1" applyAlignment="1">
      <alignment horizontal="distributed" vertical="center" shrinkToFit="1"/>
    </xf>
    <xf numFmtId="0" fontId="34" fillId="0" borderId="23" xfId="55" applyFont="1" applyFill="1" applyBorder="1" applyAlignment="1">
      <alignment horizontal="right"/>
    </xf>
    <xf numFmtId="0" fontId="34" fillId="0" borderId="39" xfId="55" applyFont="1" applyFill="1" applyBorder="1" applyAlignment="1">
      <alignment horizontal="distributed"/>
    </xf>
    <xf numFmtId="0" fontId="30" fillId="0" borderId="30" xfId="55" applyFont="1" applyFill="1" applyBorder="1" applyAlignment="1">
      <alignment horizontal="distributed" vertical="center" justifyLastLine="1"/>
    </xf>
    <xf numFmtId="0" fontId="30" fillId="0" borderId="16" xfId="55" applyFont="1" applyFill="1" applyBorder="1" applyAlignment="1">
      <alignment horizontal="distributed" vertical="center" justifyLastLine="1"/>
    </xf>
    <xf numFmtId="0" fontId="34" fillId="0" borderId="0" xfId="55" applyFont="1" applyFill="1" applyAlignment="1">
      <alignment horizontal="right"/>
    </xf>
    <xf numFmtId="0" fontId="34" fillId="0" borderId="0" xfId="55" applyFont="1" applyFill="1" applyAlignment="1">
      <alignment horizontal="distributed"/>
    </xf>
    <xf numFmtId="0" fontId="48" fillId="0" borderId="0" xfId="55" applyFont="1" applyFill="1" applyAlignment="1">
      <alignment vertical="center"/>
    </xf>
    <xf numFmtId="0" fontId="55" fillId="0" borderId="0" xfId="48" applyFont="1" applyFill="1" applyAlignment="1"/>
    <xf numFmtId="0" fontId="55" fillId="0" borderId="0" xfId="48" applyFont="1" applyFill="1" applyBorder="1" applyAlignment="1"/>
    <xf numFmtId="177" fontId="56" fillId="0" borderId="19" xfId="48" applyNumberFormat="1" applyFont="1" applyFill="1" applyBorder="1" applyAlignment="1">
      <alignment horizontal="right" vertical="center"/>
    </xf>
    <xf numFmtId="177" fontId="56" fillId="0" borderId="18" xfId="48" applyNumberFormat="1" applyFont="1" applyFill="1" applyBorder="1" applyAlignment="1">
      <alignment horizontal="right" vertical="center"/>
    </xf>
    <xf numFmtId="0" fontId="56" fillId="0" borderId="26" xfId="48" applyFont="1" applyFill="1" applyBorder="1" applyAlignment="1">
      <alignment horizontal="center" vertical="center"/>
    </xf>
    <xf numFmtId="177" fontId="54" fillId="0" borderId="0" xfId="48" applyNumberFormat="1" applyFont="1" applyFill="1" applyBorder="1" applyAlignment="1">
      <alignment horizontal="right" vertical="center"/>
    </xf>
    <xf numFmtId="177" fontId="54" fillId="0" borderId="10" xfId="48" applyNumberFormat="1" applyFont="1" applyFill="1" applyBorder="1" applyAlignment="1">
      <alignment horizontal="right" vertical="center"/>
    </xf>
    <xf numFmtId="0" fontId="54" fillId="0" borderId="20" xfId="48" applyFont="1" applyFill="1" applyBorder="1" applyAlignment="1">
      <alignment horizontal="center" vertical="center"/>
    </xf>
    <xf numFmtId="0" fontId="54" fillId="0" borderId="20" xfId="48" applyFont="1" applyFill="1" applyBorder="1" applyAlignment="1">
      <alignment horizontal="distributed" vertical="center" justifyLastLine="1"/>
    </xf>
    <xf numFmtId="177" fontId="54" fillId="0" borderId="23" xfId="48" applyNumberFormat="1" applyFont="1" applyFill="1" applyBorder="1" applyAlignment="1">
      <alignment horizontal="right" vertical="center"/>
    </xf>
    <xf numFmtId="177" fontId="54" fillId="0" borderId="24" xfId="48" applyNumberFormat="1" applyFont="1" applyFill="1" applyBorder="1" applyAlignment="1">
      <alignment horizontal="right" vertical="center"/>
    </xf>
    <xf numFmtId="0" fontId="54" fillId="0" borderId="39" xfId="48" applyFont="1" applyFill="1" applyBorder="1" applyAlignment="1">
      <alignment horizontal="distributed" vertical="center" justifyLastLine="1"/>
    </xf>
    <xf numFmtId="0" fontId="54" fillId="0" borderId="16" xfId="48" applyFont="1" applyFill="1" applyBorder="1" applyAlignment="1">
      <alignment horizontal="distributed" vertical="center" justifyLastLine="1"/>
    </xf>
    <xf numFmtId="0" fontId="54" fillId="0" borderId="15" xfId="48" applyFont="1" applyFill="1" applyBorder="1" applyAlignment="1">
      <alignment horizontal="distributed" vertical="center" justifyLastLine="1"/>
    </xf>
    <xf numFmtId="0" fontId="54" fillId="0" borderId="45" xfId="48" applyFont="1" applyFill="1" applyBorder="1" applyAlignment="1">
      <alignment horizontal="distributed" vertical="center" justifyLastLine="1"/>
    </xf>
    <xf numFmtId="0" fontId="55" fillId="0" borderId="31" xfId="48" applyFont="1" applyBorder="1" applyAlignment="1">
      <alignment horizontal="right"/>
    </xf>
    <xf numFmtId="0" fontId="87" fillId="0" borderId="0" xfId="48" applyFont="1" applyAlignment="1"/>
    <xf numFmtId="0" fontId="54" fillId="0" borderId="26" xfId="48" applyFont="1" applyFill="1" applyBorder="1" applyAlignment="1">
      <alignment horizontal="distributed" vertical="center"/>
    </xf>
    <xf numFmtId="0" fontId="54" fillId="0" borderId="20" xfId="48" applyFont="1" applyFill="1" applyBorder="1" applyAlignment="1">
      <alignment horizontal="distributed" vertical="center"/>
    </xf>
    <xf numFmtId="0" fontId="54" fillId="0" borderId="20" xfId="48" applyFont="1" applyFill="1" applyBorder="1" applyAlignment="1">
      <alignment horizontal="distributed" vertical="center" wrapText="1"/>
    </xf>
    <xf numFmtId="0" fontId="56" fillId="0" borderId="0" xfId="48" applyFont="1" applyAlignment="1">
      <alignment vertical="center"/>
    </xf>
    <xf numFmtId="38" fontId="47" fillId="0" borderId="0" xfId="46" applyFont="1" applyFill="1" applyAlignment="1">
      <alignment vertical="center"/>
    </xf>
    <xf numFmtId="0" fontId="56" fillId="0" borderId="39" xfId="48" applyFont="1" applyFill="1" applyBorder="1" applyAlignment="1">
      <alignment horizontal="distributed" vertical="center"/>
    </xf>
    <xf numFmtId="0" fontId="54" fillId="0" borderId="0" xfId="48" applyFont="1" applyAlignment="1">
      <alignment horizontal="distributed" vertical="center" justifyLastLine="1"/>
    </xf>
    <xf numFmtId="0" fontId="54" fillId="0" borderId="30"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0" xfId="48" applyFont="1"/>
    <xf numFmtId="0" fontId="55" fillId="0" borderId="0" xfId="48" applyFont="1"/>
    <xf numFmtId="0" fontId="55" fillId="0" borderId="23" xfId="48" applyFont="1" applyFill="1" applyBorder="1" applyAlignment="1">
      <alignment horizontal="left"/>
    </xf>
    <xf numFmtId="180" fontId="54" fillId="0" borderId="19" xfId="56" applyNumberFormat="1" applyFont="1" applyFill="1" applyBorder="1" applyAlignment="1">
      <alignment horizontal="right" vertical="center"/>
    </xf>
    <xf numFmtId="180" fontId="54" fillId="0" borderId="18" xfId="56" applyNumberFormat="1" applyFont="1" applyFill="1" applyBorder="1" applyAlignment="1">
      <alignment horizontal="right" vertical="center"/>
    </xf>
    <xf numFmtId="180" fontId="54" fillId="0" borderId="0" xfId="56" applyNumberFormat="1" applyFont="1" applyFill="1" applyBorder="1" applyAlignment="1">
      <alignment horizontal="right" vertical="center"/>
    </xf>
    <xf numFmtId="180" fontId="54" fillId="0" borderId="10" xfId="56" applyNumberFormat="1" applyFont="1" applyFill="1" applyBorder="1" applyAlignment="1">
      <alignment horizontal="right" vertical="center"/>
    </xf>
    <xf numFmtId="0" fontId="84" fillId="0" borderId="0" xfId="58" applyFont="1" applyFill="1" applyBorder="1" applyAlignment="1">
      <alignment horizontal="distributed" vertical="center"/>
    </xf>
    <xf numFmtId="0" fontId="30" fillId="0" borderId="0" xfId="57" applyFont="1" applyFill="1" applyBorder="1" applyAlignment="1">
      <alignment horizontal="distributed" vertical="center"/>
    </xf>
    <xf numFmtId="0" fontId="86" fillId="0" borderId="20" xfId="58" applyFont="1" applyFill="1" applyBorder="1" applyAlignment="1">
      <alignment horizontal="distributed" vertical="center"/>
    </xf>
    <xf numFmtId="0" fontId="54" fillId="0" borderId="20" xfId="58" applyFont="1" applyFill="1" applyBorder="1" applyAlignment="1">
      <alignment horizontal="distributed" vertical="center" shrinkToFit="1"/>
    </xf>
    <xf numFmtId="0" fontId="55" fillId="0" borderId="20" xfId="58" applyFont="1" applyFill="1" applyBorder="1" applyAlignment="1">
      <alignment horizontal="distributed" vertical="center" shrinkToFit="1"/>
    </xf>
    <xf numFmtId="0" fontId="84" fillId="0" borderId="20" xfId="58" applyFont="1" applyFill="1" applyBorder="1" applyAlignment="1">
      <alignment horizontal="distributed" vertical="center"/>
    </xf>
    <xf numFmtId="0" fontId="54" fillId="0" borderId="20" xfId="57" applyFont="1" applyFill="1" applyBorder="1" applyAlignment="1">
      <alignment horizontal="distributed" vertical="center" shrinkToFit="1"/>
    </xf>
    <xf numFmtId="0" fontId="55" fillId="0" borderId="20" xfId="57" applyFont="1" applyFill="1" applyBorder="1" applyAlignment="1">
      <alignment horizontal="distributed" vertical="center" shrinkToFit="1"/>
    </xf>
    <xf numFmtId="198" fontId="54" fillId="0" borderId="20" xfId="57" applyNumberFormat="1" applyFont="1" applyFill="1" applyBorder="1" applyAlignment="1">
      <alignment horizontal="distributed" vertical="center" shrinkToFit="1"/>
    </xf>
    <xf numFmtId="0" fontId="67" fillId="0" borderId="0" xfId="48" applyFont="1"/>
    <xf numFmtId="180" fontId="56" fillId="0" borderId="0" xfId="56" applyNumberFormat="1" applyFont="1" applyFill="1" applyBorder="1" applyAlignment="1">
      <alignment horizontal="right" vertical="center"/>
    </xf>
    <xf numFmtId="199" fontId="62" fillId="0" borderId="16" xfId="57" applyNumberFormat="1" applyFont="1" applyFill="1" applyBorder="1" applyAlignment="1">
      <alignment horizontal="distributed" vertical="center" wrapText="1" justifyLastLine="1"/>
    </xf>
    <xf numFmtId="199" fontId="30" fillId="0" borderId="29" xfId="48" applyNumberFormat="1" applyFont="1" applyFill="1" applyBorder="1" applyAlignment="1">
      <alignment horizontal="distributed" vertical="center" justifyLastLine="1"/>
    </xf>
    <xf numFmtId="0" fontId="62" fillId="0" borderId="0" xfId="48" applyFont="1"/>
    <xf numFmtId="0" fontId="62" fillId="0" borderId="31" xfId="48" applyFont="1" applyBorder="1" applyAlignment="1">
      <alignment horizontal="right" vertical="center"/>
    </xf>
    <xf numFmtId="0" fontId="62" fillId="0" borderId="31" xfId="48" applyFont="1" applyBorder="1" applyAlignment="1">
      <alignment vertical="center"/>
    </xf>
    <xf numFmtId="0" fontId="60" fillId="0" borderId="0" xfId="48" applyFont="1" applyAlignment="1">
      <alignment horizontal="center"/>
    </xf>
    <xf numFmtId="176" fontId="55" fillId="0" borderId="0" xfId="48" applyNumberFormat="1" applyFont="1" applyFill="1" applyBorder="1" applyAlignment="1">
      <alignment horizontal="center" vertical="center"/>
    </xf>
    <xf numFmtId="176" fontId="55" fillId="0" borderId="23" xfId="48" applyNumberFormat="1" applyFont="1" applyFill="1" applyBorder="1" applyAlignment="1">
      <alignment horizontal="right" vertical="center"/>
    </xf>
    <xf numFmtId="0" fontId="55" fillId="0" borderId="23" xfId="48" applyFont="1" applyFill="1" applyBorder="1" applyAlignment="1"/>
    <xf numFmtId="176" fontId="54" fillId="0" borderId="19" xfId="48" applyNumberFormat="1" applyFont="1" applyFill="1" applyBorder="1" applyAlignment="1">
      <alignment horizontal="right" vertical="center"/>
    </xf>
    <xf numFmtId="176" fontId="54" fillId="0" borderId="18" xfId="48" applyNumberFormat="1" applyFont="1" applyFill="1" applyBorder="1" applyAlignment="1">
      <alignment horizontal="right" vertical="center"/>
    </xf>
    <xf numFmtId="0" fontId="54" fillId="0" borderId="19" xfId="48" applyFont="1" applyFill="1" applyBorder="1" applyAlignment="1">
      <alignment horizontal="distributed" vertical="center"/>
    </xf>
    <xf numFmtId="176" fontId="54" fillId="0" borderId="0" xfId="48" applyNumberFormat="1" applyFont="1" applyFill="1" applyBorder="1" applyAlignment="1">
      <alignment horizontal="right" vertical="center"/>
    </xf>
    <xf numFmtId="176" fontId="54" fillId="0" borderId="10" xfId="48" applyNumberFormat="1" applyFont="1" applyFill="1" applyBorder="1" applyAlignment="1">
      <alignment horizontal="right" vertical="center"/>
    </xf>
    <xf numFmtId="176" fontId="56" fillId="0" borderId="23" xfId="48" applyNumberFormat="1" applyFont="1" applyFill="1" applyBorder="1" applyAlignment="1">
      <alignment horizontal="right" vertical="center"/>
    </xf>
    <xf numFmtId="176" fontId="56" fillId="0" borderId="24" xfId="48" applyNumberFormat="1" applyFont="1" applyFill="1" applyBorder="1" applyAlignment="1">
      <alignment horizontal="right" vertical="center"/>
    </xf>
    <xf numFmtId="0" fontId="56" fillId="0" borderId="23" xfId="48" applyFont="1" applyFill="1" applyBorder="1" applyAlignment="1">
      <alignment horizontal="distributed" vertical="center"/>
    </xf>
    <xf numFmtId="0" fontId="54" fillId="0" borderId="18" xfId="48" applyFont="1" applyFill="1" applyBorder="1" applyAlignment="1">
      <alignment horizontal="distributed" vertical="center" justifyLastLine="1"/>
    </xf>
    <xf numFmtId="0" fontId="54" fillId="0" borderId="26" xfId="48" applyFont="1" applyFill="1" applyBorder="1" applyAlignment="1">
      <alignment horizontal="distributed" vertical="center" justifyLastLine="1"/>
    </xf>
    <xf numFmtId="0" fontId="54" fillId="0" borderId="33" xfId="48" applyFont="1" applyFill="1" applyBorder="1" applyAlignment="1">
      <alignment horizontal="distributed" vertical="center" justifyLastLine="1"/>
    </xf>
    <xf numFmtId="0" fontId="62" fillId="0" borderId="0" xfId="48" applyFont="1" applyBorder="1" applyAlignment="1">
      <alignment horizontal="right" vertical="center"/>
    </xf>
    <xf numFmtId="0" fontId="62" fillId="0" borderId="31" xfId="48" applyFont="1" applyBorder="1" applyAlignment="1"/>
    <xf numFmtId="0" fontId="37" fillId="0" borderId="0" xfId="48" applyFont="1" applyFill="1"/>
    <xf numFmtId="0" fontId="34" fillId="0" borderId="0" xfId="48" applyFont="1" applyFill="1" applyAlignment="1"/>
    <xf numFmtId="0" fontId="30" fillId="0" borderId="0" xfId="48" applyFont="1" applyFill="1"/>
    <xf numFmtId="3" fontId="30" fillId="0" borderId="19" xfId="48" applyNumberFormat="1" applyFont="1" applyBorder="1" applyAlignment="1">
      <alignment vertical="center"/>
    </xf>
    <xf numFmtId="3" fontId="30" fillId="0" borderId="18" xfId="48" applyNumberFormat="1" applyFont="1" applyBorder="1" applyAlignment="1">
      <alignment vertical="center"/>
    </xf>
    <xf numFmtId="49" fontId="30" fillId="0" borderId="26" xfId="48" applyNumberFormat="1" applyFont="1" applyFill="1" applyBorder="1" applyAlignment="1">
      <alignment horizontal="center" vertical="center"/>
    </xf>
    <xf numFmtId="3" fontId="30" fillId="0" borderId="0" xfId="48" applyNumberFormat="1" applyFont="1" applyAlignment="1">
      <alignment vertical="center"/>
    </xf>
    <xf numFmtId="49" fontId="30" fillId="0" borderId="20" xfId="48" applyNumberFormat="1" applyFont="1" applyFill="1" applyBorder="1" applyAlignment="1">
      <alignment horizontal="center" vertical="center"/>
    </xf>
    <xf numFmtId="0" fontId="56" fillId="0" borderId="0" xfId="48" applyFont="1" applyFill="1"/>
    <xf numFmtId="3" fontId="56" fillId="0" borderId="0" xfId="48" applyNumberFormat="1" applyFont="1" applyAlignment="1">
      <alignment vertical="center"/>
    </xf>
    <xf numFmtId="49" fontId="56" fillId="0" borderId="20" xfId="48" applyNumberFormat="1" applyFont="1" applyFill="1" applyBorder="1" applyAlignment="1">
      <alignment horizontal="center" vertical="center" shrinkToFit="1"/>
    </xf>
    <xf numFmtId="38" fontId="30" fillId="0" borderId="0" xfId="46" applyFont="1" applyBorder="1" applyAlignment="1">
      <alignment horizontal="right" vertical="center"/>
    </xf>
    <xf numFmtId="38" fontId="30" fillId="0" borderId="10" xfId="46" applyFont="1" applyBorder="1" applyAlignment="1">
      <alignment horizontal="right" vertical="center"/>
    </xf>
    <xf numFmtId="49" fontId="30" fillId="0" borderId="20" xfId="48" applyNumberFormat="1" applyFont="1" applyFill="1" applyBorder="1" applyAlignment="1">
      <alignment horizontal="center" vertical="center" shrinkToFit="1"/>
    </xf>
    <xf numFmtId="0" fontId="30" fillId="0" borderId="30" xfId="48" applyFont="1" applyFill="1" applyBorder="1" applyAlignment="1">
      <alignment horizontal="distributed" vertical="center" indent="1"/>
    </xf>
    <xf numFmtId="0" fontId="30" fillId="0" borderId="15" xfId="48" applyFont="1" applyFill="1" applyBorder="1" applyAlignment="1">
      <alignment horizontal="distributed" vertical="center" indent="1"/>
    </xf>
    <xf numFmtId="0" fontId="30" fillId="0" borderId="17" xfId="48" applyFont="1" applyFill="1" applyBorder="1" applyAlignment="1">
      <alignment horizontal="distributed" vertical="center" indent="1"/>
    </xf>
    <xf numFmtId="0" fontId="30" fillId="0" borderId="16" xfId="48" applyFont="1" applyFill="1" applyBorder="1" applyAlignment="1">
      <alignment horizontal="distributed" vertical="center" indent="1"/>
    </xf>
    <xf numFmtId="0" fontId="33" fillId="0" borderId="0" xfId="48" applyFont="1" applyFill="1" applyAlignment="1">
      <alignment horizontal="center"/>
    </xf>
    <xf numFmtId="0" fontId="48" fillId="0" borderId="0" xfId="48" applyFont="1" applyFill="1" applyAlignment="1">
      <alignment vertical="center"/>
    </xf>
    <xf numFmtId="0" fontId="34" fillId="0" borderId="23" xfId="48" applyFont="1" applyFill="1" applyBorder="1" applyAlignment="1"/>
    <xf numFmtId="0" fontId="47" fillId="0" borderId="0" xfId="48" applyFont="1" applyFill="1"/>
    <xf numFmtId="201" fontId="47" fillId="0" borderId="0" xfId="48" quotePrefix="1" applyNumberFormat="1" applyFont="1" applyFill="1" applyBorder="1" applyAlignment="1">
      <alignment horizontal="right" vertical="center"/>
    </xf>
    <xf numFmtId="0" fontId="30" fillId="24" borderId="30" xfId="48" applyFont="1" applyFill="1" applyBorder="1" applyAlignment="1">
      <alignment horizontal="center" vertical="distributed" textRotation="255"/>
    </xf>
    <xf numFmtId="0" fontId="30" fillId="24" borderId="16" xfId="48" applyFont="1" applyFill="1" applyBorder="1" applyAlignment="1">
      <alignment horizontal="center" vertical="distributed" textRotation="255"/>
    </xf>
    <xf numFmtId="0" fontId="30" fillId="24" borderId="16" xfId="48" applyFont="1" applyFill="1" applyBorder="1" applyAlignment="1">
      <alignment horizontal="center" vertical="distributed" textRotation="255" wrapText="1"/>
    </xf>
    <xf numFmtId="0" fontId="30" fillId="0" borderId="16" xfId="48" applyFont="1" applyFill="1" applyBorder="1" applyAlignment="1">
      <alignment horizontal="center" vertical="distributed" textRotation="255"/>
    </xf>
    <xf numFmtId="0" fontId="34" fillId="0" borderId="0" xfId="48" applyFont="1" applyFill="1" applyAlignment="1">
      <alignment horizontal="left"/>
    </xf>
    <xf numFmtId="0" fontId="26" fillId="0" borderId="0" xfId="48" applyFont="1" applyFill="1"/>
    <xf numFmtId="38" fontId="26" fillId="0" borderId="0" xfId="46" applyFont="1" applyFill="1"/>
    <xf numFmtId="0" fontId="34" fillId="0" borderId="0" xfId="48" applyFont="1" applyFill="1"/>
    <xf numFmtId="201" fontId="34" fillId="0" borderId="0" xfId="48" quotePrefix="1" applyNumberFormat="1" applyFont="1" applyFill="1" applyBorder="1" applyAlignment="1">
      <alignment horizontal="right"/>
    </xf>
    <xf numFmtId="201" fontId="30" fillId="0" borderId="19" xfId="48" quotePrefix="1" applyNumberFormat="1" applyFont="1" applyFill="1" applyBorder="1" applyAlignment="1">
      <alignment horizontal="right" vertical="center"/>
    </xf>
    <xf numFmtId="38" fontId="30" fillId="0" borderId="19" xfId="46" applyFont="1" applyFill="1" applyBorder="1" applyAlignment="1">
      <alignment vertical="center"/>
    </xf>
    <xf numFmtId="177" fontId="30" fillId="0" borderId="19" xfId="48" applyNumberFormat="1" applyFont="1" applyFill="1" applyBorder="1" applyAlignment="1">
      <alignment horizontal="right" vertical="center"/>
    </xf>
    <xf numFmtId="0" fontId="30" fillId="0" borderId="26" xfId="48" applyFont="1" applyFill="1" applyBorder="1" applyAlignment="1">
      <alignment horizontal="distributed" vertical="center"/>
    </xf>
    <xf numFmtId="0" fontId="30" fillId="0" borderId="19" xfId="48" applyFont="1" applyFill="1" applyBorder="1" applyAlignment="1">
      <alignment horizontal="distributed"/>
    </xf>
    <xf numFmtId="201" fontId="30" fillId="0" borderId="0" xfId="48" quotePrefix="1" applyNumberFormat="1" applyFont="1" applyFill="1" applyBorder="1" applyAlignment="1">
      <alignment horizontal="right" vertical="center"/>
    </xf>
    <xf numFmtId="177" fontId="30" fillId="0" borderId="0" xfId="48" applyNumberFormat="1" applyFont="1" applyFill="1" applyAlignment="1">
      <alignment horizontal="right" vertical="center"/>
    </xf>
    <xf numFmtId="0" fontId="30" fillId="0" borderId="20" xfId="48" applyFont="1" applyFill="1" applyBorder="1" applyAlignment="1">
      <alignment horizontal="distributed" vertical="center"/>
    </xf>
    <xf numFmtId="0" fontId="30" fillId="0" borderId="0" xfId="48" applyFont="1" applyFill="1" applyAlignment="1">
      <alignment horizontal="distributed"/>
    </xf>
    <xf numFmtId="177" fontId="47" fillId="0" borderId="0" xfId="48" applyNumberFormat="1" applyFont="1" applyFill="1" applyAlignment="1">
      <alignment horizontal="right" vertical="center"/>
    </xf>
    <xf numFmtId="38" fontId="30" fillId="0" borderId="0" xfId="46" quotePrefix="1" applyFont="1" applyFill="1" applyBorder="1" applyAlignment="1">
      <alignment horizontal="right" vertical="center"/>
    </xf>
    <xf numFmtId="38" fontId="61" fillId="0" borderId="0" xfId="46" applyFont="1" applyFill="1" applyAlignment="1">
      <alignment horizontal="right" vertical="center"/>
    </xf>
    <xf numFmtId="204" fontId="30" fillId="0" borderId="0" xfId="48" applyNumberFormat="1" applyFont="1" applyFill="1" applyAlignment="1">
      <alignment horizontal="right" vertical="center"/>
    </xf>
    <xf numFmtId="205" fontId="30" fillId="0" borderId="19" xfId="46" applyNumberFormat="1" applyFont="1" applyFill="1" applyBorder="1" applyAlignment="1">
      <alignment horizontal="right" vertical="center"/>
    </xf>
    <xf numFmtId="181" fontId="30" fillId="0" borderId="19" xfId="48" applyNumberFormat="1" applyFont="1" applyFill="1" applyBorder="1" applyAlignment="1">
      <alignment horizontal="right" vertical="center"/>
    </xf>
    <xf numFmtId="40" fontId="30" fillId="0" borderId="0" xfId="46" applyNumberFormat="1" applyFont="1" applyFill="1" applyAlignment="1">
      <alignment vertical="center"/>
    </xf>
    <xf numFmtId="206" fontId="30" fillId="0" borderId="0" xfId="48" applyNumberFormat="1" applyFont="1" applyFill="1" applyAlignment="1">
      <alignment vertical="center"/>
    </xf>
    <xf numFmtId="40" fontId="30" fillId="0" borderId="0" xfId="46" applyNumberFormat="1" applyFont="1" applyFill="1" applyAlignment="1">
      <alignment horizontal="right" vertical="center"/>
    </xf>
    <xf numFmtId="203" fontId="30" fillId="0" borderId="0" xfId="48" applyNumberFormat="1" applyFont="1" applyFill="1" applyAlignment="1">
      <alignment horizontal="right" vertical="center"/>
    </xf>
    <xf numFmtId="38" fontId="30" fillId="0" borderId="0" xfId="46" applyNumberFormat="1" applyFont="1" applyFill="1" applyAlignment="1">
      <alignment horizontal="right" vertical="center"/>
    </xf>
    <xf numFmtId="38" fontId="30" fillId="0" borderId="28" xfId="46" applyFont="1" applyFill="1" applyBorder="1" applyAlignment="1">
      <alignment horizontal="center" vertical="center"/>
    </xf>
    <xf numFmtId="0" fontId="30" fillId="0" borderId="28" xfId="48" applyFont="1" applyFill="1" applyBorder="1" applyAlignment="1">
      <alignment horizontal="center" vertical="center"/>
    </xf>
    <xf numFmtId="38" fontId="34" fillId="0" borderId="0" xfId="46" applyFont="1" applyFill="1" applyAlignment="1"/>
    <xf numFmtId="0" fontId="33" fillId="0" borderId="0" xfId="48" applyFont="1" applyFill="1" applyAlignment="1">
      <alignment horizontal="center" shrinkToFit="1"/>
    </xf>
    <xf numFmtId="38" fontId="96" fillId="0" borderId="0" xfId="46" applyFont="1" applyFill="1"/>
    <xf numFmtId="38" fontId="34" fillId="0" borderId="23" xfId="46" applyFont="1" applyFill="1" applyBorder="1" applyAlignment="1"/>
    <xf numFmtId="38" fontId="30" fillId="0" borderId="19" xfId="46" applyFont="1" applyFill="1" applyBorder="1" applyAlignment="1">
      <alignment horizontal="right" vertical="center"/>
    </xf>
    <xf numFmtId="38" fontId="30" fillId="0" borderId="19" xfId="46" applyFont="1" applyFill="1" applyBorder="1" applyAlignment="1">
      <alignment horizontal="distributed"/>
    </xf>
    <xf numFmtId="0" fontId="51" fillId="0" borderId="0" xfId="48" applyFont="1" applyFill="1"/>
    <xf numFmtId="38" fontId="47" fillId="0" borderId="0" xfId="46" applyFont="1" applyFill="1" applyAlignment="1">
      <alignment horizontal="right" vertical="center"/>
    </xf>
    <xf numFmtId="38" fontId="30" fillId="0" borderId="0" xfId="46" applyFont="1" applyFill="1" applyAlignment="1">
      <alignment horizontal="distributed"/>
    </xf>
    <xf numFmtId="0" fontId="61" fillId="0" borderId="0" xfId="48" applyFont="1" applyFill="1"/>
    <xf numFmtId="38" fontId="30" fillId="0" borderId="20" xfId="46" applyFont="1" applyFill="1" applyBorder="1" applyAlignment="1">
      <alignment horizontal="distributed" vertical="center"/>
    </xf>
    <xf numFmtId="38" fontId="34" fillId="0" borderId="20" xfId="46" applyFont="1" applyFill="1" applyBorder="1" applyAlignment="1">
      <alignment horizontal="distributed" vertical="center"/>
    </xf>
    <xf numFmtId="38" fontId="97" fillId="0" borderId="0" xfId="46" applyFont="1" applyFill="1" applyAlignment="1"/>
    <xf numFmtId="0" fontId="26" fillId="0" borderId="0" xfId="48" applyFont="1" applyFill="1" applyAlignment="1">
      <alignment horizontal="center"/>
    </xf>
    <xf numFmtId="0" fontId="35" fillId="0" borderId="0" xfId="48" applyFont="1" applyFill="1" applyAlignment="1"/>
    <xf numFmtId="0" fontId="34" fillId="0" borderId="0" xfId="48" applyFont="1" applyFill="1" applyAlignment="1">
      <alignment horizontal="center"/>
    </xf>
    <xf numFmtId="0" fontId="34" fillId="0" borderId="0" xfId="48" applyFont="1" applyFill="1" applyBorder="1" applyAlignment="1"/>
    <xf numFmtId="38" fontId="47" fillId="0" borderId="19" xfId="56" applyFont="1" applyFill="1" applyBorder="1" applyAlignment="1">
      <alignment horizontal="right" vertical="center" shrinkToFit="1"/>
    </xf>
    <xf numFmtId="38" fontId="30" fillId="0" borderId="19" xfId="56" applyFont="1" applyFill="1" applyBorder="1" applyAlignment="1">
      <alignment horizontal="right" vertical="center" shrinkToFit="1"/>
    </xf>
    <xf numFmtId="0" fontId="30" fillId="0" borderId="26" xfId="48" applyFont="1" applyFill="1" applyBorder="1" applyAlignment="1">
      <alignment horizontal="center" vertical="center"/>
    </xf>
    <xf numFmtId="0" fontId="30" fillId="0" borderId="22" xfId="48" applyFont="1" applyFill="1" applyBorder="1" applyAlignment="1">
      <alignment vertical="center" shrinkToFit="1"/>
    </xf>
    <xf numFmtId="0" fontId="34" fillId="0" borderId="19" xfId="48" applyFont="1" applyFill="1" applyBorder="1" applyAlignment="1">
      <alignment horizontal="distributed" vertical="center"/>
    </xf>
    <xf numFmtId="38" fontId="47" fillId="0" borderId="0" xfId="56" applyFont="1" applyFill="1" applyBorder="1" applyAlignment="1">
      <alignment horizontal="right" vertical="center" shrinkToFit="1"/>
    </xf>
    <xf numFmtId="38" fontId="30" fillId="0" borderId="0" xfId="56" applyFont="1" applyFill="1" applyBorder="1" applyAlignment="1">
      <alignment horizontal="right" vertical="center" shrinkToFit="1"/>
    </xf>
    <xf numFmtId="0" fontId="30" fillId="0" borderId="20" xfId="48" applyFont="1" applyFill="1" applyBorder="1" applyAlignment="1">
      <alignment horizontal="center" vertical="center"/>
    </xf>
    <xf numFmtId="0" fontId="30" fillId="0" borderId="41" xfId="48" applyFont="1" applyFill="1" applyBorder="1" applyAlignment="1">
      <alignment vertical="center" shrinkToFit="1"/>
    </xf>
    <xf numFmtId="38" fontId="47" fillId="0" borderId="0" xfId="56" applyFont="1" applyFill="1" applyAlignment="1">
      <alignment horizontal="right" vertical="center" shrinkToFit="1"/>
    </xf>
    <xf numFmtId="38" fontId="30" fillId="0" borderId="0" xfId="56" applyFont="1" applyFill="1" applyAlignment="1">
      <alignment horizontal="right" vertical="center" shrinkToFit="1"/>
    </xf>
    <xf numFmtId="38" fontId="47" fillId="0" borderId="0" xfId="56" applyFont="1" applyFill="1" applyAlignment="1">
      <alignment vertical="center" shrinkToFit="1"/>
    </xf>
    <xf numFmtId="38" fontId="30" fillId="0" borderId="0" xfId="56" applyFont="1" applyFill="1" applyAlignment="1">
      <alignment vertical="center" shrinkToFit="1"/>
    </xf>
    <xf numFmtId="0" fontId="34" fillId="0" borderId="0" xfId="48" applyFont="1" applyFill="1" applyBorder="1" applyAlignment="1">
      <alignment horizontal="distributed" vertical="center"/>
    </xf>
    <xf numFmtId="0" fontId="71" fillId="0" borderId="0" xfId="48" applyFont="1" applyFill="1" applyBorder="1" applyAlignment="1">
      <alignment horizontal="distributed" vertical="center"/>
    </xf>
    <xf numFmtId="0" fontId="30" fillId="0" borderId="41" xfId="48" applyFont="1" applyFill="1" applyBorder="1" applyAlignment="1">
      <alignment horizontal="center" vertical="center"/>
    </xf>
    <xf numFmtId="0" fontId="30" fillId="0" borderId="10" xfId="48" applyFont="1" applyFill="1" applyBorder="1" applyAlignment="1">
      <alignment vertical="center" shrinkToFit="1"/>
    </xf>
    <xf numFmtId="0" fontId="30" fillId="0" borderId="39" xfId="48" applyFont="1" applyFill="1" applyBorder="1" applyAlignment="1">
      <alignment horizontal="center" vertical="center"/>
    </xf>
    <xf numFmtId="0" fontId="30" fillId="0" borderId="38" xfId="48" applyFont="1" applyFill="1" applyBorder="1" applyAlignment="1">
      <alignment vertical="center" shrinkToFit="1"/>
    </xf>
    <xf numFmtId="0" fontId="30" fillId="0" borderId="23" xfId="48" applyFont="1" applyFill="1" applyBorder="1" applyAlignment="1">
      <alignment horizontal="distributed" vertical="center"/>
    </xf>
    <xf numFmtId="0" fontId="47" fillId="0" borderId="18" xfId="48" applyFont="1" applyFill="1" applyBorder="1" applyAlignment="1">
      <alignment horizontal="distributed" vertical="center" wrapText="1" justifyLastLine="1"/>
    </xf>
    <xf numFmtId="0" fontId="30" fillId="0" borderId="18" xfId="48" applyFont="1" applyFill="1" applyBorder="1" applyAlignment="1">
      <alignment horizontal="distributed" vertical="center" wrapText="1" justifyLastLine="1"/>
    </xf>
    <xf numFmtId="0" fontId="51" fillId="0" borderId="13" xfId="48" applyFont="1" applyFill="1" applyBorder="1" applyAlignment="1">
      <alignment horizontal="distributed" vertical="center" wrapText="1" justifyLastLine="1"/>
    </xf>
    <xf numFmtId="0" fontId="30" fillId="0" borderId="13" xfId="48" applyFont="1" applyFill="1" applyBorder="1" applyAlignment="1">
      <alignment horizontal="distributed" vertical="center" wrapText="1" justifyLastLine="1"/>
    </xf>
    <xf numFmtId="0" fontId="26" fillId="0" borderId="0" xfId="48" applyFont="1" applyFill="1" applyAlignment="1">
      <alignment vertical="center"/>
    </xf>
    <xf numFmtId="0" fontId="98" fillId="0" borderId="0" xfId="48" applyFont="1" applyFill="1" applyAlignment="1">
      <alignment horizontal="center"/>
    </xf>
    <xf numFmtId="0" fontId="32" fillId="0" borderId="0" xfId="48" applyFont="1" applyFill="1" applyAlignment="1">
      <alignment horizontal="center"/>
    </xf>
    <xf numFmtId="0" fontId="34" fillId="0" borderId="0" xfId="48" applyFont="1" applyFill="1" applyBorder="1"/>
    <xf numFmtId="207" fontId="49" fillId="0" borderId="19" xfId="56" applyNumberFormat="1" applyFont="1" applyFill="1" applyBorder="1" applyAlignment="1">
      <alignment horizontal="right" vertical="center"/>
    </xf>
    <xf numFmtId="207" fontId="30" fillId="0" borderId="19" xfId="56" applyNumberFormat="1" applyFont="1" applyFill="1" applyBorder="1" applyAlignment="1">
      <alignment horizontal="right" vertical="center"/>
    </xf>
    <xf numFmtId="207" fontId="49" fillId="0" borderId="0" xfId="56" applyNumberFormat="1" applyFont="1" applyFill="1" applyAlignment="1">
      <alignment horizontal="right" vertical="center"/>
    </xf>
    <xf numFmtId="207" fontId="30" fillId="0" borderId="0" xfId="56" applyNumberFormat="1" applyFont="1" applyFill="1" applyAlignment="1">
      <alignment horizontal="right" vertical="center"/>
    </xf>
    <xf numFmtId="49" fontId="30" fillId="0" borderId="20" xfId="48" applyNumberFormat="1" applyFont="1" applyFill="1" applyBorder="1" applyAlignment="1">
      <alignment horizontal="center" vertical="center" wrapText="1"/>
    </xf>
    <xf numFmtId="0" fontId="51" fillId="0" borderId="0" xfId="48" applyFont="1" applyFill="1" applyAlignment="1">
      <alignment vertical="center"/>
    </xf>
    <xf numFmtId="207" fontId="47" fillId="0" borderId="0" xfId="48" applyNumberFormat="1" applyFont="1" applyFill="1" applyAlignment="1">
      <alignment horizontal="right" vertical="center"/>
    </xf>
    <xf numFmtId="207" fontId="45" fillId="0" borderId="0" xfId="48" applyNumberFormat="1" applyFont="1" applyFill="1" applyAlignment="1">
      <alignment horizontal="right" vertical="center"/>
    </xf>
    <xf numFmtId="207" fontId="47" fillId="0" borderId="10" xfId="48" applyNumberFormat="1" applyFont="1" applyFill="1" applyBorder="1" applyAlignment="1">
      <alignment horizontal="right" vertical="center"/>
    </xf>
    <xf numFmtId="49" fontId="47" fillId="0" borderId="20" xfId="48" applyNumberFormat="1" applyFont="1" applyFill="1" applyBorder="1" applyAlignment="1">
      <alignment horizontal="center" vertical="center" shrinkToFit="1"/>
    </xf>
    <xf numFmtId="185" fontId="30" fillId="0" borderId="0" xfId="48" applyNumberFormat="1" applyFont="1" applyFill="1" applyAlignment="1">
      <alignment horizontal="right" vertical="center"/>
    </xf>
    <xf numFmtId="0" fontId="30" fillId="0" borderId="30" xfId="48" applyFont="1" applyFill="1" applyBorder="1" applyAlignment="1">
      <alignment horizontal="center" vertical="center" textRotation="255" wrapText="1"/>
    </xf>
    <xf numFmtId="0" fontId="30" fillId="0" borderId="16" xfId="48" applyFont="1" applyFill="1" applyBorder="1" applyAlignment="1">
      <alignment horizontal="center" vertical="center" textRotation="255" wrapText="1"/>
    </xf>
    <xf numFmtId="0" fontId="30" fillId="0" borderId="27" xfId="48" applyFont="1" applyFill="1" applyBorder="1" applyAlignment="1">
      <alignment vertical="center"/>
    </xf>
    <xf numFmtId="0" fontId="34" fillId="0" borderId="31" xfId="48" applyFont="1" applyFill="1" applyBorder="1" applyAlignment="1">
      <alignment horizontal="right"/>
    </xf>
    <xf numFmtId="0" fontId="34" fillId="0" borderId="31" xfId="48" applyFont="1" applyFill="1" applyBorder="1" applyAlignment="1"/>
    <xf numFmtId="0" fontId="26" fillId="0" borderId="0" xfId="48" applyFont="1" applyFill="1" applyAlignment="1">
      <alignment shrinkToFit="1"/>
    </xf>
    <xf numFmtId="177" fontId="30" fillId="0" borderId="0" xfId="48" applyNumberFormat="1" applyFont="1" applyFill="1" applyBorder="1" applyAlignment="1">
      <alignment vertical="center" shrinkToFit="1"/>
    </xf>
    <xf numFmtId="204" fontId="30" fillId="0" borderId="0" xfId="48" applyNumberFormat="1" applyFont="1" applyFill="1" applyBorder="1" applyAlignment="1">
      <alignment horizontal="right" vertical="center" shrinkToFit="1"/>
    </xf>
    <xf numFmtId="204" fontId="30" fillId="0" borderId="10" xfId="48" applyNumberFormat="1" applyFont="1" applyFill="1" applyBorder="1" applyAlignment="1">
      <alignment horizontal="right" vertical="center" shrinkToFit="1"/>
    </xf>
    <xf numFmtId="0" fontId="51" fillId="0" borderId="0" xfId="48" applyFont="1" applyFill="1" applyAlignment="1">
      <alignment shrinkToFit="1"/>
    </xf>
    <xf numFmtId="0" fontId="30" fillId="0" borderId="20" xfId="48" applyFont="1" applyFill="1" applyBorder="1" applyAlignment="1">
      <alignment horizontal="center" vertical="center" shrinkToFit="1"/>
    </xf>
    <xf numFmtId="0" fontId="34" fillId="0" borderId="0" xfId="48" applyFont="1" applyFill="1" applyAlignment="1">
      <alignment shrinkToFit="1"/>
    </xf>
    <xf numFmtId="176" fontId="47" fillId="0" borderId="19" xfId="48" applyNumberFormat="1" applyFont="1" applyFill="1" applyBorder="1" applyAlignment="1">
      <alignment horizontal="right" vertical="center"/>
    </xf>
    <xf numFmtId="181" fontId="47" fillId="0" borderId="0" xfId="48" applyNumberFormat="1" applyFont="1" applyFill="1" applyBorder="1" applyAlignment="1">
      <alignment horizontal="right" vertical="center"/>
    </xf>
    <xf numFmtId="181" fontId="47" fillId="0" borderId="10" xfId="48" applyNumberFormat="1" applyFont="1" applyFill="1" applyBorder="1" applyAlignment="1">
      <alignment horizontal="right" vertical="center"/>
    </xf>
    <xf numFmtId="0" fontId="47" fillId="0" borderId="20" xfId="48" applyFont="1" applyFill="1" applyBorder="1" applyAlignment="1">
      <alignment horizontal="center" vertical="center"/>
    </xf>
    <xf numFmtId="181" fontId="30" fillId="0" borderId="0" xfId="48" applyNumberFormat="1" applyFont="1" applyFill="1" applyBorder="1" applyAlignment="1">
      <alignment horizontal="right" vertical="center"/>
    </xf>
    <xf numFmtId="181" fontId="30" fillId="0" borderId="10" xfId="48" applyNumberFormat="1" applyFont="1" applyFill="1" applyBorder="1" applyAlignment="1">
      <alignment horizontal="right" vertical="center"/>
    </xf>
    <xf numFmtId="0" fontId="34" fillId="0" borderId="0" xfId="48" applyFont="1" applyFill="1" applyAlignment="1">
      <alignment horizontal="right"/>
    </xf>
    <xf numFmtId="0" fontId="34" fillId="0" borderId="23" xfId="48" applyFont="1" applyFill="1" applyBorder="1" applyAlignment="1">
      <alignment horizontal="right"/>
    </xf>
    <xf numFmtId="0" fontId="34" fillId="0" borderId="24" xfId="48" applyFont="1" applyFill="1" applyBorder="1" applyAlignment="1">
      <alignment horizontal="right"/>
    </xf>
    <xf numFmtId="0" fontId="34" fillId="0" borderId="39" xfId="48" applyFont="1" applyFill="1" applyBorder="1" applyAlignment="1">
      <alignment horizontal="right"/>
    </xf>
    <xf numFmtId="0" fontId="30" fillId="0" borderId="16" xfId="48" applyFont="1" applyFill="1" applyBorder="1" applyAlignment="1">
      <alignment horizontal="distributed" vertical="center" justifyLastLine="1"/>
    </xf>
    <xf numFmtId="0" fontId="30" fillId="0" borderId="0" xfId="48" applyFont="1" applyFill="1" applyAlignment="1">
      <alignment vertical="center"/>
    </xf>
    <xf numFmtId="0" fontId="32" fillId="0" borderId="0" xfId="48" applyFont="1" applyFill="1" applyAlignment="1">
      <alignment horizontal="center" vertical="center"/>
    </xf>
    <xf numFmtId="177" fontId="47" fillId="0" borderId="19" xfId="48" applyNumberFormat="1" applyFont="1" applyFill="1" applyBorder="1" applyAlignment="1">
      <alignment horizontal="right" vertical="center"/>
    </xf>
    <xf numFmtId="177" fontId="45" fillId="0" borderId="19" xfId="48" applyNumberFormat="1" applyFont="1" applyFill="1" applyBorder="1" applyAlignment="1">
      <alignment horizontal="right" vertical="center"/>
    </xf>
    <xf numFmtId="177" fontId="47" fillId="0" borderId="18" xfId="48" applyNumberFormat="1" applyFont="1" applyFill="1" applyBorder="1" applyAlignment="1">
      <alignment horizontal="right" vertical="center"/>
    </xf>
    <xf numFmtId="0" fontId="47" fillId="0" borderId="19" xfId="48" applyFont="1" applyFill="1" applyBorder="1" applyAlignment="1">
      <alignment horizontal="center" vertical="center"/>
    </xf>
    <xf numFmtId="177" fontId="30" fillId="0" borderId="0" xfId="48" applyNumberFormat="1" applyFont="1" applyFill="1" applyBorder="1" applyAlignment="1">
      <alignment horizontal="right" vertical="center"/>
    </xf>
    <xf numFmtId="177" fontId="30" fillId="0" borderId="10" xfId="48" applyNumberFormat="1" applyFont="1" applyFill="1" applyBorder="1" applyAlignment="1">
      <alignment horizontal="right" vertical="center"/>
    </xf>
    <xf numFmtId="0" fontId="30" fillId="0" borderId="0" xfId="48" applyFont="1" applyFill="1" applyBorder="1" applyAlignment="1">
      <alignment horizontal="center" vertical="center"/>
    </xf>
    <xf numFmtId="38" fontId="30" fillId="0" borderId="0" xfId="46" applyFont="1" applyFill="1"/>
    <xf numFmtId="0" fontId="34" fillId="0" borderId="10" xfId="48" applyFont="1" applyFill="1" applyBorder="1" applyAlignment="1">
      <alignment horizontal="right"/>
    </xf>
    <xf numFmtId="0" fontId="30" fillId="0" borderId="28" xfId="48" applyFont="1" applyFill="1" applyBorder="1" applyAlignment="1">
      <alignment horizontal="distributed" vertical="center" justifyLastLine="1"/>
    </xf>
    <xf numFmtId="0" fontId="30" fillId="0" borderId="12" xfId="48" applyFont="1" applyFill="1" applyBorder="1" applyAlignment="1">
      <alignment horizontal="distributed" vertical="center" justifyLastLine="1"/>
    </xf>
    <xf numFmtId="0" fontId="30" fillId="0" borderId="47" xfId="48" applyFont="1" applyFill="1" applyBorder="1" applyAlignment="1">
      <alignment horizontal="distributed" vertical="center" indent="1"/>
    </xf>
    <xf numFmtId="0" fontId="30" fillId="0" borderId="11" xfId="48" applyFont="1" applyFill="1" applyBorder="1" applyAlignment="1">
      <alignment horizontal="distributed" vertical="center" indent="1"/>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30" fillId="0" borderId="19" xfId="0" applyFont="1" applyFill="1" applyBorder="1" applyAlignment="1">
      <alignment horizontal="center" vertical="center"/>
    </xf>
    <xf numFmtId="0" fontId="34" fillId="0" borderId="31" xfId="0" applyFont="1" applyFill="1" applyBorder="1" applyAlignment="1">
      <alignment horizontal="left"/>
    </xf>
    <xf numFmtId="0" fontId="34" fillId="0" borderId="31" xfId="0" applyFont="1" applyFill="1" applyBorder="1" applyAlignment="1"/>
    <xf numFmtId="0" fontId="34" fillId="0" borderId="23" xfId="0" applyFont="1" applyFill="1" applyBorder="1" applyAlignment="1"/>
    <xf numFmtId="0" fontId="30" fillId="0" borderId="43" xfId="0" applyFont="1" applyFill="1" applyBorder="1" applyAlignment="1">
      <alignment horizontal="distributed" vertical="center" justifyLastLine="1"/>
    </xf>
    <xf numFmtId="0" fontId="34" fillId="0" borderId="31" xfId="0" applyFont="1" applyFill="1" applyBorder="1" applyAlignment="1">
      <alignment horizontal="center"/>
    </xf>
    <xf numFmtId="0" fontId="30" fillId="0" borderId="18"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indent="1"/>
    </xf>
    <xf numFmtId="38" fontId="34" fillId="0" borderId="0" xfId="33" applyFont="1" applyFill="1"/>
    <xf numFmtId="38" fontId="34" fillId="0" borderId="31" xfId="33" applyFont="1" applyFill="1" applyBorder="1" applyAlignment="1">
      <alignment vertical="center"/>
    </xf>
    <xf numFmtId="38" fontId="30" fillId="0" borderId="17" xfId="33" applyFont="1" applyFill="1" applyBorder="1" applyAlignment="1">
      <alignment horizontal="distributed" vertical="center" indent="2"/>
    </xf>
    <xf numFmtId="38" fontId="30" fillId="0" borderId="15" xfId="33" applyFont="1" applyFill="1" applyBorder="1" applyAlignment="1">
      <alignment horizontal="distributed" vertical="center" indent="1"/>
    </xf>
    <xf numFmtId="38" fontId="30" fillId="0" borderId="30" xfId="33" applyFont="1" applyFill="1" applyBorder="1" applyAlignment="1">
      <alignment horizontal="distributed" vertical="center" indent="1"/>
    </xf>
    <xf numFmtId="38" fontId="34" fillId="0" borderId="39" xfId="33" applyFont="1" applyFill="1" applyBorder="1" applyAlignment="1">
      <alignment horizontal="distributed" indent="1"/>
    </xf>
    <xf numFmtId="38" fontId="47" fillId="0" borderId="20" xfId="33" applyFont="1" applyFill="1" applyBorder="1" applyAlignment="1">
      <alignment horizontal="distributed" vertical="center" indent="1"/>
    </xf>
    <xf numFmtId="38" fontId="68" fillId="0" borderId="0" xfId="33" applyFont="1" applyFill="1"/>
    <xf numFmtId="38" fontId="30" fillId="0" borderId="20" xfId="33" applyFont="1" applyFill="1" applyBorder="1" applyAlignment="1">
      <alignment horizontal="right" vertical="center" indent="1"/>
    </xf>
    <xf numFmtId="38" fontId="49" fillId="0" borderId="0" xfId="33" applyFont="1" applyFill="1" applyAlignment="1">
      <alignment horizontal="right" vertical="center"/>
    </xf>
    <xf numFmtId="38" fontId="26" fillId="0" borderId="0" xfId="33" applyFont="1" applyFill="1"/>
    <xf numFmtId="38" fontId="30" fillId="0" borderId="26" xfId="33" applyFont="1" applyFill="1" applyBorder="1" applyAlignment="1">
      <alignment horizontal="right" vertical="center" indent="1"/>
    </xf>
    <xf numFmtId="38" fontId="48" fillId="0" borderId="0" xfId="33" applyFont="1" applyFill="1"/>
    <xf numFmtId="38" fontId="30" fillId="0" borderId="15" xfId="33" applyFont="1" applyFill="1" applyBorder="1" applyAlignment="1">
      <alignment horizontal="distributed" vertical="center" justifyLastLine="1"/>
    </xf>
    <xf numFmtId="38" fontId="30" fillId="0" borderId="30" xfId="33" applyFont="1" applyFill="1" applyBorder="1" applyAlignment="1">
      <alignment horizontal="distributed" vertical="center" justifyLastLine="1"/>
    </xf>
    <xf numFmtId="38" fontId="34" fillId="0" borderId="39" xfId="33" applyFont="1" applyFill="1" applyBorder="1" applyAlignment="1">
      <alignment horizontal="distributed" justifyLastLine="1"/>
    </xf>
    <xf numFmtId="38" fontId="34" fillId="0" borderId="24" xfId="33" applyFont="1" applyFill="1" applyBorder="1" applyAlignment="1">
      <alignment horizontal="distributed" justifyLastLine="1"/>
    </xf>
    <xf numFmtId="38" fontId="30" fillId="0" borderId="10" xfId="33" applyFont="1" applyFill="1" applyBorder="1" applyAlignment="1">
      <alignment horizontal="center" vertical="center"/>
    </xf>
    <xf numFmtId="38" fontId="30" fillId="0" borderId="20" xfId="33" applyFont="1" applyFill="1" applyBorder="1" applyAlignment="1">
      <alignment vertical="center"/>
    </xf>
    <xf numFmtId="38" fontId="97" fillId="0" borderId="0" xfId="33" applyFont="1" applyFill="1"/>
    <xf numFmtId="38" fontId="61" fillId="0" borderId="0" xfId="33" applyFont="1" applyFill="1" applyAlignment="1">
      <alignment vertical="center"/>
    </xf>
    <xf numFmtId="38" fontId="47" fillId="0" borderId="0" xfId="33" applyFont="1" applyFill="1" applyAlignment="1">
      <alignment horizontal="center" vertical="center"/>
    </xf>
    <xf numFmtId="38" fontId="47" fillId="0" borderId="10" xfId="33" applyFont="1" applyFill="1" applyBorder="1" applyAlignment="1">
      <alignment horizontal="center" vertical="center"/>
    </xf>
    <xf numFmtId="38" fontId="47" fillId="0" borderId="0" xfId="33" applyFont="1" applyFill="1" applyAlignment="1">
      <alignment vertical="center"/>
    </xf>
    <xf numFmtId="38" fontId="47" fillId="0" borderId="0" xfId="33" applyFont="1" applyFill="1" applyBorder="1" applyAlignment="1">
      <alignment vertical="center"/>
    </xf>
    <xf numFmtId="38" fontId="47" fillId="0" borderId="0" xfId="33" applyFont="1" applyFill="1" applyBorder="1" applyAlignment="1">
      <alignment horizontal="center" vertical="center"/>
    </xf>
    <xf numFmtId="38" fontId="47" fillId="0" borderId="19" xfId="33" applyFont="1" applyFill="1" applyBorder="1" applyAlignment="1">
      <alignment vertical="center"/>
    </xf>
    <xf numFmtId="38" fontId="34" fillId="0" borderId="23" xfId="33" applyFont="1" applyFill="1" applyBorder="1" applyAlignment="1"/>
    <xf numFmtId="38" fontId="33" fillId="0" borderId="0" xfId="33" applyFont="1" applyFill="1" applyAlignment="1">
      <alignment horizontal="center" vertical="center"/>
    </xf>
    <xf numFmtId="38" fontId="34" fillId="0" borderId="31" xfId="33" applyFont="1" applyFill="1" applyBorder="1"/>
    <xf numFmtId="38" fontId="30" fillId="0" borderId="17" xfId="33" applyFont="1" applyFill="1" applyBorder="1" applyAlignment="1">
      <alignment horizontal="distributed" vertical="center" justifyLastLine="1"/>
    </xf>
    <xf numFmtId="178" fontId="30" fillId="0" borderId="0" xfId="33" applyNumberFormat="1" applyFont="1" applyFill="1" applyBorder="1" applyAlignment="1">
      <alignment horizontal="right" vertical="center"/>
    </xf>
    <xf numFmtId="206" fontId="30" fillId="0" borderId="0" xfId="33" applyNumberFormat="1" applyFont="1" applyFill="1" applyBorder="1" applyAlignment="1">
      <alignment vertical="center"/>
    </xf>
    <xf numFmtId="38" fontId="35" fillId="0" borderId="0" xfId="33" applyFont="1" applyFill="1"/>
    <xf numFmtId="38" fontId="30" fillId="0" borderId="0" xfId="33" applyFont="1" applyFill="1" applyBorder="1" applyAlignment="1">
      <alignment horizontal="center" vertical="center"/>
    </xf>
    <xf numFmtId="178" fontId="30" fillId="0" borderId="10" xfId="33" applyNumberFormat="1" applyFont="1" applyFill="1" applyBorder="1" applyAlignment="1">
      <alignment horizontal="right" vertical="center"/>
    </xf>
    <xf numFmtId="38" fontId="47" fillId="0" borderId="19" xfId="33" applyFont="1" applyFill="1" applyBorder="1" applyAlignment="1">
      <alignment horizontal="center" vertical="center"/>
    </xf>
    <xf numFmtId="178" fontId="47" fillId="0" borderId="18" xfId="33" applyNumberFormat="1" applyFont="1" applyFill="1" applyBorder="1" applyAlignment="1">
      <alignment horizontal="right" vertical="center"/>
    </xf>
    <xf numFmtId="178" fontId="47" fillId="0" borderId="19" xfId="33" applyNumberFormat="1" applyFont="1" applyFill="1" applyBorder="1" applyAlignment="1">
      <alignment horizontal="right" vertical="center"/>
    </xf>
    <xf numFmtId="38" fontId="52" fillId="0" borderId="0" xfId="33" applyFont="1" applyFill="1"/>
    <xf numFmtId="38" fontId="34" fillId="0" borderId="0" xfId="33" applyFont="1" applyFill="1" applyBorder="1" applyAlignment="1">
      <alignment horizontal="left"/>
    </xf>
    <xf numFmtId="38" fontId="34" fillId="0" borderId="0" xfId="33" applyFont="1" applyFill="1" applyBorder="1" applyAlignment="1">
      <alignment horizontal="left" vertical="center"/>
    </xf>
    <xf numFmtId="177" fontId="30" fillId="0" borderId="0" xfId="0" applyNumberFormat="1" applyFont="1" applyFill="1" applyBorder="1" applyAlignment="1">
      <alignment horizontal="right" vertical="center" shrinkToFit="1"/>
    </xf>
    <xf numFmtId="38" fontId="30" fillId="0" borderId="0" xfId="33" applyFont="1" applyFill="1" applyBorder="1"/>
    <xf numFmtId="0" fontId="30" fillId="0" borderId="11" xfId="0" applyFont="1" applyFill="1" applyBorder="1" applyAlignment="1">
      <alignment horizontal="distributed" vertical="center" justifyLastLine="1" shrinkToFit="1"/>
    </xf>
    <xf numFmtId="0" fontId="30" fillId="0" borderId="23" xfId="0" applyFont="1" applyFill="1" applyBorder="1" applyAlignment="1">
      <alignment horizontal="center" vertical="center"/>
    </xf>
    <xf numFmtId="0" fontId="45" fillId="0" borderId="0" xfId="0" applyFont="1" applyFill="1" applyBorder="1"/>
    <xf numFmtId="0" fontId="30" fillId="0" borderId="28" xfId="0" applyFont="1" applyFill="1" applyBorder="1" applyAlignment="1">
      <alignment horizontal="distributed" vertical="center" wrapText="1" justifyLastLine="1"/>
    </xf>
    <xf numFmtId="0" fontId="30" fillId="0" borderId="12" xfId="0" applyFont="1" applyFill="1" applyBorder="1" applyAlignment="1">
      <alignment horizontal="distributed" vertical="center" wrapText="1" justifyLastLine="1"/>
    </xf>
    <xf numFmtId="0" fontId="34" fillId="0" borderId="39" xfId="0" applyFont="1" applyFill="1" applyBorder="1" applyAlignment="1">
      <alignment horizontal="center" vertical="center"/>
    </xf>
    <xf numFmtId="182" fontId="34" fillId="0" borderId="0" xfId="0" applyNumberFormat="1" applyFont="1" applyFill="1" applyBorder="1" applyAlignment="1">
      <alignment horizontal="right"/>
    </xf>
    <xf numFmtId="178" fontId="30" fillId="0" borderId="0" xfId="0" applyNumberFormat="1" applyFont="1" applyBorder="1" applyAlignment="1">
      <alignment horizontal="right" vertical="center"/>
    </xf>
    <xf numFmtId="209" fontId="30" fillId="0" borderId="0" xfId="0" applyNumberFormat="1" applyFont="1" applyAlignment="1">
      <alignment horizontal="right" vertical="center"/>
    </xf>
    <xf numFmtId="209" fontId="30" fillId="0" borderId="0" xfId="0" applyNumberFormat="1" applyFont="1" applyFill="1" applyAlignment="1">
      <alignment horizontal="right" vertical="center"/>
    </xf>
    <xf numFmtId="178" fontId="30" fillId="0" borderId="0" xfId="0" applyNumberFormat="1" applyFont="1" applyAlignment="1">
      <alignment horizontal="right" vertical="center"/>
    </xf>
    <xf numFmtId="0" fontId="30" fillId="0" borderId="26" xfId="0" applyFont="1" applyFill="1" applyBorder="1" applyAlignment="1">
      <alignment horizontal="center" vertical="center"/>
    </xf>
    <xf numFmtId="178" fontId="30" fillId="0" borderId="19" xfId="0" applyNumberFormat="1" applyFont="1" applyBorder="1" applyAlignment="1">
      <alignment horizontal="right" vertical="center"/>
    </xf>
    <xf numFmtId="209" fontId="30" fillId="0" borderId="19" xfId="0" applyNumberFormat="1" applyFont="1" applyBorder="1" applyAlignment="1">
      <alignment horizontal="right" vertical="center"/>
    </xf>
    <xf numFmtId="0" fontId="34" fillId="0" borderId="29" xfId="0" applyFont="1" applyFill="1" applyBorder="1" applyAlignment="1">
      <alignment vertical="center" wrapText="1" justifyLastLine="1" shrinkToFit="1"/>
    </xf>
    <xf numFmtId="0" fontId="34" fillId="0" borderId="16" xfId="0" applyFont="1" applyFill="1" applyBorder="1" applyAlignment="1">
      <alignment horizontal="center" vertical="center" wrapText="1" justifyLastLine="1" shrinkToFit="1"/>
    </xf>
    <xf numFmtId="0" fontId="34" fillId="0" borderId="16" xfId="0" applyFont="1" applyFill="1" applyBorder="1" applyAlignment="1">
      <alignment horizontal="distributed" vertical="center" justifyLastLine="1"/>
    </xf>
    <xf numFmtId="0" fontId="27" fillId="0" borderId="16" xfId="0" applyFont="1" applyFill="1" applyBorder="1" applyAlignment="1">
      <alignment horizontal="distributed" vertical="center" justifyLastLine="1" shrinkToFit="1"/>
    </xf>
    <xf numFmtId="0" fontId="34" fillId="0" borderId="16" xfId="0" applyFont="1" applyFill="1" applyBorder="1" applyAlignment="1">
      <alignment horizontal="distributed" vertical="center" justifyLastLine="1" shrinkToFit="1"/>
    </xf>
    <xf numFmtId="0" fontId="34" fillId="0" borderId="0" xfId="0" applyFont="1" applyFill="1" applyBorder="1" applyAlignment="1">
      <alignment horizontal="center" shrinkToFit="1"/>
    </xf>
    <xf numFmtId="0" fontId="34" fillId="0" borderId="39" xfId="0" applyFont="1" applyFill="1" applyBorder="1" applyAlignment="1">
      <alignment horizontal="right" shrinkToFit="1"/>
    </xf>
    <xf numFmtId="0" fontId="34" fillId="0" borderId="0" xfId="0" applyFont="1" applyFill="1" applyBorder="1" applyAlignment="1">
      <alignment horizontal="right" shrinkToFit="1"/>
    </xf>
    <xf numFmtId="38" fontId="30" fillId="0" borderId="0" xfId="44" applyFont="1" applyFill="1" applyAlignment="1">
      <alignment horizontal="right" vertical="center" shrinkToFit="1"/>
    </xf>
    <xf numFmtId="205" fontId="30" fillId="0" borderId="0" xfId="44" applyNumberFormat="1" applyFont="1" applyFill="1" applyAlignment="1">
      <alignment horizontal="right" vertical="center" shrinkToFit="1"/>
    </xf>
    <xf numFmtId="38" fontId="30" fillId="0" borderId="0" xfId="44" applyNumberFormat="1" applyFont="1" applyFill="1" applyAlignment="1">
      <alignment horizontal="right" vertical="center" shrinkToFit="1"/>
    </xf>
    <xf numFmtId="0" fontId="30" fillId="0" borderId="20" xfId="0" applyFont="1" applyFill="1" applyBorder="1" applyAlignment="1">
      <alignment horizontal="right" vertical="center"/>
    </xf>
    <xf numFmtId="205" fontId="30" fillId="0" borderId="19" xfId="44" applyNumberFormat="1" applyFont="1" applyFill="1" applyBorder="1" applyAlignment="1">
      <alignment horizontal="right" vertical="center" shrinkToFit="1"/>
    </xf>
    <xf numFmtId="38" fontId="30" fillId="0" borderId="19" xfId="44" applyNumberFormat="1" applyFont="1" applyFill="1" applyBorder="1" applyAlignment="1">
      <alignment horizontal="right" vertical="center" shrinkToFit="1"/>
    </xf>
    <xf numFmtId="0" fontId="34" fillId="0" borderId="23" xfId="0" applyFont="1" applyFill="1" applyBorder="1" applyAlignment="1">
      <alignment vertical="center"/>
    </xf>
    <xf numFmtId="0" fontId="27" fillId="0" borderId="11" xfId="0" applyFont="1" applyFill="1" applyBorder="1" applyAlignment="1">
      <alignment vertical="center" wrapText="1" justifyLastLine="1"/>
    </xf>
    <xf numFmtId="0" fontId="71" fillId="0" borderId="22" xfId="0" applyFont="1" applyFill="1" applyBorder="1" applyAlignment="1">
      <alignment horizontal="center" vertical="center" wrapText="1" justifyLastLine="1"/>
    </xf>
    <xf numFmtId="38" fontId="30" fillId="0" borderId="0" xfId="44" quotePrefix="1" applyFont="1" applyFill="1" applyBorder="1" applyAlignment="1">
      <alignment horizontal="right" vertical="center" shrinkToFit="1"/>
    </xf>
    <xf numFmtId="38" fontId="30" fillId="0" borderId="19" xfId="44" quotePrefix="1" applyFont="1" applyFill="1" applyBorder="1" applyAlignment="1">
      <alignment horizontal="right" vertical="center" shrinkToFit="1"/>
    </xf>
    <xf numFmtId="0" fontId="31" fillId="0" borderId="31" xfId="0" applyFont="1" applyFill="1" applyBorder="1" applyAlignment="1">
      <alignment vertical="center"/>
    </xf>
    <xf numFmtId="0" fontId="31" fillId="0" borderId="31" xfId="0" applyFont="1" applyFill="1" applyBorder="1" applyAlignment="1"/>
    <xf numFmtId="0" fontId="34" fillId="0" borderId="19" xfId="0" applyFont="1" applyFill="1" applyBorder="1" applyAlignment="1">
      <alignment horizontal="distributed" vertical="center" wrapText="1" justifyLastLine="1"/>
    </xf>
    <xf numFmtId="0" fontId="34" fillId="0" borderId="16" xfId="0" applyFont="1" applyFill="1" applyBorder="1" applyAlignment="1">
      <alignment horizontal="distributed" vertical="center" wrapText="1" justifyLastLine="1"/>
    </xf>
    <xf numFmtId="0" fontId="34" fillId="0" borderId="17" xfId="0" applyFont="1" applyFill="1" applyBorder="1" applyAlignment="1">
      <alignment horizontal="distributed" vertical="center" wrapText="1" justifyLastLine="1"/>
    </xf>
    <xf numFmtId="0" fontId="34" fillId="0" borderId="30" xfId="0" applyFont="1" applyFill="1" applyBorder="1" applyAlignment="1">
      <alignment horizontal="distributed" vertical="center" wrapText="1" justifyLastLine="1"/>
    </xf>
    <xf numFmtId="0" fontId="34" fillId="0" borderId="20" xfId="0" applyFont="1" applyFill="1" applyBorder="1" applyAlignment="1">
      <alignment horizontal="center" shrinkToFit="1"/>
    </xf>
    <xf numFmtId="38" fontId="47" fillId="0" borderId="26" xfId="33" applyFont="1" applyFill="1" applyBorder="1" applyAlignment="1">
      <alignment horizontal="center" vertical="center" shrinkToFit="1"/>
    </xf>
    <xf numFmtId="38" fontId="47" fillId="0" borderId="0" xfId="33" applyFont="1" applyFill="1"/>
    <xf numFmtId="0" fontId="30" fillId="0" borderId="0" xfId="0" applyFont="1" applyFill="1" applyBorder="1" applyAlignment="1">
      <alignment horizontal="center" shrinkToFit="1"/>
    </xf>
    <xf numFmtId="0" fontId="30" fillId="0" borderId="23" xfId="0" applyFont="1" applyFill="1" applyBorder="1"/>
    <xf numFmtId="38" fontId="30" fillId="0" borderId="0" xfId="33" applyFont="1" applyFill="1"/>
    <xf numFmtId="177" fontId="30" fillId="0" borderId="0" xfId="33" applyNumberFormat="1" applyFont="1" applyFill="1" applyBorder="1" applyAlignment="1">
      <alignment horizontal="right" vertical="center" shrinkToFit="1"/>
    </xf>
    <xf numFmtId="177" fontId="47" fillId="0" borderId="0" xfId="33" applyNumberFormat="1" applyFont="1" applyFill="1" applyBorder="1" applyAlignment="1">
      <alignment horizontal="right" vertical="center" shrinkToFit="1"/>
    </xf>
    <xf numFmtId="0" fontId="26" fillId="0" borderId="0" xfId="0" applyFont="1" applyFill="1" applyBorder="1" applyAlignment="1"/>
    <xf numFmtId="0" fontId="34" fillId="0" borderId="0" xfId="0" applyFont="1" applyFill="1" applyAlignment="1">
      <alignment horizontal="right" vertical="center"/>
    </xf>
    <xf numFmtId="0" fontId="30" fillId="0" borderId="11" xfId="0" applyFont="1" applyFill="1" applyBorder="1" applyAlignment="1">
      <alignment horizontal="distributed" vertical="center" wrapText="1"/>
    </xf>
    <xf numFmtId="0" fontId="30" fillId="0" borderId="12" xfId="0" applyFont="1" applyFill="1" applyBorder="1" applyAlignment="1">
      <alignment horizontal="distributed" vertical="center" wrapText="1"/>
    </xf>
    <xf numFmtId="0" fontId="27" fillId="0" borderId="12" xfId="0" applyFont="1" applyFill="1" applyBorder="1" applyAlignment="1">
      <alignment horizontal="distributed" vertical="center" wrapText="1"/>
    </xf>
    <xf numFmtId="0" fontId="30" fillId="0" borderId="28" xfId="0" applyFont="1" applyFill="1" applyBorder="1" applyAlignment="1">
      <alignment horizontal="distributed" vertical="center" wrapText="1"/>
    </xf>
    <xf numFmtId="0" fontId="35" fillId="0" borderId="39" xfId="0" applyFont="1" applyFill="1" applyBorder="1" applyAlignment="1">
      <alignment horizontal="distributed" vertical="center" shrinkToFit="1"/>
    </xf>
    <xf numFmtId="38" fontId="35" fillId="0" borderId="23" xfId="33" applyFont="1" applyFill="1" applyBorder="1" applyAlignment="1">
      <alignment horizontal="right" vertical="center" shrinkToFit="1"/>
    </xf>
    <xf numFmtId="38" fontId="34" fillId="0" borderId="10" xfId="33" applyFont="1" applyFill="1" applyBorder="1" applyAlignment="1">
      <alignment horizontal="right" vertical="center" shrinkToFit="1"/>
    </xf>
    <xf numFmtId="38" fontId="34" fillId="0" borderId="0" xfId="33" applyFont="1" applyFill="1" applyBorder="1" applyAlignment="1">
      <alignment horizontal="right" vertical="center" shrinkToFit="1"/>
    </xf>
    <xf numFmtId="38" fontId="34" fillId="0" borderId="0" xfId="33" applyFont="1" applyFill="1" applyBorder="1" applyAlignment="1">
      <alignment vertical="center" shrinkToFit="1"/>
    </xf>
    <xf numFmtId="0" fontId="34" fillId="0" borderId="0" xfId="0" applyFont="1" applyFill="1" applyBorder="1" applyAlignment="1">
      <alignment horizontal="right" vertical="center"/>
    </xf>
    <xf numFmtId="0" fontId="30" fillId="0" borderId="20" xfId="0" applyFont="1" applyFill="1" applyBorder="1" applyAlignment="1">
      <alignment horizontal="center" vertical="center" shrinkToFit="1"/>
    </xf>
    <xf numFmtId="0" fontId="30" fillId="0" borderId="0" xfId="0" applyFont="1" applyFill="1" applyBorder="1" applyAlignment="1">
      <alignment horizontal="center" vertical="center" shrinkToFit="1"/>
    </xf>
    <xf numFmtId="0" fontId="47" fillId="0" borderId="26" xfId="0" applyFont="1" applyFill="1" applyBorder="1" applyAlignment="1">
      <alignment horizontal="center" vertical="center" shrinkToFit="1"/>
    </xf>
    <xf numFmtId="177" fontId="47" fillId="0" borderId="18" xfId="0" applyNumberFormat="1" applyFont="1" applyFill="1" applyBorder="1" applyAlignment="1">
      <alignment horizontal="right" vertical="center"/>
    </xf>
    <xf numFmtId="0" fontId="30" fillId="0" borderId="43" xfId="0" applyFont="1" applyFill="1" applyBorder="1" applyAlignment="1">
      <alignment horizontal="distributed" vertical="center" justifyLastLine="1" shrinkToFit="1"/>
    </xf>
    <xf numFmtId="0" fontId="45" fillId="0" borderId="0" xfId="0" applyFont="1" applyFill="1" applyBorder="1" applyAlignment="1">
      <alignment horizontal="center"/>
    </xf>
    <xf numFmtId="177" fontId="30" fillId="0" borderId="0" xfId="0" applyNumberFormat="1" applyFont="1" applyFill="1" applyBorder="1" applyAlignment="1">
      <alignment vertical="center"/>
    </xf>
    <xf numFmtId="177" fontId="47" fillId="0" borderId="18" xfId="0" applyNumberFormat="1" applyFont="1" applyFill="1" applyBorder="1" applyAlignment="1">
      <alignment vertical="center"/>
    </xf>
    <xf numFmtId="177" fontId="47" fillId="0" borderId="19" xfId="0" applyNumberFormat="1" applyFont="1" applyFill="1" applyBorder="1" applyAlignment="1">
      <alignment vertical="center"/>
    </xf>
    <xf numFmtId="0" fontId="63" fillId="0" borderId="0" xfId="63" applyFont="1" applyFill="1" applyBorder="1" applyAlignment="1" applyProtection="1">
      <alignment horizontal="center" vertical="center"/>
      <protection hidden="1"/>
    </xf>
    <xf numFmtId="0" fontId="56" fillId="26" borderId="0" xfId="63" applyFont="1" applyFill="1" applyBorder="1" applyAlignment="1" applyProtection="1">
      <alignment vertical="center"/>
      <protection hidden="1"/>
    </xf>
    <xf numFmtId="0" fontId="47" fillId="26" borderId="0" xfId="48" applyFont="1" applyFill="1" applyBorder="1" applyAlignment="1">
      <alignment vertical="center"/>
    </xf>
    <xf numFmtId="0" fontId="100" fillId="26" borderId="0" xfId="63" applyFont="1" applyFill="1" applyBorder="1" applyAlignment="1" applyProtection="1">
      <alignment horizontal="center" vertical="center" wrapText="1" shrinkToFit="1"/>
      <protection hidden="1"/>
    </xf>
    <xf numFmtId="0" fontId="63" fillId="26" borderId="0" xfId="63" applyFont="1" applyFill="1" applyBorder="1" applyAlignment="1" applyProtection="1">
      <alignment vertical="center"/>
      <protection hidden="1"/>
    </xf>
    <xf numFmtId="0" fontId="102" fillId="0" borderId="0" xfId="64" applyFont="1" applyFill="1" applyBorder="1" applyAlignment="1">
      <alignment horizontal="center" vertical="center"/>
    </xf>
    <xf numFmtId="0" fontId="63" fillId="0" borderId="0" xfId="63" applyFont="1" applyFill="1" applyBorder="1" applyAlignment="1" applyProtection="1">
      <alignment vertical="center"/>
      <protection hidden="1"/>
    </xf>
    <xf numFmtId="0" fontId="63" fillId="0" borderId="0" xfId="63" applyFont="1" applyFill="1" applyBorder="1" applyAlignment="1" applyProtection="1">
      <alignment horizontal="center" vertical="center" shrinkToFit="1"/>
      <protection hidden="1"/>
    </xf>
    <xf numFmtId="0" fontId="47" fillId="26" borderId="0" xfId="48" applyFont="1" applyFill="1" applyBorder="1" applyAlignment="1">
      <alignment vertical="center" shrinkToFit="1"/>
    </xf>
    <xf numFmtId="0" fontId="63" fillId="0" borderId="0" xfId="63" applyNumberFormat="1" applyFont="1" applyFill="1" applyBorder="1" applyAlignment="1" applyProtection="1">
      <alignment horizontal="left" vertical="center" shrinkToFit="1"/>
      <protection hidden="1"/>
    </xf>
    <xf numFmtId="0" fontId="63" fillId="0" borderId="0" xfId="63" applyNumberFormat="1" applyFont="1" applyFill="1" applyBorder="1" applyAlignment="1" applyProtection="1">
      <alignment horizontal="center" vertical="center" shrinkToFit="1"/>
      <protection hidden="1"/>
    </xf>
    <xf numFmtId="0" fontId="103" fillId="26" borderId="0" xfId="64" applyFont="1" applyFill="1" applyBorder="1" applyAlignment="1" applyProtection="1">
      <alignment horizontal="center" vertical="center"/>
      <protection hidden="1"/>
    </xf>
    <xf numFmtId="0" fontId="67" fillId="26" borderId="0" xfId="63" applyFont="1" applyFill="1" applyBorder="1" applyAlignment="1" applyProtection="1">
      <alignment vertical="center"/>
      <protection hidden="1"/>
    </xf>
    <xf numFmtId="0" fontId="67" fillId="0" borderId="0" xfId="63" applyFont="1" applyFill="1" applyBorder="1" applyAlignment="1" applyProtection="1">
      <alignment vertical="center"/>
      <protection hidden="1"/>
    </xf>
    <xf numFmtId="38" fontId="102" fillId="0" borderId="0" xfId="64" applyNumberFormat="1" applyFont="1" applyFill="1" applyAlignment="1">
      <alignment vertical="center"/>
    </xf>
    <xf numFmtId="38" fontId="104" fillId="0" borderId="0" xfId="46" applyFont="1" applyFill="1" applyAlignment="1">
      <alignment vertical="center"/>
    </xf>
    <xf numFmtId="0" fontId="52" fillId="0" borderId="0" xfId="48" applyFont="1" applyBorder="1" applyAlignment="1">
      <alignment horizontal="left" vertical="center" shrinkToFit="1"/>
    </xf>
    <xf numFmtId="0" fontId="12" fillId="0" borderId="0" xfId="65" applyFont="1">
      <alignment vertical="center"/>
    </xf>
    <xf numFmtId="0" fontId="105" fillId="0" borderId="0" xfId="65" applyFont="1" applyAlignment="1">
      <alignment horizontal="center" vertical="center"/>
    </xf>
    <xf numFmtId="0" fontId="30" fillId="0" borderId="0" xfId="65" applyFont="1">
      <alignment vertical="center"/>
    </xf>
    <xf numFmtId="0" fontId="72" fillId="0" borderId="0" xfId="65" applyFont="1">
      <alignment vertical="center"/>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4" fillId="0" borderId="31" xfId="0" applyFont="1" applyFill="1" applyBorder="1" applyAlignment="1"/>
    <xf numFmtId="0" fontId="34" fillId="0" borderId="23" xfId="0" applyFont="1" applyFill="1" applyBorder="1" applyAlignment="1"/>
    <xf numFmtId="0" fontId="34" fillId="0" borderId="0" xfId="0" applyFont="1" applyFill="1" applyBorder="1" applyAlignment="1">
      <alignment horizontal="left"/>
    </xf>
    <xf numFmtId="0" fontId="48" fillId="0" borderId="0" xfId="0" applyFont="1" applyFill="1" applyAlignment="1">
      <alignment vertical="center"/>
    </xf>
    <xf numFmtId="0" fontId="34" fillId="0" borderId="31" xfId="0" applyFont="1" applyFill="1" applyBorder="1" applyAlignment="1"/>
    <xf numFmtId="38" fontId="102" fillId="0" borderId="0" xfId="64" applyNumberFormat="1" applyFont="1" applyFill="1" applyAlignment="1">
      <alignment vertical="center"/>
    </xf>
    <xf numFmtId="0" fontId="30" fillId="0" borderId="13" xfId="0" applyFont="1" applyFill="1" applyBorder="1" applyAlignment="1">
      <alignment horizontal="distributed" vertical="center" justifyLastLine="1"/>
    </xf>
    <xf numFmtId="0" fontId="30" fillId="0" borderId="14" xfId="0" applyFont="1" applyFill="1" applyBorder="1" applyAlignment="1">
      <alignment horizontal="distributed" vertical="center" justifyLastLine="1"/>
    </xf>
    <xf numFmtId="0" fontId="30" fillId="0" borderId="18" xfId="0" applyFont="1" applyFill="1" applyBorder="1" applyAlignment="1">
      <alignment horizontal="distributed" vertical="center" justifyLastLine="1"/>
    </xf>
    <xf numFmtId="0" fontId="30" fillId="0" borderId="19" xfId="0" applyFont="1" applyFill="1" applyBorder="1" applyAlignment="1">
      <alignment horizontal="distributed" vertical="center" justifyLastLine="1"/>
    </xf>
    <xf numFmtId="0" fontId="32" fillId="0" borderId="0" xfId="0" applyFont="1" applyFill="1" applyAlignment="1">
      <alignment horizontal="center" vertical="center"/>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1" fillId="0" borderId="0" xfId="0" applyFont="1" applyFill="1" applyAlignment="1">
      <alignment horizontal="center" vertical="center"/>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30" fillId="0" borderId="29" xfId="0" applyFont="1" applyFill="1" applyBorder="1" applyAlignment="1">
      <alignment horizontal="distributed" vertical="center" justifyLastLine="1"/>
    </xf>
    <xf numFmtId="0" fontId="32" fillId="0" borderId="0" xfId="0" applyFont="1" applyFill="1" applyAlignment="1">
      <alignment horizontal="center"/>
    </xf>
    <xf numFmtId="0" fontId="30" fillId="0" borderId="20" xfId="0" applyFont="1" applyFill="1" applyBorder="1" applyAlignment="1">
      <alignment horizontal="distributed" vertical="center"/>
    </xf>
    <xf numFmtId="0" fontId="30" fillId="0" borderId="19" xfId="0" applyFont="1" applyFill="1" applyBorder="1" applyAlignment="1">
      <alignment horizontal="center" vertical="center"/>
    </xf>
    <xf numFmtId="0" fontId="30" fillId="0" borderId="18" xfId="0" applyFont="1" applyFill="1" applyBorder="1" applyAlignment="1">
      <alignment horizontal="center" vertical="center" shrinkToFit="1"/>
    </xf>
    <xf numFmtId="0" fontId="30" fillId="0" borderId="10" xfId="0" applyFont="1" applyFill="1" applyBorder="1" applyAlignment="1">
      <alignment horizontal="distributed" vertical="center" shrinkToFit="1"/>
    </xf>
    <xf numFmtId="0" fontId="30" fillId="0" borderId="21" xfId="0" applyFont="1" applyFill="1" applyBorder="1" applyAlignment="1">
      <alignment horizontal="distributed" vertical="center" justifyLastLine="1"/>
    </xf>
    <xf numFmtId="0" fontId="30" fillId="0" borderId="22" xfId="0" applyFont="1" applyFill="1" applyBorder="1" applyAlignment="1">
      <alignment horizontal="distributed" vertical="center" justifyLastLine="1"/>
    </xf>
    <xf numFmtId="0" fontId="34" fillId="0" borderId="31" xfId="0" applyFont="1" applyFill="1" applyBorder="1" applyAlignment="1">
      <alignment horizontal="left"/>
    </xf>
    <xf numFmtId="38" fontId="30" fillId="0" borderId="28" xfId="46" applyFont="1" applyFill="1" applyBorder="1" applyAlignment="1">
      <alignment horizontal="distributed" vertical="center" justifyLastLine="1"/>
    </xf>
    <xf numFmtId="0" fontId="30" fillId="0" borderId="48" xfId="0" applyFont="1" applyFill="1" applyBorder="1" applyAlignment="1">
      <alignment horizontal="distributed" vertical="center" justifyLastLine="1"/>
    </xf>
    <xf numFmtId="0" fontId="30" fillId="0" borderId="49" xfId="0" applyFont="1" applyFill="1" applyBorder="1" applyAlignment="1">
      <alignment horizontal="distributed" vertical="center" justifyLastLine="1"/>
    </xf>
    <xf numFmtId="0" fontId="30" fillId="0" borderId="0" xfId="0" applyFont="1" applyFill="1" applyBorder="1" applyAlignment="1">
      <alignment horizontal="distributed" vertical="center" justifyLastLine="1"/>
    </xf>
    <xf numFmtId="0" fontId="30" fillId="0" borderId="26" xfId="0" applyFont="1" applyFill="1" applyBorder="1" applyAlignment="1">
      <alignment horizontal="distributed" vertical="center" indent="1"/>
    </xf>
    <xf numFmtId="0" fontId="30" fillId="0" borderId="42" xfId="0" applyFont="1" applyFill="1" applyBorder="1" applyAlignment="1">
      <alignment horizontal="distributed" vertical="center" justifyLastLine="1"/>
    </xf>
    <xf numFmtId="0" fontId="54" fillId="0" borderId="30" xfId="0" applyFont="1" applyBorder="1" applyAlignment="1">
      <alignment horizontal="distributed" vertical="center" justifyLastLine="1"/>
    </xf>
    <xf numFmtId="0" fontId="54" fillId="0" borderId="15" xfId="0" applyFont="1" applyBorder="1" applyAlignment="1">
      <alignment horizontal="distributed" vertical="center" justifyLastLine="1"/>
    </xf>
    <xf numFmtId="0" fontId="31" fillId="0" borderId="0" xfId="0" applyFont="1" applyFill="1" applyAlignment="1"/>
    <xf numFmtId="0" fontId="30" fillId="0" borderId="20" xfId="0" applyFont="1" applyFill="1" applyBorder="1" applyAlignment="1">
      <alignment horizontal="distributed" vertical="center" indent="1"/>
    </xf>
    <xf numFmtId="0" fontId="34" fillId="0" borderId="31" xfId="0" applyFont="1" applyFill="1" applyBorder="1" applyAlignment="1"/>
    <xf numFmtId="0" fontId="30" fillId="0" borderId="38" xfId="0" applyFont="1" applyFill="1" applyBorder="1" applyAlignment="1">
      <alignment horizontal="distributed" vertical="center" justifyLastLine="1"/>
    </xf>
    <xf numFmtId="0" fontId="30" fillId="0" borderId="24" xfId="0" applyFont="1" applyFill="1" applyBorder="1" applyAlignment="1">
      <alignment horizontal="distributed" vertical="center" justifyLastLine="1"/>
    </xf>
    <xf numFmtId="0" fontId="26" fillId="0" borderId="0" xfId="0" applyFont="1" applyFill="1" applyBorder="1" applyAlignment="1">
      <alignment horizontal="left"/>
    </xf>
    <xf numFmtId="0" fontId="30" fillId="0" borderId="20" xfId="0" applyFont="1" applyFill="1" applyBorder="1" applyAlignment="1">
      <alignment horizontal="distributed" vertical="center" justifyLastLine="1"/>
    </xf>
    <xf numFmtId="0" fontId="30" fillId="0" borderId="47" xfId="0" applyFont="1" applyFill="1" applyBorder="1" applyAlignment="1">
      <alignment horizontal="distributed" vertical="center" justifyLastLine="1"/>
    </xf>
    <xf numFmtId="0" fontId="30" fillId="0" borderId="30" xfId="0" applyFont="1" applyBorder="1" applyAlignment="1">
      <alignment horizontal="distributed" vertical="center" justifyLastLine="1"/>
    </xf>
    <xf numFmtId="0" fontId="47" fillId="0" borderId="20" xfId="0" applyFont="1" applyFill="1" applyBorder="1" applyAlignment="1">
      <alignment horizontal="distributed" vertical="center"/>
    </xf>
    <xf numFmtId="0" fontId="34" fillId="0" borderId="23" xfId="0" applyFont="1" applyFill="1" applyBorder="1" applyAlignment="1"/>
    <xf numFmtId="0" fontId="34" fillId="0" borderId="39" xfId="0" applyFont="1" applyFill="1" applyBorder="1" applyAlignment="1"/>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12" xfId="48" applyFont="1" applyFill="1" applyBorder="1" applyAlignment="1">
      <alignment horizontal="distributed" vertical="center" justifyLastLine="1"/>
    </xf>
    <xf numFmtId="0" fontId="30" fillId="0" borderId="28" xfId="48" applyFont="1" applyFill="1" applyBorder="1" applyAlignment="1">
      <alignment horizontal="distributed" vertical="center" justifyLastLine="1"/>
    </xf>
    <xf numFmtId="0" fontId="34" fillId="0" borderId="31" xfId="48" applyFont="1" applyFill="1" applyBorder="1" applyAlignment="1">
      <alignment horizontal="left"/>
    </xf>
    <xf numFmtId="38" fontId="30" fillId="0" borderId="11" xfId="33" applyFont="1" applyFill="1" applyBorder="1" applyAlignment="1">
      <alignment horizontal="distributed" vertical="center" justifyLastLine="1"/>
    </xf>
    <xf numFmtId="38" fontId="30" fillId="0" borderId="28" xfId="33" applyFont="1" applyFill="1" applyBorder="1" applyAlignment="1">
      <alignment horizontal="distributed" vertical="center" justifyLastLine="1"/>
    </xf>
    <xf numFmtId="38" fontId="30" fillId="0" borderId="27" xfId="33" applyFont="1" applyFill="1" applyBorder="1" applyAlignment="1">
      <alignment horizontal="distributed" vertical="center" justifyLastLine="1"/>
    </xf>
    <xf numFmtId="0" fontId="48" fillId="0" borderId="0" xfId="0" applyFont="1" applyFill="1" applyAlignment="1">
      <alignment vertical="center"/>
    </xf>
    <xf numFmtId="0" fontId="30" fillId="0" borderId="19" xfId="0" applyFont="1" applyFill="1" applyBorder="1" applyAlignment="1">
      <alignment horizontal="distributed" vertical="center" justifyLastLine="1" shrinkToFit="1"/>
    </xf>
    <xf numFmtId="0" fontId="30" fillId="0" borderId="17" xfId="0" applyFont="1" applyFill="1" applyBorder="1" applyAlignment="1">
      <alignment horizontal="distributed" vertical="center" justifyLastLine="1"/>
    </xf>
    <xf numFmtId="178" fontId="97" fillId="0" borderId="0" xfId="33" applyNumberFormat="1" applyFont="1" applyFill="1" applyBorder="1" applyAlignment="1">
      <alignment horizontal="right"/>
    </xf>
    <xf numFmtId="0" fontId="47" fillId="0" borderId="0" xfId="0" applyFont="1" applyFill="1" applyBorder="1" applyAlignment="1">
      <alignment vertical="center"/>
    </xf>
    <xf numFmtId="0" fontId="30" fillId="0" borderId="0" xfId="0" applyFont="1" applyFill="1" applyBorder="1" applyAlignment="1">
      <alignment vertical="center"/>
    </xf>
    <xf numFmtId="38" fontId="30" fillId="0" borderId="0" xfId="33" applyFont="1" applyFill="1" applyAlignment="1">
      <alignment vertical="center"/>
    </xf>
    <xf numFmtId="0" fontId="34" fillId="0" borderId="23" xfId="0" applyFont="1" applyFill="1" applyBorder="1" applyAlignment="1">
      <alignment horizontal="center" vertical="center"/>
    </xf>
    <xf numFmtId="0" fontId="30" fillId="0" borderId="0" xfId="0" applyFont="1" applyFill="1" applyBorder="1" applyAlignment="1"/>
    <xf numFmtId="0" fontId="26" fillId="0" borderId="30" xfId="0" applyFont="1" applyFill="1" applyBorder="1" applyAlignment="1">
      <alignment horizontal="distributed" vertical="center" justifyLastLine="1" shrinkToFit="1"/>
    </xf>
    <xf numFmtId="178" fontId="47" fillId="0" borderId="19" xfId="0" applyNumberFormat="1" applyFont="1" applyFill="1" applyBorder="1" applyAlignment="1">
      <alignment horizontal="right" vertical="center"/>
    </xf>
    <xf numFmtId="0" fontId="69" fillId="0" borderId="0" xfId="0" applyFont="1" applyFill="1" applyAlignment="1">
      <alignment horizontal="left" vertical="center"/>
    </xf>
    <xf numFmtId="0" fontId="69" fillId="0" borderId="0" xfId="0" applyFont="1" applyFill="1"/>
    <xf numFmtId="0" fontId="69" fillId="0" borderId="23" xfId="0" applyFont="1" applyFill="1" applyBorder="1" applyAlignment="1">
      <alignment horizontal="left" vertical="center"/>
    </xf>
    <xf numFmtId="176" fontId="47" fillId="0" borderId="19" xfId="0" applyNumberFormat="1" applyFont="1" applyFill="1" applyBorder="1" applyAlignment="1">
      <alignment vertical="center" shrinkToFit="1"/>
    </xf>
    <xf numFmtId="0" fontId="69" fillId="0" borderId="16" xfId="0" applyFont="1" applyFill="1" applyBorder="1" applyAlignment="1">
      <alignment horizontal="distributed" vertical="center" wrapText="1" justifyLastLine="1"/>
    </xf>
    <xf numFmtId="0" fontId="69" fillId="0" borderId="16" xfId="0" applyFont="1" applyFill="1" applyBorder="1" applyAlignment="1">
      <alignment horizontal="distributed" vertical="center" justifyLastLine="1"/>
    </xf>
    <xf numFmtId="0" fontId="69" fillId="0" borderId="15" xfId="0" applyFont="1" applyFill="1" applyBorder="1" applyAlignment="1">
      <alignment horizontal="distributed" vertical="center" wrapText="1" justifyLastLine="1"/>
    </xf>
    <xf numFmtId="0" fontId="69" fillId="0" borderId="31" xfId="0" applyFont="1" applyFill="1" applyBorder="1" applyAlignment="1">
      <alignment horizontal="right"/>
    </xf>
    <xf numFmtId="0" fontId="69" fillId="0" borderId="31" xfId="0" applyFont="1" applyFill="1" applyBorder="1" applyAlignment="1"/>
    <xf numFmtId="0" fontId="69" fillId="0" borderId="0" xfId="0" applyFont="1" applyFill="1" applyAlignment="1"/>
    <xf numFmtId="0" fontId="110" fillId="0" borderId="0" xfId="0" applyFont="1" applyFill="1" applyAlignment="1">
      <alignment horizontal="center"/>
    </xf>
    <xf numFmtId="0" fontId="32" fillId="0" borderId="0" xfId="0" applyFont="1" applyFill="1" applyAlignment="1"/>
    <xf numFmtId="177" fontId="49" fillId="0" borderId="0" xfId="0" applyNumberFormat="1" applyFont="1" applyFill="1" applyBorder="1" applyAlignment="1">
      <alignment horizontal="right" vertical="center"/>
    </xf>
    <xf numFmtId="177" fontId="49" fillId="0" borderId="10" xfId="0" applyNumberFormat="1" applyFont="1" applyFill="1" applyBorder="1" applyAlignment="1">
      <alignment horizontal="right" vertical="center"/>
    </xf>
    <xf numFmtId="0" fontId="49" fillId="0" borderId="28" xfId="0" applyFont="1" applyFill="1" applyBorder="1" applyAlignment="1">
      <alignment horizontal="distributed" vertical="center" justifyLastLine="1"/>
    </xf>
    <xf numFmtId="0" fontId="49" fillId="0" borderId="28" xfId="0" applyFont="1" applyFill="1" applyBorder="1" applyAlignment="1">
      <alignment horizontal="distributed" vertical="center" wrapText="1" justifyLastLine="1"/>
    </xf>
    <xf numFmtId="0" fontId="49" fillId="0" borderId="11" xfId="0" applyFont="1" applyFill="1" applyBorder="1" applyAlignment="1">
      <alignment horizontal="distributed" vertical="center" justifyLastLine="1"/>
    </xf>
    <xf numFmtId="38" fontId="69" fillId="0" borderId="0" xfId="33" applyFont="1" applyFill="1"/>
    <xf numFmtId="0" fontId="69" fillId="0" borderId="0" xfId="0" applyFont="1" applyFill="1" applyAlignment="1">
      <alignment vertical="center"/>
    </xf>
    <xf numFmtId="0" fontId="31" fillId="0" borderId="0" xfId="0" applyFont="1" applyAlignment="1"/>
    <xf numFmtId="0" fontId="48" fillId="0" borderId="0" xfId="0" applyFont="1" applyAlignment="1"/>
    <xf numFmtId="0" fontId="69" fillId="0" borderId="0" xfId="0" applyFont="1" applyFill="1" applyBorder="1" applyAlignment="1">
      <alignment horizontal="left" vertical="center"/>
    </xf>
    <xf numFmtId="0" fontId="47" fillId="0" borderId="0" xfId="0" applyFont="1" applyFill="1" applyBorder="1" applyAlignment="1">
      <alignment horizontal="right" vertical="center"/>
    </xf>
    <xf numFmtId="0" fontId="47" fillId="0" borderId="0" xfId="0" applyFont="1" applyFill="1" applyBorder="1" applyAlignment="1">
      <alignment horizontal="center" vertical="center"/>
    </xf>
    <xf numFmtId="0" fontId="49" fillId="0" borderId="0" xfId="0" applyFont="1" applyFill="1" applyBorder="1" applyAlignment="1">
      <alignment vertical="center"/>
    </xf>
    <xf numFmtId="0" fontId="49" fillId="0" borderId="0" xfId="0" applyFont="1" applyFill="1" applyAlignment="1">
      <alignment vertical="center"/>
    </xf>
    <xf numFmtId="0" fontId="49" fillId="0" borderId="0" xfId="0" applyFont="1" applyFill="1" applyBorder="1" applyAlignment="1">
      <alignment horizontal="distributed" vertical="center"/>
    </xf>
    <xf numFmtId="0" fontId="69" fillId="0" borderId="0" xfId="0" applyFont="1" applyFill="1" applyBorder="1" applyAlignment="1">
      <alignment vertical="center"/>
    </xf>
    <xf numFmtId="0" fontId="69" fillId="0" borderId="0" xfId="0" applyFont="1" applyFill="1" applyBorder="1" applyAlignment="1">
      <alignment horizontal="distributed" vertical="center" justifyLastLine="1"/>
    </xf>
    <xf numFmtId="0" fontId="35" fillId="0" borderId="0" xfId="0" applyFont="1" applyFill="1" applyAlignment="1"/>
    <xf numFmtId="182" fontId="35" fillId="0" borderId="0" xfId="0" applyNumberFormat="1" applyFont="1" applyFill="1" applyBorder="1" applyAlignment="1">
      <alignment horizontal="right"/>
    </xf>
    <xf numFmtId="3" fontId="35" fillId="0" borderId="0" xfId="0" applyNumberFormat="1" applyFont="1" applyFill="1" applyBorder="1" applyAlignment="1">
      <alignment horizontal="right"/>
    </xf>
    <xf numFmtId="3" fontId="68" fillId="0" borderId="0" xfId="0" applyNumberFormat="1" applyFont="1" applyFill="1" applyBorder="1" applyAlignment="1">
      <alignment horizontal="right"/>
    </xf>
    <xf numFmtId="184" fontId="47" fillId="0" borderId="19" xfId="0" applyNumberFormat="1" applyFont="1" applyFill="1" applyBorder="1" applyAlignment="1">
      <alignment horizontal="right" vertical="center" shrinkToFit="1"/>
    </xf>
    <xf numFmtId="177" fontId="47" fillId="0" borderId="19" xfId="0" applyNumberFormat="1" applyFont="1" applyFill="1" applyBorder="1" applyAlignment="1">
      <alignment horizontal="right" vertical="center" shrinkToFit="1"/>
    </xf>
    <xf numFmtId="177" fontId="47" fillId="0" borderId="18" xfId="0" applyNumberFormat="1" applyFont="1" applyFill="1" applyBorder="1" applyAlignment="1">
      <alignment horizontal="right" vertical="center" shrinkToFit="1"/>
    </xf>
    <xf numFmtId="194" fontId="49" fillId="0" borderId="0" xfId="0" applyNumberFormat="1" applyFont="1" applyFill="1" applyBorder="1" applyAlignment="1">
      <alignment vertical="center" shrinkToFit="1"/>
    </xf>
    <xf numFmtId="177" fontId="49" fillId="0" borderId="0" xfId="0" applyNumberFormat="1" applyFont="1" applyFill="1" applyBorder="1" applyAlignment="1">
      <alignment vertical="center" shrinkToFit="1"/>
    </xf>
    <xf numFmtId="177" fontId="49" fillId="0" borderId="10" xfId="0" applyNumberFormat="1" applyFont="1" applyFill="1" applyBorder="1" applyAlignment="1">
      <alignment vertical="center" shrinkToFit="1"/>
    </xf>
    <xf numFmtId="0" fontId="49" fillId="0" borderId="0" xfId="0" applyFont="1" applyFill="1" applyBorder="1" applyAlignment="1">
      <alignment horizontal="center" vertical="center" shrinkToFit="1"/>
    </xf>
    <xf numFmtId="0" fontId="49" fillId="0" borderId="20" xfId="0" applyFont="1" applyFill="1" applyBorder="1" applyAlignment="1">
      <alignment horizontal="center" vertical="center" shrinkToFit="1"/>
    </xf>
    <xf numFmtId="0" fontId="69" fillId="0" borderId="0" xfId="0" applyFont="1" applyFill="1" applyAlignment="1">
      <alignment horizontal="right" vertical="center"/>
    </xf>
    <xf numFmtId="0" fontId="69" fillId="0" borderId="20" xfId="0" applyFont="1" applyFill="1" applyBorder="1" applyAlignment="1">
      <alignment horizontal="center" vertical="center" shrinkToFit="1"/>
    </xf>
    <xf numFmtId="0" fontId="107" fillId="0" borderId="30" xfId="0" applyFont="1" applyFill="1" applyBorder="1" applyAlignment="1">
      <alignment horizontal="distributed" vertical="center" wrapText="1" justifyLastLine="1"/>
    </xf>
    <xf numFmtId="0" fontId="107" fillId="0" borderId="16" xfId="0" applyFont="1" applyFill="1" applyBorder="1" applyAlignment="1">
      <alignment horizontal="distributed" vertical="center" wrapText="1" justifyLastLine="1"/>
    </xf>
    <xf numFmtId="0" fontId="107" fillId="0" borderId="15" xfId="0" applyFont="1" applyFill="1" applyBorder="1" applyAlignment="1">
      <alignment horizontal="distributed" vertical="center" wrapText="1" justifyLastLine="1"/>
    </xf>
    <xf numFmtId="0" fontId="107" fillId="0" borderId="17" xfId="0" applyFont="1" applyFill="1" applyBorder="1" applyAlignment="1">
      <alignment horizontal="distributed" vertical="center" wrapText="1" justifyLastLine="1"/>
    </xf>
    <xf numFmtId="0" fontId="38" fillId="0" borderId="0" xfId="0" applyFont="1" applyFill="1" applyAlignment="1"/>
    <xf numFmtId="0" fontId="69" fillId="0" borderId="0" xfId="0" applyFont="1" applyFill="1" applyAlignment="1">
      <alignment horizontal="right"/>
    </xf>
    <xf numFmtId="0" fontId="112" fillId="0" borderId="0" xfId="0" applyFont="1" applyFill="1" applyAlignment="1">
      <alignment vertical="center"/>
    </xf>
    <xf numFmtId="194" fontId="34" fillId="0" borderId="0" xfId="0" applyNumberFormat="1" applyFont="1" applyFill="1" applyAlignment="1">
      <alignment horizontal="left"/>
    </xf>
    <xf numFmtId="177" fontId="47" fillId="0" borderId="0" xfId="0" applyNumberFormat="1" applyFont="1" applyFill="1" applyAlignment="1"/>
    <xf numFmtId="177" fontId="30" fillId="0" borderId="0" xfId="0" applyNumberFormat="1" applyFont="1" applyFill="1" applyBorder="1"/>
    <xf numFmtId="3" fontId="69" fillId="0" borderId="0" xfId="0" applyNumberFormat="1" applyFont="1" applyFill="1" applyAlignment="1"/>
    <xf numFmtId="0" fontId="113" fillId="0" borderId="31" xfId="0" applyFont="1" applyBorder="1" applyAlignment="1"/>
    <xf numFmtId="38" fontId="37" fillId="0" borderId="0" xfId="33" applyFont="1" applyFill="1"/>
    <xf numFmtId="38" fontId="115" fillId="0" borderId="0" xfId="33" applyFont="1" applyFill="1"/>
    <xf numFmtId="38" fontId="38" fillId="0" borderId="0" xfId="33" applyFont="1" applyFill="1" applyAlignment="1"/>
    <xf numFmtId="38" fontId="69" fillId="0" borderId="0" xfId="33" applyFont="1" applyFill="1" applyAlignment="1"/>
    <xf numFmtId="38" fontId="69" fillId="0" borderId="0" xfId="33" applyFont="1" applyFill="1" applyBorder="1" applyAlignment="1"/>
    <xf numFmtId="38" fontId="45" fillId="0" borderId="0" xfId="33" applyFont="1" applyFill="1"/>
    <xf numFmtId="38" fontId="53" fillId="0" borderId="0" xfId="33" applyFont="1" applyFill="1" applyBorder="1" applyAlignment="1">
      <alignment horizontal="right" vertical="center"/>
    </xf>
    <xf numFmtId="38" fontId="35" fillId="0" borderId="19" xfId="33" applyFont="1" applyFill="1" applyBorder="1" applyAlignment="1">
      <alignment horizontal="right" vertical="center" shrinkToFit="1"/>
    </xf>
    <xf numFmtId="38" fontId="72" fillId="0" borderId="0" xfId="33" applyFont="1" applyFill="1" applyBorder="1"/>
    <xf numFmtId="38" fontId="49" fillId="0" borderId="0" xfId="33" applyFont="1" applyFill="1" applyBorder="1" applyAlignment="1">
      <alignment horizontal="right" vertical="center"/>
    </xf>
    <xf numFmtId="38" fontId="69" fillId="0" borderId="0" xfId="33" applyFont="1" applyFill="1" applyBorder="1" applyAlignment="1">
      <alignment horizontal="right" vertical="center" shrinkToFit="1"/>
    </xf>
    <xf numFmtId="38" fontId="39" fillId="0" borderId="0" xfId="33" applyFont="1" applyFill="1"/>
    <xf numFmtId="38" fontId="113" fillId="0" borderId="0" xfId="33" applyFont="1" applyFill="1" applyAlignment="1"/>
    <xf numFmtId="38" fontId="69" fillId="0" borderId="0" xfId="33" applyFont="1" applyFill="1" applyBorder="1" applyAlignment="1">
      <alignment horizontal="right"/>
    </xf>
    <xf numFmtId="38" fontId="69" fillId="0" borderId="0" xfId="33" applyFont="1" applyFill="1" applyBorder="1" applyAlignment="1">
      <alignment horizontal="right" shrinkToFit="1"/>
    </xf>
    <xf numFmtId="38" fontId="69" fillId="0" borderId="39" xfId="33" applyFont="1" applyFill="1" applyBorder="1" applyAlignment="1">
      <alignment horizontal="center" shrinkToFit="1"/>
    </xf>
    <xf numFmtId="38" fontId="72" fillId="0" borderId="0" xfId="33" applyFont="1" applyFill="1"/>
    <xf numFmtId="38" fontId="69" fillId="0" borderId="30" xfId="33" applyFont="1" applyFill="1" applyBorder="1" applyAlignment="1">
      <alignment horizontal="distributed" vertical="center" justifyLastLine="1"/>
    </xf>
    <xf numFmtId="38" fontId="69" fillId="0" borderId="16" xfId="33" applyFont="1" applyFill="1" applyBorder="1" applyAlignment="1">
      <alignment horizontal="distributed" vertical="center" justifyLastLine="1"/>
    </xf>
    <xf numFmtId="38" fontId="116" fillId="0" borderId="0" xfId="33" applyFont="1" applyFill="1" applyBorder="1" applyAlignment="1">
      <alignment horizontal="right"/>
    </xf>
    <xf numFmtId="38" fontId="116" fillId="0" borderId="0" xfId="33" applyFont="1" applyFill="1" applyBorder="1" applyAlignment="1">
      <alignment horizontal="distributed" justifyLastLine="1"/>
    </xf>
    <xf numFmtId="38" fontId="117" fillId="0" borderId="0" xfId="33" applyFont="1" applyFill="1" applyBorder="1" applyAlignment="1">
      <alignment horizontal="right"/>
    </xf>
    <xf numFmtId="38" fontId="117" fillId="0" borderId="0" xfId="33" applyFont="1" applyFill="1" applyBorder="1" applyAlignment="1">
      <alignment horizontal="distributed" justifyLastLine="1"/>
    </xf>
    <xf numFmtId="38" fontId="69" fillId="0" borderId="0" xfId="33" applyFont="1" applyFill="1" applyAlignment="1">
      <alignment horizontal="distributed" justifyLastLine="1"/>
    </xf>
    <xf numFmtId="38" fontId="35" fillId="0" borderId="18" xfId="33" applyFont="1" applyFill="1" applyBorder="1" applyAlignment="1">
      <alignment horizontal="right" vertical="center" shrinkToFit="1"/>
    </xf>
    <xf numFmtId="38" fontId="69" fillId="0" borderId="23" xfId="33" applyFont="1" applyFill="1" applyBorder="1" applyAlignment="1">
      <alignment horizontal="right"/>
    </xf>
    <xf numFmtId="38" fontId="118" fillId="0" borderId="0" xfId="33" applyFont="1" applyFill="1" applyAlignment="1">
      <alignment vertical="center"/>
    </xf>
    <xf numFmtId="38" fontId="118" fillId="0" borderId="0" xfId="33" applyFont="1" applyFill="1" applyAlignment="1">
      <alignment horizontal="distributed" vertical="center" justifyLastLine="1"/>
    </xf>
    <xf numFmtId="38" fontId="118" fillId="0" borderId="0" xfId="33" applyFont="1" applyFill="1"/>
    <xf numFmtId="38" fontId="118" fillId="0" borderId="0" xfId="33" applyFont="1" applyFill="1" applyAlignment="1">
      <alignment horizontal="distributed" justifyLastLine="1"/>
    </xf>
    <xf numFmtId="38" fontId="112" fillId="0" borderId="0" xfId="33" applyFont="1" applyFill="1" applyAlignment="1">
      <alignment vertical="center"/>
    </xf>
    <xf numFmtId="178" fontId="34" fillId="0" borderId="0" xfId="33" applyNumberFormat="1" applyFont="1" applyFill="1" applyBorder="1" applyAlignment="1">
      <alignment horizontal="right"/>
    </xf>
    <xf numFmtId="178" fontId="30" fillId="0" borderId="19" xfId="33" applyNumberFormat="1" applyFont="1" applyFill="1" applyBorder="1" applyAlignment="1">
      <alignment horizontal="right" vertical="center"/>
    </xf>
    <xf numFmtId="178" fontId="30" fillId="0" borderId="19" xfId="33" applyNumberFormat="1" applyFont="1" applyFill="1" applyBorder="1" applyAlignment="1">
      <alignment vertical="center"/>
    </xf>
    <xf numFmtId="178" fontId="30" fillId="0" borderId="18" xfId="33" applyNumberFormat="1" applyFont="1" applyFill="1" applyBorder="1" applyAlignment="1">
      <alignment horizontal="right" vertical="center"/>
    </xf>
    <xf numFmtId="178" fontId="30" fillId="0" borderId="0" xfId="33" applyNumberFormat="1" applyFont="1" applyFill="1" applyAlignment="1">
      <alignment vertical="center"/>
    </xf>
    <xf numFmtId="38" fontId="30" fillId="0" borderId="20" xfId="33" applyFont="1" applyFill="1" applyBorder="1" applyAlignment="1">
      <alignment horizontal="distributed" vertical="center" indent="1"/>
    </xf>
    <xf numFmtId="38" fontId="61" fillId="0" borderId="0" xfId="33" applyFont="1" applyFill="1"/>
    <xf numFmtId="38" fontId="47" fillId="0" borderId="0" xfId="33" applyFont="1" applyFill="1" applyBorder="1" applyAlignment="1">
      <alignment horizontal="right" vertical="center"/>
    </xf>
    <xf numFmtId="178" fontId="47" fillId="0" borderId="0" xfId="33" applyNumberFormat="1" applyFont="1" applyFill="1" applyAlignment="1">
      <alignment horizontal="right" vertical="center"/>
    </xf>
    <xf numFmtId="178" fontId="47" fillId="0" borderId="10" xfId="33" applyNumberFormat="1" applyFont="1" applyFill="1" applyBorder="1" applyAlignment="1">
      <alignment horizontal="right" vertical="center"/>
    </xf>
    <xf numFmtId="178" fontId="30" fillId="0" borderId="0" xfId="33" applyNumberFormat="1" applyFont="1" applyFill="1" applyAlignment="1">
      <alignment horizontal="right" vertical="center"/>
    </xf>
    <xf numFmtId="38" fontId="34" fillId="0" borderId="0" xfId="33" applyFont="1" applyFill="1" applyBorder="1" applyAlignment="1">
      <alignment horizontal="right" vertical="center"/>
    </xf>
    <xf numFmtId="38" fontId="34" fillId="0" borderId="20" xfId="33" applyFont="1" applyFill="1" applyBorder="1" applyAlignment="1">
      <alignment horizontal="distributed" vertical="center" indent="1"/>
    </xf>
    <xf numFmtId="38" fontId="119" fillId="0" borderId="0" xfId="33" applyFont="1" applyFill="1" applyBorder="1" applyAlignment="1">
      <alignment horizontal="left" vertical="center"/>
    </xf>
    <xf numFmtId="178" fontId="45" fillId="0" borderId="0" xfId="33" applyNumberFormat="1" applyFont="1" applyFill="1" applyAlignment="1">
      <alignment horizontal="right" vertical="center"/>
    </xf>
    <xf numFmtId="0" fontId="70" fillId="0" borderId="31" xfId="0" applyFont="1" applyFill="1" applyBorder="1" applyAlignment="1"/>
    <xf numFmtId="176" fontId="30" fillId="0" borderId="0" xfId="0" applyNumberFormat="1" applyFont="1" applyFill="1" applyAlignment="1">
      <alignment vertical="center"/>
    </xf>
    <xf numFmtId="0" fontId="30" fillId="0" borderId="26" xfId="0" applyFont="1" applyFill="1" applyBorder="1" applyAlignment="1">
      <alignment horizontal="distributed" vertical="center" shrinkToFit="1"/>
    </xf>
    <xf numFmtId="0" fontId="45" fillId="0" borderId="0" xfId="0" applyFont="1" applyFill="1" applyBorder="1" applyAlignment="1">
      <alignment vertical="center"/>
    </xf>
    <xf numFmtId="0" fontId="31" fillId="0" borderId="0" xfId="0" applyFont="1" applyFill="1" applyBorder="1" applyAlignment="1">
      <alignment vertical="center"/>
    </xf>
    <xf numFmtId="0" fontId="30" fillId="0" borderId="0" xfId="0" applyNumberFormat="1" applyFont="1" applyFill="1"/>
    <xf numFmtId="0" fontId="30" fillId="0" borderId="0" xfId="0" applyNumberFormat="1" applyFont="1" applyFill="1" applyBorder="1"/>
    <xf numFmtId="0" fontId="30" fillId="0" borderId="0" xfId="0" applyNumberFormat="1" applyFont="1" applyFill="1" applyAlignment="1">
      <alignment horizontal="left" vertical="center"/>
    </xf>
    <xf numFmtId="49" fontId="30" fillId="0" borderId="0" xfId="0" applyNumberFormat="1" applyFont="1" applyFill="1" applyBorder="1" applyAlignment="1" applyProtection="1">
      <alignment horizontal="right"/>
    </xf>
    <xf numFmtId="49" fontId="30" fillId="0" borderId="0" xfId="0" applyNumberFormat="1" applyFont="1" applyFill="1" applyBorder="1"/>
    <xf numFmtId="49" fontId="61" fillId="0" borderId="0" xfId="0" applyNumberFormat="1" applyFont="1" applyFill="1" applyBorder="1" applyAlignment="1">
      <alignment horizontal="right" vertical="center"/>
    </xf>
    <xf numFmtId="0" fontId="34" fillId="0" borderId="0" xfId="0" applyNumberFormat="1" applyFont="1" applyFill="1" applyAlignment="1"/>
    <xf numFmtId="0" fontId="34" fillId="0" borderId="0" xfId="0" applyNumberFormat="1" applyFont="1" applyFill="1" applyBorder="1" applyAlignment="1"/>
    <xf numFmtId="0" fontId="34" fillId="0" borderId="0" xfId="0" applyNumberFormat="1" applyFont="1" applyFill="1" applyAlignment="1">
      <alignment horizontal="left"/>
    </xf>
    <xf numFmtId="49" fontId="34" fillId="0" borderId="0" xfId="0" applyNumberFormat="1" applyFont="1" applyFill="1" applyBorder="1" applyAlignment="1" applyProtection="1">
      <alignment horizontal="right"/>
    </xf>
    <xf numFmtId="0" fontId="34" fillId="0" borderId="0" xfId="0" applyNumberFormat="1" applyFont="1" applyFill="1" applyBorder="1" applyAlignment="1">
      <alignment shrinkToFit="1"/>
    </xf>
    <xf numFmtId="0" fontId="34" fillId="0" borderId="0" xfId="0" applyNumberFormat="1" applyFont="1" applyFill="1" applyBorder="1" applyAlignment="1">
      <alignment horizontal="left"/>
    </xf>
    <xf numFmtId="0" fontId="34" fillId="0" borderId="23" xfId="0" applyNumberFormat="1" applyFont="1" applyFill="1" applyBorder="1" applyAlignment="1">
      <alignment shrinkToFit="1"/>
    </xf>
    <xf numFmtId="177" fontId="30" fillId="0" borderId="0" xfId="0" applyNumberFormat="1" applyFont="1" applyFill="1" applyBorder="1" applyAlignment="1" applyProtection="1">
      <alignment horizontal="right" vertical="center"/>
    </xf>
    <xf numFmtId="208" fontId="30" fillId="0" borderId="0" xfId="0" applyNumberFormat="1" applyFont="1" applyFill="1" applyBorder="1" applyAlignment="1">
      <alignment horizontal="right" vertical="center"/>
    </xf>
    <xf numFmtId="0" fontId="30" fillId="0" borderId="0" xfId="0" applyNumberFormat="1" applyFont="1" applyFill="1" applyBorder="1" applyAlignment="1">
      <alignment horizontal="distributed" vertical="center"/>
    </xf>
    <xf numFmtId="0" fontId="45" fillId="0" borderId="0" xfId="0" applyNumberFormat="1" applyFont="1" applyFill="1"/>
    <xf numFmtId="0" fontId="45" fillId="0" borderId="0" xfId="0" applyNumberFormat="1" applyFont="1" applyFill="1" applyBorder="1"/>
    <xf numFmtId="58" fontId="34" fillId="0" borderId="0" xfId="0" applyNumberFormat="1" applyFont="1" applyFill="1" applyBorder="1" applyAlignment="1">
      <alignment horizontal="right"/>
    </xf>
    <xf numFmtId="0" fontId="34" fillId="0" borderId="31" xfId="0" applyNumberFormat="1" applyFont="1" applyFill="1" applyBorder="1" applyAlignment="1"/>
    <xf numFmtId="0" fontId="48" fillId="0" borderId="0" xfId="0" applyNumberFormat="1" applyFont="1" applyFill="1" applyAlignment="1">
      <alignment vertical="center"/>
    </xf>
    <xf numFmtId="0" fontId="48" fillId="0" borderId="0" xfId="0" applyNumberFormat="1" applyFont="1" applyFill="1" applyBorder="1" applyAlignment="1">
      <alignment vertical="center"/>
    </xf>
    <xf numFmtId="0" fontId="30" fillId="0" borderId="18" xfId="0" applyFont="1" applyFill="1" applyBorder="1" applyAlignment="1">
      <alignment horizontal="right" vertical="center"/>
    </xf>
    <xf numFmtId="0" fontId="30" fillId="0" borderId="10" xfId="0" applyFont="1" applyFill="1" applyBorder="1" applyAlignment="1">
      <alignment horizontal="right" vertical="center"/>
    </xf>
    <xf numFmtId="0" fontId="30" fillId="0" borderId="17" xfId="0" applyNumberFormat="1" applyFont="1" applyFill="1" applyBorder="1" applyAlignment="1">
      <alignment horizontal="distributed" vertical="center" justifyLastLine="1"/>
    </xf>
    <xf numFmtId="210" fontId="26" fillId="0" borderId="0" xfId="0" applyNumberFormat="1" applyFont="1" applyFill="1"/>
    <xf numFmtId="210" fontId="26" fillId="0" borderId="0" xfId="0" applyNumberFormat="1" applyFont="1" applyFill="1" applyBorder="1"/>
    <xf numFmtId="0" fontId="26" fillId="0" borderId="0" xfId="0" applyNumberFormat="1" applyFont="1" applyFill="1" applyBorder="1"/>
    <xf numFmtId="176" fontId="30" fillId="0" borderId="19" xfId="0" applyNumberFormat="1" applyFont="1" applyFill="1" applyBorder="1" applyAlignment="1">
      <alignment vertical="center"/>
    </xf>
    <xf numFmtId="0" fontId="30" fillId="0" borderId="19" xfId="0" applyFont="1" applyFill="1" applyBorder="1" applyAlignment="1">
      <alignment horizontal="right" vertical="center"/>
    </xf>
    <xf numFmtId="38" fontId="97" fillId="0" borderId="0" xfId="33" applyFont="1" applyFill="1" applyAlignment="1">
      <alignment horizontal="right" shrinkToFit="1"/>
    </xf>
    <xf numFmtId="38" fontId="97" fillId="0" borderId="0" xfId="33" applyFont="1" applyFill="1" applyBorder="1" applyAlignment="1">
      <alignment horizontal="right" shrinkToFit="1"/>
    </xf>
    <xf numFmtId="178" fontId="97" fillId="0" borderId="0" xfId="33" applyNumberFormat="1" applyFont="1" applyFill="1" applyBorder="1" applyAlignment="1">
      <alignment horizontal="right" shrinkToFit="1"/>
    </xf>
    <xf numFmtId="38" fontId="97" fillId="0" borderId="23" xfId="33" applyFont="1" applyFill="1" applyBorder="1" applyAlignment="1">
      <alignment horizontal="right" shrinkToFit="1"/>
    </xf>
    <xf numFmtId="178" fontId="97" fillId="0" borderId="23" xfId="33" applyNumberFormat="1" applyFont="1" applyFill="1" applyBorder="1" applyAlignment="1">
      <alignment horizontal="right" shrinkToFit="1"/>
    </xf>
    <xf numFmtId="38" fontId="47" fillId="0" borderId="0" xfId="33" applyFont="1" applyFill="1" applyAlignment="1">
      <alignment horizontal="right" shrinkToFit="1"/>
    </xf>
    <xf numFmtId="38" fontId="47" fillId="0" borderId="18" xfId="33" applyFont="1" applyFill="1" applyBorder="1" applyAlignment="1">
      <alignment horizontal="right" vertical="center" shrinkToFit="1"/>
    </xf>
    <xf numFmtId="38" fontId="30" fillId="0" borderId="0" xfId="33" applyFont="1" applyFill="1" applyBorder="1" applyAlignment="1">
      <alignment horizontal="right" shrinkToFit="1"/>
    </xf>
    <xf numFmtId="38" fontId="30" fillId="0" borderId="0" xfId="33" applyFont="1" applyFill="1" applyBorder="1" applyAlignment="1">
      <alignment horizontal="center" vertical="center" shrinkToFit="1"/>
    </xf>
    <xf numFmtId="38" fontId="30" fillId="0" borderId="0" xfId="33" applyFont="1" applyFill="1" applyAlignment="1">
      <alignment horizontal="right" shrinkToFit="1"/>
    </xf>
    <xf numFmtId="38" fontId="34" fillId="0" borderId="23" xfId="33" applyFont="1" applyFill="1" applyBorder="1" applyAlignment="1">
      <alignment horizontal="right" justifyLastLine="1"/>
    </xf>
    <xf numFmtId="38" fontId="34" fillId="0" borderId="39" xfId="33" applyFont="1" applyFill="1" applyBorder="1" applyAlignment="1">
      <alignment horizontal="center" shrinkToFit="1"/>
    </xf>
    <xf numFmtId="38" fontId="34" fillId="0" borderId="30" xfId="33" applyFont="1" applyFill="1" applyBorder="1" applyAlignment="1">
      <alignment horizontal="distributed" vertical="center" justifyLastLine="1"/>
    </xf>
    <xf numFmtId="38" fontId="34" fillId="0" borderId="16" xfId="33" applyFont="1" applyFill="1" applyBorder="1" applyAlignment="1">
      <alignment horizontal="distributed" vertical="center" justifyLastLine="1"/>
    </xf>
    <xf numFmtId="38" fontId="34" fillId="0" borderId="0" xfId="33" applyFont="1" applyFill="1" applyBorder="1" applyAlignment="1">
      <alignment wrapText="1"/>
    </xf>
    <xf numFmtId="38" fontId="45" fillId="0" borderId="0" xfId="33" applyFont="1" applyFill="1" applyBorder="1" applyAlignment="1">
      <alignment horizontal="right" shrinkToFit="1"/>
    </xf>
    <xf numFmtId="38" fontId="47" fillId="0" borderId="19" xfId="33" applyFont="1" applyFill="1" applyBorder="1" applyAlignment="1">
      <alignment horizontal="center" vertical="center" shrinkToFit="1"/>
    </xf>
    <xf numFmtId="38" fontId="34" fillId="0" borderId="20" xfId="33" applyFont="1" applyFill="1" applyBorder="1" applyAlignment="1">
      <alignment horizontal="center" shrinkToFit="1"/>
    </xf>
    <xf numFmtId="38" fontId="30" fillId="0" borderId="30" xfId="33" applyFont="1" applyFill="1" applyBorder="1" applyAlignment="1">
      <alignment horizontal="distributed" vertical="center" justifyLastLine="1" shrinkToFit="1"/>
    </xf>
    <xf numFmtId="38" fontId="30" fillId="0" borderId="16" xfId="33" applyFont="1" applyFill="1" applyBorder="1" applyAlignment="1">
      <alignment horizontal="distributed" vertical="center" justifyLastLine="1" shrinkToFit="1"/>
    </xf>
    <xf numFmtId="38" fontId="34" fillId="0" borderId="18" xfId="33" applyFont="1" applyFill="1" applyBorder="1" applyAlignment="1">
      <alignment horizontal="right"/>
    </xf>
    <xf numFmtId="38" fontId="33" fillId="0" borderId="0" xfId="33" applyFont="1" applyFill="1" applyBorder="1" applyAlignment="1"/>
    <xf numFmtId="38" fontId="61" fillId="0" borderId="0" xfId="33" applyFont="1" applyFill="1" applyAlignment="1">
      <alignment horizontal="right" shrinkToFit="1"/>
    </xf>
    <xf numFmtId="38" fontId="61" fillId="0" borderId="0" xfId="33" applyFont="1" applyFill="1" applyBorder="1" applyAlignment="1">
      <alignment horizontal="right" shrinkToFit="1"/>
    </xf>
    <xf numFmtId="38" fontId="34" fillId="0" borderId="24" xfId="33" applyFont="1" applyFill="1" applyBorder="1" applyAlignment="1">
      <alignment horizontal="right" justifyLastLine="1"/>
    </xf>
    <xf numFmtId="38" fontId="30" fillId="0" borderId="32" xfId="33" applyFont="1" applyFill="1" applyBorder="1" applyAlignment="1">
      <alignment horizontal="center" vertical="center" shrinkToFit="1"/>
    </xf>
    <xf numFmtId="38" fontId="30" fillId="0" borderId="0" xfId="33" applyFont="1" applyFill="1" applyBorder="1" applyAlignment="1">
      <alignment horizontal="right"/>
    </xf>
    <xf numFmtId="38" fontId="30" fillId="0" borderId="36" xfId="33" applyFont="1" applyFill="1" applyBorder="1" applyAlignment="1">
      <alignment horizontal="distributed" vertical="center" justifyLastLine="1"/>
    </xf>
    <xf numFmtId="0" fontId="48" fillId="0" borderId="0" xfId="0" applyFont="1" applyFill="1" applyAlignment="1"/>
    <xf numFmtId="178" fontId="30" fillId="0" borderId="23" xfId="33" applyNumberFormat="1" applyFont="1" applyFill="1" applyBorder="1" applyAlignment="1">
      <alignment horizontal="right" vertical="center" shrinkToFit="1"/>
    </xf>
    <xf numFmtId="178" fontId="30" fillId="0" borderId="24" xfId="33" applyNumberFormat="1" applyFont="1" applyFill="1" applyBorder="1" applyAlignment="1">
      <alignment horizontal="right" vertical="center" shrinkToFit="1"/>
    </xf>
    <xf numFmtId="38" fontId="30" fillId="0" borderId="0" xfId="33" applyFont="1" applyFill="1" applyBorder="1" applyAlignment="1"/>
    <xf numFmtId="38" fontId="48" fillId="0" borderId="0" xfId="33" applyFont="1" applyFill="1" applyAlignment="1"/>
    <xf numFmtId="192" fontId="34" fillId="0" borderId="0" xfId="0" applyNumberFormat="1" applyFont="1" applyFill="1"/>
    <xf numFmtId="182" fontId="47" fillId="0" borderId="0" xfId="0" applyNumberFormat="1" applyFont="1" applyFill="1" applyBorder="1" applyAlignment="1">
      <alignment vertical="center"/>
    </xf>
    <xf numFmtId="176" fontId="47" fillId="0" borderId="0" xfId="0" applyNumberFormat="1" applyFont="1" applyFill="1" applyBorder="1" applyAlignment="1">
      <alignment vertical="center"/>
    </xf>
    <xf numFmtId="182" fontId="30" fillId="0" borderId="0" xfId="0" applyNumberFormat="1" applyFont="1" applyFill="1" applyBorder="1" applyAlignment="1">
      <alignment vertical="center"/>
    </xf>
    <xf numFmtId="0" fontId="34" fillId="0" borderId="20" xfId="0" applyFont="1" applyFill="1" applyBorder="1" applyAlignment="1">
      <alignment horizontal="distributed"/>
    </xf>
    <xf numFmtId="191" fontId="61" fillId="0" borderId="0" xfId="0" applyNumberFormat="1" applyFont="1" applyFill="1" applyBorder="1" applyAlignment="1">
      <alignment vertical="center"/>
    </xf>
    <xf numFmtId="191" fontId="30" fillId="0" borderId="0" xfId="0" applyNumberFormat="1" applyFont="1" applyFill="1" applyBorder="1" applyAlignment="1">
      <alignment vertical="center"/>
    </xf>
    <xf numFmtId="0" fontId="30" fillId="0" borderId="0" xfId="0" applyFont="1" applyFill="1" applyBorder="1" applyAlignment="1">
      <alignment horizontal="left" vertical="center"/>
    </xf>
    <xf numFmtId="182" fontId="47" fillId="0" borderId="19" xfId="0" applyNumberFormat="1" applyFont="1" applyFill="1" applyBorder="1" applyAlignment="1">
      <alignment vertical="center"/>
    </xf>
    <xf numFmtId="211" fontId="47" fillId="0" borderId="19" xfId="0" applyNumberFormat="1" applyFont="1" applyFill="1" applyBorder="1" applyAlignment="1">
      <alignment vertical="center"/>
    </xf>
    <xf numFmtId="182" fontId="30" fillId="0" borderId="19" xfId="0" applyNumberFormat="1" applyFont="1" applyFill="1" applyBorder="1" applyAlignment="1">
      <alignment vertical="center"/>
    </xf>
    <xf numFmtId="211" fontId="30" fillId="0" borderId="19" xfId="0" applyNumberFormat="1" applyFont="1" applyFill="1" applyBorder="1" applyAlignment="1">
      <alignment vertical="center"/>
    </xf>
    <xf numFmtId="0" fontId="30" fillId="0" borderId="19" xfId="0" applyNumberFormat="1" applyFont="1" applyFill="1" applyBorder="1" applyAlignment="1">
      <alignment vertical="center"/>
    </xf>
    <xf numFmtId="211" fontId="47" fillId="0" borderId="0" xfId="0" applyNumberFormat="1" applyFont="1" applyFill="1" applyBorder="1" applyAlignment="1">
      <alignment vertical="center"/>
    </xf>
    <xf numFmtId="211" fontId="30" fillId="0" borderId="0" xfId="0" applyNumberFormat="1" applyFont="1" applyFill="1" applyBorder="1" applyAlignment="1">
      <alignment vertical="center"/>
    </xf>
    <xf numFmtId="0" fontId="30" fillId="0" borderId="0" xfId="0" applyNumberFormat="1" applyFont="1" applyFill="1" applyBorder="1" applyAlignment="1">
      <alignment vertical="center"/>
    </xf>
    <xf numFmtId="0" fontId="34" fillId="0" borderId="39" xfId="0" applyFont="1" applyFill="1" applyBorder="1" applyAlignment="1">
      <alignment horizontal="distributed"/>
    </xf>
    <xf numFmtId="192" fontId="48" fillId="0" borderId="0" xfId="0" applyNumberFormat="1" applyFont="1" applyFill="1" applyAlignment="1">
      <alignment vertical="center"/>
    </xf>
    <xf numFmtId="177" fontId="30" fillId="0" borderId="24" xfId="33" applyNumberFormat="1" applyFont="1" applyFill="1" applyBorder="1" applyAlignment="1">
      <alignment horizontal="right" vertical="center"/>
    </xf>
    <xf numFmtId="176" fontId="97" fillId="0" borderId="0" xfId="0" applyNumberFormat="1" applyFont="1" applyFill="1" applyBorder="1" applyAlignment="1">
      <alignment horizontal="right"/>
    </xf>
    <xf numFmtId="0" fontId="97" fillId="0" borderId="0" xfId="0" applyFont="1" applyFill="1" applyBorder="1" applyAlignment="1">
      <alignment horizontal="center"/>
    </xf>
    <xf numFmtId="0" fontId="32" fillId="0" borderId="0" xfId="0" applyFont="1" applyFill="1" applyAlignment="1">
      <alignment vertical="center"/>
    </xf>
    <xf numFmtId="38" fontId="34" fillId="0" borderId="0" xfId="33" applyFont="1" applyFill="1" applyAlignment="1">
      <alignment horizontal="left"/>
    </xf>
    <xf numFmtId="0" fontId="97" fillId="0" borderId="0" xfId="0" applyFont="1" applyFill="1" applyAlignment="1"/>
    <xf numFmtId="38" fontId="34" fillId="0" borderId="28" xfId="33" applyFont="1" applyFill="1" applyBorder="1" applyAlignment="1">
      <alignment horizontal="distributed" vertical="center" wrapText="1" justifyLastLine="1"/>
    </xf>
    <xf numFmtId="38" fontId="34" fillId="0" borderId="12" xfId="33" applyFont="1" applyFill="1" applyBorder="1" applyAlignment="1">
      <alignment horizontal="distributed" vertical="center" wrapText="1" justifyLastLine="1"/>
    </xf>
    <xf numFmtId="38" fontId="34" fillId="0" borderId="23" xfId="33" applyFont="1" applyFill="1" applyBorder="1" applyAlignment="1">
      <alignment horizontal="left"/>
    </xf>
    <xf numFmtId="38" fontId="34" fillId="0" borderId="39" xfId="33" applyFont="1" applyFill="1" applyBorder="1" applyAlignment="1">
      <alignment horizontal="center" vertical="center" shrinkToFit="1"/>
    </xf>
    <xf numFmtId="38" fontId="30" fillId="0" borderId="63" xfId="33" applyFont="1" applyFill="1" applyBorder="1" applyAlignment="1">
      <alignment horizontal="distributed" vertical="center" justifyLastLine="1"/>
    </xf>
    <xf numFmtId="38" fontId="33" fillId="0" borderId="31" xfId="33" applyFont="1" applyFill="1" applyBorder="1" applyAlignment="1">
      <alignment horizontal="center"/>
    </xf>
    <xf numFmtId="0" fontId="26" fillId="0" borderId="0" xfId="61" applyFont="1" applyFill="1">
      <alignment vertical="center"/>
    </xf>
    <xf numFmtId="0" fontId="34" fillId="0" borderId="0" xfId="61" applyFont="1" applyFill="1" applyAlignment="1"/>
    <xf numFmtId="0" fontId="47" fillId="0" borderId="0" xfId="61" applyFont="1" applyFill="1">
      <alignment vertical="center"/>
    </xf>
    <xf numFmtId="0" fontId="47" fillId="0" borderId="26" xfId="61" applyFont="1" applyFill="1" applyBorder="1" applyAlignment="1">
      <alignment horizontal="center" vertical="center" shrinkToFit="1"/>
    </xf>
    <xf numFmtId="0" fontId="30" fillId="0" borderId="0" xfId="61" applyFont="1" applyFill="1">
      <alignment vertical="center"/>
    </xf>
    <xf numFmtId="0" fontId="30" fillId="0" borderId="20" xfId="61" applyFont="1" applyFill="1" applyBorder="1" applyAlignment="1">
      <alignment horizontal="center" vertical="center" shrinkToFit="1"/>
    </xf>
    <xf numFmtId="0" fontId="34" fillId="0" borderId="23" xfId="61" applyFont="1" applyFill="1" applyBorder="1" applyAlignment="1">
      <alignment horizontal="right"/>
    </xf>
    <xf numFmtId="176" fontId="97" fillId="0" borderId="20" xfId="61" applyNumberFormat="1" applyFont="1" applyFill="1" applyBorder="1" applyAlignment="1">
      <alignment horizontal="center" shrinkToFit="1"/>
    </xf>
    <xf numFmtId="176" fontId="97" fillId="0" borderId="0" xfId="61" applyNumberFormat="1" applyFont="1" applyFill="1" applyBorder="1" applyAlignment="1">
      <alignment horizontal="center" shrinkToFit="1"/>
    </xf>
    <xf numFmtId="0" fontId="34" fillId="0" borderId="39" xfId="61" applyFont="1" applyFill="1" applyBorder="1" applyAlignment="1">
      <alignment horizontal="center" shrinkToFit="1"/>
    </xf>
    <xf numFmtId="0" fontId="30" fillId="0" borderId="0" xfId="61" applyFont="1" applyFill="1" applyAlignment="1">
      <alignment horizontal="center" vertical="center" shrinkToFit="1"/>
    </xf>
    <xf numFmtId="0" fontId="34" fillId="0" borderId="31" xfId="61" applyFont="1" applyFill="1" applyBorder="1" applyAlignment="1"/>
    <xf numFmtId="0" fontId="31" fillId="0" borderId="0" xfId="61" applyFont="1" applyFill="1">
      <alignment vertical="center"/>
    </xf>
    <xf numFmtId="0" fontId="97" fillId="0" borderId="0" xfId="61" applyFont="1" applyFill="1" applyBorder="1" applyAlignment="1">
      <alignment horizontal="center"/>
    </xf>
    <xf numFmtId="0" fontId="30" fillId="0" borderId="0" xfId="61" applyFont="1" applyFill="1" applyBorder="1">
      <alignment vertical="center"/>
    </xf>
    <xf numFmtId="0" fontId="34" fillId="0" borderId="0" xfId="61" applyFont="1" applyFill="1" applyBorder="1" applyAlignment="1">
      <alignment horizontal="center"/>
    </xf>
    <xf numFmtId="0" fontId="48" fillId="0" borderId="0" xfId="61" applyFont="1" applyFill="1" applyAlignment="1">
      <alignment vertical="center"/>
    </xf>
    <xf numFmtId="0" fontId="26" fillId="0" borderId="0" xfId="54" applyFont="1" applyFill="1">
      <alignment vertical="center"/>
    </xf>
    <xf numFmtId="0" fontId="47" fillId="0" borderId="0" xfId="54" applyFont="1" applyFill="1" applyAlignment="1">
      <alignment horizontal="right" vertical="center"/>
    </xf>
    <xf numFmtId="177" fontId="30" fillId="0" borderId="0" xfId="54" applyNumberFormat="1" applyFont="1" applyFill="1" applyBorder="1" applyAlignment="1">
      <alignment horizontal="center" vertical="center"/>
    </xf>
    <xf numFmtId="177" fontId="30" fillId="0" borderId="0" xfId="54" applyNumberFormat="1" applyFont="1" applyFill="1" applyAlignment="1">
      <alignment horizontal="center" vertical="center"/>
    </xf>
    <xf numFmtId="0" fontId="34" fillId="0" borderId="0" xfId="54" applyFont="1" applyFill="1" applyAlignment="1"/>
    <xf numFmtId="0" fontId="34" fillId="0" borderId="0" xfId="54" applyFont="1" applyFill="1" applyBorder="1" applyAlignment="1">
      <alignment horizontal="right" justifyLastLine="1"/>
    </xf>
    <xf numFmtId="0" fontId="30" fillId="0" borderId="0" xfId="54" applyFont="1" applyFill="1" applyAlignment="1">
      <alignment horizontal="center" vertical="center" shrinkToFit="1"/>
    </xf>
    <xf numFmtId="0" fontId="34" fillId="0" borderId="30" xfId="54" applyFont="1" applyFill="1" applyBorder="1" applyAlignment="1">
      <alignment horizontal="center" vertical="center" shrinkToFit="1"/>
    </xf>
    <xf numFmtId="0" fontId="34" fillId="0" borderId="16" xfId="54" applyFont="1" applyFill="1" applyBorder="1" applyAlignment="1">
      <alignment horizontal="center" vertical="center" shrinkToFit="1"/>
    </xf>
    <xf numFmtId="0" fontId="34" fillId="0" borderId="17" xfId="54" applyFont="1" applyFill="1" applyBorder="1" applyAlignment="1">
      <alignment horizontal="center" vertical="center" shrinkToFit="1"/>
    </xf>
    <xf numFmtId="0" fontId="30" fillId="0" borderId="0" xfId="54" applyFont="1" applyFill="1">
      <alignment vertical="center"/>
    </xf>
    <xf numFmtId="0" fontId="34" fillId="0" borderId="31" xfId="54" applyFont="1" applyFill="1" applyBorder="1" applyAlignment="1">
      <alignment horizontal="right"/>
    </xf>
    <xf numFmtId="0" fontId="33" fillId="0" borderId="0" xfId="54" applyFont="1" applyFill="1" applyAlignment="1">
      <alignment horizontal="center"/>
    </xf>
    <xf numFmtId="0" fontId="34" fillId="0" borderId="0" xfId="54" applyFont="1" applyFill="1" applyAlignment="1">
      <alignment horizontal="center"/>
    </xf>
    <xf numFmtId="0" fontId="48" fillId="0" borderId="0" xfId="54" applyFont="1" applyFill="1" applyAlignment="1">
      <alignment vertical="center"/>
    </xf>
    <xf numFmtId="0" fontId="26" fillId="0" borderId="0" xfId="62" applyFont="1" applyFill="1">
      <alignment vertical="center"/>
    </xf>
    <xf numFmtId="0" fontId="34" fillId="0" borderId="0" xfId="62" applyFont="1" applyFill="1" applyAlignment="1"/>
    <xf numFmtId="0" fontId="34" fillId="0" borderId="0" xfId="62" applyFont="1" applyFill="1" applyBorder="1" applyAlignment="1">
      <alignment horizontal="left" wrapText="1" shrinkToFit="1"/>
    </xf>
    <xf numFmtId="0" fontId="34" fillId="0" borderId="0" xfId="62" applyFont="1" applyFill="1" applyAlignment="1">
      <alignment horizontal="left"/>
    </xf>
    <xf numFmtId="178" fontId="30" fillId="0" borderId="23" xfId="33" applyNumberFormat="1" applyFont="1" applyFill="1" applyBorder="1" applyAlignment="1">
      <alignment horizontal="right" vertical="center"/>
    </xf>
    <xf numFmtId="178" fontId="30" fillId="0" borderId="24" xfId="33" applyNumberFormat="1" applyFont="1" applyFill="1" applyBorder="1" applyAlignment="1">
      <alignment horizontal="right" vertical="center"/>
    </xf>
    <xf numFmtId="0" fontId="30" fillId="0" borderId="0" xfId="33" applyNumberFormat="1" applyFont="1" applyFill="1" applyAlignment="1">
      <alignment vertical="center"/>
    </xf>
    <xf numFmtId="178" fontId="30" fillId="0" borderId="18" xfId="33" applyNumberFormat="1" applyFont="1" applyFill="1" applyBorder="1" applyAlignment="1">
      <alignment vertical="center"/>
    </xf>
    <xf numFmtId="0" fontId="47" fillId="0" borderId="0" xfId="33" applyNumberFormat="1" applyFont="1" applyFill="1" applyAlignment="1">
      <alignment vertical="center"/>
    </xf>
    <xf numFmtId="178" fontId="47" fillId="0" borderId="0" xfId="33" applyNumberFormat="1" applyFont="1" applyFill="1" applyBorder="1" applyAlignment="1">
      <alignment vertical="center"/>
    </xf>
    <xf numFmtId="178" fontId="47" fillId="0" borderId="10" xfId="33" applyNumberFormat="1" applyFont="1" applyFill="1" applyBorder="1" applyAlignment="1">
      <alignment vertical="center"/>
    </xf>
    <xf numFmtId="178" fontId="30" fillId="0" borderId="23" xfId="33" applyNumberFormat="1" applyFont="1" applyFill="1" applyBorder="1" applyAlignment="1">
      <alignment vertical="center"/>
    </xf>
    <xf numFmtId="178" fontId="30" fillId="0" borderId="24" xfId="33" applyNumberFormat="1" applyFont="1" applyFill="1" applyBorder="1" applyAlignment="1">
      <alignment vertical="center"/>
    </xf>
    <xf numFmtId="38" fontId="33" fillId="0" borderId="0" xfId="33" applyFont="1" applyFill="1" applyBorder="1" applyAlignment="1">
      <alignment horizontal="center"/>
    </xf>
    <xf numFmtId="181" fontId="30" fillId="0" borderId="19" xfId="33" applyNumberFormat="1" applyFont="1" applyFill="1" applyBorder="1" applyAlignment="1">
      <alignment vertical="center"/>
    </xf>
    <xf numFmtId="181" fontId="30" fillId="0" borderId="0" xfId="33" applyNumberFormat="1" applyFont="1" applyFill="1" applyBorder="1" applyAlignment="1">
      <alignment vertical="center"/>
    </xf>
    <xf numFmtId="181" fontId="47" fillId="0" borderId="0" xfId="33" applyNumberFormat="1" applyFont="1" applyFill="1" applyBorder="1" applyAlignment="1">
      <alignment vertical="center"/>
    </xf>
    <xf numFmtId="181" fontId="30" fillId="0" borderId="0" xfId="0" applyNumberFormat="1" applyFont="1" applyFill="1" applyBorder="1" applyAlignment="1">
      <alignment vertical="center"/>
    </xf>
    <xf numFmtId="0" fontId="34" fillId="0" borderId="23" xfId="0" applyNumberFormat="1" applyFont="1" applyFill="1" applyBorder="1" applyAlignment="1">
      <alignment horizontal="right"/>
    </xf>
    <xf numFmtId="0" fontId="34" fillId="0" borderId="23" xfId="0" applyNumberFormat="1" applyFont="1" applyFill="1" applyBorder="1" applyAlignment="1">
      <alignment horizontal="distributed"/>
    </xf>
    <xf numFmtId="38" fontId="30" fillId="0" borderId="0" xfId="33" applyFont="1" applyFill="1" applyAlignment="1">
      <alignment horizontal="center" shrinkToFit="1"/>
    </xf>
    <xf numFmtId="0" fontId="30" fillId="0" borderId="30" xfId="0" applyNumberFormat="1" applyFont="1" applyFill="1" applyBorder="1" applyAlignment="1">
      <alignment horizontal="distributed" vertical="center" justifyLastLine="1"/>
    </xf>
    <xf numFmtId="0" fontId="30" fillId="0" borderId="30" xfId="0" applyNumberFormat="1" applyFont="1" applyFill="1" applyBorder="1" applyAlignment="1">
      <alignment horizontal="distributed" vertical="center" wrapText="1" justifyLastLine="1"/>
    </xf>
    <xf numFmtId="0" fontId="30" fillId="0" borderId="48" xfId="0" applyNumberFormat="1" applyFont="1" applyFill="1" applyBorder="1" applyAlignment="1">
      <alignment horizontal="distributed" vertical="center" wrapText="1" justifyLastLine="1"/>
    </xf>
    <xf numFmtId="38" fontId="34" fillId="0" borderId="0" xfId="33" applyFont="1" applyFill="1" applyBorder="1" applyAlignment="1">
      <alignment vertical="center"/>
    </xf>
    <xf numFmtId="38" fontId="45" fillId="0" borderId="0" xfId="33" applyFont="1" applyFill="1" applyAlignment="1"/>
    <xf numFmtId="38" fontId="45" fillId="0" borderId="0" xfId="33" applyFont="1" applyFill="1" applyAlignment="1">
      <alignment vertical="center"/>
    </xf>
    <xf numFmtId="0" fontId="47" fillId="0" borderId="19" xfId="33" applyNumberFormat="1" applyFont="1" applyFill="1" applyBorder="1" applyAlignment="1">
      <alignment horizontal="center" vertical="center" shrinkToFit="1"/>
    </xf>
    <xf numFmtId="0" fontId="30" fillId="0" borderId="0" xfId="33" applyNumberFormat="1" applyFont="1" applyFill="1" applyBorder="1" applyAlignment="1">
      <alignment horizontal="center" vertical="center" shrinkToFit="1"/>
    </xf>
    <xf numFmtId="0" fontId="30" fillId="0" borderId="23" xfId="33" applyNumberFormat="1" applyFont="1" applyFill="1" applyBorder="1" applyAlignment="1">
      <alignment horizontal="center" vertical="center" shrinkToFit="1"/>
    </xf>
    <xf numFmtId="38" fontId="30" fillId="0" borderId="0" xfId="33" applyFont="1" applyFill="1" applyBorder="1" applyAlignment="1">
      <alignment horizontal="distributed" vertical="center" justifyLastLine="1"/>
    </xf>
    <xf numFmtId="38" fontId="30" fillId="0" borderId="0" xfId="33" applyFont="1" applyFill="1" applyBorder="1" applyAlignment="1">
      <alignment vertical="center" justifyLastLine="1"/>
    </xf>
    <xf numFmtId="38" fontId="30" fillId="0" borderId="24" xfId="33" applyFont="1" applyFill="1" applyBorder="1" applyAlignment="1">
      <alignment horizontal="distributed" vertical="center" justifyLastLine="1"/>
    </xf>
    <xf numFmtId="38" fontId="31" fillId="0" borderId="0" xfId="33" applyFont="1" applyFill="1"/>
    <xf numFmtId="38" fontId="97" fillId="0" borderId="0" xfId="33" applyFont="1" applyFill="1" applyBorder="1" applyAlignment="1"/>
    <xf numFmtId="0" fontId="97" fillId="0" borderId="0" xfId="33" applyNumberFormat="1" applyFont="1" applyFill="1" applyBorder="1" applyAlignment="1">
      <alignment vertical="center"/>
    </xf>
    <xf numFmtId="38" fontId="47" fillId="0" borderId="18" xfId="33" applyFont="1" applyFill="1" applyBorder="1" applyAlignment="1">
      <alignment vertical="center"/>
    </xf>
    <xf numFmtId="38" fontId="30" fillId="0" borderId="0" xfId="33" applyFont="1" applyFill="1" applyBorder="1" applyAlignment="1">
      <alignment vertical="center"/>
    </xf>
    <xf numFmtId="38" fontId="30" fillId="0" borderId="24" xfId="33" applyFont="1" applyFill="1" applyBorder="1" applyAlignment="1">
      <alignment vertical="center"/>
    </xf>
    <xf numFmtId="0" fontId="30" fillId="0" borderId="30" xfId="33" applyNumberFormat="1" applyFont="1" applyFill="1" applyBorder="1" applyAlignment="1">
      <alignment horizontal="distributed" vertical="center" justifyLastLine="1"/>
    </xf>
    <xf numFmtId="0" fontId="26" fillId="0" borderId="0" xfId="0" applyFont="1" applyFill="1" applyBorder="1" applyAlignment="1">
      <alignment vertical="center"/>
    </xf>
    <xf numFmtId="38" fontId="47" fillId="0" borderId="19" xfId="33" applyFont="1" applyFill="1" applyBorder="1" applyAlignment="1">
      <alignment vertical="center" shrinkToFit="1"/>
    </xf>
    <xf numFmtId="38" fontId="30" fillId="0" borderId="0" xfId="33" applyFont="1" applyFill="1" applyBorder="1" applyAlignment="1">
      <alignment vertical="center" shrinkToFit="1"/>
    </xf>
    <xf numFmtId="38" fontId="30" fillId="0" borderId="10" xfId="33" applyFont="1" applyFill="1" applyBorder="1" applyAlignment="1">
      <alignment vertical="center" shrinkToFit="1"/>
    </xf>
    <xf numFmtId="38" fontId="30" fillId="0" borderId="0" xfId="33" applyFont="1" applyFill="1" applyBorder="1" applyAlignment="1">
      <alignment horizontal="distributed" vertical="center"/>
    </xf>
    <xf numFmtId="38" fontId="30" fillId="0" borderId="0" xfId="33" applyFont="1" applyFill="1" applyAlignment="1">
      <alignment horizontal="distributed" vertical="center" justifyLastLine="1"/>
    </xf>
    <xf numFmtId="38" fontId="97" fillId="0" borderId="0" xfId="33" applyFont="1" applyFill="1" applyAlignment="1">
      <alignment horizontal="right"/>
    </xf>
    <xf numFmtId="178" fontId="97" fillId="0" borderId="0" xfId="33" applyNumberFormat="1" applyFont="1" applyFill="1" applyBorder="1" applyAlignment="1"/>
    <xf numFmtId="0" fontId="34" fillId="0" borderId="0" xfId="0" applyFont="1" applyAlignment="1">
      <alignment horizontal="left"/>
    </xf>
    <xf numFmtId="38" fontId="34" fillId="0" borderId="0" xfId="33" applyFont="1" applyFill="1" applyBorder="1" applyAlignment="1">
      <alignment horizontal="distributed" justifyLastLine="1"/>
    </xf>
    <xf numFmtId="38" fontId="34" fillId="0" borderId="0" xfId="33" applyFont="1" applyFill="1" applyBorder="1" applyAlignment="1">
      <alignment horizontal="center"/>
    </xf>
    <xf numFmtId="38" fontId="47" fillId="0" borderId="0" xfId="33" applyFont="1" applyFill="1" applyBorder="1"/>
    <xf numFmtId="38" fontId="47" fillId="0" borderId="0" xfId="33" applyFont="1" applyFill="1" applyAlignment="1">
      <alignment horizontal="right"/>
    </xf>
    <xf numFmtId="38" fontId="47" fillId="0" borderId="0" xfId="33" applyFont="1" applyFill="1" applyBorder="1" applyAlignment="1">
      <alignment horizontal="center" vertical="center" shrinkToFit="1"/>
    </xf>
    <xf numFmtId="38" fontId="30" fillId="0" borderId="0" xfId="33" applyFont="1" applyFill="1" applyAlignment="1">
      <alignment horizontal="right"/>
    </xf>
    <xf numFmtId="38" fontId="30" fillId="0" borderId="23" xfId="33" applyFont="1" applyFill="1" applyBorder="1" applyAlignment="1">
      <alignment horizontal="center" vertical="center" shrinkToFit="1"/>
    </xf>
    <xf numFmtId="38" fontId="30" fillId="0" borderId="0" xfId="33" applyFont="1" applyFill="1" applyAlignment="1">
      <alignment horizontal="distributed" vertical="center"/>
    </xf>
    <xf numFmtId="38" fontId="30" fillId="0" borderId="39" xfId="33" applyFont="1" applyFill="1" applyBorder="1" applyAlignment="1">
      <alignment horizontal="center" vertical="center" shrinkToFit="1"/>
    </xf>
    <xf numFmtId="38" fontId="30" fillId="0" borderId="15" xfId="33" applyFont="1" applyFill="1" applyBorder="1" applyAlignment="1">
      <alignment horizontal="center" vertical="center" shrinkToFit="1"/>
    </xf>
    <xf numFmtId="38" fontId="45" fillId="0" borderId="0" xfId="33" applyFont="1" applyFill="1" applyBorder="1" applyAlignment="1">
      <alignment vertical="center"/>
    </xf>
    <xf numFmtId="0" fontId="69" fillId="0" borderId="0" xfId="0" applyFont="1" applyBorder="1" applyAlignment="1">
      <alignment horizontal="left"/>
    </xf>
    <xf numFmtId="178" fontId="70" fillId="0" borderId="0" xfId="33" applyNumberFormat="1" applyFont="1" applyFill="1" applyBorder="1" applyAlignment="1">
      <alignment horizontal="left"/>
    </xf>
    <xf numFmtId="38" fontId="30" fillId="0" borderId="38" xfId="33" applyFont="1" applyFill="1" applyBorder="1" applyAlignment="1">
      <alignment horizontal="center" vertical="center" shrinkToFit="1"/>
    </xf>
    <xf numFmtId="38" fontId="30" fillId="0" borderId="38" xfId="33" applyFont="1" applyFill="1" applyBorder="1" applyAlignment="1">
      <alignment horizontal="distributed" vertical="center" justifyLastLine="1"/>
    </xf>
    <xf numFmtId="38" fontId="30" fillId="0" borderId="0" xfId="33" applyFont="1" applyFill="1" applyAlignment="1">
      <alignment horizontal="left"/>
    </xf>
    <xf numFmtId="38" fontId="34" fillId="0" borderId="0" xfId="33" applyFont="1" applyFill="1" applyAlignment="1" applyProtection="1">
      <protection locked="0"/>
    </xf>
    <xf numFmtId="38" fontId="34" fillId="0" borderId="0" xfId="33" applyFont="1" applyFill="1" applyAlignment="1" applyProtection="1">
      <alignment horizontal="left"/>
      <protection locked="0"/>
    </xf>
    <xf numFmtId="38" fontId="34" fillId="0" borderId="0" xfId="33" applyFont="1" applyFill="1" applyBorder="1" applyAlignment="1" applyProtection="1">
      <alignment horizontal="left"/>
      <protection locked="0"/>
    </xf>
    <xf numFmtId="178" fontId="34" fillId="0" borderId="0" xfId="33" applyNumberFormat="1" applyFont="1" applyFill="1" applyBorder="1" applyAlignment="1" applyProtection="1">
      <alignment horizontal="right"/>
      <protection locked="0"/>
    </xf>
    <xf numFmtId="178" fontId="34" fillId="0" borderId="0" xfId="33" applyNumberFormat="1" applyFont="1" applyFill="1" applyBorder="1" applyAlignment="1" applyProtection="1">
      <alignment horizontal="right" wrapText="1"/>
      <protection locked="0"/>
    </xf>
    <xf numFmtId="178" fontId="30" fillId="0" borderId="19" xfId="33" applyNumberFormat="1" applyFont="1" applyFill="1" applyBorder="1" applyAlignment="1" applyProtection="1">
      <alignment vertical="center"/>
      <protection locked="0"/>
    </xf>
    <xf numFmtId="178" fontId="47" fillId="0" borderId="0" xfId="33" applyNumberFormat="1" applyFont="1" applyFill="1" applyBorder="1" applyAlignment="1" applyProtection="1">
      <alignment vertical="center"/>
      <protection locked="0"/>
    </xf>
    <xf numFmtId="178" fontId="30" fillId="0" borderId="0" xfId="33" applyNumberFormat="1" applyFont="1" applyFill="1" applyBorder="1" applyAlignment="1" applyProtection="1">
      <alignment vertical="center"/>
      <protection locked="0"/>
    </xf>
    <xf numFmtId="0" fontId="70" fillId="0" borderId="0" xfId="0" applyFont="1" applyAlignment="1"/>
    <xf numFmtId="194" fontId="30" fillId="0" borderId="0" xfId="33" applyNumberFormat="1" applyFont="1" applyFill="1" applyAlignment="1">
      <alignment horizontal="right" vertical="center"/>
    </xf>
    <xf numFmtId="38" fontId="30" fillId="0" borderId="20" xfId="33" applyFont="1" applyFill="1" applyBorder="1" applyAlignment="1">
      <alignment horizontal="distributed" vertical="center"/>
    </xf>
    <xf numFmtId="38" fontId="30" fillId="0" borderId="0" xfId="33" applyFont="1" applyFill="1" applyAlignment="1">
      <alignment horizontal="center"/>
    </xf>
    <xf numFmtId="38" fontId="34" fillId="0" borderId="20" xfId="33" applyFont="1" applyFill="1" applyBorder="1" applyAlignment="1">
      <alignment horizontal="distributed" vertical="center" shrinkToFit="1"/>
    </xf>
    <xf numFmtId="194" fontId="47" fillId="0" borderId="0" xfId="33" applyNumberFormat="1" applyFont="1" applyFill="1" applyAlignment="1">
      <alignment horizontal="right" vertical="center"/>
    </xf>
    <xf numFmtId="38" fontId="34" fillId="0" borderId="0" xfId="33" applyFont="1" applyFill="1" applyBorder="1" applyAlignment="1">
      <alignment horizontal="distributed"/>
    </xf>
    <xf numFmtId="38" fontId="34" fillId="0" borderId="39" xfId="33" applyFont="1" applyFill="1" applyBorder="1" applyAlignment="1">
      <alignment horizontal="distributed"/>
    </xf>
    <xf numFmtId="38" fontId="30" fillId="0" borderId="14" xfId="33" applyFont="1" applyFill="1" applyBorder="1" applyAlignment="1">
      <alignment vertical="center" justifyLastLine="1"/>
    </xf>
    <xf numFmtId="38" fontId="34" fillId="0" borderId="31" xfId="33" applyFont="1" applyFill="1" applyBorder="1" applyAlignment="1">
      <alignment horizontal="center"/>
    </xf>
    <xf numFmtId="38" fontId="34" fillId="0" borderId="0" xfId="33" applyFont="1" applyAlignment="1"/>
    <xf numFmtId="38" fontId="70" fillId="0" borderId="0" xfId="33" applyFont="1" applyAlignment="1"/>
    <xf numFmtId="38" fontId="30" fillId="0" borderId="0" xfId="33" applyFont="1" applyFill="1" applyAlignment="1">
      <alignment wrapText="1"/>
    </xf>
    <xf numFmtId="194" fontId="30" fillId="0" borderId="19" xfId="47" applyNumberFormat="1" applyFont="1" applyFill="1" applyBorder="1" applyAlignment="1">
      <alignment vertical="center"/>
    </xf>
    <xf numFmtId="177" fontId="30" fillId="0" borderId="19" xfId="33" applyNumberFormat="1" applyFont="1" applyFill="1" applyBorder="1" applyAlignment="1">
      <alignment horizontal="right" vertical="center"/>
    </xf>
    <xf numFmtId="177" fontId="30" fillId="0" borderId="19" xfId="33" applyNumberFormat="1" applyFont="1" applyFill="1" applyBorder="1" applyAlignment="1">
      <alignment vertical="center"/>
    </xf>
    <xf numFmtId="38" fontId="30" fillId="0" borderId="26" xfId="33" applyFont="1" applyFill="1" applyBorder="1" applyAlignment="1">
      <alignment horizontal="distributed" vertical="center"/>
    </xf>
    <xf numFmtId="38" fontId="30" fillId="0" borderId="19" xfId="33" applyFont="1" applyFill="1" applyBorder="1"/>
    <xf numFmtId="194" fontId="30" fillId="0" borderId="0" xfId="47" applyNumberFormat="1" applyFont="1" applyFill="1" applyAlignment="1">
      <alignment vertical="center"/>
    </xf>
    <xf numFmtId="177" fontId="30" fillId="0" borderId="0" xfId="33" applyNumberFormat="1" applyFont="1" applyFill="1" applyAlignment="1">
      <alignment vertical="center"/>
    </xf>
    <xf numFmtId="209" fontId="30" fillId="0" borderId="0" xfId="33" applyNumberFormat="1" applyFont="1" applyFill="1"/>
    <xf numFmtId="209" fontId="45" fillId="0" borderId="0" xfId="33" applyNumberFormat="1" applyFont="1" applyFill="1"/>
    <xf numFmtId="194" fontId="47" fillId="0" borderId="0" xfId="47" applyNumberFormat="1" applyFont="1" applyFill="1" applyAlignment="1">
      <alignment vertical="center"/>
    </xf>
    <xf numFmtId="177" fontId="47" fillId="0" borderId="0" xfId="33" applyNumberFormat="1" applyFont="1" applyFill="1" applyAlignment="1">
      <alignment horizontal="right" vertical="center"/>
    </xf>
    <xf numFmtId="177" fontId="47" fillId="0" borderId="0" xfId="33" applyNumberFormat="1" applyFont="1" applyFill="1" applyAlignment="1">
      <alignment vertical="center"/>
    </xf>
    <xf numFmtId="194" fontId="30" fillId="0" borderId="0" xfId="33" applyNumberFormat="1" applyFont="1" applyFill="1" applyAlignment="1">
      <alignment vertical="center"/>
    </xf>
    <xf numFmtId="38" fontId="34" fillId="0" borderId="39" xfId="33" applyFont="1" applyFill="1" applyBorder="1" applyAlignment="1"/>
    <xf numFmtId="191" fontId="34" fillId="0" borderId="0" xfId="47" applyNumberFormat="1" applyFont="1" applyFill="1" applyBorder="1" applyAlignment="1"/>
    <xf numFmtId="205" fontId="34" fillId="0" borderId="0" xfId="33" applyNumberFormat="1" applyFont="1" applyFill="1" applyBorder="1" applyAlignment="1">
      <alignment horizontal="right"/>
    </xf>
    <xf numFmtId="194" fontId="30" fillId="0" borderId="19" xfId="33" applyNumberFormat="1" applyFont="1" applyFill="1" applyBorder="1" applyAlignment="1">
      <alignment horizontal="right" vertical="center"/>
    </xf>
    <xf numFmtId="177" fontId="30" fillId="0" borderId="18" xfId="33" applyNumberFormat="1" applyFont="1" applyFill="1" applyBorder="1" applyAlignment="1">
      <alignment horizontal="right" vertical="center"/>
    </xf>
    <xf numFmtId="38" fontId="34" fillId="0" borderId="19" xfId="33" applyFont="1" applyFill="1" applyBorder="1" applyAlignment="1">
      <alignment horizontal="distributed" vertical="center" shrinkToFit="1"/>
    </xf>
    <xf numFmtId="194" fontId="30" fillId="0" borderId="0" xfId="33" applyNumberFormat="1" applyFont="1" applyFill="1" applyBorder="1" applyAlignment="1">
      <alignment horizontal="right" vertical="center"/>
    </xf>
    <xf numFmtId="38" fontId="34" fillId="0" borderId="0" xfId="33" applyFont="1" applyFill="1" applyBorder="1" applyAlignment="1">
      <alignment horizontal="distributed" vertical="center" shrinkToFit="1"/>
    </xf>
    <xf numFmtId="205" fontId="34" fillId="0" borderId="0" xfId="33" applyNumberFormat="1" applyFont="1" applyFill="1" applyBorder="1" applyAlignment="1"/>
    <xf numFmtId="205" fontId="30" fillId="0" borderId="0" xfId="33" applyNumberFormat="1" applyFont="1" applyFill="1" applyBorder="1" applyAlignment="1">
      <alignment horizontal="right"/>
    </xf>
    <xf numFmtId="209" fontId="30" fillId="0" borderId="19" xfId="33" applyNumberFormat="1" applyFont="1" applyFill="1" applyBorder="1" applyAlignment="1">
      <alignment vertical="center"/>
    </xf>
    <xf numFmtId="209" fontId="30" fillId="0" borderId="0" xfId="33" applyNumberFormat="1" applyFont="1" applyFill="1" applyBorder="1" applyAlignment="1">
      <alignment vertical="center"/>
    </xf>
    <xf numFmtId="209" fontId="47" fillId="0" borderId="0" xfId="33" applyNumberFormat="1" applyFont="1" applyFill="1" applyBorder="1" applyAlignment="1">
      <alignment vertical="center"/>
    </xf>
    <xf numFmtId="209" fontId="30" fillId="0" borderId="0" xfId="33" applyNumberFormat="1" applyFont="1" applyFill="1" applyBorder="1" applyAlignment="1">
      <alignment horizontal="right" vertical="center"/>
    </xf>
    <xf numFmtId="38" fontId="34" fillId="0" borderId="24" xfId="33" applyFont="1" applyFill="1" applyBorder="1" applyAlignment="1">
      <alignment horizontal="distributed"/>
    </xf>
    <xf numFmtId="38" fontId="34" fillId="0" borderId="25" xfId="33" applyFont="1" applyFill="1" applyBorder="1" applyAlignment="1">
      <alignment horizontal="distributed" vertical="center" justifyLastLine="1" shrinkToFit="1"/>
    </xf>
    <xf numFmtId="38" fontId="34" fillId="0" borderId="16" xfId="33" applyFont="1" applyFill="1" applyBorder="1" applyAlignment="1">
      <alignment horizontal="distributed" vertical="center" justifyLastLine="1" shrinkToFit="1"/>
    </xf>
    <xf numFmtId="0" fontId="47" fillId="0" borderId="26" xfId="33" applyNumberFormat="1" applyFont="1" applyFill="1" applyBorder="1" applyAlignment="1">
      <alignment horizontal="center" vertical="center" shrinkToFit="1"/>
    </xf>
    <xf numFmtId="0" fontId="30" fillId="0" borderId="20" xfId="33" applyNumberFormat="1" applyFont="1" applyFill="1" applyBorder="1" applyAlignment="1">
      <alignment horizontal="center" vertical="center" shrinkToFit="1"/>
    </xf>
    <xf numFmtId="0" fontId="30" fillId="0" borderId="19" xfId="0" applyFont="1" applyFill="1" applyBorder="1" applyAlignment="1">
      <alignment horizontal="right" vertical="center" shrinkToFit="1"/>
    </xf>
    <xf numFmtId="3" fontId="30" fillId="0" borderId="19" xfId="0" applyNumberFormat="1" applyFont="1" applyFill="1" applyBorder="1" applyAlignment="1">
      <alignment horizontal="right" vertical="center" shrinkToFit="1"/>
    </xf>
    <xf numFmtId="3" fontId="30" fillId="0" borderId="0" xfId="0" applyNumberFormat="1" applyFont="1" applyFill="1" applyAlignment="1">
      <alignment horizontal="right" vertical="center" shrinkToFit="1"/>
    </xf>
    <xf numFmtId="3" fontId="30" fillId="0" borderId="0" xfId="0" applyNumberFormat="1" applyFont="1" applyFill="1" applyBorder="1" applyAlignment="1">
      <alignment vertical="center"/>
    </xf>
    <xf numFmtId="0" fontId="30" fillId="0" borderId="0" xfId="0" applyFont="1" applyFill="1" applyBorder="1" applyAlignment="1">
      <alignment horizontal="right" vertical="center" shrinkToFit="1"/>
    </xf>
    <xf numFmtId="0" fontId="30" fillId="0" borderId="0" xfId="0" applyFont="1" applyFill="1" applyAlignment="1">
      <alignment horizontal="right" vertical="center" shrinkToFit="1"/>
    </xf>
    <xf numFmtId="3" fontId="30" fillId="0" borderId="0" xfId="0" applyNumberFormat="1" applyFont="1" applyFill="1" applyAlignment="1">
      <alignment vertical="center"/>
    </xf>
    <xf numFmtId="3" fontId="47" fillId="0" borderId="0" xfId="0" applyNumberFormat="1" applyFont="1" applyFill="1" applyAlignment="1">
      <alignment vertical="center"/>
    </xf>
    <xf numFmtId="3" fontId="47" fillId="0" borderId="0" xfId="0" applyNumberFormat="1" applyFont="1" applyFill="1" applyAlignment="1">
      <alignment horizontal="right" vertical="center" shrinkToFit="1"/>
    </xf>
    <xf numFmtId="38" fontId="47" fillId="0" borderId="20" xfId="33" applyFont="1" applyFill="1" applyBorder="1" applyAlignment="1">
      <alignment horizontal="center" vertical="center" wrapText="1"/>
    </xf>
    <xf numFmtId="38" fontId="34" fillId="0" borderId="20" xfId="33" applyFont="1" applyFill="1" applyBorder="1" applyAlignment="1">
      <alignment horizontal="distributed"/>
    </xf>
    <xf numFmtId="38" fontId="30" fillId="0" borderId="23" xfId="33" applyFont="1" applyFill="1" applyBorder="1" applyAlignment="1">
      <alignment horizontal="right" vertical="center" shrinkToFit="1"/>
    </xf>
    <xf numFmtId="38" fontId="30" fillId="0" borderId="24" xfId="33" applyFont="1" applyFill="1" applyBorder="1" applyAlignment="1">
      <alignment horizontal="right" vertical="center" shrinkToFit="1"/>
    </xf>
    <xf numFmtId="38" fontId="30" fillId="0" borderId="0" xfId="33" applyFont="1" applyFill="1" applyAlignment="1">
      <alignment horizontal="distributed" justifyLastLine="1"/>
    </xf>
    <xf numFmtId="38" fontId="30" fillId="0" borderId="28" xfId="33" applyFont="1" applyFill="1" applyBorder="1" applyAlignment="1">
      <alignment horizontal="distributed" vertical="center" wrapText="1" justifyLastLine="1"/>
    </xf>
    <xf numFmtId="38" fontId="30" fillId="0" borderId="47" xfId="33" applyFont="1" applyFill="1" applyBorder="1" applyAlignment="1">
      <alignment horizontal="distributed" vertical="center" justifyLastLine="1"/>
    </xf>
    <xf numFmtId="38" fontId="30" fillId="0" borderId="11" xfId="33" applyFont="1" applyFill="1" applyBorder="1" applyAlignment="1">
      <alignment horizontal="distributed" vertical="center" justifyLastLine="1" shrinkToFit="1"/>
    </xf>
    <xf numFmtId="0" fontId="113" fillId="0" borderId="23" xfId="0" applyFont="1" applyBorder="1" applyAlignment="1"/>
    <xf numFmtId="0" fontId="121" fillId="0" borderId="0" xfId="0" applyFont="1" applyFill="1"/>
    <xf numFmtId="0" fontId="47" fillId="0" borderId="20" xfId="0" applyFont="1" applyFill="1" applyBorder="1" applyAlignment="1">
      <alignment horizontal="center" vertical="center"/>
    </xf>
    <xf numFmtId="0" fontId="122" fillId="0" borderId="0" xfId="0" applyFont="1" applyFill="1" applyAlignment="1"/>
    <xf numFmtId="211" fontId="47" fillId="0" borderId="18" xfId="0" applyNumberFormat="1" applyFont="1" applyFill="1" applyBorder="1" applyAlignment="1">
      <alignment horizontal="right" vertical="center"/>
    </xf>
    <xf numFmtId="0" fontId="34" fillId="0" borderId="20" xfId="0" applyFont="1" applyFill="1" applyBorder="1" applyAlignment="1">
      <alignment horizontal="center"/>
    </xf>
    <xf numFmtId="49" fontId="30" fillId="0" borderId="18" xfId="0" applyNumberFormat="1" applyFont="1" applyFill="1" applyBorder="1" applyAlignment="1">
      <alignment horizontal="distributed" vertical="center" justifyLastLine="1"/>
    </xf>
    <xf numFmtId="178" fontId="61" fillId="0" borderId="0" xfId="33" applyNumberFormat="1" applyFont="1" applyFill="1" applyBorder="1" applyAlignment="1">
      <alignment vertical="center"/>
    </xf>
    <xf numFmtId="38" fontId="61" fillId="0" borderId="0" xfId="33" applyFont="1" applyFill="1" applyBorder="1" applyAlignment="1">
      <alignment vertical="center"/>
    </xf>
    <xf numFmtId="38" fontId="26" fillId="0" borderId="19" xfId="33" applyFont="1" applyFill="1" applyBorder="1" applyAlignment="1"/>
    <xf numFmtId="0" fontId="26" fillId="0" borderId="26" xfId="0" applyFont="1" applyFill="1" applyBorder="1" applyAlignment="1"/>
    <xf numFmtId="176" fontId="47" fillId="0" borderId="26" xfId="0" applyNumberFormat="1" applyFont="1" applyFill="1" applyBorder="1" applyAlignment="1">
      <alignment horizontal="right" vertical="center" shrinkToFit="1"/>
    </xf>
    <xf numFmtId="38" fontId="26" fillId="0" borderId="0" xfId="33" applyFont="1" applyFill="1" applyBorder="1" applyAlignment="1"/>
    <xf numFmtId="0" fontId="26" fillId="0" borderId="20" xfId="0" applyFont="1" applyFill="1" applyBorder="1" applyAlignment="1"/>
    <xf numFmtId="176" fontId="47" fillId="0" borderId="20" xfId="0" applyNumberFormat="1" applyFont="1" applyFill="1" applyBorder="1" applyAlignment="1">
      <alignment horizontal="right" vertical="center" shrinkToFit="1"/>
    </xf>
    <xf numFmtId="176" fontId="45" fillId="0" borderId="0" xfId="0" applyNumberFormat="1" applyFont="1" applyFill="1" applyBorder="1" applyAlignment="1">
      <alignment horizontal="right" vertical="center"/>
    </xf>
    <xf numFmtId="176" fontId="47" fillId="0" borderId="20" xfId="0" applyNumberFormat="1" applyFont="1" applyFill="1" applyBorder="1" applyAlignment="1">
      <alignment vertical="center" shrinkToFit="1"/>
    </xf>
    <xf numFmtId="176" fontId="30" fillId="0" borderId="23" xfId="0" applyNumberFormat="1" applyFont="1" applyFill="1" applyBorder="1" applyAlignment="1">
      <alignment horizontal="right" vertical="center" shrinkToFit="1"/>
    </xf>
    <xf numFmtId="176" fontId="30" fillId="0" borderId="24" xfId="0" applyNumberFormat="1" applyFont="1" applyFill="1" applyBorder="1" applyAlignment="1">
      <alignment horizontal="right" vertical="center" shrinkToFit="1"/>
    </xf>
    <xf numFmtId="0" fontId="30" fillId="0" borderId="23" xfId="0" applyFont="1" applyFill="1" applyBorder="1" applyAlignment="1">
      <alignment horizontal="distributed" vertical="center"/>
    </xf>
    <xf numFmtId="176" fontId="47" fillId="0" borderId="39" xfId="0" applyNumberFormat="1" applyFont="1" applyFill="1" applyBorder="1" applyAlignment="1">
      <alignment horizontal="right" vertical="center" shrinkToFit="1"/>
    </xf>
    <xf numFmtId="0" fontId="47" fillId="0" borderId="28" xfId="0" applyFont="1" applyFill="1" applyBorder="1" applyAlignment="1">
      <alignment horizontal="center" vertical="center" shrinkToFit="1"/>
    </xf>
    <xf numFmtId="0" fontId="47" fillId="0" borderId="12" xfId="0" applyFont="1" applyFill="1" applyBorder="1" applyAlignment="1">
      <alignment horizontal="center" vertical="center" shrinkToFit="1"/>
    </xf>
    <xf numFmtId="0" fontId="30" fillId="0" borderId="22" xfId="0" applyFont="1" applyFill="1" applyBorder="1" applyAlignment="1">
      <alignment horizontal="center" vertical="center" shrinkToFit="1"/>
    </xf>
    <xf numFmtId="0" fontId="45" fillId="0" borderId="31" xfId="0" applyFont="1" applyFill="1" applyBorder="1" applyAlignment="1"/>
    <xf numFmtId="38" fontId="30" fillId="0" borderId="0" xfId="33" applyFont="1" applyFill="1" applyAlignment="1">
      <alignment horizontal="center" vertical="center"/>
    </xf>
    <xf numFmtId="178" fontId="45" fillId="0" borderId="0" xfId="33" applyNumberFormat="1" applyFont="1" applyFill="1" applyBorder="1" applyAlignment="1">
      <alignment vertical="center" shrinkToFit="1"/>
    </xf>
    <xf numFmtId="178" fontId="47" fillId="0" borderId="19" xfId="33" applyNumberFormat="1" applyFont="1" applyFill="1" applyBorder="1" applyAlignment="1">
      <alignment vertical="center" shrinkToFit="1"/>
    </xf>
    <xf numFmtId="178" fontId="47" fillId="0" borderId="18" xfId="33" applyNumberFormat="1" applyFont="1" applyFill="1" applyBorder="1" applyAlignment="1">
      <alignment vertical="center" shrinkToFit="1"/>
    </xf>
    <xf numFmtId="178" fontId="30" fillId="0" borderId="10" xfId="33" applyNumberFormat="1" applyFont="1" applyFill="1" applyBorder="1" applyAlignment="1">
      <alignment vertical="center" shrinkToFit="1"/>
    </xf>
    <xf numFmtId="178" fontId="30" fillId="0" borderId="23" xfId="33" applyNumberFormat="1" applyFont="1" applyFill="1" applyBorder="1" applyAlignment="1">
      <alignment vertical="center" shrinkToFit="1"/>
    </xf>
    <xf numFmtId="178" fontId="30" fillId="0" borderId="24" xfId="33" applyNumberFormat="1" applyFont="1" applyFill="1" applyBorder="1" applyAlignment="1">
      <alignment vertical="center" shrinkToFit="1"/>
    </xf>
    <xf numFmtId="38" fontId="30" fillId="0" borderId="23" xfId="33" applyFont="1" applyFill="1" applyBorder="1" applyAlignment="1">
      <alignment horizontal="center" vertical="center"/>
    </xf>
    <xf numFmtId="38" fontId="30" fillId="0" borderId="28" xfId="33" applyFont="1" applyFill="1" applyBorder="1" applyAlignment="1">
      <alignment horizontal="center" vertical="center"/>
    </xf>
    <xf numFmtId="38" fontId="30" fillId="0" borderId="12" xfId="33" applyFont="1" applyFill="1" applyBorder="1" applyAlignment="1">
      <alignment horizontal="center" vertical="center"/>
    </xf>
    <xf numFmtId="38" fontId="30" fillId="0" borderId="11" xfId="33" applyFont="1" applyFill="1" applyBorder="1" applyAlignment="1">
      <alignment horizontal="center" vertical="center"/>
    </xf>
    <xf numFmtId="38" fontId="97" fillId="0" borderId="0" xfId="33" applyFont="1" applyFill="1" applyBorder="1" applyAlignment="1">
      <alignment horizontal="center"/>
    </xf>
    <xf numFmtId="0" fontId="45" fillId="0" borderId="0" xfId="0" applyFont="1" applyFill="1" applyAlignment="1">
      <alignment shrinkToFit="1"/>
    </xf>
    <xf numFmtId="0" fontId="61" fillId="0" borderId="0" xfId="0" applyFont="1" applyFill="1"/>
    <xf numFmtId="0" fontId="61" fillId="0" borderId="0" xfId="0" applyFont="1" applyFill="1" applyBorder="1"/>
    <xf numFmtId="38" fontId="30" fillId="0" borderId="27" xfId="33" applyFont="1" applyFill="1" applyBorder="1" applyAlignment="1">
      <alignment horizontal="center" vertical="center"/>
    </xf>
    <xf numFmtId="38" fontId="30" fillId="0" borderId="43" xfId="33" applyFont="1" applyFill="1" applyBorder="1" applyAlignment="1">
      <alignment horizontal="center" vertical="center"/>
    </xf>
    <xf numFmtId="0" fontId="97" fillId="0" borderId="0" xfId="0" applyFont="1" applyFill="1" applyAlignment="1">
      <alignment shrinkToFit="1"/>
    </xf>
    <xf numFmtId="38" fontId="34" fillId="0" borderId="23" xfId="33" applyFont="1" applyFill="1" applyBorder="1" applyAlignment="1">
      <alignment horizontal="center" vertical="center"/>
    </xf>
    <xf numFmtId="38" fontId="30" fillId="0" borderId="28" xfId="33" applyFont="1" applyFill="1" applyBorder="1" applyAlignment="1">
      <alignment horizontal="distributed" vertical="center" justifyLastLine="1" shrinkToFit="1"/>
    </xf>
    <xf numFmtId="38" fontId="30" fillId="0" borderId="12" xfId="33" applyFont="1" applyFill="1" applyBorder="1" applyAlignment="1">
      <alignment horizontal="distributed" vertical="center" justifyLastLine="1" shrinkToFit="1"/>
    </xf>
    <xf numFmtId="38" fontId="30" fillId="0" borderId="56" xfId="33" applyFont="1" applyFill="1" applyBorder="1" applyAlignment="1">
      <alignment horizontal="distributed" vertical="center" justifyLastLine="1" shrinkToFit="1"/>
    </xf>
    <xf numFmtId="38" fontId="30" fillId="0" borderId="43" xfId="33" applyFont="1" applyFill="1" applyBorder="1" applyAlignment="1">
      <alignment horizontal="distributed" vertical="center" indent="1" justifyLastLine="1" shrinkToFit="1"/>
    </xf>
    <xf numFmtId="38" fontId="31" fillId="0" borderId="0" xfId="33" applyFont="1" applyFill="1" applyAlignment="1">
      <alignment vertical="center"/>
    </xf>
    <xf numFmtId="0" fontId="34" fillId="0" borderId="39"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shrinkToFit="1"/>
    </xf>
    <xf numFmtId="38" fontId="34" fillId="0" borderId="0" xfId="33" applyFont="1" applyFill="1" applyAlignment="1">
      <alignment horizontal="center"/>
    </xf>
    <xf numFmtId="178" fontId="49" fillId="0" borderId="0" xfId="33" applyNumberFormat="1" applyFont="1" applyFill="1" applyBorder="1" applyAlignment="1">
      <alignment horizontal="right" vertical="center"/>
    </xf>
    <xf numFmtId="38" fontId="30" fillId="0" borderId="12" xfId="33" applyFont="1" applyFill="1" applyBorder="1" applyAlignment="1">
      <alignment horizontal="distributed" vertical="center" wrapText="1" justifyLastLine="1"/>
    </xf>
    <xf numFmtId="0" fontId="47" fillId="0" borderId="0" xfId="0" applyFont="1" applyFill="1" applyAlignment="1">
      <alignment horizontal="center"/>
    </xf>
    <xf numFmtId="0" fontId="47" fillId="0" borderId="0" xfId="0" applyFont="1" applyFill="1" applyBorder="1" applyAlignment="1">
      <alignment horizontal="center"/>
    </xf>
    <xf numFmtId="204" fontId="47" fillId="0" borderId="19" xfId="0" applyNumberFormat="1" applyFont="1" applyFill="1" applyBorder="1" applyAlignment="1">
      <alignment horizontal="center" vertical="center"/>
    </xf>
    <xf numFmtId="177" fontId="30" fillId="0" borderId="0" xfId="0" applyNumberFormat="1" applyFont="1" applyFill="1" applyBorder="1" applyAlignment="1">
      <alignment horizontal="center"/>
    </xf>
    <xf numFmtId="177" fontId="30" fillId="0" borderId="20" xfId="0" applyNumberFormat="1" applyFont="1" applyFill="1" applyBorder="1" applyAlignment="1">
      <alignment horizontal="center" vertical="center"/>
    </xf>
    <xf numFmtId="177" fontId="30" fillId="0" borderId="0" xfId="0" applyNumberFormat="1" applyFont="1" applyFill="1" applyAlignment="1">
      <alignment horizontal="center"/>
    </xf>
    <xf numFmtId="204" fontId="30" fillId="0" borderId="0" xfId="0" applyNumberFormat="1" applyFont="1" applyFill="1" applyBorder="1" applyAlignment="1">
      <alignment horizontal="center" vertical="center"/>
    </xf>
    <xf numFmtId="204" fontId="30" fillId="0" borderId="20" xfId="0" applyNumberFormat="1" applyFont="1" applyFill="1" applyBorder="1" applyAlignment="1">
      <alignment horizontal="center" vertical="center"/>
    </xf>
    <xf numFmtId="0" fontId="34" fillId="0" borderId="39" xfId="0" applyFont="1" applyFill="1" applyBorder="1" applyAlignment="1">
      <alignment horizontal="center"/>
    </xf>
    <xf numFmtId="0" fontId="48" fillId="0" borderId="0" xfId="0" applyFont="1" applyFill="1" applyBorder="1"/>
    <xf numFmtId="0" fontId="34" fillId="0" borderId="34" xfId="0" applyFont="1" applyFill="1" applyBorder="1" applyAlignment="1">
      <alignment horizontal="left"/>
    </xf>
    <xf numFmtId="0" fontId="30" fillId="0" borderId="16" xfId="0" applyFont="1" applyFill="1" applyBorder="1" applyAlignment="1">
      <alignment vertical="center"/>
    </xf>
    <xf numFmtId="0" fontId="30" fillId="0" borderId="16" xfId="0" applyFont="1" applyFill="1" applyBorder="1"/>
    <xf numFmtId="178" fontId="30" fillId="0" borderId="26" xfId="33" applyNumberFormat="1" applyFont="1" applyFill="1" applyBorder="1" applyAlignment="1">
      <alignment horizontal="right" vertical="center"/>
    </xf>
    <xf numFmtId="0" fontId="30" fillId="0" borderId="19" xfId="0" applyFont="1" applyFill="1" applyBorder="1" applyAlignment="1">
      <alignment horizontal="distributed" vertical="center" wrapText="1" shrinkToFit="1"/>
    </xf>
    <xf numFmtId="0" fontId="30" fillId="0" borderId="20" xfId="0" applyFont="1" applyFill="1" applyBorder="1" applyAlignment="1">
      <alignment horizontal="right"/>
    </xf>
    <xf numFmtId="0" fontId="30" fillId="0" borderId="0" xfId="0" applyFont="1" applyFill="1" applyBorder="1" applyAlignment="1">
      <alignment horizontal="distributed" vertical="center" wrapText="1" shrinkToFit="1"/>
    </xf>
    <xf numFmtId="0" fontId="26" fillId="0" borderId="10" xfId="0" applyFont="1" applyFill="1" applyBorder="1" applyAlignment="1">
      <alignment horizontal="distributed" vertical="center"/>
    </xf>
    <xf numFmtId="178" fontId="30" fillId="0" borderId="20" xfId="33" applyNumberFormat="1" applyFont="1" applyFill="1" applyBorder="1" applyAlignment="1">
      <alignment horizontal="right" vertical="center"/>
    </xf>
    <xf numFmtId="0" fontId="30" fillId="0" borderId="10" xfId="0" applyFont="1" applyFill="1" applyBorder="1" applyAlignment="1">
      <alignment horizontal="distributed" vertical="center"/>
    </xf>
    <xf numFmtId="0" fontId="26" fillId="0" borderId="0" xfId="0" applyFont="1" applyFill="1" applyBorder="1" applyAlignment="1">
      <alignment horizontal="distributed" vertical="center" wrapText="1" shrinkToFit="1"/>
    </xf>
    <xf numFmtId="0" fontId="30" fillId="0" borderId="16" xfId="0" applyFont="1" applyFill="1" applyBorder="1" applyAlignment="1">
      <alignment vertical="center" shrinkToFit="1"/>
    </xf>
    <xf numFmtId="0" fontId="34" fillId="0" borderId="0" xfId="0" applyFont="1" applyFill="1" applyBorder="1" applyAlignment="1">
      <alignment horizontal="distributed" vertical="center" wrapText="1" shrinkToFit="1"/>
    </xf>
    <xf numFmtId="0" fontId="30" fillId="0" borderId="10" xfId="0" applyFont="1" applyFill="1" applyBorder="1" applyAlignment="1">
      <alignment vertical="center"/>
    </xf>
    <xf numFmtId="0" fontId="30" fillId="0" borderId="0" xfId="0" applyFont="1" applyFill="1" applyBorder="1" applyAlignment="1">
      <alignment horizontal="right"/>
    </xf>
    <xf numFmtId="0" fontId="70" fillId="0" borderId="0" xfId="0" applyFont="1" applyFill="1" applyBorder="1" applyAlignment="1">
      <alignment horizontal="center"/>
    </xf>
    <xf numFmtId="0" fontId="34" fillId="0" borderId="39" xfId="0" applyFont="1" applyFill="1" applyBorder="1" applyAlignment="1">
      <alignment horizontal="right"/>
    </xf>
    <xf numFmtId="0" fontId="34" fillId="0" borderId="0" xfId="0" applyFont="1" applyFill="1" applyAlignment="1">
      <alignment wrapText="1"/>
    </xf>
    <xf numFmtId="0" fontId="33" fillId="0" borderId="0" xfId="0" applyFont="1" applyFill="1" applyBorder="1" applyAlignment="1">
      <alignment horizontal="center"/>
    </xf>
    <xf numFmtId="0" fontId="48" fillId="0" borderId="0" xfId="0" applyFont="1" applyFill="1" applyAlignment="1">
      <alignment wrapText="1"/>
    </xf>
    <xf numFmtId="0" fontId="30" fillId="0" borderId="0" xfId="0" applyFont="1" applyFill="1" applyAlignment="1">
      <alignment wrapText="1"/>
    </xf>
    <xf numFmtId="177" fontId="30" fillId="0" borderId="0" xfId="0" applyNumberFormat="1" applyFont="1" applyFill="1" applyAlignment="1">
      <alignment vertical="center"/>
    </xf>
    <xf numFmtId="0" fontId="30" fillId="0" borderId="34" xfId="0" applyFont="1" applyFill="1" applyBorder="1" applyAlignment="1">
      <alignment horizontal="distributed" vertical="center"/>
    </xf>
    <xf numFmtId="0" fontId="34" fillId="0" borderId="64" xfId="0" applyFont="1" applyFill="1" applyBorder="1" applyAlignment="1">
      <alignment horizontal="right"/>
    </xf>
    <xf numFmtId="0" fontId="26" fillId="0" borderId="16" xfId="0" applyFont="1" applyFill="1" applyBorder="1" applyAlignment="1">
      <alignment horizontal="distributed" vertical="center" wrapText="1" justifyLastLine="1" shrinkToFit="1"/>
    </xf>
    <xf numFmtId="0" fontId="34" fillId="0" borderId="30" xfId="0" applyFont="1" applyFill="1" applyBorder="1" applyAlignment="1">
      <alignment horizontal="distributed" vertical="center" justifyLastLine="1" shrinkToFit="1"/>
    </xf>
    <xf numFmtId="0" fontId="34" fillId="0" borderId="23" xfId="0" applyFont="1" applyFill="1" applyBorder="1" applyAlignment="1">
      <alignment horizontal="center"/>
    </xf>
    <xf numFmtId="56" fontId="34" fillId="0" borderId="0" xfId="0" applyNumberFormat="1" applyFont="1" applyFill="1" applyAlignment="1">
      <alignment horizontal="center"/>
    </xf>
    <xf numFmtId="0" fontId="34" fillId="0" borderId="19" xfId="0" applyFont="1" applyFill="1" applyBorder="1" applyAlignment="1">
      <alignment horizontal="center"/>
    </xf>
    <xf numFmtId="0" fontId="34" fillId="0" borderId="19" xfId="0" applyFont="1" applyFill="1" applyBorder="1" applyAlignment="1"/>
    <xf numFmtId="206" fontId="47" fillId="0" borderId="19" xfId="0" applyNumberFormat="1" applyFont="1" applyFill="1" applyBorder="1" applyAlignment="1">
      <alignment horizontal="right" vertical="center"/>
    </xf>
    <xf numFmtId="206" fontId="30" fillId="0" borderId="0" xfId="0" applyNumberFormat="1" applyFont="1" applyFill="1" applyBorder="1" applyAlignment="1">
      <alignment horizontal="right" vertical="center"/>
    </xf>
    <xf numFmtId="0" fontId="47" fillId="0" borderId="0" xfId="0" applyFont="1" applyFill="1" applyBorder="1" applyAlignment="1"/>
    <xf numFmtId="0" fontId="61" fillId="0" borderId="0" xfId="0" applyFont="1" applyFill="1" applyBorder="1" applyAlignment="1"/>
    <xf numFmtId="0" fontId="45" fillId="0" borderId="0" xfId="0" applyFont="1" applyFill="1" applyAlignment="1"/>
    <xf numFmtId="0" fontId="47" fillId="0" borderId="39" xfId="0" applyFont="1" applyFill="1" applyBorder="1" applyAlignment="1">
      <alignment horizontal="center" vertical="center"/>
    </xf>
    <xf numFmtId="176" fontId="69" fillId="0" borderId="0" xfId="0" applyNumberFormat="1" applyFont="1" applyFill="1"/>
    <xf numFmtId="0" fontId="69" fillId="0" borderId="0" xfId="0" applyFont="1" applyFill="1" applyBorder="1"/>
    <xf numFmtId="176" fontId="53" fillId="0" borderId="0" xfId="0" applyNumberFormat="1" applyFont="1" applyFill="1"/>
    <xf numFmtId="0" fontId="53" fillId="0" borderId="0" xfId="0" applyFont="1" applyFill="1" applyBorder="1"/>
    <xf numFmtId="0" fontId="123" fillId="0" borderId="0" xfId="0" applyFont="1" applyFill="1"/>
    <xf numFmtId="176" fontId="123" fillId="0" borderId="0" xfId="0" applyNumberFormat="1" applyFont="1" applyFill="1"/>
    <xf numFmtId="0" fontId="51" fillId="0" borderId="0" xfId="0" applyFont="1" applyFill="1" applyBorder="1"/>
    <xf numFmtId="176" fontId="34" fillId="0" borderId="0" xfId="0" applyNumberFormat="1" applyFont="1" applyFill="1"/>
    <xf numFmtId="0" fontId="124" fillId="0" borderId="0" xfId="0" applyFont="1" applyFill="1"/>
    <xf numFmtId="0" fontId="124" fillId="0" borderId="0" xfId="0" applyFont="1" applyFill="1" applyBorder="1"/>
    <xf numFmtId="0" fontId="49" fillId="0" borderId="0" xfId="0" applyFont="1" applyFill="1"/>
    <xf numFmtId="0" fontId="49" fillId="0" borderId="0" xfId="0" applyFont="1" applyFill="1" applyBorder="1"/>
    <xf numFmtId="0" fontId="88" fillId="0" borderId="0" xfId="0" applyFont="1" applyFill="1"/>
    <xf numFmtId="180" fontId="34" fillId="0" borderId="0" xfId="0" applyNumberFormat="1" applyFont="1" applyFill="1"/>
    <xf numFmtId="180" fontId="47" fillId="0" borderId="0" xfId="0" applyNumberFormat="1" applyFont="1" applyFill="1"/>
    <xf numFmtId="0" fontId="69" fillId="0" borderId="23" xfId="0" applyFont="1" applyFill="1" applyBorder="1" applyAlignment="1">
      <alignment horizontal="right"/>
    </xf>
    <xf numFmtId="0" fontId="69" fillId="0" borderId="0" xfId="0" applyFont="1" applyFill="1" applyBorder="1" applyAlignment="1">
      <alignment horizontal="right"/>
    </xf>
    <xf numFmtId="0" fontId="69" fillId="0" borderId="10" xfId="0" applyFont="1" applyFill="1" applyBorder="1" applyAlignment="1">
      <alignment horizontal="right"/>
    </xf>
    <xf numFmtId="0" fontId="49" fillId="0" borderId="16" xfId="0" applyFont="1" applyFill="1" applyBorder="1" applyAlignment="1">
      <alignment horizontal="distributed" vertical="center" justifyLastLine="1"/>
    </xf>
    <xf numFmtId="38" fontId="49" fillId="0" borderId="0" xfId="46" applyFont="1" applyFill="1"/>
    <xf numFmtId="38" fontId="49" fillId="0" borderId="0" xfId="46" applyFont="1" applyFill="1" applyAlignment="1">
      <alignment horizontal="left"/>
    </xf>
    <xf numFmtId="0" fontId="49" fillId="0" borderId="0" xfId="0" applyFont="1" applyFill="1" applyAlignment="1">
      <alignment horizontal="left"/>
    </xf>
    <xf numFmtId="38" fontId="69" fillId="0" borderId="0" xfId="46" applyFont="1" applyFill="1" applyAlignment="1"/>
    <xf numFmtId="38" fontId="69" fillId="0" borderId="23" xfId="46" applyFont="1" applyFill="1" applyBorder="1" applyAlignment="1"/>
    <xf numFmtId="0" fontId="47" fillId="0" borderId="0" xfId="0" applyFont="1" applyFill="1" applyAlignment="1">
      <alignment horizontal="right"/>
    </xf>
    <xf numFmtId="0" fontId="53" fillId="0" borderId="26" xfId="0" applyFont="1" applyFill="1" applyBorder="1" applyAlignment="1">
      <alignment horizontal="center" vertical="center"/>
    </xf>
    <xf numFmtId="0" fontId="49" fillId="0" borderId="0" xfId="0" applyFont="1" applyFill="1" applyBorder="1" applyAlignment="1">
      <alignment horizontal="center" vertical="center"/>
    </xf>
    <xf numFmtId="0" fontId="30" fillId="0" borderId="0" xfId="0" applyFont="1" applyFill="1" applyAlignment="1">
      <alignment horizontal="right"/>
    </xf>
    <xf numFmtId="38" fontId="30" fillId="0" borderId="12" xfId="46" applyFont="1" applyFill="1" applyBorder="1" applyAlignment="1">
      <alignment horizontal="distributed" vertical="center" justifyLastLine="1"/>
    </xf>
    <xf numFmtId="38" fontId="30" fillId="0" borderId="11" xfId="46" applyFont="1" applyFill="1" applyBorder="1" applyAlignment="1">
      <alignment horizontal="distributed" vertical="center" justifyLastLine="1"/>
    </xf>
    <xf numFmtId="38" fontId="30" fillId="0" borderId="43" xfId="46" applyFont="1" applyFill="1" applyBorder="1" applyAlignment="1">
      <alignment horizontal="distributed" vertical="center" justifyLastLine="1"/>
    </xf>
    <xf numFmtId="176" fontId="53" fillId="0" borderId="19" xfId="0" applyNumberFormat="1" applyFont="1" applyFill="1" applyBorder="1" applyAlignment="1">
      <alignment horizontal="right" vertical="center"/>
    </xf>
    <xf numFmtId="176" fontId="53" fillId="0" borderId="18" xfId="0" applyNumberFormat="1" applyFont="1" applyFill="1" applyBorder="1" applyAlignment="1">
      <alignment horizontal="right" vertical="center"/>
    </xf>
    <xf numFmtId="176" fontId="49" fillId="0" borderId="0" xfId="0" applyNumberFormat="1" applyFont="1" applyFill="1" applyBorder="1" applyAlignment="1">
      <alignment horizontal="right" vertical="center"/>
    </xf>
    <xf numFmtId="176" fontId="49" fillId="0" borderId="10" xfId="0" applyNumberFormat="1" applyFont="1" applyFill="1" applyBorder="1" applyAlignment="1">
      <alignment horizontal="right" vertical="center"/>
    </xf>
    <xf numFmtId="0" fontId="49" fillId="0" borderId="20" xfId="0" applyFont="1" applyFill="1" applyBorder="1" applyAlignment="1">
      <alignment horizontal="center" vertical="center"/>
    </xf>
    <xf numFmtId="0" fontId="49" fillId="0" borderId="12" xfId="0" applyFont="1" applyFill="1" applyBorder="1" applyAlignment="1">
      <alignment horizontal="distributed" vertical="center" justifyLastLine="1"/>
    </xf>
    <xf numFmtId="0" fontId="30" fillId="0" borderId="0" xfId="0" applyFont="1"/>
    <xf numFmtId="0" fontId="34" fillId="0" borderId="23" xfId="0" applyFont="1" applyBorder="1" applyAlignment="1">
      <alignment horizontal="left"/>
    </xf>
    <xf numFmtId="203" fontId="54" fillId="0" borderId="19" xfId="0" applyNumberFormat="1" applyFont="1" applyBorder="1" applyAlignment="1">
      <alignment horizontal="right" vertical="top"/>
    </xf>
    <xf numFmtId="176" fontId="54" fillId="0" borderId="19" xfId="0" applyNumberFormat="1" applyFont="1" applyBorder="1" applyAlignment="1">
      <alignment horizontal="right" vertical="top"/>
    </xf>
    <xf numFmtId="49" fontId="54" fillId="0" borderId="18" xfId="0" applyNumberFormat="1" applyFont="1" applyBorder="1" applyAlignment="1">
      <alignment horizontal="right" vertical="top"/>
    </xf>
    <xf numFmtId="0" fontId="54" fillId="0" borderId="26" xfId="0" applyFont="1" applyBorder="1"/>
    <xf numFmtId="0" fontId="54" fillId="0" borderId="19" xfId="0" applyFont="1" applyBorder="1"/>
    <xf numFmtId="203" fontId="30" fillId="0" borderId="0" xfId="0" applyNumberFormat="1" applyFont="1" applyBorder="1" applyAlignment="1">
      <alignment horizontal="right" vertical="center"/>
    </xf>
    <xf numFmtId="176" fontId="30" fillId="0" borderId="0" xfId="0" applyNumberFormat="1" applyFont="1" applyBorder="1" applyAlignment="1">
      <alignment horizontal="right" vertical="center"/>
    </xf>
    <xf numFmtId="176" fontId="54" fillId="0" borderId="0" xfId="0" applyNumberFormat="1" applyFont="1" applyFill="1" applyAlignment="1">
      <alignment vertical="center"/>
    </xf>
    <xf numFmtId="49" fontId="54" fillId="0" borderId="10" xfId="0" applyNumberFormat="1" applyFont="1" applyBorder="1" applyAlignment="1">
      <alignment horizontal="right" vertical="center"/>
    </xf>
    <xf numFmtId="0" fontId="54" fillId="0" borderId="20" xfId="0" applyFont="1" applyBorder="1"/>
    <xf numFmtId="203" fontId="54" fillId="0" borderId="0" xfId="0" applyNumberFormat="1" applyFont="1" applyBorder="1" applyAlignment="1">
      <alignment horizontal="right" vertical="center"/>
    </xf>
    <xf numFmtId="176" fontId="54" fillId="0" borderId="0" xfId="0" applyNumberFormat="1" applyFont="1" applyBorder="1" applyAlignment="1">
      <alignment horizontal="right" vertical="center"/>
    </xf>
    <xf numFmtId="0" fontId="54" fillId="0" borderId="20" xfId="0" applyFont="1" applyBorder="1" applyAlignment="1">
      <alignment horizontal="distributed"/>
    </xf>
    <xf numFmtId="0" fontId="54" fillId="0" borderId="0" xfId="0" applyFont="1" applyBorder="1" applyAlignment="1">
      <alignment horizontal="distributed"/>
    </xf>
    <xf numFmtId="203" fontId="54" fillId="0" borderId="0" xfId="0" applyNumberFormat="1" applyFont="1" applyBorder="1" applyAlignment="1">
      <alignment horizontal="right" vertical="top"/>
    </xf>
    <xf numFmtId="176" fontId="54" fillId="0" borderId="0" xfId="0" applyNumberFormat="1" applyFont="1" applyBorder="1" applyAlignment="1">
      <alignment horizontal="right" vertical="top"/>
    </xf>
    <xf numFmtId="49" fontId="54" fillId="0" borderId="10" xfId="0" applyNumberFormat="1" applyFont="1" applyBorder="1" applyAlignment="1">
      <alignment horizontal="right" vertical="top"/>
    </xf>
    <xf numFmtId="203" fontId="54" fillId="0" borderId="0" xfId="0" applyNumberFormat="1" applyFont="1" applyFill="1" applyBorder="1" applyAlignment="1">
      <alignment horizontal="right" vertical="center"/>
    </xf>
    <xf numFmtId="203" fontId="30" fillId="0" borderId="0" xfId="0" applyNumberFormat="1" applyFont="1" applyFill="1" applyBorder="1" applyAlignment="1">
      <alignment horizontal="right" vertical="center"/>
    </xf>
    <xf numFmtId="176" fontId="54" fillId="0" borderId="0" xfId="0" applyNumberFormat="1" applyFont="1" applyFill="1" applyBorder="1" applyAlignment="1">
      <alignment horizontal="right" vertical="center"/>
    </xf>
    <xf numFmtId="0" fontId="54" fillId="0" borderId="20" xfId="0" applyFont="1" applyBorder="1" applyAlignment="1"/>
    <xf numFmtId="49" fontId="54" fillId="0" borderId="0" xfId="0" applyNumberFormat="1" applyFont="1"/>
    <xf numFmtId="49" fontId="54" fillId="0" borderId="10" xfId="0" applyNumberFormat="1" applyFont="1" applyFill="1" applyBorder="1" applyAlignment="1">
      <alignment horizontal="right" vertical="center"/>
    </xf>
    <xf numFmtId="0" fontId="54" fillId="0" borderId="20" xfId="0" applyFont="1" applyFill="1" applyBorder="1" applyAlignment="1">
      <alignment horizontal="distributed"/>
    </xf>
    <xf numFmtId="0" fontId="54" fillId="0" borderId="0" xfId="0" applyFont="1" applyFill="1" applyBorder="1" applyAlignment="1">
      <alignment horizontal="distributed"/>
    </xf>
    <xf numFmtId="206" fontId="54" fillId="0" borderId="0" xfId="0" applyNumberFormat="1" applyFont="1" applyFill="1" applyAlignment="1">
      <alignment vertical="center"/>
    </xf>
    <xf numFmtId="206" fontId="54" fillId="0" borderId="0" xfId="46" applyNumberFormat="1" applyFont="1" applyFill="1" applyAlignment="1">
      <alignment vertical="center"/>
    </xf>
    <xf numFmtId="176" fontId="54" fillId="0" borderId="0" xfId="46" applyNumberFormat="1" applyFont="1" applyFill="1" applyAlignment="1">
      <alignment vertical="center"/>
    </xf>
    <xf numFmtId="176" fontId="54" fillId="0" borderId="0" xfId="0" applyNumberFormat="1" applyFont="1" applyBorder="1" applyAlignment="1">
      <alignment vertical="center"/>
    </xf>
    <xf numFmtId="0" fontId="54" fillId="0" borderId="20" xfId="0" applyFont="1" applyBorder="1" applyAlignment="1">
      <alignment horizontal="distributed" vertical="center"/>
    </xf>
    <xf numFmtId="0" fontId="55" fillId="0" borderId="39" xfId="0" applyFont="1" applyBorder="1" applyAlignment="1">
      <alignment horizontal="right"/>
    </xf>
    <xf numFmtId="0" fontId="87" fillId="0" borderId="0" xfId="0" applyFont="1" applyAlignment="1">
      <alignment horizontal="center"/>
    </xf>
    <xf numFmtId="0" fontId="69" fillId="0" borderId="0" xfId="0" applyFont="1" applyAlignment="1"/>
    <xf numFmtId="0" fontId="69" fillId="0" borderId="0" xfId="0" applyFont="1" applyAlignment="1">
      <alignment horizontal="center"/>
    </xf>
    <xf numFmtId="0" fontId="125" fillId="0" borderId="0" xfId="0" applyFont="1"/>
    <xf numFmtId="0" fontId="30" fillId="0" borderId="0" xfId="0" applyFont="1" applyBorder="1"/>
    <xf numFmtId="0" fontId="49" fillId="0" borderId="0" xfId="0" applyFont="1" applyBorder="1"/>
    <xf numFmtId="0" fontId="49" fillId="0" borderId="0" xfId="0" applyFont="1"/>
    <xf numFmtId="0" fontId="49" fillId="0" borderId="39" xfId="0" applyFont="1" applyFill="1" applyBorder="1" applyAlignment="1">
      <alignment horizontal="center" vertical="center"/>
    </xf>
    <xf numFmtId="0" fontId="49" fillId="0" borderId="30" xfId="0" applyFont="1" applyFill="1" applyBorder="1" applyAlignment="1">
      <alignment horizontal="distributed" vertical="center"/>
    </xf>
    <xf numFmtId="0" fontId="49" fillId="0" borderId="48" xfId="0" applyFont="1" applyFill="1" applyBorder="1" applyAlignment="1">
      <alignment horizontal="distributed" vertical="center"/>
    </xf>
    <xf numFmtId="0" fontId="110" fillId="0" borderId="0" xfId="0" applyFont="1" applyAlignment="1">
      <alignment horizontal="center"/>
    </xf>
    <xf numFmtId="176" fontId="69" fillId="0" borderId="0" xfId="0" applyNumberFormat="1" applyFont="1" applyFill="1" applyAlignment="1"/>
    <xf numFmtId="176" fontId="69" fillId="0" borderId="0" xfId="0" applyNumberFormat="1" applyFont="1" applyFill="1" applyBorder="1" applyAlignment="1"/>
    <xf numFmtId="176" fontId="30" fillId="0" borderId="19" xfId="0" applyNumberFormat="1" applyFont="1" applyBorder="1" applyAlignment="1">
      <alignment vertical="center"/>
    </xf>
    <xf numFmtId="0" fontId="49" fillId="0" borderId="22" xfId="0" applyFont="1" applyFill="1" applyBorder="1" applyAlignment="1">
      <alignment horizontal="distributed" vertical="center" shrinkToFit="1"/>
    </xf>
    <xf numFmtId="0" fontId="49" fillId="0" borderId="26" xfId="0" applyFont="1" applyFill="1" applyBorder="1" applyAlignment="1">
      <alignment horizontal="center" vertical="center"/>
    </xf>
    <xf numFmtId="176" fontId="30" fillId="0" borderId="26" xfId="0" applyNumberFormat="1" applyFont="1" applyBorder="1" applyAlignment="1">
      <alignment vertical="center"/>
    </xf>
    <xf numFmtId="0" fontId="49" fillId="0" borderId="18" xfId="0" applyFont="1" applyFill="1" applyBorder="1" applyAlignment="1">
      <alignment horizontal="distributed" vertical="center" shrinkToFit="1"/>
    </xf>
    <xf numFmtId="176" fontId="30" fillId="0" borderId="0" xfId="0" applyNumberFormat="1" applyFont="1" applyBorder="1" applyAlignment="1">
      <alignment vertical="center"/>
    </xf>
    <xf numFmtId="0" fontId="49" fillId="0" borderId="41" xfId="0" applyFont="1" applyFill="1" applyBorder="1" applyAlignment="1">
      <alignment horizontal="distributed" vertical="center" shrinkToFit="1"/>
    </xf>
    <xf numFmtId="176" fontId="30" fillId="0" borderId="20" xfId="0" applyNumberFormat="1" applyFont="1" applyBorder="1" applyAlignment="1">
      <alignment vertical="center"/>
    </xf>
    <xf numFmtId="176" fontId="49" fillId="0" borderId="10" xfId="0" applyNumberFormat="1" applyFont="1" applyFill="1" applyBorder="1" applyAlignment="1">
      <alignment vertical="center"/>
    </xf>
    <xf numFmtId="0" fontId="49" fillId="0" borderId="10" xfId="0" applyFont="1" applyFill="1" applyBorder="1" applyAlignment="1">
      <alignment horizontal="distributed" vertical="center" shrinkToFit="1"/>
    </xf>
    <xf numFmtId="176" fontId="30" fillId="0" borderId="23" xfId="0" applyNumberFormat="1" applyFont="1" applyBorder="1" applyAlignment="1">
      <alignment vertical="center"/>
    </xf>
    <xf numFmtId="49" fontId="49" fillId="0" borderId="38" xfId="0" applyNumberFormat="1" applyFont="1" applyFill="1" applyBorder="1" applyAlignment="1">
      <alignment horizontal="distributed" vertical="center" shrinkToFit="1"/>
    </xf>
    <xf numFmtId="176" fontId="47" fillId="0" borderId="39" xfId="0" applyNumberFormat="1" applyFont="1" applyBorder="1" applyAlignment="1">
      <alignment vertical="center"/>
    </xf>
    <xf numFmtId="176" fontId="47" fillId="0" borderId="23" xfId="0" applyNumberFormat="1" applyFont="1" applyBorder="1" applyAlignment="1">
      <alignment vertical="center"/>
    </xf>
    <xf numFmtId="176" fontId="53" fillId="0" borderId="24" xfId="46" applyNumberFormat="1" applyFont="1" applyFill="1" applyBorder="1" applyAlignment="1">
      <alignment horizontal="right" vertical="center"/>
    </xf>
    <xf numFmtId="0" fontId="53" fillId="0" borderId="24" xfId="0" applyFont="1" applyFill="1" applyBorder="1" applyAlignment="1">
      <alignment horizontal="distributed" vertical="center" shrinkToFit="1"/>
    </xf>
    <xf numFmtId="0" fontId="49" fillId="0" borderId="24" xfId="0" applyFont="1" applyFill="1" applyBorder="1" applyAlignment="1">
      <alignment horizontal="distributed" vertical="center"/>
    </xf>
    <xf numFmtId="0" fontId="49" fillId="0" borderId="39" xfId="0" applyFont="1" applyFill="1" applyBorder="1" applyAlignment="1">
      <alignment horizontal="distributed" vertical="center"/>
    </xf>
    <xf numFmtId="0" fontId="49" fillId="0" borderId="40" xfId="0" applyFont="1" applyFill="1" applyBorder="1" applyAlignment="1">
      <alignment horizontal="distributed" vertical="center" justifyLastLine="1"/>
    </xf>
    <xf numFmtId="206" fontId="30" fillId="0" borderId="19" xfId="0" applyNumberFormat="1" applyFont="1" applyFill="1" applyBorder="1" applyAlignment="1">
      <alignment horizontal="right" vertical="center"/>
    </xf>
    <xf numFmtId="212" fontId="30" fillId="0" borderId="19" xfId="0" applyNumberFormat="1" applyFont="1" applyFill="1" applyBorder="1" applyAlignment="1">
      <alignment horizontal="right" vertical="center"/>
    </xf>
    <xf numFmtId="49" fontId="54" fillId="0" borderId="26" xfId="0" applyNumberFormat="1" applyFont="1" applyBorder="1" applyAlignment="1">
      <alignment horizontal="right" vertical="center" indent="1"/>
    </xf>
    <xf numFmtId="212" fontId="30" fillId="0" borderId="0" xfId="0" applyNumberFormat="1" applyFont="1" applyFill="1" applyBorder="1" applyAlignment="1">
      <alignment horizontal="right" vertical="center"/>
    </xf>
    <xf numFmtId="49" fontId="54" fillId="0" borderId="20" xfId="0" applyNumberFormat="1" applyFont="1" applyFill="1" applyBorder="1" applyAlignment="1">
      <alignment horizontal="right" vertical="center" indent="1"/>
    </xf>
    <xf numFmtId="212" fontId="30" fillId="0" borderId="0" xfId="0" applyNumberFormat="1" applyFont="1" applyBorder="1" applyAlignment="1">
      <alignment horizontal="right" vertical="center"/>
    </xf>
    <xf numFmtId="0" fontId="30" fillId="0" borderId="0" xfId="0" applyFont="1" applyBorder="1" applyAlignment="1">
      <alignment horizontal="right" vertical="center"/>
    </xf>
    <xf numFmtId="57" fontId="54" fillId="0" borderId="20" xfId="0" applyNumberFormat="1" applyFont="1" applyBorder="1" applyAlignment="1">
      <alignment horizontal="right" vertical="center" indent="1"/>
    </xf>
    <xf numFmtId="176" fontId="34" fillId="0" borderId="0" xfId="0" applyNumberFormat="1" applyFont="1" applyAlignment="1">
      <alignment horizontal="right"/>
    </xf>
    <xf numFmtId="0" fontId="55" fillId="0" borderId="39" xfId="0" applyFont="1" applyBorder="1" applyAlignment="1"/>
    <xf numFmtId="0" fontId="30" fillId="0" borderId="30" xfId="0" applyFont="1" applyBorder="1" applyAlignment="1">
      <alignment horizontal="center" vertical="center" justifyLastLine="1"/>
    </xf>
    <xf numFmtId="0" fontId="34" fillId="0" borderId="0" xfId="0" applyFont="1" applyBorder="1" applyAlignment="1"/>
    <xf numFmtId="0" fontId="33" fillId="0" borderId="0" xfId="0" applyFont="1" applyAlignment="1">
      <alignment horizontal="right"/>
    </xf>
    <xf numFmtId="0" fontId="33" fillId="0" borderId="0" xfId="0" applyFont="1" applyAlignment="1">
      <alignment horizontal="left"/>
    </xf>
    <xf numFmtId="0" fontId="54" fillId="0" borderId="19" xfId="0" applyFont="1" applyFill="1" applyBorder="1" applyAlignment="1">
      <alignment horizontal="right" vertical="center"/>
    </xf>
    <xf numFmtId="176" fontId="54" fillId="0" borderId="19" xfId="0" applyNumberFormat="1" applyFont="1" applyFill="1" applyBorder="1" applyAlignment="1">
      <alignment horizontal="right" vertical="center"/>
    </xf>
    <xf numFmtId="0" fontId="54" fillId="0" borderId="0" xfId="0" applyFont="1" applyFill="1" applyBorder="1" applyAlignment="1">
      <alignment horizontal="right" vertical="center"/>
    </xf>
    <xf numFmtId="0" fontId="54" fillId="0" borderId="0" xfId="0" applyFont="1" applyBorder="1" applyAlignment="1">
      <alignment horizontal="right" vertical="center"/>
    </xf>
    <xf numFmtId="49" fontId="54" fillId="0" borderId="20" xfId="0" applyNumberFormat="1" applyFont="1" applyBorder="1" applyAlignment="1">
      <alignment horizontal="right" vertical="center" indent="1"/>
    </xf>
    <xf numFmtId="0" fontId="54" fillId="0" borderId="46" xfId="0" applyFont="1" applyBorder="1" applyAlignment="1">
      <alignment horizontal="distributed" vertical="center" justifyLastLine="1"/>
    </xf>
    <xf numFmtId="0" fontId="54" fillId="0" borderId="15" xfId="0" applyFont="1" applyBorder="1" applyAlignment="1">
      <alignment horizontal="center" vertical="center" shrinkToFit="1"/>
    </xf>
    <xf numFmtId="3" fontId="34" fillId="0" borderId="0" xfId="0" applyNumberFormat="1" applyFont="1" applyFill="1" applyBorder="1" applyAlignment="1"/>
    <xf numFmtId="204" fontId="47" fillId="0" borderId="19" xfId="0" applyNumberFormat="1" applyFont="1" applyFill="1" applyBorder="1" applyAlignment="1">
      <alignment horizontal="right" vertical="center"/>
    </xf>
    <xf numFmtId="204" fontId="47" fillId="0" borderId="18" xfId="0" applyNumberFormat="1" applyFont="1" applyFill="1" applyBorder="1" applyAlignment="1">
      <alignment horizontal="right" vertical="center"/>
    </xf>
    <xf numFmtId="204" fontId="30" fillId="0" borderId="0" xfId="0" applyNumberFormat="1" applyFont="1" applyFill="1" applyBorder="1" applyAlignment="1">
      <alignment horizontal="right" vertical="center"/>
    </xf>
    <xf numFmtId="204" fontId="30" fillId="0" borderId="10" xfId="0" applyNumberFormat="1" applyFont="1" applyFill="1" applyBorder="1" applyAlignment="1">
      <alignment horizontal="right" vertical="center"/>
    </xf>
    <xf numFmtId="204" fontId="30" fillId="0" borderId="24" xfId="0" applyNumberFormat="1" applyFont="1" applyFill="1" applyBorder="1" applyAlignment="1">
      <alignment horizontal="right" vertical="center"/>
    </xf>
    <xf numFmtId="0" fontId="30" fillId="0" borderId="41" xfId="0" applyFont="1" applyFill="1" applyBorder="1" applyAlignment="1">
      <alignment horizontal="distributed" vertical="center" justifyLastLine="1"/>
    </xf>
    <xf numFmtId="204" fontId="30" fillId="0" borderId="23" xfId="0" applyNumberFormat="1" applyFont="1" applyFill="1" applyBorder="1" applyAlignment="1">
      <alignment horizontal="right" vertical="center"/>
    </xf>
    <xf numFmtId="204" fontId="61" fillId="0" borderId="23" xfId="0" applyNumberFormat="1" applyFont="1" applyFill="1" applyBorder="1" applyAlignment="1">
      <alignment horizontal="right" vertical="center"/>
    </xf>
    <xf numFmtId="204" fontId="47" fillId="0" borderId="0" xfId="0" applyNumberFormat="1" applyFont="1" applyFill="1" applyBorder="1" applyAlignment="1">
      <alignment horizontal="right" vertical="center"/>
    </xf>
    <xf numFmtId="204" fontId="47" fillId="0" borderId="10" xfId="0" applyNumberFormat="1" applyFont="1" applyFill="1" applyBorder="1" applyAlignment="1">
      <alignment horizontal="right" vertical="center"/>
    </xf>
    <xf numFmtId="0" fontId="47" fillId="0" borderId="20" xfId="0" applyFont="1" applyFill="1" applyBorder="1" applyAlignment="1">
      <alignment horizontal="center" vertical="center" wrapText="1"/>
    </xf>
    <xf numFmtId="204" fontId="30" fillId="0" borderId="10" xfId="0" applyNumberFormat="1" applyFont="1" applyFill="1" applyBorder="1" applyAlignment="1">
      <alignment vertical="center"/>
    </xf>
    <xf numFmtId="0" fontId="30" fillId="0" borderId="0" xfId="0" applyFont="1" applyFill="1" applyBorder="1" applyAlignment="1">
      <alignment horizontal="center" vertical="center" wrapText="1"/>
    </xf>
    <xf numFmtId="0" fontId="34" fillId="0" borderId="39" xfId="0" applyFont="1" applyFill="1" applyBorder="1" applyAlignment="1">
      <alignment horizontal="center" wrapText="1"/>
    </xf>
    <xf numFmtId="0" fontId="70" fillId="0" borderId="0" xfId="0" applyFont="1" applyFill="1" applyBorder="1" applyAlignment="1"/>
    <xf numFmtId="0" fontId="70" fillId="0" borderId="23" xfId="0" applyFont="1" applyFill="1" applyBorder="1" applyAlignment="1"/>
    <xf numFmtId="0" fontId="47" fillId="0" borderId="10" xfId="0" applyFont="1" applyFill="1" applyBorder="1" applyAlignment="1">
      <alignment horizontal="right" vertical="center"/>
    </xf>
    <xf numFmtId="0" fontId="87" fillId="0" borderId="0" xfId="0" applyFont="1" applyFill="1" applyAlignment="1">
      <alignment horizontal="center"/>
    </xf>
    <xf numFmtId="0" fontId="55" fillId="0" borderId="0" xfId="0" applyFont="1" applyFill="1" applyAlignment="1">
      <alignment horizontal="center"/>
    </xf>
    <xf numFmtId="0" fontId="30" fillId="0" borderId="0" xfId="0" applyFont="1" applyFill="1" applyBorder="1" applyAlignment="1">
      <alignment horizontal="left" vertical="center" indent="1"/>
    </xf>
    <xf numFmtId="38" fontId="30" fillId="0" borderId="0" xfId="0" applyNumberFormat="1" applyFont="1" applyFill="1"/>
    <xf numFmtId="176" fontId="34" fillId="0" borderId="23" xfId="0" applyNumberFormat="1" applyFont="1" applyFill="1" applyBorder="1" applyAlignment="1"/>
    <xf numFmtId="176" fontId="30" fillId="0" borderId="19" xfId="54" applyNumberFormat="1" applyFont="1" applyFill="1" applyBorder="1" applyAlignment="1">
      <alignment vertical="center"/>
    </xf>
    <xf numFmtId="176" fontId="47" fillId="0" borderId="0" xfId="0" applyNumberFormat="1" applyFont="1" applyFill="1" applyAlignment="1">
      <alignment vertical="center"/>
    </xf>
    <xf numFmtId="176" fontId="47" fillId="0" borderId="0" xfId="54" applyNumberFormat="1" applyFont="1" applyFill="1" applyBorder="1" applyAlignment="1">
      <alignment vertical="center"/>
    </xf>
    <xf numFmtId="0" fontId="47" fillId="0" borderId="20" xfId="0" applyFont="1" applyFill="1" applyBorder="1" applyAlignment="1">
      <alignment horizontal="distributed" vertical="center" indent="1"/>
    </xf>
    <xf numFmtId="176" fontId="30" fillId="0" borderId="0" xfId="54" applyNumberFormat="1" applyFont="1" applyFill="1" applyBorder="1" applyAlignment="1">
      <alignment vertical="center"/>
    </xf>
    <xf numFmtId="0" fontId="30" fillId="0" borderId="11" xfId="0" applyFont="1" applyFill="1" applyBorder="1" applyAlignment="1">
      <alignment horizontal="center" vertical="center"/>
    </xf>
    <xf numFmtId="178" fontId="97" fillId="0" borderId="0" xfId="33" applyNumberFormat="1" applyFont="1" applyFill="1" applyBorder="1" applyAlignment="1">
      <alignment horizontal="center"/>
    </xf>
    <xf numFmtId="38" fontId="45" fillId="0" borderId="0" xfId="33" applyFont="1" applyFill="1" applyBorder="1"/>
    <xf numFmtId="49" fontId="30" fillId="0" borderId="0" xfId="33" applyNumberFormat="1" applyFont="1" applyFill="1" applyBorder="1" applyAlignment="1">
      <alignment horizontal="center" vertical="center"/>
    </xf>
    <xf numFmtId="38" fontId="30" fillId="0" borderId="0" xfId="33" quotePrefix="1" applyFont="1" applyFill="1" applyBorder="1" applyAlignment="1">
      <alignment horizontal="right" vertical="center"/>
    </xf>
    <xf numFmtId="38" fontId="34" fillId="0" borderId="30" xfId="33" applyFont="1" applyFill="1" applyBorder="1" applyAlignment="1">
      <alignment horizontal="center" vertical="distributed" textRotation="255"/>
    </xf>
    <xf numFmtId="38" fontId="34" fillId="0" borderId="16" xfId="33" applyFont="1" applyFill="1" applyBorder="1" applyAlignment="1">
      <alignment horizontal="center" vertical="distributed" textRotation="255"/>
    </xf>
    <xf numFmtId="38" fontId="34" fillId="0" borderId="16" xfId="33" applyFont="1" applyFill="1" applyBorder="1" applyAlignment="1">
      <alignment horizontal="center" vertical="distributed" textRotation="255" shrinkToFit="1"/>
    </xf>
    <xf numFmtId="177" fontId="47" fillId="0" borderId="19" xfId="0" quotePrefix="1" applyNumberFormat="1" applyFont="1" applyFill="1" applyBorder="1" applyAlignment="1">
      <alignment horizontal="right" vertical="center"/>
    </xf>
    <xf numFmtId="177" fontId="49" fillId="0" borderId="0" xfId="0" quotePrefix="1" applyNumberFormat="1" applyFont="1" applyFill="1" applyBorder="1" applyAlignment="1">
      <alignment horizontal="right" vertical="center"/>
    </xf>
    <xf numFmtId="177" fontId="49" fillId="0" borderId="23" xfId="0" applyNumberFormat="1" applyFont="1" applyFill="1" applyBorder="1" applyAlignment="1">
      <alignment horizontal="right" vertical="center"/>
    </xf>
    <xf numFmtId="0" fontId="49" fillId="0" borderId="16" xfId="0" applyFont="1" applyFill="1" applyBorder="1" applyAlignment="1">
      <alignment horizontal="center" vertical="distributed" textRotation="255"/>
    </xf>
    <xf numFmtId="49" fontId="30" fillId="0" borderId="20" xfId="0" applyNumberFormat="1" applyFont="1" applyFill="1" applyBorder="1" applyAlignment="1">
      <alignment horizontal="center" vertical="center"/>
    </xf>
    <xf numFmtId="0" fontId="30" fillId="0" borderId="39" xfId="0" applyFont="1" applyFill="1" applyBorder="1" applyAlignment="1">
      <alignment horizontal="distributed" vertical="center"/>
    </xf>
    <xf numFmtId="0" fontId="48" fillId="0" borderId="0" xfId="0" applyFont="1" applyFill="1" applyBorder="1" applyAlignment="1">
      <alignment vertical="center"/>
    </xf>
    <xf numFmtId="0" fontId="34" fillId="0" borderId="23" xfId="0" applyNumberFormat="1" applyFont="1" applyFill="1" applyBorder="1" applyAlignment="1"/>
    <xf numFmtId="0" fontId="45" fillId="0" borderId="0" xfId="0" applyNumberFormat="1" applyFont="1" applyFill="1" applyAlignment="1">
      <alignment shrinkToFit="1"/>
    </xf>
    <xf numFmtId="176" fontId="47" fillId="0" borderId="19" xfId="0" quotePrefix="1" applyNumberFormat="1" applyFont="1" applyFill="1" applyBorder="1" applyAlignment="1">
      <alignment horizontal="right" vertical="center" shrinkToFit="1"/>
    </xf>
    <xf numFmtId="0" fontId="47" fillId="0" borderId="26" xfId="0" applyNumberFormat="1" applyFont="1" applyFill="1" applyBorder="1" applyAlignment="1">
      <alignment horizontal="center" vertical="center" shrinkToFit="1"/>
    </xf>
    <xf numFmtId="0" fontId="30" fillId="0" borderId="0" xfId="0" applyNumberFormat="1" applyFont="1" applyFill="1" applyBorder="1" applyAlignment="1">
      <alignment shrinkToFit="1"/>
    </xf>
    <xf numFmtId="176" fontId="30" fillId="0" borderId="0" xfId="0" quotePrefix="1" applyNumberFormat="1" applyFont="1" applyFill="1" applyBorder="1" applyAlignment="1">
      <alignment horizontal="right" vertical="center" shrinkToFit="1"/>
    </xf>
    <xf numFmtId="0" fontId="30" fillId="0" borderId="0" xfId="0" applyNumberFormat="1" applyFont="1" applyFill="1" applyAlignment="1">
      <alignment shrinkToFit="1"/>
    </xf>
    <xf numFmtId="176" fontId="30" fillId="0" borderId="23" xfId="0" quotePrefix="1" applyNumberFormat="1" applyFont="1" applyFill="1" applyBorder="1" applyAlignment="1">
      <alignment horizontal="right" vertical="center" shrinkToFit="1"/>
    </xf>
    <xf numFmtId="176" fontId="30" fillId="0" borderId="23" xfId="0" applyNumberFormat="1" applyFont="1" applyFill="1" applyBorder="1" applyAlignment="1">
      <alignment vertical="center" shrinkToFit="1"/>
    </xf>
    <xf numFmtId="49" fontId="30" fillId="0" borderId="39" xfId="0" applyNumberFormat="1" applyFont="1" applyFill="1" applyBorder="1" applyAlignment="1">
      <alignment horizontal="center" vertical="center" shrinkToFit="1"/>
    </xf>
    <xf numFmtId="0" fontId="30" fillId="0" borderId="16" xfId="0" applyNumberFormat="1" applyFont="1" applyFill="1" applyBorder="1" applyAlignment="1">
      <alignment horizontal="distributed" vertical="center" justifyLastLine="1"/>
    </xf>
    <xf numFmtId="0" fontId="30" fillId="0" borderId="15" xfId="0" applyNumberFormat="1" applyFont="1" applyFill="1" applyBorder="1" applyAlignment="1">
      <alignment horizontal="distributed" vertical="center" justifyLastLine="1"/>
    </xf>
    <xf numFmtId="0" fontId="47" fillId="0" borderId="0" xfId="0" applyNumberFormat="1" applyFont="1" applyFill="1" applyBorder="1" applyAlignment="1">
      <alignment horizontal="right" shrinkToFit="1"/>
    </xf>
    <xf numFmtId="38" fontId="47" fillId="0" borderId="19" xfId="33" quotePrefix="1" applyFont="1" applyFill="1" applyBorder="1" applyAlignment="1">
      <alignment horizontal="right" vertical="center" shrinkToFit="1"/>
    </xf>
    <xf numFmtId="38" fontId="30" fillId="0" borderId="0" xfId="33" quotePrefix="1" applyFont="1" applyFill="1" applyBorder="1" applyAlignment="1">
      <alignment horizontal="right" vertical="center" shrinkToFit="1"/>
    </xf>
    <xf numFmtId="0" fontId="30" fillId="0" borderId="30" xfId="0" applyNumberFormat="1" applyFont="1" applyFill="1" applyBorder="1" applyAlignment="1">
      <alignment horizontal="center" vertical="distributed" textRotation="255" wrapText="1" justifyLastLine="1"/>
    </xf>
    <xf numFmtId="0" fontId="30" fillId="0" borderId="16" xfId="0" applyNumberFormat="1" applyFont="1" applyFill="1" applyBorder="1" applyAlignment="1">
      <alignment horizontal="center" vertical="distributed" textRotation="255" wrapText="1" justifyLastLine="1"/>
    </xf>
    <xf numFmtId="0" fontId="30" fillId="0" borderId="15" xfId="0" applyNumberFormat="1" applyFont="1" applyFill="1" applyBorder="1" applyAlignment="1">
      <alignment horizontal="center" vertical="distributed" textRotation="255" wrapText="1" justifyLastLine="1"/>
    </xf>
    <xf numFmtId="0" fontId="30" fillId="0" borderId="17" xfId="0" applyNumberFormat="1" applyFont="1" applyFill="1" applyBorder="1" applyAlignment="1">
      <alignment horizontal="center" vertical="distributed" textRotation="255" wrapText="1" justifyLastLine="1"/>
    </xf>
    <xf numFmtId="0" fontId="45" fillId="0" borderId="0" xfId="48" applyFont="1" applyFill="1"/>
    <xf numFmtId="0" fontId="45" fillId="0" borderId="0" xfId="48" applyFont="1" applyFill="1" applyBorder="1"/>
    <xf numFmtId="38" fontId="47" fillId="0" borderId="18" xfId="46" applyFont="1" applyFill="1" applyBorder="1" applyAlignment="1">
      <alignment horizontal="right" vertical="center" shrinkToFit="1"/>
    </xf>
    <xf numFmtId="49" fontId="47" fillId="0" borderId="26" xfId="48" applyNumberFormat="1" applyFont="1" applyFill="1" applyBorder="1" applyAlignment="1">
      <alignment horizontal="center" vertical="center" shrinkToFit="1"/>
    </xf>
    <xf numFmtId="0" fontId="30" fillId="0" borderId="0" xfId="48" applyFont="1" applyFill="1" applyBorder="1"/>
    <xf numFmtId="0" fontId="30" fillId="0" borderId="47" xfId="48" applyFont="1" applyFill="1" applyBorder="1" applyAlignment="1">
      <alignment horizontal="distributed" vertical="center" justifyLastLine="1"/>
    </xf>
    <xf numFmtId="0" fontId="30" fillId="0" borderId="11" xfId="48" applyFont="1" applyFill="1" applyBorder="1" applyAlignment="1">
      <alignment horizontal="center" vertical="center" shrinkToFit="1"/>
    </xf>
    <xf numFmtId="0" fontId="30" fillId="0" borderId="16" xfId="0" applyFont="1" applyFill="1" applyBorder="1" applyAlignment="1">
      <alignment horizontal="right" vertical="center"/>
    </xf>
    <xf numFmtId="0" fontId="30" fillId="0" borderId="16" xfId="0" applyFont="1" applyFill="1" applyBorder="1" applyAlignment="1">
      <alignment horizontal="distributed" vertical="center"/>
    </xf>
    <xf numFmtId="0" fontId="34" fillId="0" borderId="20" xfId="0" applyFont="1" applyFill="1" applyBorder="1" applyAlignment="1">
      <alignment horizontal="distributed" vertical="center" indent="1"/>
    </xf>
    <xf numFmtId="0" fontId="34" fillId="0" borderId="20" xfId="0" applyFont="1" applyFill="1" applyBorder="1" applyAlignment="1">
      <alignment horizontal="distributed" vertical="center" wrapText="1" indent="1"/>
    </xf>
    <xf numFmtId="0" fontId="30" fillId="0" borderId="12" xfId="0" applyFont="1" applyFill="1" applyBorder="1" applyAlignment="1">
      <alignment horizontal="center" vertical="center"/>
    </xf>
    <xf numFmtId="49" fontId="47" fillId="0" borderId="20" xfId="0" applyNumberFormat="1" applyFont="1" applyFill="1" applyBorder="1" applyAlignment="1">
      <alignment horizontal="center" vertical="center"/>
    </xf>
    <xf numFmtId="192" fontId="30" fillId="0" borderId="23" xfId="0" applyNumberFormat="1" applyFont="1" applyFill="1" applyBorder="1" applyAlignment="1">
      <alignment horizontal="right" vertical="center"/>
    </xf>
    <xf numFmtId="0" fontId="30" fillId="0" borderId="23" xfId="0" applyFont="1" applyFill="1" applyBorder="1" applyAlignment="1">
      <alignment horizontal="right" vertical="center"/>
    </xf>
    <xf numFmtId="0" fontId="30" fillId="0" borderId="24" xfId="0" applyFont="1" applyFill="1" applyBorder="1" applyAlignment="1">
      <alignment horizontal="right" vertical="center"/>
    </xf>
    <xf numFmtId="49" fontId="30" fillId="0" borderId="39" xfId="0" applyNumberFormat="1" applyFont="1" applyFill="1" applyBorder="1" applyAlignment="1">
      <alignment horizontal="center" vertical="center"/>
    </xf>
    <xf numFmtId="38" fontId="126" fillId="0" borderId="0" xfId="33" applyFont="1" applyFill="1"/>
    <xf numFmtId="0" fontId="30" fillId="0" borderId="28" xfId="0" applyFont="1" applyFill="1" applyBorder="1" applyAlignment="1">
      <alignment horizontal="center" vertical="center"/>
    </xf>
    <xf numFmtId="0" fontId="30" fillId="0" borderId="43" xfId="0" applyFont="1" applyFill="1" applyBorder="1" applyAlignment="1">
      <alignment horizontal="center" vertical="center"/>
    </xf>
    <xf numFmtId="176" fontId="30" fillId="0" borderId="16" xfId="0" applyNumberFormat="1" applyFont="1" applyFill="1" applyBorder="1" applyAlignment="1">
      <alignment horizontal="center" vertical="center"/>
    </xf>
    <xf numFmtId="0" fontId="34" fillId="0" borderId="20" xfId="0" applyFont="1" applyFill="1" applyBorder="1" applyAlignment="1">
      <alignment horizontal="distributed" justifyLastLine="1"/>
    </xf>
    <xf numFmtId="38" fontId="44" fillId="0" borderId="0" xfId="33" applyFont="1" applyFill="1" applyAlignment="1">
      <alignment vertical="center"/>
    </xf>
    <xf numFmtId="0" fontId="30" fillId="0" borderId="18" xfId="0" applyNumberFormat="1" applyFont="1" applyFill="1" applyBorder="1" applyAlignment="1">
      <alignment vertical="center"/>
    </xf>
    <xf numFmtId="0" fontId="30" fillId="0" borderId="10" xfId="0" applyNumberFormat="1" applyFont="1" applyFill="1" applyBorder="1" applyAlignment="1">
      <alignment vertical="center"/>
    </xf>
    <xf numFmtId="0" fontId="34" fillId="0" borderId="0" xfId="0" applyFont="1" applyFill="1" applyBorder="1" applyAlignment="1">
      <alignment horizontal="right" justifyLastLine="1"/>
    </xf>
    <xf numFmtId="0" fontId="34" fillId="0" borderId="10" xfId="0" applyFont="1" applyFill="1" applyBorder="1" applyAlignment="1">
      <alignment horizontal="distributed" justifyLastLine="1"/>
    </xf>
    <xf numFmtId="0" fontId="61" fillId="0" borderId="23" xfId="0" applyFont="1" applyFill="1" applyBorder="1" applyAlignment="1">
      <alignment vertical="center" justifyLastLine="1"/>
    </xf>
    <xf numFmtId="0" fontId="113" fillId="0" borderId="0" xfId="0" applyFont="1" applyAlignment="1"/>
    <xf numFmtId="0" fontId="97" fillId="0" borderId="39" xfId="0" applyFont="1" applyFill="1" applyBorder="1" applyAlignment="1">
      <alignment justifyLastLine="1"/>
    </xf>
    <xf numFmtId="0" fontId="97" fillId="0" borderId="23" xfId="0" applyFont="1" applyFill="1" applyBorder="1" applyAlignment="1">
      <alignment justifyLastLine="1"/>
    </xf>
    <xf numFmtId="0" fontId="26" fillId="0" borderId="0" xfId="0" applyFont="1" applyFill="1" applyAlignment="1">
      <alignment shrinkToFit="1"/>
    </xf>
    <xf numFmtId="213" fontId="34" fillId="0" borderId="0" xfId="0" applyNumberFormat="1" applyFont="1" applyFill="1" applyAlignment="1">
      <alignment horizontal="right" vertical="center" shrinkToFit="1"/>
    </xf>
    <xf numFmtId="213" fontId="68" fillId="0" borderId="0" xfId="0" applyNumberFormat="1" applyFont="1" applyFill="1" applyAlignment="1">
      <alignment horizontal="right" vertical="center" shrinkToFit="1"/>
    </xf>
    <xf numFmtId="0" fontId="51" fillId="0" borderId="0" xfId="0" applyFont="1" applyFill="1" applyAlignment="1">
      <alignment shrinkToFit="1"/>
    </xf>
    <xf numFmtId="213" fontId="35" fillId="0" borderId="0" xfId="0" applyNumberFormat="1" applyFont="1" applyFill="1" applyAlignment="1">
      <alignment vertical="center" shrinkToFit="1"/>
    </xf>
    <xf numFmtId="38" fontId="35" fillId="0" borderId="23" xfId="33" applyFont="1" applyFill="1" applyBorder="1" applyAlignment="1">
      <alignment vertical="center" shrinkToFit="1"/>
    </xf>
    <xf numFmtId="0" fontId="71" fillId="0" borderId="30" xfId="0" applyFont="1" applyFill="1" applyBorder="1" applyAlignment="1">
      <alignment horizontal="distributed" vertical="center" wrapText="1" justifyLastLine="1"/>
    </xf>
    <xf numFmtId="0" fontId="48" fillId="0" borderId="0" xfId="0" applyFont="1" applyFill="1" applyAlignment="1">
      <alignment vertical="center" shrinkToFit="1"/>
    </xf>
    <xf numFmtId="0" fontId="47" fillId="0" borderId="26" xfId="0" applyFont="1" applyFill="1" applyBorder="1" applyAlignment="1">
      <alignment horizontal="distributed" vertical="center" justifyLastLine="1"/>
    </xf>
    <xf numFmtId="176" fontId="30" fillId="0" borderId="0" xfId="0" applyNumberFormat="1" applyFont="1" applyFill="1"/>
    <xf numFmtId="0" fontId="30" fillId="0" borderId="0" xfId="0" applyFont="1" applyFill="1" applyAlignment="1">
      <alignment horizontal="left"/>
    </xf>
    <xf numFmtId="0" fontId="30" fillId="0" borderId="0" xfId="0" applyFont="1" applyFill="1" applyBorder="1" applyAlignment="1">
      <alignment horizontal="left"/>
    </xf>
    <xf numFmtId="0" fontId="26" fillId="0" borderId="0" xfId="0" applyFont="1" applyFill="1" applyAlignment="1">
      <alignment horizontal="left" shrinkToFit="1"/>
    </xf>
    <xf numFmtId="0" fontId="26" fillId="0" borderId="0" xfId="0" applyFont="1" applyFill="1" applyAlignment="1">
      <alignment vertical="center" shrinkToFit="1"/>
    </xf>
    <xf numFmtId="0" fontId="26" fillId="0" borderId="0" xfId="0" applyFont="1" applyFill="1" applyAlignment="1">
      <alignment horizontal="left" vertical="center" shrinkToFit="1"/>
    </xf>
    <xf numFmtId="0" fontId="26" fillId="0" borderId="0" xfId="0" applyFont="1" applyFill="1" applyAlignment="1">
      <alignment horizontal="left" vertical="center"/>
    </xf>
    <xf numFmtId="0" fontId="26" fillId="0" borderId="0" xfId="0" applyFont="1" applyFill="1" applyBorder="1" applyAlignment="1">
      <alignment horizontal="left" vertical="center" shrinkToFit="1"/>
    </xf>
    <xf numFmtId="0" fontId="26" fillId="0" borderId="0" xfId="0" applyFont="1" applyFill="1" applyBorder="1" applyAlignment="1">
      <alignment horizontal="left" vertical="center"/>
    </xf>
    <xf numFmtId="0" fontId="26" fillId="0" borderId="23" xfId="0" applyFont="1" applyFill="1" applyBorder="1" applyAlignment="1">
      <alignment horizontal="left" vertical="center" shrinkToFit="1"/>
    </xf>
    <xf numFmtId="0" fontId="26" fillId="0" borderId="23" xfId="0" applyFont="1" applyFill="1" applyBorder="1" applyAlignment="1">
      <alignment horizontal="left" vertical="center"/>
    </xf>
    <xf numFmtId="176" fontId="26" fillId="0" borderId="0" xfId="0" applyNumberFormat="1" applyFont="1" applyFill="1" applyBorder="1" applyAlignment="1">
      <alignment horizontal="left" vertical="center" shrinkToFit="1"/>
    </xf>
    <xf numFmtId="204" fontId="30" fillId="0" borderId="19" xfId="0" applyNumberFormat="1" applyFont="1" applyFill="1" applyBorder="1" applyAlignment="1">
      <alignment horizontal="right" vertical="center"/>
    </xf>
    <xf numFmtId="204" fontId="30" fillId="0" borderId="18" xfId="0" applyNumberFormat="1" applyFont="1" applyFill="1" applyBorder="1" applyAlignment="1">
      <alignment horizontal="right" vertical="center"/>
    </xf>
    <xf numFmtId="0" fontId="30" fillId="0" borderId="19" xfId="0" applyFont="1" applyFill="1" applyBorder="1" applyAlignment="1">
      <alignment horizontal="distributed" vertical="center" wrapText="1"/>
    </xf>
    <xf numFmtId="0" fontId="30" fillId="0" borderId="20" xfId="0" applyFont="1" applyFill="1" applyBorder="1" applyAlignment="1">
      <alignment horizontal="distributed" vertical="center" wrapText="1"/>
    </xf>
    <xf numFmtId="204" fontId="47" fillId="0" borderId="23" xfId="0" applyNumberFormat="1" applyFont="1" applyFill="1" applyBorder="1" applyAlignment="1">
      <alignment horizontal="right" vertical="center"/>
    </xf>
    <xf numFmtId="204" fontId="47" fillId="0" borderId="24" xfId="0" applyNumberFormat="1" applyFont="1" applyFill="1" applyBorder="1" applyAlignment="1">
      <alignment horizontal="right" vertical="center"/>
    </xf>
    <xf numFmtId="38" fontId="45" fillId="0" borderId="0" xfId="46" applyFont="1" applyFill="1" applyBorder="1"/>
    <xf numFmtId="38" fontId="30" fillId="0" borderId="0" xfId="46" applyFont="1" applyFill="1" applyBorder="1"/>
    <xf numFmtId="177" fontId="30" fillId="0" borderId="23" xfId="48" applyNumberFormat="1" applyFont="1" applyFill="1" applyBorder="1" applyAlignment="1">
      <alignment horizontal="right" vertical="center"/>
    </xf>
    <xf numFmtId="177" fontId="30" fillId="0" borderId="24" xfId="48" applyNumberFormat="1" applyFont="1" applyFill="1" applyBorder="1" applyAlignment="1">
      <alignment horizontal="right" vertical="center"/>
    </xf>
    <xf numFmtId="0" fontId="30" fillId="0" borderId="23" xfId="48" applyFont="1" applyFill="1" applyBorder="1" applyAlignment="1">
      <alignment horizontal="center" vertical="center"/>
    </xf>
    <xf numFmtId="0" fontId="30" fillId="0" borderId="13" xfId="48" applyFont="1" applyFill="1" applyBorder="1" applyAlignment="1">
      <alignment horizontal="distributed" vertical="center" justifyLastLine="1"/>
    </xf>
    <xf numFmtId="0" fontId="48" fillId="0" borderId="0" xfId="48" applyFont="1" applyFill="1"/>
    <xf numFmtId="0" fontId="47" fillId="0" borderId="0" xfId="0" applyFont="1" applyFill="1" applyBorder="1" applyAlignment="1">
      <alignment horizontal="left" wrapText="1"/>
    </xf>
    <xf numFmtId="206" fontId="47" fillId="0" borderId="18" xfId="0" applyNumberFormat="1" applyFont="1" applyFill="1" applyBorder="1" applyAlignment="1">
      <alignment horizontal="right" vertical="center"/>
    </xf>
    <xf numFmtId="0" fontId="30" fillId="0" borderId="0" xfId="0" applyFont="1" applyFill="1" applyBorder="1" applyAlignment="1">
      <alignment horizontal="left" wrapText="1"/>
    </xf>
    <xf numFmtId="206" fontId="30" fillId="0" borderId="10" xfId="0" applyNumberFormat="1" applyFont="1" applyFill="1" applyBorder="1" applyAlignment="1">
      <alignment horizontal="right" vertical="center"/>
    </xf>
    <xf numFmtId="178" fontId="30" fillId="0" borderId="19" xfId="44" applyNumberFormat="1" applyFont="1" applyFill="1" applyBorder="1" applyAlignment="1">
      <alignment horizontal="right" vertical="center"/>
    </xf>
    <xf numFmtId="178" fontId="30" fillId="0" borderId="0" xfId="44" applyNumberFormat="1" applyFont="1" applyFill="1" applyBorder="1" applyAlignment="1">
      <alignment horizontal="right" vertical="center"/>
    </xf>
    <xf numFmtId="178" fontId="30" fillId="0" borderId="0" xfId="44" applyNumberFormat="1" applyFont="1" applyFill="1" applyBorder="1" applyAlignment="1">
      <alignment horizontal="right" vertical="center" shrinkToFit="1"/>
    </xf>
    <xf numFmtId="178" fontId="47" fillId="0" borderId="0" xfId="44" applyNumberFormat="1" applyFont="1" applyFill="1" applyBorder="1" applyAlignment="1">
      <alignment horizontal="right" vertical="center"/>
    </xf>
    <xf numFmtId="0" fontId="34" fillId="0" borderId="0" xfId="0" applyFont="1" applyFill="1" applyBorder="1" applyAlignment="1">
      <alignment wrapText="1"/>
    </xf>
    <xf numFmtId="0" fontId="34" fillId="0" borderId="30" xfId="0" applyFont="1" applyFill="1" applyBorder="1" applyAlignment="1">
      <alignment horizontal="center" vertical="center" wrapText="1"/>
    </xf>
    <xf numFmtId="0" fontId="27" fillId="0" borderId="16" xfId="0" applyFont="1" applyFill="1" applyBorder="1" applyAlignment="1">
      <alignment horizontal="distributed" vertical="center" wrapText="1" justifyLastLine="1"/>
    </xf>
    <xf numFmtId="0" fontId="30" fillId="0" borderId="15" xfId="0" applyFont="1" applyFill="1" applyBorder="1" applyAlignment="1">
      <alignment horizontal="distributed" vertical="center" wrapText="1" justifyLastLine="1"/>
    </xf>
    <xf numFmtId="0" fontId="34" fillId="0" borderId="15" xfId="0" applyFont="1" applyFill="1" applyBorder="1" applyAlignment="1">
      <alignment horizontal="distributed" vertical="center" wrapText="1" justifyLastLine="1"/>
    </xf>
    <xf numFmtId="0" fontId="34" fillId="0" borderId="23" xfId="0" applyFont="1" applyFill="1" applyBorder="1" applyAlignment="1">
      <alignment wrapText="1"/>
    </xf>
    <xf numFmtId="177" fontId="30" fillId="0" borderId="23" xfId="0" applyNumberFormat="1" applyFont="1" applyFill="1" applyBorder="1" applyAlignment="1">
      <alignment horizontal="right" vertical="center"/>
    </xf>
    <xf numFmtId="0" fontId="47" fillId="0" borderId="0" xfId="0" applyFont="1" applyFill="1" applyAlignment="1">
      <alignment shrinkToFit="1"/>
    </xf>
    <xf numFmtId="178" fontId="30" fillId="0" borderId="10" xfId="44" applyNumberFormat="1" applyFont="1" applyFill="1" applyBorder="1" applyAlignment="1">
      <alignment horizontal="right" vertical="center" shrinkToFit="1"/>
    </xf>
    <xf numFmtId="0" fontId="34" fillId="0" borderId="26" xfId="0" applyFont="1" applyFill="1" applyBorder="1" applyAlignment="1">
      <alignment horizontal="distributed" vertical="center" justifyLastLine="1"/>
    </xf>
    <xf numFmtId="38" fontId="55" fillId="0" borderId="0" xfId="46" applyFont="1" applyFill="1" applyBorder="1" applyAlignment="1"/>
    <xf numFmtId="38" fontId="55" fillId="0" borderId="23" xfId="46" applyFont="1" applyFill="1" applyBorder="1" applyAlignment="1"/>
    <xf numFmtId="38" fontId="47" fillId="0" borderId="0" xfId="46" applyFont="1" applyFill="1"/>
    <xf numFmtId="38" fontId="47" fillId="0" borderId="18" xfId="44" applyFont="1" applyFill="1" applyBorder="1" applyAlignment="1">
      <alignment horizontal="right" vertical="center" shrinkToFit="1"/>
    </xf>
    <xf numFmtId="38" fontId="30" fillId="0" borderId="0" xfId="46" applyFont="1" applyFill="1" applyBorder="1" applyAlignment="1">
      <alignment horizontal="center" vertical="center"/>
    </xf>
    <xf numFmtId="178" fontId="54" fillId="0" borderId="20" xfId="46" applyNumberFormat="1" applyFont="1" applyFill="1" applyBorder="1" applyAlignment="1">
      <alignment horizontal="center" vertical="center"/>
    </xf>
    <xf numFmtId="178" fontId="54" fillId="0" borderId="39" xfId="46" applyNumberFormat="1" applyFont="1" applyFill="1" applyBorder="1" applyAlignment="1">
      <alignment horizontal="center" vertical="center"/>
    </xf>
    <xf numFmtId="38" fontId="62" fillId="0" borderId="16" xfId="46" applyFont="1" applyFill="1" applyBorder="1" applyAlignment="1">
      <alignment horizontal="center" vertical="distributed" textRotation="255" wrapText="1" indent="1"/>
    </xf>
    <xf numFmtId="38" fontId="66" fillId="0" borderId="16" xfId="46" applyFont="1" applyFill="1" applyBorder="1" applyAlignment="1">
      <alignment horizontal="center" vertical="distributed" textRotation="255" wrapText="1" indent="1"/>
    </xf>
    <xf numFmtId="38" fontId="62" fillId="0" borderId="12" xfId="46" applyFont="1" applyFill="1" applyBorder="1" applyAlignment="1">
      <alignment horizontal="center" vertical="center" shrinkToFit="1"/>
    </xf>
    <xf numFmtId="38" fontId="48" fillId="0" borderId="0" xfId="46" applyFont="1" applyFill="1"/>
    <xf numFmtId="38" fontId="55" fillId="0" borderId="0" xfId="46" applyFont="1" applyFill="1" applyAlignment="1"/>
    <xf numFmtId="178" fontId="45" fillId="0" borderId="19" xfId="46" applyNumberFormat="1" applyFont="1" applyFill="1" applyBorder="1" applyAlignment="1">
      <alignment horizontal="right" vertical="center"/>
    </xf>
    <xf numFmtId="0" fontId="47" fillId="0" borderId="26" xfId="46" applyNumberFormat="1" applyFont="1" applyFill="1" applyBorder="1" applyAlignment="1">
      <alignment horizontal="center" vertical="center" shrinkToFit="1"/>
    </xf>
    <xf numFmtId="0" fontId="30" fillId="0" borderId="0" xfId="46" applyNumberFormat="1" applyFont="1" applyFill="1" applyBorder="1" applyAlignment="1">
      <alignment horizontal="center" vertical="center" shrinkToFit="1"/>
    </xf>
    <xf numFmtId="0" fontId="54" fillId="0" borderId="0" xfId="46" applyNumberFormat="1" applyFont="1" applyFill="1" applyBorder="1" applyAlignment="1">
      <alignment horizontal="center" vertical="center" shrinkToFit="1"/>
    </xf>
    <xf numFmtId="38" fontId="30" fillId="0" borderId="0" xfId="46" applyFont="1" applyFill="1" applyAlignment="1">
      <alignment vertical="distributed" textRotation="255"/>
    </xf>
    <xf numFmtId="38" fontId="62" fillId="0" borderId="28" xfId="46" applyFont="1" applyFill="1" applyBorder="1" applyAlignment="1">
      <alignment horizontal="center" vertical="distributed" textRotation="255" wrapText="1" indent="1"/>
    </xf>
    <xf numFmtId="38" fontId="62" fillId="0" borderId="28" xfId="46" applyFont="1" applyFill="1" applyBorder="1" applyAlignment="1">
      <alignment horizontal="center" vertical="distributed" textRotation="255" indent="1"/>
    </xf>
    <xf numFmtId="38" fontId="62" fillId="0" borderId="12" xfId="46" applyFont="1" applyFill="1" applyBorder="1" applyAlignment="1">
      <alignment horizontal="center" vertical="distributed" textRotation="255" indent="1"/>
    </xf>
    <xf numFmtId="38" fontId="62" fillId="0" borderId="12" xfId="46" applyFont="1" applyFill="1" applyBorder="1" applyAlignment="1">
      <alignment horizontal="center" vertical="distributed" textRotation="255" wrapText="1" indent="1"/>
    </xf>
    <xf numFmtId="38" fontId="55" fillId="0" borderId="12" xfId="46" applyFont="1" applyFill="1" applyBorder="1" applyAlignment="1">
      <alignment horizontal="center" vertical="distributed" textRotation="255" wrapText="1" indent="1"/>
    </xf>
    <xf numFmtId="38" fontId="55" fillId="0" borderId="12" xfId="46" applyFont="1" applyFill="1" applyBorder="1" applyAlignment="1">
      <alignment horizontal="center" vertical="distributed" textRotation="255" indent="1"/>
    </xf>
    <xf numFmtId="38" fontId="66" fillId="0" borderId="12" xfId="46" applyFont="1" applyFill="1" applyBorder="1" applyAlignment="1">
      <alignment horizontal="center" vertical="distributed" textRotation="255" wrapText="1" indent="1"/>
    </xf>
    <xf numFmtId="38" fontId="66" fillId="0" borderId="12" xfId="46" applyFont="1" applyFill="1" applyBorder="1" applyAlignment="1">
      <alignment horizontal="center" vertical="distributed" textRotation="255" indent="1"/>
    </xf>
    <xf numFmtId="38" fontId="62" fillId="0" borderId="56" xfId="46" applyFont="1" applyFill="1" applyBorder="1" applyAlignment="1">
      <alignment horizontal="center" vertical="distributed" textRotation="255" indent="1"/>
    </xf>
    <xf numFmtId="38" fontId="62" fillId="0" borderId="43" xfId="46" applyFont="1" applyFill="1" applyBorder="1" applyAlignment="1">
      <alignment horizontal="center" vertical="distributed" textRotation="255" justifyLastLine="1"/>
    </xf>
    <xf numFmtId="38" fontId="54" fillId="0" borderId="11" xfId="46" applyFont="1" applyFill="1" applyBorder="1" applyAlignment="1">
      <alignment horizontal="center" vertical="distributed" textRotation="255"/>
    </xf>
    <xf numFmtId="38" fontId="47" fillId="0" borderId="19" xfId="46" applyFont="1" applyFill="1" applyBorder="1" applyAlignment="1">
      <alignment horizontal="center" vertical="center" shrinkToFit="1"/>
    </xf>
    <xf numFmtId="38" fontId="30" fillId="0" borderId="0" xfId="46" applyFont="1" applyFill="1" applyBorder="1" applyAlignment="1">
      <alignment horizontal="center" vertical="center" shrinkToFit="1"/>
    </xf>
    <xf numFmtId="178" fontId="54" fillId="0" borderId="20" xfId="46" applyNumberFormat="1" applyFont="1" applyFill="1" applyBorder="1" applyAlignment="1">
      <alignment horizontal="center" vertical="center" shrinkToFit="1"/>
    </xf>
    <xf numFmtId="0" fontId="54" fillId="0" borderId="12" xfId="46" applyNumberFormat="1" applyFont="1" applyFill="1" applyBorder="1" applyAlignment="1">
      <alignment horizontal="center" vertical="center" shrinkToFit="1"/>
    </xf>
    <xf numFmtId="0" fontId="54" fillId="0" borderId="28" xfId="46" applyNumberFormat="1" applyFont="1" applyFill="1" applyBorder="1" applyAlignment="1">
      <alignment horizontal="center" vertical="center" shrinkToFit="1"/>
    </xf>
    <xf numFmtId="0" fontId="54" fillId="0" borderId="11" xfId="46" applyNumberFormat="1" applyFont="1" applyFill="1" applyBorder="1" applyAlignment="1">
      <alignment horizontal="distributed" vertical="center" justifyLastLine="1" shrinkToFit="1"/>
    </xf>
    <xf numFmtId="177" fontId="30" fillId="0" borderId="0" xfId="46" applyNumberFormat="1" applyFont="1" applyFill="1" applyBorder="1" applyAlignment="1">
      <alignment horizontal="right" vertical="center" shrinkToFit="1"/>
    </xf>
    <xf numFmtId="0" fontId="30" fillId="0" borderId="0" xfId="0" applyFont="1" applyAlignment="1">
      <alignment horizontal="distributed" justifyLastLine="1"/>
    </xf>
    <xf numFmtId="0" fontId="48" fillId="0" borderId="0" xfId="0" applyFont="1" applyAlignment="1">
      <alignment vertical="center"/>
    </xf>
    <xf numFmtId="178" fontId="30" fillId="0" borderId="0" xfId="0" applyNumberFormat="1" applyFont="1" applyFill="1" applyBorder="1" applyAlignment="1">
      <alignment horizontal="right" vertical="center"/>
    </xf>
    <xf numFmtId="178" fontId="30" fillId="0" borderId="23" xfId="0" applyNumberFormat="1" applyFont="1" applyFill="1" applyBorder="1" applyAlignment="1">
      <alignment horizontal="right" vertical="center"/>
    </xf>
    <xf numFmtId="178" fontId="30" fillId="0" borderId="24" xfId="46" applyNumberFormat="1" applyFont="1" applyFill="1" applyBorder="1" applyAlignment="1">
      <alignment horizontal="right" vertical="center"/>
    </xf>
    <xf numFmtId="0" fontId="54" fillId="0" borderId="0" xfId="0" applyFont="1" applyBorder="1" applyAlignment="1">
      <alignment vertical="center" justifyLastLine="1"/>
    </xf>
    <xf numFmtId="0" fontId="58" fillId="0" borderId="0" xfId="0" applyNumberFormat="1" applyFont="1" applyFill="1" applyBorder="1" applyAlignment="1">
      <alignment horizontal="right"/>
    </xf>
    <xf numFmtId="0" fontId="97" fillId="0" borderId="0" xfId="0" applyNumberFormat="1" applyFont="1" applyFill="1" applyBorder="1" applyAlignment="1">
      <alignment horizontal="right"/>
    </xf>
    <xf numFmtId="0" fontId="116" fillId="0" borderId="0" xfId="0" applyNumberFormat="1" applyFont="1" applyFill="1" applyBorder="1" applyAlignment="1">
      <alignment horizontal="right"/>
    </xf>
    <xf numFmtId="0" fontId="116" fillId="0" borderId="0" xfId="0" applyFont="1" applyFill="1" applyBorder="1" applyAlignment="1">
      <alignment horizontal="center"/>
    </xf>
    <xf numFmtId="38" fontId="34" fillId="0" borderId="0" xfId="46" applyFont="1" applyFill="1" applyBorder="1" applyAlignment="1">
      <alignment shrinkToFit="1"/>
    </xf>
    <xf numFmtId="38" fontId="69" fillId="0" borderId="0" xfId="46" applyFont="1" applyFill="1" applyBorder="1" applyAlignment="1">
      <alignment shrinkToFit="1"/>
    </xf>
    <xf numFmtId="0" fontId="47" fillId="0" borderId="0" xfId="0" applyFont="1" applyFill="1" applyBorder="1" applyAlignment="1">
      <alignment horizontal="right"/>
    </xf>
    <xf numFmtId="0" fontId="53" fillId="0" borderId="0" xfId="0" applyFont="1" applyFill="1" applyBorder="1" applyAlignment="1">
      <alignment horizontal="right"/>
    </xf>
    <xf numFmtId="176" fontId="47" fillId="0" borderId="18" xfId="0" applyNumberFormat="1" applyFont="1" applyFill="1" applyBorder="1" applyAlignment="1">
      <alignment horizontal="right" vertical="center" shrinkToFit="1"/>
    </xf>
    <xf numFmtId="0" fontId="53" fillId="0" borderId="26" xfId="0" applyFont="1" applyFill="1" applyBorder="1" applyAlignment="1">
      <alignment horizontal="center" vertical="center" shrinkToFit="1"/>
    </xf>
    <xf numFmtId="0" fontId="49" fillId="0" borderId="0" xfId="0" applyFont="1" applyFill="1" applyBorder="1" applyAlignment="1">
      <alignment horizontal="right"/>
    </xf>
    <xf numFmtId="0" fontId="30" fillId="0" borderId="0" xfId="0" applyFont="1" applyFill="1" applyBorder="1" applyAlignment="1">
      <alignment vertical="center" justifyLastLine="1"/>
    </xf>
    <xf numFmtId="0" fontId="49" fillId="0" borderId="0" xfId="0" applyFont="1" applyFill="1" applyBorder="1" applyAlignment="1">
      <alignment vertical="center" justifyLastLine="1"/>
    </xf>
    <xf numFmtId="38" fontId="34" fillId="0" borderId="0" xfId="46" applyFont="1" applyFill="1" applyBorder="1" applyAlignment="1">
      <alignment horizontal="distributed"/>
    </xf>
    <xf numFmtId="38" fontId="69" fillId="0" borderId="0" xfId="46" applyFont="1" applyFill="1" applyBorder="1" applyAlignment="1">
      <alignment horizontal="distributed"/>
    </xf>
    <xf numFmtId="0" fontId="60" fillId="0" borderId="0" xfId="0" applyFont="1" applyAlignment="1">
      <alignment vertical="center"/>
    </xf>
    <xf numFmtId="0" fontId="67" fillId="0" borderId="0" xfId="0" applyFont="1"/>
    <xf numFmtId="0" fontId="129" fillId="0" borderId="0" xfId="0" applyFont="1" applyFill="1"/>
    <xf numFmtId="194" fontId="47" fillId="0" borderId="19" xfId="0" applyNumberFormat="1" applyFont="1" applyFill="1" applyBorder="1" applyAlignment="1">
      <alignment horizontal="right" vertical="center"/>
    </xf>
    <xf numFmtId="0" fontId="53" fillId="0" borderId="20" xfId="0" applyFont="1" applyFill="1" applyBorder="1" applyAlignment="1">
      <alignment horizontal="center" vertical="center" shrinkToFit="1"/>
    </xf>
    <xf numFmtId="0" fontId="130" fillId="0" borderId="0" xfId="0" applyFont="1" applyFill="1" applyBorder="1"/>
    <xf numFmtId="194" fontId="30" fillId="0" borderId="0" xfId="0" applyNumberFormat="1" applyFont="1" applyFill="1" applyBorder="1" applyAlignment="1">
      <alignment horizontal="right" vertical="center"/>
    </xf>
    <xf numFmtId="0" fontId="130" fillId="0" borderId="0" xfId="0" applyFont="1" applyFill="1"/>
    <xf numFmtId="194" fontId="49" fillId="0" borderId="0" xfId="0" applyNumberFormat="1" applyFont="1" applyFill="1" applyBorder="1" applyAlignment="1">
      <alignment horizontal="right" vertical="center"/>
    </xf>
    <xf numFmtId="0" fontId="69" fillId="0" borderId="24" xfId="0" applyFont="1" applyFill="1" applyBorder="1" applyAlignment="1">
      <alignment horizontal="right"/>
    </xf>
    <xf numFmtId="0" fontId="69" fillId="0" borderId="39" xfId="0" applyFont="1" applyFill="1" applyBorder="1" applyAlignment="1">
      <alignment horizontal="center" vertical="center" shrinkToFit="1"/>
    </xf>
    <xf numFmtId="38" fontId="47" fillId="0" borderId="26" xfId="46" applyFont="1" applyFill="1" applyBorder="1" applyAlignment="1">
      <alignment horizontal="center" vertical="center" shrinkToFit="1"/>
    </xf>
    <xf numFmtId="38" fontId="30" fillId="0" borderId="20" xfId="46" applyFont="1" applyFill="1" applyBorder="1" applyAlignment="1">
      <alignment horizontal="center" vertical="center" shrinkToFit="1"/>
    </xf>
    <xf numFmtId="38" fontId="30" fillId="0" borderId="16" xfId="46" applyFont="1" applyFill="1" applyBorder="1" applyAlignment="1">
      <alignment horizontal="distributed" vertical="center" justifyLastLine="1"/>
    </xf>
    <xf numFmtId="38" fontId="30" fillId="0" borderId="15" xfId="46" applyFont="1" applyFill="1" applyBorder="1" applyAlignment="1">
      <alignment horizontal="distributed" vertical="center" justifyLastLine="1"/>
    </xf>
    <xf numFmtId="38" fontId="48" fillId="0" borderId="0" xfId="46" applyFont="1" applyFill="1" applyAlignment="1">
      <alignment vertical="center"/>
    </xf>
    <xf numFmtId="194" fontId="47" fillId="0" borderId="19" xfId="46" applyNumberFormat="1" applyFont="1" applyFill="1" applyBorder="1" applyAlignment="1">
      <alignment horizontal="right" vertical="center"/>
    </xf>
    <xf numFmtId="176" fontId="47" fillId="0" borderId="19" xfId="46" applyNumberFormat="1" applyFont="1" applyFill="1" applyBorder="1" applyAlignment="1">
      <alignment horizontal="right" vertical="center"/>
    </xf>
    <xf numFmtId="176" fontId="47" fillId="0" borderId="18" xfId="46" applyNumberFormat="1" applyFont="1" applyFill="1" applyBorder="1" applyAlignment="1">
      <alignment horizontal="right" vertical="center"/>
    </xf>
    <xf numFmtId="194" fontId="30" fillId="0" borderId="0" xfId="46" applyNumberFormat="1" applyFont="1" applyFill="1" applyBorder="1" applyAlignment="1">
      <alignment horizontal="right" vertical="center"/>
    </xf>
    <xf numFmtId="176" fontId="30" fillId="0" borderId="0" xfId="46" applyNumberFormat="1" applyFont="1" applyFill="1" applyBorder="1" applyAlignment="1">
      <alignment horizontal="right" vertical="center"/>
    </xf>
    <xf numFmtId="176" fontId="30" fillId="0" borderId="10" xfId="46" applyNumberFormat="1" applyFont="1" applyFill="1" applyBorder="1" applyAlignment="1">
      <alignment horizontal="right" vertical="center"/>
    </xf>
    <xf numFmtId="38" fontId="30" fillId="0" borderId="28" xfId="46" applyFont="1" applyFill="1" applyBorder="1" applyAlignment="1">
      <alignment horizontal="distributed" vertical="center" wrapText="1" justifyLastLine="1"/>
    </xf>
    <xf numFmtId="38" fontId="30" fillId="0" borderId="12" xfId="46" applyFont="1" applyFill="1" applyBorder="1" applyAlignment="1">
      <alignment horizontal="distributed" vertical="center" wrapText="1" justifyLastLine="1"/>
    </xf>
    <xf numFmtId="178" fontId="45" fillId="0" borderId="0" xfId="46" applyNumberFormat="1" applyFont="1" applyFill="1" applyBorder="1" applyAlignment="1">
      <alignment horizontal="right" vertical="center"/>
    </xf>
    <xf numFmtId="38" fontId="30" fillId="0" borderId="30" xfId="46" applyFont="1" applyFill="1" applyBorder="1" applyAlignment="1">
      <alignment horizontal="distributed" vertical="center" justifyLastLine="1"/>
    </xf>
    <xf numFmtId="38" fontId="30" fillId="0" borderId="17" xfId="46" applyFont="1" applyFill="1" applyBorder="1" applyAlignment="1">
      <alignment horizontal="distributed" vertical="center" justifyLastLine="1"/>
    </xf>
    <xf numFmtId="176" fontId="47" fillId="0" borderId="18" xfId="0" applyNumberFormat="1" applyFont="1" applyFill="1" applyBorder="1" applyAlignment="1">
      <alignment vertical="center"/>
    </xf>
    <xf numFmtId="0" fontId="26" fillId="0" borderId="0" xfId="0" applyFont="1" applyFill="1" applyBorder="1"/>
    <xf numFmtId="214" fontId="47" fillId="0" borderId="19" xfId="0" quotePrefix="1" applyNumberFormat="1" applyFont="1" applyFill="1" applyBorder="1" applyAlignment="1">
      <alignment horizontal="right" vertical="center"/>
    </xf>
    <xf numFmtId="215" fontId="47" fillId="0" borderId="19" xfId="0" applyNumberFormat="1" applyFont="1" applyFill="1" applyBorder="1" applyAlignment="1">
      <alignment horizontal="right" vertical="center"/>
    </xf>
    <xf numFmtId="214" fontId="47" fillId="0" borderId="19" xfId="0" applyNumberFormat="1" applyFont="1" applyFill="1" applyBorder="1" applyAlignment="1">
      <alignment horizontal="right" vertical="center"/>
    </xf>
    <xf numFmtId="182" fontId="47" fillId="0" borderId="18" xfId="0" applyNumberFormat="1" applyFont="1" applyFill="1" applyBorder="1" applyAlignment="1">
      <alignment horizontal="right" vertical="center"/>
    </xf>
    <xf numFmtId="214" fontId="30" fillId="0" borderId="0" xfId="0" quotePrefix="1" applyNumberFormat="1" applyFont="1" applyFill="1" applyBorder="1" applyAlignment="1">
      <alignment horizontal="right" vertical="center"/>
    </xf>
    <xf numFmtId="215" fontId="30" fillId="0" borderId="0" xfId="0" applyNumberFormat="1" applyFont="1" applyFill="1" applyBorder="1" applyAlignment="1">
      <alignment horizontal="right" vertical="center"/>
    </xf>
    <xf numFmtId="214" fontId="30" fillId="0" borderId="0" xfId="0" applyNumberFormat="1" applyFont="1" applyFill="1" applyBorder="1" applyAlignment="1">
      <alignment horizontal="right" vertical="center"/>
    </xf>
    <xf numFmtId="182" fontId="30" fillId="0" borderId="10" xfId="0" applyNumberFormat="1" applyFont="1" applyFill="1" applyBorder="1" applyAlignment="1">
      <alignment horizontal="right" vertical="center"/>
    </xf>
    <xf numFmtId="0" fontId="34" fillId="0" borderId="39" xfId="0" applyFont="1" applyFill="1" applyBorder="1" applyAlignment="1">
      <alignment horizontal="center" shrinkToFit="1"/>
    </xf>
    <xf numFmtId="0" fontId="47" fillId="0" borderId="23" xfId="0" applyFont="1" applyFill="1" applyBorder="1" applyAlignment="1">
      <alignment horizontal="right" vertical="center"/>
    </xf>
    <xf numFmtId="0" fontId="102" fillId="26" borderId="0" xfId="64" applyFont="1" applyFill="1" applyBorder="1" applyAlignment="1">
      <alignment horizontal="center" vertical="center"/>
    </xf>
    <xf numFmtId="38" fontId="127" fillId="0" borderId="0" xfId="33" applyFont="1" applyFill="1"/>
    <xf numFmtId="199" fontId="30" fillId="0" borderId="14" xfId="48" applyNumberFormat="1" applyFont="1" applyFill="1" applyBorder="1" applyAlignment="1">
      <alignment horizontal="distributed" vertical="center" justifyLastLine="1"/>
    </xf>
    <xf numFmtId="199" fontId="62" fillId="0" borderId="30" xfId="57" applyNumberFormat="1" applyFont="1" applyFill="1" applyBorder="1" applyAlignment="1">
      <alignment horizontal="distributed" vertical="center" wrapText="1" justifyLastLine="1"/>
    </xf>
    <xf numFmtId="38" fontId="47" fillId="0" borderId="10" xfId="44" applyFont="1" applyFill="1" applyBorder="1" applyAlignment="1">
      <alignment horizontal="distributed" vertical="center"/>
    </xf>
    <xf numFmtId="0" fontId="30" fillId="0" borderId="18" xfId="0" applyFont="1" applyFill="1" applyBorder="1" applyAlignment="1">
      <alignment horizontal="distributed" vertical="center"/>
    </xf>
    <xf numFmtId="0" fontId="50" fillId="0" borderId="30" xfId="0" applyFont="1" applyFill="1" applyBorder="1" applyAlignment="1">
      <alignment horizontal="distributed" vertical="center" wrapText="1"/>
    </xf>
    <xf numFmtId="0" fontId="61" fillId="0" borderId="0" xfId="0" applyFont="1" applyFill="1" applyBorder="1" applyAlignment="1">
      <alignment shrinkToFit="1"/>
    </xf>
    <xf numFmtId="38" fontId="30" fillId="0" borderId="0" xfId="33" applyFont="1" applyAlignment="1">
      <alignment vertical="center"/>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2" fillId="0" borderId="0" xfId="0" applyFont="1" applyFill="1" applyAlignment="1">
      <alignment horizontal="center" vertical="center"/>
    </xf>
    <xf numFmtId="0" fontId="34" fillId="0" borderId="31" xfId="0" applyFont="1" applyFill="1" applyBorder="1" applyAlignment="1">
      <alignment horizontal="left"/>
    </xf>
    <xf numFmtId="0" fontId="34" fillId="0" borderId="31" xfId="0" applyFont="1" applyFill="1" applyBorder="1" applyAlignment="1"/>
    <xf numFmtId="0" fontId="34" fillId="0" borderId="0" xfId="0" applyFont="1" applyFill="1" applyBorder="1" applyAlignment="1">
      <alignment horizontal="left"/>
    </xf>
    <xf numFmtId="0" fontId="30" fillId="0" borderId="17" xfId="0" applyFont="1" applyFill="1" applyBorder="1" applyAlignment="1">
      <alignment horizontal="distributed" vertical="center" justifyLastLine="1"/>
    </xf>
    <xf numFmtId="0" fontId="34" fillId="0" borderId="0" xfId="0" applyFont="1" applyFill="1" applyAlignment="1">
      <alignment horizontal="left"/>
    </xf>
    <xf numFmtId="0" fontId="30" fillId="0" borderId="0" xfId="0" applyFont="1" applyFill="1" applyBorder="1" applyAlignment="1">
      <alignment horizontal="center" vertical="center"/>
    </xf>
    <xf numFmtId="0" fontId="34" fillId="0" borderId="31" xfId="0" applyFont="1" applyFill="1" applyBorder="1" applyAlignment="1">
      <alignment horizontal="right"/>
    </xf>
    <xf numFmtId="0" fontId="30" fillId="0" borderId="20" xfId="0" applyFont="1" applyFill="1" applyBorder="1" applyAlignment="1">
      <alignment horizontal="center" vertical="center"/>
    </xf>
    <xf numFmtId="0" fontId="34"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0" xfId="0" applyFont="1" applyFill="1" applyBorder="1" applyAlignment="1">
      <alignment horizontal="distributed" vertical="center"/>
    </xf>
    <xf numFmtId="0" fontId="30" fillId="0" borderId="22" xfId="0" applyFont="1" applyFill="1" applyBorder="1" applyAlignment="1">
      <alignment horizontal="distributed" vertical="center" justifyLastLine="1"/>
    </xf>
    <xf numFmtId="0" fontId="34" fillId="0" borderId="31" xfId="0" applyFont="1" applyFill="1" applyBorder="1" applyAlignment="1">
      <alignment horizontal="left"/>
    </xf>
    <xf numFmtId="0" fontId="34" fillId="0" borderId="31" xfId="0" applyFont="1" applyFill="1" applyBorder="1" applyAlignment="1"/>
    <xf numFmtId="0" fontId="34" fillId="0" borderId="23" xfId="0" applyFont="1" applyFill="1" applyBorder="1" applyAlignment="1"/>
    <xf numFmtId="0" fontId="34" fillId="0" borderId="0" xfId="0" applyFont="1" applyFill="1" applyBorder="1" applyAlignment="1">
      <alignment horizontal="left"/>
    </xf>
    <xf numFmtId="0" fontId="48" fillId="0" borderId="0" xfId="0" applyFont="1" applyFill="1" applyAlignment="1">
      <alignment vertical="center"/>
    </xf>
    <xf numFmtId="0" fontId="30" fillId="0" borderId="17" xfId="0" applyFont="1" applyFill="1" applyBorder="1" applyAlignment="1">
      <alignment horizontal="distributed" vertical="center" justifyLastLine="1"/>
    </xf>
    <xf numFmtId="0" fontId="30" fillId="0" borderId="28" xfId="0" applyFont="1" applyFill="1" applyBorder="1" applyAlignment="1">
      <alignment horizontal="distributed" vertical="center" wrapText="1" justifyLastLine="1"/>
    </xf>
    <xf numFmtId="38" fontId="30" fillId="0" borderId="16" xfId="33" applyFont="1" applyFill="1" applyBorder="1" applyAlignment="1">
      <alignment horizontal="distributed" vertical="center" justifyLastLine="1"/>
    </xf>
    <xf numFmtId="0" fontId="34" fillId="0" borderId="0" xfId="0" applyFont="1" applyFill="1" applyAlignment="1">
      <alignment horizontal="left"/>
    </xf>
    <xf numFmtId="0" fontId="54" fillId="0" borderId="0" xfId="0" applyFont="1" applyBorder="1" applyAlignment="1">
      <alignment horizontal="distributed" vertical="center"/>
    </xf>
    <xf numFmtId="0" fontId="34" fillId="0" borderId="31" xfId="0" applyFont="1" applyFill="1" applyBorder="1" applyAlignment="1">
      <alignment horizontal="right"/>
    </xf>
    <xf numFmtId="181" fontId="47" fillId="0" borderId="19" xfId="0" applyNumberFormat="1" applyFont="1" applyFill="1" applyBorder="1" applyAlignment="1">
      <alignment vertical="center"/>
    </xf>
    <xf numFmtId="38" fontId="69" fillId="0" borderId="16" xfId="46" applyFont="1" applyFill="1" applyBorder="1" applyAlignment="1">
      <alignment horizontal="distributed" vertical="center" wrapText="1" justifyLastLine="1" shrinkToFit="1"/>
    </xf>
    <xf numFmtId="0" fontId="34" fillId="0" borderId="16" xfId="0" quotePrefix="1" applyFont="1" applyFill="1" applyBorder="1" applyAlignment="1">
      <alignment horizontal="distributed" vertical="center" justifyLastLine="1"/>
    </xf>
    <xf numFmtId="38" fontId="30" fillId="0" borderId="11" xfId="46" applyFont="1" applyFill="1" applyBorder="1" applyAlignment="1">
      <alignment horizontal="distributed" vertical="center" wrapText="1" justifyLastLine="1"/>
    </xf>
    <xf numFmtId="0" fontId="38" fillId="0" borderId="39" xfId="43" applyFont="1" applyFill="1" applyBorder="1" applyAlignment="1">
      <alignment horizontal="center"/>
    </xf>
    <xf numFmtId="0" fontId="30" fillId="0" borderId="0" xfId="0" applyFont="1" applyBorder="1" applyAlignment="1">
      <alignment vertical="center"/>
    </xf>
    <xf numFmtId="179" fontId="38" fillId="0" borderId="72" xfId="43" applyNumberFormat="1" applyFont="1" applyFill="1" applyBorder="1" applyAlignment="1">
      <alignment horizontal="right"/>
    </xf>
    <xf numFmtId="0" fontId="38" fillId="0" borderId="72" xfId="43" applyFont="1" applyFill="1" applyBorder="1" applyAlignment="1">
      <alignment horizontal="right"/>
    </xf>
    <xf numFmtId="181" fontId="30" fillId="0" borderId="0" xfId="0" applyNumberFormat="1" applyFont="1" applyFill="1" applyBorder="1" applyAlignment="1">
      <alignment horizontal="right" vertical="center"/>
    </xf>
    <xf numFmtId="181" fontId="47" fillId="0" borderId="19" xfId="0" applyNumberFormat="1" applyFont="1" applyFill="1" applyBorder="1" applyAlignment="1">
      <alignment horizontal="right" vertical="center"/>
    </xf>
    <xf numFmtId="0" fontId="30" fillId="0" borderId="12" xfId="0" applyFont="1" applyFill="1" applyBorder="1" applyAlignment="1">
      <alignment horizontal="distributed" vertical="center" wrapText="1" justifyLastLine="1"/>
    </xf>
    <xf numFmtId="0" fontId="34" fillId="0" borderId="73" xfId="0" applyFont="1" applyFill="1" applyBorder="1" applyAlignment="1">
      <alignment horizontal="left"/>
    </xf>
    <xf numFmtId="180" fontId="30" fillId="0" borderId="0" xfId="0" applyNumberFormat="1" applyFont="1" applyBorder="1" applyAlignment="1">
      <alignment horizontal="right" vertical="center"/>
    </xf>
    <xf numFmtId="180" fontId="47" fillId="0" borderId="19" xfId="0" applyNumberFormat="1" applyFont="1" applyBorder="1" applyAlignment="1">
      <alignment horizontal="right" vertical="center"/>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16" xfId="0" applyFont="1" applyFill="1" applyBorder="1" applyAlignment="1">
      <alignment horizontal="distributed" vertical="center" wrapText="1" justifyLastLine="1"/>
    </xf>
    <xf numFmtId="0" fontId="34" fillId="0" borderId="16" xfId="0" applyFont="1" applyFill="1" applyBorder="1" applyAlignment="1">
      <alignment horizontal="distributed" vertical="center" justifyLastLine="1"/>
    </xf>
    <xf numFmtId="38" fontId="32" fillId="0" borderId="0" xfId="33" applyFont="1" applyFill="1" applyAlignment="1">
      <alignment horizontal="center" vertical="center"/>
    </xf>
    <xf numFmtId="0" fontId="34" fillId="0" borderId="31" xfId="0" applyFont="1" applyFill="1" applyBorder="1" applyAlignment="1">
      <alignment horizontal="left"/>
    </xf>
    <xf numFmtId="0" fontId="34" fillId="0" borderId="31" xfId="0" applyFont="1" applyFill="1" applyBorder="1" applyAlignment="1"/>
    <xf numFmtId="0" fontId="34" fillId="0" borderId="0" xfId="0" applyFont="1" applyFill="1" applyBorder="1" applyAlignment="1">
      <alignment horizontal="left"/>
    </xf>
    <xf numFmtId="0" fontId="30" fillId="0" borderId="17" xfId="0" applyFont="1" applyFill="1" applyBorder="1" applyAlignment="1">
      <alignment horizontal="distributed" vertical="center" justifyLastLine="1"/>
    </xf>
    <xf numFmtId="0" fontId="30" fillId="0" borderId="0" xfId="0" applyFont="1" applyFill="1" applyBorder="1" applyAlignment="1">
      <alignment horizontal="distributed" vertical="center"/>
    </xf>
    <xf numFmtId="0" fontId="34" fillId="0" borderId="31" xfId="0" applyFont="1" applyFill="1" applyBorder="1" applyAlignment="1">
      <alignment horizontal="right"/>
    </xf>
    <xf numFmtId="0" fontId="34" fillId="0" borderId="16" xfId="0" applyFont="1" applyFill="1" applyBorder="1" applyAlignment="1">
      <alignment horizontal="distributed" vertical="center" wrapText="1" justifyLastLine="1"/>
    </xf>
    <xf numFmtId="49" fontId="31" fillId="0" borderId="0" xfId="0" quotePrefix="1" applyNumberFormat="1" applyFont="1" applyFill="1" applyAlignment="1">
      <alignment vertical="center"/>
    </xf>
    <xf numFmtId="216" fontId="30" fillId="0" borderId="27" xfId="46" applyNumberFormat="1" applyFont="1" applyFill="1" applyBorder="1" applyAlignment="1">
      <alignment horizontal="distributed" vertical="center" justifyLastLine="1"/>
    </xf>
    <xf numFmtId="216" fontId="30" fillId="0" borderId="43" xfId="46" applyNumberFormat="1" applyFont="1" applyFill="1" applyBorder="1" applyAlignment="1">
      <alignment horizontal="distributed" vertical="center" wrapText="1" justifyLastLine="1"/>
    </xf>
    <xf numFmtId="216" fontId="30" fillId="0" borderId="27" xfId="46" applyNumberFormat="1" applyFont="1" applyFill="1" applyBorder="1" applyAlignment="1">
      <alignment horizontal="distributed" vertical="center" wrapText="1" justifyLastLine="1"/>
    </xf>
    <xf numFmtId="216" fontId="26" fillId="0" borderId="28" xfId="46" applyNumberFormat="1" applyFont="1" applyFill="1" applyBorder="1" applyAlignment="1">
      <alignment horizontal="distributed" vertical="center" wrapText="1" justifyLastLine="1"/>
    </xf>
    <xf numFmtId="216" fontId="30" fillId="0" borderId="12" xfId="46" applyNumberFormat="1" applyFont="1" applyFill="1" applyBorder="1" applyAlignment="1">
      <alignment horizontal="distributed" vertical="center" wrapText="1" justifyLastLine="1"/>
    </xf>
    <xf numFmtId="216" fontId="30" fillId="0" borderId="28" xfId="46" applyNumberFormat="1" applyFont="1" applyFill="1" applyBorder="1" applyAlignment="1">
      <alignment horizontal="distributed" vertical="center" wrapText="1" justifyLastLine="1"/>
    </xf>
    <xf numFmtId="38" fontId="47" fillId="0" borderId="74" xfId="46" applyFont="1" applyFill="1" applyBorder="1" applyAlignment="1">
      <alignment horizontal="center" vertical="center"/>
    </xf>
    <xf numFmtId="178" fontId="47" fillId="0" borderId="75" xfId="46" applyNumberFormat="1" applyFont="1" applyFill="1" applyBorder="1" applyAlignment="1">
      <alignment horizontal="right" vertical="center"/>
    </xf>
    <xf numFmtId="178" fontId="47" fillId="0" borderId="74" xfId="46" applyNumberFormat="1" applyFont="1" applyFill="1" applyBorder="1" applyAlignment="1">
      <alignment horizontal="right" vertical="center"/>
    </xf>
    <xf numFmtId="0" fontId="34" fillId="0" borderId="46" xfId="46" applyNumberFormat="1" applyFont="1" applyFill="1" applyBorder="1" applyAlignment="1">
      <alignment horizontal="distributed" vertical="center" justifyLastLine="1"/>
    </xf>
    <xf numFmtId="0" fontId="34" fillId="0" borderId="15" xfId="46" applyNumberFormat="1" applyFont="1" applyFill="1" applyBorder="1" applyAlignment="1">
      <alignment horizontal="distributed" vertical="center" justifyLastLine="1"/>
    </xf>
    <xf numFmtId="38" fontId="30" fillId="0" borderId="16" xfId="46" applyFont="1" applyFill="1" applyBorder="1" applyAlignment="1">
      <alignment horizontal="center" vertical="center"/>
    </xf>
    <xf numFmtId="177" fontId="30" fillId="0" borderId="10" xfId="46" applyNumberFormat="1" applyFont="1" applyFill="1" applyBorder="1" applyAlignment="1">
      <alignment horizontal="right" vertical="center" shrinkToFit="1"/>
    </xf>
    <xf numFmtId="0" fontId="47" fillId="0" borderId="74" xfId="46" applyNumberFormat="1" applyFont="1" applyFill="1" applyBorder="1" applyAlignment="1">
      <alignment horizontal="center" vertical="center" shrinkToFit="1"/>
    </xf>
    <xf numFmtId="177" fontId="47" fillId="0" borderId="75" xfId="46" applyNumberFormat="1" applyFont="1" applyFill="1" applyBorder="1" applyAlignment="1">
      <alignment horizontal="right" vertical="center" shrinkToFit="1"/>
    </xf>
    <xf numFmtId="177" fontId="47" fillId="0" borderId="74" xfId="46" applyNumberFormat="1" applyFont="1" applyFill="1" applyBorder="1" applyAlignment="1">
      <alignment horizontal="right" vertical="center" shrinkToFit="1"/>
    </xf>
    <xf numFmtId="0" fontId="34" fillId="0" borderId="16" xfId="46" applyNumberFormat="1" applyFont="1" applyFill="1" applyBorder="1" applyAlignment="1">
      <alignment horizontal="distributed" vertical="center" justifyLastLine="1"/>
    </xf>
    <xf numFmtId="0" fontId="34" fillId="0" borderId="17" xfId="46" applyNumberFormat="1" applyFont="1" applyFill="1" applyBorder="1" applyAlignment="1">
      <alignment horizontal="distributed" vertical="center" justifyLastLine="1"/>
    </xf>
    <xf numFmtId="0" fontId="34" fillId="0" borderId="30" xfId="46" applyNumberFormat="1" applyFont="1" applyFill="1" applyBorder="1" applyAlignment="1">
      <alignment horizontal="distributed" vertical="center" justifyLastLine="1"/>
    </xf>
    <xf numFmtId="177" fontId="47" fillId="0" borderId="75" xfId="46" applyNumberFormat="1" applyFont="1" applyFill="1" applyBorder="1" applyAlignment="1">
      <alignment horizontal="right" vertical="center"/>
    </xf>
    <xf numFmtId="177" fontId="47" fillId="0" borderId="74" xfId="46" applyNumberFormat="1" applyFont="1" applyFill="1" applyBorder="1" applyAlignment="1">
      <alignment horizontal="right" vertical="center"/>
    </xf>
    <xf numFmtId="49" fontId="30" fillId="0" borderId="76" xfId="0" applyNumberFormat="1" applyFont="1" applyFill="1" applyBorder="1" applyAlignment="1">
      <alignment horizontal="distributed" vertical="center" justifyLastLine="1"/>
    </xf>
    <xf numFmtId="0" fontId="30" fillId="0" borderId="74" xfId="0" applyFont="1" applyFill="1" applyBorder="1" applyAlignment="1">
      <alignment horizontal="distributed" vertical="center" justifyLastLine="1"/>
    </xf>
    <xf numFmtId="0" fontId="30" fillId="0" borderId="75" xfId="0" applyFont="1" applyFill="1" applyBorder="1" applyAlignment="1">
      <alignment horizontal="distributed" vertical="center" justifyLastLine="1"/>
    </xf>
    <xf numFmtId="0" fontId="47" fillId="0" borderId="74" xfId="0" applyNumberFormat="1" applyFont="1" applyFill="1" applyBorder="1" applyAlignment="1">
      <alignment horizontal="center" vertical="center" shrinkToFit="1"/>
    </xf>
    <xf numFmtId="176" fontId="47" fillId="0" borderId="75" xfId="0" applyNumberFormat="1" applyFont="1" applyFill="1" applyBorder="1" applyAlignment="1">
      <alignment horizontal="right" vertical="center"/>
    </xf>
    <xf numFmtId="176" fontId="47" fillId="0" borderId="74" xfId="0" applyNumberFormat="1" applyFont="1" applyFill="1" applyBorder="1" applyAlignment="1">
      <alignment horizontal="right" vertical="center"/>
    </xf>
    <xf numFmtId="0" fontId="30" fillId="0" borderId="39" xfId="0" applyFont="1" applyFill="1" applyBorder="1" applyAlignment="1">
      <alignment horizontal="center" vertical="center"/>
    </xf>
    <xf numFmtId="182" fontId="30" fillId="0" borderId="0" xfId="33" applyNumberFormat="1" applyFont="1" applyFill="1" applyBorder="1" applyAlignment="1">
      <alignment horizontal="right" vertical="center"/>
    </xf>
    <xf numFmtId="180" fontId="30" fillId="0" borderId="0" xfId="33" applyNumberFormat="1" applyFont="1" applyFill="1" applyBorder="1" applyAlignment="1">
      <alignment horizontal="right" vertical="center"/>
    </xf>
    <xf numFmtId="0" fontId="30" fillId="0" borderId="76" xfId="0" applyFont="1" applyFill="1" applyBorder="1" applyAlignment="1">
      <alignment horizontal="distributed" vertical="center"/>
    </xf>
    <xf numFmtId="38" fontId="30" fillId="0" borderId="74" xfId="33" applyFont="1" applyFill="1" applyBorder="1" applyAlignment="1">
      <alignment vertical="center" shrinkToFit="1"/>
    </xf>
    <xf numFmtId="182" fontId="30" fillId="0" borderId="74" xfId="33" applyNumberFormat="1" applyFont="1" applyFill="1" applyBorder="1" applyAlignment="1">
      <alignment horizontal="right" vertical="center"/>
    </xf>
    <xf numFmtId="180" fontId="30" fillId="0" borderId="74" xfId="0" applyNumberFormat="1" applyFont="1" applyFill="1" applyBorder="1" applyAlignment="1">
      <alignment horizontal="right" vertical="center" shrinkToFit="1"/>
    </xf>
    <xf numFmtId="180" fontId="30" fillId="0" borderId="74" xfId="33" applyNumberFormat="1" applyFont="1" applyFill="1" applyBorder="1" applyAlignment="1">
      <alignment vertical="center" shrinkToFit="1"/>
    </xf>
    <xf numFmtId="185" fontId="47" fillId="0" borderId="0" xfId="33" applyNumberFormat="1" applyFont="1" applyFill="1" applyBorder="1" applyAlignment="1">
      <alignment horizontal="right" vertical="center"/>
    </xf>
    <xf numFmtId="185" fontId="30" fillId="0" borderId="0" xfId="33" applyNumberFormat="1" applyFont="1" applyFill="1" applyBorder="1" applyAlignment="1">
      <alignment horizontal="right" vertical="center"/>
    </xf>
    <xf numFmtId="38" fontId="30" fillId="0" borderId="0" xfId="33" applyFont="1" applyFill="1" applyBorder="1" applyAlignment="1">
      <alignment horizontal="right" vertical="center" wrapText="1"/>
    </xf>
    <xf numFmtId="0" fontId="30" fillId="0" borderId="74" xfId="0" applyFont="1" applyFill="1" applyBorder="1" applyAlignment="1">
      <alignment horizontal="distributed" vertical="center"/>
    </xf>
    <xf numFmtId="180" fontId="30" fillId="0" borderId="75" xfId="33" applyNumberFormat="1" applyFont="1" applyFill="1" applyBorder="1" applyAlignment="1">
      <alignment horizontal="right" vertical="center"/>
    </xf>
    <xf numFmtId="182" fontId="30" fillId="0" borderId="74" xfId="47" applyNumberFormat="1" applyFont="1" applyFill="1" applyBorder="1" applyAlignment="1">
      <alignment horizontal="right" vertical="center"/>
    </xf>
    <xf numFmtId="38" fontId="30" fillId="0" borderId="74" xfId="33" applyFont="1" applyFill="1" applyBorder="1" applyAlignment="1">
      <alignment horizontal="right" vertical="center"/>
    </xf>
    <xf numFmtId="185" fontId="30" fillId="0" borderId="74" xfId="33" applyNumberFormat="1" applyFont="1" applyFill="1" applyBorder="1" applyAlignment="1">
      <alignment horizontal="right" vertical="center"/>
    </xf>
    <xf numFmtId="38" fontId="30" fillId="0" borderId="74" xfId="33" applyFont="1" applyFill="1" applyBorder="1" applyAlignment="1">
      <alignment horizontal="right" vertical="center" shrinkToFit="1"/>
    </xf>
    <xf numFmtId="38" fontId="30" fillId="0" borderId="74" xfId="33" applyFont="1" applyFill="1" applyBorder="1" applyAlignment="1">
      <alignment horizontal="right" vertical="center" wrapText="1"/>
    </xf>
    <xf numFmtId="180" fontId="47" fillId="0" borderId="0" xfId="0" applyNumberFormat="1" applyFont="1" applyFill="1" applyBorder="1" applyAlignment="1">
      <alignment horizontal="right" vertical="center"/>
    </xf>
    <xf numFmtId="180" fontId="30" fillId="0" borderId="74" xfId="0" applyNumberFormat="1" applyFont="1" applyFill="1" applyBorder="1" applyAlignment="1">
      <alignment horizontal="right" vertical="center"/>
    </xf>
    <xf numFmtId="180" fontId="34" fillId="0" borderId="0" xfId="0" applyNumberFormat="1" applyFont="1" applyFill="1" applyAlignment="1">
      <alignment horizontal="right"/>
    </xf>
    <xf numFmtId="177" fontId="47" fillId="0" borderId="74" xfId="33" applyNumberFormat="1" applyFont="1" applyFill="1" applyBorder="1" applyAlignment="1">
      <alignment horizontal="right" vertical="center"/>
    </xf>
    <xf numFmtId="0" fontId="27" fillId="0" borderId="0" xfId="0" applyFont="1" applyFill="1" applyBorder="1" applyAlignment="1"/>
    <xf numFmtId="0" fontId="26" fillId="0" borderId="0" xfId="0" applyFont="1" applyFill="1" applyBorder="1" applyAlignment="1">
      <alignment horizontal="right"/>
    </xf>
    <xf numFmtId="38" fontId="34" fillId="0" borderId="74" xfId="33" applyFont="1" applyFill="1" applyBorder="1" applyAlignment="1">
      <alignment horizontal="right" vertical="center" shrinkToFit="1"/>
    </xf>
    <xf numFmtId="40" fontId="34" fillId="0" borderId="74" xfId="33" applyNumberFormat="1" applyFont="1" applyFill="1" applyBorder="1" applyAlignment="1">
      <alignment horizontal="right" vertical="center" shrinkToFit="1"/>
    </xf>
    <xf numFmtId="38" fontId="30" fillId="0" borderId="74" xfId="33" applyFont="1" applyFill="1" applyBorder="1" applyAlignment="1">
      <alignment horizontal="distributed" vertical="center" justifyLastLine="1"/>
    </xf>
    <xf numFmtId="38" fontId="30" fillId="0" borderId="75" xfId="33" applyFont="1" applyFill="1" applyBorder="1" applyAlignment="1">
      <alignment horizontal="distributed" vertical="center" justifyLastLine="1"/>
    </xf>
    <xf numFmtId="49" fontId="31" fillId="0" borderId="0" xfId="0" applyNumberFormat="1" applyFont="1" applyFill="1" applyAlignment="1">
      <alignment vertical="center"/>
    </xf>
    <xf numFmtId="38" fontId="30" fillId="0" borderId="74" xfId="33" applyFont="1" applyFill="1" applyBorder="1" applyAlignment="1">
      <alignment horizontal="distributed" vertical="center" wrapText="1" justifyLastLine="1"/>
    </xf>
    <xf numFmtId="38" fontId="30" fillId="0" borderId="16" xfId="33" applyFont="1" applyFill="1" applyBorder="1" applyAlignment="1">
      <alignment horizontal="distributed" vertical="center" wrapText="1" justifyLastLine="1"/>
    </xf>
    <xf numFmtId="38" fontId="30" fillId="0" borderId="75" xfId="33" applyFont="1" applyFill="1" applyBorder="1" applyAlignment="1">
      <alignment horizontal="distributed" vertical="center" wrapText="1" justifyLastLine="1"/>
    </xf>
    <xf numFmtId="38" fontId="30" fillId="0" borderId="30" xfId="33" applyFont="1" applyFill="1" applyBorder="1" applyAlignment="1">
      <alignment horizontal="distributed" vertical="center" wrapText="1" justifyLastLine="1"/>
    </xf>
    <xf numFmtId="38" fontId="34" fillId="0" borderId="74" xfId="33" applyNumberFormat="1" applyFont="1" applyFill="1" applyBorder="1" applyAlignment="1">
      <alignment horizontal="right" vertical="center" shrinkToFit="1"/>
    </xf>
    <xf numFmtId="38" fontId="30" fillId="0" borderId="11" xfId="33" applyFont="1" applyFill="1" applyBorder="1" applyAlignment="1">
      <alignment horizontal="distributed" vertical="center" wrapText="1" justifyLastLine="1"/>
    </xf>
    <xf numFmtId="0" fontId="30" fillId="0" borderId="43" xfId="0" applyFont="1" applyFill="1" applyBorder="1" applyAlignment="1">
      <alignment horizontal="distributed" vertical="center" wrapText="1" justifyLastLine="1"/>
    </xf>
    <xf numFmtId="0" fontId="34" fillId="0" borderId="74" xfId="0" applyFont="1" applyFill="1" applyBorder="1" applyAlignment="1">
      <alignment vertical="center"/>
    </xf>
    <xf numFmtId="38" fontId="102" fillId="0" borderId="0" xfId="64" applyNumberFormat="1" applyFont="1" applyFill="1" applyAlignment="1">
      <alignment vertical="center"/>
    </xf>
    <xf numFmtId="0" fontId="30" fillId="0" borderId="16"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4" fillId="0" borderId="31" xfId="0" applyFont="1" applyFill="1" applyBorder="1" applyAlignment="1"/>
    <xf numFmtId="0" fontId="30" fillId="0" borderId="75" xfId="0" applyFont="1" applyFill="1" applyBorder="1" applyAlignment="1">
      <alignment horizontal="distributed" vertical="center" justifyLastLine="1"/>
    </xf>
    <xf numFmtId="0" fontId="48" fillId="0" borderId="0" xfId="0" applyFont="1" applyFill="1" applyAlignment="1">
      <alignment vertical="center"/>
    </xf>
    <xf numFmtId="0" fontId="30" fillId="0" borderId="17" xfId="0" applyFont="1" applyFill="1" applyBorder="1" applyAlignment="1">
      <alignment horizontal="distributed" vertical="center" justifyLastLine="1"/>
    </xf>
    <xf numFmtId="0" fontId="30" fillId="0" borderId="30" xfId="0" applyNumberFormat="1" applyFont="1" applyFill="1" applyBorder="1" applyAlignment="1">
      <alignment horizontal="distributed" vertical="center" justifyLastLine="1"/>
    </xf>
    <xf numFmtId="38" fontId="30" fillId="0" borderId="16" xfId="33" applyFont="1" applyFill="1" applyBorder="1" applyAlignment="1">
      <alignment horizontal="distributed" vertical="center" justifyLastLine="1"/>
    </xf>
    <xf numFmtId="38" fontId="30" fillId="0" borderId="15" xfId="33" applyFont="1" applyFill="1" applyBorder="1" applyAlignment="1">
      <alignment horizontal="distributed" vertical="center" justifyLastLine="1"/>
    </xf>
    <xf numFmtId="0" fontId="34" fillId="0" borderId="31" xfId="0" applyFont="1" applyFill="1" applyBorder="1" applyAlignment="1">
      <alignment horizontal="right"/>
    </xf>
    <xf numFmtId="0" fontId="30" fillId="0" borderId="15" xfId="0" applyFont="1" applyBorder="1" applyAlignment="1">
      <alignment horizontal="distributed" vertical="center" wrapText="1" justifyLastLine="1"/>
    </xf>
    <xf numFmtId="0" fontId="30" fillId="0" borderId="16" xfId="0" applyFont="1" applyBorder="1" applyAlignment="1">
      <alignment horizontal="distributed" vertical="center" wrapText="1" justifyLastLine="1"/>
    </xf>
    <xf numFmtId="0" fontId="38" fillId="0" borderId="10" xfId="43" applyFont="1" applyFill="1" applyBorder="1" applyAlignment="1">
      <alignment horizontal="right"/>
    </xf>
    <xf numFmtId="181" fontId="47" fillId="0" borderId="74" xfId="0" applyNumberFormat="1" applyFont="1" applyFill="1" applyBorder="1" applyAlignment="1">
      <alignment horizontal="right" vertical="center"/>
    </xf>
    <xf numFmtId="176" fontId="30" fillId="0" borderId="74" xfId="0" applyNumberFormat="1" applyFont="1" applyFill="1" applyBorder="1" applyAlignment="1">
      <alignment horizontal="right" vertical="center"/>
    </xf>
    <xf numFmtId="176" fontId="30" fillId="0" borderId="75" xfId="0" applyNumberFormat="1" applyFont="1" applyFill="1" applyBorder="1" applyAlignment="1">
      <alignment horizontal="right" vertical="center"/>
    </xf>
    <xf numFmtId="0" fontId="47" fillId="0" borderId="0" xfId="0" applyNumberFormat="1" applyFont="1" applyFill="1" applyAlignment="1">
      <alignment horizontal="distributed" vertical="center" justifyLastLine="1"/>
    </xf>
    <xf numFmtId="0" fontId="30" fillId="0" borderId="74" xfId="0" applyFont="1" applyBorder="1" applyAlignment="1">
      <alignment vertical="center"/>
    </xf>
    <xf numFmtId="49" fontId="30" fillId="0" borderId="11" xfId="0" applyNumberFormat="1" applyFont="1" applyFill="1" applyBorder="1" applyAlignment="1">
      <alignment horizontal="distributed" vertical="center" justifyLastLine="1"/>
    </xf>
    <xf numFmtId="0" fontId="30" fillId="0" borderId="0" xfId="0" applyFont="1" applyAlignment="1">
      <alignment horizontal="distributed" vertical="center" justifyLastLine="1"/>
    </xf>
    <xf numFmtId="204" fontId="47" fillId="0" borderId="75" xfId="0" applyNumberFormat="1" applyFont="1" applyFill="1" applyBorder="1" applyAlignment="1">
      <alignment horizontal="right" vertical="center" shrinkToFit="1"/>
    </xf>
    <xf numFmtId="206" fontId="47" fillId="0" borderId="0" xfId="33" applyNumberFormat="1" applyFont="1" applyFill="1" applyBorder="1" applyAlignment="1">
      <alignment vertical="center"/>
    </xf>
    <xf numFmtId="38" fontId="27" fillId="0" borderId="16" xfId="33" applyFont="1" applyFill="1" applyBorder="1" applyAlignment="1">
      <alignment horizontal="distributed" vertical="center" justifyLastLine="1"/>
    </xf>
    <xf numFmtId="38" fontId="27" fillId="0" borderId="30" xfId="33" applyFont="1" applyFill="1" applyBorder="1" applyAlignment="1">
      <alignment horizontal="distributed" vertical="center" justifyLastLine="1"/>
    </xf>
    <xf numFmtId="177" fontId="30" fillId="0" borderId="0" xfId="0" applyNumberFormat="1" applyFont="1" applyAlignment="1">
      <alignment vertical="center"/>
    </xf>
    <xf numFmtId="177" fontId="30" fillId="0" borderId="74" xfId="0" applyNumberFormat="1" applyFont="1" applyFill="1" applyBorder="1" applyAlignment="1">
      <alignment horizontal="right" vertical="center"/>
    </xf>
    <xf numFmtId="179" fontId="38" fillId="0" borderId="24" xfId="43" applyNumberFormat="1" applyFont="1" applyFill="1" applyBorder="1" applyAlignment="1">
      <alignment horizontal="right"/>
    </xf>
    <xf numFmtId="0" fontId="30" fillId="0" borderId="20" xfId="0" applyNumberFormat="1" applyFont="1" applyFill="1" applyBorder="1" applyAlignment="1">
      <alignment horizontal="distributed" vertical="center"/>
    </xf>
    <xf numFmtId="176" fontId="30" fillId="0" borderId="10" xfId="0" applyNumberFormat="1" applyFont="1" applyFill="1" applyBorder="1" applyAlignment="1">
      <alignment horizontal="left" vertical="center" indent="1"/>
    </xf>
    <xf numFmtId="176" fontId="30" fillId="0" borderId="18" xfId="0" applyNumberFormat="1" applyFont="1" applyFill="1" applyBorder="1" applyAlignment="1">
      <alignment horizontal="left" vertical="center" indent="1"/>
    </xf>
    <xf numFmtId="0" fontId="30" fillId="0" borderId="74" xfId="0" applyNumberFormat="1" applyFont="1" applyFill="1" applyBorder="1" applyAlignment="1">
      <alignment horizontal="distributed" vertical="center"/>
    </xf>
    <xf numFmtId="0" fontId="30" fillId="0" borderId="0" xfId="0" applyNumberFormat="1" applyFont="1" applyFill="1" applyAlignment="1">
      <alignment horizontal="distributed" vertical="center"/>
    </xf>
    <xf numFmtId="0" fontId="30" fillId="0" borderId="19" xfId="0" applyNumberFormat="1" applyFont="1" applyFill="1" applyBorder="1" applyAlignment="1">
      <alignment horizontal="distributed" vertical="center"/>
    </xf>
    <xf numFmtId="0" fontId="71" fillId="0" borderId="16" xfId="0" applyFont="1" applyFill="1" applyBorder="1" applyAlignment="1">
      <alignment horizontal="distributed" vertical="center" wrapText="1" justifyLastLine="1"/>
    </xf>
    <xf numFmtId="0" fontId="71" fillId="0" borderId="17" xfId="0" applyFont="1" applyFill="1" applyBorder="1" applyAlignment="1">
      <alignment horizontal="distributed" vertical="center" wrapText="1" justifyLastLine="1"/>
    </xf>
    <xf numFmtId="0" fontId="71" fillId="0" borderId="28" xfId="0" applyFont="1" applyFill="1" applyBorder="1" applyAlignment="1">
      <alignment horizontal="distributed" vertical="center" wrapText="1"/>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13"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49" fontId="30" fillId="0" borderId="29" xfId="0" applyNumberFormat="1"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8" xfId="0" applyFont="1" applyFill="1" applyBorder="1" applyAlignment="1">
      <alignment horizontal="distributed" vertical="center" wrapText="1" justifyLastLine="1"/>
    </xf>
    <xf numFmtId="0" fontId="34" fillId="0" borderId="16" xfId="0" applyFont="1" applyFill="1" applyBorder="1" applyAlignment="1">
      <alignment horizontal="distributed" vertical="center" justifyLastLine="1"/>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0" fillId="0" borderId="75" xfId="0" applyFont="1" applyFill="1" applyBorder="1" applyAlignment="1">
      <alignment horizontal="distributed" vertical="center" justifyLastLine="1"/>
    </xf>
    <xf numFmtId="0" fontId="34" fillId="0" borderId="0" xfId="0" applyFont="1" applyFill="1" applyBorder="1" applyAlignment="1">
      <alignment horizontal="left"/>
    </xf>
    <xf numFmtId="0" fontId="34" fillId="0" borderId="16" xfId="0" applyFont="1" applyBorder="1" applyAlignment="1">
      <alignment horizontal="distributed" vertical="center" justifyLastLine="1"/>
    </xf>
    <xf numFmtId="0" fontId="34" fillId="0" borderId="16" xfId="0" applyFont="1" applyFill="1" applyBorder="1" applyAlignment="1">
      <alignment horizontal="distributed" vertical="center" wrapText="1" justifyLastLine="1"/>
    </xf>
    <xf numFmtId="49" fontId="30" fillId="0" borderId="11" xfId="0" applyNumberFormat="1" applyFont="1" applyFill="1" applyBorder="1" applyAlignment="1">
      <alignment horizontal="distributed" vertical="center" justifyLastLine="1"/>
    </xf>
    <xf numFmtId="0" fontId="30" fillId="0" borderId="17" xfId="0" applyFont="1" applyFill="1" applyBorder="1" applyAlignment="1">
      <alignment horizontal="distributed" vertical="center" justifyLastLine="1"/>
    </xf>
    <xf numFmtId="0" fontId="30" fillId="0" borderId="20" xfId="0" applyNumberFormat="1" applyFont="1" applyFill="1" applyBorder="1" applyAlignment="1">
      <alignment horizontal="center" vertical="center"/>
    </xf>
    <xf numFmtId="0" fontId="30" fillId="0" borderId="30" xfId="0" applyNumberFormat="1" applyFont="1" applyFill="1" applyBorder="1" applyAlignment="1">
      <alignment horizontal="distributed" vertical="center" justifyLastLine="1"/>
    </xf>
    <xf numFmtId="176" fontId="47" fillId="0" borderId="23" xfId="0" applyNumberFormat="1" applyFont="1" applyFill="1" applyBorder="1" applyAlignment="1">
      <alignment horizontal="right" vertical="center"/>
    </xf>
    <xf numFmtId="38" fontId="30" fillId="0" borderId="16" xfId="33" applyFont="1" applyFill="1" applyBorder="1" applyAlignment="1">
      <alignment horizontal="distributed" vertical="center" justifyLastLine="1"/>
    </xf>
    <xf numFmtId="0" fontId="34" fillId="0" borderId="0" xfId="0" applyFont="1" applyFill="1" applyAlignment="1">
      <alignment horizontal="left"/>
    </xf>
    <xf numFmtId="0" fontId="34" fillId="0" borderId="31" xfId="0" applyFont="1" applyFill="1" applyBorder="1" applyAlignment="1">
      <alignment horizontal="right"/>
    </xf>
    <xf numFmtId="177" fontId="47" fillId="0" borderId="75" xfId="0" applyNumberFormat="1" applyFont="1" applyFill="1" applyBorder="1" applyAlignment="1">
      <alignment horizontal="right" vertical="center"/>
    </xf>
    <xf numFmtId="0" fontId="47" fillId="0" borderId="76" xfId="0" applyFont="1" applyFill="1" applyBorder="1" applyAlignment="1">
      <alignment horizontal="center" vertical="center" shrinkToFit="1"/>
    </xf>
    <xf numFmtId="0" fontId="30" fillId="0" borderId="77" xfId="0" applyFont="1" applyFill="1" applyBorder="1" applyAlignment="1">
      <alignment horizontal="distributed" vertical="center" justifyLastLine="1"/>
    </xf>
    <xf numFmtId="0" fontId="30" fillId="0" borderId="56" xfId="0" applyFont="1" applyFill="1" applyBorder="1" applyAlignment="1">
      <alignment horizontal="distributed" vertical="center" justifyLastLine="1"/>
    </xf>
    <xf numFmtId="176" fontId="49" fillId="0" borderId="0" xfId="0" applyNumberFormat="1" applyFont="1" applyFill="1" applyBorder="1" applyAlignment="1">
      <alignment horizontal="right" vertical="center" shrinkToFit="1"/>
    </xf>
    <xf numFmtId="38" fontId="47" fillId="0" borderId="20" xfId="33" applyFont="1" applyFill="1" applyBorder="1" applyAlignment="1">
      <alignment horizontal="center" vertical="center"/>
    </xf>
    <xf numFmtId="177" fontId="30" fillId="0" borderId="75" xfId="0" applyNumberFormat="1" applyFont="1" applyFill="1" applyBorder="1" applyAlignment="1">
      <alignment horizontal="right" vertical="center"/>
    </xf>
    <xf numFmtId="0" fontId="30" fillId="0" borderId="0" xfId="33" applyNumberFormat="1" applyFont="1" applyFill="1" applyBorder="1" applyAlignment="1">
      <alignment horizontal="distributed" vertical="center"/>
    </xf>
    <xf numFmtId="0" fontId="30" fillId="0" borderId="19" xfId="33" applyNumberFormat="1" applyFont="1" applyFill="1" applyBorder="1" applyAlignment="1">
      <alignment horizontal="distributed" vertical="center"/>
    </xf>
    <xf numFmtId="0" fontId="34" fillId="0" borderId="0" xfId="0" applyNumberFormat="1" applyFont="1" applyFill="1" applyBorder="1" applyAlignment="1">
      <alignment horizontal="distributed" vertical="center"/>
    </xf>
    <xf numFmtId="38" fontId="102" fillId="0" borderId="0" xfId="64" applyNumberFormat="1" applyFont="1" applyFill="1" applyAlignment="1">
      <alignment vertical="center"/>
    </xf>
    <xf numFmtId="0" fontId="30" fillId="0" borderId="11" xfId="0" applyFont="1" applyFill="1" applyBorder="1" applyAlignment="1">
      <alignment horizontal="distributed" vertical="center" justifyLastLine="1"/>
    </xf>
    <xf numFmtId="0" fontId="30" fillId="0" borderId="21" xfId="0" applyFont="1" applyFill="1" applyBorder="1" applyAlignment="1">
      <alignment horizontal="distributed" vertical="center" justifyLastLine="1" shrinkToFit="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12" xfId="0" applyFont="1" applyFill="1" applyBorder="1" applyAlignment="1">
      <alignment horizontal="distributed" vertical="center" wrapText="1" justifyLastLine="1"/>
    </xf>
    <xf numFmtId="0" fontId="30" fillId="0" borderId="28" xfId="0" applyFont="1" applyFill="1" applyBorder="1" applyAlignment="1">
      <alignment horizontal="distributed" vertical="center" wrapText="1" justifyLastLine="1"/>
    </xf>
    <xf numFmtId="0" fontId="34" fillId="0" borderId="12" xfId="0" applyFont="1" applyFill="1" applyBorder="1" applyAlignment="1">
      <alignment horizontal="distributed" vertical="center" justifyLastLine="1"/>
    </xf>
    <xf numFmtId="0" fontId="34" fillId="0" borderId="12" xfId="0" applyFont="1" applyFill="1" applyBorder="1" applyAlignment="1">
      <alignment horizontal="distributed" vertical="center" wrapText="1" justifyLastLine="1"/>
    </xf>
    <xf numFmtId="0" fontId="34"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0" fillId="0" borderId="0" xfId="0" applyFont="1" applyFill="1" applyBorder="1" applyAlignment="1">
      <alignment horizontal="distributed" vertical="center" justifyLastLine="1"/>
    </xf>
    <xf numFmtId="0" fontId="34" fillId="0" borderId="31" xfId="0" applyFont="1" applyFill="1" applyBorder="1" applyAlignment="1"/>
    <xf numFmtId="0" fontId="30" fillId="0" borderId="75" xfId="0" applyFont="1" applyFill="1" applyBorder="1" applyAlignment="1">
      <alignment horizontal="distributed" vertical="center" justifyLastLine="1"/>
    </xf>
    <xf numFmtId="0" fontId="34" fillId="0" borderId="23" xfId="0" applyFont="1" applyFill="1" applyBorder="1" applyAlignment="1"/>
    <xf numFmtId="49" fontId="30" fillId="0" borderId="11" xfId="0" applyNumberFormat="1" applyFont="1" applyFill="1" applyBorder="1" applyAlignment="1">
      <alignment horizontal="distributed" vertical="center" wrapText="1" justifyLastLine="1"/>
    </xf>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49" fontId="30" fillId="0" borderId="11" xfId="0" applyNumberFormat="1" applyFont="1" applyFill="1" applyBorder="1" applyAlignment="1">
      <alignment horizontal="distributed" vertical="center" justifyLastLine="1"/>
    </xf>
    <xf numFmtId="0" fontId="30" fillId="0" borderId="27" xfId="0" applyFont="1" applyFill="1" applyBorder="1" applyAlignment="1">
      <alignment horizontal="distributed" vertical="center" wrapText="1" justifyLastLine="1"/>
    </xf>
    <xf numFmtId="0" fontId="48" fillId="0" borderId="0" xfId="0" applyFont="1" applyFill="1" applyAlignment="1">
      <alignment vertical="center"/>
    </xf>
    <xf numFmtId="0" fontId="30" fillId="0" borderId="17" xfId="0" applyFont="1" applyFill="1" applyBorder="1" applyAlignment="1">
      <alignment horizontal="distributed" vertical="center" justifyLastLine="1"/>
    </xf>
    <xf numFmtId="0" fontId="49" fillId="0" borderId="17" xfId="0" applyFont="1" applyFill="1" applyBorder="1" applyAlignment="1">
      <alignment horizontal="distributed" vertical="center" justifyLastLine="1"/>
    </xf>
    <xf numFmtId="0" fontId="34" fillId="0" borderId="31" xfId="0" applyFont="1" applyFill="1" applyBorder="1" applyAlignment="1">
      <alignment horizontal="right"/>
    </xf>
    <xf numFmtId="38" fontId="30" fillId="0" borderId="15" xfId="33" applyFont="1" applyFill="1" applyBorder="1" applyAlignment="1">
      <alignment horizontal="distributed" vertical="center" wrapText="1" justifyLastLine="1"/>
    </xf>
    <xf numFmtId="178" fontId="30" fillId="0" borderId="38" xfId="33" applyNumberFormat="1" applyFont="1" applyFill="1" applyBorder="1" applyAlignment="1">
      <alignment horizontal="right" vertical="center"/>
    </xf>
    <xf numFmtId="178" fontId="30" fillId="0" borderId="41" xfId="33" applyNumberFormat="1" applyFont="1" applyFill="1" applyBorder="1" applyAlignment="1">
      <alignment horizontal="right" vertical="center"/>
    </xf>
    <xf numFmtId="178" fontId="47" fillId="0" borderId="22" xfId="33" applyNumberFormat="1" applyFont="1" applyFill="1" applyBorder="1" applyAlignment="1">
      <alignment vertical="center"/>
    </xf>
    <xf numFmtId="0" fontId="34" fillId="0" borderId="30" xfId="0" applyFont="1" applyBorder="1" applyAlignment="1">
      <alignment horizontal="distributed" vertical="center" wrapText="1" justifyLastLine="1"/>
    </xf>
    <xf numFmtId="0" fontId="30" fillId="0" borderId="0" xfId="0" applyFont="1" applyAlignment="1">
      <alignment horizontal="right" vertical="center"/>
    </xf>
    <xf numFmtId="180" fontId="47" fillId="0" borderId="74" xfId="0" applyNumberFormat="1" applyFont="1" applyBorder="1" applyAlignment="1">
      <alignment horizontal="right" vertical="center"/>
    </xf>
    <xf numFmtId="0" fontId="46" fillId="0" borderId="0" xfId="0" applyFont="1" applyFill="1" applyBorder="1" applyAlignment="1">
      <alignment vertical="center"/>
    </xf>
    <xf numFmtId="49" fontId="34" fillId="0" borderId="11" xfId="0" applyNumberFormat="1" applyFont="1" applyFill="1" applyBorder="1" applyAlignment="1">
      <alignment horizontal="distributed" vertical="center" wrapText="1" justifyLastLine="1"/>
    </xf>
    <xf numFmtId="0" fontId="34" fillId="0" borderId="27" xfId="0" applyFont="1" applyFill="1" applyBorder="1" applyAlignment="1">
      <alignment horizontal="distributed" vertical="center" wrapText="1" justifyLastLine="1"/>
    </xf>
    <xf numFmtId="0" fontId="34" fillId="0" borderId="28" xfId="0" applyFont="1" applyFill="1" applyBorder="1" applyAlignment="1">
      <alignment horizontal="distributed" vertical="center" wrapText="1" justifyLastLine="1"/>
    </xf>
    <xf numFmtId="0" fontId="30" fillId="0" borderId="0" xfId="0" applyFont="1" applyFill="1" applyBorder="1" applyAlignment="1">
      <alignment horizontal="distributed" vertical="center" wrapText="1" justifyLastLine="1"/>
    </xf>
    <xf numFmtId="0" fontId="34" fillId="0" borderId="82" xfId="0" applyNumberFormat="1" applyFont="1" applyFill="1" applyBorder="1" applyAlignment="1">
      <alignment horizontal="distributed" vertical="center" shrinkToFit="1"/>
    </xf>
    <xf numFmtId="176" fontId="34" fillId="0" borderId="84" xfId="0" applyNumberFormat="1" applyFont="1" applyFill="1" applyBorder="1" applyAlignment="1">
      <alignment horizontal="center" vertical="center" shrinkToFit="1"/>
    </xf>
    <xf numFmtId="176" fontId="34" fillId="0" borderId="85" xfId="0" applyNumberFormat="1" applyFont="1" applyFill="1" applyBorder="1" applyAlignment="1">
      <alignment horizontal="right" vertical="center" shrinkToFit="1"/>
    </xf>
    <xf numFmtId="0" fontId="34" fillId="0" borderId="86" xfId="0" applyNumberFormat="1" applyFont="1" applyFill="1" applyBorder="1" applyAlignment="1">
      <alignment horizontal="distributed" vertical="center" shrinkToFit="1"/>
    </xf>
    <xf numFmtId="176" fontId="34" fillId="0" borderId="87" xfId="0" applyNumberFormat="1" applyFont="1" applyFill="1" applyBorder="1" applyAlignment="1">
      <alignment horizontal="left" vertical="center" indent="1" shrinkToFit="1"/>
    </xf>
    <xf numFmtId="0" fontId="34" fillId="0" borderId="88" xfId="0" applyNumberFormat="1" applyFont="1" applyFill="1" applyBorder="1" applyAlignment="1">
      <alignment horizontal="distributed" vertical="center" shrinkToFit="1"/>
    </xf>
    <xf numFmtId="176" fontId="34" fillId="0" borderId="90" xfId="0" applyNumberFormat="1" applyFont="1" applyFill="1" applyBorder="1" applyAlignment="1">
      <alignment horizontal="center" vertical="center" shrinkToFit="1"/>
    </xf>
    <xf numFmtId="176" fontId="34" fillId="0" borderId="91" xfId="0" applyNumberFormat="1" applyFont="1" applyFill="1" applyBorder="1" applyAlignment="1">
      <alignment horizontal="right" vertical="center" shrinkToFit="1"/>
    </xf>
    <xf numFmtId="0" fontId="34" fillId="0" borderId="92" xfId="0" applyNumberFormat="1" applyFont="1" applyFill="1" applyBorder="1" applyAlignment="1">
      <alignment horizontal="distributed" vertical="center" shrinkToFit="1"/>
    </xf>
    <xf numFmtId="176" fontId="34" fillId="0" borderId="93" xfId="0" applyNumberFormat="1" applyFont="1" applyFill="1" applyBorder="1" applyAlignment="1">
      <alignment horizontal="left" vertical="center" indent="1" shrinkToFit="1"/>
    </xf>
    <xf numFmtId="176" fontId="34" fillId="0" borderId="94" xfId="0" applyNumberFormat="1" applyFont="1" applyFill="1" applyBorder="1" applyAlignment="1">
      <alignment horizontal="center" vertical="center" shrinkToFit="1"/>
    </xf>
    <xf numFmtId="176" fontId="34" fillId="0" borderId="95" xfId="0" applyNumberFormat="1" applyFont="1" applyFill="1" applyBorder="1" applyAlignment="1">
      <alignment horizontal="right" vertical="center" shrinkToFit="1"/>
    </xf>
    <xf numFmtId="0" fontId="34" fillId="0" borderId="96" xfId="0" applyNumberFormat="1" applyFont="1" applyFill="1" applyBorder="1" applyAlignment="1">
      <alignment horizontal="distributed" vertical="center" shrinkToFit="1"/>
    </xf>
    <xf numFmtId="176" fontId="34" fillId="0" borderId="97" xfId="0" applyNumberFormat="1" applyFont="1" applyFill="1" applyBorder="1" applyAlignment="1">
      <alignment horizontal="left" vertical="center" indent="1" shrinkToFit="1"/>
    </xf>
    <xf numFmtId="176" fontId="34" fillId="0" borderId="98" xfId="0" applyNumberFormat="1" applyFont="1" applyFill="1" applyBorder="1" applyAlignment="1">
      <alignment horizontal="center" vertical="center" shrinkToFit="1"/>
    </xf>
    <xf numFmtId="176" fontId="34" fillId="0" borderId="99" xfId="0" applyNumberFormat="1" applyFont="1" applyFill="1" applyBorder="1" applyAlignment="1">
      <alignment horizontal="right" vertical="center" shrinkToFit="1"/>
    </xf>
    <xf numFmtId="38" fontId="102" fillId="0" borderId="0" xfId="64" applyNumberFormat="1" applyFont="1" applyFill="1" applyBorder="1" applyAlignment="1">
      <alignment vertical="center"/>
    </xf>
    <xf numFmtId="0" fontId="26" fillId="0" borderId="0" xfId="0" applyFont="1" applyBorder="1" applyAlignment="1">
      <alignment vertical="center"/>
    </xf>
    <xf numFmtId="0" fontId="30" fillId="0" borderId="76" xfId="0" applyFont="1" applyFill="1" applyBorder="1" applyAlignment="1">
      <alignment horizontal="distributed" vertical="center" justifyLastLine="1"/>
    </xf>
    <xf numFmtId="176" fontId="30" fillId="0" borderId="20" xfId="0" applyNumberFormat="1" applyFont="1" applyFill="1" applyBorder="1" applyAlignment="1">
      <alignment horizontal="left" vertical="center" shrinkToFit="1"/>
    </xf>
    <xf numFmtId="176" fontId="30" fillId="0" borderId="76" xfId="0" applyNumberFormat="1" applyFont="1" applyFill="1" applyBorder="1" applyAlignment="1">
      <alignment horizontal="left" vertical="center" shrinkToFit="1"/>
    </xf>
    <xf numFmtId="0" fontId="45" fillId="0" borderId="20" xfId="0" applyFont="1" applyBorder="1" applyAlignment="1">
      <alignment vertical="center"/>
    </xf>
    <xf numFmtId="0" fontId="30" fillId="0" borderId="76" xfId="0" applyNumberFormat="1" applyFont="1" applyFill="1" applyBorder="1" applyAlignment="1">
      <alignment horizontal="center" vertical="center"/>
    </xf>
    <xf numFmtId="0" fontId="47" fillId="0" borderId="39" xfId="0" applyNumberFormat="1" applyFont="1" applyFill="1" applyBorder="1" applyAlignment="1">
      <alignment horizontal="distributed" vertical="center" justifyLastLine="1" shrinkToFit="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16" xfId="0" applyFont="1" applyFill="1" applyBorder="1" applyAlignment="1">
      <alignment horizontal="distributed" vertical="center" wrapText="1" justifyLastLine="1"/>
    </xf>
    <xf numFmtId="0" fontId="34" fillId="0" borderId="11" xfId="0" applyFont="1" applyFill="1" applyBorder="1" applyAlignment="1">
      <alignment horizontal="distributed" vertical="center" justifyLastLine="1"/>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0" fillId="0" borderId="49" xfId="0" applyFont="1" applyFill="1" applyBorder="1" applyAlignment="1">
      <alignment horizontal="distributed" vertical="center" justifyLastLine="1"/>
    </xf>
    <xf numFmtId="0" fontId="34" fillId="0" borderId="31" xfId="0" applyFont="1" applyFill="1" applyBorder="1" applyAlignment="1"/>
    <xf numFmtId="0" fontId="30" fillId="0" borderId="75" xfId="0" applyFont="1" applyFill="1" applyBorder="1" applyAlignment="1">
      <alignment horizontal="distributed" vertical="center" justifyLastLine="1"/>
    </xf>
    <xf numFmtId="38" fontId="30" fillId="0" borderId="11" xfId="33" applyFont="1" applyFill="1" applyBorder="1" applyAlignment="1">
      <alignment horizontal="distributed" vertical="center" justifyLastLine="1"/>
    </xf>
    <xf numFmtId="38" fontId="30" fillId="0" borderId="28" xfId="33" applyFont="1" applyFill="1" applyBorder="1" applyAlignment="1">
      <alignment horizontal="distributed" vertical="center" justifyLastLine="1"/>
    </xf>
    <xf numFmtId="0" fontId="27" fillId="0" borderId="30" xfId="0" applyFont="1" applyFill="1" applyBorder="1" applyAlignment="1">
      <alignment horizontal="distributed" vertical="center" justifyLastLine="1" shrinkToFit="1"/>
    </xf>
    <xf numFmtId="0" fontId="47" fillId="0" borderId="20" xfId="0" applyFont="1" applyFill="1" applyBorder="1" applyAlignment="1">
      <alignment horizontal="distributed" vertical="center"/>
    </xf>
    <xf numFmtId="0" fontId="30" fillId="0" borderId="28" xfId="0" applyFont="1" applyBorder="1" applyAlignment="1">
      <alignment horizontal="distributed" vertical="center" justifyLastLine="1"/>
    </xf>
    <xf numFmtId="0" fontId="34" fillId="0" borderId="0" xfId="0" applyFont="1" applyFill="1" applyBorder="1" applyAlignment="1">
      <alignment horizontal="left"/>
    </xf>
    <xf numFmtId="38" fontId="30" fillId="0" borderId="12" xfId="33" applyFont="1" applyFill="1" applyBorder="1" applyAlignment="1">
      <alignment horizontal="distributed" vertical="center" justifyLastLine="1"/>
    </xf>
    <xf numFmtId="0" fontId="34" fillId="0" borderId="12" xfId="0" applyFont="1" applyBorder="1" applyAlignment="1">
      <alignment horizontal="distributed" vertical="center" justifyLastLine="1"/>
    </xf>
    <xf numFmtId="49" fontId="30" fillId="0" borderId="11" xfId="0" applyNumberFormat="1" applyFont="1" applyFill="1" applyBorder="1" applyAlignment="1">
      <alignment horizontal="distributed" vertical="center" justifyLastLine="1"/>
    </xf>
    <xf numFmtId="0" fontId="30" fillId="0" borderId="32" xfId="0" applyFont="1" applyFill="1" applyBorder="1" applyAlignment="1">
      <alignment horizontal="distributed" vertical="center" justifyLastLine="1"/>
    </xf>
    <xf numFmtId="0" fontId="47"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0" fontId="34" fillId="0" borderId="76" xfId="0" applyFont="1" applyFill="1" applyBorder="1" applyAlignment="1">
      <alignment horizontal="distributed" vertical="center" wrapText="1" justifyLastLine="1"/>
    </xf>
    <xf numFmtId="0" fontId="34" fillId="0" borderId="77" xfId="0" applyFont="1" applyFill="1" applyBorder="1" applyAlignment="1">
      <alignment horizontal="distributed" vertical="center" wrapText="1" justifyLastLine="1"/>
    </xf>
    <xf numFmtId="0" fontId="34" fillId="0" borderId="77" xfId="0" applyFont="1" applyFill="1" applyBorder="1" applyAlignment="1">
      <alignment horizontal="distributed" vertical="center" justifyLastLine="1"/>
    </xf>
    <xf numFmtId="0" fontId="34" fillId="0" borderId="43" xfId="0" applyFont="1" applyFill="1" applyBorder="1" applyAlignment="1">
      <alignment horizontal="distributed" vertical="center" justifyLastLine="1"/>
    </xf>
    <xf numFmtId="0" fontId="34" fillId="0" borderId="56" xfId="0" applyFont="1" applyFill="1" applyBorder="1" applyAlignment="1">
      <alignment horizontal="distributed" vertical="center" justifyLastLine="1"/>
    </xf>
    <xf numFmtId="0" fontId="34" fillId="0" borderId="28" xfId="0" applyFont="1" applyFill="1" applyBorder="1" applyAlignment="1">
      <alignment horizontal="distributed" vertical="center" justifyLastLine="1"/>
    </xf>
    <xf numFmtId="0" fontId="34" fillId="0" borderId="0" xfId="0" applyFont="1" applyAlignment="1">
      <alignment vertical="center"/>
    </xf>
    <xf numFmtId="0" fontId="71" fillId="0" borderId="28" xfId="0" applyFont="1" applyBorder="1" applyAlignment="1">
      <alignment horizontal="center" vertical="center" wrapText="1"/>
    </xf>
    <xf numFmtId="0" fontId="34" fillId="0" borderId="0" xfId="0" applyNumberFormat="1" applyFont="1" applyFill="1" applyAlignment="1">
      <alignment horizontal="distributed" vertical="center"/>
    </xf>
    <xf numFmtId="176" fontId="34" fillId="0" borderId="10" xfId="0" applyNumberFormat="1" applyFont="1" applyFill="1" applyBorder="1" applyAlignment="1">
      <alignment horizontal="left" vertical="center" indent="1" shrinkToFit="1"/>
    </xf>
    <xf numFmtId="176" fontId="34" fillId="0" borderId="0" xfId="0" applyNumberFormat="1" applyFont="1" applyFill="1" applyBorder="1" applyAlignment="1">
      <alignment horizontal="right" vertical="center"/>
    </xf>
    <xf numFmtId="0" fontId="34" fillId="0" borderId="74" xfId="0" applyNumberFormat="1" applyFont="1" applyFill="1" applyBorder="1" applyAlignment="1">
      <alignment horizontal="distributed" vertical="center"/>
    </xf>
    <xf numFmtId="176" fontId="34" fillId="0" borderId="75" xfId="0" applyNumberFormat="1" applyFont="1" applyFill="1" applyBorder="1" applyAlignment="1">
      <alignment horizontal="left" vertical="center" indent="1" shrinkToFit="1"/>
    </xf>
    <xf numFmtId="0" fontId="30" fillId="0" borderId="39" xfId="0" applyNumberFormat="1" applyFont="1" applyFill="1" applyBorder="1" applyAlignment="1">
      <alignment horizontal="distributed" vertical="center"/>
    </xf>
    <xf numFmtId="0" fontId="30" fillId="0" borderId="76" xfId="0" applyNumberFormat="1" applyFont="1" applyFill="1" applyBorder="1" applyAlignment="1">
      <alignment horizontal="distributed" vertical="center"/>
    </xf>
    <xf numFmtId="181" fontId="30" fillId="0" borderId="74" xfId="0" applyNumberFormat="1" applyFont="1" applyFill="1" applyBorder="1" applyAlignment="1">
      <alignment horizontal="right" vertical="center"/>
    </xf>
    <xf numFmtId="0" fontId="34" fillId="0" borderId="11" xfId="0" applyFont="1" applyFill="1" applyBorder="1" applyAlignment="1">
      <alignment horizontal="distributed" vertical="center" wrapText="1" justifyLastLine="1"/>
    </xf>
    <xf numFmtId="0" fontId="34" fillId="0" borderId="82" xfId="0" applyNumberFormat="1" applyFont="1" applyFill="1" applyBorder="1" applyAlignment="1">
      <alignment horizontal="distributed" vertical="center"/>
    </xf>
    <xf numFmtId="0" fontId="34" fillId="0" borderId="103" xfId="0" applyNumberFormat="1" applyFont="1" applyFill="1" applyBorder="1" applyAlignment="1">
      <alignment horizontal="distributed" vertical="center"/>
    </xf>
    <xf numFmtId="0" fontId="34" fillId="0" borderId="104" xfId="0" applyNumberFormat="1" applyFont="1" applyFill="1" applyBorder="1" applyAlignment="1">
      <alignment horizontal="distributed" vertical="center"/>
    </xf>
    <xf numFmtId="0" fontId="34" fillId="0" borderId="103" xfId="0" applyNumberFormat="1" applyFont="1" applyFill="1" applyBorder="1" applyAlignment="1">
      <alignment horizontal="distributed" vertical="center" shrinkToFit="1"/>
    </xf>
    <xf numFmtId="0" fontId="34" fillId="0" borderId="104" xfId="0" applyNumberFormat="1" applyFont="1" applyFill="1" applyBorder="1" applyAlignment="1">
      <alignment horizontal="distributed" vertical="center" shrinkToFit="1"/>
    </xf>
    <xf numFmtId="49" fontId="34" fillId="0" borderId="11" xfId="0" applyNumberFormat="1" applyFont="1" applyFill="1" applyBorder="1" applyAlignment="1">
      <alignment horizontal="distributed" vertical="center" justifyLastLine="1"/>
    </xf>
    <xf numFmtId="0" fontId="34" fillId="0" borderId="27" xfId="0" applyFont="1" applyFill="1" applyBorder="1" applyAlignment="1">
      <alignment horizontal="distributed" vertical="center" justifyLastLine="1"/>
    </xf>
    <xf numFmtId="176" fontId="34" fillId="0" borderId="87" xfId="0" applyNumberFormat="1" applyFont="1" applyFill="1" applyBorder="1" applyAlignment="1">
      <alignment horizontal="right" vertical="center"/>
    </xf>
    <xf numFmtId="176" fontId="34" fillId="0" borderId="84" xfId="0" applyNumberFormat="1" applyFont="1" applyFill="1" applyBorder="1" applyAlignment="1">
      <alignment horizontal="right" vertical="center"/>
    </xf>
    <xf numFmtId="206" fontId="34" fillId="0" borderId="84" xfId="0" applyNumberFormat="1" applyFont="1" applyFill="1" applyBorder="1" applyAlignment="1">
      <alignment horizontal="right" vertical="center"/>
    </xf>
    <xf numFmtId="176" fontId="34" fillId="0" borderId="85" xfId="0" applyNumberFormat="1" applyFont="1" applyFill="1" applyBorder="1" applyAlignment="1">
      <alignment horizontal="left" vertical="center" shrinkToFit="1"/>
    </xf>
    <xf numFmtId="176" fontId="34" fillId="0" borderId="93" xfId="0" applyNumberFormat="1" applyFont="1" applyFill="1" applyBorder="1" applyAlignment="1">
      <alignment horizontal="right" vertical="center"/>
    </xf>
    <xf numFmtId="176" fontId="34" fillId="0" borderId="94" xfId="0" applyNumberFormat="1" applyFont="1" applyFill="1" applyBorder="1" applyAlignment="1">
      <alignment horizontal="right" vertical="center"/>
    </xf>
    <xf numFmtId="206" fontId="34" fillId="0" borderId="94" xfId="0" applyNumberFormat="1" applyFont="1" applyFill="1" applyBorder="1" applyAlignment="1">
      <alignment horizontal="right" vertical="center"/>
    </xf>
    <xf numFmtId="176" fontId="34" fillId="0" borderId="95" xfId="0" applyNumberFormat="1" applyFont="1" applyFill="1" applyBorder="1" applyAlignment="1">
      <alignment horizontal="left" vertical="center" shrinkToFit="1"/>
    </xf>
    <xf numFmtId="176" fontId="34" fillId="0" borderId="97" xfId="0" applyNumberFormat="1" applyFont="1" applyFill="1" applyBorder="1" applyAlignment="1">
      <alignment horizontal="right" vertical="center"/>
    </xf>
    <xf numFmtId="176" fontId="34" fillId="0" borderId="98" xfId="0" applyNumberFormat="1" applyFont="1" applyFill="1" applyBorder="1" applyAlignment="1">
      <alignment horizontal="right" vertical="center"/>
    </xf>
    <xf numFmtId="206" fontId="34" fillId="0" borderId="98" xfId="0" applyNumberFormat="1" applyFont="1" applyFill="1" applyBorder="1" applyAlignment="1">
      <alignment horizontal="right" vertical="center"/>
    </xf>
    <xf numFmtId="176" fontId="34" fillId="0" borderId="99" xfId="0" applyNumberFormat="1" applyFont="1" applyFill="1" applyBorder="1" applyAlignment="1">
      <alignment horizontal="left" vertical="center" shrinkToFit="1"/>
    </xf>
    <xf numFmtId="0" fontId="34" fillId="0" borderId="15" xfId="0" applyNumberFormat="1" applyFont="1" applyFill="1" applyBorder="1" applyAlignment="1">
      <alignment horizontal="distributed" vertical="center" shrinkToFit="1"/>
    </xf>
    <xf numFmtId="176" fontId="34" fillId="0" borderId="79" xfId="0" applyNumberFormat="1" applyFont="1" applyFill="1" applyBorder="1" applyAlignment="1">
      <alignment horizontal="left" vertical="center" indent="1"/>
    </xf>
    <xf numFmtId="176" fontId="34" fillId="0" borderId="80" xfId="0" applyNumberFormat="1" applyFont="1" applyFill="1" applyBorder="1" applyAlignment="1">
      <alignment horizontal="center" vertical="center"/>
    </xf>
    <xf numFmtId="206" fontId="34" fillId="0" borderId="80" xfId="0" applyNumberFormat="1" applyFont="1" applyFill="1" applyBorder="1" applyAlignment="1">
      <alignment horizontal="right" vertical="center"/>
    </xf>
    <xf numFmtId="176" fontId="34" fillId="0" borderId="81" xfId="0" applyNumberFormat="1" applyFont="1" applyFill="1" applyBorder="1" applyAlignment="1">
      <alignment horizontal="left" vertical="center" shrinkToFit="1"/>
    </xf>
    <xf numFmtId="176" fontId="34" fillId="0" borderId="87" xfId="0" applyNumberFormat="1" applyFont="1" applyFill="1" applyBorder="1" applyAlignment="1">
      <alignment horizontal="left" vertical="center" indent="1"/>
    </xf>
    <xf numFmtId="176" fontId="34" fillId="0" borderId="84" xfId="0" applyNumberFormat="1" applyFont="1" applyFill="1" applyBorder="1" applyAlignment="1">
      <alignment horizontal="center" vertical="center"/>
    </xf>
    <xf numFmtId="176" fontId="34" fillId="0" borderId="93" xfId="0" applyNumberFormat="1" applyFont="1" applyFill="1" applyBorder="1" applyAlignment="1">
      <alignment horizontal="left" vertical="center" indent="1"/>
    </xf>
    <xf numFmtId="176" fontId="34" fillId="0" borderId="94" xfId="0" applyNumberFormat="1" applyFont="1" applyFill="1" applyBorder="1" applyAlignment="1">
      <alignment horizontal="center" vertical="center"/>
    </xf>
    <xf numFmtId="176" fontId="34" fillId="0" borderId="97" xfId="0" applyNumberFormat="1" applyFont="1" applyFill="1" applyBorder="1" applyAlignment="1">
      <alignment horizontal="left" vertical="center" indent="1"/>
    </xf>
    <xf numFmtId="176" fontId="34" fillId="0" borderId="98" xfId="0" applyNumberFormat="1" applyFont="1" applyFill="1" applyBorder="1" applyAlignment="1">
      <alignment horizontal="center" vertical="center"/>
    </xf>
    <xf numFmtId="0" fontId="71" fillId="0" borderId="103" xfId="0" applyNumberFormat="1" applyFont="1" applyFill="1" applyBorder="1" applyAlignment="1">
      <alignment horizontal="distributed" vertical="center" shrinkToFit="1"/>
    </xf>
    <xf numFmtId="0" fontId="34" fillId="0" borderId="15" xfId="0" applyNumberFormat="1" applyFont="1" applyFill="1" applyBorder="1" applyAlignment="1">
      <alignment horizontal="distributed" vertical="center" wrapText="1" shrinkToFit="1"/>
    </xf>
    <xf numFmtId="176" fontId="34" fillId="0" borderId="79" xfId="0" applyNumberFormat="1" applyFont="1" applyFill="1" applyBorder="1" applyAlignment="1">
      <alignment horizontal="left" vertical="center" wrapText="1" indent="1"/>
    </xf>
    <xf numFmtId="0" fontId="34" fillId="0" borderId="82" xfId="0" applyNumberFormat="1" applyFont="1" applyFill="1" applyBorder="1" applyAlignment="1">
      <alignment horizontal="distributed" vertical="center" wrapText="1" shrinkToFit="1"/>
    </xf>
    <xf numFmtId="176" fontId="34" fillId="0" borderId="87" xfId="0" applyNumberFormat="1" applyFont="1" applyFill="1" applyBorder="1" applyAlignment="1">
      <alignment horizontal="left" vertical="center" wrapText="1" indent="1"/>
    </xf>
    <xf numFmtId="0" fontId="34" fillId="0" borderId="103" xfId="0" applyNumberFormat="1" applyFont="1" applyFill="1" applyBorder="1" applyAlignment="1">
      <alignment horizontal="distributed" vertical="center" wrapText="1" shrinkToFit="1"/>
    </xf>
    <xf numFmtId="176" fontId="34" fillId="0" borderId="93" xfId="0" applyNumberFormat="1" applyFont="1" applyFill="1" applyBorder="1" applyAlignment="1">
      <alignment horizontal="left" vertical="center" wrapText="1" indent="1"/>
    </xf>
    <xf numFmtId="181" fontId="34" fillId="0" borderId="94" xfId="0" applyNumberFormat="1" applyFont="1" applyFill="1" applyBorder="1" applyAlignment="1">
      <alignment horizontal="right" vertical="center"/>
    </xf>
    <xf numFmtId="0" fontId="34" fillId="0" borderId="104" xfId="0" applyNumberFormat="1" applyFont="1" applyFill="1" applyBorder="1" applyAlignment="1">
      <alignment horizontal="distributed" vertical="center" wrapText="1" shrinkToFit="1"/>
    </xf>
    <xf numFmtId="176" fontId="34" fillId="0" borderId="97" xfId="0" applyNumberFormat="1" applyFont="1" applyFill="1" applyBorder="1" applyAlignment="1">
      <alignment horizontal="left" vertical="center" wrapText="1" indent="1"/>
    </xf>
    <xf numFmtId="176" fontId="34" fillId="0" borderId="0" xfId="0" applyNumberFormat="1" applyFont="1" applyFill="1" applyBorder="1" applyAlignment="1">
      <alignment horizontal="left" vertical="center" wrapText="1"/>
    </xf>
    <xf numFmtId="0" fontId="34" fillId="0" borderId="74" xfId="0" applyFont="1" applyFill="1" applyBorder="1" applyAlignment="1">
      <alignment horizontal="distributed" vertical="center" justifyLastLine="1"/>
    </xf>
    <xf numFmtId="0" fontId="34" fillId="0" borderId="75" xfId="0" applyFont="1" applyFill="1" applyBorder="1" applyAlignment="1">
      <alignment horizontal="distributed" vertical="center" justifyLastLine="1"/>
    </xf>
    <xf numFmtId="0" fontId="34" fillId="0" borderId="15" xfId="0" applyNumberFormat="1" applyFont="1" applyFill="1" applyBorder="1" applyAlignment="1">
      <alignment horizontal="distributed" vertical="center" wrapText="1"/>
    </xf>
    <xf numFmtId="176" fontId="30" fillId="0" borderId="81" xfId="0" applyNumberFormat="1" applyFont="1" applyFill="1" applyBorder="1" applyAlignment="1">
      <alignment horizontal="right" vertical="center"/>
    </xf>
    <xf numFmtId="0" fontId="34" fillId="0" borderId="86" xfId="0" applyNumberFormat="1" applyFont="1" applyFill="1" applyBorder="1" applyAlignment="1">
      <alignment horizontal="distributed" vertical="center"/>
    </xf>
    <xf numFmtId="176" fontId="34" fillId="0" borderId="84" xfId="0" applyNumberFormat="1" applyFont="1" applyFill="1" applyBorder="1" applyAlignment="1">
      <alignment horizontal="left" vertical="center" shrinkToFit="1"/>
    </xf>
    <xf numFmtId="0" fontId="34" fillId="0" borderId="92" xfId="0" applyNumberFormat="1" applyFont="1" applyFill="1" applyBorder="1" applyAlignment="1">
      <alignment horizontal="distributed" vertical="center"/>
    </xf>
    <xf numFmtId="176" fontId="34" fillId="0" borderId="94" xfId="0" applyNumberFormat="1" applyFont="1" applyFill="1" applyBorder="1" applyAlignment="1">
      <alignment horizontal="left" vertical="center" shrinkToFit="1"/>
    </xf>
    <xf numFmtId="0" fontId="34" fillId="0" borderId="96" xfId="0" applyNumberFormat="1" applyFont="1" applyFill="1" applyBorder="1" applyAlignment="1">
      <alignment horizontal="distributed" vertical="center"/>
    </xf>
    <xf numFmtId="176" fontId="34" fillId="0" borderId="98" xfId="0" applyNumberFormat="1" applyFont="1" applyFill="1" applyBorder="1" applyAlignment="1">
      <alignment horizontal="left" vertical="center" shrinkToFit="1"/>
    </xf>
    <xf numFmtId="181" fontId="34" fillId="0" borderId="85" xfId="0" applyNumberFormat="1" applyFont="1" applyFill="1" applyBorder="1" applyAlignment="1">
      <alignment horizontal="left" vertical="center" shrinkToFit="1"/>
    </xf>
    <xf numFmtId="181" fontId="34" fillId="0" borderId="95" xfId="0" applyNumberFormat="1" applyFont="1" applyFill="1" applyBorder="1" applyAlignment="1">
      <alignment horizontal="left" vertical="center" shrinkToFit="1"/>
    </xf>
    <xf numFmtId="176" fontId="34" fillId="0" borderId="93" xfId="0" applyNumberFormat="1" applyFont="1" applyFill="1" applyBorder="1" applyAlignment="1">
      <alignment horizontal="left" vertical="center" wrapText="1" indent="1" shrinkToFit="1"/>
    </xf>
    <xf numFmtId="176" fontId="27" fillId="0" borderId="93" xfId="0" applyNumberFormat="1" applyFont="1" applyFill="1" applyBorder="1" applyAlignment="1">
      <alignment horizontal="left" vertical="center" wrapText="1" indent="1" shrinkToFit="1"/>
    </xf>
    <xf numFmtId="176" fontId="34" fillId="0" borderId="94" xfId="0" applyNumberFormat="1" applyFont="1" applyFill="1" applyBorder="1" applyAlignment="1">
      <alignment horizontal="left" vertical="center" wrapText="1" shrinkToFit="1"/>
    </xf>
    <xf numFmtId="181" fontId="34" fillId="0" borderId="95" xfId="0" applyNumberFormat="1" applyFont="1" applyFill="1" applyBorder="1" applyAlignment="1">
      <alignment horizontal="left" vertical="center" wrapText="1" shrinkToFit="1"/>
    </xf>
    <xf numFmtId="0" fontId="27" fillId="0" borderId="103" xfId="0" applyNumberFormat="1" applyFont="1" applyFill="1" applyBorder="1" applyAlignment="1">
      <alignment horizontal="distributed" vertical="center" shrinkToFit="1"/>
    </xf>
    <xf numFmtId="181" fontId="34" fillId="0" borderId="99" xfId="0" applyNumberFormat="1" applyFont="1" applyFill="1" applyBorder="1" applyAlignment="1">
      <alignment horizontal="left" vertical="center" shrinkToFit="1"/>
    </xf>
    <xf numFmtId="0" fontId="69" fillId="0" borderId="15" xfId="48" applyFont="1" applyFill="1" applyBorder="1" applyAlignment="1">
      <alignment horizontal="distributed" vertical="center" shrinkToFit="1"/>
    </xf>
    <xf numFmtId="0" fontId="69" fillId="0" borderId="16" xfId="48" applyFont="1" applyFill="1" applyBorder="1" applyAlignment="1">
      <alignment horizontal="left" vertical="center" indent="1"/>
    </xf>
    <xf numFmtId="0" fontId="69" fillId="0" borderId="30" xfId="48" applyFont="1" applyFill="1" applyBorder="1" applyAlignment="1">
      <alignment vertical="center"/>
    </xf>
    <xf numFmtId="0" fontId="69" fillId="0" borderId="82" xfId="48" applyFont="1" applyFill="1" applyBorder="1" applyAlignment="1">
      <alignment horizontal="distributed" vertical="center" shrinkToFit="1"/>
    </xf>
    <xf numFmtId="0" fontId="69" fillId="0" borderId="83" xfId="48" applyFont="1" applyFill="1" applyBorder="1" applyAlignment="1">
      <alignment horizontal="left" vertical="center" indent="1"/>
    </xf>
    <xf numFmtId="0" fontId="69" fillId="0" borderId="85" xfId="48" applyFont="1" applyFill="1" applyBorder="1" applyAlignment="1">
      <alignment vertical="center"/>
    </xf>
    <xf numFmtId="0" fontId="69" fillId="0" borderId="104" xfId="48" applyFont="1" applyFill="1" applyBorder="1" applyAlignment="1">
      <alignment horizontal="distributed" vertical="center" shrinkToFit="1"/>
    </xf>
    <xf numFmtId="0" fontId="69" fillId="0" borderId="105" xfId="48" applyFont="1" applyFill="1" applyBorder="1" applyAlignment="1">
      <alignment horizontal="left" vertical="center" indent="1"/>
    </xf>
    <xf numFmtId="0" fontId="69" fillId="0" borderId="99" xfId="48" applyFont="1" applyFill="1" applyBorder="1" applyAlignment="1">
      <alignment vertical="center"/>
    </xf>
    <xf numFmtId="0" fontId="30" fillId="0" borderId="0" xfId="0" applyNumberFormat="1" applyFont="1" applyFill="1" applyAlignment="1">
      <alignment horizontal="distributed" vertical="center" wrapText="1"/>
    </xf>
    <xf numFmtId="176" fontId="30" fillId="0" borderId="0" xfId="0" applyNumberFormat="1" applyFont="1" applyFill="1" applyBorder="1" applyAlignment="1">
      <alignment horizontal="center" vertical="center"/>
    </xf>
    <xf numFmtId="176" fontId="30" fillId="0" borderId="74" xfId="0" applyNumberFormat="1" applyFont="1" applyFill="1" applyBorder="1" applyAlignment="1">
      <alignment horizontal="center" vertical="center"/>
    </xf>
    <xf numFmtId="176" fontId="30" fillId="0" borderId="0" xfId="0" applyNumberFormat="1" applyFont="1" applyFill="1" applyBorder="1" applyAlignment="1">
      <alignment horizontal="left" vertical="center" indent="1"/>
    </xf>
    <xf numFmtId="176" fontId="30" fillId="0" borderId="74" xfId="0" applyNumberFormat="1" applyFont="1" applyFill="1" applyBorder="1" applyAlignment="1">
      <alignment horizontal="left" vertical="center" indent="1"/>
    </xf>
    <xf numFmtId="181" fontId="34" fillId="0" borderId="103" xfId="0" applyNumberFormat="1" applyFont="1" applyFill="1" applyBorder="1" applyAlignment="1">
      <alignment horizontal="distributed" vertical="center"/>
    </xf>
    <xf numFmtId="181" fontId="34" fillId="0" borderId="104" xfId="0" applyNumberFormat="1" applyFont="1" applyFill="1" applyBorder="1" applyAlignment="1">
      <alignment horizontal="distributed" vertical="center"/>
    </xf>
    <xf numFmtId="176" fontId="30" fillId="0" borderId="85" xfId="0" applyNumberFormat="1" applyFont="1" applyFill="1" applyBorder="1" applyAlignment="1">
      <alignment horizontal="right" vertical="center" shrinkToFit="1"/>
    </xf>
    <xf numFmtId="176" fontId="30" fillId="0" borderId="95" xfId="0" applyNumberFormat="1" applyFont="1" applyFill="1" applyBorder="1" applyAlignment="1">
      <alignment horizontal="right" vertical="center" shrinkToFit="1"/>
    </xf>
    <xf numFmtId="176" fontId="30" fillId="0" borderId="99" xfId="0" applyNumberFormat="1" applyFont="1" applyFill="1" applyBorder="1" applyAlignment="1">
      <alignment horizontal="right" vertical="center" shrinkToFit="1"/>
    </xf>
    <xf numFmtId="176" fontId="30" fillId="0" borderId="94" xfId="0" applyNumberFormat="1" applyFont="1" applyFill="1" applyBorder="1" applyAlignment="1">
      <alignment horizontal="right" vertical="center"/>
    </xf>
    <xf numFmtId="176" fontId="30" fillId="0" borderId="95" xfId="0" applyNumberFormat="1" applyFont="1" applyFill="1" applyBorder="1" applyAlignment="1">
      <alignment horizontal="right" vertical="center"/>
    </xf>
    <xf numFmtId="176" fontId="30" fillId="0" borderId="98" xfId="0" applyNumberFormat="1" applyFont="1" applyFill="1" applyBorder="1" applyAlignment="1">
      <alignment horizontal="right" vertical="center"/>
    </xf>
    <xf numFmtId="176" fontId="30" fillId="0" borderId="99" xfId="0" applyNumberFormat="1" applyFont="1" applyFill="1" applyBorder="1" applyAlignment="1">
      <alignment horizontal="right" vertical="center"/>
    </xf>
    <xf numFmtId="0" fontId="34" fillId="0" borderId="15" xfId="0" applyNumberFormat="1" applyFont="1" applyFill="1" applyBorder="1" applyAlignment="1">
      <alignment horizontal="distributed" vertical="center"/>
    </xf>
    <xf numFmtId="176" fontId="34" fillId="0" borderId="75" xfId="0" applyNumberFormat="1" applyFont="1" applyFill="1" applyBorder="1" applyAlignment="1">
      <alignment horizontal="center" vertical="center"/>
    </xf>
    <xf numFmtId="176" fontId="30" fillId="0" borderId="79" xfId="0" applyNumberFormat="1" applyFont="1" applyFill="1" applyBorder="1" applyAlignment="1">
      <alignment horizontal="right" vertical="center"/>
    </xf>
    <xf numFmtId="176" fontId="49" fillId="0" borderId="75" xfId="0" applyNumberFormat="1" applyFont="1" applyFill="1" applyBorder="1" applyAlignment="1">
      <alignment vertical="center"/>
    </xf>
    <xf numFmtId="0" fontId="30" fillId="0" borderId="29" xfId="0" applyFont="1" applyFill="1" applyBorder="1" applyAlignment="1">
      <alignment horizontal="distributed" vertical="center" wrapText="1" justifyLastLine="1" shrinkToFit="1"/>
    </xf>
    <xf numFmtId="0" fontId="30" fillId="0" borderId="21" xfId="0" applyFont="1" applyFill="1" applyBorder="1" applyAlignment="1">
      <alignment horizontal="distributed" vertical="center" wrapText="1" justifyLastLine="1" shrinkToFit="1"/>
    </xf>
    <xf numFmtId="0" fontId="30" fillId="0" borderId="13" xfId="0" applyFont="1" applyFill="1" applyBorder="1" applyAlignment="1">
      <alignment horizontal="distributed" vertical="center" wrapText="1" justifyLastLine="1" shrinkToFit="1"/>
    </xf>
    <xf numFmtId="204" fontId="45" fillId="0" borderId="25" xfId="0" applyNumberFormat="1" applyFont="1" applyFill="1" applyBorder="1" applyAlignment="1">
      <alignment horizontal="right" vertical="center"/>
    </xf>
    <xf numFmtId="218" fontId="45" fillId="0" borderId="25" xfId="0" applyNumberFormat="1" applyFont="1" applyFill="1" applyBorder="1" applyAlignment="1">
      <alignment horizontal="right" vertical="center"/>
    </xf>
    <xf numFmtId="0" fontId="34" fillId="0" borderId="16" xfId="0" applyFont="1" applyFill="1" applyBorder="1" applyAlignment="1">
      <alignment horizontal="distributed" vertical="center" wrapText="1" justifyLastLine="1" shrinkToFit="1"/>
    </xf>
    <xf numFmtId="0" fontId="34" fillId="0" borderId="30" xfId="0" applyFont="1" applyFill="1" applyBorder="1" applyAlignment="1">
      <alignment horizontal="distributed" vertical="center" wrapText="1" justifyLastLine="1" shrinkToFit="1"/>
    </xf>
    <xf numFmtId="204" fontId="30" fillId="0" borderId="75" xfId="0" applyNumberFormat="1" applyFont="1" applyFill="1" applyBorder="1" applyAlignment="1">
      <alignment horizontal="right" vertical="center"/>
    </xf>
    <xf numFmtId="204" fontId="30" fillId="0" borderId="74" xfId="0" applyNumberFormat="1" applyFont="1" applyFill="1" applyBorder="1" applyAlignment="1">
      <alignment horizontal="right" vertical="center"/>
    </xf>
    <xf numFmtId="0" fontId="34" fillId="0" borderId="17" xfId="0" applyFont="1" applyFill="1" applyBorder="1" applyAlignment="1">
      <alignment horizontal="distributed" vertical="center" justifyLastLine="1"/>
    </xf>
    <xf numFmtId="0" fontId="117" fillId="0" borderId="0" xfId="0" applyFont="1" applyFill="1" applyBorder="1" applyAlignment="1">
      <alignment horizontal="distributed" vertical="center" indent="1"/>
    </xf>
    <xf numFmtId="38" fontId="53" fillId="0" borderId="24" xfId="33" applyFont="1" applyFill="1" applyBorder="1" applyAlignment="1">
      <alignment horizontal="right" vertical="center"/>
    </xf>
    <xf numFmtId="38" fontId="53" fillId="0" borderId="23" xfId="33" applyFont="1" applyFill="1" applyBorder="1" applyAlignment="1">
      <alignment horizontal="right" vertical="center"/>
    </xf>
    <xf numFmtId="177" fontId="117" fillId="0" borderId="0" xfId="0" applyNumberFormat="1" applyFont="1" applyFill="1" applyBorder="1" applyAlignment="1">
      <alignment horizontal="distributed" vertical="center"/>
    </xf>
    <xf numFmtId="38" fontId="53" fillId="0" borderId="10" xfId="33" applyFont="1" applyFill="1" applyBorder="1" applyAlignment="1">
      <alignment horizontal="right" vertical="center"/>
    </xf>
    <xf numFmtId="177" fontId="69" fillId="0" borderId="20" xfId="0" applyNumberFormat="1" applyFont="1" applyFill="1" applyBorder="1" applyAlignment="1">
      <alignment horizontal="left" vertical="center" indent="1" shrinkToFit="1"/>
    </xf>
    <xf numFmtId="38" fontId="49" fillId="0" borderId="10" xfId="33" applyFont="1" applyFill="1" applyBorder="1" applyAlignment="1">
      <alignment horizontal="right" vertical="center"/>
    </xf>
    <xf numFmtId="0" fontId="117" fillId="0" borderId="23" xfId="0" applyFont="1" applyFill="1" applyBorder="1" applyAlignment="1">
      <alignment horizontal="distributed" vertical="center"/>
    </xf>
    <xf numFmtId="38" fontId="53" fillId="0" borderId="65" xfId="33" applyFont="1" applyFill="1" applyBorder="1" applyAlignment="1">
      <alignment horizontal="right" vertical="center"/>
    </xf>
    <xf numFmtId="177" fontId="69" fillId="0" borderId="20" xfId="0" applyNumberFormat="1" applyFont="1" applyFill="1" applyBorder="1" applyAlignment="1">
      <alignment horizontal="left" vertical="center" indent="1"/>
    </xf>
    <xf numFmtId="0" fontId="69" fillId="0" borderId="20" xfId="0" applyFont="1" applyFill="1" applyBorder="1" applyAlignment="1">
      <alignment horizontal="left" vertical="center" indent="1" shrinkToFit="1"/>
    </xf>
    <xf numFmtId="38" fontId="49" fillId="0" borderId="53" xfId="33" applyFont="1" applyFill="1" applyBorder="1" applyAlignment="1">
      <alignment horizontal="right" vertical="center"/>
    </xf>
    <xf numFmtId="0" fontId="69" fillId="0" borderId="20" xfId="0" applyFont="1" applyFill="1" applyBorder="1" applyAlignment="1">
      <alignment horizontal="left" vertical="center" indent="1"/>
    </xf>
    <xf numFmtId="177" fontId="69" fillId="0" borderId="0" xfId="0" applyNumberFormat="1" applyFont="1" applyFill="1" applyBorder="1" applyAlignment="1">
      <alignment horizontal="left" vertical="center" indent="1"/>
    </xf>
    <xf numFmtId="177" fontId="69" fillId="0" borderId="54" xfId="0" applyNumberFormat="1" applyFont="1" applyFill="1" applyBorder="1" applyAlignment="1">
      <alignment horizontal="left" vertical="center" indent="1"/>
    </xf>
    <xf numFmtId="0" fontId="117" fillId="0" borderId="20" xfId="0" applyFont="1" applyFill="1" applyBorder="1" applyAlignment="1">
      <alignment horizontal="distributed" vertical="center"/>
    </xf>
    <xf numFmtId="38" fontId="53" fillId="0" borderId="53" xfId="33" applyFont="1" applyFill="1" applyBorder="1" applyAlignment="1">
      <alignment horizontal="right" vertical="center"/>
    </xf>
    <xf numFmtId="177" fontId="117" fillId="0" borderId="54" xfId="0" applyNumberFormat="1" applyFont="1" applyFill="1" applyBorder="1" applyAlignment="1">
      <alignment horizontal="distributed" vertical="center"/>
    </xf>
    <xf numFmtId="0" fontId="69" fillId="0" borderId="20" xfId="0" applyFont="1" applyFill="1" applyBorder="1" applyAlignment="1">
      <alignment horizontal="left" vertical="center" wrapText="1" indent="1"/>
    </xf>
    <xf numFmtId="38" fontId="53" fillId="0" borderId="10" xfId="33" applyFont="1" applyFill="1" applyBorder="1" applyAlignment="1">
      <alignment vertical="center"/>
    </xf>
    <xf numFmtId="38" fontId="53" fillId="0" borderId="0" xfId="33" applyFont="1" applyFill="1" applyAlignment="1">
      <alignment vertical="center"/>
    </xf>
    <xf numFmtId="38" fontId="49" fillId="0" borderId="0" xfId="33" applyFont="1" applyFill="1" applyAlignment="1">
      <alignment vertical="center"/>
    </xf>
    <xf numFmtId="177" fontId="69" fillId="0" borderId="54" xfId="0" applyNumberFormat="1" applyFont="1" applyFill="1" applyBorder="1" applyAlignment="1">
      <alignment horizontal="left" vertical="center" indent="1" shrinkToFit="1"/>
    </xf>
    <xf numFmtId="0" fontId="69" fillId="0" borderId="0" xfId="0" applyFont="1" applyFill="1" applyBorder="1" applyAlignment="1">
      <alignment horizontal="left" vertical="center" indent="1" shrinkToFit="1"/>
    </xf>
    <xf numFmtId="0" fontId="117" fillId="0" borderId="0" xfId="0" applyFont="1" applyFill="1" applyBorder="1" applyAlignment="1">
      <alignment horizontal="distributed" vertical="center"/>
    </xf>
    <xf numFmtId="0" fontId="69" fillId="0" borderId="0" xfId="0" applyFont="1" applyFill="1" applyBorder="1" applyAlignment="1">
      <alignment horizontal="left" vertical="center" indent="1"/>
    </xf>
    <xf numFmtId="38" fontId="53" fillId="0" borderId="0" xfId="33" applyFont="1" applyFill="1" applyAlignment="1">
      <alignment horizontal="right" vertical="center"/>
    </xf>
    <xf numFmtId="0" fontId="30" fillId="0" borderId="54" xfId="0" applyFont="1" applyFill="1" applyBorder="1"/>
    <xf numFmtId="0" fontId="69" fillId="0" borderId="74" xfId="0" applyFont="1" applyFill="1" applyBorder="1" applyAlignment="1">
      <alignment horizontal="left" vertical="center" indent="1"/>
    </xf>
    <xf numFmtId="38" fontId="49" fillId="0" borderId="75" xfId="33" applyFont="1" applyFill="1" applyBorder="1" applyAlignment="1">
      <alignment horizontal="right" vertical="center"/>
    </xf>
    <xf numFmtId="38" fontId="49" fillId="0" borderId="74" xfId="33" applyFont="1" applyFill="1" applyBorder="1" applyAlignment="1">
      <alignment horizontal="right" vertical="center"/>
    </xf>
    <xf numFmtId="0" fontId="30" fillId="0" borderId="52" xfId="0" applyFont="1" applyFill="1" applyBorder="1"/>
    <xf numFmtId="0" fontId="30" fillId="0" borderId="74" xfId="0" applyFont="1" applyFill="1" applyBorder="1"/>
    <xf numFmtId="38" fontId="30" fillId="0" borderId="74" xfId="33" applyFont="1" applyFill="1" applyBorder="1"/>
    <xf numFmtId="177" fontId="47" fillId="0" borderId="75" xfId="33" applyNumberFormat="1" applyFont="1" applyFill="1" applyBorder="1" applyAlignment="1">
      <alignment horizontal="right" vertical="center" shrinkToFit="1"/>
    </xf>
    <xf numFmtId="49" fontId="30" fillId="0" borderId="27" xfId="0" applyNumberFormat="1" applyFont="1" applyFill="1" applyBorder="1" applyAlignment="1">
      <alignment horizontal="distributed" vertical="center" justifyLastLine="1"/>
    </xf>
    <xf numFmtId="38" fontId="30" fillId="0" borderId="10" xfId="33" applyFont="1" applyBorder="1" applyAlignment="1">
      <alignment vertical="center"/>
    </xf>
    <xf numFmtId="181" fontId="38" fillId="0" borderId="10" xfId="43" applyNumberFormat="1" applyFont="1" applyFill="1" applyBorder="1" applyAlignment="1">
      <alignment horizontal="right"/>
    </xf>
    <xf numFmtId="181" fontId="30" fillId="0" borderId="10" xfId="0" applyNumberFormat="1" applyFont="1" applyBorder="1" applyAlignment="1">
      <alignment vertical="center"/>
    </xf>
    <xf numFmtId="177" fontId="30" fillId="0" borderId="0" xfId="0" applyNumberFormat="1" applyFont="1" applyBorder="1" applyAlignment="1">
      <alignment horizontal="right" vertical="center"/>
    </xf>
    <xf numFmtId="194" fontId="30" fillId="0" borderId="74" xfId="0" applyNumberFormat="1" applyFont="1" applyFill="1" applyBorder="1" applyAlignment="1">
      <alignment horizontal="right" vertical="center"/>
    </xf>
    <xf numFmtId="177" fontId="30" fillId="0" borderId="10" xfId="0" applyNumberFormat="1" applyFont="1" applyBorder="1" applyAlignment="1">
      <alignment vertical="center"/>
    </xf>
    <xf numFmtId="38" fontId="34" fillId="0" borderId="106" xfId="33" applyFont="1" applyFill="1" applyBorder="1" applyAlignment="1">
      <alignment horizontal="distributed" justifyLastLine="1"/>
    </xf>
    <xf numFmtId="49" fontId="47" fillId="0" borderId="74" xfId="33" applyNumberFormat="1" applyFont="1" applyFill="1" applyBorder="1" applyAlignment="1">
      <alignment horizontal="center" vertical="center"/>
    </xf>
    <xf numFmtId="178" fontId="47" fillId="0" borderId="75" xfId="33" applyNumberFormat="1" applyFont="1" applyFill="1" applyBorder="1" applyAlignment="1">
      <alignment horizontal="right" vertical="center"/>
    </xf>
    <xf numFmtId="178" fontId="47" fillId="0" borderId="74" xfId="33" applyNumberFormat="1" applyFont="1" applyFill="1" applyBorder="1" applyAlignment="1">
      <alignment horizontal="right" vertical="center"/>
    </xf>
    <xf numFmtId="49" fontId="34" fillId="0" borderId="73" xfId="33" applyNumberFormat="1" applyFont="1" applyFill="1" applyBorder="1" applyAlignment="1">
      <alignment horizontal="left"/>
    </xf>
    <xf numFmtId="178" fontId="97" fillId="0" borderId="73" xfId="33" applyNumberFormat="1" applyFont="1" applyFill="1" applyBorder="1" applyAlignment="1">
      <alignment horizontal="center"/>
    </xf>
    <xf numFmtId="38" fontId="30" fillId="0" borderId="108" xfId="33" applyFont="1" applyFill="1" applyBorder="1" applyAlignment="1">
      <alignment horizontal="right" vertical="center"/>
    </xf>
    <xf numFmtId="38" fontId="47" fillId="0" borderId="75" xfId="33" applyFont="1" applyFill="1" applyBorder="1" applyAlignment="1">
      <alignment horizontal="right" vertical="center"/>
    </xf>
    <xf numFmtId="38" fontId="47" fillId="0" borderId="74" xfId="33" applyFont="1" applyFill="1" applyBorder="1" applyAlignment="1">
      <alignment horizontal="right" vertical="center"/>
    </xf>
    <xf numFmtId="38" fontId="47" fillId="0" borderId="74" xfId="33" quotePrefix="1" applyFont="1" applyFill="1" applyBorder="1" applyAlignment="1">
      <alignment horizontal="right" vertical="center"/>
    </xf>
    <xf numFmtId="0" fontId="38" fillId="0" borderId="108" xfId="43" applyFont="1" applyFill="1" applyBorder="1" applyAlignment="1">
      <alignment horizontal="right"/>
    </xf>
    <xf numFmtId="0" fontId="38" fillId="0" borderId="73" xfId="43" applyFont="1" applyFill="1" applyBorder="1" applyAlignment="1">
      <alignment horizontal="right"/>
    </xf>
    <xf numFmtId="179" fontId="38" fillId="0" borderId="73" xfId="43" applyNumberFormat="1" applyFont="1" applyFill="1" applyBorder="1" applyAlignment="1">
      <alignment horizontal="right"/>
    </xf>
    <xf numFmtId="0" fontId="47" fillId="0" borderId="74" xfId="0" applyNumberFormat="1" applyFont="1" applyFill="1" applyBorder="1" applyAlignment="1">
      <alignment horizontal="distributed" vertical="center" shrinkToFit="1"/>
    </xf>
    <xf numFmtId="38" fontId="34" fillId="0" borderId="27" xfId="46" applyFont="1" applyFill="1" applyBorder="1" applyAlignment="1">
      <alignment horizontal="distributed" vertical="center" wrapText="1" justifyLastLine="1"/>
    </xf>
    <xf numFmtId="38" fontId="34" fillId="0" borderId="12" xfId="46" applyFont="1" applyFill="1" applyBorder="1" applyAlignment="1">
      <alignment horizontal="distributed" vertical="center" wrapText="1" justifyLastLine="1"/>
    </xf>
    <xf numFmtId="38" fontId="34" fillId="0" borderId="28" xfId="46" applyFont="1" applyFill="1" applyBorder="1" applyAlignment="1">
      <alignment horizontal="distributed" vertical="center" justifyLastLine="1" shrinkToFit="1"/>
    </xf>
    <xf numFmtId="58" fontId="30" fillId="0" borderId="0" xfId="0" applyNumberFormat="1" applyFont="1" applyAlignment="1">
      <alignment vertical="center"/>
    </xf>
    <xf numFmtId="181" fontId="47" fillId="0" borderId="0" xfId="0" applyNumberFormat="1" applyFont="1" applyFill="1" applyBorder="1" applyAlignment="1">
      <alignment horizontal="right" vertical="center"/>
    </xf>
    <xf numFmtId="0" fontId="30" fillId="0" borderId="74" xfId="0" applyNumberFormat="1" applyFont="1" applyFill="1" applyBorder="1" applyAlignment="1">
      <alignment horizontal="center" vertical="center" shrinkToFit="1"/>
    </xf>
    <xf numFmtId="0" fontId="30" fillId="0" borderId="107" xfId="0" applyFont="1" applyFill="1" applyBorder="1" applyAlignment="1">
      <alignment horizontal="distributed" vertical="center" justifyLastLine="1"/>
    </xf>
    <xf numFmtId="0" fontId="71" fillId="0" borderId="16" xfId="0" applyFont="1" applyFill="1" applyBorder="1" applyAlignment="1">
      <alignment horizontal="distributed" vertical="center" justifyLastLine="1"/>
    </xf>
    <xf numFmtId="0" fontId="71" fillId="0" borderId="16" xfId="0" applyFont="1" applyBorder="1" applyAlignment="1">
      <alignment horizontal="distributed" vertical="center" justifyLastLine="1"/>
    </xf>
    <xf numFmtId="0" fontId="47" fillId="0" borderId="106" xfId="0" applyNumberFormat="1" applyFont="1" applyFill="1" applyBorder="1" applyAlignment="1">
      <alignment horizontal="distributed" vertical="center" justifyLastLine="1"/>
    </xf>
    <xf numFmtId="177" fontId="47" fillId="0" borderId="73" xfId="0" applyNumberFormat="1" applyFont="1" applyFill="1" applyBorder="1" applyAlignment="1">
      <alignment horizontal="right" vertical="center" shrinkToFit="1"/>
    </xf>
    <xf numFmtId="177" fontId="47" fillId="0" borderId="73" xfId="0" applyNumberFormat="1" applyFont="1" applyFill="1" applyBorder="1" applyAlignment="1">
      <alignment horizontal="right" vertical="center"/>
    </xf>
    <xf numFmtId="177" fontId="47" fillId="0" borderId="73" xfId="0" applyNumberFormat="1" applyFont="1" applyBorder="1" applyAlignment="1">
      <alignment horizontal="right" vertical="center"/>
    </xf>
    <xf numFmtId="0" fontId="34" fillId="0" borderId="20" xfId="0" applyNumberFormat="1" applyFont="1" applyFill="1" applyBorder="1" applyAlignment="1">
      <alignment horizontal="distributed" vertical="center" wrapText="1"/>
    </xf>
    <xf numFmtId="0" fontId="34" fillId="0" borderId="76" xfId="0" applyNumberFormat="1" applyFont="1" applyFill="1" applyBorder="1" applyAlignment="1">
      <alignment horizontal="distributed" vertical="center" wrapText="1"/>
    </xf>
    <xf numFmtId="177" fontId="30" fillId="0" borderId="74" xfId="0" applyNumberFormat="1" applyFont="1" applyFill="1" applyBorder="1" applyAlignment="1">
      <alignment horizontal="right" vertical="center" shrinkToFit="1"/>
    </xf>
    <xf numFmtId="177" fontId="30" fillId="0" borderId="74" xfId="43" applyNumberFormat="1" applyFont="1" applyFill="1" applyBorder="1" applyAlignment="1">
      <alignment horizontal="right" vertical="center"/>
    </xf>
    <xf numFmtId="49" fontId="30" fillId="0" borderId="11" xfId="0" applyNumberFormat="1" applyFont="1" applyFill="1" applyBorder="1" applyAlignment="1">
      <alignment horizontal="center" vertical="center" justifyLastLine="1"/>
    </xf>
    <xf numFmtId="0" fontId="47" fillId="0" borderId="107" xfId="0" applyNumberFormat="1" applyFont="1" applyFill="1" applyBorder="1" applyAlignment="1">
      <alignment horizontal="distributed" vertical="center" justifyLastLine="1"/>
    </xf>
    <xf numFmtId="177" fontId="47" fillId="0" borderId="110" xfId="0" applyNumberFormat="1" applyFont="1" applyFill="1" applyBorder="1" applyAlignment="1">
      <alignment horizontal="right" vertical="center" shrinkToFit="1"/>
    </xf>
    <xf numFmtId="177" fontId="34" fillId="0" borderId="83" xfId="0" applyNumberFormat="1" applyFont="1" applyFill="1" applyBorder="1" applyAlignment="1">
      <alignment horizontal="left" vertical="center" indent="1" shrinkToFit="1"/>
    </xf>
    <xf numFmtId="178" fontId="34" fillId="0" borderId="84" xfId="33" applyNumberFormat="1" applyFont="1" applyBorder="1" applyAlignment="1">
      <alignment vertical="center" shrinkToFit="1"/>
    </xf>
    <xf numFmtId="0" fontId="34" fillId="0" borderId="85" xfId="0" applyFont="1" applyBorder="1" applyAlignment="1">
      <alignment horizontal="center" vertical="center"/>
    </xf>
    <xf numFmtId="49" fontId="34" fillId="0" borderId="103" xfId="0" applyNumberFormat="1" applyFont="1" applyBorder="1" applyAlignment="1">
      <alignment horizontal="distributed" vertical="center"/>
    </xf>
    <xf numFmtId="0" fontId="34" fillId="0" borderId="111" xfId="0" applyFont="1" applyBorder="1" applyAlignment="1">
      <alignment horizontal="left" vertical="center" indent="1" shrinkToFit="1"/>
    </xf>
    <xf numFmtId="178" fontId="34" fillId="0" borderId="94" xfId="33" applyNumberFormat="1" applyFont="1" applyBorder="1" applyAlignment="1">
      <alignment vertical="center" shrinkToFit="1"/>
    </xf>
    <xf numFmtId="0" fontId="34" fillId="0" borderId="95" xfId="0" applyFont="1" applyBorder="1" applyAlignment="1">
      <alignment horizontal="center" vertical="center"/>
    </xf>
    <xf numFmtId="0" fontId="34" fillId="0" borderId="103" xfId="0" applyFont="1" applyFill="1" applyBorder="1" applyAlignment="1">
      <alignment horizontal="distributed" vertical="center"/>
    </xf>
    <xf numFmtId="0" fontId="34" fillId="0" borderId="111" xfId="0" applyFont="1" applyFill="1" applyBorder="1" applyAlignment="1">
      <alignment horizontal="left" vertical="center" indent="1" shrinkToFit="1"/>
    </xf>
    <xf numFmtId="0" fontId="34" fillId="0" borderId="95" xfId="0" applyFont="1" applyBorder="1" applyAlignment="1">
      <alignment horizontal="center" vertical="center" wrapText="1"/>
    </xf>
    <xf numFmtId="49" fontId="71" fillId="0" borderId="103" xfId="0" applyNumberFormat="1" applyFont="1" applyBorder="1" applyAlignment="1">
      <alignment horizontal="distributed" vertical="center"/>
    </xf>
    <xf numFmtId="49" fontId="34" fillId="0" borderId="109" xfId="0" applyNumberFormat="1" applyFont="1" applyBorder="1" applyAlignment="1">
      <alignment horizontal="distributed" vertical="center"/>
    </xf>
    <xf numFmtId="0" fontId="34" fillId="0" borderId="112" xfId="0" applyFont="1" applyBorder="1" applyAlignment="1">
      <alignment horizontal="left" vertical="center" indent="1" shrinkToFit="1"/>
    </xf>
    <xf numFmtId="178" fontId="34" fillId="0" borderId="90" xfId="33" applyNumberFormat="1" applyFont="1" applyBorder="1" applyAlignment="1">
      <alignment vertical="center" shrinkToFit="1"/>
    </xf>
    <xf numFmtId="0" fontId="34" fillId="0" borderId="91" xfId="0" applyFont="1" applyBorder="1" applyAlignment="1">
      <alignment horizontal="center" vertical="center"/>
    </xf>
    <xf numFmtId="49" fontId="34" fillId="0" borderId="113" xfId="0" applyNumberFormat="1" applyFont="1" applyBorder="1" applyAlignment="1">
      <alignment horizontal="distributed" vertical="center" wrapText="1"/>
    </xf>
    <xf numFmtId="0" fontId="34" fillId="0" borderId="114" xfId="0" applyFont="1" applyBorder="1" applyAlignment="1">
      <alignment horizontal="left" vertical="center" indent="1" shrinkToFit="1"/>
    </xf>
    <xf numFmtId="178" fontId="34" fillId="0" borderId="115" xfId="33" applyNumberFormat="1" applyFont="1" applyBorder="1" applyAlignment="1">
      <alignment vertical="center" shrinkToFit="1"/>
    </xf>
    <xf numFmtId="49" fontId="34" fillId="0" borderId="103" xfId="0" applyNumberFormat="1" applyFont="1" applyBorder="1" applyAlignment="1">
      <alignment horizontal="distributed" vertical="center" wrapText="1"/>
    </xf>
    <xf numFmtId="0" fontId="34" fillId="0" borderId="111" xfId="0" applyFont="1" applyBorder="1" applyAlignment="1">
      <alignment horizontal="left" vertical="center" wrapText="1" indent="1" shrinkToFit="1"/>
    </xf>
    <xf numFmtId="49" fontId="34" fillId="0" borderId="113" xfId="0" applyNumberFormat="1" applyFont="1" applyBorder="1" applyAlignment="1">
      <alignment horizontal="distributed" vertical="center"/>
    </xf>
    <xf numFmtId="0" fontId="34" fillId="0" borderId="116" xfId="0" applyFont="1" applyBorder="1" applyAlignment="1">
      <alignment horizontal="center" vertical="center"/>
    </xf>
    <xf numFmtId="49" fontId="34" fillId="0" borderId="104" xfId="0" applyNumberFormat="1" applyFont="1" applyBorder="1" applyAlignment="1">
      <alignment horizontal="distributed" vertical="center"/>
    </xf>
    <xf numFmtId="0" fontId="34" fillId="0" borderId="105" xfId="0" applyFont="1" applyBorder="1" applyAlignment="1">
      <alignment horizontal="left" vertical="center" indent="1" shrinkToFit="1"/>
    </xf>
    <xf numFmtId="178" fontId="34" fillId="0" borderId="98" xfId="33" applyNumberFormat="1" applyFont="1" applyBorder="1" applyAlignment="1">
      <alignment vertical="center" shrinkToFit="1"/>
    </xf>
    <xf numFmtId="0" fontId="34" fillId="0" borderId="99" xfId="0" applyFont="1" applyBorder="1" applyAlignment="1">
      <alignment horizontal="center" vertical="center"/>
    </xf>
    <xf numFmtId="180" fontId="47" fillId="0" borderId="0" xfId="0" applyNumberFormat="1" applyFont="1" applyBorder="1" applyAlignment="1">
      <alignment horizontal="right" vertical="center"/>
    </xf>
    <xf numFmtId="0" fontId="38" fillId="0" borderId="73" xfId="43" applyFont="1" applyFill="1" applyBorder="1" applyAlignment="1">
      <alignment horizontal="center"/>
    </xf>
    <xf numFmtId="0" fontId="30" fillId="0" borderId="74" xfId="0" applyNumberFormat="1" applyFont="1" applyFill="1" applyBorder="1" applyAlignment="1">
      <alignment horizontal="distributed" vertical="center" shrinkToFit="1"/>
    </xf>
    <xf numFmtId="0" fontId="30" fillId="0" borderId="73" xfId="0" applyNumberFormat="1" applyFont="1" applyFill="1" applyBorder="1" applyAlignment="1">
      <alignment horizontal="distributed" vertical="center"/>
    </xf>
    <xf numFmtId="176" fontId="30" fillId="0" borderId="108" xfId="0" applyNumberFormat="1" applyFont="1" applyFill="1" applyBorder="1" applyAlignment="1">
      <alignment horizontal="left" vertical="center" indent="1"/>
    </xf>
    <xf numFmtId="0" fontId="30" fillId="0" borderId="0" xfId="0" applyNumberFormat="1" applyFont="1" applyFill="1" applyBorder="1" applyAlignment="1">
      <alignment horizontal="distributed" vertical="center" shrinkToFit="1"/>
    </xf>
    <xf numFmtId="176" fontId="30" fillId="0" borderId="75" xfId="0" applyNumberFormat="1" applyFont="1" applyFill="1" applyBorder="1" applyAlignment="1">
      <alignment horizontal="left" vertical="center" indent="1"/>
    </xf>
    <xf numFmtId="0" fontId="34" fillId="0" borderId="28" xfId="0" applyFont="1" applyBorder="1" applyAlignment="1">
      <alignment horizontal="distributed" vertical="center" wrapText="1" justifyLastLine="1"/>
    </xf>
    <xf numFmtId="38" fontId="30" fillId="0" borderId="27" xfId="46" applyFont="1" applyFill="1" applyBorder="1" applyAlignment="1">
      <alignment horizontal="distributed" vertical="center" wrapText="1" justifyLastLine="1"/>
    </xf>
    <xf numFmtId="0" fontId="30" fillId="0" borderId="103" xfId="0" applyNumberFormat="1" applyFont="1" applyFill="1" applyBorder="1" applyAlignment="1">
      <alignment horizontal="distributed" vertical="center" shrinkToFit="1"/>
    </xf>
    <xf numFmtId="0" fontId="30" fillId="0" borderId="104" xfId="0" applyNumberFormat="1" applyFont="1" applyFill="1" applyBorder="1" applyAlignment="1">
      <alignment horizontal="distributed" vertical="center" shrinkToFit="1"/>
    </xf>
    <xf numFmtId="0" fontId="34" fillId="0" borderId="0" xfId="0" applyFont="1" applyBorder="1" applyAlignment="1">
      <alignment horizontal="distributed" vertical="center" wrapText="1" justifyLastLine="1"/>
    </xf>
    <xf numFmtId="49" fontId="30" fillId="0" borderId="27" xfId="0" applyNumberFormat="1" applyFont="1" applyFill="1" applyBorder="1" applyAlignment="1">
      <alignment horizontal="center" vertical="center" justifyLastLine="1"/>
    </xf>
    <xf numFmtId="49" fontId="47" fillId="0" borderId="73" xfId="0" applyNumberFormat="1" applyFont="1" applyFill="1" applyBorder="1" applyAlignment="1">
      <alignment horizontal="left" vertical="center" justifyLastLine="1"/>
    </xf>
    <xf numFmtId="0" fontId="30" fillId="0" borderId="108" xfId="0" applyFont="1" applyFill="1" applyBorder="1" applyAlignment="1">
      <alignment horizontal="distributed" vertical="center" justifyLastLine="1"/>
    </xf>
    <xf numFmtId="0" fontId="30" fillId="0" borderId="73" xfId="0" applyFont="1" applyFill="1" applyBorder="1" applyAlignment="1">
      <alignment horizontal="distributed" vertical="center" justifyLastLine="1"/>
    </xf>
    <xf numFmtId="0" fontId="47" fillId="0" borderId="73" xfId="0" applyFont="1" applyFill="1" applyBorder="1" applyAlignment="1">
      <alignment horizontal="distributed" vertical="center" justifyLastLine="1"/>
    </xf>
    <xf numFmtId="181" fontId="30" fillId="0" borderId="10" xfId="0" applyNumberFormat="1" applyFont="1" applyFill="1" applyBorder="1" applyAlignment="1">
      <alignment horizontal="right" vertical="center"/>
    </xf>
    <xf numFmtId="181" fontId="30" fillId="0" borderId="75" xfId="0" applyNumberFormat="1" applyFont="1" applyFill="1" applyBorder="1" applyAlignment="1">
      <alignment horizontal="right" vertical="center"/>
    </xf>
    <xf numFmtId="0" fontId="30" fillId="0" borderId="110" xfId="0" applyNumberFormat="1" applyFont="1" applyFill="1" applyBorder="1" applyAlignment="1">
      <alignment horizontal="distributed" vertical="center"/>
    </xf>
    <xf numFmtId="176" fontId="30" fillId="0" borderId="30" xfId="0" applyNumberFormat="1" applyFont="1" applyFill="1" applyBorder="1" applyAlignment="1">
      <alignment horizontal="right" vertical="center"/>
    </xf>
    <xf numFmtId="176" fontId="30" fillId="0" borderId="110" xfId="0" applyNumberFormat="1" applyFont="1" applyFill="1" applyBorder="1" applyAlignment="1">
      <alignment horizontal="right" vertical="center"/>
    </xf>
    <xf numFmtId="176" fontId="47" fillId="0" borderId="110" xfId="0" applyNumberFormat="1" applyFont="1" applyFill="1" applyBorder="1" applyAlignment="1">
      <alignment horizontal="right" vertical="center"/>
    </xf>
    <xf numFmtId="0" fontId="34" fillId="0" borderId="0" xfId="0" applyNumberFormat="1" applyFont="1" applyFill="1" applyBorder="1" applyAlignment="1">
      <alignment horizontal="distributed" vertical="center" wrapText="1"/>
    </xf>
    <xf numFmtId="176" fontId="30" fillId="0" borderId="108" xfId="0" applyNumberFormat="1" applyFont="1" applyFill="1" applyBorder="1" applyAlignment="1">
      <alignment horizontal="right" vertical="center"/>
    </xf>
    <xf numFmtId="176" fontId="30" fillId="0" borderId="73" xfId="0" applyNumberFormat="1" applyFont="1" applyFill="1" applyBorder="1" applyAlignment="1">
      <alignment horizontal="right" vertical="center"/>
    </xf>
    <xf numFmtId="176" fontId="47" fillId="0" borderId="73" xfId="0" applyNumberFormat="1" applyFont="1" applyFill="1" applyBorder="1" applyAlignment="1">
      <alignment horizontal="right" vertical="center"/>
    </xf>
    <xf numFmtId="194" fontId="30" fillId="0" borderId="10" xfId="0" applyNumberFormat="1" applyFont="1" applyFill="1" applyBorder="1" applyAlignment="1">
      <alignment horizontal="right" vertical="center"/>
    </xf>
    <xf numFmtId="194" fontId="47" fillId="0" borderId="0" xfId="0" applyNumberFormat="1" applyFont="1" applyFill="1" applyBorder="1" applyAlignment="1">
      <alignment horizontal="right" vertical="center"/>
    </xf>
    <xf numFmtId="194" fontId="30" fillId="0" borderId="75" xfId="0" applyNumberFormat="1" applyFont="1" applyFill="1" applyBorder="1" applyAlignment="1">
      <alignment horizontal="right" vertical="center"/>
    </xf>
    <xf numFmtId="194" fontId="47" fillId="0" borderId="74" xfId="0" applyNumberFormat="1" applyFont="1" applyFill="1" applyBorder="1" applyAlignment="1">
      <alignment horizontal="right" vertical="center"/>
    </xf>
    <xf numFmtId="194" fontId="30" fillId="0" borderId="0" xfId="0" applyNumberFormat="1" applyFont="1" applyBorder="1" applyAlignment="1">
      <alignment horizontal="right" vertical="center"/>
    </xf>
    <xf numFmtId="194" fontId="47" fillId="0" borderId="74" xfId="0" applyNumberFormat="1" applyFont="1" applyBorder="1" applyAlignment="1">
      <alignment horizontal="right" vertical="center"/>
    </xf>
    <xf numFmtId="194" fontId="47" fillId="0" borderId="0" xfId="0" applyNumberFormat="1" applyFont="1" applyBorder="1" applyAlignment="1">
      <alignment horizontal="right" vertical="center"/>
    </xf>
    <xf numFmtId="180" fontId="30" fillId="0" borderId="74" xfId="0" applyNumberFormat="1" applyFont="1" applyBorder="1" applyAlignment="1">
      <alignment horizontal="right" vertical="center"/>
    </xf>
    <xf numFmtId="194" fontId="30" fillId="0" borderId="74" xfId="0" applyNumberFormat="1" applyFont="1" applyBorder="1" applyAlignment="1">
      <alignment horizontal="right" vertical="center"/>
    </xf>
    <xf numFmtId="0" fontId="47" fillId="0" borderId="0" xfId="0" applyNumberFormat="1" applyFont="1" applyFill="1" applyAlignment="1">
      <alignment horizontal="distributed" vertical="center"/>
    </xf>
    <xf numFmtId="177" fontId="45" fillId="0" borderId="19" xfId="0" applyNumberFormat="1" applyFont="1" applyFill="1" applyBorder="1" applyAlignment="1">
      <alignment horizontal="right" vertical="center" shrinkToFit="1"/>
    </xf>
    <xf numFmtId="177" fontId="45" fillId="0" borderId="26" xfId="0" applyNumberFormat="1" applyFont="1" applyFill="1" applyBorder="1" applyAlignment="1">
      <alignment horizontal="right" vertical="center" shrinkToFit="1"/>
    </xf>
    <xf numFmtId="177" fontId="47" fillId="0" borderId="18" xfId="44" applyNumberFormat="1" applyFont="1" applyFill="1" applyBorder="1" applyAlignment="1">
      <alignment vertical="center" shrinkToFit="1"/>
    </xf>
    <xf numFmtId="178" fontId="30" fillId="0" borderId="0" xfId="44" applyNumberFormat="1" applyFont="1" applyFill="1" applyBorder="1" applyAlignment="1">
      <alignment vertical="center" shrinkToFit="1"/>
    </xf>
    <xf numFmtId="38" fontId="55" fillId="0" borderId="0" xfId="46" applyFont="1" applyFill="1" applyBorder="1" applyAlignment="1">
      <alignment horizontal="right"/>
    </xf>
    <xf numFmtId="219" fontId="30" fillId="0" borderId="10" xfId="46" applyNumberFormat="1" applyFont="1" applyFill="1" applyBorder="1" applyAlignment="1">
      <alignment horizontal="right" vertical="center" shrinkToFit="1"/>
    </xf>
    <xf numFmtId="219" fontId="30" fillId="0" borderId="0" xfId="46" applyNumberFormat="1" applyFont="1" applyFill="1" applyBorder="1" applyAlignment="1">
      <alignment horizontal="right" vertical="center" shrinkToFit="1"/>
    </xf>
    <xf numFmtId="219" fontId="47" fillId="0" borderId="18" xfId="46" applyNumberFormat="1" applyFont="1" applyFill="1" applyBorder="1" applyAlignment="1">
      <alignment horizontal="right" vertical="center" shrinkToFit="1"/>
    </xf>
    <xf numFmtId="219" fontId="47" fillId="0" borderId="19" xfId="46"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30" fillId="0" borderId="18"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49" fontId="30" fillId="0" borderId="26" xfId="0" applyNumberFormat="1"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0" fontId="34" fillId="0" borderId="30" xfId="0" applyFont="1" applyFill="1" applyBorder="1" applyAlignment="1">
      <alignment horizontal="distributed" vertical="center" justifyLastLine="1"/>
    </xf>
    <xf numFmtId="0" fontId="60" fillId="0" borderId="0" xfId="0" applyFont="1" applyAlignment="1">
      <alignment horizontal="center" vertical="center"/>
    </xf>
    <xf numFmtId="0" fontId="34" fillId="0" borderId="31" xfId="0" applyFont="1" applyFill="1" applyBorder="1" applyAlignment="1">
      <alignment horizontal="left"/>
    </xf>
    <xf numFmtId="0" fontId="30" fillId="0" borderId="0" xfId="0" applyFont="1" applyFill="1" applyBorder="1" applyAlignment="1">
      <alignment horizontal="distributed" vertical="center" justifyLastLine="1"/>
    </xf>
    <xf numFmtId="0" fontId="54" fillId="0" borderId="30" xfId="0" applyFont="1" applyBorder="1" applyAlignment="1">
      <alignment horizontal="distributed" vertical="center" justifyLastLine="1"/>
    </xf>
    <xf numFmtId="0" fontId="32" fillId="0" borderId="0" xfId="48" applyFont="1" applyFill="1" applyAlignment="1">
      <alignment horizontal="center" vertical="center" shrinkToFit="1"/>
    </xf>
    <xf numFmtId="0" fontId="34" fillId="0" borderId="31" xfId="0" applyFont="1" applyFill="1" applyBorder="1" applyAlignment="1"/>
    <xf numFmtId="0" fontId="34" fillId="0" borderId="22" xfId="0" applyFont="1" applyFill="1" applyBorder="1" applyAlignment="1">
      <alignment horizontal="distributed" vertical="center" wrapText="1" justifyLastLine="1"/>
    </xf>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30" xfId="48" applyFont="1" applyFill="1" applyBorder="1" applyAlignment="1">
      <alignment horizontal="distributed" vertical="center" justifyLastLine="1" shrinkToFit="1"/>
    </xf>
    <xf numFmtId="0" fontId="34" fillId="0" borderId="12" xfId="0" applyFont="1" applyBorder="1" applyAlignment="1">
      <alignment horizontal="distributed" vertical="center" justifyLastLine="1"/>
    </xf>
    <xf numFmtId="49" fontId="30" fillId="0" borderId="11" xfId="0" applyNumberFormat="1" applyFont="1" applyFill="1" applyBorder="1" applyAlignment="1">
      <alignment horizontal="distributed" vertical="center" justifyLastLine="1"/>
    </xf>
    <xf numFmtId="0" fontId="34" fillId="0" borderId="22" xfId="0" applyFont="1" applyFill="1" applyBorder="1" applyAlignment="1">
      <alignment horizontal="distributed" vertical="center" justifyLastLine="1"/>
    </xf>
    <xf numFmtId="0" fontId="34" fillId="0" borderId="0" xfId="0" applyFont="1" applyFill="1" applyAlignment="1">
      <alignment horizontal="left"/>
    </xf>
    <xf numFmtId="0" fontId="34" fillId="0" borderId="17" xfId="0" applyFont="1" applyFill="1" applyBorder="1" applyAlignment="1">
      <alignment horizontal="distributed" vertical="center" justifyLastLine="1"/>
    </xf>
    <xf numFmtId="0" fontId="34"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0" fontId="30" fillId="0" borderId="11"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20" xfId="48" applyFont="1" applyFill="1" applyBorder="1" applyAlignment="1">
      <alignment horizontal="distributed" vertical="center"/>
    </xf>
    <xf numFmtId="0" fontId="34" fillId="0" borderId="31" xfId="0" applyFont="1" applyFill="1" applyBorder="1" applyAlignment="1">
      <alignment horizontal="right"/>
    </xf>
    <xf numFmtId="181" fontId="30" fillId="0" borderId="19" xfId="0" applyNumberFormat="1" applyFont="1" applyFill="1" applyBorder="1" applyAlignment="1">
      <alignment horizontal="right" vertical="center"/>
    </xf>
    <xf numFmtId="176" fontId="34" fillId="0" borderId="83" xfId="0" applyNumberFormat="1" applyFont="1" applyFill="1" applyBorder="1" applyAlignment="1">
      <alignment horizontal="left" vertical="center" indent="1"/>
    </xf>
    <xf numFmtId="176" fontId="34" fillId="0" borderId="85" xfId="0" applyNumberFormat="1" applyFont="1" applyFill="1" applyBorder="1" applyAlignment="1">
      <alignment horizontal="left" vertical="center" indent="1" shrinkToFit="1"/>
    </xf>
    <xf numFmtId="176" fontId="34" fillId="0" borderId="111" xfId="0" applyNumberFormat="1" applyFont="1" applyFill="1" applyBorder="1" applyAlignment="1">
      <alignment horizontal="left" vertical="center" indent="1"/>
    </xf>
    <xf numFmtId="176" fontId="34" fillId="0" borderId="95" xfId="0" applyNumberFormat="1" applyFont="1" applyFill="1" applyBorder="1" applyAlignment="1">
      <alignment horizontal="left" vertical="center" indent="1" shrinkToFit="1"/>
    </xf>
    <xf numFmtId="176" fontId="34" fillId="0" borderId="105" xfId="0" applyNumberFormat="1" applyFont="1" applyFill="1" applyBorder="1" applyAlignment="1">
      <alignment horizontal="left" vertical="center" indent="1"/>
    </xf>
    <xf numFmtId="176" fontId="34" fillId="0" borderId="99" xfId="0" applyNumberFormat="1" applyFont="1" applyFill="1" applyBorder="1" applyAlignment="1">
      <alignment horizontal="left" vertical="center" indent="1" shrinkToFit="1"/>
    </xf>
    <xf numFmtId="0" fontId="34" fillId="0" borderId="113" xfId="0" applyNumberFormat="1" applyFont="1" applyFill="1" applyBorder="1" applyAlignment="1">
      <alignment horizontal="distributed" vertical="center" wrapText="1"/>
    </xf>
    <xf numFmtId="0" fontId="34" fillId="0" borderId="109" xfId="0" applyNumberFormat="1" applyFont="1" applyFill="1" applyBorder="1" applyAlignment="1">
      <alignment horizontal="distributed" vertical="center"/>
    </xf>
    <xf numFmtId="0" fontId="34" fillId="0" borderId="73" xfId="0" applyNumberFormat="1" applyFont="1" applyFill="1" applyBorder="1" applyAlignment="1">
      <alignment horizontal="distributed" vertical="center"/>
    </xf>
    <xf numFmtId="176" fontId="34" fillId="0" borderId="108" xfId="0" applyNumberFormat="1" applyFont="1" applyFill="1" applyBorder="1" applyAlignment="1">
      <alignment horizontal="center" vertical="center"/>
    </xf>
    <xf numFmtId="176" fontId="34" fillId="0" borderId="73" xfId="0" applyNumberFormat="1" applyFont="1" applyFill="1" applyBorder="1" applyAlignment="1">
      <alignment horizontal="left" vertical="center" wrapText="1" indent="1"/>
    </xf>
    <xf numFmtId="176" fontId="34" fillId="0" borderId="73" xfId="0" applyNumberFormat="1" applyFont="1" applyFill="1" applyBorder="1" applyAlignment="1">
      <alignment horizontal="right" vertical="center" indent="1"/>
    </xf>
    <xf numFmtId="176" fontId="34" fillId="0" borderId="73" xfId="0" applyNumberFormat="1" applyFont="1" applyFill="1" applyBorder="1" applyAlignment="1">
      <alignment horizontal="left" vertical="center"/>
    </xf>
    <xf numFmtId="0" fontId="34" fillId="0" borderId="19" xfId="0" applyNumberFormat="1" applyFont="1" applyFill="1" applyBorder="1" applyAlignment="1">
      <alignment horizontal="distributed" vertical="center"/>
    </xf>
    <xf numFmtId="58" fontId="34" fillId="0" borderId="18" xfId="0" applyNumberFormat="1" applyFont="1" applyFill="1" applyBorder="1" applyAlignment="1">
      <alignment horizontal="center" vertical="center" wrapText="1"/>
    </xf>
    <xf numFmtId="176" fontId="34" fillId="0" borderId="19" xfId="0" applyNumberFormat="1" applyFont="1" applyFill="1" applyBorder="1" applyAlignment="1">
      <alignment horizontal="left" vertical="center" wrapText="1" indent="1"/>
    </xf>
    <xf numFmtId="176" fontId="34" fillId="0" borderId="19" xfId="0" applyNumberFormat="1" applyFont="1" applyFill="1" applyBorder="1" applyAlignment="1">
      <alignment horizontal="right" vertical="center" indent="1"/>
    </xf>
    <xf numFmtId="176" fontId="34" fillId="0" borderId="19" xfId="0" applyNumberFormat="1" applyFont="1" applyFill="1" applyBorder="1" applyAlignment="1">
      <alignment horizontal="left" vertical="center"/>
    </xf>
    <xf numFmtId="0" fontId="38" fillId="0" borderId="0" xfId="43" applyFont="1" applyFill="1" applyBorder="1" applyAlignment="1"/>
    <xf numFmtId="0" fontId="34" fillId="0" borderId="10" xfId="0" applyNumberFormat="1" applyFont="1" applyFill="1" applyBorder="1" applyAlignment="1">
      <alignment horizontal="center" vertical="center" wrapText="1"/>
    </xf>
    <xf numFmtId="176" fontId="34" fillId="0" borderId="0" xfId="0" applyNumberFormat="1" applyFont="1" applyFill="1" applyBorder="1" applyAlignment="1">
      <alignment horizontal="left" vertical="center" wrapText="1" indent="1"/>
    </xf>
    <xf numFmtId="176" fontId="34" fillId="0" borderId="19" xfId="0" applyNumberFormat="1" applyFont="1" applyFill="1" applyBorder="1" applyAlignment="1">
      <alignment horizontal="right" vertical="center"/>
    </xf>
    <xf numFmtId="0" fontId="30" fillId="0" borderId="19" xfId="0" applyNumberFormat="1" applyFont="1" applyFill="1" applyBorder="1" applyAlignment="1">
      <alignment horizontal="center" vertical="center" shrinkToFit="1"/>
    </xf>
    <xf numFmtId="220" fontId="30" fillId="0" borderId="18" xfId="0" applyNumberFormat="1" applyFont="1" applyFill="1" applyBorder="1" applyAlignment="1">
      <alignment horizontal="right" vertical="center"/>
    </xf>
    <xf numFmtId="220" fontId="30" fillId="0" borderId="19" xfId="0" applyNumberFormat="1" applyFont="1" applyFill="1" applyBorder="1" applyAlignment="1">
      <alignment horizontal="right" vertical="center"/>
    </xf>
    <xf numFmtId="220" fontId="30" fillId="0" borderId="10" xfId="0" applyNumberFormat="1" applyFont="1" applyFill="1" applyBorder="1" applyAlignment="1">
      <alignment horizontal="right" vertical="center"/>
    </xf>
    <xf numFmtId="220" fontId="30" fillId="0" borderId="0" xfId="0" applyNumberFormat="1" applyFont="1" applyFill="1" applyBorder="1" applyAlignment="1">
      <alignment horizontal="right" vertical="center"/>
    </xf>
    <xf numFmtId="0" fontId="30" fillId="0" borderId="0" xfId="0" applyNumberFormat="1" applyFont="1" applyFill="1" applyBorder="1" applyAlignment="1">
      <alignment horizontal="center" vertical="center" wrapText="1"/>
    </xf>
    <xf numFmtId="206" fontId="30" fillId="0" borderId="18" xfId="0" applyNumberFormat="1" applyFont="1" applyFill="1" applyBorder="1" applyAlignment="1">
      <alignment horizontal="right" vertical="center"/>
    </xf>
    <xf numFmtId="0" fontId="28" fillId="0" borderId="30" xfId="0" applyFont="1" applyFill="1" applyBorder="1" applyAlignment="1">
      <alignment horizontal="distributed" vertical="center" justifyLastLine="1"/>
    </xf>
    <xf numFmtId="0" fontId="46" fillId="0" borderId="0" xfId="0" applyFont="1" applyBorder="1" applyAlignment="1">
      <alignment vertical="center"/>
    </xf>
    <xf numFmtId="0" fontId="34" fillId="0" borderId="107" xfId="0" applyFont="1" applyFill="1" applyBorder="1" applyAlignment="1">
      <alignment horizontal="distributed" vertical="center" justifyLastLine="1"/>
    </xf>
    <xf numFmtId="0" fontId="71" fillId="0" borderId="22" xfId="0" applyFont="1" applyFill="1" applyBorder="1" applyAlignment="1">
      <alignment horizontal="distributed" vertical="center" justifyLastLine="1"/>
    </xf>
    <xf numFmtId="0" fontId="34" fillId="0" borderId="18" xfId="0" applyFont="1" applyFill="1" applyBorder="1" applyAlignment="1">
      <alignment horizontal="distributed" vertical="center" justifyLastLine="1"/>
    </xf>
    <xf numFmtId="185" fontId="47" fillId="0" borderId="0" xfId="44" applyNumberFormat="1" applyFont="1" applyFill="1" applyAlignment="1">
      <alignment horizontal="right" vertical="center" shrinkToFit="1"/>
    </xf>
    <xf numFmtId="186" fontId="47" fillId="0" borderId="0" xfId="44" applyNumberFormat="1" applyFont="1" applyFill="1" applyAlignment="1">
      <alignment horizontal="right" vertical="center" shrinkToFit="1"/>
    </xf>
    <xf numFmtId="0" fontId="49" fillId="0" borderId="106" xfId="0" applyFont="1" applyFill="1" applyBorder="1" applyAlignment="1">
      <alignment horizontal="center" vertical="center"/>
    </xf>
    <xf numFmtId="176" fontId="49" fillId="0" borderId="108" xfId="0" applyNumberFormat="1" applyFont="1" applyFill="1" applyBorder="1" applyAlignment="1">
      <alignment horizontal="right" vertical="center"/>
    </xf>
    <xf numFmtId="176" fontId="49" fillId="0" borderId="73" xfId="0" applyNumberFormat="1" applyFont="1" applyFill="1" applyBorder="1" applyAlignment="1">
      <alignment horizontal="right" vertical="center"/>
    </xf>
    <xf numFmtId="49" fontId="30" fillId="0" borderId="0" xfId="0" applyNumberFormat="1" applyFont="1" applyFill="1" applyBorder="1" applyAlignment="1">
      <alignment horizontal="right" vertical="center"/>
    </xf>
    <xf numFmtId="0" fontId="69" fillId="0" borderId="0" xfId="0" applyFont="1" applyBorder="1" applyAlignment="1"/>
    <xf numFmtId="38" fontId="49" fillId="0" borderId="117" xfId="46" applyFont="1" applyFill="1" applyBorder="1" applyAlignment="1">
      <alignment horizontal="distributed" vertical="center" justifyLastLine="1"/>
    </xf>
    <xf numFmtId="0" fontId="38" fillId="0" borderId="119" xfId="43" applyFont="1" applyFill="1" applyBorder="1" applyAlignment="1">
      <alignment horizontal="right"/>
    </xf>
    <xf numFmtId="177" fontId="34" fillId="0" borderId="0" xfId="0" applyNumberFormat="1" applyFont="1" applyAlignment="1"/>
    <xf numFmtId="177" fontId="26" fillId="0" borderId="0" xfId="0" applyNumberFormat="1" applyFont="1" applyAlignment="1">
      <alignment vertical="center"/>
    </xf>
    <xf numFmtId="38" fontId="34" fillId="0" borderId="0" xfId="33" applyFont="1" applyAlignment="1">
      <alignment vertical="center"/>
    </xf>
    <xf numFmtId="0" fontId="34" fillId="0" borderId="26" xfId="0" applyFont="1" applyFill="1" applyBorder="1" applyAlignment="1">
      <alignment horizontal="distributed" vertical="center" wrapText="1" justifyLastLine="1"/>
    </xf>
    <xf numFmtId="179" fontId="38" fillId="0" borderId="119" xfId="43" applyNumberFormat="1" applyFont="1" applyFill="1" applyBorder="1" applyAlignment="1">
      <alignment horizontal="right"/>
    </xf>
    <xf numFmtId="49" fontId="30" fillId="0" borderId="120" xfId="0" applyNumberFormat="1" applyFont="1" applyFill="1" applyBorder="1" applyAlignment="1">
      <alignment horizontal="distributed" vertical="center" indent="1"/>
    </xf>
    <xf numFmtId="0" fontId="30" fillId="0" borderId="121" xfId="0" applyFont="1" applyFill="1" applyBorder="1" applyAlignment="1">
      <alignment horizontal="left" vertical="center" indent="1" justifyLastLine="1"/>
    </xf>
    <xf numFmtId="0" fontId="30" fillId="0" borderId="109" xfId="0" applyNumberFormat="1" applyFont="1" applyFill="1" applyBorder="1" applyAlignment="1">
      <alignment horizontal="distributed" vertical="center" indent="1"/>
    </xf>
    <xf numFmtId="183" fontId="30" fillId="0" borderId="88" xfId="0" applyNumberFormat="1" applyFont="1" applyBorder="1" applyAlignment="1">
      <alignment horizontal="left" vertical="center" wrapText="1" indent="1"/>
    </xf>
    <xf numFmtId="0" fontId="30" fillId="0" borderId="103" xfId="0" applyNumberFormat="1" applyFont="1" applyFill="1" applyBorder="1" applyAlignment="1">
      <alignment horizontal="distributed" vertical="center" indent="1"/>
    </xf>
    <xf numFmtId="0" fontId="30" fillId="0" borderId="92" xfId="0" applyFont="1" applyBorder="1" applyAlignment="1">
      <alignment horizontal="left" vertical="center" wrapText="1" indent="1"/>
    </xf>
    <xf numFmtId="0" fontId="30" fillId="0" borderId="104" xfId="0" applyNumberFormat="1" applyFont="1" applyFill="1" applyBorder="1" applyAlignment="1">
      <alignment horizontal="distributed" vertical="center" indent="1" shrinkToFit="1"/>
    </xf>
    <xf numFmtId="0" fontId="30" fillId="0" borderId="96" xfId="0" applyFont="1" applyBorder="1" applyAlignment="1">
      <alignment horizontal="left" vertical="center" wrapText="1" indent="1"/>
    </xf>
    <xf numFmtId="177" fontId="102" fillId="0" borderId="0" xfId="64" applyNumberFormat="1" applyFont="1" applyFill="1" applyAlignment="1">
      <alignment vertical="center"/>
    </xf>
    <xf numFmtId="177" fontId="33" fillId="0" borderId="0" xfId="0" applyNumberFormat="1" applyFont="1" applyFill="1" applyAlignment="1">
      <alignment horizontal="center"/>
    </xf>
    <xf numFmtId="177" fontId="34" fillId="0" borderId="0" xfId="0" applyNumberFormat="1" applyFont="1" applyFill="1" applyBorder="1" applyAlignment="1"/>
    <xf numFmtId="177" fontId="34" fillId="0" borderId="11" xfId="0" applyNumberFormat="1" applyFont="1" applyFill="1" applyBorder="1" applyAlignment="1">
      <alignment horizontal="distributed" vertical="center" justifyLastLine="1"/>
    </xf>
    <xf numFmtId="177" fontId="34" fillId="0" borderId="12" xfId="0" applyNumberFormat="1" applyFont="1" applyFill="1" applyBorder="1" applyAlignment="1">
      <alignment horizontal="distributed" vertical="center" justifyLastLine="1"/>
    </xf>
    <xf numFmtId="177" fontId="34" fillId="0" borderId="28" xfId="0" applyNumberFormat="1" applyFont="1" applyFill="1" applyBorder="1" applyAlignment="1">
      <alignment horizontal="distributed" vertical="center" justifyLastLine="1"/>
    </xf>
    <xf numFmtId="0" fontId="34" fillId="0" borderId="27" xfId="0" applyFont="1" applyBorder="1" applyAlignment="1">
      <alignment horizontal="distributed" vertical="center" justifyLastLine="1"/>
    </xf>
    <xf numFmtId="177" fontId="34" fillId="0" borderId="83" xfId="0" applyNumberFormat="1" applyFont="1" applyFill="1" applyBorder="1" applyAlignment="1">
      <alignment horizontal="right" vertical="center" shrinkToFit="1"/>
    </xf>
    <xf numFmtId="177" fontId="34" fillId="0" borderId="84" xfId="0" applyNumberFormat="1" applyFont="1" applyFill="1" applyBorder="1" applyAlignment="1">
      <alignment horizontal="right" vertical="center" shrinkToFit="1"/>
    </xf>
    <xf numFmtId="0" fontId="34" fillId="0" borderId="84" xfId="0" applyFont="1" applyBorder="1" applyAlignment="1">
      <alignment horizontal="left" vertical="center" wrapText="1" indent="1"/>
    </xf>
    <xf numFmtId="0" fontId="34" fillId="0" borderId="85" xfId="0" applyFont="1" applyBorder="1" applyAlignment="1">
      <alignment horizontal="distributed" vertical="center" shrinkToFit="1"/>
    </xf>
    <xf numFmtId="177" fontId="34" fillId="0" borderId="111" xfId="0" applyNumberFormat="1" applyFont="1" applyFill="1" applyBorder="1" applyAlignment="1">
      <alignment horizontal="right" vertical="center" shrinkToFit="1"/>
    </xf>
    <xf numFmtId="177" fontId="34" fillId="0" borderId="94" xfId="0" applyNumberFormat="1" applyFont="1" applyFill="1" applyBorder="1" applyAlignment="1">
      <alignment horizontal="right" vertical="center" shrinkToFit="1"/>
    </xf>
    <xf numFmtId="177" fontId="34" fillId="0" borderId="94" xfId="0" applyNumberFormat="1" applyFont="1" applyFill="1" applyBorder="1" applyAlignment="1">
      <alignment horizontal="center" vertical="center" shrinkToFit="1"/>
    </xf>
    <xf numFmtId="0" fontId="34" fillId="0" borderId="94" xfId="0" applyFont="1" applyBorder="1" applyAlignment="1">
      <alignment horizontal="left" vertical="center" wrapText="1" indent="1"/>
    </xf>
    <xf numFmtId="0" fontId="34" fillId="0" borderId="95" xfId="0" applyFont="1" applyBorder="1" applyAlignment="1">
      <alignment horizontal="distributed" vertical="center" shrinkToFit="1"/>
    </xf>
    <xf numFmtId="177" fontId="34" fillId="0" borderId="94" xfId="0" applyNumberFormat="1" applyFont="1" applyFill="1" applyBorder="1" applyAlignment="1">
      <alignment horizontal="center" vertical="center" wrapText="1" shrinkToFit="1"/>
    </xf>
    <xf numFmtId="0" fontId="34" fillId="0" borderId="94" xfId="43" applyFont="1" applyFill="1" applyBorder="1" applyAlignment="1">
      <alignment horizontal="left" vertical="center" wrapText="1" indent="1"/>
    </xf>
    <xf numFmtId="0" fontId="34" fillId="0" borderId="95" xfId="43" applyFont="1" applyFill="1" applyBorder="1" applyAlignment="1">
      <alignment horizontal="distributed" vertical="center" shrinkToFit="1"/>
    </xf>
    <xf numFmtId="177" fontId="34" fillId="0" borderId="105" xfId="0" applyNumberFormat="1" applyFont="1" applyFill="1" applyBorder="1" applyAlignment="1">
      <alignment horizontal="right" vertical="center" shrinkToFit="1"/>
    </xf>
    <xf numFmtId="177" fontId="34" fillId="0" borderId="98" xfId="0" applyNumberFormat="1" applyFont="1" applyFill="1" applyBorder="1" applyAlignment="1">
      <alignment horizontal="right" vertical="center" shrinkToFit="1"/>
    </xf>
    <xf numFmtId="177" fontId="34" fillId="0" borderId="98" xfId="0" applyNumberFormat="1" applyFont="1" applyFill="1" applyBorder="1" applyAlignment="1">
      <alignment horizontal="center" vertical="center" shrinkToFit="1"/>
    </xf>
    <xf numFmtId="0" fontId="34" fillId="0" borderId="98" xfId="0" applyFont="1" applyBorder="1" applyAlignment="1">
      <alignment horizontal="left" vertical="center" wrapText="1" indent="1"/>
    </xf>
    <xf numFmtId="0" fontId="34" fillId="0" borderId="99" xfId="0" applyFont="1" applyBorder="1" applyAlignment="1">
      <alignment horizontal="distributed" vertical="center" shrinkToFit="1"/>
    </xf>
    <xf numFmtId="177" fontId="34" fillId="0" borderId="84" xfId="0" applyNumberFormat="1" applyFont="1" applyFill="1" applyBorder="1" applyAlignment="1">
      <alignment horizontal="center" vertical="center" shrinkToFit="1"/>
    </xf>
    <xf numFmtId="0" fontId="34" fillId="0" borderId="84" xfId="0" applyFont="1" applyBorder="1" applyAlignment="1">
      <alignment vertical="center" wrapText="1"/>
    </xf>
    <xf numFmtId="0" fontId="34" fillId="0" borderId="94" xfId="0" applyFont="1" applyBorder="1" applyAlignment="1">
      <alignment vertical="center" wrapText="1"/>
    </xf>
    <xf numFmtId="0" fontId="34" fillId="0" borderId="94" xfId="43" applyFont="1" applyFill="1" applyBorder="1" applyAlignment="1">
      <alignment vertical="center" wrapText="1"/>
    </xf>
    <xf numFmtId="0" fontId="27" fillId="0" borderId="94" xfId="0" applyFont="1" applyBorder="1" applyAlignment="1">
      <alignment vertical="center" wrapText="1"/>
    </xf>
    <xf numFmtId="0" fontId="50" fillId="0" borderId="95" xfId="0" applyFont="1" applyBorder="1" applyAlignment="1">
      <alignment horizontal="distributed" vertical="center" shrinkToFit="1"/>
    </xf>
    <xf numFmtId="177" fontId="71" fillId="0" borderId="94" xfId="0" applyNumberFormat="1" applyFont="1" applyFill="1" applyBorder="1" applyAlignment="1">
      <alignment horizontal="center" vertical="center" wrapText="1" shrinkToFit="1"/>
    </xf>
    <xf numFmtId="0" fontId="71" fillId="0" borderId="94" xfId="0" applyFont="1" applyBorder="1" applyAlignment="1">
      <alignment vertical="center" wrapText="1"/>
    </xf>
    <xf numFmtId="0" fontId="71" fillId="0" borderId="103" xfId="0" applyNumberFormat="1" applyFont="1" applyFill="1" applyBorder="1" applyAlignment="1">
      <alignment horizontal="distributed" vertical="center" wrapText="1"/>
    </xf>
    <xf numFmtId="0" fontId="71" fillId="0" borderId="103" xfId="0" applyNumberFormat="1" applyFont="1" applyFill="1" applyBorder="1" applyAlignment="1">
      <alignment horizontal="distributed" vertical="center"/>
    </xf>
    <xf numFmtId="177" fontId="71" fillId="0" borderId="98" xfId="0" applyNumberFormat="1" applyFont="1" applyFill="1" applyBorder="1" applyAlignment="1">
      <alignment horizontal="center" vertical="center" wrapText="1" shrinkToFit="1"/>
    </xf>
    <xf numFmtId="0" fontId="27" fillId="0" borderId="98" xfId="0" applyFont="1" applyBorder="1" applyAlignment="1">
      <alignment vertical="center" wrapText="1"/>
    </xf>
    <xf numFmtId="0" fontId="71" fillId="0" borderId="95" xfId="0" applyFont="1" applyBorder="1" applyAlignment="1">
      <alignment horizontal="distributed" vertical="center" shrinkToFit="1"/>
    </xf>
    <xf numFmtId="0" fontId="34" fillId="0" borderId="119" xfId="0" applyFont="1" applyFill="1" applyBorder="1" applyAlignment="1">
      <alignment horizontal="left"/>
    </xf>
    <xf numFmtId="0" fontId="34" fillId="0" borderId="122" xfId="48" applyFont="1" applyFill="1" applyBorder="1" applyAlignment="1">
      <alignment shrinkToFit="1"/>
    </xf>
    <xf numFmtId="0" fontId="34" fillId="0" borderId="119" xfId="48" applyFont="1" applyFill="1" applyBorder="1" applyAlignment="1">
      <alignment shrinkToFit="1"/>
    </xf>
    <xf numFmtId="0" fontId="34" fillId="0" borderId="119" xfId="48" applyFont="1" applyFill="1" applyBorder="1" applyAlignment="1">
      <alignment horizontal="right" shrinkToFit="1"/>
    </xf>
    <xf numFmtId="0" fontId="47" fillId="0" borderId="20" xfId="48" applyFont="1" applyFill="1" applyBorder="1" applyAlignment="1">
      <alignment horizontal="center" vertical="center" shrinkToFit="1"/>
    </xf>
    <xf numFmtId="204" fontId="47" fillId="0" borderId="10" xfId="48" applyNumberFormat="1" applyFont="1" applyFill="1" applyBorder="1" applyAlignment="1">
      <alignment horizontal="right" vertical="center" shrinkToFit="1"/>
    </xf>
    <xf numFmtId="204" fontId="47" fillId="0" borderId="0" xfId="48" applyNumberFormat="1" applyFont="1" applyFill="1" applyBorder="1" applyAlignment="1">
      <alignment horizontal="right" vertical="center" shrinkToFit="1"/>
    </xf>
    <xf numFmtId="177" fontId="47" fillId="0" borderId="0" xfId="48" applyNumberFormat="1" applyFont="1" applyFill="1" applyBorder="1" applyAlignment="1">
      <alignment vertical="center" shrinkToFit="1"/>
    </xf>
    <xf numFmtId="0" fontId="30" fillId="0" borderId="20" xfId="48" applyFont="1" applyFill="1" applyBorder="1" applyAlignment="1">
      <alignment horizontal="distributed" vertical="center" shrinkToFit="1"/>
    </xf>
    <xf numFmtId="176" fontId="30" fillId="0" borderId="0" xfId="48" applyNumberFormat="1" applyFont="1" applyFill="1" applyBorder="1" applyAlignment="1">
      <alignment vertical="center" shrinkToFit="1"/>
    </xf>
    <xf numFmtId="176" fontId="49" fillId="0" borderId="0" xfId="48" applyNumberFormat="1" applyFont="1" applyFill="1" applyBorder="1" applyAlignment="1">
      <alignment vertical="center" shrinkToFit="1"/>
    </xf>
    <xf numFmtId="0" fontId="47" fillId="0" borderId="20" xfId="48" applyFont="1" applyFill="1" applyBorder="1" applyAlignment="1">
      <alignment horizontal="distributed" vertical="center" shrinkToFit="1"/>
    </xf>
    <xf numFmtId="177" fontId="53" fillId="0" borderId="0" xfId="48" applyNumberFormat="1" applyFont="1" applyFill="1" applyBorder="1" applyAlignment="1">
      <alignment vertical="center" shrinkToFit="1"/>
    </xf>
    <xf numFmtId="0" fontId="52" fillId="0" borderId="0" xfId="48" applyFont="1" applyFill="1" applyAlignment="1">
      <alignment shrinkToFit="1"/>
    </xf>
    <xf numFmtId="0" fontId="30" fillId="0" borderId="26" xfId="48" applyFont="1" applyFill="1" applyBorder="1" applyAlignment="1">
      <alignment horizontal="distributed" vertical="center" shrinkToFit="1"/>
    </xf>
    <xf numFmtId="204" fontId="30" fillId="0" borderId="18" xfId="48" applyNumberFormat="1" applyFont="1" applyFill="1" applyBorder="1" applyAlignment="1">
      <alignment horizontal="right" vertical="center" shrinkToFit="1"/>
    </xf>
    <xf numFmtId="204" fontId="30" fillId="0" borderId="19" xfId="48" applyNumberFormat="1" applyFont="1" applyFill="1" applyBorder="1" applyAlignment="1">
      <alignment horizontal="right" vertical="center" shrinkToFit="1"/>
    </xf>
    <xf numFmtId="177" fontId="30" fillId="0" borderId="19" xfId="48" applyNumberFormat="1" applyFont="1" applyFill="1" applyBorder="1" applyAlignment="1">
      <alignment vertical="center" shrinkToFit="1"/>
    </xf>
    <xf numFmtId="177" fontId="30" fillId="0" borderId="19" xfId="48" applyNumberFormat="1" applyFont="1" applyFill="1" applyBorder="1" applyAlignment="1">
      <alignment horizontal="right" vertical="center" shrinkToFit="1"/>
    </xf>
    <xf numFmtId="177" fontId="39" fillId="0" borderId="19" xfId="48" applyNumberFormat="1" applyFont="1" applyFill="1" applyBorder="1" applyAlignment="1">
      <alignment horizontal="right" vertical="center" shrinkToFit="1"/>
    </xf>
    <xf numFmtId="0" fontId="34" fillId="0" borderId="0" xfId="0" applyFont="1" applyFill="1" applyBorder="1" applyAlignment="1">
      <alignment horizontal="distributed" vertical="center" justifyLastLine="1"/>
    </xf>
    <xf numFmtId="0" fontId="54" fillId="0" borderId="110" xfId="0" applyFont="1" applyBorder="1" applyAlignment="1">
      <alignment horizontal="distributed" vertical="center" justifyLastLine="1"/>
    </xf>
    <xf numFmtId="0" fontId="54" fillId="0" borderId="110" xfId="0" applyFont="1" applyBorder="1" applyAlignment="1">
      <alignment horizontal="distributed" vertical="center" wrapText="1" justifyLastLine="1"/>
    </xf>
    <xf numFmtId="38" fontId="56" fillId="0" borderId="108" xfId="44" applyFont="1" applyBorder="1" applyAlignment="1">
      <alignment horizontal="right" vertical="center"/>
    </xf>
    <xf numFmtId="38" fontId="54" fillId="0" borderId="10" xfId="44" applyFont="1" applyBorder="1" applyAlignment="1">
      <alignment horizontal="right" vertical="center"/>
    </xf>
    <xf numFmtId="38" fontId="54" fillId="0" borderId="0" xfId="44" applyFont="1" applyAlignment="1">
      <alignment horizontal="right" vertical="center"/>
    </xf>
    <xf numFmtId="38" fontId="62" fillId="0" borderId="0" xfId="44" applyFont="1" applyAlignment="1">
      <alignment vertical="center"/>
    </xf>
    <xf numFmtId="0" fontId="55" fillId="0" borderId="119" xfId="0" applyFont="1" applyBorder="1" applyAlignment="1"/>
    <xf numFmtId="0" fontId="62" fillId="0" borderId="119" xfId="0" applyFont="1" applyBorder="1" applyAlignment="1">
      <alignment vertical="center"/>
    </xf>
    <xf numFmtId="0" fontId="30" fillId="0" borderId="124" xfId="48" applyFont="1" applyFill="1" applyBorder="1" applyAlignment="1">
      <alignment horizontal="distributed" vertical="center" wrapText="1" justifyLastLine="1"/>
    </xf>
    <xf numFmtId="0" fontId="30" fillId="0" borderId="124" xfId="48" applyFont="1" applyFill="1" applyBorder="1" applyAlignment="1">
      <alignment horizontal="distributed" vertical="center" justifyLastLine="1"/>
    </xf>
    <xf numFmtId="0" fontId="30" fillId="0" borderId="122" xfId="48" applyFont="1" applyFill="1" applyBorder="1" applyAlignment="1">
      <alignment horizontal="distributed" vertical="center" justifyLastLine="1"/>
    </xf>
    <xf numFmtId="177" fontId="34" fillId="0" borderId="122" xfId="48" applyNumberFormat="1" applyFont="1" applyFill="1" applyBorder="1" applyAlignment="1">
      <alignment horizontal="distributed"/>
    </xf>
    <xf numFmtId="177" fontId="34" fillId="0" borderId="119" xfId="48" applyNumberFormat="1" applyFont="1" applyFill="1" applyBorder="1" applyAlignment="1">
      <alignment horizontal="distributed"/>
    </xf>
    <xf numFmtId="177" fontId="34" fillId="0" borderId="119" xfId="48" applyNumberFormat="1" applyFont="1" applyFill="1" applyBorder="1" applyAlignment="1">
      <alignment horizontal="right"/>
    </xf>
    <xf numFmtId="177" fontId="30" fillId="0" borderId="20" xfId="48" applyNumberFormat="1" applyFont="1" applyFill="1" applyBorder="1" applyAlignment="1">
      <alignment horizontal="center" vertical="center"/>
    </xf>
    <xf numFmtId="177" fontId="30" fillId="0" borderId="0" xfId="48" applyNumberFormat="1" applyFont="1" applyFill="1"/>
    <xf numFmtId="177" fontId="61" fillId="0" borderId="0" xfId="48" applyNumberFormat="1" applyFont="1" applyFill="1" applyAlignment="1">
      <alignment horizontal="right"/>
    </xf>
    <xf numFmtId="177" fontId="47" fillId="0" borderId="26" xfId="48" applyNumberFormat="1" applyFont="1" applyFill="1" applyBorder="1" applyAlignment="1">
      <alignment horizontal="center" vertical="center"/>
    </xf>
    <xf numFmtId="177" fontId="47" fillId="0" borderId="0" xfId="48" applyNumberFormat="1" applyFont="1" applyFill="1" applyAlignment="1">
      <alignment horizontal="right"/>
    </xf>
    <xf numFmtId="0" fontId="34" fillId="0" borderId="0" xfId="48" applyFont="1" applyFill="1" applyBorder="1" applyAlignment="1">
      <alignment horizontal="left"/>
    </xf>
    <xf numFmtId="0" fontId="34" fillId="0" borderId="12" xfId="48" applyFont="1" applyFill="1" applyBorder="1" applyAlignment="1">
      <alignment horizontal="distributed" vertical="center" wrapText="1" justifyLastLine="1"/>
    </xf>
    <xf numFmtId="0" fontId="27" fillId="0" borderId="12" xfId="48"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0" fillId="0" borderId="18" xfId="0" applyFont="1" applyFill="1" applyBorder="1" applyAlignment="1">
      <alignment horizontal="distributed" vertical="center" justifyLastLine="1"/>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0" xfId="0" applyFont="1" applyFill="1" applyBorder="1" applyAlignment="1">
      <alignment horizontal="distributed" vertical="center"/>
    </xf>
    <xf numFmtId="0" fontId="34" fillId="0" borderId="31" xfId="0" applyFont="1" applyFill="1" applyBorder="1" applyAlignment="1">
      <alignment horizontal="left"/>
    </xf>
    <xf numFmtId="0" fontId="47" fillId="0" borderId="15" xfId="0" applyFont="1" applyFill="1" applyBorder="1" applyAlignment="1">
      <alignment horizontal="distributed" vertical="center" justifyLastLine="1"/>
    </xf>
    <xf numFmtId="49" fontId="30" fillId="0" borderId="76" xfId="0" applyNumberFormat="1" applyFont="1" applyFill="1" applyBorder="1" applyAlignment="1">
      <alignment horizontal="distributed" vertical="center" justifyLastLine="1"/>
    </xf>
    <xf numFmtId="0" fontId="30" fillId="0" borderId="0" xfId="0" applyFont="1" applyFill="1" applyBorder="1" applyAlignment="1">
      <alignment horizontal="distributed" vertical="center" indent="1"/>
    </xf>
    <xf numFmtId="0" fontId="34" fillId="0" borderId="31" xfId="0" applyFont="1" applyFill="1" applyBorder="1" applyAlignment="1"/>
    <xf numFmtId="0" fontId="34" fillId="0" borderId="30" xfId="0" applyFont="1" applyFill="1" applyBorder="1" applyAlignment="1">
      <alignment horizontal="distributed" vertical="center" wrapText="1" justifyLastLine="1"/>
    </xf>
    <xf numFmtId="0" fontId="34" fillId="0" borderId="0" xfId="0" applyFont="1" applyFill="1" applyBorder="1" applyAlignment="1">
      <alignment horizontal="left"/>
    </xf>
    <xf numFmtId="0" fontId="34" fillId="0" borderId="16" xfId="0" applyFont="1" applyFill="1" applyBorder="1" applyAlignment="1">
      <alignment horizontal="distributed" vertical="center" wrapText="1" justifyLastLine="1"/>
    </xf>
    <xf numFmtId="0" fontId="48" fillId="0" borderId="0" xfId="0" applyFont="1" applyFill="1" applyAlignment="1">
      <alignment vertical="center"/>
    </xf>
    <xf numFmtId="0" fontId="30" fillId="0" borderId="17" xfId="0" applyFont="1" applyFill="1" applyBorder="1" applyAlignment="1">
      <alignment horizontal="distributed" vertical="center" justifyLastLine="1"/>
    </xf>
    <xf numFmtId="0" fontId="49" fillId="0" borderId="15" xfId="0" applyFont="1" applyFill="1" applyBorder="1" applyAlignment="1">
      <alignment horizontal="distributed" vertical="center" justifyLastLine="1"/>
    </xf>
    <xf numFmtId="176" fontId="47" fillId="0" borderId="23" xfId="0" applyNumberFormat="1" applyFont="1" applyFill="1" applyBorder="1" applyAlignment="1">
      <alignment horizontal="right" vertical="center"/>
    </xf>
    <xf numFmtId="0" fontId="30" fillId="0" borderId="26" xfId="0" applyFont="1" applyFill="1" applyBorder="1" applyAlignment="1">
      <alignment horizontal="distributed" vertical="center"/>
    </xf>
    <xf numFmtId="0" fontId="34" fillId="0" borderId="0" xfId="0" applyFont="1" applyFill="1" applyAlignment="1">
      <alignment horizontal="left"/>
    </xf>
    <xf numFmtId="0" fontId="69" fillId="0" borderId="23" xfId="0" applyFont="1" applyFill="1" applyBorder="1" applyAlignment="1"/>
    <xf numFmtId="0" fontId="69" fillId="0" borderId="31" xfId="0" applyFont="1" applyBorder="1" applyAlignment="1">
      <alignment horizontal="left"/>
    </xf>
    <xf numFmtId="0" fontId="34" fillId="0" borderId="31" xfId="0" applyFont="1" applyFill="1" applyBorder="1" applyAlignment="1">
      <alignment horizontal="right"/>
    </xf>
    <xf numFmtId="0" fontId="30" fillId="0" borderId="20" xfId="0" applyFont="1" applyFill="1" applyBorder="1" applyAlignment="1">
      <alignment horizontal="center" vertical="center"/>
    </xf>
    <xf numFmtId="0" fontId="30" fillId="0" borderId="11" xfId="0" applyFont="1" applyFill="1" applyBorder="1" applyAlignment="1">
      <alignment horizontal="center" vertical="center"/>
    </xf>
    <xf numFmtId="0" fontId="49" fillId="0" borderId="30" xfId="0" applyFont="1" applyFill="1" applyBorder="1" applyAlignment="1">
      <alignment horizontal="distributed" vertical="center" justifyLastLine="1"/>
    </xf>
    <xf numFmtId="0" fontId="69" fillId="0" borderId="0" xfId="0" applyFont="1" applyFill="1" applyAlignment="1"/>
    <xf numFmtId="0" fontId="47" fillId="0" borderId="20" xfId="0" applyFont="1" applyBorder="1" applyAlignment="1">
      <alignment horizontal="distributed" vertical="center" justifyLastLine="1"/>
    </xf>
    <xf numFmtId="0" fontId="30" fillId="0" borderId="76" xfId="48" applyFont="1" applyFill="1" applyBorder="1" applyAlignment="1">
      <alignment horizontal="distributed" vertical="center"/>
    </xf>
    <xf numFmtId="38" fontId="30" fillId="0" borderId="19" xfId="33" applyFont="1" applyFill="1" applyBorder="1" applyAlignment="1">
      <alignment horizontal="right" vertical="center" shrinkToFit="1"/>
    </xf>
    <xf numFmtId="0" fontId="30" fillId="0" borderId="76" xfId="0" applyFont="1" applyBorder="1" applyAlignment="1">
      <alignment vertical="center"/>
    </xf>
    <xf numFmtId="181" fontId="47" fillId="0" borderId="18" xfId="0" applyNumberFormat="1" applyFont="1" applyFill="1" applyBorder="1" applyAlignment="1">
      <alignment horizontal="right" vertical="center"/>
    </xf>
    <xf numFmtId="38" fontId="102" fillId="0" borderId="0" xfId="64" applyNumberFormat="1" applyFont="1" applyFill="1" applyAlignment="1">
      <alignment vertical="center"/>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1" fillId="0" borderId="0" xfId="0" applyFont="1" applyFill="1" applyAlignment="1">
      <alignment horizontal="center" vertical="center"/>
    </xf>
    <xf numFmtId="0" fontId="34" fillId="0" borderId="31" xfId="0" applyFont="1" applyFill="1" applyBorder="1" applyAlignment="1">
      <alignment horizontal="left"/>
    </xf>
    <xf numFmtId="49" fontId="30" fillId="0" borderId="76" xfId="0" applyNumberFormat="1" applyFont="1" applyFill="1" applyBorder="1" applyAlignment="1">
      <alignment horizontal="distributed" vertical="center" justifyLastLine="1"/>
    </xf>
    <xf numFmtId="0" fontId="34" fillId="0" borderId="31" xfId="0" applyFont="1" applyFill="1" applyBorder="1" applyAlignment="1"/>
    <xf numFmtId="38" fontId="26" fillId="0" borderId="22" xfId="51" applyFont="1" applyBorder="1" applyAlignment="1">
      <alignment horizontal="distributed" vertical="center" justifyLastLine="1"/>
    </xf>
    <xf numFmtId="38" fontId="34" fillId="0" borderId="15" xfId="51" applyFont="1" applyBorder="1" applyAlignment="1">
      <alignment horizontal="distributed" vertical="center" justifyLastLine="1"/>
    </xf>
    <xf numFmtId="0" fontId="34" fillId="0" borderId="30" xfId="0" applyFont="1" applyFill="1" applyBorder="1" applyAlignment="1">
      <alignment horizontal="distributed" vertical="center" wrapText="1" justifyLastLine="1"/>
    </xf>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0" fontId="34" fillId="0" borderId="31" xfId="0" applyFont="1" applyFill="1" applyBorder="1" applyAlignment="1">
      <alignment horizontal="center"/>
    </xf>
    <xf numFmtId="49" fontId="30" fillId="0" borderId="11" xfId="0" applyNumberFormat="1" applyFont="1" applyFill="1" applyBorder="1" applyAlignment="1">
      <alignment horizontal="distributed" vertical="center" justifyLastLine="1"/>
    </xf>
    <xf numFmtId="0" fontId="31" fillId="0" borderId="0" xfId="0" applyFont="1" applyFill="1" applyAlignment="1"/>
    <xf numFmtId="0" fontId="30" fillId="0" borderId="17" xfId="0" applyFont="1" applyFill="1" applyBorder="1" applyAlignment="1">
      <alignment horizontal="distributed" vertical="center" justifyLastLine="1"/>
    </xf>
    <xf numFmtId="38" fontId="30" fillId="0" borderId="16" xfId="33" applyFont="1" applyFill="1" applyBorder="1" applyAlignment="1">
      <alignment horizontal="distributed" vertical="center" justifyLastLine="1"/>
    </xf>
    <xf numFmtId="38" fontId="30" fillId="0" borderId="30" xfId="33" applyFont="1" applyFill="1" applyBorder="1" applyAlignment="1">
      <alignment horizontal="distributed" vertical="center" justifyLastLine="1"/>
    </xf>
    <xf numFmtId="38" fontId="30" fillId="0" borderId="30" xfId="33" applyFont="1" applyFill="1" applyBorder="1" applyAlignment="1">
      <alignment horizontal="distributed" vertical="center" justifyLastLine="1" shrinkToFit="1"/>
    </xf>
    <xf numFmtId="0" fontId="30" fillId="0" borderId="74" xfId="0" applyFont="1" applyFill="1" applyBorder="1" applyAlignment="1">
      <alignment horizontal="distributed" vertical="center" justifyLastLine="1"/>
    </xf>
    <xf numFmtId="0" fontId="34" fillId="0" borderId="31" xfId="0" applyFont="1" applyFill="1" applyBorder="1" applyAlignment="1">
      <alignment horizontal="right"/>
    </xf>
    <xf numFmtId="0" fontId="30" fillId="0" borderId="15" xfId="0" applyFont="1" applyFill="1" applyBorder="1" applyAlignment="1">
      <alignment horizontal="distributed" vertical="center" justifyLastLine="1" shrinkToFit="1"/>
    </xf>
    <xf numFmtId="38" fontId="30" fillId="0" borderId="29" xfId="46" applyFont="1" applyFill="1" applyBorder="1" applyAlignment="1">
      <alignment horizontal="distributed" vertical="center" wrapText="1" justifyLastLine="1"/>
    </xf>
    <xf numFmtId="0" fontId="30" fillId="0" borderId="74" xfId="0" applyNumberFormat="1" applyFont="1" applyFill="1" applyBorder="1" applyAlignment="1">
      <alignment horizontal="center" vertical="center"/>
    </xf>
    <xf numFmtId="0" fontId="30" fillId="0" borderId="12" xfId="46" applyNumberFormat="1" applyFont="1" applyFill="1" applyBorder="1" applyAlignment="1">
      <alignment horizontal="distributed" vertical="center" wrapText="1" justifyLastLine="1"/>
    </xf>
    <xf numFmtId="0" fontId="30" fillId="0" borderId="28" xfId="46" applyNumberFormat="1" applyFont="1" applyFill="1" applyBorder="1" applyAlignment="1">
      <alignment horizontal="distributed" vertical="center" wrapText="1" justifyLastLine="1"/>
    </xf>
    <xf numFmtId="176" fontId="30" fillId="0" borderId="20" xfId="0" applyNumberFormat="1" applyFont="1" applyFill="1" applyBorder="1" applyAlignment="1">
      <alignment horizontal="distributed" vertical="center"/>
    </xf>
    <xf numFmtId="0" fontId="47" fillId="0" borderId="0" xfId="0" applyFont="1" applyFill="1" applyAlignment="1">
      <alignment horizontal="center" vertical="center"/>
    </xf>
    <xf numFmtId="0" fontId="47" fillId="0" borderId="122" xfId="0" applyFont="1" applyFill="1" applyBorder="1" applyAlignment="1">
      <alignment horizontal="distributed" vertical="center" justifyLastLine="1"/>
    </xf>
    <xf numFmtId="212" fontId="47" fillId="0" borderId="0" xfId="0" applyNumberFormat="1" applyFont="1" applyFill="1" applyBorder="1" applyAlignment="1">
      <alignment horizontal="right" vertical="center"/>
    </xf>
    <xf numFmtId="212" fontId="30" fillId="0" borderId="74" xfId="0" applyNumberFormat="1" applyFont="1" applyFill="1" applyBorder="1" applyAlignment="1">
      <alignment horizontal="right" vertical="center"/>
    </xf>
    <xf numFmtId="0" fontId="47" fillId="0" borderId="76" xfId="0" applyFont="1" applyFill="1" applyBorder="1" applyAlignment="1">
      <alignment horizontal="distributed" vertical="center" justifyLastLine="1"/>
    </xf>
    <xf numFmtId="0" fontId="34" fillId="0" borderId="119" xfId="0" applyFont="1" applyFill="1" applyBorder="1" applyAlignment="1">
      <alignment horizontal="right"/>
    </xf>
    <xf numFmtId="4" fontId="34" fillId="0" borderId="119" xfId="0" applyNumberFormat="1" applyFont="1" applyFill="1" applyBorder="1" applyAlignment="1">
      <alignment horizontal="right"/>
    </xf>
    <xf numFmtId="3" fontId="34" fillId="0" borderId="119" xfId="0" applyNumberFormat="1" applyFont="1" applyFill="1" applyBorder="1" applyAlignment="1">
      <alignment horizontal="right"/>
    </xf>
    <xf numFmtId="0" fontId="34" fillId="0" borderId="122" xfId="0" applyFont="1" applyFill="1" applyBorder="1" applyAlignment="1">
      <alignment horizontal="right"/>
    </xf>
    <xf numFmtId="0" fontId="34" fillId="0" borderId="119" xfId="0" applyFont="1" applyFill="1" applyBorder="1" applyAlignment="1">
      <alignment horizontal="left" indent="1"/>
    </xf>
    <xf numFmtId="177" fontId="35" fillId="0" borderId="0" xfId="0" applyNumberFormat="1" applyFont="1" applyFill="1" applyBorder="1" applyAlignment="1">
      <alignment horizontal="left" vertical="center" indent="1"/>
    </xf>
    <xf numFmtId="177" fontId="34" fillId="0" borderId="0" xfId="0" applyNumberFormat="1" applyFont="1" applyFill="1" applyBorder="1" applyAlignment="1">
      <alignment horizontal="left" vertical="center" indent="1"/>
    </xf>
    <xf numFmtId="177" fontId="34" fillId="0" borderId="19" xfId="0" applyNumberFormat="1" applyFont="1" applyFill="1" applyBorder="1" applyAlignment="1">
      <alignment horizontal="left" vertical="center" indent="1"/>
    </xf>
    <xf numFmtId="0" fontId="47" fillId="0" borderId="76" xfId="0" applyNumberFormat="1" applyFont="1" applyFill="1" applyBorder="1" applyAlignment="1">
      <alignment horizontal="center" vertical="center" shrinkToFit="1"/>
    </xf>
    <xf numFmtId="38" fontId="102" fillId="0" borderId="0" xfId="33" applyFont="1" applyFill="1" applyAlignment="1">
      <alignment vertical="center"/>
    </xf>
    <xf numFmtId="38" fontId="34" fillId="0" borderId="119" xfId="33" applyFont="1" applyFill="1" applyBorder="1" applyAlignment="1">
      <alignment horizontal="right"/>
    </xf>
    <xf numFmtId="38" fontId="97" fillId="0" borderId="0" xfId="33" applyFont="1" applyFill="1" applyBorder="1" applyAlignment="1">
      <alignment horizontal="right"/>
    </xf>
    <xf numFmtId="38" fontId="30" fillId="0" borderId="0" xfId="33" applyFont="1" applyFill="1" applyAlignment="1">
      <alignment horizontal="center" vertical="center" shrinkToFit="1"/>
    </xf>
    <xf numFmtId="38" fontId="27" fillId="0" borderId="16" xfId="33" applyFont="1" applyFill="1" applyBorder="1" applyAlignment="1">
      <alignment horizontal="distributed" vertical="center" justifyLastLine="1" shrinkToFit="1"/>
    </xf>
    <xf numFmtId="38" fontId="27" fillId="0" borderId="74" xfId="33" applyFont="1" applyFill="1" applyBorder="1" applyAlignment="1">
      <alignment horizontal="distributed" vertical="center" justifyLastLine="1" shrinkToFit="1"/>
    </xf>
    <xf numFmtId="38" fontId="27" fillId="0" borderId="74" xfId="33" applyFont="1" applyFill="1" applyBorder="1" applyAlignment="1">
      <alignment horizontal="distributed" vertical="center" wrapText="1" justifyLastLine="1" shrinkToFit="1"/>
    </xf>
    <xf numFmtId="38" fontId="27" fillId="0" borderId="15" xfId="33" applyFont="1" applyFill="1" applyBorder="1" applyAlignment="1">
      <alignment horizontal="distributed" vertical="center" wrapText="1" justifyLastLine="1" shrinkToFit="1"/>
    </xf>
    <xf numFmtId="38" fontId="27" fillId="0" borderId="16" xfId="33" applyFont="1" applyFill="1" applyBorder="1" applyAlignment="1">
      <alignment horizontal="distributed" vertical="center" wrapText="1" justifyLastLine="1" shrinkToFit="1"/>
    </xf>
    <xf numFmtId="205" fontId="30" fillId="0" borderId="0" xfId="33" applyNumberFormat="1" applyFont="1" applyFill="1" applyBorder="1" applyAlignment="1">
      <alignment horizontal="right" vertical="center" shrinkToFit="1"/>
    </xf>
    <xf numFmtId="205" fontId="47" fillId="0" borderId="74" xfId="33" applyNumberFormat="1" applyFont="1" applyFill="1" applyBorder="1" applyAlignment="1">
      <alignment horizontal="right" vertical="center" shrinkToFit="1"/>
    </xf>
    <xf numFmtId="0" fontId="34" fillId="0" borderId="16" xfId="61" applyFont="1" applyFill="1" applyBorder="1" applyAlignment="1">
      <alignment horizontal="distributed" vertical="center" wrapText="1" justifyLastLine="1" shrinkToFit="1"/>
    </xf>
    <xf numFmtId="0" fontId="34" fillId="0" borderId="30" xfId="61" applyFont="1" applyFill="1" applyBorder="1" applyAlignment="1">
      <alignment horizontal="distributed" vertical="center" wrapText="1" justifyLastLine="1" shrinkToFit="1"/>
    </xf>
    <xf numFmtId="0" fontId="34" fillId="0" borderId="119" xfId="0" applyNumberFormat="1" applyFont="1" applyFill="1" applyBorder="1" applyAlignment="1">
      <alignment shrinkToFit="1"/>
    </xf>
    <xf numFmtId="0" fontId="34" fillId="0" borderId="16" xfId="0" applyNumberFormat="1" applyFont="1" applyFill="1" applyBorder="1" applyAlignment="1">
      <alignment horizontal="distributed" vertical="center" wrapText="1" justifyLastLine="1"/>
    </xf>
    <xf numFmtId="177" fontId="35" fillId="0" borderId="119" xfId="0" applyNumberFormat="1" applyFont="1" applyFill="1" applyBorder="1" applyAlignment="1">
      <alignment horizontal="right" vertical="center" shrinkToFit="1"/>
    </xf>
    <xf numFmtId="208" fontId="35" fillId="0" borderId="119" xfId="0" applyNumberFormat="1" applyFont="1" applyFill="1" applyBorder="1" applyAlignment="1">
      <alignment horizontal="right" vertical="center" shrinkToFit="1"/>
    </xf>
    <xf numFmtId="177" fontId="35" fillId="0" borderId="119" xfId="0" applyNumberFormat="1" applyFont="1" applyFill="1" applyBorder="1" applyAlignment="1">
      <alignment vertical="center" shrinkToFit="1"/>
    </xf>
    <xf numFmtId="177" fontId="35" fillId="0" borderId="119" xfId="0" applyNumberFormat="1" applyFont="1" applyFill="1" applyBorder="1" applyAlignment="1">
      <alignment horizontal="right" vertical="center"/>
    </xf>
    <xf numFmtId="208" fontId="34" fillId="0" borderId="10" xfId="0" applyNumberFormat="1" applyFont="1" applyFill="1" applyBorder="1" applyAlignment="1">
      <alignment horizontal="right" vertical="center"/>
    </xf>
    <xf numFmtId="177" fontId="34" fillId="0" borderId="0" xfId="0" applyNumberFormat="1" applyFont="1" applyFill="1" applyBorder="1" applyAlignment="1">
      <alignment vertical="center"/>
    </xf>
    <xf numFmtId="208" fontId="34" fillId="0" borderId="0" xfId="0" applyNumberFormat="1" applyFont="1" applyFill="1" applyBorder="1" applyAlignment="1">
      <alignment horizontal="right" vertical="center"/>
    </xf>
    <xf numFmtId="177" fontId="34" fillId="0" borderId="0" xfId="0" applyNumberFormat="1" applyFont="1" applyFill="1" applyBorder="1" applyAlignment="1" applyProtection="1">
      <alignment horizontal="right" vertical="center"/>
    </xf>
    <xf numFmtId="177" fontId="34" fillId="0" borderId="0" xfId="0" applyNumberFormat="1" applyFont="1" applyFill="1" applyBorder="1" applyAlignment="1" applyProtection="1">
      <alignment vertical="center"/>
    </xf>
    <xf numFmtId="208" fontId="34" fillId="0" borderId="18" xfId="0" applyNumberFormat="1" applyFont="1" applyFill="1" applyBorder="1" applyAlignment="1">
      <alignment horizontal="right" vertical="center"/>
    </xf>
    <xf numFmtId="177" fontId="34" fillId="0" borderId="74" xfId="0" applyNumberFormat="1" applyFont="1" applyFill="1" applyBorder="1" applyAlignment="1">
      <alignment vertical="center"/>
    </xf>
    <xf numFmtId="208" fontId="34" fillId="0" borderId="19" xfId="0" applyNumberFormat="1" applyFont="1" applyFill="1" applyBorder="1" applyAlignment="1">
      <alignment horizontal="right" vertical="center"/>
    </xf>
    <xf numFmtId="177" fontId="34" fillId="0" borderId="19" xfId="0" applyNumberFormat="1" applyFont="1" applyFill="1" applyBorder="1" applyAlignment="1" applyProtection="1">
      <alignment horizontal="right" vertical="center"/>
    </xf>
    <xf numFmtId="0" fontId="27" fillId="0" borderId="16" xfId="0" applyNumberFormat="1" applyFont="1" applyFill="1" applyBorder="1" applyAlignment="1">
      <alignment horizontal="distributed" vertical="center" wrapText="1" justifyLastLine="1"/>
    </xf>
    <xf numFmtId="213" fontId="35" fillId="0" borderId="24" xfId="0" applyNumberFormat="1" applyFont="1" applyFill="1" applyBorder="1" applyAlignment="1">
      <alignment horizontal="right" vertical="center" shrinkToFit="1"/>
    </xf>
    <xf numFmtId="213" fontId="35" fillId="0" borderId="119" xfId="0" applyNumberFormat="1" applyFont="1" applyFill="1" applyBorder="1" applyAlignment="1">
      <alignment horizontal="right" vertical="center" shrinkToFit="1"/>
    </xf>
    <xf numFmtId="49" fontId="34" fillId="0" borderId="0" xfId="0" applyNumberFormat="1" applyFont="1" applyFill="1" applyBorder="1" applyAlignment="1">
      <alignment horizontal="distributed" vertical="center" shrinkToFit="1"/>
    </xf>
    <xf numFmtId="49" fontId="34" fillId="0" borderId="74" xfId="0" applyNumberFormat="1" applyFont="1" applyFill="1" applyBorder="1" applyAlignment="1">
      <alignment horizontal="distributed" vertical="center" shrinkToFit="1"/>
    </xf>
    <xf numFmtId="0" fontId="35" fillId="0" borderId="119" xfId="0" applyFont="1" applyFill="1" applyBorder="1" applyAlignment="1">
      <alignment horizontal="distributed" vertical="center" justifyLastLine="1"/>
    </xf>
    <xf numFmtId="0" fontId="71" fillId="0" borderId="16" xfId="0" applyNumberFormat="1" applyFont="1" applyFill="1" applyBorder="1" applyAlignment="1">
      <alignment horizontal="distributed" vertical="center" wrapText="1" justifyLastLine="1"/>
    </xf>
    <xf numFmtId="176" fontId="34" fillId="0" borderId="0" xfId="0" applyNumberFormat="1" applyFont="1" applyFill="1" applyBorder="1" applyAlignment="1">
      <alignment vertical="center"/>
    </xf>
    <xf numFmtId="210" fontId="34" fillId="0" borderId="0" xfId="0" applyNumberFormat="1" applyFont="1" applyFill="1" applyBorder="1" applyAlignment="1">
      <alignment horizontal="right" vertical="center"/>
    </xf>
    <xf numFmtId="210" fontId="34" fillId="0" borderId="74" xfId="0" applyNumberFormat="1" applyFont="1" applyFill="1" applyBorder="1" applyAlignment="1">
      <alignment horizontal="right" vertical="center"/>
    </xf>
    <xf numFmtId="0" fontId="34" fillId="0" borderId="74" xfId="0" applyFont="1" applyFill="1" applyBorder="1" applyAlignment="1">
      <alignment horizontal="right" vertical="center"/>
    </xf>
    <xf numFmtId="208" fontId="34" fillId="0" borderId="74" xfId="0" applyNumberFormat="1" applyFont="1" applyFill="1" applyBorder="1" applyAlignment="1">
      <alignment horizontal="right" vertical="center"/>
    </xf>
    <xf numFmtId="177" fontId="34" fillId="0" borderId="74" xfId="0" applyNumberFormat="1" applyFont="1" applyFill="1" applyBorder="1" applyAlignment="1" applyProtection="1">
      <alignment horizontal="right" vertical="center"/>
    </xf>
    <xf numFmtId="176" fontId="34" fillId="0" borderId="74" xfId="0" applyNumberFormat="1" applyFont="1" applyFill="1" applyBorder="1" applyAlignment="1">
      <alignment vertical="center"/>
    </xf>
    <xf numFmtId="177" fontId="34" fillId="0" borderId="0" xfId="0" applyNumberFormat="1" applyFont="1" applyFill="1" applyBorder="1" applyAlignment="1">
      <alignment horizontal="right" vertical="center"/>
    </xf>
    <xf numFmtId="0" fontId="35" fillId="0" borderId="119" xfId="0" applyNumberFormat="1" applyFont="1" applyFill="1" applyBorder="1" applyAlignment="1">
      <alignment horizontal="distributed" vertical="center" justifyLastLine="1"/>
    </xf>
    <xf numFmtId="177" fontId="35" fillId="0" borderId="119" xfId="56" applyNumberFormat="1" applyFont="1" applyFill="1" applyBorder="1" applyAlignment="1">
      <alignment horizontal="right" vertical="center" shrinkToFit="1"/>
    </xf>
    <xf numFmtId="177" fontId="35" fillId="0" borderId="23" xfId="0" applyNumberFormat="1" applyFont="1" applyFill="1" applyBorder="1" applyAlignment="1">
      <alignment vertical="center" shrinkToFit="1"/>
    </xf>
    <xf numFmtId="177" fontId="35" fillId="0" borderId="23" xfId="0" applyNumberFormat="1" applyFont="1" applyFill="1" applyBorder="1" applyAlignment="1">
      <alignment horizontal="right" vertical="center" shrinkToFit="1"/>
    </xf>
    <xf numFmtId="176" fontId="34" fillId="0" borderId="91" xfId="0" applyNumberFormat="1" applyFont="1" applyFill="1" applyBorder="1" applyAlignment="1">
      <alignment horizontal="left" vertical="center" indent="1" shrinkToFit="1"/>
    </xf>
    <xf numFmtId="176" fontId="35" fillId="0" borderId="85" xfId="0" applyNumberFormat="1" applyFont="1" applyFill="1" applyBorder="1" applyAlignment="1">
      <alignment horizontal="left" vertical="center" indent="1" shrinkToFit="1"/>
    </xf>
    <xf numFmtId="177" fontId="30" fillId="0" borderId="90" xfId="0" applyNumberFormat="1" applyFont="1" applyFill="1" applyBorder="1" applyAlignment="1">
      <alignment horizontal="center" vertical="center"/>
    </xf>
    <xf numFmtId="0" fontId="34" fillId="0" borderId="30" xfId="0" applyNumberFormat="1" applyFont="1" applyFill="1" applyBorder="1" applyAlignment="1">
      <alignment horizontal="distributed" vertical="center" wrapText="1" justifyLastLine="1"/>
    </xf>
    <xf numFmtId="177" fontId="30" fillId="0" borderId="98" xfId="0" applyNumberFormat="1" applyFont="1" applyFill="1" applyBorder="1" applyAlignment="1">
      <alignment horizontal="center" vertical="center"/>
    </xf>
    <xf numFmtId="0" fontId="71" fillId="0" borderId="30" xfId="0" applyNumberFormat="1" applyFont="1" applyFill="1" applyBorder="1" applyAlignment="1">
      <alignment horizontal="distributed" vertical="center" wrapText="1" justifyLastLine="1"/>
    </xf>
    <xf numFmtId="0" fontId="35" fillId="0" borderId="82" xfId="0" applyNumberFormat="1" applyFont="1" applyFill="1" applyBorder="1" applyAlignment="1">
      <alignment horizontal="distributed" vertical="center" justifyLastLine="1"/>
    </xf>
    <xf numFmtId="177" fontId="35" fillId="0" borderId="83" xfId="0" applyNumberFormat="1" applyFont="1" applyFill="1" applyBorder="1" applyAlignment="1">
      <alignment horizontal="center" vertical="center"/>
    </xf>
    <xf numFmtId="177" fontId="34" fillId="0" borderId="112" xfId="0" applyNumberFormat="1" applyFont="1" applyFill="1" applyBorder="1" applyAlignment="1">
      <alignment horizontal="left" vertical="center" indent="1"/>
    </xf>
    <xf numFmtId="49" fontId="34" fillId="0" borderId="103" xfId="0" applyNumberFormat="1" applyFont="1" applyFill="1" applyBorder="1" applyAlignment="1">
      <alignment horizontal="distributed" vertical="center" shrinkToFit="1"/>
    </xf>
    <xf numFmtId="177" fontId="34" fillId="0" borderId="105" xfId="0" applyNumberFormat="1" applyFont="1" applyFill="1" applyBorder="1" applyAlignment="1">
      <alignment horizontal="left" vertical="center" indent="1"/>
    </xf>
    <xf numFmtId="177" fontId="30" fillId="0" borderId="90" xfId="0" applyNumberFormat="1" applyFont="1" applyFill="1" applyBorder="1" applyAlignment="1" applyProtection="1">
      <alignment horizontal="center" vertical="center"/>
    </xf>
    <xf numFmtId="177" fontId="30" fillId="0" borderId="91" xfId="0" applyNumberFormat="1" applyFont="1" applyFill="1" applyBorder="1" applyAlignment="1">
      <alignment horizontal="center" vertical="center"/>
    </xf>
    <xf numFmtId="177" fontId="30" fillId="0" borderId="98" xfId="0" applyNumberFormat="1" applyFont="1" applyFill="1" applyBorder="1" applyAlignment="1" applyProtection="1">
      <alignment horizontal="center" vertical="center"/>
    </xf>
    <xf numFmtId="177" fontId="30" fillId="0" borderId="99" xfId="0" applyNumberFormat="1" applyFont="1" applyFill="1" applyBorder="1" applyAlignment="1">
      <alignment horizontal="center" vertical="center"/>
    </xf>
    <xf numFmtId="177" fontId="51" fillId="0" borderId="84" xfId="0" applyNumberFormat="1" applyFont="1" applyFill="1" applyBorder="1" applyAlignment="1">
      <alignment horizontal="center" vertical="center"/>
    </xf>
    <xf numFmtId="221" fontId="26" fillId="0" borderId="90" xfId="0" applyNumberFormat="1" applyFont="1" applyFill="1" applyBorder="1" applyAlignment="1">
      <alignment horizontal="center" vertical="center"/>
    </xf>
    <xf numFmtId="221" fontId="26" fillId="0" borderId="98" xfId="0" applyNumberFormat="1" applyFont="1" applyFill="1" applyBorder="1" applyAlignment="1">
      <alignment horizontal="center" vertical="center"/>
    </xf>
    <xf numFmtId="0" fontId="47" fillId="0" borderId="0" xfId="0" applyNumberFormat="1" applyFont="1" applyFill="1" applyBorder="1" applyAlignment="1">
      <alignment horizontal="distributed" vertical="center" justifyLastLine="1"/>
    </xf>
    <xf numFmtId="38" fontId="34" fillId="0" borderId="119" xfId="46" applyFont="1" applyFill="1" applyBorder="1" applyAlignment="1"/>
    <xf numFmtId="38" fontId="49" fillId="0" borderId="28" xfId="46" applyFont="1" applyFill="1" applyBorder="1" applyAlignment="1">
      <alignment horizontal="distributed" vertical="center" justifyLastLine="1"/>
    </xf>
    <xf numFmtId="0" fontId="69" fillId="0" borderId="12" xfId="0"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0" fillId="0" borderId="17" xfId="0" applyFont="1" applyFill="1" applyBorder="1" applyAlignment="1">
      <alignment horizontal="distributed" vertical="center" wrapText="1" justifyLastLine="1"/>
    </xf>
    <xf numFmtId="0" fontId="30" fillId="0" borderId="15" xfId="0" applyFont="1" applyFill="1" applyBorder="1" applyAlignment="1">
      <alignment horizontal="distributed" vertical="center" wrapText="1" justifyLastLine="1"/>
    </xf>
    <xf numFmtId="0" fontId="34" fillId="0" borderId="0" xfId="0" applyFont="1" applyFill="1" applyBorder="1" applyAlignment="1">
      <alignment horizontal="left"/>
    </xf>
    <xf numFmtId="0" fontId="30" fillId="0" borderId="25" xfId="0" applyFont="1" applyFill="1" applyBorder="1" applyAlignment="1">
      <alignment horizontal="distributed" vertical="center" wrapText="1" justifyLastLine="1"/>
    </xf>
    <xf numFmtId="0" fontId="30" fillId="0" borderId="30" xfId="0" applyFont="1" applyFill="1" applyBorder="1" applyAlignment="1">
      <alignment horizontal="distributed" vertical="center" wrapText="1" justifyLastLine="1"/>
    </xf>
    <xf numFmtId="0" fontId="26" fillId="0" borderId="74" xfId="0" applyFont="1" applyFill="1" applyBorder="1" applyAlignment="1">
      <alignment horizontal="distributed" vertical="center" wrapText="1" justifyLastLine="1"/>
    </xf>
    <xf numFmtId="181" fontId="46" fillId="0" borderId="0" xfId="0" applyNumberFormat="1" applyFont="1" applyFill="1" applyAlignment="1">
      <alignment vertical="center"/>
    </xf>
    <xf numFmtId="181" fontId="30" fillId="0" borderId="0" xfId="0" applyNumberFormat="1" applyFont="1" applyFill="1" applyBorder="1" applyAlignment="1">
      <alignment vertical="center" shrinkToFit="1"/>
    </xf>
    <xf numFmtId="176" fontId="47" fillId="0" borderId="0" xfId="0" applyNumberFormat="1" applyFont="1" applyFill="1" applyBorder="1" applyAlignment="1">
      <alignment vertical="center" shrinkToFit="1"/>
    </xf>
    <xf numFmtId="181" fontId="47" fillId="0" borderId="0" xfId="0" applyNumberFormat="1" applyFont="1" applyFill="1" applyBorder="1" applyAlignment="1">
      <alignment vertical="center" shrinkToFit="1"/>
    </xf>
    <xf numFmtId="178" fontId="47" fillId="0" borderId="74" xfId="33" applyNumberFormat="1" applyFont="1" applyFill="1" applyBorder="1" applyAlignment="1">
      <alignment horizontal="right" vertical="center" shrinkToFit="1"/>
    </xf>
    <xf numFmtId="0" fontId="30" fillId="0" borderId="0" xfId="0" applyNumberFormat="1" applyFont="1" applyFill="1" applyBorder="1" applyAlignment="1">
      <alignment horizontal="distributed" vertical="center" justifyLastLine="1"/>
    </xf>
    <xf numFmtId="38" fontId="35" fillId="0" borderId="74" xfId="33" applyFont="1" applyFill="1" applyBorder="1" applyAlignment="1">
      <alignment horizontal="right" vertical="center" shrinkToFit="1"/>
    </xf>
    <xf numFmtId="0" fontId="34" fillId="0" borderId="15" xfId="0" applyFont="1" applyFill="1" applyBorder="1" applyAlignment="1">
      <alignment horizontal="distributed" vertical="center" shrinkToFit="1"/>
    </xf>
    <xf numFmtId="38" fontId="34" fillId="0" borderId="30" xfId="33" applyFont="1" applyFill="1" applyBorder="1" applyAlignment="1">
      <alignment horizontal="right" vertical="center" shrinkToFit="1"/>
    </xf>
    <xf numFmtId="38" fontId="34" fillId="0" borderId="25" xfId="33" applyFont="1" applyFill="1" applyBorder="1" applyAlignment="1">
      <alignment horizontal="right" vertical="center" shrinkToFit="1"/>
    </xf>
    <xf numFmtId="38" fontId="34" fillId="0" borderId="25" xfId="33" applyFont="1" applyFill="1" applyBorder="1" applyAlignment="1">
      <alignment vertical="center" shrinkToFit="1"/>
    </xf>
    <xf numFmtId="0" fontId="34" fillId="0" borderId="76" xfId="0" applyFont="1" applyFill="1" applyBorder="1" applyAlignment="1">
      <alignment horizontal="distributed" vertical="center" shrinkToFit="1"/>
    </xf>
    <xf numFmtId="38" fontId="34" fillId="0" borderId="18" xfId="33" applyFont="1" applyFill="1" applyBorder="1" applyAlignment="1">
      <alignment horizontal="right" vertical="center" shrinkToFit="1"/>
    </xf>
    <xf numFmtId="38" fontId="34" fillId="0" borderId="74" xfId="33" applyFont="1" applyFill="1" applyBorder="1" applyAlignment="1">
      <alignment vertical="center" shrinkToFit="1"/>
    </xf>
    <xf numFmtId="0" fontId="26" fillId="0" borderId="0" xfId="0" applyFont="1" applyFill="1" applyBorder="1" applyAlignment="1">
      <alignment wrapText="1"/>
    </xf>
    <xf numFmtId="0" fontId="26" fillId="0" borderId="73" xfId="0" applyFont="1" applyFill="1" applyBorder="1" applyAlignment="1"/>
    <xf numFmtId="0" fontId="26" fillId="0" borderId="73" xfId="0" applyFont="1" applyFill="1" applyBorder="1" applyAlignment="1">
      <alignment wrapText="1"/>
    </xf>
    <xf numFmtId="0" fontId="85" fillId="0" borderId="16" xfId="0" applyFont="1" applyFill="1" applyBorder="1" applyAlignment="1">
      <alignment horizontal="distributed" vertical="center" wrapText="1" justifyLastLine="1"/>
    </xf>
    <xf numFmtId="178" fontId="47" fillId="0" borderId="74" xfId="33" applyNumberFormat="1" applyFont="1" applyFill="1" applyBorder="1" applyAlignment="1">
      <alignment vertical="center"/>
    </xf>
    <xf numFmtId="38" fontId="34" fillId="0" borderId="73" xfId="33" applyFont="1" applyFill="1" applyBorder="1" applyAlignment="1"/>
    <xf numFmtId="38" fontId="30" fillId="0" borderId="38" xfId="33" applyFont="1" applyFill="1" applyBorder="1" applyAlignment="1">
      <alignment horizontal="distributed" vertical="center" justifyLastLine="1" shrinkToFit="1"/>
    </xf>
    <xf numFmtId="38" fontId="34" fillId="0" borderId="73" xfId="33" applyFont="1" applyFill="1" applyBorder="1" applyAlignment="1">
      <alignment horizontal="right"/>
    </xf>
    <xf numFmtId="0" fontId="109" fillId="0" borderId="0" xfId="0" applyFont="1" applyFill="1" applyAlignment="1">
      <alignment vertical="center"/>
    </xf>
    <xf numFmtId="0" fontId="30" fillId="0" borderId="17" xfId="0" applyFont="1" applyFill="1" applyBorder="1" applyAlignment="1">
      <alignment horizontal="distributed" vertical="center" justifyLastLine="1" shrinkToFit="1"/>
    </xf>
    <xf numFmtId="178" fontId="30" fillId="0" borderId="74" xfId="33" applyNumberFormat="1" applyFont="1" applyFill="1" applyBorder="1" applyAlignment="1">
      <alignment vertical="center"/>
    </xf>
    <xf numFmtId="0" fontId="34" fillId="0" borderId="24" xfId="0" applyNumberFormat="1" applyFont="1" applyFill="1" applyBorder="1" applyAlignment="1">
      <alignment horizontal="distributed"/>
    </xf>
    <xf numFmtId="211" fontId="30" fillId="0" borderId="10" xfId="0" applyNumberFormat="1" applyFont="1" applyFill="1" applyBorder="1" applyAlignment="1">
      <alignment horizontal="right" vertical="center"/>
    </xf>
    <xf numFmtId="211" fontId="30" fillId="0" borderId="18" xfId="0" applyNumberFormat="1" applyFont="1" applyFill="1" applyBorder="1" applyAlignment="1">
      <alignment horizontal="right" vertical="center" shrinkToFit="1"/>
    </xf>
    <xf numFmtId="211" fontId="47" fillId="0" borderId="10" xfId="0" applyNumberFormat="1" applyFont="1" applyFill="1" applyBorder="1" applyAlignment="1">
      <alignment horizontal="right" vertical="center"/>
    </xf>
    <xf numFmtId="0" fontId="47" fillId="0" borderId="0" xfId="0" applyNumberFormat="1" applyFont="1" applyFill="1" applyBorder="1" applyAlignment="1">
      <alignment horizontal="center" vertical="center"/>
    </xf>
    <xf numFmtId="38" fontId="102" fillId="0" borderId="0" xfId="64" applyNumberFormat="1" applyFont="1" applyFill="1" applyAlignment="1">
      <alignment vertical="center"/>
    </xf>
    <xf numFmtId="0" fontId="30" fillId="0" borderId="16" xfId="0" applyFont="1" applyFill="1" applyBorder="1" applyAlignment="1">
      <alignment horizontal="distributed" vertical="center" wrapText="1" justifyLastLine="1"/>
    </xf>
    <xf numFmtId="0" fontId="26" fillId="0" borderId="28" xfId="0" applyFont="1" applyFill="1" applyBorder="1" applyAlignment="1">
      <alignment horizontal="distributed" vertical="center" wrapText="1" justifyLastLine="1"/>
    </xf>
    <xf numFmtId="0" fontId="34" fillId="0" borderId="0" xfId="0" applyFont="1" applyFill="1" applyBorder="1" applyAlignment="1">
      <alignment horizontal="left"/>
    </xf>
    <xf numFmtId="0" fontId="34" fillId="0" borderId="16" xfId="0" applyFont="1" applyBorder="1" applyAlignment="1">
      <alignment horizontal="distributed" vertical="center" wrapText="1" justifyLastLine="1"/>
    </xf>
    <xf numFmtId="0" fontId="34" fillId="0" borderId="16" xfId="0" applyFont="1" applyFill="1" applyBorder="1" applyAlignment="1">
      <alignment horizontal="distributed" vertical="center" wrapText="1" justifyLastLine="1"/>
    </xf>
    <xf numFmtId="49" fontId="30" fillId="0" borderId="11" xfId="0" applyNumberFormat="1" applyFont="1" applyFill="1" applyBorder="1" applyAlignment="1">
      <alignment horizontal="distributed" vertical="center" justifyLastLine="1"/>
    </xf>
    <xf numFmtId="0" fontId="26" fillId="0" borderId="21" xfId="0" applyFont="1" applyFill="1" applyBorder="1" applyAlignment="1">
      <alignment horizontal="distributed" vertical="center" wrapText="1" justifyLastLine="1"/>
    </xf>
    <xf numFmtId="0" fontId="26" fillId="0" borderId="12" xfId="0" applyFont="1" applyFill="1" applyBorder="1" applyAlignment="1">
      <alignment horizontal="distributed" vertical="center" wrapText="1" justifyLastLine="1"/>
    </xf>
    <xf numFmtId="38" fontId="34" fillId="0" borderId="28" xfId="46" applyFont="1" applyFill="1" applyBorder="1" applyAlignment="1">
      <alignment horizontal="distributed" vertical="center" wrapText="1" justifyLastLine="1"/>
    </xf>
    <xf numFmtId="38" fontId="34" fillId="0" borderId="94" xfId="33" applyFont="1" applyFill="1" applyBorder="1" applyAlignment="1">
      <alignment horizontal="center" vertical="center" shrinkToFit="1"/>
    </xf>
    <xf numFmtId="49" fontId="34" fillId="0" borderId="94" xfId="33" applyNumberFormat="1" applyFont="1" applyFill="1" applyBorder="1" applyAlignment="1">
      <alignment horizontal="center" vertical="center" shrinkToFit="1"/>
    </xf>
    <xf numFmtId="38" fontId="34" fillId="0" borderId="98" xfId="33" applyFont="1" applyFill="1" applyBorder="1" applyAlignment="1">
      <alignment horizontal="center" vertical="center" shrinkToFit="1"/>
    </xf>
    <xf numFmtId="38" fontId="34" fillId="0" borderId="94" xfId="33" applyFont="1" applyFill="1" applyBorder="1" applyAlignment="1">
      <alignment horizontal="center" vertical="center" wrapText="1" shrinkToFit="1"/>
    </xf>
    <xf numFmtId="38" fontId="34" fillId="0" borderId="112" xfId="33" applyFont="1" applyFill="1" applyBorder="1" applyAlignment="1">
      <alignment horizontal="center" vertical="center" shrinkToFit="1"/>
    </xf>
    <xf numFmtId="38" fontId="34" fillId="0" borderId="111" xfId="33" applyFont="1" applyFill="1" applyBorder="1" applyAlignment="1">
      <alignment horizontal="center" vertical="center" shrinkToFit="1"/>
    </xf>
    <xf numFmtId="38" fontId="34" fillId="0" borderId="105" xfId="33" applyFont="1" applyFill="1" applyBorder="1" applyAlignment="1">
      <alignment horizontal="center" vertical="center" shrinkToFit="1"/>
    </xf>
    <xf numFmtId="38" fontId="34" fillId="0" borderId="109" xfId="33" applyFont="1" applyFill="1" applyBorder="1" applyAlignment="1">
      <alignment horizontal="distributed" vertical="center"/>
    </xf>
    <xf numFmtId="38" fontId="34" fillId="0" borderId="103" xfId="33" applyFont="1" applyFill="1" applyBorder="1" applyAlignment="1">
      <alignment horizontal="distributed" vertical="center"/>
    </xf>
    <xf numFmtId="38" fontId="34" fillId="0" borderId="128" xfId="33" applyFont="1" applyFill="1" applyBorder="1" applyAlignment="1">
      <alignment horizontal="distributed" vertical="center"/>
    </xf>
    <xf numFmtId="38" fontId="34" fillId="0" borderId="127" xfId="33" applyFont="1" applyFill="1" applyBorder="1" applyAlignment="1">
      <alignment horizontal="distributed" vertical="center" wrapText="1"/>
    </xf>
    <xf numFmtId="38" fontId="34" fillId="0" borderId="93" xfId="33" applyFont="1" applyFill="1" applyBorder="1" applyAlignment="1">
      <alignment horizontal="center" vertical="center" shrinkToFit="1"/>
    </xf>
    <xf numFmtId="38" fontId="34" fillId="0" borderId="95" xfId="33" applyFont="1" applyFill="1" applyBorder="1" applyAlignment="1">
      <alignment horizontal="center" vertical="center" shrinkToFit="1"/>
    </xf>
    <xf numFmtId="38" fontId="102" fillId="0" borderId="0" xfId="64" applyNumberFormat="1" applyFont="1" applyFill="1" applyAlignment="1">
      <alignment vertical="center"/>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0" fontId="34" fillId="0" borderId="31" xfId="0" applyFont="1" applyFill="1" applyBorder="1" applyAlignment="1"/>
    <xf numFmtId="0" fontId="30" fillId="0" borderId="75" xfId="0" applyFont="1" applyFill="1" applyBorder="1" applyAlignment="1">
      <alignment horizontal="distributed" vertical="center" justifyLastLine="1"/>
    </xf>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49" fontId="30" fillId="0" borderId="11" xfId="0" applyNumberFormat="1" applyFont="1" applyFill="1" applyBorder="1" applyAlignment="1">
      <alignment horizontal="distributed" vertical="center" justifyLastLine="1"/>
    </xf>
    <xf numFmtId="0" fontId="30" fillId="0" borderId="17" xfId="0" applyFont="1" applyFill="1" applyBorder="1" applyAlignment="1">
      <alignment horizontal="distributed" vertical="center" justifyLastLine="1"/>
    </xf>
    <xf numFmtId="0" fontId="30" fillId="0" borderId="74" xfId="0" applyFont="1" applyFill="1" applyBorder="1" applyAlignment="1">
      <alignment horizontal="distributed" vertical="center" justifyLastLine="1"/>
    </xf>
    <xf numFmtId="0" fontId="47"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204" fontId="30" fillId="0" borderId="24" xfId="0" applyNumberFormat="1" applyFont="1" applyFill="1" applyBorder="1" applyAlignment="1">
      <alignment horizontal="right" vertical="center" justifyLastLine="1"/>
    </xf>
    <xf numFmtId="204" fontId="30" fillId="0" borderId="0" xfId="0" applyNumberFormat="1" applyFont="1" applyFill="1" applyBorder="1" applyAlignment="1">
      <alignment horizontal="right" vertical="center" justifyLastLine="1"/>
    </xf>
    <xf numFmtId="204" fontId="30" fillId="0" borderId="10" xfId="0" applyNumberFormat="1" applyFont="1" applyFill="1" applyBorder="1" applyAlignment="1">
      <alignment horizontal="right" vertical="center" justifyLastLine="1"/>
    </xf>
    <xf numFmtId="204" fontId="47" fillId="0" borderId="10" xfId="0" applyNumberFormat="1" applyFont="1" applyFill="1" applyBorder="1" applyAlignment="1">
      <alignment horizontal="right" vertical="center" justifyLastLine="1"/>
    </xf>
    <xf numFmtId="204" fontId="47" fillId="0" borderId="0" xfId="0" applyNumberFormat="1" applyFont="1" applyFill="1" applyBorder="1" applyAlignment="1">
      <alignment horizontal="right" vertical="center" justifyLastLine="1"/>
    </xf>
    <xf numFmtId="0" fontId="38" fillId="0" borderId="54" xfId="43" applyFont="1" applyFill="1" applyBorder="1" applyAlignment="1">
      <alignment horizontal="center"/>
    </xf>
    <xf numFmtId="0" fontId="30" fillId="0" borderId="54" xfId="0" applyNumberFormat="1" applyFont="1" applyFill="1" applyBorder="1" applyAlignment="1">
      <alignment horizontal="distributed" vertical="center"/>
    </xf>
    <xf numFmtId="0" fontId="30" fillId="0" borderId="52" xfId="0" applyNumberFormat="1" applyFont="1" applyFill="1" applyBorder="1" applyAlignment="1">
      <alignment horizontal="distributed" vertical="center"/>
    </xf>
    <xf numFmtId="0" fontId="26" fillId="0" borderId="27" xfId="0" applyFont="1" applyFill="1" applyBorder="1" applyAlignment="1">
      <alignment horizontal="distributed" vertical="center" wrapText="1" justifyLastLine="1"/>
    </xf>
    <xf numFmtId="49" fontId="26" fillId="0" borderId="0" xfId="0" applyNumberFormat="1" applyFont="1" applyBorder="1" applyAlignment="1">
      <alignment vertical="center"/>
    </xf>
    <xf numFmtId="49" fontId="30" fillId="0" borderId="56" xfId="0" applyNumberFormat="1" applyFont="1" applyFill="1" applyBorder="1" applyAlignment="1">
      <alignment horizontal="distributed" vertical="center" justifyLastLine="1"/>
    </xf>
    <xf numFmtId="49" fontId="30" fillId="0" borderId="0" xfId="0" applyNumberFormat="1" applyFont="1" applyFill="1" applyBorder="1" applyAlignment="1">
      <alignment horizontal="distributed" vertical="center"/>
    </xf>
    <xf numFmtId="0" fontId="30" fillId="0" borderId="54" xfId="0" applyFont="1" applyBorder="1" applyAlignment="1">
      <alignment vertical="center"/>
    </xf>
    <xf numFmtId="0" fontId="47" fillId="0" borderId="0" xfId="0" applyFont="1" applyAlignment="1">
      <alignment horizontal="center" vertical="center"/>
    </xf>
    <xf numFmtId="177" fontId="47" fillId="0" borderId="0" xfId="0" applyNumberFormat="1" applyFont="1" applyBorder="1" applyAlignment="1">
      <alignment horizontal="center" vertical="center"/>
    </xf>
    <xf numFmtId="177" fontId="34" fillId="0" borderId="74" xfId="0" applyNumberFormat="1" applyFont="1" applyBorder="1" applyAlignment="1">
      <alignment vertical="center"/>
    </xf>
    <xf numFmtId="177" fontId="34" fillId="0" borderId="0" xfId="0" applyNumberFormat="1" applyFont="1" applyAlignment="1">
      <alignment vertical="center" shrinkToFit="1"/>
    </xf>
    <xf numFmtId="177" fontId="34" fillId="0" borderId="74" xfId="0" applyNumberFormat="1" applyFont="1" applyBorder="1" applyAlignment="1">
      <alignment vertical="center" shrinkToFit="1"/>
    </xf>
    <xf numFmtId="0" fontId="113" fillId="0" borderId="0" xfId="0" applyFont="1" applyAlignment="1">
      <alignment vertical="center" shrinkToFit="1"/>
    </xf>
    <xf numFmtId="0" fontId="34" fillId="0" borderId="0" xfId="0" applyFont="1" applyAlignment="1">
      <alignment vertical="center" shrinkToFit="1"/>
    </xf>
    <xf numFmtId="0" fontId="71" fillId="0" borderId="0" xfId="0" applyFont="1" applyAlignment="1">
      <alignment vertical="center" wrapText="1" shrinkToFit="1"/>
    </xf>
    <xf numFmtId="177" fontId="71" fillId="0" borderId="0" xfId="0" applyNumberFormat="1" applyFont="1" applyAlignment="1">
      <alignment vertical="center" wrapText="1" shrinkToFit="1"/>
    </xf>
    <xf numFmtId="0" fontId="34" fillId="0" borderId="74" xfId="0" applyFont="1" applyBorder="1" applyAlignment="1">
      <alignment vertical="center" shrinkToFit="1"/>
    </xf>
    <xf numFmtId="38" fontId="47" fillId="0" borderId="74" xfId="33" applyFont="1" applyFill="1" applyBorder="1" applyAlignment="1">
      <alignment horizontal="right" vertical="center" shrinkToFit="1"/>
    </xf>
    <xf numFmtId="0" fontId="30" fillId="0" borderId="0" xfId="0" applyFont="1" applyFill="1" applyBorder="1" applyAlignment="1">
      <alignment horizontal="distributed" vertical="center" justifyLastLine="1"/>
    </xf>
    <xf numFmtId="0" fontId="30" fillId="0" borderId="0" xfId="0" applyFont="1" applyFill="1" applyBorder="1" applyAlignment="1">
      <alignment horizontal="distributed" vertical="center"/>
    </xf>
    <xf numFmtId="0" fontId="34" fillId="0" borderId="0" xfId="0" applyFont="1" applyFill="1" applyBorder="1" applyAlignment="1">
      <alignment horizontal="left"/>
    </xf>
    <xf numFmtId="0" fontId="49" fillId="0" borderId="47" xfId="0" applyFont="1" applyFill="1" applyBorder="1" applyAlignment="1">
      <alignment horizontal="distributed" vertical="center" justifyLastLine="1"/>
    </xf>
    <xf numFmtId="0" fontId="49" fillId="0" borderId="27" xfId="0" applyFont="1" applyFill="1" applyBorder="1" applyAlignment="1">
      <alignment horizontal="distributed" vertical="center" justifyLastLine="1"/>
    </xf>
    <xf numFmtId="0" fontId="49" fillId="0" borderId="28"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69" fillId="0" borderId="31" xfId="0" applyFont="1" applyFill="1" applyBorder="1" applyAlignment="1"/>
    <xf numFmtId="0" fontId="69" fillId="0" borderId="0" xfId="0" applyFont="1" applyFill="1" applyAlignment="1">
      <alignment horizontal="left"/>
    </xf>
    <xf numFmtId="38" fontId="34" fillId="0" borderId="0" xfId="33" applyFont="1" applyFill="1" applyBorder="1" applyAlignment="1">
      <alignment horizontal="left"/>
    </xf>
    <xf numFmtId="0" fontId="30" fillId="0" borderId="0" xfId="0" applyFont="1" applyFill="1" applyBorder="1" applyAlignment="1">
      <alignment horizontal="center" vertical="center"/>
    </xf>
    <xf numFmtId="0" fontId="54" fillId="0" borderId="20" xfId="0" applyFont="1" applyBorder="1" applyAlignment="1">
      <alignment horizontal="distributed" vertical="center"/>
    </xf>
    <xf numFmtId="0" fontId="49" fillId="0" borderId="0" xfId="0" applyFont="1" applyFill="1" applyBorder="1" applyAlignment="1">
      <alignment horizontal="distributed" vertical="center" justifyLastLine="1"/>
    </xf>
    <xf numFmtId="0" fontId="69" fillId="0" borderId="0" xfId="0" applyFont="1" applyFill="1" applyAlignment="1"/>
    <xf numFmtId="0" fontId="71" fillId="0" borderId="82" xfId="0" applyNumberFormat="1" applyFont="1" applyFill="1" applyBorder="1" applyAlignment="1">
      <alignment horizontal="distributed" vertical="center" shrinkToFit="1"/>
    </xf>
    <xf numFmtId="0" fontId="136" fillId="0" borderId="0" xfId="66" applyFont="1" applyAlignment="1">
      <alignment vertical="center"/>
    </xf>
    <xf numFmtId="0" fontId="115" fillId="0" borderId="0" xfId="66" applyFont="1" applyAlignment="1">
      <alignment vertical="center"/>
    </xf>
    <xf numFmtId="0" fontId="115" fillId="0" borderId="0" xfId="66" applyFont="1">
      <alignment vertical="center"/>
    </xf>
    <xf numFmtId="0" fontId="136" fillId="0" borderId="0" xfId="66" applyFont="1" applyAlignment="1">
      <alignment horizontal="center" vertical="center"/>
    </xf>
    <xf numFmtId="0" fontId="115" fillId="0" borderId="0" xfId="66" applyFont="1" applyBorder="1">
      <alignment vertical="center"/>
    </xf>
    <xf numFmtId="0" fontId="136" fillId="0" borderId="0" xfId="66" applyFont="1" applyFill="1" applyBorder="1" applyAlignment="1">
      <alignment vertical="center"/>
    </xf>
    <xf numFmtId="0" fontId="136" fillId="0" borderId="0" xfId="66" applyFont="1" applyAlignment="1">
      <alignment horizontal="left" vertical="top"/>
    </xf>
    <xf numFmtId="0" fontId="136" fillId="0" borderId="133" xfId="66" applyFont="1" applyBorder="1" applyAlignment="1">
      <alignment vertical="center"/>
    </xf>
    <xf numFmtId="0" fontId="136" fillId="0" borderId="131" xfId="66" applyFont="1" applyBorder="1" applyAlignment="1">
      <alignment vertical="center"/>
    </xf>
    <xf numFmtId="0" fontId="136" fillId="0" borderId="136" xfId="66" applyFont="1" applyBorder="1" applyAlignment="1">
      <alignment vertical="center"/>
    </xf>
    <xf numFmtId="0" fontId="137" fillId="0" borderId="0" xfId="66" applyFont="1" applyAlignment="1">
      <alignment vertical="center" wrapText="1"/>
    </xf>
    <xf numFmtId="0" fontId="136" fillId="0" borderId="0" xfId="66" applyFont="1" applyBorder="1" applyAlignment="1">
      <alignment horizontal="left" vertical="top"/>
    </xf>
    <xf numFmtId="0" fontId="138" fillId="0" borderId="0" xfId="66" applyFont="1" applyBorder="1" applyAlignment="1">
      <alignment vertical="center"/>
    </xf>
    <xf numFmtId="0" fontId="136" fillId="0" borderId="134" xfId="66" applyFont="1" applyBorder="1" applyAlignment="1">
      <alignment vertical="center"/>
    </xf>
    <xf numFmtId="0" fontId="136" fillId="0" borderId="137" xfId="66" applyFont="1" applyBorder="1" applyAlignment="1"/>
    <xf numFmtId="0" fontId="136" fillId="0" borderId="134" xfId="66" applyFont="1" applyBorder="1" applyAlignment="1"/>
    <xf numFmtId="0" fontId="136" fillId="0" borderId="145" xfId="66" applyFont="1" applyBorder="1" applyAlignment="1">
      <alignment horizontal="left" vertical="center"/>
    </xf>
    <xf numFmtId="0" fontId="136" fillId="0" borderId="133" xfId="66" applyFont="1" applyBorder="1" applyAlignment="1">
      <alignment horizontal="left" vertical="center"/>
    </xf>
    <xf numFmtId="0" fontId="136" fillId="0" borderId="0" xfId="66" applyFont="1" applyBorder="1" applyAlignment="1">
      <alignment vertical="center" shrinkToFit="1"/>
    </xf>
    <xf numFmtId="0" fontId="52" fillId="26" borderId="0" xfId="48" applyFont="1" applyFill="1" applyBorder="1" applyAlignment="1">
      <alignment horizontal="left" vertical="center" shrinkToFit="1"/>
    </xf>
    <xf numFmtId="38" fontId="49" fillId="0" borderId="118" xfId="46" applyFont="1" applyFill="1" applyBorder="1" applyAlignment="1">
      <alignment horizontal="distributed" vertical="center" justifyLastLine="1"/>
    </xf>
    <xf numFmtId="0" fontId="141" fillId="26" borderId="0" xfId="64" applyFont="1" applyFill="1" applyBorder="1" applyAlignment="1" applyProtection="1">
      <alignment horizontal="center" vertical="center"/>
      <protection hidden="1"/>
    </xf>
    <xf numFmtId="38" fontId="28" fillId="0" borderId="20" xfId="33" applyFont="1" applyFill="1" applyBorder="1" applyAlignment="1">
      <alignment horizontal="distributed" vertical="center" indent="1"/>
    </xf>
    <xf numFmtId="176" fontId="30" fillId="0" borderId="119" xfId="0" applyNumberFormat="1" applyFont="1" applyFill="1" applyBorder="1" applyAlignment="1">
      <alignment horizontal="right" vertical="center"/>
    </xf>
    <xf numFmtId="0" fontId="30" fillId="0" borderId="0" xfId="0" applyFont="1" applyFill="1" applyBorder="1" applyAlignment="1">
      <alignment horizontal="center" vertical="center"/>
    </xf>
    <xf numFmtId="38" fontId="102" fillId="0" borderId="0" xfId="64" applyNumberFormat="1" applyFont="1" applyFill="1" applyAlignment="1">
      <alignment vertical="center"/>
    </xf>
    <xf numFmtId="38" fontId="30" fillId="0" borderId="28" xfId="33" applyFont="1" applyFill="1" applyBorder="1" applyAlignment="1">
      <alignment horizontal="distributed" vertical="center" justifyLastLine="1"/>
    </xf>
    <xf numFmtId="38" fontId="30" fillId="0" borderId="47" xfId="33" applyFont="1" applyFill="1" applyBorder="1" applyAlignment="1">
      <alignment horizontal="distributed" vertical="center" justifyLastLine="1"/>
    </xf>
    <xf numFmtId="38" fontId="30" fillId="0" borderId="30" xfId="33" applyFont="1" applyFill="1" applyBorder="1" applyAlignment="1">
      <alignment horizontal="distributed" vertical="center" justifyLastLine="1"/>
    </xf>
    <xf numFmtId="38" fontId="30" fillId="0" borderId="15" xfId="33" applyFont="1" applyFill="1" applyBorder="1" applyAlignment="1">
      <alignment horizontal="distributed" vertical="center" justifyLastLine="1"/>
    </xf>
    <xf numFmtId="38" fontId="34" fillId="0" borderId="31" xfId="33" applyFont="1" applyFill="1" applyBorder="1" applyAlignment="1">
      <alignment horizontal="right"/>
    </xf>
    <xf numFmtId="0" fontId="30" fillId="0" borderId="27" xfId="33" applyNumberFormat="1" applyFont="1" applyFill="1" applyBorder="1" applyAlignment="1">
      <alignment horizontal="distributed" vertical="center" justifyLastLine="1"/>
    </xf>
    <xf numFmtId="38" fontId="34" fillId="0" borderId="0" xfId="33" applyFont="1" applyFill="1" applyBorder="1" applyAlignment="1">
      <alignment horizontal="left"/>
    </xf>
    <xf numFmtId="49" fontId="68" fillId="26" borderId="0" xfId="48" applyNumberFormat="1" applyFont="1" applyFill="1" applyBorder="1" applyAlignment="1">
      <alignment horizontal="center" vertical="center"/>
    </xf>
    <xf numFmtId="49" fontId="68" fillId="0" borderId="0" xfId="48" applyNumberFormat="1" applyFont="1" applyBorder="1" applyAlignment="1">
      <alignment horizontal="center" vertical="center"/>
    </xf>
    <xf numFmtId="49" fontId="63" fillId="0" borderId="0" xfId="63" applyNumberFormat="1" applyFont="1" applyFill="1" applyBorder="1" applyAlignment="1" applyProtection="1">
      <alignment horizontal="center" vertical="center" shrinkToFit="1"/>
      <protection hidden="1"/>
    </xf>
    <xf numFmtId="38" fontId="102" fillId="0" borderId="0" xfId="64" applyNumberFormat="1" applyFont="1" applyFill="1" applyAlignment="1">
      <alignment vertical="center"/>
    </xf>
    <xf numFmtId="0" fontId="32" fillId="0" borderId="0" xfId="0" applyFont="1" applyFill="1" applyAlignment="1">
      <alignment horizontal="center" vertical="center"/>
    </xf>
    <xf numFmtId="0" fontId="30" fillId="0" borderId="11" xfId="0" applyFont="1" applyFill="1" applyBorder="1" applyAlignment="1">
      <alignment horizontal="distributed" vertical="center" justifyLastLine="1"/>
    </xf>
    <xf numFmtId="0" fontId="30" fillId="0" borderId="11" xfId="0" applyFont="1" applyBorder="1" applyAlignment="1">
      <alignment horizontal="distributed" vertical="center" justifyLastLine="1"/>
    </xf>
    <xf numFmtId="0" fontId="30" fillId="0" borderId="20" xfId="0" applyFont="1" applyFill="1" applyBorder="1" applyAlignment="1">
      <alignment horizontal="distributed" vertical="center" shrinkToFit="1"/>
    </xf>
    <xf numFmtId="0" fontId="49" fillId="0" borderId="28"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49" fillId="0" borderId="12" xfId="0" applyFont="1" applyFill="1" applyBorder="1" applyAlignment="1">
      <alignment horizontal="distributed" vertical="center" justifyLastLine="1"/>
    </xf>
    <xf numFmtId="0" fontId="54" fillId="0" borderId="43" xfId="0" applyFont="1" applyBorder="1" applyAlignment="1">
      <alignment horizontal="distributed" vertical="center" justifyLastLine="1"/>
    </xf>
    <xf numFmtId="0" fontId="69" fillId="0" borderId="0" xfId="0" applyFont="1" applyFill="1" applyAlignment="1"/>
    <xf numFmtId="0" fontId="26" fillId="0" borderId="31" xfId="0" applyFont="1" applyFill="1" applyBorder="1" applyAlignment="1">
      <alignment horizontal="right"/>
    </xf>
    <xf numFmtId="0" fontId="30" fillId="0" borderId="25" xfId="0" applyNumberFormat="1" applyFont="1" applyFill="1" applyBorder="1" applyAlignment="1">
      <alignment horizontal="distributed" vertical="center" wrapText="1" justifyLastLine="1"/>
    </xf>
    <xf numFmtId="0" fontId="34" fillId="0" borderId="119" xfId="0" applyNumberFormat="1" applyFont="1" applyFill="1" applyBorder="1" applyAlignment="1">
      <alignment horizontal="right"/>
    </xf>
    <xf numFmtId="176" fontId="30" fillId="0" borderId="74" xfId="0" applyNumberFormat="1" applyFont="1" applyFill="1" applyBorder="1" applyAlignment="1">
      <alignment horizontal="right" vertical="center" shrinkToFit="1"/>
    </xf>
    <xf numFmtId="38" fontId="47" fillId="0" borderId="74" xfId="33" applyFont="1" applyFill="1" applyBorder="1" applyAlignment="1">
      <alignment vertical="center"/>
    </xf>
    <xf numFmtId="0" fontId="34" fillId="0" borderId="122" xfId="0" applyFont="1" applyFill="1" applyBorder="1" applyAlignment="1">
      <alignment horizontal="distributed"/>
    </xf>
    <xf numFmtId="0" fontId="30" fillId="0" borderId="16" xfId="33" applyNumberFormat="1" applyFont="1" applyFill="1" applyBorder="1" applyAlignment="1">
      <alignment horizontal="distributed" vertical="center" justifyLastLine="1"/>
    </xf>
    <xf numFmtId="178" fontId="30" fillId="0" borderId="119" xfId="33" applyNumberFormat="1" applyFont="1" applyFill="1" applyBorder="1" applyAlignment="1">
      <alignment vertical="center"/>
    </xf>
    <xf numFmtId="38" fontId="30" fillId="0" borderId="119" xfId="33" applyFont="1" applyFill="1" applyBorder="1" applyAlignment="1">
      <alignment horizontal="distributed" vertical="center" justifyLastLine="1"/>
    </xf>
    <xf numFmtId="38" fontId="26" fillId="0" borderId="16" xfId="33" applyFont="1" applyFill="1" applyBorder="1" applyAlignment="1">
      <alignment horizontal="distributed" vertical="center" justifyLastLine="1"/>
    </xf>
    <xf numFmtId="38" fontId="26" fillId="0" borderId="30" xfId="33" applyFont="1" applyFill="1" applyBorder="1" applyAlignment="1">
      <alignment horizontal="distributed" vertical="center" justifyLastLine="1"/>
    </xf>
    <xf numFmtId="38" fontId="30" fillId="0" borderId="119" xfId="33" applyFont="1" applyFill="1" applyBorder="1" applyAlignment="1">
      <alignment vertical="center" shrinkToFit="1"/>
    </xf>
    <xf numFmtId="38" fontId="47" fillId="0" borderId="74" xfId="33" applyFont="1" applyFill="1" applyBorder="1" applyAlignment="1">
      <alignment vertical="center" shrinkToFit="1"/>
    </xf>
    <xf numFmtId="38" fontId="30" fillId="0" borderId="119" xfId="33" applyFont="1" applyFill="1" applyBorder="1" applyAlignment="1">
      <alignment horizontal="right" vertical="center" shrinkToFit="1"/>
    </xf>
    <xf numFmtId="38" fontId="34" fillId="0" borderId="119" xfId="33" applyFont="1" applyFill="1" applyBorder="1" applyAlignment="1">
      <alignment horizontal="left"/>
    </xf>
    <xf numFmtId="38" fontId="34" fillId="0" borderId="119" xfId="33" applyFont="1" applyFill="1" applyBorder="1" applyAlignment="1"/>
    <xf numFmtId="177" fontId="30" fillId="0" borderId="74" xfId="33" applyNumberFormat="1" applyFont="1" applyFill="1" applyBorder="1" applyAlignment="1">
      <alignment vertical="center"/>
    </xf>
    <xf numFmtId="177" fontId="30" fillId="0" borderId="74" xfId="33" applyNumberFormat="1" applyFont="1" applyFill="1" applyBorder="1" applyAlignment="1">
      <alignment horizontal="right" vertical="center"/>
    </xf>
    <xf numFmtId="178" fontId="30" fillId="0" borderId="74" xfId="33" applyNumberFormat="1" applyFont="1" applyFill="1" applyBorder="1" applyAlignment="1">
      <alignment horizontal="right" vertical="center"/>
    </xf>
    <xf numFmtId="38" fontId="34" fillId="0" borderId="122" xfId="33" applyFont="1" applyFill="1" applyBorder="1" applyAlignment="1"/>
    <xf numFmtId="0" fontId="34" fillId="0" borderId="16" xfId="0" applyFont="1" applyFill="1" applyBorder="1" applyAlignment="1">
      <alignment horizontal="distributed" vertical="center" justifyLastLine="1"/>
    </xf>
    <xf numFmtId="0" fontId="31" fillId="0" borderId="0" xfId="0" applyFont="1" applyFill="1" applyAlignment="1">
      <alignment horizontal="center" vertical="center"/>
    </xf>
    <xf numFmtId="0" fontId="34" fillId="0" borderId="0" xfId="0" applyFont="1" applyFill="1" applyBorder="1" applyAlignment="1">
      <alignment horizontal="left"/>
    </xf>
    <xf numFmtId="176" fontId="30" fillId="0" borderId="150" xfId="0" applyNumberFormat="1" applyFont="1" applyFill="1" applyBorder="1" applyAlignment="1">
      <alignment horizontal="right" vertical="center"/>
    </xf>
    <xf numFmtId="0" fontId="34" fillId="0" borderId="119" xfId="0" applyFont="1" applyFill="1" applyBorder="1" applyAlignment="1"/>
    <xf numFmtId="0" fontId="30" fillId="0" borderId="76" xfId="0" applyFont="1" applyFill="1" applyBorder="1" applyAlignment="1">
      <alignment horizontal="distributed" vertical="center" shrinkToFit="1"/>
    </xf>
    <xf numFmtId="0" fontId="34" fillId="0" borderId="0" xfId="0" applyNumberFormat="1" applyFont="1" applyFill="1" applyBorder="1" applyAlignment="1">
      <alignment horizontal="right"/>
    </xf>
    <xf numFmtId="0" fontId="49" fillId="0" borderId="12" xfId="0" applyFont="1" applyFill="1" applyBorder="1" applyAlignment="1">
      <alignment horizontal="distributed" vertical="center" wrapText="1" justifyLastLine="1"/>
    </xf>
    <xf numFmtId="0" fontId="53" fillId="0" borderId="122" xfId="0" applyFont="1" applyFill="1" applyBorder="1" applyAlignment="1">
      <alignment horizontal="distributed" vertical="center" justifyLastLine="1" shrinkToFit="1"/>
    </xf>
    <xf numFmtId="0" fontId="47" fillId="0" borderId="122" xfId="0" applyFont="1" applyFill="1" applyBorder="1" applyAlignment="1">
      <alignment horizontal="distributed" vertical="center" justifyLastLine="1" shrinkToFit="1"/>
    </xf>
    <xf numFmtId="38" fontId="102" fillId="0" borderId="0" xfId="64" applyNumberFormat="1" applyFont="1" applyFill="1" applyAlignment="1">
      <alignment vertical="center"/>
    </xf>
    <xf numFmtId="0" fontId="30" fillId="0" borderId="15"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0" fillId="0" borderId="0" xfId="0"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0" xfId="0" applyFont="1" applyFill="1" applyBorder="1" applyAlignment="1">
      <alignment horizontal="center" vertical="center"/>
    </xf>
    <xf numFmtId="0" fontId="34" fillId="0" borderId="31" xfId="0" applyFont="1" applyFill="1" applyBorder="1" applyAlignment="1">
      <alignment horizontal="right"/>
    </xf>
    <xf numFmtId="0" fontId="34" fillId="0" borderId="28" xfId="0" applyFont="1" applyFill="1" applyBorder="1" applyAlignment="1">
      <alignment horizontal="distributed" vertical="center" justifyLastLine="1"/>
    </xf>
    <xf numFmtId="0" fontId="34" fillId="0" borderId="15" xfId="0" applyFont="1" applyFill="1" applyBorder="1" applyAlignment="1">
      <alignment horizontal="distributed" vertical="center" justifyLastLine="1"/>
    </xf>
    <xf numFmtId="0" fontId="69" fillId="0" borderId="0" xfId="0" applyFont="1" applyFill="1" applyAlignment="1"/>
    <xf numFmtId="0" fontId="52" fillId="0" borderId="0" xfId="48" applyFont="1" applyBorder="1" applyAlignment="1">
      <alignment vertical="center" shrinkToFit="1"/>
    </xf>
    <xf numFmtId="0" fontId="34" fillId="0" borderId="17" xfId="0" applyFont="1" applyFill="1" applyBorder="1" applyAlignment="1">
      <alignment horizontal="distributed" vertical="center" justifyLastLine="1" shrinkToFit="1"/>
    </xf>
    <xf numFmtId="177" fontId="34" fillId="0" borderId="0" xfId="0" applyNumberFormat="1" applyFont="1" applyFill="1" applyAlignment="1">
      <alignment horizontal="center" vertical="center"/>
    </xf>
    <xf numFmtId="177" fontId="34" fillId="0" borderId="10" xfId="33" applyNumberFormat="1" applyFont="1" applyFill="1" applyBorder="1" applyAlignment="1">
      <alignment horizontal="right" vertical="center" shrinkToFit="1"/>
    </xf>
    <xf numFmtId="177" fontId="34" fillId="0" borderId="0" xfId="33" applyNumberFormat="1" applyFont="1" applyFill="1" applyBorder="1" applyAlignment="1">
      <alignment horizontal="right" vertical="center" shrinkToFit="1"/>
    </xf>
    <xf numFmtId="177" fontId="34" fillId="0" borderId="0" xfId="33" applyNumberFormat="1" applyFont="1" applyAlignment="1">
      <alignment vertical="center" shrinkToFit="1"/>
    </xf>
    <xf numFmtId="177" fontId="35" fillId="0" borderId="19" xfId="0" applyNumberFormat="1" applyFont="1" applyFill="1" applyBorder="1" applyAlignment="1">
      <alignment horizontal="center" vertical="center" shrinkToFit="1"/>
    </xf>
    <xf numFmtId="177" fontId="35" fillId="0" borderId="18" xfId="33" applyNumberFormat="1" applyFont="1" applyFill="1" applyBorder="1" applyAlignment="1">
      <alignment horizontal="right" vertical="center" shrinkToFit="1"/>
    </xf>
    <xf numFmtId="177" fontId="35" fillId="0" borderId="19" xfId="33" applyNumberFormat="1" applyFont="1" applyFill="1" applyBorder="1" applyAlignment="1">
      <alignment horizontal="right" vertical="center" shrinkToFit="1"/>
    </xf>
    <xf numFmtId="177" fontId="35" fillId="0" borderId="74" xfId="33" applyNumberFormat="1" applyFont="1" applyFill="1" applyBorder="1" applyAlignment="1">
      <alignment horizontal="right" vertical="center" shrinkToFit="1"/>
    </xf>
    <xf numFmtId="194" fontId="34" fillId="0" borderId="0" xfId="33" applyNumberFormat="1" applyFont="1" applyAlignment="1">
      <alignment vertical="center" shrinkToFit="1"/>
    </xf>
    <xf numFmtId="0" fontId="34" fillId="0" borderId="76" xfId="0" applyFont="1" applyBorder="1" applyAlignment="1">
      <alignment horizontal="distributed" vertical="center" wrapText="1"/>
    </xf>
    <xf numFmtId="49" fontId="34" fillId="0" borderId="0" xfId="0" applyNumberFormat="1" applyFont="1" applyAlignment="1">
      <alignment vertical="center"/>
    </xf>
    <xf numFmtId="49" fontId="52" fillId="0" borderId="0" xfId="48" applyNumberFormat="1" applyFont="1" applyBorder="1" applyAlignment="1">
      <alignment horizontal="center" vertical="center"/>
    </xf>
    <xf numFmtId="0" fontId="51" fillId="26" borderId="0" xfId="48" applyFont="1" applyFill="1" applyBorder="1" applyAlignment="1">
      <alignment vertical="center" shrinkToFit="1"/>
    </xf>
    <xf numFmtId="38" fontId="102" fillId="0" borderId="0" xfId="64" applyNumberFormat="1" applyFont="1" applyFill="1" applyAlignment="1">
      <alignment vertical="center"/>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4" fillId="0" borderId="11"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4" fillId="0" borderId="12" xfId="0" applyFont="1" applyFill="1" applyBorder="1" applyAlignment="1">
      <alignment horizontal="distributed" vertical="center" wrapText="1" justifyLastLine="1"/>
    </xf>
    <xf numFmtId="0" fontId="27" fillId="0" borderId="30" xfId="0" applyFont="1" applyFill="1" applyBorder="1" applyAlignment="1">
      <alignment horizontal="distributed" vertical="center" justifyLastLine="1" shrinkToFit="1"/>
    </xf>
    <xf numFmtId="0" fontId="34" fillId="0" borderId="20" xfId="0" applyFont="1" applyFill="1" applyBorder="1" applyAlignment="1">
      <alignment horizontal="distributed" vertical="center" shrinkToFit="1"/>
    </xf>
    <xf numFmtId="0" fontId="34"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0" fontId="34" fillId="0" borderId="15" xfId="0" applyFont="1" applyFill="1" applyBorder="1" applyAlignment="1">
      <alignment horizontal="distributed" vertical="center" justifyLastLine="1"/>
    </xf>
    <xf numFmtId="0" fontId="69" fillId="0" borderId="119" xfId="0" applyFont="1" applyFill="1" applyBorder="1" applyAlignment="1">
      <alignment horizontal="left" vertical="center"/>
    </xf>
    <xf numFmtId="0" fontId="107" fillId="0" borderId="28" xfId="0" applyFont="1" applyFill="1" applyBorder="1" applyAlignment="1">
      <alignment horizontal="distributed" vertical="center" wrapText="1" justifyLastLine="1" shrinkToFit="1"/>
    </xf>
    <xf numFmtId="38" fontId="35" fillId="0" borderId="150" xfId="33" applyFont="1" applyFill="1" applyBorder="1" applyAlignment="1">
      <alignment horizontal="right" vertical="center" shrinkToFit="1"/>
    </xf>
    <xf numFmtId="38" fontId="69" fillId="0" borderId="46" xfId="33" applyFont="1" applyFill="1" applyBorder="1" applyAlignment="1">
      <alignment horizontal="distributed" vertical="center" justifyLastLine="1"/>
    </xf>
    <xf numFmtId="38" fontId="69" fillId="0" borderId="20" xfId="33" applyFont="1" applyFill="1" applyBorder="1" applyAlignment="1">
      <alignment horizontal="center" vertical="center" shrinkToFit="1"/>
    </xf>
    <xf numFmtId="38" fontId="117" fillId="0" borderId="26" xfId="33" applyFont="1" applyFill="1" applyBorder="1" applyAlignment="1">
      <alignment horizontal="center" vertical="center" shrinkToFit="1"/>
    </xf>
    <xf numFmtId="38" fontId="117" fillId="0" borderId="18" xfId="33" applyFont="1" applyFill="1" applyBorder="1" applyAlignment="1">
      <alignment horizontal="right" vertical="center" shrinkToFit="1"/>
    </xf>
    <xf numFmtId="38" fontId="117" fillId="0" borderId="150" xfId="33" applyFont="1" applyFill="1" applyBorder="1" applyAlignment="1">
      <alignment horizontal="right" vertical="center" shrinkToFit="1"/>
    </xf>
    <xf numFmtId="38" fontId="113" fillId="0" borderId="0" xfId="33" applyFont="1" applyFill="1" applyBorder="1" applyAlignment="1"/>
    <xf numFmtId="205" fontId="118" fillId="0" borderId="0" xfId="33" applyNumberFormat="1" applyFont="1" applyFill="1"/>
    <xf numFmtId="205" fontId="118" fillId="0" borderId="0" xfId="33" applyNumberFormat="1" applyFont="1" applyFill="1" applyAlignment="1">
      <alignment vertical="center"/>
    </xf>
    <xf numFmtId="205" fontId="142" fillId="0" borderId="17" xfId="33" applyNumberFormat="1" applyFont="1" applyFill="1" applyBorder="1" applyAlignment="1">
      <alignment horizontal="distributed" vertical="center" wrapText="1" justifyLastLine="1"/>
    </xf>
    <xf numFmtId="205" fontId="69" fillId="0" borderId="23" xfId="33" applyNumberFormat="1" applyFont="1" applyFill="1" applyBorder="1" applyAlignment="1">
      <alignment horizontal="right"/>
    </xf>
    <xf numFmtId="205" fontId="69" fillId="0" borderId="0" xfId="33" applyNumberFormat="1" applyFont="1" applyFill="1" applyBorder="1" applyAlignment="1">
      <alignment horizontal="right" vertical="center" shrinkToFit="1"/>
    </xf>
    <xf numFmtId="205" fontId="35" fillId="0" borderId="19" xfId="33" applyNumberFormat="1" applyFont="1" applyFill="1" applyBorder="1" applyAlignment="1">
      <alignment horizontal="right" vertical="center" shrinkToFit="1"/>
    </xf>
    <xf numFmtId="205" fontId="69" fillId="0" borderId="0" xfId="33" applyNumberFormat="1" applyFont="1" applyFill="1" applyAlignment="1"/>
    <xf numFmtId="205" fontId="142" fillId="0" borderId="16" xfId="33" applyNumberFormat="1" applyFont="1" applyFill="1" applyBorder="1" applyAlignment="1">
      <alignment horizontal="distributed" vertical="center" wrapText="1" justifyLastLine="1"/>
    </xf>
    <xf numFmtId="205" fontId="69" fillId="0" borderId="0" xfId="33" applyNumberFormat="1" applyFont="1" applyFill="1" applyBorder="1" applyAlignment="1">
      <alignment horizontal="right"/>
    </xf>
    <xf numFmtId="205" fontId="69" fillId="0" borderId="0" xfId="33" applyNumberFormat="1" applyFont="1" applyFill="1" applyBorder="1" applyAlignment="1">
      <alignment horizontal="right" shrinkToFit="1"/>
    </xf>
    <xf numFmtId="205" fontId="117" fillId="0" borderId="0" xfId="33" applyNumberFormat="1" applyFont="1" applyFill="1" applyBorder="1" applyAlignment="1">
      <alignment horizontal="right"/>
    </xf>
    <xf numFmtId="205" fontId="116" fillId="0" borderId="0" xfId="33" applyNumberFormat="1" applyFont="1" applyFill="1" applyBorder="1" applyAlignment="1">
      <alignment horizontal="right"/>
    </xf>
    <xf numFmtId="205" fontId="69" fillId="0" borderId="0" xfId="33" applyNumberFormat="1" applyFont="1" applyFill="1" applyBorder="1" applyAlignment="1"/>
    <xf numFmtId="205" fontId="115" fillId="0" borderId="0" xfId="33" applyNumberFormat="1" applyFont="1" applyFill="1"/>
    <xf numFmtId="205" fontId="102" fillId="0" borderId="0" xfId="64" applyNumberFormat="1" applyFont="1" applyFill="1" applyAlignment="1">
      <alignment vertical="center"/>
    </xf>
    <xf numFmtId="205" fontId="142" fillId="0" borderId="30" xfId="33" applyNumberFormat="1" applyFont="1" applyFill="1" applyBorder="1" applyAlignment="1">
      <alignment horizontal="distributed" vertical="center" wrapText="1" justifyLastLine="1"/>
    </xf>
    <xf numFmtId="205" fontId="113" fillId="0" borderId="0" xfId="33" applyNumberFormat="1" applyFont="1" applyFill="1" applyAlignment="1"/>
    <xf numFmtId="205" fontId="35" fillId="0" borderId="150" xfId="33" applyNumberFormat="1" applyFont="1" applyFill="1" applyBorder="1" applyAlignment="1">
      <alignment horizontal="right" vertical="center" shrinkToFit="1"/>
    </xf>
    <xf numFmtId="205" fontId="34" fillId="0" borderId="0" xfId="33" applyNumberFormat="1" applyFont="1" applyFill="1" applyAlignment="1">
      <alignment horizontal="right"/>
    </xf>
    <xf numFmtId="205" fontId="113" fillId="0" borderId="0" xfId="33" applyNumberFormat="1" applyFont="1" applyFill="1" applyBorder="1" applyAlignment="1"/>
    <xf numFmtId="0" fontId="34" fillId="0" borderId="20"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35" fillId="0" borderId="26" xfId="0" applyFont="1" applyFill="1" applyBorder="1" applyAlignment="1">
      <alignment horizontal="center" vertical="center" shrinkToFit="1"/>
    </xf>
    <xf numFmtId="205" fontId="33" fillId="0" borderId="0" xfId="0" applyNumberFormat="1" applyFont="1" applyFill="1" applyAlignment="1">
      <alignment horizontal="center"/>
    </xf>
    <xf numFmtId="205" fontId="34" fillId="0" borderId="0" xfId="0" applyNumberFormat="1" applyFont="1" applyFill="1" applyAlignment="1"/>
    <xf numFmtId="205" fontId="97" fillId="0" borderId="0" xfId="0" applyNumberFormat="1" applyFont="1" applyFill="1" applyBorder="1" applyAlignment="1">
      <alignment horizontal="right"/>
    </xf>
    <xf numFmtId="205" fontId="34" fillId="0" borderId="119" xfId="0" applyNumberFormat="1" applyFont="1" applyFill="1" applyBorder="1" applyAlignment="1"/>
    <xf numFmtId="205" fontId="30" fillId="0" borderId="0" xfId="0" applyNumberFormat="1" applyFont="1" applyFill="1"/>
    <xf numFmtId="205" fontId="34" fillId="0" borderId="0" xfId="0" applyNumberFormat="1" applyFont="1" applyFill="1" applyBorder="1" applyAlignment="1"/>
    <xf numFmtId="205" fontId="34" fillId="0" borderId="31" xfId="33" applyNumberFormat="1" applyFont="1" applyFill="1" applyBorder="1" applyAlignment="1">
      <alignment horizontal="right"/>
    </xf>
    <xf numFmtId="0" fontId="34" fillId="0" borderId="122" xfId="0" applyFont="1" applyFill="1" applyBorder="1" applyAlignment="1">
      <alignment horizontal="center" vertical="center"/>
    </xf>
    <xf numFmtId="205" fontId="34" fillId="0" borderId="0" xfId="33" applyNumberFormat="1" applyFont="1" applyFill="1" applyBorder="1" applyAlignment="1">
      <alignment horizontal="right" vertical="center" shrinkToFit="1"/>
    </xf>
    <xf numFmtId="38" fontId="34" fillId="0" borderId="24" xfId="33" applyFont="1" applyFill="1" applyBorder="1" applyAlignment="1">
      <alignment horizontal="right" vertical="center" shrinkToFit="1"/>
    </xf>
    <xf numFmtId="0" fontId="27" fillId="0" borderId="12" xfId="0" applyFont="1" applyFill="1" applyBorder="1" applyAlignment="1">
      <alignment horizontal="distributed" vertical="center" justifyLastLine="1"/>
    </xf>
    <xf numFmtId="176" fontId="34" fillId="0" borderId="87" xfId="0" applyNumberFormat="1" applyFont="1" applyFill="1" applyBorder="1" applyAlignment="1">
      <alignment horizontal="left" vertical="center" shrinkToFit="1"/>
    </xf>
    <xf numFmtId="206" fontId="34" fillId="0" borderId="94" xfId="0" applyNumberFormat="1" applyFont="1" applyFill="1" applyBorder="1" applyAlignment="1">
      <alignment horizontal="right" vertical="center" shrinkToFit="1"/>
    </xf>
    <xf numFmtId="176" fontId="34" fillId="0" borderId="93" xfId="0" applyNumberFormat="1" applyFont="1" applyFill="1" applyBorder="1" applyAlignment="1">
      <alignment horizontal="left" vertical="center" shrinkToFit="1"/>
    </xf>
    <xf numFmtId="176" fontId="34" fillId="0" borderId="97" xfId="0" applyNumberFormat="1" applyFont="1" applyFill="1" applyBorder="1" applyAlignment="1">
      <alignment horizontal="left" vertical="center" shrinkToFit="1"/>
    </xf>
    <xf numFmtId="206" fontId="34" fillId="0" borderId="98" xfId="0" applyNumberFormat="1" applyFont="1" applyFill="1" applyBorder="1" applyAlignment="1">
      <alignment horizontal="right" vertical="center" shrinkToFit="1"/>
    </xf>
    <xf numFmtId="0" fontId="34" fillId="0" borderId="92" xfId="0" applyNumberFormat="1" applyFont="1" applyFill="1" applyBorder="1" applyAlignment="1">
      <alignment horizontal="distributed" vertical="center" wrapText="1" shrinkToFit="1"/>
    </xf>
    <xf numFmtId="176" fontId="34" fillId="0" borderId="79" xfId="0" applyNumberFormat="1" applyFont="1" applyFill="1" applyBorder="1" applyAlignment="1">
      <alignment horizontal="left" vertical="center" shrinkToFit="1"/>
    </xf>
    <xf numFmtId="206" fontId="34" fillId="0" borderId="80" xfId="0" applyNumberFormat="1" applyFont="1" applyFill="1" applyBorder="1" applyAlignment="1">
      <alignment horizontal="right" vertical="center" shrinkToFit="1"/>
    </xf>
    <xf numFmtId="0" fontId="34" fillId="0" borderId="152" xfId="0" applyNumberFormat="1" applyFont="1" applyFill="1" applyBorder="1" applyAlignment="1">
      <alignment horizontal="distributed" vertical="center" shrinkToFit="1"/>
    </xf>
    <xf numFmtId="176" fontId="34" fillId="0" borderId="153" xfId="0" applyNumberFormat="1" applyFont="1" applyFill="1" applyBorder="1" applyAlignment="1">
      <alignment horizontal="left" vertical="center" shrinkToFit="1"/>
    </xf>
    <xf numFmtId="206" fontId="34" fillId="0" borderId="115" xfId="0" applyNumberFormat="1" applyFont="1" applyFill="1" applyBorder="1" applyAlignment="1">
      <alignment horizontal="right" vertical="center" shrinkToFit="1"/>
    </xf>
    <xf numFmtId="176" fontId="34" fillId="0" borderId="116" xfId="0" applyNumberFormat="1" applyFont="1" applyFill="1" applyBorder="1" applyAlignment="1">
      <alignment horizontal="left" vertical="center" shrinkToFit="1"/>
    </xf>
    <xf numFmtId="0" fontId="34" fillId="0" borderId="122" xfId="0" applyNumberFormat="1" applyFont="1" applyFill="1" applyBorder="1" applyAlignment="1">
      <alignment horizontal="distributed" vertical="center"/>
    </xf>
    <xf numFmtId="176" fontId="34" fillId="0" borderId="154" xfId="0" applyNumberFormat="1" applyFont="1" applyFill="1" applyBorder="1" applyAlignment="1">
      <alignment horizontal="left" vertical="center" indent="1" shrinkToFit="1"/>
    </xf>
    <xf numFmtId="176" fontId="30" fillId="0" borderId="155" xfId="0" applyNumberFormat="1" applyFont="1" applyFill="1" applyBorder="1" applyAlignment="1">
      <alignment horizontal="right" vertical="center"/>
    </xf>
    <xf numFmtId="176" fontId="30" fillId="0" borderId="156" xfId="0" applyNumberFormat="1" applyFont="1" applyFill="1" applyBorder="1" applyAlignment="1">
      <alignment horizontal="right" vertical="center"/>
    </xf>
    <xf numFmtId="181" fontId="34" fillId="0" borderId="94" xfId="0" applyNumberFormat="1" applyFont="1" applyFill="1" applyBorder="1" applyAlignment="1">
      <alignment horizontal="right" vertical="center" shrinkToFit="1"/>
    </xf>
    <xf numFmtId="0" fontId="34" fillId="0" borderId="25" xfId="0" applyNumberFormat="1" applyFont="1" applyFill="1" applyBorder="1" applyAlignment="1">
      <alignment horizontal="distributed" vertical="center" shrinkToFit="1"/>
    </xf>
    <xf numFmtId="221" fontId="34" fillId="0" borderId="151" xfId="0" applyNumberFormat="1" applyFont="1" applyFill="1" applyBorder="1" applyAlignment="1">
      <alignment horizontal="center" vertical="center" shrinkToFit="1"/>
    </xf>
    <xf numFmtId="221" fontId="34" fillId="0" borderId="105" xfId="0" applyNumberFormat="1" applyFont="1" applyFill="1" applyBorder="1" applyAlignment="1">
      <alignment horizontal="center" vertical="center" shrinkToFit="1"/>
    </xf>
    <xf numFmtId="49" fontId="33" fillId="0" borderId="0" xfId="0" applyNumberFormat="1" applyFont="1" applyFill="1" applyAlignment="1">
      <alignment horizontal="center"/>
    </xf>
    <xf numFmtId="49" fontId="34" fillId="0" borderId="0" xfId="0" applyNumberFormat="1" applyFont="1" applyAlignment="1"/>
    <xf numFmtId="49" fontId="34" fillId="0" borderId="12" xfId="0" applyNumberFormat="1" applyFont="1" applyFill="1" applyBorder="1" applyAlignment="1">
      <alignment horizontal="distributed" vertical="center" wrapText="1" justifyLastLine="1"/>
    </xf>
    <xf numFmtId="49" fontId="34" fillId="0" borderId="111" xfId="0" applyNumberFormat="1" applyFont="1" applyFill="1" applyBorder="1" applyAlignment="1">
      <alignment horizontal="center" vertical="center" shrinkToFit="1"/>
    </xf>
    <xf numFmtId="49" fontId="34" fillId="0" borderId="105" xfId="0" applyNumberFormat="1" applyFont="1" applyFill="1" applyBorder="1" applyAlignment="1">
      <alignment horizontal="center" vertical="center" shrinkToFit="1"/>
    </xf>
    <xf numFmtId="49" fontId="46" fillId="0" borderId="0" xfId="0" applyNumberFormat="1" applyFont="1" applyFill="1" applyAlignment="1">
      <alignment vertical="center"/>
    </xf>
    <xf numFmtId="49" fontId="34" fillId="0" borderId="151" xfId="0" applyNumberFormat="1" applyFont="1" applyFill="1" applyBorder="1" applyAlignment="1">
      <alignment horizontal="center" vertical="center" shrinkToFit="1"/>
    </xf>
    <xf numFmtId="49" fontId="34" fillId="0" borderId="83" xfId="0" applyNumberFormat="1" applyFont="1" applyFill="1" applyBorder="1" applyAlignment="1">
      <alignment horizontal="center" vertical="center" shrinkToFit="1"/>
    </xf>
    <xf numFmtId="49" fontId="34" fillId="0" borderId="0" xfId="0" applyNumberFormat="1" applyFont="1" applyFill="1" applyBorder="1" applyAlignment="1"/>
    <xf numFmtId="49" fontId="34" fillId="0" borderId="12" xfId="0" applyNumberFormat="1" applyFont="1" applyFill="1" applyBorder="1" applyAlignment="1">
      <alignment horizontal="distributed" vertical="center" justifyLastLine="1"/>
    </xf>
    <xf numFmtId="49" fontId="34" fillId="0" borderId="94" xfId="0" applyNumberFormat="1" applyFont="1" applyFill="1" applyBorder="1" applyAlignment="1">
      <alignment horizontal="center" vertical="center" shrinkToFit="1"/>
    </xf>
    <xf numFmtId="49" fontId="34" fillId="0" borderId="98" xfId="0" applyNumberFormat="1" applyFont="1" applyFill="1" applyBorder="1" applyAlignment="1">
      <alignment horizontal="center" vertical="center" shrinkToFit="1"/>
    </xf>
    <xf numFmtId="49" fontId="34" fillId="0" borderId="80" xfId="0" applyNumberFormat="1" applyFont="1" applyFill="1" applyBorder="1" applyAlignment="1">
      <alignment horizontal="center" vertical="center" shrinkToFit="1"/>
    </xf>
    <xf numFmtId="49" fontId="34" fillId="0" borderId="84" xfId="0" applyNumberFormat="1" applyFont="1" applyFill="1" applyBorder="1" applyAlignment="1">
      <alignment horizontal="center" vertical="center" shrinkToFit="1"/>
    </xf>
    <xf numFmtId="176" fontId="69" fillId="0" borderId="93" xfId="0" applyNumberFormat="1" applyFont="1" applyFill="1" applyBorder="1" applyAlignment="1">
      <alignment horizontal="left" vertical="center" shrinkToFit="1"/>
    </xf>
    <xf numFmtId="206" fontId="34" fillId="0" borderId="84" xfId="0" applyNumberFormat="1" applyFont="1" applyFill="1" applyBorder="1" applyAlignment="1">
      <alignment horizontal="right" vertical="center" shrinkToFit="1"/>
    </xf>
    <xf numFmtId="49" fontId="35" fillId="0" borderId="0" xfId="0" applyNumberFormat="1" applyFont="1" applyFill="1" applyBorder="1" applyAlignment="1">
      <alignment horizontal="left" vertical="center"/>
    </xf>
    <xf numFmtId="0" fontId="34" fillId="0" borderId="89" xfId="0" applyFont="1" applyFill="1" applyBorder="1" applyAlignment="1">
      <alignment horizontal="distributed" vertical="center" justifyLastLine="1"/>
    </xf>
    <xf numFmtId="49" fontId="34" fillId="0" borderId="90" xfId="0" applyNumberFormat="1" applyFont="1" applyFill="1" applyBorder="1" applyAlignment="1">
      <alignment horizontal="distributed" vertical="center" wrapText="1" justifyLastLine="1"/>
    </xf>
    <xf numFmtId="49" fontId="34" fillId="0" borderId="90" xfId="0" applyNumberFormat="1" applyFont="1" applyFill="1" applyBorder="1" applyAlignment="1">
      <alignment horizontal="distributed" vertical="center" justifyLastLine="1"/>
    </xf>
    <xf numFmtId="0" fontId="34" fillId="0" borderId="90" xfId="0" applyFont="1" applyFill="1" applyBorder="1" applyAlignment="1">
      <alignment horizontal="distributed" vertical="center" justifyLastLine="1"/>
    </xf>
    <xf numFmtId="0" fontId="34" fillId="0" borderId="91" xfId="0" applyFont="1" applyFill="1" applyBorder="1" applyAlignment="1">
      <alignment horizontal="distributed" vertical="center" justifyLastLine="1"/>
    </xf>
    <xf numFmtId="49" fontId="34" fillId="0" borderId="114" xfId="0" applyNumberFormat="1" applyFont="1" applyFill="1" applyBorder="1" applyAlignment="1">
      <alignment horizontal="center" vertical="center" shrinkToFit="1"/>
    </xf>
    <xf numFmtId="49" fontId="34" fillId="0" borderId="115" xfId="0" applyNumberFormat="1" applyFont="1" applyFill="1" applyBorder="1" applyAlignment="1">
      <alignment horizontal="center" vertical="center" shrinkToFit="1"/>
    </xf>
    <xf numFmtId="176" fontId="34" fillId="0" borderId="89" xfId="0" applyNumberFormat="1" applyFont="1" applyFill="1" applyBorder="1" applyAlignment="1">
      <alignment horizontal="left" vertical="center" shrinkToFit="1"/>
    </xf>
    <xf numFmtId="49" fontId="34" fillId="0" borderId="112" xfId="0" applyNumberFormat="1" applyFont="1" applyFill="1" applyBorder="1" applyAlignment="1">
      <alignment horizontal="center" vertical="center" shrinkToFit="1"/>
    </xf>
    <xf numFmtId="49" fontId="34" fillId="0" borderId="90" xfId="0" applyNumberFormat="1" applyFont="1" applyFill="1" applyBorder="1" applyAlignment="1">
      <alignment horizontal="center" vertical="center" shrinkToFit="1"/>
    </xf>
    <xf numFmtId="206" fontId="34" fillId="0" borderId="90" xfId="0" applyNumberFormat="1" applyFont="1" applyFill="1" applyBorder="1" applyAlignment="1">
      <alignment horizontal="right" vertical="center" shrinkToFit="1"/>
    </xf>
    <xf numFmtId="176" fontId="34" fillId="0" borderId="91" xfId="0" applyNumberFormat="1" applyFont="1" applyFill="1" applyBorder="1" applyAlignment="1">
      <alignment horizontal="left" vertical="center" shrinkToFit="1"/>
    </xf>
    <xf numFmtId="176" fontId="27" fillId="0" borderId="93" xfId="0" applyNumberFormat="1" applyFont="1" applyFill="1" applyBorder="1" applyAlignment="1">
      <alignment horizontal="left" vertical="center" wrapText="1" shrinkToFit="1"/>
    </xf>
    <xf numFmtId="221" fontId="34" fillId="0" borderId="112" xfId="0" applyNumberFormat="1" applyFont="1" applyFill="1" applyBorder="1" applyAlignment="1">
      <alignment horizontal="center" vertical="center" shrinkToFit="1"/>
    </xf>
    <xf numFmtId="221" fontId="34" fillId="0" borderId="111" xfId="0" applyNumberFormat="1" applyFont="1" applyFill="1" applyBorder="1" applyAlignment="1">
      <alignment horizontal="center" vertical="center" shrinkToFit="1"/>
    </xf>
    <xf numFmtId="221" fontId="34" fillId="0" borderId="114" xfId="0" applyNumberFormat="1" applyFont="1" applyFill="1" applyBorder="1" applyAlignment="1">
      <alignment horizontal="center" vertical="center" shrinkToFit="1"/>
    </xf>
    <xf numFmtId="0" fontId="34" fillId="0" borderId="11" xfId="0" applyFont="1" applyBorder="1" applyAlignment="1">
      <alignment horizontal="center" vertical="center" shrinkToFit="1"/>
    </xf>
    <xf numFmtId="0" fontId="34" fillId="0" borderId="0" xfId="0" applyFont="1" applyAlignment="1">
      <alignment horizontal="center" vertical="center"/>
    </xf>
    <xf numFmtId="0" fontId="34" fillId="0" borderId="83" xfId="0" applyFont="1" applyBorder="1" applyAlignment="1">
      <alignment horizontal="center" vertical="center"/>
    </xf>
    <xf numFmtId="0" fontId="34" fillId="0" borderId="111" xfId="0" applyFont="1" applyBorder="1" applyAlignment="1">
      <alignment horizontal="center" vertical="center"/>
    </xf>
    <xf numFmtId="0" fontId="34" fillId="0" borderId="105" xfId="0" applyFont="1" applyBorder="1" applyAlignment="1">
      <alignment horizontal="center" vertical="center"/>
    </xf>
    <xf numFmtId="0" fontId="34" fillId="0" borderId="96" xfId="0" applyFont="1" applyBorder="1" applyAlignment="1">
      <alignment horizontal="center" vertical="center"/>
    </xf>
    <xf numFmtId="0" fontId="34" fillId="0" borderId="82" xfId="0" applyFont="1" applyBorder="1" applyAlignment="1">
      <alignment horizontal="center" vertical="center"/>
    </xf>
    <xf numFmtId="0" fontId="34" fillId="0" borderId="103" xfId="0" applyFont="1" applyBorder="1" applyAlignment="1">
      <alignment horizontal="center" vertical="center"/>
    </xf>
    <xf numFmtId="0" fontId="34" fillId="0" borderId="104" xfId="0" applyFont="1" applyBorder="1" applyAlignment="1">
      <alignment horizontal="center" vertical="center"/>
    </xf>
    <xf numFmtId="206" fontId="34" fillId="0" borderId="91" xfId="0" applyNumberFormat="1" applyFont="1" applyFill="1" applyBorder="1" applyAlignment="1">
      <alignment horizontal="left" vertical="center" shrinkToFit="1"/>
    </xf>
    <xf numFmtId="206" fontId="34" fillId="0" borderId="116" xfId="0" applyNumberFormat="1" applyFont="1" applyFill="1" applyBorder="1" applyAlignment="1">
      <alignment horizontal="left" vertical="center" shrinkToFit="1"/>
    </xf>
    <xf numFmtId="206" fontId="34" fillId="0" borderId="95" xfId="0" applyNumberFormat="1" applyFont="1" applyFill="1" applyBorder="1" applyAlignment="1">
      <alignment horizontal="left" vertical="center" shrinkToFit="1"/>
    </xf>
    <xf numFmtId="206" fontId="34" fillId="0" borderId="99" xfId="0" applyNumberFormat="1" applyFont="1" applyFill="1" applyBorder="1" applyAlignment="1">
      <alignment horizontal="left" vertical="center" shrinkToFit="1"/>
    </xf>
    <xf numFmtId="0" fontId="34" fillId="0" borderId="157" xfId="0" applyFont="1" applyBorder="1" applyAlignment="1">
      <alignment horizontal="center" vertical="center"/>
    </xf>
    <xf numFmtId="0" fontId="34" fillId="0" borderId="114" xfId="0" applyFont="1" applyBorder="1" applyAlignment="1">
      <alignment horizontal="center" vertical="center"/>
    </xf>
    <xf numFmtId="0" fontId="34" fillId="0" borderId="112" xfId="0" applyFont="1" applyBorder="1" applyAlignment="1">
      <alignment horizontal="center" vertical="center"/>
    </xf>
    <xf numFmtId="0" fontId="34" fillId="0" borderId="152" xfId="0" applyNumberFormat="1" applyFont="1" applyFill="1" applyBorder="1" applyAlignment="1">
      <alignment horizontal="distributed" vertical="center" wrapText="1" shrinkToFit="1"/>
    </xf>
    <xf numFmtId="176" fontId="71" fillId="0" borderId="95" xfId="0" applyNumberFormat="1" applyFont="1" applyFill="1" applyBorder="1" applyAlignment="1">
      <alignment horizontal="left" vertical="center" wrapText="1" shrinkToFit="1"/>
    </xf>
    <xf numFmtId="0" fontId="34" fillId="0" borderId="151" xfId="0" applyFont="1" applyBorder="1" applyAlignment="1">
      <alignment horizontal="center" vertical="center"/>
    </xf>
    <xf numFmtId="0" fontId="34" fillId="0" borderId="96" xfId="0" applyNumberFormat="1" applyFont="1" applyFill="1" applyBorder="1" applyAlignment="1">
      <alignment horizontal="distributed" vertical="center" wrapText="1" shrinkToFit="1"/>
    </xf>
    <xf numFmtId="206" fontId="34" fillId="0" borderId="94" xfId="0" applyNumberFormat="1" applyFont="1" applyFill="1" applyBorder="1" applyAlignment="1">
      <alignment horizontal="center" vertical="center" shrinkToFit="1"/>
    </xf>
    <xf numFmtId="0" fontId="30" fillId="0" borderId="11"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38" fontId="34" fillId="0" borderId="31" xfId="46" applyFont="1" applyFill="1" applyBorder="1" applyAlignment="1">
      <alignment horizontal="right"/>
    </xf>
    <xf numFmtId="0" fontId="35" fillId="0" borderId="83" xfId="0" applyFont="1" applyBorder="1" applyAlignment="1">
      <alignment horizontal="center" vertical="center"/>
    </xf>
    <xf numFmtId="0" fontId="35" fillId="0" borderId="88" xfId="0" applyNumberFormat="1" applyFont="1" applyFill="1" applyBorder="1" applyAlignment="1">
      <alignment horizontal="distributed" vertical="center" justifyLastLine="1" shrinkToFit="1"/>
    </xf>
    <xf numFmtId="221" fontId="35" fillId="0" borderId="112" xfId="0" applyNumberFormat="1" applyFont="1" applyFill="1" applyBorder="1" applyAlignment="1">
      <alignment horizontal="center" vertical="center" shrinkToFit="1"/>
    </xf>
    <xf numFmtId="206" fontId="35" fillId="0" borderId="90" xfId="0" applyNumberFormat="1" applyFont="1" applyFill="1" applyBorder="1" applyAlignment="1">
      <alignment horizontal="right" vertical="center" shrinkToFit="1"/>
    </xf>
    <xf numFmtId="176" fontId="35" fillId="0" borderId="91" xfId="0" applyNumberFormat="1" applyFont="1" applyFill="1" applyBorder="1" applyAlignment="1">
      <alignment horizontal="left" vertical="center" shrinkToFit="1"/>
    </xf>
    <xf numFmtId="176" fontId="35" fillId="0" borderId="89" xfId="0" applyNumberFormat="1" applyFont="1" applyFill="1" applyBorder="1" applyAlignment="1">
      <alignment horizontal="center" vertical="center" shrinkToFit="1"/>
    </xf>
    <xf numFmtId="0" fontId="35" fillId="0" borderId="111" xfId="0" applyFont="1" applyBorder="1" applyAlignment="1">
      <alignment horizontal="center" vertical="center"/>
    </xf>
    <xf numFmtId="0" fontId="35" fillId="0" borderId="92" xfId="0" applyNumberFormat="1" applyFont="1" applyFill="1" applyBorder="1" applyAlignment="1">
      <alignment horizontal="distributed" vertical="center" justifyLastLine="1" shrinkToFit="1"/>
    </xf>
    <xf numFmtId="176" fontId="35" fillId="0" borderId="93" xfId="0" applyNumberFormat="1" applyFont="1" applyFill="1" applyBorder="1" applyAlignment="1">
      <alignment horizontal="center" vertical="center" shrinkToFit="1"/>
    </xf>
    <xf numFmtId="221" fontId="35" fillId="0" borderId="111" xfId="0" applyNumberFormat="1" applyFont="1" applyFill="1" applyBorder="1" applyAlignment="1">
      <alignment horizontal="center" vertical="center" shrinkToFit="1"/>
    </xf>
    <xf numFmtId="49" fontId="35" fillId="0" borderId="94" xfId="0" applyNumberFormat="1" applyFont="1" applyFill="1" applyBorder="1" applyAlignment="1">
      <alignment horizontal="center" vertical="center" shrinkToFit="1"/>
    </xf>
    <xf numFmtId="176" fontId="35" fillId="0" borderId="95" xfId="0" applyNumberFormat="1" applyFont="1" applyFill="1" applyBorder="1" applyAlignment="1">
      <alignment horizontal="left" vertical="center" shrinkToFit="1"/>
    </xf>
    <xf numFmtId="0" fontId="97" fillId="0" borderId="83" xfId="0" applyFont="1" applyBorder="1" applyAlignment="1">
      <alignment horizontal="center" vertical="center"/>
    </xf>
    <xf numFmtId="49" fontId="97" fillId="0" borderId="111" xfId="0" applyNumberFormat="1" applyFont="1" applyFill="1" applyBorder="1" applyAlignment="1">
      <alignment horizontal="center" vertical="center" shrinkToFit="1"/>
    </xf>
    <xf numFmtId="49" fontId="97" fillId="0" borderId="94" xfId="0" applyNumberFormat="1" applyFont="1" applyFill="1" applyBorder="1" applyAlignment="1">
      <alignment horizontal="center" vertical="center" shrinkToFit="1"/>
    </xf>
    <xf numFmtId="206" fontId="97" fillId="0" borderId="94" xfId="0" applyNumberFormat="1" applyFont="1" applyFill="1" applyBorder="1" applyAlignment="1">
      <alignment horizontal="right" vertical="center" shrinkToFit="1"/>
    </xf>
    <xf numFmtId="176" fontId="97" fillId="0" borderId="95" xfId="0" applyNumberFormat="1" applyFont="1" applyFill="1" applyBorder="1" applyAlignment="1">
      <alignment horizontal="left" vertical="center" shrinkToFit="1"/>
    </xf>
    <xf numFmtId="176" fontId="97" fillId="0" borderId="93" xfId="0" applyNumberFormat="1" applyFont="1" applyFill="1" applyBorder="1" applyAlignment="1">
      <alignment horizontal="center" vertical="center" shrinkToFit="1"/>
    </xf>
    <xf numFmtId="176" fontId="35" fillId="0" borderId="95" xfId="0" applyNumberFormat="1" applyFont="1" applyFill="1" applyBorder="1" applyAlignment="1">
      <alignment horizontal="right" vertical="center" shrinkToFit="1"/>
    </xf>
    <xf numFmtId="49" fontId="52" fillId="26" borderId="0" xfId="48" applyNumberFormat="1" applyFont="1" applyFill="1" applyBorder="1" applyAlignment="1">
      <alignment horizontal="center" vertical="center"/>
    </xf>
    <xf numFmtId="49" fontId="63" fillId="0" borderId="0" xfId="63" applyNumberFormat="1" applyFont="1" applyFill="1" applyBorder="1" applyAlignment="1" applyProtection="1">
      <alignment horizontal="center" vertical="center"/>
      <protection hidden="1"/>
    </xf>
    <xf numFmtId="49" fontId="52" fillId="0" borderId="0" xfId="48" applyNumberFormat="1" applyFont="1" applyFill="1" applyBorder="1" applyAlignment="1">
      <alignment horizontal="center" vertical="center"/>
    </xf>
    <xf numFmtId="176" fontId="34" fillId="0" borderId="94" xfId="0" applyNumberFormat="1" applyFont="1" applyFill="1" applyBorder="1" applyAlignment="1">
      <alignment horizontal="right" vertical="center" shrinkToFit="1"/>
    </xf>
    <xf numFmtId="176" fontId="34" fillId="0" borderId="111" xfId="0" applyNumberFormat="1" applyFont="1" applyFill="1" applyBorder="1" applyAlignment="1">
      <alignment horizontal="left" vertical="center" wrapText="1"/>
    </xf>
    <xf numFmtId="176" fontId="34" fillId="0" borderId="111" xfId="0" applyNumberFormat="1" applyFont="1" applyFill="1" applyBorder="1" applyAlignment="1">
      <alignment horizontal="left" vertical="center"/>
    </xf>
    <xf numFmtId="176" fontId="34" fillId="0" borderId="105" xfId="0" applyNumberFormat="1" applyFont="1" applyFill="1" applyBorder="1" applyAlignment="1">
      <alignment horizontal="left" vertical="center" wrapText="1"/>
    </xf>
    <xf numFmtId="0" fontId="34" fillId="0" borderId="103" xfId="0" applyNumberFormat="1" applyFont="1" applyFill="1" applyBorder="1" applyAlignment="1">
      <alignment horizontal="center" vertical="center" shrinkToFit="1"/>
    </xf>
    <xf numFmtId="0" fontId="34" fillId="0" borderId="104" xfId="0" applyNumberFormat="1" applyFont="1" applyFill="1" applyBorder="1" applyAlignment="1">
      <alignment horizontal="center" vertical="center" shrinkToFit="1"/>
    </xf>
    <xf numFmtId="0" fontId="34" fillId="0" borderId="109" xfId="0" applyNumberFormat="1" applyFont="1" applyFill="1" applyBorder="1" applyAlignment="1">
      <alignment horizontal="center" vertical="center" shrinkToFit="1"/>
    </xf>
    <xf numFmtId="176" fontId="34" fillId="0" borderId="112" xfId="0" applyNumberFormat="1" applyFont="1" applyFill="1" applyBorder="1" applyAlignment="1">
      <alignment horizontal="left" vertical="center" wrapText="1"/>
    </xf>
    <xf numFmtId="176" fontId="34" fillId="0" borderId="90" xfId="0" applyNumberFormat="1" applyFont="1" applyFill="1" applyBorder="1" applyAlignment="1">
      <alignment horizontal="center" vertical="center"/>
    </xf>
    <xf numFmtId="176" fontId="30" fillId="0" borderId="90" xfId="0" applyNumberFormat="1" applyFont="1" applyFill="1" applyBorder="1" applyAlignment="1">
      <alignment horizontal="right" vertical="center"/>
    </xf>
    <xf numFmtId="176" fontId="30" fillId="0" borderId="91" xfId="0" applyNumberFormat="1" applyFont="1" applyFill="1" applyBorder="1" applyAlignment="1">
      <alignment horizontal="right" vertical="center"/>
    </xf>
    <xf numFmtId="0" fontId="38" fillId="0" borderId="122" xfId="43" applyFont="1" applyFill="1" applyBorder="1" applyAlignment="1">
      <alignment horizontal="center" shrinkToFit="1"/>
    </xf>
    <xf numFmtId="0" fontId="38" fillId="0" borderId="159" xfId="43" applyFont="1" applyFill="1" applyBorder="1" applyAlignment="1">
      <alignment horizontal="right"/>
    </xf>
    <xf numFmtId="0" fontId="38" fillId="0" borderId="155" xfId="43" applyFont="1" applyFill="1" applyBorder="1" applyAlignment="1">
      <alignment horizontal="right"/>
    </xf>
    <xf numFmtId="179" fontId="38" fillId="0" borderId="155" xfId="43" applyNumberFormat="1" applyFont="1" applyFill="1" applyBorder="1" applyAlignment="1">
      <alignment horizontal="right"/>
    </xf>
    <xf numFmtId="0" fontId="38" fillId="0" borderId="156" xfId="43" applyFont="1" applyFill="1" applyBorder="1" applyAlignment="1">
      <alignment horizontal="right"/>
    </xf>
    <xf numFmtId="221" fontId="34" fillId="0" borderId="84" xfId="0" applyNumberFormat="1" applyFont="1" applyFill="1" applyBorder="1" applyAlignment="1">
      <alignment horizontal="center" vertical="center"/>
    </xf>
    <xf numFmtId="221" fontId="34" fillId="0" borderId="94" xfId="0" applyNumberFormat="1" applyFont="1" applyFill="1" applyBorder="1" applyAlignment="1">
      <alignment horizontal="center" vertical="center"/>
    </xf>
    <xf numFmtId="221" fontId="34" fillId="0" borderId="98" xfId="0" applyNumberFormat="1" applyFont="1" applyFill="1" applyBorder="1" applyAlignment="1">
      <alignment horizontal="center" vertical="center"/>
    </xf>
    <xf numFmtId="221" fontId="34" fillId="0" borderId="80" xfId="0" applyNumberFormat="1" applyFont="1" applyFill="1" applyBorder="1" applyAlignment="1">
      <alignment horizontal="center" vertical="center"/>
    </xf>
    <xf numFmtId="0" fontId="27" fillId="0" borderId="30" xfId="0" applyFont="1" applyFill="1" applyBorder="1" applyAlignment="1">
      <alignment horizontal="distributed" vertical="center" wrapText="1" justifyLastLine="1"/>
    </xf>
    <xf numFmtId="49" fontId="35" fillId="0" borderId="86" xfId="0" applyNumberFormat="1" applyFont="1" applyFill="1" applyBorder="1" applyAlignment="1">
      <alignment horizontal="distributed" vertical="center" wrapText="1" justifyLastLine="1"/>
    </xf>
    <xf numFmtId="0" fontId="35" fillId="0" borderId="87" xfId="0" applyFont="1" applyFill="1" applyBorder="1" applyAlignment="1">
      <alignment horizontal="center" vertical="center" wrapText="1" justifyLastLine="1"/>
    </xf>
    <xf numFmtId="0" fontId="35" fillId="0" borderId="84" xfId="0" applyFont="1" applyFill="1" applyBorder="1" applyAlignment="1">
      <alignment horizontal="center" vertical="center" wrapText="1" justifyLastLine="1"/>
    </xf>
    <xf numFmtId="178" fontId="35" fillId="0" borderId="85" xfId="33" applyNumberFormat="1" applyFont="1" applyFill="1" applyBorder="1" applyAlignment="1">
      <alignment horizontal="right" vertical="center" justifyLastLine="1"/>
    </xf>
    <xf numFmtId="38" fontId="53" fillId="0" borderId="50" xfId="33" applyFont="1" applyFill="1" applyBorder="1" applyAlignment="1">
      <alignment horizontal="right" vertical="center"/>
    </xf>
    <xf numFmtId="38" fontId="53" fillId="0" borderId="24" xfId="33" applyFont="1" applyFill="1" applyBorder="1" applyAlignment="1">
      <alignment horizontal="right" vertical="center" shrinkToFit="1"/>
    </xf>
    <xf numFmtId="0" fontId="34" fillId="0" borderId="0" xfId="0" applyNumberFormat="1" applyFont="1" applyFill="1" applyBorder="1" applyAlignment="1">
      <alignment horizontal="center" vertical="center"/>
    </xf>
    <xf numFmtId="177" fontId="35" fillId="0" borderId="84" xfId="0" applyNumberFormat="1" applyFont="1" applyFill="1" applyBorder="1" applyAlignment="1">
      <alignment horizontal="center" vertical="center"/>
    </xf>
    <xf numFmtId="194" fontId="35" fillId="0" borderId="84" xfId="0" applyNumberFormat="1" applyFont="1" applyFill="1" applyBorder="1" applyAlignment="1">
      <alignment horizontal="right" vertical="center"/>
    </xf>
    <xf numFmtId="221" fontId="34" fillId="0" borderId="90" xfId="0" applyNumberFormat="1" applyFont="1" applyFill="1" applyBorder="1" applyAlignment="1">
      <alignment horizontal="center" vertical="center"/>
    </xf>
    <xf numFmtId="177" fontId="34" fillId="0" borderId="90" xfId="0" applyNumberFormat="1" applyFont="1" applyFill="1" applyBorder="1" applyAlignment="1">
      <alignment horizontal="center" vertical="center"/>
    </xf>
    <xf numFmtId="194" fontId="34" fillId="0" borderId="90" xfId="0" applyNumberFormat="1" applyFont="1" applyFill="1" applyBorder="1" applyAlignment="1">
      <alignment horizontal="right" vertical="center"/>
    </xf>
    <xf numFmtId="0" fontId="34" fillId="0" borderId="103" xfId="0" applyNumberFormat="1" applyFont="1" applyFill="1" applyBorder="1" applyAlignment="1">
      <alignment horizontal="center" vertical="center"/>
    </xf>
    <xf numFmtId="177" fontId="34" fillId="0" borderId="98" xfId="0" applyNumberFormat="1" applyFont="1" applyFill="1" applyBorder="1" applyAlignment="1">
      <alignment horizontal="center" vertical="center"/>
    </xf>
    <xf numFmtId="194" fontId="34" fillId="0" borderId="98" xfId="0" applyNumberFormat="1" applyFont="1" applyFill="1" applyBorder="1" applyAlignment="1">
      <alignment horizontal="right" vertical="center"/>
    </xf>
    <xf numFmtId="38" fontId="34" fillId="0" borderId="17" xfId="33" applyFont="1" applyFill="1" applyBorder="1" applyAlignment="1">
      <alignment horizontal="distributed" vertical="center" justifyLastLine="1"/>
    </xf>
    <xf numFmtId="0" fontId="34" fillId="0" borderId="38" xfId="0" applyFont="1" applyFill="1" applyBorder="1" applyAlignment="1">
      <alignment horizontal="distributed" vertical="center" justifyLastLine="1"/>
    </xf>
    <xf numFmtId="0" fontId="34" fillId="0" borderId="24" xfId="0" applyFont="1" applyFill="1" applyBorder="1" applyAlignment="1">
      <alignment horizontal="distributed" vertical="center" justifyLastLine="1"/>
    </xf>
    <xf numFmtId="0" fontId="34" fillId="0" borderId="24" xfId="0" applyFont="1" applyFill="1" applyBorder="1" applyAlignment="1">
      <alignment horizontal="distributed" vertical="center" justifyLastLine="1" shrinkToFit="1"/>
    </xf>
    <xf numFmtId="0" fontId="35" fillId="0" borderId="39" xfId="0" applyFont="1" applyFill="1" applyBorder="1" applyAlignment="1">
      <alignment horizontal="distributed" vertical="center" justifyLastLine="1"/>
    </xf>
    <xf numFmtId="0" fontId="34" fillId="0" borderId="20" xfId="0" applyFont="1" applyFill="1" applyBorder="1" applyAlignment="1">
      <alignment horizontal="distributed" vertical="center"/>
    </xf>
    <xf numFmtId="0" fontId="34" fillId="0" borderId="26" xfId="0" applyFont="1" applyFill="1" applyBorder="1" applyAlignment="1">
      <alignment horizontal="distributed" vertical="center" shrinkToFit="1"/>
    </xf>
    <xf numFmtId="38" fontId="34" fillId="0" borderId="12" xfId="33" applyFont="1" applyFill="1" applyBorder="1" applyAlignment="1">
      <alignment horizontal="distributed" vertical="center" justifyLastLine="1"/>
    </xf>
    <xf numFmtId="0" fontId="34" fillId="0" borderId="28" xfId="0" applyFont="1" applyFill="1" applyBorder="1" applyAlignment="1">
      <alignment horizontal="distributed" vertical="center" justifyLastLine="1" shrinkToFit="1"/>
    </xf>
    <xf numFmtId="0" fontId="35" fillId="0" borderId="82" xfId="0" applyFont="1" applyFill="1" applyBorder="1" applyAlignment="1">
      <alignment horizontal="distributed" vertical="center" justifyLastLine="1"/>
    </xf>
    <xf numFmtId="176" fontId="35" fillId="0" borderId="83" xfId="0" applyNumberFormat="1" applyFont="1" applyFill="1" applyBorder="1" applyAlignment="1">
      <alignment horizontal="center" vertical="center"/>
    </xf>
    <xf numFmtId="176" fontId="35" fillId="0" borderId="84" xfId="0" applyNumberFormat="1" applyFont="1" applyFill="1" applyBorder="1" applyAlignment="1">
      <alignment horizontal="center" vertical="center"/>
    </xf>
    <xf numFmtId="0" fontId="34" fillId="0" borderId="109" xfId="0" applyFont="1" applyFill="1" applyBorder="1" applyAlignment="1">
      <alignment horizontal="distributed" vertical="center"/>
    </xf>
    <xf numFmtId="176" fontId="34" fillId="0" borderId="112" xfId="0" applyNumberFormat="1" applyFont="1" applyFill="1" applyBorder="1" applyAlignment="1">
      <alignment horizontal="left" vertical="center" indent="1"/>
    </xf>
    <xf numFmtId="181" fontId="34" fillId="0" borderId="90" xfId="0" applyNumberFormat="1" applyFont="1" applyFill="1" applyBorder="1" applyAlignment="1">
      <alignment horizontal="right" vertical="center"/>
    </xf>
    <xf numFmtId="0" fontId="34" fillId="0" borderId="103" xfId="0" applyFont="1" applyFill="1" applyBorder="1" applyAlignment="1">
      <alignment horizontal="distributed" vertical="center" shrinkToFit="1"/>
    </xf>
    <xf numFmtId="0" fontId="34" fillId="0" borderId="104" xfId="0" applyFont="1" applyFill="1" applyBorder="1" applyAlignment="1">
      <alignment horizontal="distributed" vertical="center" shrinkToFit="1"/>
    </xf>
    <xf numFmtId="206" fontId="35" fillId="0" borderId="84" xfId="0" applyNumberFormat="1" applyFont="1" applyFill="1" applyBorder="1" applyAlignment="1">
      <alignment horizontal="right" vertical="center"/>
    </xf>
    <xf numFmtId="206" fontId="34" fillId="0" borderId="90" xfId="0" applyNumberFormat="1" applyFont="1" applyFill="1" applyBorder="1" applyAlignment="1">
      <alignment horizontal="right" vertical="center"/>
    </xf>
    <xf numFmtId="0" fontId="35" fillId="0" borderId="20" xfId="0" applyFont="1" applyFill="1" applyBorder="1" applyAlignment="1">
      <alignment horizontal="distributed" vertical="center" justifyLastLine="1"/>
    </xf>
    <xf numFmtId="0" fontId="34" fillId="0" borderId="26" xfId="0" applyFont="1" applyFill="1" applyBorder="1" applyAlignment="1">
      <alignment horizontal="distributed" vertical="center"/>
    </xf>
    <xf numFmtId="38" fontId="34" fillId="0" borderId="11" xfId="33" applyFont="1" applyFill="1" applyBorder="1" applyAlignment="1">
      <alignment horizontal="distributed" vertical="center" justifyLastLine="1"/>
    </xf>
    <xf numFmtId="0" fontId="35" fillId="0" borderId="122" xfId="0" applyFont="1" applyFill="1" applyBorder="1" applyAlignment="1">
      <alignment horizontal="distributed" vertical="center" justifyLastLine="1"/>
    </xf>
    <xf numFmtId="176" fontId="35" fillId="0" borderId="112" xfId="0" applyNumberFormat="1" applyFont="1" applyFill="1" applyBorder="1" applyAlignment="1">
      <alignment horizontal="center" vertical="center"/>
    </xf>
    <xf numFmtId="176" fontId="35" fillId="0" borderId="90" xfId="0" applyNumberFormat="1" applyFont="1" applyFill="1" applyBorder="1" applyAlignment="1">
      <alignment horizontal="center" vertical="center"/>
    </xf>
    <xf numFmtId="181" fontId="35" fillId="0" borderId="90" xfId="0" applyNumberFormat="1" applyFont="1" applyFill="1" applyBorder="1" applyAlignment="1">
      <alignment horizontal="right" vertical="center"/>
    </xf>
    <xf numFmtId="176" fontId="35" fillId="0" borderId="91" xfId="0" applyNumberFormat="1" applyFont="1" applyFill="1" applyBorder="1" applyAlignment="1">
      <alignment horizontal="left" vertical="center" indent="1"/>
    </xf>
    <xf numFmtId="176" fontId="34" fillId="0" borderId="91" xfId="0" applyNumberFormat="1" applyFont="1" applyFill="1" applyBorder="1" applyAlignment="1">
      <alignment horizontal="left" vertical="center" indent="1"/>
    </xf>
    <xf numFmtId="176" fontId="34" fillId="0" borderId="95" xfId="0" applyNumberFormat="1" applyFont="1" applyFill="1" applyBorder="1" applyAlignment="1">
      <alignment horizontal="left" vertical="center" indent="1"/>
    </xf>
    <xf numFmtId="0" fontId="34" fillId="0" borderId="104" xfId="0" applyFont="1" applyFill="1" applyBorder="1" applyAlignment="1">
      <alignment horizontal="distributed" vertical="center"/>
    </xf>
    <xf numFmtId="176" fontId="34" fillId="0" borderId="99" xfId="0" applyNumberFormat="1" applyFont="1" applyFill="1" applyBorder="1" applyAlignment="1">
      <alignment horizontal="left" vertical="center" indent="1"/>
    </xf>
    <xf numFmtId="177" fontId="35" fillId="0" borderId="84" xfId="0" applyNumberFormat="1" applyFont="1" applyFill="1" applyBorder="1" applyAlignment="1">
      <alignment horizontal="right" vertical="center"/>
    </xf>
    <xf numFmtId="177" fontId="35" fillId="0" borderId="85" xfId="0" applyNumberFormat="1" applyFont="1" applyFill="1" applyBorder="1" applyAlignment="1">
      <alignment horizontal="right" vertical="center"/>
    </xf>
    <xf numFmtId="0" fontId="47" fillId="0" borderId="26" xfId="0" applyNumberFormat="1" applyFont="1" applyFill="1" applyBorder="1" applyAlignment="1">
      <alignment horizontal="distributed" vertical="center" justifyLastLine="1"/>
    </xf>
    <xf numFmtId="176" fontId="47" fillId="0" borderId="150" xfId="0" applyNumberFormat="1" applyFont="1" applyFill="1" applyBorder="1" applyAlignment="1">
      <alignment horizontal="right" vertical="center"/>
    </xf>
    <xf numFmtId="178" fontId="47" fillId="0" borderId="0" xfId="44" applyNumberFormat="1" applyFont="1" applyFill="1" applyBorder="1" applyAlignment="1">
      <alignment horizontal="right" vertical="center" shrinkToFit="1"/>
    </xf>
    <xf numFmtId="178" fontId="30" fillId="0" borderId="0" xfId="44" applyNumberFormat="1" applyFont="1" applyFill="1" applyAlignment="1">
      <alignment vertical="center" shrinkToFit="1"/>
    </xf>
    <xf numFmtId="178" fontId="30" fillId="0" borderId="19" xfId="44" applyNumberFormat="1" applyFont="1" applyFill="1" applyBorder="1" applyAlignment="1">
      <alignment horizontal="right" vertical="center" shrinkToFit="1"/>
    </xf>
    <xf numFmtId="176" fontId="30" fillId="0" borderId="0" xfId="0" applyNumberFormat="1" applyFont="1" applyFill="1" applyAlignment="1">
      <alignment vertical="center" shrinkToFit="1"/>
    </xf>
    <xf numFmtId="176" fontId="30" fillId="0" borderId="0" xfId="44" applyNumberFormat="1" applyFont="1" applyFill="1" applyBorder="1" applyAlignment="1">
      <alignment horizontal="right" vertical="center" shrinkToFit="1"/>
    </xf>
    <xf numFmtId="176" fontId="47" fillId="0" borderId="0" xfId="44" applyNumberFormat="1" applyFont="1" applyFill="1" applyBorder="1" applyAlignment="1">
      <alignment horizontal="right" vertical="center" shrinkToFit="1"/>
    </xf>
    <xf numFmtId="176" fontId="45" fillId="0" borderId="0" xfId="44" applyNumberFormat="1" applyFont="1" applyFill="1" applyBorder="1" applyAlignment="1">
      <alignment horizontal="right" vertical="center" shrinkToFit="1"/>
    </xf>
    <xf numFmtId="176" fontId="30" fillId="0" borderId="10" xfId="44" applyNumberFormat="1" applyFont="1" applyFill="1" applyBorder="1" applyAlignment="1">
      <alignment horizontal="right" vertical="center" shrinkToFit="1"/>
    </xf>
    <xf numFmtId="176" fontId="30" fillId="0" borderId="0" xfId="33" applyNumberFormat="1" applyFont="1" applyFill="1" applyAlignment="1">
      <alignment horizontal="right" vertical="center"/>
    </xf>
    <xf numFmtId="0" fontId="47" fillId="0" borderId="15" xfId="0" applyNumberFormat="1" applyFont="1" applyFill="1" applyBorder="1" applyAlignment="1">
      <alignment horizontal="distributed" vertical="center" justifyLastLine="1"/>
    </xf>
    <xf numFmtId="176" fontId="47" fillId="0" borderId="30" xfId="0" applyNumberFormat="1" applyFont="1" applyFill="1" applyBorder="1" applyAlignment="1">
      <alignment horizontal="right" vertical="center"/>
    </xf>
    <xf numFmtId="181" fontId="34" fillId="0" borderId="10" xfId="0" applyNumberFormat="1" applyFont="1" applyFill="1" applyBorder="1" applyAlignment="1">
      <alignment horizontal="center" vertical="center"/>
    </xf>
    <xf numFmtId="181" fontId="34" fillId="0" borderId="10" xfId="0" applyNumberFormat="1" applyFont="1" applyFill="1" applyBorder="1" applyAlignment="1">
      <alignment horizontal="right" vertical="center"/>
    </xf>
    <xf numFmtId="181" fontId="34" fillId="0" borderId="0" xfId="0" applyNumberFormat="1" applyFont="1" applyFill="1" applyBorder="1" applyAlignment="1">
      <alignment horizontal="right" vertical="center"/>
    </xf>
    <xf numFmtId="176" fontId="35" fillId="0" borderId="0" xfId="0" applyNumberFormat="1" applyFont="1" applyFill="1" applyBorder="1" applyAlignment="1">
      <alignment horizontal="right" vertical="center"/>
    </xf>
    <xf numFmtId="181" fontId="34" fillId="0" borderId="108" xfId="0" applyNumberFormat="1" applyFont="1" applyFill="1" applyBorder="1" applyAlignment="1">
      <alignment horizontal="center" vertical="center"/>
    </xf>
    <xf numFmtId="181" fontId="34" fillId="0" borderId="108" xfId="0" applyNumberFormat="1" applyFont="1" applyFill="1" applyBorder="1" applyAlignment="1">
      <alignment horizontal="right" vertical="center"/>
    </xf>
    <xf numFmtId="181" fontId="34" fillId="0" borderId="73" xfId="0" applyNumberFormat="1" applyFont="1" applyFill="1" applyBorder="1" applyAlignment="1">
      <alignment horizontal="right" vertical="center"/>
    </xf>
    <xf numFmtId="176" fontId="35" fillId="0" borderId="73" xfId="0" applyNumberFormat="1" applyFont="1" applyFill="1" applyBorder="1" applyAlignment="1">
      <alignment horizontal="right" vertical="center"/>
    </xf>
    <xf numFmtId="181" fontId="34" fillId="0" borderId="18" xfId="0" applyNumberFormat="1" applyFont="1" applyFill="1" applyBorder="1" applyAlignment="1">
      <alignment horizontal="center" vertical="center"/>
    </xf>
    <xf numFmtId="181" fontId="34" fillId="0" borderId="18" xfId="0" applyNumberFormat="1" applyFont="1" applyFill="1" applyBorder="1" applyAlignment="1">
      <alignment horizontal="right" vertical="center"/>
    </xf>
    <xf numFmtId="181" fontId="34" fillId="0" borderId="19" xfId="0" applyNumberFormat="1" applyFont="1" applyFill="1" applyBorder="1" applyAlignment="1">
      <alignment horizontal="right" vertical="center"/>
    </xf>
    <xf numFmtId="0" fontId="35" fillId="0" borderId="28" xfId="0" applyFont="1" applyFill="1" applyBorder="1" applyAlignment="1">
      <alignment horizontal="distributed" vertical="center" justifyLastLine="1"/>
    </xf>
    <xf numFmtId="49" fontId="34" fillId="0" borderId="14" xfId="0" applyNumberFormat="1" applyFont="1" applyFill="1" applyBorder="1" applyAlignment="1">
      <alignment vertical="center" justifyLastLine="1"/>
    </xf>
    <xf numFmtId="49" fontId="34" fillId="0" borderId="29" xfId="0" applyNumberFormat="1" applyFont="1" applyFill="1" applyBorder="1" applyAlignment="1">
      <alignment horizontal="right" vertical="center" justifyLastLine="1"/>
    </xf>
    <xf numFmtId="49" fontId="34" fillId="0" borderId="19" xfId="0" applyNumberFormat="1" applyFont="1" applyFill="1" applyBorder="1" applyAlignment="1">
      <alignment vertical="center" justifyLastLine="1"/>
    </xf>
    <xf numFmtId="49" fontId="34" fillId="0" borderId="26" xfId="0" applyNumberFormat="1" applyFont="1" applyFill="1" applyBorder="1" applyAlignment="1">
      <alignment vertical="center" justifyLastLine="1"/>
    </xf>
    <xf numFmtId="0" fontId="34" fillId="0" borderId="106" xfId="0" applyNumberFormat="1" applyFont="1" applyFill="1" applyBorder="1" applyAlignment="1">
      <alignment horizontal="distributed" vertical="center"/>
    </xf>
    <xf numFmtId="0" fontId="34" fillId="0" borderId="20" xfId="0" applyNumberFormat="1" applyFont="1" applyFill="1" applyBorder="1" applyAlignment="1">
      <alignment horizontal="distributed" vertical="center"/>
    </xf>
    <xf numFmtId="0" fontId="34" fillId="0" borderId="110" xfId="0" applyNumberFormat="1" applyFont="1" applyFill="1" applyBorder="1" applyAlignment="1">
      <alignment horizontal="distributed" vertical="center"/>
    </xf>
    <xf numFmtId="0" fontId="34" fillId="0" borderId="107" xfId="0" applyNumberFormat="1" applyFont="1" applyFill="1" applyBorder="1" applyAlignment="1">
      <alignment horizontal="distributed" vertical="center"/>
    </xf>
    <xf numFmtId="38" fontId="102" fillId="0" borderId="0" xfId="64" applyNumberFormat="1" applyFont="1" applyFill="1" applyAlignment="1">
      <alignment vertical="center"/>
    </xf>
    <xf numFmtId="0" fontId="30" fillId="0" borderId="12"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4"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0" fontId="26" fillId="0" borderId="28" xfId="0" applyFont="1" applyFill="1" applyBorder="1" applyAlignment="1">
      <alignment horizontal="distributed" vertical="center" wrapText="1" justifyLastLine="1"/>
    </xf>
    <xf numFmtId="0" fontId="34" fillId="0" borderId="0" xfId="0" applyFont="1" applyFill="1" applyBorder="1" applyAlignment="1">
      <alignment horizontal="left"/>
    </xf>
    <xf numFmtId="0" fontId="34" fillId="0" borderId="16" xfId="0" applyFont="1" applyFill="1" applyBorder="1" applyAlignment="1">
      <alignment horizontal="distributed" vertical="center" wrapText="1" justifyLastLine="1"/>
    </xf>
    <xf numFmtId="49" fontId="30" fillId="0" borderId="11" xfId="0" applyNumberFormat="1" applyFont="1" applyFill="1" applyBorder="1" applyAlignment="1">
      <alignment horizontal="distributed" vertical="center" justifyLastLine="1"/>
    </xf>
    <xf numFmtId="0" fontId="101" fillId="0" borderId="0" xfId="64" applyFill="1" applyBorder="1" applyAlignment="1" applyProtection="1">
      <alignment horizontal="center" vertical="center"/>
      <protection hidden="1"/>
    </xf>
    <xf numFmtId="0" fontId="101" fillId="0" borderId="0" xfId="64" applyFill="1" applyBorder="1" applyAlignment="1" applyProtection="1">
      <alignment vertical="center"/>
      <protection hidden="1"/>
    </xf>
    <xf numFmtId="0" fontId="101" fillId="0" borderId="0" xfId="64" applyFill="1" applyBorder="1" applyAlignment="1" applyProtection="1">
      <alignment horizontal="center" vertical="center" shrinkToFit="1"/>
      <protection hidden="1"/>
    </xf>
    <xf numFmtId="0" fontId="141" fillId="0" borderId="0" xfId="64" applyFont="1" applyFill="1" applyBorder="1" applyAlignment="1" applyProtection="1">
      <alignment horizontal="left" vertical="center" shrinkToFit="1"/>
      <protection hidden="1"/>
    </xf>
    <xf numFmtId="0" fontId="101" fillId="0" borderId="0" xfId="64" applyFill="1" applyBorder="1" applyAlignment="1" applyProtection="1">
      <alignment horizontal="center" vertical="center" wrapText="1" shrinkToFit="1"/>
      <protection hidden="1"/>
    </xf>
    <xf numFmtId="0" fontId="12" fillId="0" borderId="0" xfId="64" applyFont="1" applyFill="1" applyBorder="1" applyAlignment="1" applyProtection="1">
      <alignment horizontal="left" vertical="center" shrinkToFit="1"/>
      <protection hidden="1"/>
    </xf>
    <xf numFmtId="177" fontId="49" fillId="0" borderId="0" xfId="0" applyNumberFormat="1" applyFont="1" applyFill="1" applyBorder="1" applyAlignment="1">
      <alignment horizontal="right" vertical="center" shrinkToFit="1"/>
    </xf>
    <xf numFmtId="177" fontId="49" fillId="0" borderId="10" xfId="0" applyNumberFormat="1" applyFont="1" applyFill="1" applyBorder="1" applyAlignment="1">
      <alignment horizontal="right" vertical="center" shrinkToFit="1"/>
    </xf>
    <xf numFmtId="177" fontId="34" fillId="0" borderId="10" xfId="0" applyNumberFormat="1" applyFont="1" applyFill="1" applyBorder="1" applyAlignment="1">
      <alignment horizontal="right" vertical="center" shrinkToFit="1"/>
    </xf>
    <xf numFmtId="177" fontId="34" fillId="0" borderId="0" xfId="46" applyNumberFormat="1" applyFont="1" applyFill="1" applyBorder="1" applyAlignment="1">
      <alignment horizontal="right" vertical="center" shrinkToFit="1"/>
    </xf>
    <xf numFmtId="177" fontId="34" fillId="0" borderId="0" xfId="0" applyNumberFormat="1" applyFont="1" applyFill="1" applyBorder="1" applyAlignment="1">
      <alignment horizontal="right" vertical="center" shrinkToFit="1"/>
    </xf>
    <xf numFmtId="194" fontId="34" fillId="0" borderId="0" xfId="0" applyNumberFormat="1" applyFont="1" applyFill="1" applyBorder="1" applyAlignment="1">
      <alignment horizontal="right" vertical="center" shrinkToFit="1"/>
    </xf>
    <xf numFmtId="177" fontId="35" fillId="0" borderId="18" xfId="0" applyNumberFormat="1" applyFont="1" applyFill="1" applyBorder="1" applyAlignment="1">
      <alignment horizontal="right" vertical="center" shrinkToFit="1"/>
    </xf>
    <xf numFmtId="177" fontId="35" fillId="0" borderId="19" xfId="46" applyNumberFormat="1" applyFont="1" applyFill="1" applyBorder="1" applyAlignment="1">
      <alignment horizontal="right" vertical="center" shrinkToFit="1"/>
    </xf>
    <xf numFmtId="177" fontId="35" fillId="0" borderId="19" xfId="0" applyNumberFormat="1" applyFont="1" applyFill="1" applyBorder="1" applyAlignment="1">
      <alignment horizontal="right" vertical="center" shrinkToFit="1"/>
    </xf>
    <xf numFmtId="194" fontId="35" fillId="0" borderId="19" xfId="0" applyNumberFormat="1" applyFont="1" applyFill="1" applyBorder="1" applyAlignment="1">
      <alignment horizontal="right" vertical="center" shrinkToFit="1"/>
    </xf>
    <xf numFmtId="176" fontId="49" fillId="0" borderId="10" xfId="0" applyNumberFormat="1" applyFont="1" applyFill="1" applyBorder="1" applyAlignment="1">
      <alignment horizontal="right" vertical="center" shrinkToFit="1"/>
    </xf>
    <xf numFmtId="178" fontId="49" fillId="0" borderId="0" xfId="46" applyNumberFormat="1" applyFont="1" applyFill="1" applyBorder="1" applyAlignment="1">
      <alignment horizontal="right" vertical="center" shrinkToFit="1"/>
    </xf>
    <xf numFmtId="178" fontId="49" fillId="0" borderId="74" xfId="46" applyNumberFormat="1" applyFont="1" applyFill="1" applyBorder="1" applyAlignment="1">
      <alignment horizontal="right" vertical="center" shrinkToFit="1"/>
    </xf>
    <xf numFmtId="221" fontId="34" fillId="0" borderId="10" xfId="0" applyNumberFormat="1" applyFont="1" applyFill="1" applyBorder="1" applyAlignment="1">
      <alignment horizontal="center" vertical="center"/>
    </xf>
    <xf numFmtId="221" fontId="34" fillId="0" borderId="10" xfId="0" applyNumberFormat="1" applyFont="1" applyFill="1" applyBorder="1" applyAlignment="1">
      <alignment horizontal="center" vertical="center" wrapText="1"/>
    </xf>
    <xf numFmtId="221" fontId="34" fillId="0" borderId="18" xfId="0" applyNumberFormat="1" applyFont="1" applyFill="1" applyBorder="1" applyAlignment="1">
      <alignment horizontal="center" vertical="center" wrapText="1"/>
    </xf>
    <xf numFmtId="221" fontId="34" fillId="0" borderId="86" xfId="0" applyNumberFormat="1" applyFont="1" applyFill="1" applyBorder="1" applyAlignment="1">
      <alignment horizontal="center" vertical="center" shrinkToFit="1"/>
    </xf>
    <xf numFmtId="221" fontId="34" fillId="0" borderId="92" xfId="0" applyNumberFormat="1" applyFont="1" applyFill="1" applyBorder="1" applyAlignment="1">
      <alignment horizontal="center" vertical="center" shrinkToFit="1"/>
    </xf>
    <xf numFmtId="221" fontId="34" fillId="0" borderId="96" xfId="0" applyNumberFormat="1" applyFont="1" applyFill="1" applyBorder="1" applyAlignment="1">
      <alignment horizontal="center" vertical="center" shrinkToFit="1"/>
    </xf>
    <xf numFmtId="221" fontId="34" fillId="0" borderId="92" xfId="0" quotePrefix="1" applyNumberFormat="1" applyFont="1" applyFill="1" applyBorder="1" applyAlignment="1">
      <alignment horizontal="center" vertical="center" shrinkToFit="1"/>
    </xf>
    <xf numFmtId="38" fontId="102" fillId="0" borderId="0" xfId="64" applyNumberFormat="1" applyFont="1" applyFill="1" applyAlignment="1">
      <alignment vertical="center"/>
    </xf>
    <xf numFmtId="0" fontId="30" fillId="0" borderId="18" xfId="0" applyFont="1" applyFill="1" applyBorder="1" applyAlignment="1">
      <alignment horizontal="distributed" vertical="center" justifyLastLine="1"/>
    </xf>
    <xf numFmtId="0" fontId="30" fillId="0" borderId="22" xfId="0" applyFont="1" applyFill="1" applyBorder="1" applyAlignment="1">
      <alignment horizontal="distributed" vertical="center" justifyLastLine="1"/>
    </xf>
    <xf numFmtId="38" fontId="30" fillId="0" borderId="16" xfId="33" applyFont="1" applyFill="1" applyBorder="1" applyAlignment="1">
      <alignment horizontal="distributed" vertical="center" justifyLastLine="1"/>
    </xf>
    <xf numFmtId="38" fontId="30" fillId="0" borderId="16" xfId="33" applyFont="1" applyFill="1" applyBorder="1" applyAlignment="1">
      <alignment horizontal="center" vertical="center" shrinkToFit="1"/>
    </xf>
    <xf numFmtId="38" fontId="30" fillId="0" borderId="30" xfId="33" applyFont="1" applyFill="1" applyBorder="1" applyAlignment="1">
      <alignment horizontal="distributed" vertical="center" justifyLastLine="1"/>
    </xf>
    <xf numFmtId="38" fontId="34" fillId="0" borderId="31" xfId="33" applyFont="1" applyFill="1" applyBorder="1" applyAlignment="1">
      <alignment horizontal="right"/>
    </xf>
    <xf numFmtId="0" fontId="34" fillId="0" borderId="28" xfId="0" applyFont="1" applyFill="1" applyBorder="1" applyAlignment="1">
      <alignment horizontal="distributed" vertical="center" justifyLastLine="1"/>
    </xf>
    <xf numFmtId="176" fontId="27" fillId="0" borderId="85" xfId="0" applyNumberFormat="1" applyFont="1" applyFill="1" applyBorder="1" applyAlignment="1">
      <alignment horizontal="left" vertical="center" wrapText="1" shrinkToFit="1"/>
    </xf>
    <xf numFmtId="0" fontId="27" fillId="0" borderId="92" xfId="0" applyNumberFormat="1" applyFont="1" applyFill="1" applyBorder="1" applyAlignment="1">
      <alignment horizontal="distributed" vertical="center" shrinkToFit="1"/>
    </xf>
    <xf numFmtId="0" fontId="64" fillId="25" borderId="0" xfId="63" applyNumberFormat="1" applyFont="1" applyFill="1" applyBorder="1" applyAlignment="1" applyProtection="1">
      <alignment horizontal="center" vertical="center" shrinkToFit="1"/>
      <protection hidden="1"/>
    </xf>
    <xf numFmtId="49" fontId="64" fillId="25" borderId="0" xfId="63" applyNumberFormat="1" applyFont="1" applyFill="1" applyBorder="1" applyAlignment="1" applyProtection="1">
      <alignment horizontal="center" vertical="center" shrinkToFit="1"/>
      <protection hidden="1"/>
    </xf>
    <xf numFmtId="0" fontId="100" fillId="25" borderId="0" xfId="63" applyFont="1" applyFill="1" applyBorder="1" applyAlignment="1" applyProtection="1">
      <alignment horizontal="center" vertical="center" wrapText="1" shrinkToFit="1"/>
      <protection hidden="1"/>
    </xf>
    <xf numFmtId="0" fontId="100" fillId="25" borderId="122" xfId="63" applyFont="1" applyFill="1" applyBorder="1" applyAlignment="1" applyProtection="1">
      <alignment horizontal="center" vertical="center" wrapText="1" shrinkToFit="1"/>
      <protection hidden="1"/>
    </xf>
    <xf numFmtId="0" fontId="34" fillId="0" borderId="0" xfId="0" applyFont="1" applyFill="1" applyBorder="1" applyAlignment="1">
      <alignment horizontal="left"/>
    </xf>
    <xf numFmtId="0" fontId="34" fillId="0" borderId="16" xfId="0" applyFont="1" applyFill="1" applyBorder="1" applyAlignment="1">
      <alignment horizontal="distributed" vertical="center" wrapText="1" justifyLastLine="1"/>
    </xf>
    <xf numFmtId="38" fontId="34" fillId="0" borderId="30" xfId="33" applyFont="1" applyFill="1" applyBorder="1" applyAlignment="1">
      <alignment horizontal="distributed" vertical="center" justifyLastLine="1"/>
    </xf>
    <xf numFmtId="38" fontId="30" fillId="0" borderId="16" xfId="33" applyFont="1" applyFill="1" applyBorder="1" applyAlignment="1">
      <alignment horizontal="distributed" vertical="center" justifyLastLine="1"/>
    </xf>
    <xf numFmtId="0" fontId="34" fillId="0" borderId="0" xfId="0" applyFont="1" applyFill="1" applyAlignment="1">
      <alignment horizontal="left"/>
    </xf>
    <xf numFmtId="0" fontId="34"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0" fontId="27" fillId="0" borderId="30" xfId="0" applyFont="1" applyFill="1" applyBorder="1" applyAlignment="1">
      <alignment horizontal="distributed" vertical="center" justifyLastLine="1"/>
    </xf>
    <xf numFmtId="38" fontId="34" fillId="0" borderId="28" xfId="46" applyFont="1" applyFill="1" applyBorder="1" applyAlignment="1">
      <alignment horizontal="distributed" vertical="center" wrapText="1" justifyLastLine="1"/>
    </xf>
    <xf numFmtId="38" fontId="47" fillId="0" borderId="76" xfId="33" applyFont="1" applyFill="1" applyBorder="1" applyAlignment="1">
      <alignment vertical="center"/>
    </xf>
    <xf numFmtId="38" fontId="47" fillId="0" borderId="150" xfId="33" applyFont="1" applyFill="1" applyBorder="1" applyAlignment="1">
      <alignment horizontal="center" vertical="center"/>
    </xf>
    <xf numFmtId="38" fontId="47" fillId="0" borderId="150" xfId="33" applyFont="1" applyFill="1" applyBorder="1" applyAlignment="1">
      <alignment horizontal="right" vertical="center"/>
    </xf>
    <xf numFmtId="38" fontId="47" fillId="0" borderId="150" xfId="33" applyFont="1" applyFill="1" applyBorder="1" applyAlignment="1">
      <alignment vertical="center"/>
    </xf>
    <xf numFmtId="38" fontId="47" fillId="0" borderId="75" xfId="33" applyFont="1" applyBorder="1" applyAlignment="1">
      <alignment vertical="center"/>
    </xf>
    <xf numFmtId="0" fontId="47" fillId="0" borderId="74" xfId="0" applyFont="1" applyBorder="1" applyAlignment="1">
      <alignment vertical="center"/>
    </xf>
    <xf numFmtId="177" fontId="47" fillId="0" borderId="75" xfId="0" applyNumberFormat="1" applyFont="1" applyBorder="1" applyAlignment="1">
      <alignment vertical="center" shrinkToFit="1"/>
    </xf>
    <xf numFmtId="177" fontId="47" fillId="0" borderId="74" xfId="0" applyNumberFormat="1" applyFont="1" applyFill="1" applyBorder="1" applyAlignment="1">
      <alignment horizontal="right" vertical="center" shrinkToFit="1"/>
    </xf>
    <xf numFmtId="194" fontId="61" fillId="0" borderId="74" xfId="0" applyNumberFormat="1" applyFont="1" applyFill="1" applyBorder="1" applyAlignment="1">
      <alignment horizontal="right" vertical="center" shrinkToFit="1"/>
    </xf>
    <xf numFmtId="177" fontId="47" fillId="0" borderId="74" xfId="0" applyNumberFormat="1" applyFont="1" applyBorder="1" applyAlignment="1">
      <alignment horizontal="right" vertical="center" shrinkToFit="1"/>
    </xf>
    <xf numFmtId="177" fontId="47" fillId="0" borderId="74" xfId="0" applyNumberFormat="1" applyFont="1" applyBorder="1" applyAlignment="1">
      <alignment vertical="center" shrinkToFit="1"/>
    </xf>
    <xf numFmtId="181" fontId="47" fillId="0" borderId="75" xfId="0" applyNumberFormat="1" applyFont="1" applyBorder="1" applyAlignment="1">
      <alignment vertical="center" shrinkToFit="1"/>
    </xf>
    <xf numFmtId="0" fontId="71" fillId="0" borderId="30" xfId="0" applyFont="1" applyFill="1" applyBorder="1" applyAlignment="1">
      <alignment horizontal="distributed" vertical="center" justifyLastLine="1" shrinkToFit="1"/>
    </xf>
    <xf numFmtId="177" fontId="34" fillId="0" borderId="0" xfId="0" applyNumberFormat="1" applyFont="1" applyBorder="1" applyAlignment="1">
      <alignment vertical="center" shrinkToFit="1"/>
    </xf>
    <xf numFmtId="38" fontId="34" fillId="0" borderId="18" xfId="33" applyFont="1" applyFill="1" applyBorder="1" applyAlignment="1">
      <alignment horizontal="distributed" vertical="center" justifyLastLine="1"/>
    </xf>
    <xf numFmtId="38" fontId="34" fillId="0" borderId="25" xfId="33" applyFont="1" applyFill="1" applyBorder="1" applyAlignment="1">
      <alignment horizontal="distributed" vertical="center" justifyLastLine="1"/>
    </xf>
    <xf numFmtId="38" fontId="34" fillId="0" borderId="20" xfId="33" applyFont="1" applyFill="1" applyBorder="1" applyAlignment="1">
      <alignment horizontal="center" vertical="center"/>
    </xf>
    <xf numFmtId="178" fontId="34" fillId="0" borderId="0" xfId="33" applyNumberFormat="1" applyFont="1" applyFill="1" applyBorder="1" applyAlignment="1">
      <alignment horizontal="right" vertical="center"/>
    </xf>
    <xf numFmtId="189" fontId="34" fillId="0" borderId="0" xfId="33" applyNumberFormat="1" applyFont="1" applyFill="1" applyBorder="1" applyAlignment="1">
      <alignment horizontal="right" vertical="center"/>
    </xf>
    <xf numFmtId="206" fontId="34" fillId="0" borderId="0" xfId="33" applyNumberFormat="1" applyFont="1" applyFill="1" applyBorder="1" applyAlignment="1">
      <alignment vertical="center"/>
    </xf>
    <xf numFmtId="38" fontId="34" fillId="0" borderId="0" xfId="33" applyFont="1" applyFill="1" applyBorder="1" applyAlignment="1">
      <alignment horizontal="center" vertical="center"/>
    </xf>
    <xf numFmtId="178" fontId="34" fillId="0" borderId="10" xfId="33" applyNumberFormat="1" applyFont="1" applyFill="1" applyBorder="1" applyAlignment="1">
      <alignment horizontal="right" vertical="center"/>
    </xf>
    <xf numFmtId="38" fontId="35" fillId="0" borderId="19" xfId="33" applyFont="1" applyFill="1" applyBorder="1" applyAlignment="1">
      <alignment horizontal="center" vertical="center"/>
    </xf>
    <xf numFmtId="178" fontId="35" fillId="0" borderId="18" xfId="33" applyNumberFormat="1" applyFont="1" applyFill="1" applyBorder="1" applyAlignment="1">
      <alignment horizontal="right" vertical="center"/>
    </xf>
    <xf numFmtId="178" fontId="35" fillId="0" borderId="19" xfId="33" applyNumberFormat="1" applyFont="1" applyFill="1" applyBorder="1" applyAlignment="1">
      <alignment horizontal="right" vertical="center"/>
    </xf>
    <xf numFmtId="189" fontId="35" fillId="0" borderId="19" xfId="33" applyNumberFormat="1" applyFont="1" applyFill="1" applyBorder="1" applyAlignment="1">
      <alignment horizontal="right" vertical="center"/>
    </xf>
    <xf numFmtId="206" fontId="35" fillId="0" borderId="19" xfId="33" applyNumberFormat="1" applyFont="1" applyFill="1" applyBorder="1" applyAlignment="1">
      <alignment vertical="center"/>
    </xf>
    <xf numFmtId="0" fontId="34" fillId="0" borderId="12" xfId="0" applyFont="1" applyFill="1" applyBorder="1" applyAlignment="1">
      <alignment horizontal="distributed" vertical="center" wrapText="1" justifyLastLine="1" shrinkToFit="1"/>
    </xf>
    <xf numFmtId="0" fontId="34" fillId="0" borderId="11" xfId="0" applyFont="1" applyFill="1" applyBorder="1" applyAlignment="1">
      <alignment horizontal="distributed" vertical="center" justifyLastLine="1" shrinkToFit="1"/>
    </xf>
    <xf numFmtId="0" fontId="34" fillId="0" borderId="12" xfId="0" applyFont="1" applyFill="1" applyBorder="1" applyAlignment="1">
      <alignment horizontal="distributed" vertical="center" justifyLastLine="1" shrinkToFit="1"/>
    </xf>
    <xf numFmtId="0" fontId="108" fillId="0" borderId="28" xfId="0" applyFont="1" applyFill="1" applyBorder="1" applyAlignment="1">
      <alignment horizontal="center" vertical="center" wrapText="1" justifyLastLine="1"/>
    </xf>
    <xf numFmtId="38" fontId="47" fillId="0" borderId="76" xfId="33" applyFont="1" applyFill="1" applyBorder="1" applyAlignment="1">
      <alignment horizontal="center" vertical="center" shrinkToFit="1"/>
    </xf>
    <xf numFmtId="38" fontId="30" fillId="0" borderId="122" xfId="33" applyFont="1" applyFill="1" applyBorder="1" applyAlignment="1">
      <alignment horizontal="center" vertical="center" shrinkToFit="1"/>
    </xf>
    <xf numFmtId="181" fontId="30" fillId="0" borderId="10" xfId="0" applyNumberFormat="1" applyFont="1" applyFill="1" applyBorder="1" applyAlignment="1">
      <alignment horizontal="right" vertical="center" shrinkToFit="1"/>
    </xf>
    <xf numFmtId="181" fontId="30" fillId="0" borderId="0" xfId="0" applyNumberFormat="1" applyFont="1" applyFill="1" applyBorder="1" applyAlignment="1">
      <alignment horizontal="right" vertical="center" shrinkToFit="1"/>
    </xf>
    <xf numFmtId="178" fontId="47" fillId="0" borderId="19" xfId="0" applyNumberFormat="1" applyFont="1" applyFill="1" applyBorder="1" applyAlignment="1">
      <alignment horizontal="right" vertical="center" shrinkToFit="1"/>
    </xf>
    <xf numFmtId="181" fontId="47" fillId="0" borderId="18" xfId="0" applyNumberFormat="1" applyFont="1" applyFill="1" applyBorder="1" applyAlignment="1">
      <alignment horizontal="right" vertical="center" shrinkToFit="1"/>
    </xf>
    <xf numFmtId="181" fontId="47" fillId="0" borderId="150" xfId="0" applyNumberFormat="1" applyFont="1" applyFill="1" applyBorder="1" applyAlignment="1">
      <alignment horizontal="right" vertical="center" shrinkToFit="1"/>
    </xf>
    <xf numFmtId="181" fontId="47" fillId="0" borderId="19" xfId="0" applyNumberFormat="1" applyFont="1" applyFill="1" applyBorder="1" applyAlignment="1">
      <alignment horizontal="right" vertical="center" shrinkToFit="1"/>
    </xf>
    <xf numFmtId="38" fontId="49" fillId="0" borderId="10" xfId="33" applyFont="1" applyFill="1" applyBorder="1" applyAlignment="1">
      <alignment horizontal="right" vertical="center" shrinkToFit="1"/>
    </xf>
    <xf numFmtId="38" fontId="49" fillId="0" borderId="0" xfId="33" applyFont="1" applyFill="1" applyBorder="1" applyAlignment="1">
      <alignment horizontal="right" vertical="center" shrinkToFit="1"/>
    </xf>
    <xf numFmtId="38" fontId="49" fillId="0" borderId="0" xfId="33" applyFont="1" applyFill="1" applyBorder="1" applyAlignment="1">
      <alignment vertical="center" shrinkToFit="1"/>
    </xf>
    <xf numFmtId="38" fontId="47" fillId="0" borderId="10" xfId="33" applyFont="1" applyFill="1" applyBorder="1" applyAlignment="1">
      <alignment horizontal="right" vertical="center" shrinkToFit="1"/>
    </xf>
    <xf numFmtId="38" fontId="47" fillId="0" borderId="0" xfId="33" applyFont="1" applyFill="1" applyBorder="1" applyAlignment="1">
      <alignment horizontal="right" vertical="center" shrinkToFit="1"/>
    </xf>
    <xf numFmtId="38" fontId="47" fillId="0" borderId="150" xfId="33" applyFont="1" applyFill="1" applyBorder="1" applyAlignment="1">
      <alignment horizontal="right" vertical="center" shrinkToFit="1"/>
    </xf>
    <xf numFmtId="205" fontId="30" fillId="0" borderId="24" xfId="33" applyNumberFormat="1" applyFont="1" applyFill="1" applyBorder="1" applyAlignment="1">
      <alignment horizontal="right" vertical="center" shrinkToFit="1"/>
    </xf>
    <xf numFmtId="205" fontId="30" fillId="0" borderId="10" xfId="33" applyNumberFormat="1" applyFont="1" applyFill="1" applyBorder="1" applyAlignment="1">
      <alignment horizontal="right" vertical="center" shrinkToFit="1"/>
    </xf>
    <xf numFmtId="205" fontId="47" fillId="0" borderId="18" xfId="33" applyNumberFormat="1" applyFont="1" applyFill="1" applyBorder="1" applyAlignment="1">
      <alignment horizontal="right" vertical="center" shrinkToFit="1"/>
    </xf>
    <xf numFmtId="205" fontId="47" fillId="0" borderId="150" xfId="33" applyNumberFormat="1" applyFont="1" applyFill="1" applyBorder="1" applyAlignment="1">
      <alignment horizontal="right" vertical="center" shrinkToFit="1"/>
    </xf>
    <xf numFmtId="38" fontId="47" fillId="0" borderId="150" xfId="33" applyFont="1" applyFill="1" applyBorder="1" applyAlignment="1">
      <alignment vertical="center" shrinkToFit="1"/>
    </xf>
    <xf numFmtId="38" fontId="49" fillId="0" borderId="119" xfId="33" applyFont="1" applyFill="1" applyBorder="1" applyAlignment="1">
      <alignment horizontal="right" vertical="center" shrinkToFit="1"/>
    </xf>
    <xf numFmtId="0" fontId="27" fillId="0" borderId="0" xfId="0" applyFont="1" applyFill="1" applyBorder="1" applyAlignment="1">
      <alignment horizontal="distributed" vertical="center" wrapText="1" shrinkToFit="1"/>
    </xf>
    <xf numFmtId="0" fontId="27" fillId="0" borderId="74" xfId="0" applyFont="1" applyFill="1" applyBorder="1" applyAlignment="1">
      <alignment horizontal="distributed" vertical="center" wrapText="1" shrinkToFit="1"/>
    </xf>
    <xf numFmtId="38" fontId="27" fillId="0" borderId="38" xfId="33" applyFont="1" applyFill="1" applyBorder="1" applyAlignment="1">
      <alignment horizontal="distributed" vertical="center" justifyLastLine="1"/>
    </xf>
    <xf numFmtId="0" fontId="34" fillId="0" borderId="19" xfId="0" applyNumberFormat="1" applyFont="1" applyFill="1" applyBorder="1" applyAlignment="1">
      <alignment horizontal="distributed" vertical="center" shrinkToFit="1"/>
    </xf>
    <xf numFmtId="0" fontId="27" fillId="0" borderId="28" xfId="0" applyFont="1" applyFill="1" applyBorder="1" applyAlignment="1">
      <alignment horizontal="distributed" vertical="center" justifyLastLine="1"/>
    </xf>
    <xf numFmtId="0" fontId="27" fillId="0" borderId="12" xfId="0" applyFont="1" applyFill="1" applyBorder="1" applyAlignment="1">
      <alignment horizontal="distributed" vertical="center" wrapText="1" justifyLastLine="1"/>
    </xf>
    <xf numFmtId="0" fontId="27" fillId="0" borderId="82" xfId="0" applyNumberFormat="1" applyFont="1" applyFill="1" applyBorder="1" applyAlignment="1">
      <alignment horizontal="distributed" vertical="center" shrinkToFit="1"/>
    </xf>
    <xf numFmtId="38" fontId="27" fillId="0" borderId="103" xfId="33" applyFont="1" applyFill="1" applyBorder="1" applyAlignment="1">
      <alignment horizontal="distributed" vertical="center"/>
    </xf>
    <xf numFmtId="0" fontId="34" fillId="0" borderId="0" xfId="0" applyFont="1" applyFill="1" applyBorder="1" applyAlignment="1">
      <alignment horizontal="left"/>
    </xf>
    <xf numFmtId="38" fontId="102" fillId="0" borderId="0" xfId="64" applyNumberFormat="1" applyFont="1" applyFill="1" applyAlignment="1">
      <alignment vertical="center"/>
    </xf>
    <xf numFmtId="0" fontId="34" fillId="0" borderId="16" xfId="0" applyFont="1" applyFill="1" applyBorder="1" applyAlignment="1">
      <alignment horizontal="distributed" vertical="center" justifyLastLine="1"/>
    </xf>
    <xf numFmtId="0" fontId="34" fillId="0" borderId="30" xfId="0" applyFont="1" applyFill="1" applyBorder="1" applyAlignment="1">
      <alignment horizontal="distributed" vertical="center" justifyLastLine="1"/>
    </xf>
    <xf numFmtId="0" fontId="34" fillId="0" borderId="31" xfId="0" applyFont="1" applyFill="1" applyBorder="1" applyAlignment="1"/>
    <xf numFmtId="0" fontId="48" fillId="0" borderId="0" xfId="0" applyFont="1" applyFill="1" applyAlignment="1">
      <alignment vertical="center"/>
    </xf>
    <xf numFmtId="0" fontId="34" fillId="0" borderId="0" xfId="0" applyFont="1" applyFill="1" applyAlignment="1">
      <alignment horizontal="left"/>
    </xf>
    <xf numFmtId="0" fontId="34" fillId="0" borderId="17" xfId="0" applyFont="1" applyFill="1" applyBorder="1" applyAlignment="1">
      <alignment horizontal="distributed" vertical="center" justifyLastLine="1"/>
    </xf>
    <xf numFmtId="0" fontId="34" fillId="0" borderId="31" xfId="0" applyFont="1" applyFill="1" applyBorder="1" applyAlignment="1">
      <alignment horizontal="right"/>
    </xf>
    <xf numFmtId="0" fontId="34" fillId="0" borderId="15" xfId="0" applyFont="1" applyFill="1" applyBorder="1" applyAlignment="1">
      <alignment horizontal="distributed" vertical="center" justifyLastLine="1"/>
    </xf>
    <xf numFmtId="38" fontId="102" fillId="0" borderId="0" xfId="64" applyNumberFormat="1" applyFont="1" applyFill="1" applyAlignment="1">
      <alignment vertical="center"/>
    </xf>
    <xf numFmtId="0" fontId="30" fillId="0" borderId="15" xfId="0" applyFont="1" applyFill="1" applyBorder="1" applyAlignment="1">
      <alignment horizontal="distributed" vertical="center" justifyLastLine="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34" fillId="0" borderId="11"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4" fillId="0" borderId="30" xfId="0" applyFont="1" applyFill="1" applyBorder="1" applyAlignment="1">
      <alignment horizontal="distributed" vertical="center" justifyLastLine="1"/>
    </xf>
    <xf numFmtId="0" fontId="34" fillId="0" borderId="31" xfId="0" applyFont="1" applyFill="1" applyBorder="1" applyAlignment="1">
      <alignment horizontal="left"/>
    </xf>
    <xf numFmtId="0" fontId="34" fillId="0" borderId="31" xfId="0" applyFont="1" applyFill="1" applyBorder="1" applyAlignment="1"/>
    <xf numFmtId="0" fontId="34" fillId="0" borderId="0" xfId="0" applyFont="1" applyFill="1" applyBorder="1" applyAlignment="1">
      <alignment horizontal="left"/>
    </xf>
    <xf numFmtId="49" fontId="30" fillId="0" borderId="15" xfId="0" applyNumberFormat="1" applyFont="1" applyFill="1" applyBorder="1" applyAlignment="1">
      <alignment horizontal="distributed" vertical="center" justifyLastLine="1"/>
    </xf>
    <xf numFmtId="0" fontId="30" fillId="0" borderId="17" xfId="0" applyFont="1" applyFill="1" applyBorder="1" applyAlignment="1">
      <alignment horizontal="distributed" vertical="center" justifyLastLine="1"/>
    </xf>
    <xf numFmtId="38" fontId="34" fillId="0" borderId="16" xfId="33" applyFont="1" applyFill="1" applyBorder="1" applyAlignment="1">
      <alignment horizontal="distributed" vertical="center" justifyLastLine="1"/>
    </xf>
    <xf numFmtId="38" fontId="34" fillId="0" borderId="30" xfId="33" applyFont="1" applyFill="1" applyBorder="1" applyAlignment="1">
      <alignment horizontal="distributed" vertical="center" justifyLastLine="1"/>
    </xf>
    <xf numFmtId="0" fontId="69" fillId="0" borderId="16" xfId="0" applyFont="1" applyFill="1" applyBorder="1" applyAlignment="1">
      <alignment horizontal="distributed" vertical="center" justifyLastLine="1"/>
    </xf>
    <xf numFmtId="0" fontId="34" fillId="0" borderId="17" xfId="0" applyFont="1" applyFill="1" applyBorder="1" applyAlignment="1">
      <alignment horizontal="distributed" vertical="center" justifyLastLine="1"/>
    </xf>
    <xf numFmtId="0" fontId="34" fillId="0" borderId="56" xfId="0" applyFont="1" applyFill="1" applyBorder="1" applyAlignment="1">
      <alignment horizontal="distributed" vertical="center" justifyLastLine="1"/>
    </xf>
    <xf numFmtId="0" fontId="34" fillId="0" borderId="15" xfId="0" applyFont="1" applyFill="1" applyBorder="1" applyAlignment="1">
      <alignment horizontal="distributed" vertical="center" justifyLastLine="1"/>
    </xf>
    <xf numFmtId="0" fontId="69" fillId="0" borderId="0" xfId="0" applyFont="1" applyFill="1" applyAlignment="1"/>
    <xf numFmtId="0" fontId="34" fillId="0" borderId="119" xfId="0" applyFont="1" applyFill="1" applyBorder="1" applyAlignment="1">
      <alignment horizontal="center"/>
    </xf>
    <xf numFmtId="0" fontId="35" fillId="0" borderId="17" xfId="0" applyFont="1" applyFill="1" applyBorder="1" applyAlignment="1">
      <alignment horizontal="distributed" vertical="center" justifyLastLine="1"/>
    </xf>
    <xf numFmtId="0" fontId="35" fillId="0" borderId="15" xfId="0" applyFont="1" applyFill="1" applyBorder="1" applyAlignment="1">
      <alignment horizontal="distributed" vertical="center" justifyLastLine="1"/>
    </xf>
    <xf numFmtId="0" fontId="35" fillId="0" borderId="30" xfId="0" applyFont="1" applyFill="1" applyBorder="1" applyAlignment="1">
      <alignment horizontal="distributed" vertical="center" justifyLastLine="1"/>
    </xf>
    <xf numFmtId="0" fontId="34" fillId="0" borderId="20" xfId="0" applyFont="1" applyFill="1" applyBorder="1" applyAlignment="1">
      <alignment horizontal="distributed" vertical="center"/>
    </xf>
    <xf numFmtId="38" fontId="34" fillId="0" borderId="0" xfId="0" applyNumberFormat="1" applyFont="1" applyFill="1" applyBorder="1" applyAlignment="1">
      <alignment horizontal="right" vertical="center" shrinkToFit="1"/>
    </xf>
    <xf numFmtId="38" fontId="34" fillId="0" borderId="0" xfId="46" applyFont="1" applyFill="1" applyAlignment="1">
      <alignment horizontal="right" vertical="center" shrinkToFit="1"/>
    </xf>
    <xf numFmtId="38" fontId="35" fillId="0" borderId="0" xfId="46" applyFont="1" applyFill="1" applyAlignment="1">
      <alignment horizontal="right" vertical="center" shrinkToFit="1"/>
    </xf>
    <xf numFmtId="0" fontId="34" fillId="0" borderId="0" xfId="0" applyFont="1" applyFill="1" applyBorder="1" applyAlignment="1">
      <alignment horizontal="distributed" vertical="distributed" textRotation="255"/>
    </xf>
    <xf numFmtId="38" fontId="35" fillId="0" borderId="0" xfId="0"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30" fillId="0" borderId="16" xfId="0" applyFont="1" applyFill="1" applyBorder="1" applyAlignment="1">
      <alignment horizontal="distributed" vertical="center" justifyLastLine="1"/>
    </xf>
    <xf numFmtId="0" fontId="34" fillId="0" borderId="0" xfId="0" applyFont="1" applyFill="1" applyBorder="1" applyAlignment="1">
      <alignment horizontal="left"/>
    </xf>
    <xf numFmtId="0" fontId="71" fillId="0" borderId="16" xfId="0" applyFont="1" applyFill="1" applyBorder="1" applyAlignment="1">
      <alignment horizontal="distributed" vertical="center" wrapText="1" justifyLastLine="1"/>
    </xf>
    <xf numFmtId="38" fontId="85" fillId="0" borderId="17" xfId="33" applyFont="1" applyFill="1" applyBorder="1" applyAlignment="1">
      <alignment horizontal="distributed" vertical="center" justifyLastLine="1"/>
    </xf>
    <xf numFmtId="38" fontId="85" fillId="0" borderId="16" xfId="33" applyFont="1" applyFill="1" applyBorder="1" applyAlignment="1">
      <alignment horizontal="distributed" vertical="center" justifyLastLine="1"/>
    </xf>
    <xf numFmtId="38" fontId="85" fillId="0" borderId="30" xfId="33" applyFont="1" applyFill="1" applyBorder="1" applyAlignment="1">
      <alignment horizontal="distributed" vertical="center" justifyLastLine="1"/>
    </xf>
    <xf numFmtId="49" fontId="143" fillId="0" borderId="0" xfId="0" applyNumberFormat="1" applyFont="1" applyAlignment="1">
      <alignment vertical="center"/>
    </xf>
    <xf numFmtId="180" fontId="34" fillId="0" borderId="10" xfId="44" applyNumberFormat="1" applyFont="1" applyFill="1" applyBorder="1" applyAlignment="1">
      <alignment horizontal="right" vertical="center"/>
    </xf>
    <xf numFmtId="180" fontId="34" fillId="0" borderId="0" xfId="44" applyNumberFormat="1" applyFont="1" applyFill="1" applyBorder="1" applyAlignment="1">
      <alignment horizontal="right" vertical="center"/>
    </xf>
    <xf numFmtId="206" fontId="34" fillId="0" borderId="0" xfId="0" applyNumberFormat="1" applyFont="1" applyFill="1" applyBorder="1" applyAlignment="1">
      <alignment horizontal="right" vertical="center"/>
    </xf>
    <xf numFmtId="189" fontId="34" fillId="0" borderId="0" xfId="0" applyNumberFormat="1" applyFont="1" applyFill="1" applyBorder="1" applyAlignment="1">
      <alignment horizontal="right" vertical="center"/>
    </xf>
    <xf numFmtId="0" fontId="35" fillId="0" borderId="26" xfId="0" applyFont="1" applyFill="1" applyBorder="1" applyAlignment="1">
      <alignment horizontal="center" vertical="center"/>
    </xf>
    <xf numFmtId="180" fontId="35" fillId="0" borderId="18" xfId="44" applyNumberFormat="1" applyFont="1" applyFill="1" applyBorder="1" applyAlignment="1">
      <alignment horizontal="right" vertical="center"/>
    </xf>
    <xf numFmtId="180" fontId="35" fillId="0" borderId="19" xfId="44" applyNumberFormat="1" applyFont="1" applyFill="1" applyBorder="1" applyAlignment="1">
      <alignment horizontal="right" vertical="center"/>
    </xf>
    <xf numFmtId="206" fontId="35" fillId="0" borderId="19" xfId="0" applyNumberFormat="1" applyFont="1" applyFill="1" applyBorder="1" applyAlignment="1">
      <alignment horizontal="right" vertical="center"/>
    </xf>
    <xf numFmtId="189" fontId="35" fillId="0" borderId="19" xfId="0" applyNumberFormat="1" applyFont="1" applyFill="1" applyBorder="1" applyAlignment="1">
      <alignment horizontal="right" vertical="center"/>
    </xf>
    <xf numFmtId="180" fontId="35" fillId="0" borderId="74" xfId="44" applyNumberFormat="1" applyFont="1" applyFill="1" applyBorder="1" applyAlignment="1">
      <alignment horizontal="right" vertical="center"/>
    </xf>
    <xf numFmtId="0" fontId="34" fillId="0" borderId="20" xfId="0" applyNumberFormat="1" applyFont="1" applyFill="1" applyBorder="1" applyAlignment="1">
      <alignment horizontal="center" vertical="center"/>
    </xf>
    <xf numFmtId="38" fontId="34" fillId="0" borderId="10" xfId="46" applyFont="1" applyFill="1" applyBorder="1" applyAlignment="1">
      <alignment horizontal="right" vertical="center" shrinkToFit="1"/>
    </xf>
    <xf numFmtId="38" fontId="34" fillId="0" borderId="0" xfId="46" applyFont="1" applyFill="1" applyBorder="1" applyAlignment="1">
      <alignment horizontal="right" vertical="center" shrinkToFit="1"/>
    </xf>
    <xf numFmtId="38" fontId="34" fillId="0" borderId="0" xfId="46" applyFont="1" applyFill="1" applyBorder="1" applyAlignment="1">
      <alignment vertical="center" shrinkToFit="1"/>
    </xf>
    <xf numFmtId="38" fontId="34" fillId="0" borderId="10" xfId="46" applyFont="1" applyFill="1" applyBorder="1" applyAlignment="1">
      <alignment vertical="center" shrinkToFit="1"/>
    </xf>
    <xf numFmtId="0" fontId="35" fillId="0" borderId="20" xfId="0" applyNumberFormat="1" applyFont="1" applyFill="1" applyBorder="1" applyAlignment="1">
      <alignment horizontal="center" vertical="center"/>
    </xf>
    <xf numFmtId="38" fontId="35" fillId="0" borderId="10" xfId="46" applyFont="1" applyFill="1" applyBorder="1" applyAlignment="1">
      <alignment vertical="center" shrinkToFit="1"/>
    </xf>
    <xf numFmtId="38" fontId="35" fillId="0" borderId="0" xfId="46" applyFont="1" applyFill="1" applyBorder="1" applyAlignment="1">
      <alignment vertical="center" shrinkToFit="1"/>
    </xf>
    <xf numFmtId="49" fontId="34" fillId="0" borderId="0" xfId="0" applyNumberFormat="1" applyFont="1" applyFill="1" applyBorder="1" applyAlignment="1">
      <alignment horizontal="center" vertical="center"/>
    </xf>
    <xf numFmtId="0" fontId="34" fillId="0" borderId="19" xfId="0" applyNumberFormat="1" applyFont="1" applyFill="1" applyBorder="1" applyAlignment="1">
      <alignment horizontal="center" vertical="center"/>
    </xf>
    <xf numFmtId="38" fontId="34" fillId="0" borderId="18" xfId="46" applyFont="1" applyFill="1" applyBorder="1" applyAlignment="1">
      <alignment horizontal="right" vertical="center" shrinkToFit="1"/>
    </xf>
    <xf numFmtId="38" fontId="34" fillId="0" borderId="19" xfId="46" applyFont="1" applyFill="1" applyBorder="1" applyAlignment="1">
      <alignment horizontal="right" vertical="center" shrinkToFit="1"/>
    </xf>
    <xf numFmtId="38" fontId="34" fillId="0" borderId="19" xfId="46" applyFont="1" applyFill="1" applyBorder="1" applyAlignment="1">
      <alignment vertical="center" shrinkToFit="1"/>
    </xf>
    <xf numFmtId="0" fontId="69" fillId="0" borderId="15" xfId="0" applyFont="1" applyFill="1" applyBorder="1" applyAlignment="1">
      <alignment horizontal="distributed" vertical="center" justifyLastLine="1"/>
    </xf>
    <xf numFmtId="0" fontId="69" fillId="0" borderId="30" xfId="0" applyFont="1" applyFill="1" applyBorder="1" applyAlignment="1">
      <alignment horizontal="distributed" vertical="center" justifyLastLine="1"/>
    </xf>
    <xf numFmtId="180" fontId="69" fillId="0" borderId="10" xfId="0" applyNumberFormat="1" applyFont="1" applyFill="1" applyBorder="1" applyAlignment="1">
      <alignment horizontal="right" vertical="center" shrinkToFit="1"/>
    </xf>
    <xf numFmtId="180" fontId="69" fillId="0" borderId="0" xfId="0" applyNumberFormat="1" applyFont="1" applyFill="1" applyBorder="1" applyAlignment="1">
      <alignment horizontal="right" vertical="center" shrinkToFit="1"/>
    </xf>
    <xf numFmtId="180" fontId="69" fillId="0" borderId="0" xfId="0" applyNumberFormat="1" applyFont="1" applyFill="1" applyBorder="1" applyAlignment="1">
      <alignment vertical="center" shrinkToFit="1"/>
    </xf>
    <xf numFmtId="180" fontId="69" fillId="0" borderId="0" xfId="46" applyNumberFormat="1" applyFont="1" applyFill="1" applyBorder="1" applyAlignment="1">
      <alignment vertical="center" shrinkToFit="1"/>
    </xf>
    <xf numFmtId="180" fontId="69" fillId="0" borderId="0" xfId="46" applyNumberFormat="1" applyFont="1" applyFill="1" applyBorder="1" applyAlignment="1">
      <alignment horizontal="right" vertical="center" shrinkToFit="1"/>
    </xf>
    <xf numFmtId="180" fontId="117" fillId="0" borderId="10" xfId="0" applyNumberFormat="1" applyFont="1" applyFill="1" applyBorder="1" applyAlignment="1">
      <alignment horizontal="right" vertical="center" shrinkToFit="1"/>
    </xf>
    <xf numFmtId="180" fontId="117" fillId="0" borderId="0" xfId="0" applyNumberFormat="1" applyFont="1" applyFill="1" applyBorder="1" applyAlignment="1">
      <alignment horizontal="right" vertical="center" shrinkToFit="1"/>
    </xf>
    <xf numFmtId="180" fontId="69" fillId="0" borderId="18" xfId="0" applyNumberFormat="1" applyFont="1" applyFill="1" applyBorder="1" applyAlignment="1">
      <alignment horizontal="right" vertical="center" shrinkToFit="1"/>
    </xf>
    <xf numFmtId="180" fontId="69" fillId="0" borderId="19" xfId="0" applyNumberFormat="1" applyFont="1" applyFill="1" applyBorder="1" applyAlignment="1">
      <alignment horizontal="right" vertical="center" shrinkToFit="1"/>
    </xf>
    <xf numFmtId="180" fontId="69" fillId="0" borderId="19" xfId="0" applyNumberFormat="1" applyFont="1" applyFill="1" applyBorder="1" applyAlignment="1">
      <alignment vertical="center" shrinkToFit="1"/>
    </xf>
    <xf numFmtId="180" fontId="69" fillId="0" borderId="74" xfId="0" applyNumberFormat="1" applyFont="1" applyFill="1" applyBorder="1" applyAlignment="1">
      <alignment horizontal="right" vertical="center" shrinkToFit="1"/>
    </xf>
    <xf numFmtId="0" fontId="34" fillId="0" borderId="16" xfId="0" applyFont="1" applyFill="1" applyBorder="1" applyAlignment="1">
      <alignment horizontal="center" vertical="center" justifyLastLine="1"/>
    </xf>
    <xf numFmtId="0" fontId="34" fillId="0" borderId="30" xfId="0" applyFont="1" applyFill="1" applyBorder="1" applyAlignment="1">
      <alignment horizontal="center" vertical="center" justifyLastLine="1"/>
    </xf>
    <xf numFmtId="180" fontId="34" fillId="0" borderId="0" xfId="44" applyNumberFormat="1" applyFont="1" applyFill="1" applyBorder="1" applyAlignment="1">
      <alignment horizontal="right" vertical="center" shrinkToFit="1"/>
    </xf>
    <xf numFmtId="180" fontId="35" fillId="0" borderId="19" xfId="44" applyNumberFormat="1" applyFont="1" applyFill="1" applyBorder="1" applyAlignment="1">
      <alignment horizontal="right" vertical="center" shrinkToFit="1"/>
    </xf>
    <xf numFmtId="38" fontId="34" fillId="0" borderId="17" xfId="33" applyFont="1" applyFill="1" applyBorder="1" applyAlignment="1">
      <alignment horizontal="distributed" vertical="center" justifyLastLine="1" shrinkToFit="1"/>
    </xf>
    <xf numFmtId="38" fontId="34" fillId="0" borderId="15" xfId="33" applyFont="1" applyFill="1" applyBorder="1" applyAlignment="1">
      <alignment horizontal="distributed" vertical="center" justifyLastLine="1" shrinkToFit="1"/>
    </xf>
    <xf numFmtId="38" fontId="34" fillId="0" borderId="30" xfId="33" applyFont="1" applyFill="1" applyBorder="1" applyAlignment="1">
      <alignment horizontal="distributed" vertical="center" justifyLastLine="1" shrinkToFit="1"/>
    </xf>
    <xf numFmtId="38" fontId="34" fillId="0" borderId="23" xfId="33" applyFont="1" applyFill="1" applyBorder="1" applyAlignment="1">
      <alignment horizontal="right" vertical="center" shrinkToFit="1"/>
    </xf>
    <xf numFmtId="38" fontId="34" fillId="0" borderId="15" xfId="33" applyFont="1" applyFill="1" applyBorder="1" applyAlignment="1">
      <alignment horizontal="distributed" vertical="center" justifyLastLine="1"/>
    </xf>
    <xf numFmtId="38" fontId="30" fillId="0" borderId="150" xfId="33" applyFont="1" applyFill="1" applyBorder="1" applyAlignment="1">
      <alignment vertical="center"/>
    </xf>
    <xf numFmtId="185" fontId="47" fillId="0" borderId="0" xfId="0" applyNumberFormat="1" applyFont="1" applyFill="1" applyAlignment="1">
      <alignment vertical="center"/>
    </xf>
    <xf numFmtId="185" fontId="30" fillId="0" borderId="0" xfId="0" applyNumberFormat="1" applyFont="1" applyFill="1" applyAlignment="1">
      <alignment vertical="center"/>
    </xf>
    <xf numFmtId="56" fontId="52" fillId="0" borderId="0" xfId="48" quotePrefix="1" applyNumberFormat="1" applyFont="1" applyBorder="1" applyAlignment="1">
      <alignment horizontal="center" vertical="center"/>
    </xf>
    <xf numFmtId="49" fontId="52" fillId="0" borderId="0" xfId="48" quotePrefix="1" applyNumberFormat="1" applyFont="1" applyBorder="1" applyAlignment="1">
      <alignment horizontal="center" vertical="center"/>
    </xf>
    <xf numFmtId="0" fontId="34" fillId="0" borderId="19" xfId="0" applyNumberFormat="1" applyFont="1" applyFill="1" applyBorder="1" applyAlignment="1">
      <alignment horizontal="center" vertical="center" shrinkToFit="1"/>
    </xf>
    <xf numFmtId="0" fontId="27" fillId="0" borderId="161" xfId="0" applyFont="1" applyFill="1" applyBorder="1" applyAlignment="1">
      <alignment horizontal="distributed" vertical="center" justifyLastLine="1"/>
    </xf>
    <xf numFmtId="0" fontId="28" fillId="0" borderId="162" xfId="0" applyFont="1" applyFill="1" applyBorder="1" applyAlignment="1">
      <alignment horizontal="distributed" vertical="center" justifyLastLine="1"/>
    </xf>
    <xf numFmtId="0" fontId="30" fillId="0" borderId="162" xfId="0" applyFont="1" applyFill="1" applyBorder="1" applyAlignment="1">
      <alignment horizontal="distributed" vertical="center" justifyLastLine="1"/>
    </xf>
    <xf numFmtId="0" fontId="34" fillId="0" borderId="0" xfId="0" applyFont="1" applyFill="1" applyBorder="1" applyAlignment="1">
      <alignment horizontal="left"/>
    </xf>
    <xf numFmtId="0" fontId="136" fillId="0" borderId="0" xfId="66" applyFont="1" applyAlignment="1">
      <alignment vertical="center"/>
    </xf>
    <xf numFmtId="0" fontId="136" fillId="0" borderId="0" xfId="66" applyFont="1" applyBorder="1" applyAlignment="1">
      <alignment vertical="center"/>
    </xf>
    <xf numFmtId="0" fontId="136" fillId="0" borderId="0" xfId="66" applyFont="1" applyAlignment="1">
      <alignment vertical="center" shrinkToFit="1"/>
    </xf>
    <xf numFmtId="0" fontId="136" fillId="0" borderId="0" xfId="66" applyFont="1" applyBorder="1" applyAlignment="1"/>
    <xf numFmtId="0" fontId="138" fillId="0" borderId="0" xfId="66" applyFont="1" applyBorder="1" applyAlignment="1"/>
    <xf numFmtId="0" fontId="136" fillId="0" borderId="0" xfId="66" applyFont="1" applyAlignment="1"/>
    <xf numFmtId="0" fontId="136" fillId="0" borderId="135" xfId="66" applyFont="1" applyBorder="1" applyAlignment="1"/>
    <xf numFmtId="0" fontId="136" fillId="0" borderId="0" xfId="66" applyFont="1" applyFill="1" applyAlignment="1">
      <alignment vertical="center"/>
    </xf>
    <xf numFmtId="0" fontId="38" fillId="0" borderId="84" xfId="43" applyFont="1" applyFill="1" applyBorder="1" applyAlignment="1">
      <alignment horizontal="right"/>
    </xf>
    <xf numFmtId="179" fontId="38" fillId="0" borderId="84" xfId="43" applyNumberFormat="1" applyFont="1" applyFill="1" applyBorder="1" applyAlignment="1">
      <alignment horizontal="right"/>
    </xf>
    <xf numFmtId="0" fontId="38" fillId="0" borderId="85" xfId="43" applyFont="1" applyFill="1" applyBorder="1" applyAlignment="1">
      <alignment horizontal="right"/>
    </xf>
    <xf numFmtId="0" fontId="38" fillId="0" borderId="83" xfId="43" applyFont="1" applyFill="1" applyBorder="1" applyAlignment="1">
      <alignment horizontal="right"/>
    </xf>
    <xf numFmtId="176" fontId="30" fillId="0" borderId="111" xfId="0" applyNumberFormat="1" applyFont="1" applyFill="1" applyBorder="1" applyAlignment="1">
      <alignment horizontal="left" vertical="center" indent="1"/>
    </xf>
    <xf numFmtId="176" fontId="30" fillId="0" borderId="105" xfId="0" applyNumberFormat="1" applyFont="1" applyFill="1" applyBorder="1" applyAlignment="1">
      <alignment horizontal="left" vertical="center" indent="1"/>
    </xf>
    <xf numFmtId="0" fontId="38" fillId="0" borderId="82" xfId="43" applyFont="1" applyFill="1" applyBorder="1" applyAlignment="1">
      <alignment horizontal="center"/>
    </xf>
    <xf numFmtId="0" fontId="30" fillId="0" borderId="103" xfId="0" applyNumberFormat="1" applyFont="1" applyFill="1" applyBorder="1" applyAlignment="1">
      <alignment horizontal="distributed" vertical="center"/>
    </xf>
    <xf numFmtId="0" fontId="30" fillId="0" borderId="104" xfId="0" applyNumberFormat="1" applyFont="1" applyFill="1" applyBorder="1" applyAlignment="1">
      <alignment horizontal="distributed" vertical="center"/>
    </xf>
    <xf numFmtId="217" fontId="30" fillId="0" borderId="94" xfId="0" applyNumberFormat="1" applyFont="1" applyFill="1" applyBorder="1" applyAlignment="1">
      <alignment horizontal="center" vertical="center"/>
    </xf>
    <xf numFmtId="217" fontId="30" fillId="0" borderId="98" xfId="0" applyNumberFormat="1" applyFont="1" applyFill="1" applyBorder="1" applyAlignment="1">
      <alignment horizontal="center" vertical="center"/>
    </xf>
    <xf numFmtId="176" fontId="30" fillId="0" borderId="111" xfId="0" applyNumberFormat="1" applyFont="1" applyFill="1" applyBorder="1" applyAlignment="1">
      <alignment horizontal="left" vertical="center" indent="1" shrinkToFit="1"/>
    </xf>
    <xf numFmtId="176" fontId="30" fillId="0" borderId="105" xfId="0" applyNumberFormat="1" applyFont="1" applyFill="1" applyBorder="1" applyAlignment="1">
      <alignment horizontal="left" vertical="center" indent="1" shrinkToFit="1"/>
    </xf>
    <xf numFmtId="0" fontId="38" fillId="0" borderId="82" xfId="43" applyFont="1" applyFill="1" applyBorder="1" applyAlignment="1">
      <alignment horizontal="distributed"/>
    </xf>
    <xf numFmtId="0" fontId="34" fillId="0" borderId="163" xfId="54" applyFont="1" applyFill="1" applyBorder="1" applyAlignment="1">
      <alignment horizontal="center" vertical="center" shrinkToFit="1"/>
    </xf>
    <xf numFmtId="0" fontId="34" fillId="0" borderId="20" xfId="54" applyFont="1" applyFill="1" applyBorder="1" applyAlignment="1">
      <alignment horizontal="center" shrinkToFit="1"/>
    </xf>
    <xf numFmtId="0" fontId="34" fillId="0" borderId="0" xfId="54" applyFont="1" applyFill="1" applyBorder="1" applyAlignment="1">
      <alignment horizontal="right" shrinkToFit="1"/>
    </xf>
    <xf numFmtId="177" fontId="34" fillId="0" borderId="20" xfId="54" applyNumberFormat="1" applyFont="1" applyFill="1" applyBorder="1" applyAlignment="1">
      <alignment horizontal="center" vertical="center" shrinkToFit="1"/>
    </xf>
    <xf numFmtId="38" fontId="34" fillId="0" borderId="0" xfId="54" applyNumberFormat="1" applyFont="1" applyFill="1" applyBorder="1" applyAlignment="1">
      <alignment horizontal="right" vertical="center" shrinkToFit="1"/>
    </xf>
    <xf numFmtId="177" fontId="34" fillId="0" borderId="0" xfId="54" applyNumberFormat="1" applyFont="1" applyFill="1" applyBorder="1" applyAlignment="1">
      <alignment horizontal="center" vertical="center" shrinkToFit="1"/>
    </xf>
    <xf numFmtId="38" fontId="34" fillId="0" borderId="10" xfId="54" applyNumberFormat="1" applyFont="1" applyFill="1" applyBorder="1" applyAlignment="1">
      <alignment horizontal="right" vertical="center" shrinkToFit="1"/>
    </xf>
    <xf numFmtId="211" fontId="35" fillId="0" borderId="76" xfId="54" applyNumberFormat="1" applyFont="1" applyFill="1" applyBorder="1" applyAlignment="1">
      <alignment horizontal="center" vertical="center" shrinkToFit="1"/>
    </xf>
    <xf numFmtId="38" fontId="35" fillId="0" borderId="150" xfId="54" applyNumberFormat="1" applyFont="1" applyFill="1" applyBorder="1" applyAlignment="1">
      <alignment horizontal="right" vertical="center" shrinkToFit="1"/>
    </xf>
    <xf numFmtId="0" fontId="34" fillId="0" borderId="0" xfId="0" applyFont="1" applyFill="1" applyBorder="1" applyAlignment="1">
      <alignment horizontal="left"/>
    </xf>
    <xf numFmtId="0" fontId="136" fillId="0" borderId="0" xfId="66" applyFont="1">
      <alignment vertical="center"/>
    </xf>
    <xf numFmtId="0" fontId="136" fillId="0" borderId="150" xfId="66" applyFont="1" applyBorder="1" applyAlignment="1">
      <alignment horizontal="distributed" vertical="center"/>
    </xf>
    <xf numFmtId="0" fontId="136" fillId="0" borderId="150" xfId="66" applyFont="1" applyBorder="1">
      <alignment vertical="center"/>
    </xf>
    <xf numFmtId="0" fontId="136" fillId="0" borderId="150" xfId="66" applyFont="1" applyBorder="1" applyAlignment="1">
      <alignment vertical="center"/>
    </xf>
    <xf numFmtId="0" fontId="136" fillId="0" borderId="0" xfId="66" applyFont="1" applyBorder="1">
      <alignment vertical="center"/>
    </xf>
    <xf numFmtId="0" fontId="136" fillId="0" borderId="150" xfId="66" applyFont="1" applyBorder="1" applyAlignment="1">
      <alignment horizontal="left" vertical="center"/>
    </xf>
    <xf numFmtId="0" fontId="136" fillId="0" borderId="0" xfId="66" applyFont="1" applyAlignment="1">
      <alignment horizontal="distributed" vertical="center"/>
    </xf>
    <xf numFmtId="0" fontId="136" fillId="0" borderId="73" xfId="66" applyFont="1" applyBorder="1">
      <alignment vertical="center"/>
    </xf>
    <xf numFmtId="0" fontId="136" fillId="0" borderId="10" xfId="66" applyFont="1" applyBorder="1">
      <alignment vertical="center"/>
    </xf>
    <xf numFmtId="0" fontId="136" fillId="0" borderId="24" xfId="66" applyFont="1" applyBorder="1">
      <alignment vertical="center"/>
    </xf>
    <xf numFmtId="0" fontId="136" fillId="0" borderId="24" xfId="66" applyFont="1" applyBorder="1" applyAlignment="1">
      <alignment vertical="center"/>
    </xf>
    <xf numFmtId="0" fontId="136" fillId="0" borderId="73" xfId="66" applyFont="1" applyBorder="1" applyAlignment="1">
      <alignment vertical="center"/>
    </xf>
    <xf numFmtId="0" fontId="136" fillId="0" borderId="0" xfId="66" applyFont="1" applyAlignment="1">
      <alignment horizontal="left" vertical="center"/>
    </xf>
    <xf numFmtId="0" fontId="136" fillId="0" borderId="10" xfId="66" applyFont="1" applyBorder="1" applyAlignment="1">
      <alignment vertical="center"/>
    </xf>
    <xf numFmtId="0" fontId="136" fillId="0" borderId="18" xfId="66" applyFont="1" applyBorder="1">
      <alignment vertical="center"/>
    </xf>
    <xf numFmtId="0" fontId="136" fillId="0" borderId="0" xfId="66" applyFont="1" applyFill="1">
      <alignment vertical="center"/>
    </xf>
    <xf numFmtId="0" fontId="136" fillId="0" borderId="18" xfId="66" applyFont="1" applyFill="1" applyBorder="1">
      <alignment vertical="center"/>
    </xf>
    <xf numFmtId="0" fontId="136" fillId="0" borderId="150" xfId="66" applyFont="1" applyFill="1" applyBorder="1">
      <alignment vertical="center"/>
    </xf>
    <xf numFmtId="0" fontId="136" fillId="0" borderId="24" xfId="66" applyFont="1" applyFill="1" applyBorder="1">
      <alignment vertical="center"/>
    </xf>
    <xf numFmtId="0" fontId="136" fillId="0" borderId="0" xfId="66" applyFont="1" applyFill="1" applyBorder="1">
      <alignment vertical="center"/>
    </xf>
    <xf numFmtId="0" fontId="136" fillId="0" borderId="10" xfId="66" applyFont="1" applyFill="1" applyBorder="1">
      <alignment vertical="center"/>
    </xf>
    <xf numFmtId="0" fontId="136" fillId="0" borderId="10" xfId="66" applyFont="1" applyFill="1" applyBorder="1" applyAlignment="1">
      <alignment vertical="center"/>
    </xf>
    <xf numFmtId="0" fontId="136" fillId="0" borderId="0" xfId="66" applyFont="1" applyFill="1" applyAlignment="1">
      <alignment horizontal="left" vertical="center"/>
    </xf>
    <xf numFmtId="0" fontId="136" fillId="0" borderId="0" xfId="66" applyFont="1" applyBorder="1" applyAlignment="1">
      <alignment vertical="top" wrapText="1"/>
    </xf>
    <xf numFmtId="0" fontId="136" fillId="0" borderId="24" xfId="66" applyFont="1" applyFill="1" applyBorder="1" applyAlignment="1">
      <alignment vertical="center"/>
    </xf>
    <xf numFmtId="0" fontId="136" fillId="0" borderId="73" xfId="66" applyFont="1" applyFill="1" applyBorder="1" applyAlignment="1">
      <alignment vertical="center"/>
    </xf>
    <xf numFmtId="0" fontId="144" fillId="0" borderId="0" xfId="66" applyFont="1" applyFill="1" applyAlignment="1">
      <alignment vertical="center"/>
    </xf>
    <xf numFmtId="0" fontId="136" fillId="0" borderId="73" xfId="66" applyFont="1" applyFill="1" applyBorder="1">
      <alignment vertical="center"/>
    </xf>
    <xf numFmtId="0" fontId="144" fillId="0" borderId="0" xfId="66" applyFont="1" applyAlignment="1">
      <alignment vertical="center"/>
    </xf>
    <xf numFmtId="0" fontId="136" fillId="0" borderId="0" xfId="0" applyFont="1" applyAlignment="1">
      <alignment vertical="center"/>
    </xf>
    <xf numFmtId="0" fontId="136" fillId="0" borderId="0" xfId="66" applyFont="1" applyAlignment="1">
      <alignment vertical="center" wrapText="1"/>
    </xf>
    <xf numFmtId="0" fontId="136" fillId="0" borderId="73" xfId="0" applyFont="1" applyBorder="1" applyAlignment="1">
      <alignment vertical="center"/>
    </xf>
    <xf numFmtId="0" fontId="136" fillId="0" borderId="0" xfId="0" applyFont="1" applyAlignment="1">
      <alignment horizontal="left" vertical="center"/>
    </xf>
    <xf numFmtId="0" fontId="136" fillId="0" borderId="0" xfId="0" applyFont="1" applyBorder="1" applyAlignment="1">
      <alignment vertical="center"/>
    </xf>
    <xf numFmtId="0" fontId="136" fillId="0" borderId="124" xfId="66" applyFont="1" applyBorder="1">
      <alignment vertical="center"/>
    </xf>
    <xf numFmtId="0" fontId="136" fillId="0" borderId="20" xfId="66" applyFont="1" applyBorder="1">
      <alignment vertical="center"/>
    </xf>
    <xf numFmtId="0" fontId="136" fillId="0" borderId="0" xfId="66" applyFont="1" applyAlignment="1">
      <alignment horizontal="left" vertical="top" wrapText="1"/>
    </xf>
    <xf numFmtId="0" fontId="136" fillId="0" borderId="0" xfId="66" applyFont="1" applyAlignment="1">
      <alignment vertical="top" wrapText="1"/>
    </xf>
    <xf numFmtId="0" fontId="136" fillId="0" borderId="131" xfId="66" applyFont="1" applyBorder="1">
      <alignment vertical="center"/>
    </xf>
    <xf numFmtId="0" fontId="136" fillId="0" borderId="132" xfId="66" applyFont="1" applyBorder="1">
      <alignment vertical="center"/>
    </xf>
    <xf numFmtId="0" fontId="136" fillId="0" borderId="134" xfId="66" applyFont="1" applyBorder="1">
      <alignment vertical="center"/>
    </xf>
    <xf numFmtId="0" fontId="136" fillId="0" borderId="0" xfId="0" applyFont="1" applyAlignment="1"/>
    <xf numFmtId="0" fontId="136" fillId="0" borderId="150" xfId="66" applyFont="1" applyBorder="1" applyAlignment="1"/>
    <xf numFmtId="0" fontId="136" fillId="0" borderId="137" xfId="66" applyFont="1" applyBorder="1">
      <alignment vertical="center"/>
    </xf>
    <xf numFmtId="0" fontId="137" fillId="0" borderId="0" xfId="66" applyFont="1" applyAlignment="1">
      <alignment wrapText="1"/>
    </xf>
    <xf numFmtId="0" fontId="137" fillId="0" borderId="0" xfId="66" applyFont="1" applyAlignment="1"/>
    <xf numFmtId="0" fontId="137" fillId="0" borderId="0" xfId="66" applyFont="1" applyBorder="1" applyAlignment="1">
      <alignment vertical="center" wrapText="1"/>
    </xf>
    <xf numFmtId="0" fontId="136" fillId="0" borderId="138" xfId="66" applyFont="1" applyBorder="1">
      <alignment vertical="center"/>
    </xf>
    <xf numFmtId="0" fontId="136" fillId="0" borderId="139" xfId="66" applyFont="1" applyBorder="1">
      <alignment vertical="center"/>
    </xf>
    <xf numFmtId="0" fontId="136" fillId="0" borderId="135" xfId="66" applyFont="1" applyBorder="1">
      <alignment vertical="center"/>
    </xf>
    <xf numFmtId="0" fontId="136" fillId="0" borderId="140" xfId="66" applyFont="1" applyBorder="1">
      <alignment vertical="center"/>
    </xf>
    <xf numFmtId="0" fontId="136" fillId="0" borderId="141" xfId="66" applyFont="1" applyBorder="1">
      <alignment vertical="center"/>
    </xf>
    <xf numFmtId="0" fontId="136" fillId="0" borderId="142" xfId="66" applyFont="1" applyBorder="1">
      <alignment vertical="center"/>
    </xf>
    <xf numFmtId="0" fontId="138" fillId="0" borderId="134" xfId="66" applyFont="1" applyBorder="1" applyAlignment="1">
      <alignment vertical="center"/>
    </xf>
    <xf numFmtId="0" fontId="136" fillId="0" borderId="143" xfId="66" applyFont="1" applyBorder="1">
      <alignment vertical="center"/>
    </xf>
    <xf numFmtId="0" fontId="138" fillId="0" borderId="135" xfId="66" applyFont="1" applyBorder="1" applyAlignment="1">
      <alignment vertical="center"/>
    </xf>
    <xf numFmtId="0" fontId="138" fillId="0" borderId="131" xfId="66" applyFont="1" applyBorder="1" applyAlignment="1">
      <alignment vertical="center"/>
    </xf>
    <xf numFmtId="0" fontId="136" fillId="0" borderId="133" xfId="66" applyFont="1" applyBorder="1">
      <alignment vertical="center"/>
    </xf>
    <xf numFmtId="0" fontId="136" fillId="0" borderId="144" xfId="66" applyFont="1" applyBorder="1">
      <alignment vertical="center"/>
    </xf>
    <xf numFmtId="0" fontId="136" fillId="0" borderId="145" xfId="66" applyFont="1" applyBorder="1">
      <alignment vertical="center"/>
    </xf>
    <xf numFmtId="0" fontId="136" fillId="0" borderId="0" xfId="0" applyFont="1" applyBorder="1" applyAlignment="1"/>
    <xf numFmtId="0" fontId="136" fillId="0" borderId="14" xfId="66" applyFont="1" applyBorder="1" applyAlignment="1"/>
    <xf numFmtId="0" fontId="136" fillId="0" borderId="14" xfId="0" applyFont="1" applyBorder="1" applyAlignment="1"/>
    <xf numFmtId="0" fontId="136" fillId="0" borderId="0" xfId="0" applyFont="1" applyBorder="1" applyAlignment="1">
      <alignment horizontal="left"/>
    </xf>
    <xf numFmtId="0" fontId="136" fillId="0" borderId="0" xfId="66" applyFont="1" applyBorder="1" applyAlignment="1">
      <alignment horizontal="left"/>
    </xf>
    <xf numFmtId="0" fontId="137" fillId="0" borderId="0" xfId="66" applyFont="1" applyBorder="1" applyAlignment="1">
      <alignment vertical="top" wrapText="1"/>
    </xf>
    <xf numFmtId="0" fontId="146" fillId="0" borderId="0" xfId="66" applyFont="1" applyBorder="1" applyAlignment="1">
      <alignment vertical="top" wrapText="1"/>
    </xf>
    <xf numFmtId="0" fontId="136" fillId="0" borderId="18" xfId="66" applyFont="1" applyBorder="1" applyAlignment="1">
      <alignment vertical="center"/>
    </xf>
    <xf numFmtId="0" fontId="136" fillId="0" borderId="146" xfId="66" applyFont="1" applyBorder="1">
      <alignment vertical="center"/>
    </xf>
    <xf numFmtId="0" fontId="136" fillId="0" borderId="147" xfId="66" applyFont="1" applyBorder="1">
      <alignment vertical="center"/>
    </xf>
    <xf numFmtId="0" fontId="138" fillId="0" borderId="0" xfId="0" applyFont="1" applyAlignment="1"/>
    <xf numFmtId="0" fontId="139" fillId="0" borderId="133" xfId="66" applyFont="1" applyBorder="1" applyAlignment="1">
      <alignment vertical="top" wrapText="1"/>
    </xf>
    <xf numFmtId="0" fontId="136" fillId="0" borderId="73" xfId="66" applyFont="1" applyBorder="1" applyAlignment="1"/>
    <xf numFmtId="0" fontId="138" fillId="0" borderId="0" xfId="66" applyFont="1" applyBorder="1" applyAlignment="1">
      <alignment horizontal="left"/>
    </xf>
    <xf numFmtId="0" fontId="136" fillId="0" borderId="148" xfId="66" applyFont="1" applyBorder="1">
      <alignment vertical="center"/>
    </xf>
    <xf numFmtId="0" fontId="138" fillId="0" borderId="135" xfId="66" applyFont="1" applyBorder="1" applyAlignment="1">
      <alignment horizontal="left"/>
    </xf>
    <xf numFmtId="0" fontId="136" fillId="0" borderId="0" xfId="66" applyFont="1" applyBorder="1" applyAlignment="1">
      <alignment vertical="center" wrapText="1"/>
    </xf>
    <xf numFmtId="0" fontId="136" fillId="0" borderId="0" xfId="66" applyFont="1" applyBorder="1" applyAlignment="1">
      <alignment horizontal="left" vertical="center" wrapText="1"/>
    </xf>
    <xf numFmtId="0" fontId="136" fillId="0" borderId="0" xfId="66" applyFont="1" applyBorder="1" applyAlignment="1">
      <alignment horizontal="left" vertical="center"/>
    </xf>
    <xf numFmtId="0" fontId="136" fillId="0" borderId="0" xfId="66" applyFont="1" applyAlignment="1">
      <alignment vertical="top" shrinkToFit="1"/>
    </xf>
    <xf numFmtId="0" fontId="138" fillId="0" borderId="0" xfId="66" applyFont="1" applyAlignment="1">
      <alignment vertical="center"/>
    </xf>
    <xf numFmtId="0" fontId="139" fillId="0" borderId="0" xfId="66" applyFont="1" applyAlignment="1">
      <alignment vertical="center" wrapText="1"/>
    </xf>
    <xf numFmtId="0" fontId="139" fillId="0" borderId="0" xfId="0" applyFont="1" applyAlignment="1">
      <alignment vertical="center"/>
    </xf>
    <xf numFmtId="0" fontId="144" fillId="0" borderId="0" xfId="0" applyFont="1" applyAlignment="1">
      <alignment vertical="center"/>
    </xf>
    <xf numFmtId="0" fontId="34" fillId="0" borderId="0" xfId="0" applyFont="1" applyFill="1" applyBorder="1" applyAlignment="1">
      <alignment horizontal="left"/>
    </xf>
    <xf numFmtId="0" fontId="30" fillId="0" borderId="76" xfId="0" applyFont="1" applyFill="1" applyBorder="1" applyAlignment="1">
      <alignment horizontal="distributed" vertical="center" justifyLastLine="1"/>
    </xf>
    <xf numFmtId="0" fontId="101" fillId="25" borderId="0" xfId="64" applyFill="1" applyBorder="1" applyAlignment="1" applyProtection="1">
      <alignment horizontal="center" vertical="center" wrapText="1"/>
      <protection hidden="1"/>
    </xf>
    <xf numFmtId="221" fontId="38" fillId="0" borderId="84" xfId="43" applyNumberFormat="1" applyFont="1" applyFill="1" applyBorder="1" applyAlignment="1">
      <alignment horizontal="right"/>
    </xf>
    <xf numFmtId="221" fontId="30" fillId="0" borderId="94" xfId="0" applyNumberFormat="1" applyFont="1" applyFill="1" applyBorder="1" applyAlignment="1">
      <alignment horizontal="center" vertical="center"/>
    </xf>
    <xf numFmtId="221" fontId="30" fillId="0" borderId="98" xfId="0" applyNumberFormat="1" applyFont="1" applyFill="1" applyBorder="1" applyAlignment="1">
      <alignment horizontal="center" vertical="center"/>
    </xf>
    <xf numFmtId="176" fontId="30" fillId="0" borderId="0" xfId="0" applyNumberFormat="1" applyFont="1" applyFill="1" applyBorder="1" applyAlignment="1">
      <alignment horizontal="left" vertical="center" indent="1" shrinkToFit="1"/>
    </xf>
    <xf numFmtId="221" fontId="30" fillId="0" borderId="0" xfId="0" applyNumberFormat="1" applyFont="1" applyFill="1" applyBorder="1" applyAlignment="1">
      <alignment horizontal="center" vertical="center"/>
    </xf>
    <xf numFmtId="176" fontId="30" fillId="0" borderId="164" xfId="0" applyNumberFormat="1" applyFont="1" applyFill="1" applyBorder="1" applyAlignment="1">
      <alignment horizontal="left" vertical="center" indent="1" shrinkToFit="1"/>
    </xf>
    <xf numFmtId="221" fontId="30" fillId="0" borderId="165" xfId="0" applyNumberFormat="1" applyFont="1" applyFill="1" applyBorder="1" applyAlignment="1">
      <alignment horizontal="center" vertical="center"/>
    </xf>
    <xf numFmtId="176" fontId="30" fillId="0" borderId="165" xfId="0" applyNumberFormat="1" applyFont="1" applyFill="1" applyBorder="1" applyAlignment="1">
      <alignment horizontal="right" vertical="center"/>
    </xf>
    <xf numFmtId="176" fontId="30" fillId="0" borderId="166" xfId="0" applyNumberFormat="1" applyFont="1" applyFill="1" applyBorder="1" applyAlignment="1">
      <alignment horizontal="right" vertical="center"/>
    </xf>
    <xf numFmtId="0" fontId="30" fillId="0" borderId="11" xfId="0"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xf>
    <xf numFmtId="0" fontId="34" fillId="0" borderId="31" xfId="0" applyFont="1" applyFill="1" applyBorder="1" applyAlignment="1">
      <alignment horizontal="right"/>
    </xf>
    <xf numFmtId="0" fontId="30" fillId="0" borderId="122" xfId="0" applyFont="1" applyFill="1" applyBorder="1" applyAlignment="1">
      <alignment horizontal="right" vertical="center"/>
    </xf>
    <xf numFmtId="0" fontId="30" fillId="0" borderId="76" xfId="0" applyFont="1" applyFill="1" applyBorder="1" applyAlignment="1">
      <alignment horizontal="right" vertical="center"/>
    </xf>
    <xf numFmtId="0" fontId="34" fillId="0" borderId="119" xfId="0" applyFont="1" applyFill="1" applyBorder="1" applyAlignment="1">
      <alignment horizontal="right" shrinkToFit="1"/>
    </xf>
    <xf numFmtId="38" fontId="30" fillId="0" borderId="150" xfId="44" applyFont="1" applyFill="1" applyBorder="1" applyAlignment="1">
      <alignment horizontal="right" vertical="center" shrinkToFit="1"/>
    </xf>
    <xf numFmtId="0" fontId="34" fillId="0" borderId="24" xfId="0" applyFont="1" applyFill="1" applyBorder="1" applyAlignment="1">
      <alignment horizontal="right" shrinkToFit="1"/>
    </xf>
    <xf numFmtId="38" fontId="47" fillId="0" borderId="10" xfId="44" applyFont="1" applyFill="1" applyBorder="1" applyAlignment="1">
      <alignment vertical="center" shrinkToFit="1"/>
    </xf>
    <xf numFmtId="0" fontId="30" fillId="0" borderId="20" xfId="0" applyFont="1" applyFill="1" applyBorder="1" applyAlignment="1">
      <alignment horizontal="center" vertical="center"/>
    </xf>
    <xf numFmtId="0" fontId="30" fillId="0" borderId="15" xfId="0" applyFont="1" applyFill="1" applyBorder="1" applyAlignment="1">
      <alignment horizontal="distributed" vertical="center"/>
    </xf>
    <xf numFmtId="0" fontId="34" fillId="0" borderId="16" xfId="0" applyFont="1" applyFill="1" applyBorder="1" applyAlignment="1">
      <alignment horizontal="distributed" vertical="center"/>
    </xf>
    <xf numFmtId="212" fontId="30" fillId="0" borderId="162" xfId="0" applyNumberFormat="1" applyFont="1" applyFill="1" applyBorder="1" applyAlignment="1">
      <alignment horizontal="right" vertical="center"/>
    </xf>
    <xf numFmtId="0" fontId="30" fillId="0" borderId="163" xfId="0" applyFont="1" applyFill="1" applyBorder="1" applyAlignment="1">
      <alignment horizontal="distributed" vertical="center"/>
    </xf>
    <xf numFmtId="38" fontId="102" fillId="0" borderId="0" xfId="64" applyNumberFormat="1" applyFont="1" applyFill="1" applyAlignment="1">
      <alignment vertical="center"/>
    </xf>
    <xf numFmtId="0" fontId="34" fillId="0" borderId="12" xfId="0" applyFont="1" applyFill="1" applyBorder="1" applyAlignment="1">
      <alignment horizontal="distributed" vertical="center" justifyLastLine="1"/>
    </xf>
    <xf numFmtId="0" fontId="34" fillId="0" borderId="0" xfId="0" applyFont="1" applyFill="1" applyBorder="1" applyAlignment="1">
      <alignment horizontal="left"/>
    </xf>
    <xf numFmtId="0" fontId="34" fillId="0" borderId="28" xfId="0" applyFont="1" applyFill="1" applyBorder="1" applyAlignment="1">
      <alignment horizontal="distributed" vertical="center" justifyLastLine="1"/>
    </xf>
    <xf numFmtId="0" fontId="34" fillId="0" borderId="163" xfId="0" applyFont="1" applyBorder="1" applyAlignment="1">
      <alignment horizontal="center" vertical="center"/>
    </xf>
    <xf numFmtId="0" fontId="34" fillId="0" borderId="160" xfId="0" applyNumberFormat="1" applyFont="1" applyFill="1" applyBorder="1" applyAlignment="1">
      <alignment horizontal="distributed" vertical="center" shrinkToFit="1"/>
    </xf>
    <xf numFmtId="49" fontId="34" fillId="0" borderId="167" xfId="0" applyNumberFormat="1" applyFont="1" applyFill="1" applyBorder="1" applyAlignment="1">
      <alignment horizontal="center" vertical="center" shrinkToFit="1"/>
    </xf>
    <xf numFmtId="38" fontId="102" fillId="0" borderId="0" xfId="64" applyNumberFormat="1" applyFont="1" applyFill="1" applyAlignment="1">
      <alignment vertical="center"/>
    </xf>
    <xf numFmtId="38" fontId="34" fillId="0" borderId="16" xfId="33" applyFont="1" applyFill="1" applyBorder="1" applyAlignment="1">
      <alignment horizontal="distributed" vertical="center" justifyLastLine="1"/>
    </xf>
    <xf numFmtId="38" fontId="34" fillId="0" borderId="115" xfId="33" applyFont="1" applyFill="1" applyBorder="1" applyAlignment="1">
      <alignment horizontal="center" vertical="center" shrinkToFit="1"/>
    </xf>
    <xf numFmtId="0" fontId="34" fillId="0" borderId="0" xfId="0" applyFont="1" applyFill="1" applyBorder="1" applyAlignment="1">
      <alignment horizontal="left"/>
    </xf>
    <xf numFmtId="0" fontId="48" fillId="0" borderId="0" xfId="0" applyFont="1" applyFill="1" applyAlignment="1">
      <alignment vertical="center"/>
    </xf>
    <xf numFmtId="0" fontId="69" fillId="0" borderId="0" xfId="0" applyFont="1" applyFill="1" applyAlignment="1">
      <alignment horizontal="left"/>
    </xf>
    <xf numFmtId="0" fontId="34" fillId="0" borderId="0" xfId="0" applyFont="1" applyFill="1" applyAlignment="1">
      <alignment horizontal="left"/>
    </xf>
    <xf numFmtId="0" fontId="69" fillId="0" borderId="0" xfId="0" applyFont="1" applyFill="1" applyAlignment="1"/>
    <xf numFmtId="38" fontId="34" fillId="0" borderId="90" xfId="33" applyFont="1" applyFill="1" applyBorder="1" applyAlignment="1">
      <alignment horizontal="center" vertical="center" wrapText="1" shrinkToFit="1"/>
    </xf>
    <xf numFmtId="38" fontId="71" fillId="0" borderId="90" xfId="33" applyFont="1" applyFill="1" applyBorder="1" applyAlignment="1">
      <alignment horizontal="center" vertical="center" wrapText="1" shrinkToFit="1"/>
    </xf>
    <xf numFmtId="49" fontId="34" fillId="0" borderId="111" xfId="33" applyNumberFormat="1" applyFont="1" applyFill="1" applyBorder="1" applyAlignment="1">
      <alignment horizontal="center" vertical="center" wrapText="1" shrinkToFit="1"/>
    </xf>
    <xf numFmtId="38" fontId="34" fillId="0" borderId="111" xfId="33" applyFont="1" applyFill="1" applyBorder="1" applyAlignment="1">
      <alignment horizontal="center" vertical="center" wrapText="1" shrinkToFit="1"/>
    </xf>
    <xf numFmtId="38" fontId="34" fillId="0" borderId="113" xfId="33" applyFont="1" applyFill="1" applyBorder="1" applyAlignment="1">
      <alignment horizontal="distributed" vertical="center"/>
    </xf>
    <xf numFmtId="38" fontId="34" fillId="0" borderId="114" xfId="33" applyFont="1" applyFill="1" applyBorder="1" applyAlignment="1">
      <alignment horizontal="center" vertical="center" wrapText="1" shrinkToFit="1"/>
    </xf>
    <xf numFmtId="38" fontId="27" fillId="0" borderId="104" xfId="33" applyFont="1" applyFill="1" applyBorder="1" applyAlignment="1">
      <alignment horizontal="distributed" vertical="center"/>
    </xf>
    <xf numFmtId="49" fontId="27" fillId="0" borderId="103" xfId="33" applyNumberFormat="1" applyFont="1" applyFill="1" applyBorder="1" applyAlignment="1">
      <alignment horizontal="distributed" vertical="center" wrapText="1" shrinkToFit="1"/>
    </xf>
    <xf numFmtId="38" fontId="27" fillId="0" borderId="103" xfId="33" applyFont="1" applyFill="1" applyBorder="1" applyAlignment="1">
      <alignment horizontal="distributed" vertical="center" wrapText="1"/>
    </xf>
    <xf numFmtId="38" fontId="34" fillId="0" borderId="129" xfId="33" applyFont="1" applyFill="1" applyBorder="1" applyAlignment="1">
      <alignment horizontal="distributed" vertical="center" wrapText="1"/>
    </xf>
    <xf numFmtId="38" fontId="34" fillId="0" borderId="128" xfId="33" applyFont="1" applyFill="1" applyBorder="1" applyAlignment="1">
      <alignment horizontal="distributed" vertical="center" wrapText="1"/>
    </xf>
    <xf numFmtId="38" fontId="27" fillId="0" borderId="128" xfId="33" applyFont="1" applyFill="1" applyBorder="1" applyAlignment="1">
      <alignment horizontal="distributed" vertical="center" wrapText="1"/>
    </xf>
    <xf numFmtId="38" fontId="34" fillId="0" borderId="130" xfId="33" applyFont="1" applyFill="1" applyBorder="1" applyAlignment="1">
      <alignment horizontal="distributed" vertical="center" wrapText="1"/>
    </xf>
    <xf numFmtId="38" fontId="27" fillId="0" borderId="98" xfId="33" applyFont="1" applyFill="1" applyBorder="1" applyAlignment="1">
      <alignment horizontal="center" vertical="center" wrapText="1" shrinkToFit="1"/>
    </xf>
    <xf numFmtId="38" fontId="34" fillId="0" borderId="16" xfId="33" applyFont="1" applyFill="1" applyBorder="1" applyAlignment="1">
      <alignment horizontal="distributed" vertical="center" wrapText="1" justifyLastLine="1"/>
    </xf>
    <xf numFmtId="38" fontId="102" fillId="0" borderId="0" xfId="64" applyNumberFormat="1" applyFont="1" applyFill="1" applyAlignment="1">
      <alignment vertical="center"/>
    </xf>
    <xf numFmtId="0" fontId="34" fillId="0" borderId="16" xfId="0" applyFont="1" applyFill="1" applyBorder="1" applyAlignment="1">
      <alignment horizontal="distributed" vertical="center" justifyLastLine="1"/>
    </xf>
    <xf numFmtId="0" fontId="30" fillId="0" borderId="0" xfId="0" applyFont="1" applyFill="1" applyBorder="1" applyAlignment="1">
      <alignment horizontal="distributed" vertical="center"/>
    </xf>
    <xf numFmtId="0" fontId="34" fillId="0" borderId="28" xfId="0" applyFont="1" applyFill="1" applyBorder="1" applyAlignment="1">
      <alignment horizontal="distributed" vertical="center" wrapText="1" justifyLastLine="1"/>
    </xf>
    <xf numFmtId="0" fontId="48" fillId="0" borderId="0" xfId="0" applyFont="1" applyFill="1" applyAlignment="1">
      <alignment vertical="center"/>
    </xf>
    <xf numFmtId="0" fontId="69" fillId="0" borderId="23" xfId="0" applyFont="1" applyFill="1" applyBorder="1" applyAlignment="1"/>
    <xf numFmtId="0" fontId="34" fillId="0" borderId="31" xfId="0" applyFont="1" applyFill="1" applyBorder="1" applyAlignment="1">
      <alignment horizontal="right"/>
    </xf>
    <xf numFmtId="0" fontId="69" fillId="0" borderId="0" xfId="0" applyFont="1" applyFill="1" applyAlignment="1"/>
    <xf numFmtId="176" fontId="30" fillId="0" borderId="0" xfId="0" applyNumberFormat="1" applyFont="1" applyAlignment="1">
      <alignment vertical="center"/>
    </xf>
    <xf numFmtId="49" fontId="34" fillId="0" borderId="84" xfId="0" applyNumberFormat="1" applyFont="1" applyFill="1" applyBorder="1" applyAlignment="1">
      <alignment horizontal="center" vertical="center" wrapText="1" shrinkToFit="1"/>
    </xf>
    <xf numFmtId="176" fontId="34" fillId="0" borderId="85" xfId="0" applyNumberFormat="1" applyFont="1" applyFill="1" applyBorder="1" applyAlignment="1">
      <alignment horizontal="left" vertical="center" wrapText="1" shrinkToFit="1"/>
    </xf>
    <xf numFmtId="38" fontId="30" fillId="0" borderId="76" xfId="33" applyFont="1" applyFill="1" applyBorder="1" applyAlignment="1">
      <alignment horizontal="distributed" vertical="center"/>
    </xf>
    <xf numFmtId="38" fontId="30" fillId="0" borderId="54" xfId="33" applyFont="1" applyFill="1" applyBorder="1" applyAlignment="1">
      <alignment horizontal="distributed" vertical="center"/>
    </xf>
    <xf numFmtId="38" fontId="30" fillId="0" borderId="52" xfId="33" applyFont="1" applyFill="1" applyBorder="1" applyAlignment="1">
      <alignment horizontal="distributed" vertical="center"/>
    </xf>
    <xf numFmtId="38" fontId="35" fillId="0" borderId="17" xfId="33" applyFont="1" applyFill="1" applyBorder="1" applyAlignment="1">
      <alignment horizontal="distributed" vertical="center" wrapText="1" justifyLastLine="1"/>
    </xf>
    <xf numFmtId="38" fontId="47" fillId="0" borderId="78" xfId="33" applyFont="1" applyFill="1" applyBorder="1" applyAlignment="1">
      <alignment horizontal="right" vertical="center"/>
    </xf>
    <xf numFmtId="38" fontId="35" fillId="0" borderId="30" xfId="33" applyFont="1" applyFill="1" applyBorder="1" applyAlignment="1">
      <alignment horizontal="distributed" vertical="center" wrapText="1" justifyLastLine="1"/>
    </xf>
    <xf numFmtId="38" fontId="30" fillId="0" borderId="122" xfId="33" applyFont="1" applyFill="1" applyBorder="1" applyAlignment="1">
      <alignment horizontal="distributed" vertical="center" justifyLastLine="1"/>
    </xf>
    <xf numFmtId="38" fontId="34" fillId="0" borderId="103" xfId="33" applyFont="1" applyFill="1" applyBorder="1" applyAlignment="1">
      <alignment horizontal="distributed" vertical="center" justifyLastLine="1"/>
    </xf>
    <xf numFmtId="38" fontId="34" fillId="0" borderId="95" xfId="33" applyFont="1" applyFill="1" applyBorder="1" applyAlignment="1">
      <alignment horizontal="right" vertical="center"/>
    </xf>
    <xf numFmtId="38" fontId="34" fillId="0" borderId="84" xfId="33" applyFont="1" applyFill="1" applyBorder="1" applyAlignment="1">
      <alignment horizontal="right" vertical="center" justifyLastLine="1"/>
    </xf>
    <xf numFmtId="38" fontId="34" fillId="0" borderId="94" xfId="33" applyFont="1" applyFill="1" applyBorder="1" applyAlignment="1">
      <alignment horizontal="right" vertical="center" justifyLastLine="1"/>
    </xf>
    <xf numFmtId="38" fontId="35" fillId="0" borderId="17" xfId="33" applyFont="1" applyFill="1" applyBorder="1" applyAlignment="1">
      <alignment horizontal="distributed" vertical="center" justifyLastLine="1"/>
    </xf>
    <xf numFmtId="38" fontId="35" fillId="0" borderId="95" xfId="33" applyFont="1" applyFill="1" applyBorder="1" applyAlignment="1">
      <alignment horizontal="right" vertical="center"/>
    </xf>
    <xf numFmtId="38" fontId="35" fillId="0" borderId="30" xfId="33" applyFont="1" applyFill="1" applyBorder="1" applyAlignment="1">
      <alignment horizontal="distributed" vertical="center" justifyLastLine="1"/>
    </xf>
    <xf numFmtId="38" fontId="35" fillId="0" borderId="85" xfId="33" applyFont="1" applyFill="1" applyBorder="1" applyAlignment="1">
      <alignment horizontal="right" vertical="center"/>
    </xf>
    <xf numFmtId="38" fontId="34" fillId="0" borderId="94" xfId="33" applyFont="1" applyFill="1" applyBorder="1" applyAlignment="1">
      <alignment horizontal="right" vertical="center"/>
    </xf>
    <xf numFmtId="38" fontId="34" fillId="0" borderId="91" xfId="33" applyFont="1" applyFill="1" applyBorder="1" applyAlignment="1">
      <alignment horizontal="right" vertical="center"/>
    </xf>
    <xf numFmtId="38" fontId="34" fillId="0" borderId="99" xfId="33" applyFont="1" applyFill="1" applyBorder="1" applyAlignment="1">
      <alignment horizontal="right" vertical="center"/>
    </xf>
    <xf numFmtId="38" fontId="35" fillId="0" borderId="99" xfId="33" applyFont="1" applyFill="1" applyBorder="1" applyAlignment="1">
      <alignment horizontal="right" vertical="center"/>
    </xf>
    <xf numFmtId="38" fontId="34" fillId="0" borderId="84" xfId="33" applyFont="1" applyFill="1" applyBorder="1" applyAlignment="1">
      <alignment horizontal="right" vertical="center" shrinkToFit="1"/>
    </xf>
    <xf numFmtId="38" fontId="35" fillId="0" borderId="84" xfId="33" applyFont="1" applyFill="1" applyBorder="1" applyAlignment="1">
      <alignment horizontal="right" vertical="center" shrinkToFit="1"/>
    </xf>
    <xf numFmtId="38" fontId="35" fillId="0" borderId="91" xfId="33" applyFont="1" applyFill="1" applyBorder="1" applyAlignment="1">
      <alignment horizontal="right" vertical="center"/>
    </xf>
    <xf numFmtId="38" fontId="34" fillId="0" borderId="116" xfId="33" applyFont="1" applyFill="1" applyBorder="1" applyAlignment="1">
      <alignment horizontal="right" vertical="center"/>
    </xf>
    <xf numFmtId="38" fontId="35" fillId="0" borderId="116" xfId="33" applyFont="1" applyFill="1" applyBorder="1" applyAlignment="1">
      <alignment horizontal="right" vertical="center"/>
    </xf>
    <xf numFmtId="38" fontId="35" fillId="0" borderId="168" xfId="33" applyFont="1" applyFill="1" applyBorder="1" applyAlignment="1">
      <alignment horizontal="right" vertical="center"/>
    </xf>
    <xf numFmtId="38" fontId="47" fillId="0" borderId="65" xfId="33" applyFont="1" applyFill="1" applyBorder="1" applyAlignment="1">
      <alignment horizontal="right" vertical="center" shrinkToFit="1"/>
    </xf>
    <xf numFmtId="38" fontId="47" fillId="0" borderId="53" xfId="33" applyFont="1" applyFill="1" applyBorder="1" applyAlignment="1">
      <alignment horizontal="right" vertical="center"/>
    </xf>
    <xf numFmtId="38" fontId="30" fillId="0" borderId="150" xfId="33" applyFont="1" applyFill="1" applyBorder="1" applyAlignment="1">
      <alignment horizontal="right" vertical="center"/>
    </xf>
    <xf numFmtId="176" fontId="34" fillId="0" borderId="95" xfId="0" applyNumberFormat="1" applyFont="1" applyFill="1" applyBorder="1" applyAlignment="1">
      <alignment horizontal="left" vertical="center" wrapText="1" shrinkToFit="1"/>
    </xf>
    <xf numFmtId="177" fontId="47" fillId="0" borderId="150" xfId="0" applyNumberFormat="1" applyFont="1" applyFill="1" applyBorder="1" applyAlignment="1">
      <alignment horizontal="right" vertical="center" shrinkToFit="1"/>
    </xf>
    <xf numFmtId="184" fontId="47" fillId="0" borderId="150" xfId="0" applyNumberFormat="1" applyFont="1" applyFill="1" applyBorder="1" applyAlignment="1">
      <alignment horizontal="right" vertical="center" shrinkToFit="1"/>
    </xf>
    <xf numFmtId="178" fontId="30" fillId="0" borderId="124" xfId="33" applyNumberFormat="1" applyFont="1" applyFill="1" applyBorder="1" applyAlignment="1">
      <alignment horizontal="distributed" vertical="center"/>
    </xf>
    <xf numFmtId="178" fontId="30" fillId="0" borderId="76" xfId="33" applyNumberFormat="1" applyFont="1" applyFill="1" applyBorder="1" applyAlignment="1">
      <alignment horizontal="distributed" vertical="center"/>
    </xf>
    <xf numFmtId="178" fontId="49" fillId="0" borderId="0" xfId="33" applyNumberFormat="1" applyFont="1" applyBorder="1" applyAlignment="1">
      <alignment horizontal="right" vertical="center" shrinkToFit="1"/>
    </xf>
    <xf numFmtId="178" fontId="30" fillId="0" borderId="20" xfId="33" applyNumberFormat="1" applyFont="1" applyFill="1" applyBorder="1" applyAlignment="1">
      <alignment horizontal="right" vertical="center" shrinkToFit="1"/>
    </xf>
    <xf numFmtId="178" fontId="30" fillId="0" borderId="150" xfId="33" applyNumberFormat="1" applyFont="1" applyFill="1" applyBorder="1" applyAlignment="1">
      <alignment horizontal="right" vertical="center" shrinkToFit="1"/>
    </xf>
    <xf numFmtId="178" fontId="30" fillId="0" borderId="76" xfId="33" applyNumberFormat="1" applyFont="1" applyFill="1" applyBorder="1" applyAlignment="1">
      <alignment horizontal="right" vertical="center" shrinkToFit="1"/>
    </xf>
    <xf numFmtId="178" fontId="30" fillId="0" borderId="119" xfId="33" applyNumberFormat="1" applyFont="1" applyFill="1" applyBorder="1" applyAlignment="1">
      <alignment horizontal="right" vertical="center" shrinkToFit="1"/>
    </xf>
    <xf numFmtId="178" fontId="30" fillId="0" borderId="19" xfId="33" applyNumberFormat="1" applyFont="1" applyFill="1" applyBorder="1" applyAlignment="1">
      <alignment horizontal="right" vertical="center" shrinkToFit="1"/>
    </xf>
    <xf numFmtId="220" fontId="47" fillId="0" borderId="19" xfId="0" applyNumberFormat="1" applyFont="1" applyFill="1" applyBorder="1" applyAlignment="1">
      <alignment horizontal="right" vertical="center"/>
    </xf>
    <xf numFmtId="177" fontId="35" fillId="0" borderId="0" xfId="0" applyNumberFormat="1" applyFont="1" applyFill="1" applyBorder="1" applyAlignment="1">
      <alignment horizontal="right" vertical="center" shrinkToFit="1"/>
    </xf>
    <xf numFmtId="194" fontId="35" fillId="0" borderId="150" xfId="0" applyNumberFormat="1" applyFont="1" applyFill="1" applyBorder="1" applyAlignment="1">
      <alignment horizontal="right" vertical="center" shrinkToFit="1"/>
    </xf>
    <xf numFmtId="0" fontId="34" fillId="0" borderId="0" xfId="0" applyFont="1" applyFill="1" applyBorder="1" applyAlignment="1">
      <alignment horizontal="left"/>
    </xf>
    <xf numFmtId="0" fontId="30" fillId="0" borderId="161" xfId="0" applyFont="1" applyFill="1" applyBorder="1" applyAlignment="1">
      <alignment vertical="center"/>
    </xf>
    <xf numFmtId="0" fontId="49" fillId="0" borderId="10" xfId="0" applyFont="1" applyFill="1" applyBorder="1" applyAlignment="1">
      <alignment horizontal="distributed" vertical="center"/>
    </xf>
    <xf numFmtId="0" fontId="30" fillId="0" borderId="76" xfId="0" applyFont="1" applyFill="1" applyBorder="1" applyAlignment="1">
      <alignment horizontal="center" vertical="center" shrinkToFit="1"/>
    </xf>
    <xf numFmtId="178" fontId="30" fillId="0" borderId="150" xfId="33" applyNumberFormat="1" applyFont="1" applyFill="1" applyBorder="1" applyAlignment="1">
      <alignment horizontal="right" vertical="center"/>
    </xf>
    <xf numFmtId="0" fontId="34" fillId="0" borderId="113" xfId="0" applyNumberFormat="1" applyFont="1" applyFill="1" applyBorder="1" applyAlignment="1">
      <alignment horizontal="distributed" vertical="center" shrinkToFit="1"/>
    </xf>
    <xf numFmtId="176" fontId="34" fillId="0" borderId="153" xfId="0" applyNumberFormat="1" applyFont="1" applyFill="1" applyBorder="1" applyAlignment="1">
      <alignment horizontal="left" vertical="center" indent="1" shrinkToFit="1"/>
    </xf>
    <xf numFmtId="176" fontId="34" fillId="0" borderId="115" xfId="0" applyNumberFormat="1" applyFont="1" applyFill="1" applyBorder="1" applyAlignment="1">
      <alignment horizontal="left" vertical="center" shrinkToFit="1"/>
    </xf>
    <xf numFmtId="181" fontId="34" fillId="0" borderId="116" xfId="0" applyNumberFormat="1" applyFont="1" applyFill="1" applyBorder="1" applyAlignment="1">
      <alignment horizontal="left" vertical="center" shrinkToFit="1"/>
    </xf>
    <xf numFmtId="0" fontId="121" fillId="0" borderId="0" xfId="0" applyFont="1" applyFill="1" applyAlignment="1">
      <alignment vertical="center"/>
    </xf>
    <xf numFmtId="176" fontId="34" fillId="0" borderId="98" xfId="0" applyNumberFormat="1" applyFont="1" applyFill="1" applyBorder="1" applyAlignment="1">
      <alignment horizontal="left" vertical="center" wrapText="1" shrinkToFit="1"/>
    </xf>
    <xf numFmtId="0" fontId="27" fillId="0" borderId="103" xfId="0" applyNumberFormat="1" applyFont="1" applyFill="1" applyBorder="1" applyAlignment="1">
      <alignment horizontal="distributed" vertical="center" wrapText="1" shrinkToFit="1"/>
    </xf>
    <xf numFmtId="0" fontId="27" fillId="0" borderId="169" xfId="0" applyFont="1" applyBorder="1" applyAlignment="1">
      <alignment horizontal="distributed" vertical="center" wrapText="1" justifyLastLine="1"/>
    </xf>
    <xf numFmtId="204" fontId="30" fillId="0" borderId="0" xfId="0" applyNumberFormat="1" applyFont="1" applyAlignment="1">
      <alignment vertical="center"/>
    </xf>
    <xf numFmtId="204" fontId="47" fillId="0" borderId="74" xfId="0" applyNumberFormat="1" applyFont="1" applyFill="1" applyBorder="1" applyAlignment="1">
      <alignment horizontal="right" vertical="center"/>
    </xf>
    <xf numFmtId="204" fontId="47" fillId="0" borderId="74" xfId="0" applyNumberFormat="1" applyFont="1" applyBorder="1" applyAlignment="1">
      <alignment vertical="center"/>
    </xf>
    <xf numFmtId="38" fontId="47" fillId="0" borderId="74" xfId="46" applyFont="1" applyFill="1" applyBorder="1" applyAlignment="1">
      <alignment horizontal="right" vertical="center" shrinkToFit="1"/>
    </xf>
    <xf numFmtId="38" fontId="47" fillId="0" borderId="74" xfId="46" applyFont="1" applyFill="1" applyBorder="1" applyAlignment="1">
      <alignment vertical="center" shrinkToFit="1"/>
    </xf>
    <xf numFmtId="38" fontId="127" fillId="0" borderId="74" xfId="46" applyFont="1" applyFill="1" applyBorder="1" applyAlignment="1">
      <alignment horizontal="right" vertical="center" wrapText="1" shrinkToFit="1"/>
    </xf>
    <xf numFmtId="0" fontId="34" fillId="0" borderId="174" xfId="0" applyFont="1" applyFill="1" applyBorder="1" applyAlignment="1"/>
    <xf numFmtId="176" fontId="30" fillId="0" borderId="100" xfId="0" applyNumberFormat="1" applyFont="1" applyFill="1" applyBorder="1" applyAlignment="1">
      <alignment horizontal="right" vertical="center"/>
    </xf>
    <xf numFmtId="176" fontId="30" fillId="0" borderId="101" xfId="0" applyNumberFormat="1" applyFont="1" applyFill="1" applyBorder="1" applyAlignment="1">
      <alignment horizontal="right" vertical="center"/>
    </xf>
    <xf numFmtId="176" fontId="30" fillId="0" borderId="102" xfId="0" applyNumberFormat="1" applyFont="1" applyFill="1" applyBorder="1" applyAlignment="1">
      <alignment horizontal="right" vertical="center"/>
    </xf>
    <xf numFmtId="181" fontId="27" fillId="0" borderId="82" xfId="0" applyNumberFormat="1" applyFont="1" applyFill="1" applyBorder="1" applyAlignment="1">
      <alignment horizontal="distributed" vertical="center"/>
    </xf>
    <xf numFmtId="181" fontId="27" fillId="0" borderId="103" xfId="0" applyNumberFormat="1" applyFont="1" applyFill="1" applyBorder="1" applyAlignment="1">
      <alignment horizontal="distributed" vertical="center"/>
    </xf>
    <xf numFmtId="181" fontId="27" fillId="0" borderId="103" xfId="0" applyNumberFormat="1" applyFont="1" applyFill="1" applyBorder="1" applyAlignment="1">
      <alignment horizontal="distributed" vertical="center" shrinkToFit="1"/>
    </xf>
    <xf numFmtId="0" fontId="27" fillId="0" borderId="104" xfId="0" applyNumberFormat="1" applyFont="1" applyFill="1" applyBorder="1" applyAlignment="1">
      <alignment horizontal="distributed" vertical="center"/>
    </xf>
    <xf numFmtId="178" fontId="47" fillId="0" borderId="0" xfId="33" applyNumberFormat="1" applyFont="1" applyFill="1" applyBorder="1" applyAlignment="1">
      <alignment horizontal="right" vertical="center"/>
    </xf>
    <xf numFmtId="0" fontId="34" fillId="0" borderId="113" xfId="0" applyNumberFormat="1" applyFont="1" applyFill="1" applyBorder="1" applyAlignment="1">
      <alignment horizontal="distributed" vertical="center"/>
    </xf>
    <xf numFmtId="221" fontId="26" fillId="0" borderId="94" xfId="0" applyNumberFormat="1" applyFont="1" applyFill="1" applyBorder="1" applyAlignment="1">
      <alignment horizontal="center" vertical="center"/>
    </xf>
    <xf numFmtId="194" fontId="34" fillId="0" borderId="94" xfId="0" applyNumberFormat="1" applyFont="1" applyFill="1" applyBorder="1" applyAlignment="1">
      <alignment horizontal="right" vertical="center"/>
    </xf>
    <xf numFmtId="177" fontId="34" fillId="0" borderId="114" xfId="0" applyNumberFormat="1" applyFont="1" applyFill="1" applyBorder="1" applyAlignment="1">
      <alignment horizontal="left" vertical="center" indent="1"/>
    </xf>
    <xf numFmtId="221" fontId="26" fillId="0" borderId="115" xfId="0" applyNumberFormat="1" applyFont="1" applyFill="1" applyBorder="1" applyAlignment="1">
      <alignment horizontal="center" vertical="center"/>
    </xf>
    <xf numFmtId="194" fontId="34" fillId="0" borderId="115" xfId="0" applyNumberFormat="1" applyFont="1" applyFill="1" applyBorder="1" applyAlignment="1">
      <alignment horizontal="right" vertical="center"/>
    </xf>
    <xf numFmtId="177" fontId="30" fillId="0" borderId="115" xfId="0" applyNumberFormat="1" applyFont="1" applyFill="1" applyBorder="1" applyAlignment="1">
      <alignment horizontal="center" vertical="center"/>
    </xf>
    <xf numFmtId="177" fontId="30" fillId="0" borderId="115" xfId="0" applyNumberFormat="1" applyFont="1" applyFill="1" applyBorder="1" applyAlignment="1" applyProtection="1">
      <alignment horizontal="center" vertical="center"/>
    </xf>
    <xf numFmtId="177" fontId="30" fillId="0" borderId="116" xfId="0" applyNumberFormat="1" applyFont="1" applyFill="1" applyBorder="1" applyAlignment="1">
      <alignment horizontal="center" vertical="center"/>
    </xf>
    <xf numFmtId="177" fontId="34" fillId="0" borderId="93" xfId="0" applyNumberFormat="1" applyFont="1" applyFill="1" applyBorder="1" applyAlignment="1">
      <alignment horizontal="left" vertical="center" indent="1"/>
    </xf>
    <xf numFmtId="177" fontId="30" fillId="0" borderId="94" xfId="0" applyNumberFormat="1" applyFont="1" applyFill="1" applyBorder="1" applyAlignment="1">
      <alignment horizontal="center" vertical="center"/>
    </xf>
    <xf numFmtId="177" fontId="30" fillId="0" borderId="94" xfId="0" applyNumberFormat="1" applyFont="1" applyFill="1" applyBorder="1" applyAlignment="1" applyProtection="1">
      <alignment horizontal="center" vertical="center"/>
    </xf>
    <xf numFmtId="177" fontId="34" fillId="0" borderId="97" xfId="0" applyNumberFormat="1" applyFont="1" applyFill="1" applyBorder="1" applyAlignment="1">
      <alignment horizontal="left" vertical="center" indent="1"/>
    </xf>
    <xf numFmtId="177" fontId="30" fillId="0" borderId="95" xfId="0" applyNumberFormat="1" applyFont="1" applyFill="1" applyBorder="1" applyAlignment="1">
      <alignment horizontal="center" vertical="center"/>
    </xf>
    <xf numFmtId="204" fontId="34" fillId="0" borderId="0" xfId="0" applyNumberFormat="1" applyFont="1" applyFill="1" applyAlignment="1">
      <alignment vertical="center"/>
    </xf>
    <xf numFmtId="211" fontId="34" fillId="0" borderId="0" xfId="0" applyNumberFormat="1" applyFont="1" applyFill="1" applyAlignment="1">
      <alignment vertical="center"/>
    </xf>
    <xf numFmtId="177" fontId="30" fillId="0" borderId="95" xfId="0" applyNumberFormat="1" applyFont="1" applyFill="1" applyBorder="1" applyAlignment="1" applyProtection="1">
      <alignment horizontal="center" vertical="center"/>
    </xf>
    <xf numFmtId="177" fontId="30" fillId="0" borderId="91" xfId="0" applyNumberFormat="1" applyFont="1" applyFill="1" applyBorder="1" applyAlignment="1" applyProtection="1">
      <alignment horizontal="center" vertical="center"/>
    </xf>
    <xf numFmtId="177" fontId="30" fillId="0" borderId="99" xfId="0" applyNumberFormat="1" applyFont="1" applyFill="1" applyBorder="1" applyAlignment="1" applyProtection="1">
      <alignment horizontal="center" vertical="center"/>
    </xf>
    <xf numFmtId="177" fontId="34" fillId="0" borderId="150" xfId="0" applyNumberFormat="1" applyFont="1" applyFill="1" applyBorder="1" applyAlignment="1">
      <alignment horizontal="right" vertical="center"/>
    </xf>
    <xf numFmtId="192" fontId="45" fillId="0" borderId="0" xfId="0" applyNumberFormat="1" applyFont="1" applyAlignment="1">
      <alignment vertical="center"/>
    </xf>
    <xf numFmtId="0" fontId="47" fillId="0" borderId="74" xfId="0" applyFont="1" applyBorder="1" applyAlignment="1">
      <alignment horizontal="right" vertical="center"/>
    </xf>
    <xf numFmtId="177" fontId="30" fillId="0" borderId="165" xfId="0" applyNumberFormat="1" applyFont="1" applyFill="1" applyBorder="1" applyAlignment="1">
      <alignment horizontal="center" vertical="center"/>
    </xf>
    <xf numFmtId="206" fontId="30" fillId="0" borderId="74" xfId="0" applyNumberFormat="1" applyFont="1" applyFill="1" applyBorder="1" applyAlignment="1">
      <alignment horizontal="right" vertical="center"/>
    </xf>
    <xf numFmtId="177" fontId="47" fillId="0" borderId="150" xfId="46" applyNumberFormat="1" applyFont="1" applyFill="1" applyBorder="1" applyAlignment="1">
      <alignment horizontal="right" vertical="center" shrinkToFit="1"/>
    </xf>
    <xf numFmtId="206" fontId="47" fillId="0" borderId="74" xfId="0" applyNumberFormat="1" applyFont="1" applyFill="1" applyBorder="1" applyAlignment="1">
      <alignment horizontal="right" vertical="center"/>
    </xf>
    <xf numFmtId="0" fontId="34" fillId="0" borderId="174" xfId="0" applyFont="1" applyFill="1" applyBorder="1" applyAlignment="1">
      <alignment horizontal="left"/>
    </xf>
    <xf numFmtId="0" fontId="47" fillId="0" borderId="20" xfId="0" applyNumberFormat="1" applyFont="1" applyFill="1" applyBorder="1" applyAlignment="1">
      <alignment horizontal="center" vertical="center"/>
    </xf>
    <xf numFmtId="177" fontId="47" fillId="0" borderId="0" xfId="0" applyNumberFormat="1" applyFont="1" applyFill="1" applyBorder="1" applyAlignment="1">
      <alignment horizontal="right" vertical="center" shrinkToFit="1"/>
    </xf>
    <xf numFmtId="0" fontId="30" fillId="0" borderId="11" xfId="0" applyFont="1" applyFill="1" applyBorder="1" applyAlignment="1">
      <alignment horizontal="distributed" vertical="center" wrapText="1" justifyLastLine="1" shrinkToFit="1"/>
    </xf>
    <xf numFmtId="38" fontId="47" fillId="0" borderId="18" xfId="33" applyFont="1" applyFill="1" applyBorder="1" applyAlignment="1">
      <alignment horizontal="right" vertical="center"/>
    </xf>
    <xf numFmtId="0" fontId="34" fillId="0" borderId="0" xfId="0" applyFont="1" applyFill="1" applyBorder="1" applyAlignment="1">
      <alignment horizontal="left"/>
    </xf>
    <xf numFmtId="0" fontId="34" fillId="0" borderId="0" xfId="0" applyFont="1" applyFill="1" applyAlignment="1">
      <alignment horizontal="left"/>
    </xf>
    <xf numFmtId="176" fontId="34" fillId="0" borderId="73" xfId="0" applyNumberFormat="1" applyFont="1" applyFill="1" applyBorder="1" applyAlignment="1">
      <alignment horizontal="center" vertical="center"/>
    </xf>
    <xf numFmtId="176" fontId="34" fillId="0" borderId="73" xfId="0" applyNumberFormat="1" applyFont="1" applyFill="1" applyBorder="1" applyAlignment="1">
      <alignment horizontal="right" vertical="center"/>
    </xf>
    <xf numFmtId="176" fontId="34" fillId="0" borderId="24" xfId="0" applyNumberFormat="1" applyFont="1" applyFill="1" applyBorder="1" applyAlignment="1">
      <alignment horizontal="center" vertical="center"/>
    </xf>
    <xf numFmtId="176" fontId="34" fillId="0" borderId="0" xfId="0" applyNumberFormat="1" applyFont="1" applyFill="1" applyBorder="1" applyAlignment="1">
      <alignment horizontal="center" vertical="center"/>
    </xf>
    <xf numFmtId="176" fontId="34" fillId="0" borderId="10" xfId="0" applyNumberFormat="1" applyFont="1" applyFill="1" applyBorder="1" applyAlignment="1">
      <alignment horizontal="center" vertical="center"/>
    </xf>
    <xf numFmtId="176" fontId="34" fillId="0" borderId="110" xfId="0" applyNumberFormat="1" applyFont="1" applyFill="1" applyBorder="1" applyAlignment="1">
      <alignment horizontal="center" vertical="center"/>
    </xf>
    <xf numFmtId="176" fontId="34" fillId="0" borderId="110" xfId="0" applyNumberFormat="1" applyFont="1" applyFill="1" applyBorder="1" applyAlignment="1">
      <alignment horizontal="right" vertical="center"/>
    </xf>
    <xf numFmtId="176" fontId="35" fillId="0" borderId="160" xfId="0" applyNumberFormat="1" applyFont="1" applyFill="1" applyBorder="1" applyAlignment="1">
      <alignment horizontal="right" vertical="center"/>
    </xf>
    <xf numFmtId="176" fontId="34" fillId="0" borderId="162" xfId="0" applyNumberFormat="1" applyFont="1" applyFill="1" applyBorder="1" applyAlignment="1">
      <alignment horizontal="center" vertical="center"/>
    </xf>
    <xf numFmtId="176" fontId="34" fillId="0" borderId="160" xfId="0" applyNumberFormat="1" applyFont="1" applyFill="1" applyBorder="1" applyAlignment="1">
      <alignment horizontal="right" vertical="center"/>
    </xf>
    <xf numFmtId="0" fontId="34" fillId="0" borderId="174" xfId="0" applyNumberFormat="1" applyFont="1" applyFill="1" applyBorder="1" applyAlignment="1">
      <alignment shrinkToFit="1"/>
    </xf>
    <xf numFmtId="179" fontId="38" fillId="0" borderId="39" xfId="43" applyNumberFormat="1" applyFont="1" applyFill="1" applyBorder="1" applyAlignment="1">
      <alignment horizontal="right"/>
    </xf>
    <xf numFmtId="178" fontId="47" fillId="0" borderId="0" xfId="33" applyNumberFormat="1" applyFont="1" applyAlignment="1">
      <alignment horizontal="right" vertical="center" shrinkToFit="1"/>
    </xf>
    <xf numFmtId="209" fontId="47" fillId="0" borderId="0" xfId="33" applyNumberFormat="1" applyFont="1" applyAlignment="1">
      <alignment horizontal="right" vertical="center" shrinkToFit="1"/>
    </xf>
    <xf numFmtId="209" fontId="30" fillId="0" borderId="0" xfId="33" applyNumberFormat="1" applyFont="1" applyFill="1" applyBorder="1" applyAlignment="1">
      <alignment horizontal="right" vertical="center" shrinkToFit="1"/>
    </xf>
    <xf numFmtId="209" fontId="30" fillId="0" borderId="19" xfId="33" applyNumberFormat="1" applyFont="1" applyFill="1" applyBorder="1" applyAlignment="1">
      <alignment horizontal="right" vertical="center" shrinkToFit="1"/>
    </xf>
    <xf numFmtId="209" fontId="30" fillId="0" borderId="0" xfId="33" applyNumberFormat="1" applyFont="1" applyAlignment="1">
      <alignment horizontal="right" vertical="center" shrinkToFit="1"/>
    </xf>
    <xf numFmtId="0" fontId="34" fillId="0" borderId="12" xfId="0" applyFont="1" applyFill="1" applyBorder="1" applyAlignment="1">
      <alignment horizontal="distributed" vertical="center" justifyLastLine="1"/>
    </xf>
    <xf numFmtId="0" fontId="34" fillId="0" borderId="12" xfId="0" applyFont="1" applyFill="1" applyBorder="1" applyAlignment="1">
      <alignment horizontal="distributed" vertical="center" wrapText="1" justifyLastLine="1"/>
    </xf>
    <xf numFmtId="0" fontId="34" fillId="0" borderId="20" xfId="0" applyFont="1" applyFill="1" applyBorder="1" applyAlignment="1">
      <alignment horizontal="distributed" vertical="center" shrinkToFit="1"/>
    </xf>
    <xf numFmtId="0" fontId="34" fillId="0" borderId="0" xfId="0" applyFont="1" applyFill="1" applyBorder="1" applyAlignment="1">
      <alignment horizontal="left"/>
    </xf>
    <xf numFmtId="0" fontId="34" fillId="0" borderId="28" xfId="0" applyFont="1" applyFill="1" applyBorder="1" applyAlignment="1">
      <alignment horizontal="distributed" vertical="center" justifyLastLine="1"/>
    </xf>
    <xf numFmtId="0" fontId="34" fillId="0" borderId="27" xfId="0" applyFont="1" applyFill="1" applyBorder="1" applyAlignment="1">
      <alignment horizontal="distributed" vertical="center" justifyLastLine="1"/>
    </xf>
    <xf numFmtId="0" fontId="30" fillId="0" borderId="169" xfId="0" applyFont="1" applyFill="1" applyBorder="1" applyAlignment="1">
      <alignment horizontal="distributed" vertical="center" justifyLastLine="1"/>
    </xf>
    <xf numFmtId="0" fontId="30" fillId="0" borderId="171"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0" fillId="0" borderId="0" xfId="0" applyFont="1" applyFill="1" applyBorder="1" applyAlignment="1">
      <alignment horizontal="distributed" vertical="center"/>
    </xf>
    <xf numFmtId="38" fontId="34" fillId="0" borderId="16" xfId="33" applyFont="1" applyFill="1" applyBorder="1" applyAlignment="1">
      <alignment horizontal="distributed" vertical="center" justifyLastLine="1"/>
    </xf>
    <xf numFmtId="177" fontId="47" fillId="0" borderId="74" xfId="0" applyNumberFormat="1" applyFont="1" applyFill="1" applyBorder="1" applyAlignment="1">
      <alignment horizontal="right" vertical="center"/>
    </xf>
    <xf numFmtId="0" fontId="71" fillId="0" borderId="163" xfId="0" applyNumberFormat="1" applyFont="1" applyFill="1" applyBorder="1" applyAlignment="1">
      <alignment horizontal="distributed" vertical="center" shrinkToFit="1"/>
    </xf>
    <xf numFmtId="204" fontId="34" fillId="0" borderId="0" xfId="0" applyNumberFormat="1" applyFont="1" applyFill="1" applyAlignment="1">
      <alignment horizontal="right" vertical="center"/>
    </xf>
    <xf numFmtId="211" fontId="34" fillId="0" borderId="0" xfId="0" applyNumberFormat="1" applyFont="1" applyFill="1" applyAlignment="1">
      <alignment horizontal="right" vertical="center"/>
    </xf>
    <xf numFmtId="176" fontId="34" fillId="0" borderId="74" xfId="0" applyNumberFormat="1" applyFont="1" applyFill="1" applyBorder="1" applyAlignment="1">
      <alignment horizontal="right" vertical="center"/>
    </xf>
    <xf numFmtId="204" fontId="34" fillId="0" borderId="74" xfId="0" applyNumberFormat="1" applyFont="1" applyFill="1" applyBorder="1" applyAlignment="1">
      <alignment horizontal="right" vertical="center"/>
    </xf>
    <xf numFmtId="176" fontId="34" fillId="0" borderId="89" xfId="0" applyNumberFormat="1" applyFont="1" applyFill="1" applyBorder="1" applyAlignment="1">
      <alignment horizontal="center" vertical="center" shrinkToFit="1"/>
    </xf>
    <xf numFmtId="176" fontId="34" fillId="0" borderId="93" xfId="0" applyNumberFormat="1" applyFont="1" applyFill="1" applyBorder="1" applyAlignment="1">
      <alignment horizontal="center" vertical="center" shrinkToFit="1"/>
    </xf>
    <xf numFmtId="176" fontId="34" fillId="0" borderId="97" xfId="0" applyNumberFormat="1" applyFont="1" applyFill="1" applyBorder="1" applyAlignment="1">
      <alignment horizontal="center" vertical="center" shrinkToFit="1"/>
    </xf>
    <xf numFmtId="0" fontId="46" fillId="0" borderId="0" xfId="0" applyFont="1" applyFill="1" applyAlignment="1">
      <alignment horizontal="center" vertical="center"/>
    </xf>
    <xf numFmtId="0" fontId="26" fillId="0" borderId="0" xfId="0" applyFont="1" applyAlignment="1">
      <alignment horizontal="center" vertical="center"/>
    </xf>
    <xf numFmtId="38" fontId="102" fillId="0" borderId="0" xfId="64" applyNumberFormat="1" applyFont="1" applyFill="1" applyAlignment="1">
      <alignment horizontal="center" vertical="center"/>
    </xf>
    <xf numFmtId="0" fontId="34" fillId="0" borderId="0" xfId="0" applyFont="1" applyAlignment="1">
      <alignment horizontal="center"/>
    </xf>
    <xf numFmtId="176" fontId="34" fillId="0" borderId="83" xfId="0" applyNumberFormat="1" applyFont="1" applyFill="1" applyBorder="1" applyAlignment="1">
      <alignment horizontal="center" vertical="center" shrinkToFit="1"/>
    </xf>
    <xf numFmtId="179" fontId="38" fillId="0" borderId="85" xfId="43" applyNumberFormat="1" applyFont="1" applyFill="1" applyBorder="1" applyAlignment="1">
      <alignment horizontal="right"/>
    </xf>
    <xf numFmtId="184" fontId="35" fillId="0" borderId="0" xfId="0" applyNumberFormat="1" applyFont="1" applyFill="1" applyBorder="1" applyAlignment="1">
      <alignment horizontal="right" vertical="center"/>
    </xf>
    <xf numFmtId="184" fontId="35" fillId="0" borderId="73" xfId="0" applyNumberFormat="1" applyFont="1" applyFill="1" applyBorder="1" applyAlignment="1">
      <alignment horizontal="right" vertical="center"/>
    </xf>
    <xf numFmtId="184" fontId="34" fillId="0" borderId="73" xfId="0" applyNumberFormat="1" applyFont="1" applyFill="1" applyBorder="1" applyAlignment="1">
      <alignment horizontal="right" vertical="center"/>
    </xf>
    <xf numFmtId="184" fontId="35" fillId="0" borderId="19" xfId="0" applyNumberFormat="1" applyFont="1" applyFill="1" applyBorder="1" applyAlignment="1">
      <alignment horizontal="right" vertical="center"/>
    </xf>
    <xf numFmtId="38" fontId="102" fillId="0" borderId="0" xfId="64" applyNumberFormat="1" applyFont="1" applyFill="1" applyAlignment="1">
      <alignment vertical="center"/>
    </xf>
    <xf numFmtId="0" fontId="34" fillId="0" borderId="163" xfId="0" applyFont="1" applyFill="1" applyBorder="1" applyAlignment="1">
      <alignment horizontal="distributed" vertical="center" justifyLastLine="1"/>
    </xf>
    <xf numFmtId="0" fontId="35" fillId="0" borderId="76" xfId="0" applyFont="1" applyFill="1" applyBorder="1" applyAlignment="1">
      <alignment horizontal="center" vertical="center" shrinkToFit="1"/>
    </xf>
    <xf numFmtId="205" fontId="85" fillId="0" borderId="16" xfId="0" applyNumberFormat="1" applyFont="1" applyFill="1" applyBorder="1" applyAlignment="1">
      <alignment horizontal="distributed" vertical="center" wrapText="1" justifyLastLine="1"/>
    </xf>
    <xf numFmtId="205" fontId="85" fillId="0" borderId="30" xfId="0" applyNumberFormat="1" applyFont="1" applyFill="1" applyBorder="1" applyAlignment="1">
      <alignment horizontal="distributed" vertical="center" wrapText="1" justifyLastLine="1"/>
    </xf>
    <xf numFmtId="205" fontId="85" fillId="0" borderId="17" xfId="0" applyNumberFormat="1" applyFont="1" applyFill="1" applyBorder="1" applyAlignment="1">
      <alignment horizontal="distributed" vertical="center" wrapText="1" justifyLastLine="1"/>
    </xf>
    <xf numFmtId="38" fontId="34" fillId="0" borderId="172" xfId="33" applyFont="1" applyFill="1" applyBorder="1" applyAlignment="1">
      <alignment horizontal="right" vertical="center" shrinkToFit="1"/>
    </xf>
    <xf numFmtId="205" fontId="34" fillId="0" borderId="174" xfId="33" applyNumberFormat="1" applyFont="1" applyFill="1" applyBorder="1" applyAlignment="1">
      <alignment horizontal="right" vertical="center" shrinkToFit="1"/>
    </xf>
    <xf numFmtId="0" fontId="30" fillId="0" borderId="150" xfId="0" applyFont="1" applyFill="1" applyBorder="1" applyAlignment="1">
      <alignment horizontal="distributed" vertical="center"/>
    </xf>
    <xf numFmtId="0" fontId="34" fillId="0" borderId="174" xfId="0" applyFont="1" applyFill="1" applyBorder="1" applyAlignment="1">
      <alignment horizontal="right"/>
    </xf>
    <xf numFmtId="0" fontId="34" fillId="0" borderId="172" xfId="0" applyFont="1" applyFill="1" applyBorder="1" applyAlignment="1">
      <alignment horizontal="right"/>
    </xf>
    <xf numFmtId="0" fontId="30" fillId="0" borderId="52" xfId="0" applyFont="1" applyFill="1" applyBorder="1" applyAlignment="1">
      <alignment horizontal="distributed" vertical="center"/>
    </xf>
    <xf numFmtId="38" fontId="34" fillId="0" borderId="0" xfId="33" applyFont="1" applyFill="1" applyBorder="1" applyAlignment="1" applyProtection="1">
      <protection locked="0"/>
    </xf>
    <xf numFmtId="38" fontId="30" fillId="0" borderId="16" xfId="33" applyFont="1" applyFill="1" applyBorder="1" applyAlignment="1" applyProtection="1">
      <alignment horizontal="distributed" vertical="center" justifyLastLine="1"/>
      <protection locked="0"/>
    </xf>
    <xf numFmtId="38" fontId="30" fillId="0" borderId="30" xfId="33" applyFont="1" applyFill="1" applyBorder="1" applyAlignment="1" applyProtection="1">
      <alignment horizontal="distributed" vertical="center" justifyLastLine="1"/>
      <protection locked="0"/>
    </xf>
    <xf numFmtId="38" fontId="30" fillId="0" borderId="12" xfId="33" applyFont="1" applyFill="1" applyBorder="1" applyAlignment="1" applyProtection="1">
      <alignment horizontal="distributed" vertical="center" justifyLastLine="1"/>
      <protection locked="0"/>
    </xf>
    <xf numFmtId="178" fontId="30" fillId="0" borderId="0" xfId="33" applyNumberFormat="1" applyFont="1" applyFill="1" applyBorder="1" applyAlignment="1" applyProtection="1">
      <alignment horizontal="right" vertical="center"/>
      <protection locked="0"/>
    </xf>
    <xf numFmtId="178" fontId="47" fillId="0" borderId="0" xfId="33" applyNumberFormat="1" applyFont="1" applyFill="1" applyBorder="1" applyAlignment="1" applyProtection="1">
      <alignment horizontal="right" vertical="center"/>
      <protection locked="0"/>
    </xf>
    <xf numFmtId="178" fontId="30" fillId="0" borderId="19" xfId="33" applyNumberFormat="1" applyFont="1" applyFill="1" applyBorder="1" applyAlignment="1" applyProtection="1">
      <alignment horizontal="right" vertical="center"/>
      <protection locked="0"/>
    </xf>
    <xf numFmtId="0" fontId="34" fillId="0" borderId="122" xfId="0" applyNumberFormat="1" applyFont="1" applyFill="1" applyBorder="1" applyAlignment="1">
      <alignment horizontal="distributed"/>
    </xf>
    <xf numFmtId="38" fontId="30" fillId="0" borderId="20" xfId="33" applyFont="1" applyFill="1" applyBorder="1" applyAlignment="1" applyProtection="1">
      <alignment horizontal="center" vertical="center"/>
      <protection locked="0"/>
    </xf>
    <xf numFmtId="38" fontId="30" fillId="0" borderId="76" xfId="33" applyFont="1" applyFill="1" applyBorder="1" applyAlignment="1" applyProtection="1">
      <alignment horizontal="distributed" vertical="center"/>
      <protection locked="0"/>
    </xf>
    <xf numFmtId="0" fontId="34" fillId="0" borderId="174" xfId="0" applyNumberFormat="1" applyFont="1" applyFill="1" applyBorder="1" applyAlignment="1">
      <alignment horizontal="right"/>
    </xf>
    <xf numFmtId="38" fontId="30" fillId="0" borderId="163" xfId="33" applyFont="1" applyFill="1" applyBorder="1" applyAlignment="1" applyProtection="1">
      <alignment horizontal="distributed" vertical="center" justifyLastLine="1"/>
      <protection locked="0"/>
    </xf>
    <xf numFmtId="0" fontId="38" fillId="0" borderId="174" xfId="43" applyFont="1" applyFill="1" applyBorder="1" applyAlignment="1">
      <alignment horizontal="right"/>
    </xf>
    <xf numFmtId="179" fontId="38" fillId="0" borderId="172" xfId="43" applyNumberFormat="1" applyFont="1" applyFill="1" applyBorder="1" applyAlignment="1">
      <alignment horizontal="right"/>
    </xf>
    <xf numFmtId="41" fontId="39" fillId="0" borderId="18" xfId="43" applyNumberFormat="1" applyFont="1" applyFill="1" applyBorder="1" applyAlignment="1">
      <alignment horizontal="right" vertical="center"/>
    </xf>
    <xf numFmtId="189" fontId="47" fillId="0" borderId="0" xfId="43" quotePrefix="1" applyNumberFormat="1" applyFont="1" applyFill="1" applyAlignment="1">
      <alignment horizontal="right" vertical="center"/>
    </xf>
    <xf numFmtId="189" fontId="39" fillId="0" borderId="0" xfId="43" quotePrefix="1" applyNumberFormat="1" applyFont="1" applyFill="1" applyAlignment="1">
      <alignment horizontal="right" vertical="center"/>
    </xf>
    <xf numFmtId="41" fontId="47" fillId="0" borderId="0" xfId="45" applyNumberFormat="1" applyFont="1" applyFill="1" applyBorder="1" applyAlignment="1">
      <alignment horizontal="right" vertical="center" shrinkToFit="1"/>
    </xf>
    <xf numFmtId="41" fontId="30" fillId="0" borderId="0" xfId="45" applyNumberFormat="1" applyFont="1" applyFill="1" applyBorder="1" applyAlignment="1">
      <alignment horizontal="right" vertical="center" shrinkToFit="1"/>
    </xf>
    <xf numFmtId="41" fontId="47" fillId="0" borderId="0" xfId="45" applyNumberFormat="1" applyFont="1" applyFill="1" applyAlignment="1">
      <alignment horizontal="right" vertical="center" shrinkToFit="1"/>
    </xf>
    <xf numFmtId="41" fontId="30" fillId="0" borderId="0" xfId="45" applyNumberFormat="1" applyFont="1" applyFill="1" applyAlignment="1">
      <alignment horizontal="right" vertical="center" shrinkToFit="1"/>
    </xf>
    <xf numFmtId="176" fontId="30" fillId="0" borderId="0" xfId="33" applyNumberFormat="1" applyFont="1" applyFill="1" applyAlignment="1">
      <alignment horizontal="right" vertical="center" shrinkToFit="1"/>
    </xf>
    <xf numFmtId="176" fontId="30" fillId="0" borderId="19" xfId="33" applyNumberFormat="1" applyFont="1" applyFill="1" applyBorder="1" applyAlignment="1">
      <alignment horizontal="right" vertical="center" shrinkToFit="1"/>
    </xf>
    <xf numFmtId="177" fontId="30" fillId="0" borderId="53" xfId="0" applyNumberFormat="1" applyFont="1" applyFill="1" applyBorder="1" applyAlignment="1">
      <alignment horizontal="right" vertical="center" shrinkToFit="1"/>
    </xf>
    <xf numFmtId="177" fontId="30" fillId="0" borderId="53" xfId="44" applyNumberFormat="1" applyFont="1" applyFill="1" applyBorder="1" applyAlignment="1">
      <alignment horizontal="right" vertical="center" shrinkToFit="1"/>
    </xf>
    <xf numFmtId="177" fontId="30" fillId="0" borderId="150" xfId="0" applyNumberFormat="1" applyFont="1" applyFill="1" applyBorder="1" applyAlignment="1">
      <alignment horizontal="right" vertical="center" shrinkToFit="1"/>
    </xf>
    <xf numFmtId="177" fontId="30" fillId="0" borderId="78" xfId="0" applyNumberFormat="1" applyFont="1" applyFill="1" applyBorder="1" applyAlignment="1">
      <alignment horizontal="right" vertical="center" shrinkToFit="1"/>
    </xf>
    <xf numFmtId="192" fontId="30" fillId="0" borderId="0" xfId="0" applyNumberFormat="1" applyFont="1" applyAlignment="1">
      <alignment vertical="center"/>
    </xf>
    <xf numFmtId="221" fontId="34" fillId="0" borderId="105" xfId="0" quotePrefix="1" applyNumberFormat="1" applyFont="1" applyFill="1" applyBorder="1" applyAlignment="1">
      <alignment horizontal="center" vertical="center" shrinkToFit="1"/>
    </xf>
    <xf numFmtId="38" fontId="102" fillId="0" borderId="0" xfId="64" applyNumberFormat="1" applyFont="1" applyFill="1" applyAlignment="1">
      <alignment vertical="center"/>
    </xf>
    <xf numFmtId="0" fontId="34" fillId="0" borderId="31" xfId="0" applyFont="1" applyFill="1" applyBorder="1" applyAlignment="1"/>
    <xf numFmtId="0" fontId="55" fillId="0" borderId="16" xfId="0" applyFont="1" applyFill="1" applyBorder="1" applyAlignment="1">
      <alignment horizontal="distributed" vertical="center" wrapText="1" justifyLastLine="1"/>
    </xf>
    <xf numFmtId="0" fontId="55" fillId="0" borderId="16"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0" fontId="55" fillId="0" borderId="38" xfId="0" applyFont="1" applyFill="1" applyBorder="1" applyAlignment="1">
      <alignment horizontal="distributed" vertical="center" wrapText="1" justifyLastLine="1"/>
    </xf>
    <xf numFmtId="0" fontId="30" fillId="0" borderId="30" xfId="0" applyNumberFormat="1" applyFont="1" applyFill="1" applyBorder="1" applyAlignment="1">
      <alignment horizontal="distributed" vertical="center" justifyLastLine="1"/>
    </xf>
    <xf numFmtId="0" fontId="54" fillId="0" borderId="16"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211" fontId="30" fillId="0" borderId="18" xfId="0" applyNumberFormat="1" applyFont="1" applyFill="1" applyBorder="1" applyAlignment="1">
      <alignment horizontal="right" vertical="center"/>
    </xf>
    <xf numFmtId="178" fontId="30" fillId="0" borderId="150" xfId="33" applyNumberFormat="1" applyFont="1" applyFill="1" applyBorder="1" applyAlignment="1">
      <alignment vertical="center"/>
    </xf>
    <xf numFmtId="181" fontId="30" fillId="0" borderId="150" xfId="33" applyNumberFormat="1" applyFont="1" applyFill="1" applyBorder="1" applyAlignment="1">
      <alignment vertical="center"/>
    </xf>
    <xf numFmtId="0" fontId="30" fillId="0" borderId="150" xfId="0" applyNumberFormat="1" applyFont="1" applyFill="1" applyBorder="1" applyAlignment="1">
      <alignment horizontal="distributed" vertical="center"/>
    </xf>
    <xf numFmtId="208" fontId="54" fillId="0" borderId="0" xfId="44" applyNumberFormat="1" applyFont="1" applyFill="1" applyBorder="1" applyAlignment="1">
      <alignment horizontal="right" vertical="center" shrinkToFit="1"/>
    </xf>
    <xf numFmtId="0" fontId="55" fillId="0" borderId="174" xfId="0" applyFont="1" applyFill="1" applyBorder="1" applyAlignment="1">
      <alignment horizontal="right"/>
    </xf>
    <xf numFmtId="0" fontId="55" fillId="0" borderId="174" xfId="0" applyFont="1" applyFill="1" applyBorder="1" applyAlignment="1"/>
    <xf numFmtId="38" fontId="54" fillId="0" borderId="0" xfId="33" applyFont="1" applyFill="1" applyBorder="1" applyAlignment="1">
      <alignment horizontal="right" vertical="center" shrinkToFit="1"/>
    </xf>
    <xf numFmtId="38" fontId="56" fillId="0" borderId="150" xfId="33" applyFont="1" applyFill="1" applyBorder="1" applyAlignment="1">
      <alignment horizontal="right" vertical="center" shrinkToFit="1"/>
    </xf>
    <xf numFmtId="0" fontId="34" fillId="0" borderId="0" xfId="0" applyFont="1" applyFill="1" applyBorder="1" applyAlignment="1">
      <alignment horizontal="left"/>
    </xf>
    <xf numFmtId="38" fontId="56" fillId="0" borderId="150" xfId="44" applyFont="1" applyFill="1" applyBorder="1" applyAlignment="1">
      <alignment horizontal="right" vertical="center" shrinkToFit="1"/>
    </xf>
    <xf numFmtId="213" fontId="54" fillId="0" borderId="0" xfId="33" applyNumberFormat="1" applyFont="1" applyFill="1" applyBorder="1" applyAlignment="1">
      <alignment horizontal="right" vertical="center" shrinkToFit="1"/>
    </xf>
    <xf numFmtId="213" fontId="54" fillId="0" borderId="0" xfId="44" applyNumberFormat="1" applyFont="1" applyFill="1" applyBorder="1" applyAlignment="1">
      <alignment horizontal="right" vertical="center" shrinkToFit="1"/>
    </xf>
    <xf numFmtId="176" fontId="47" fillId="0" borderId="75" xfId="0" applyNumberFormat="1" applyFont="1" applyFill="1" applyBorder="1" applyAlignment="1">
      <alignment horizontal="right" vertical="center" shrinkToFit="1"/>
    </xf>
    <xf numFmtId="176" fontId="47" fillId="0" borderId="74" xfId="0" applyNumberFormat="1" applyFont="1" applyFill="1" applyBorder="1" applyAlignment="1">
      <alignment horizontal="right" vertical="center" shrinkToFit="1"/>
    </xf>
    <xf numFmtId="181" fontId="47" fillId="0" borderId="74" xfId="0"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47" fillId="0" borderId="20" xfId="0" applyFont="1" applyFill="1" applyBorder="1" applyAlignment="1">
      <alignment horizontal="distributed" vertical="center"/>
    </xf>
    <xf numFmtId="0" fontId="34" fillId="0" borderId="23" xfId="0" applyFont="1" applyFill="1" applyBorder="1" applyAlignment="1"/>
    <xf numFmtId="0" fontId="34" fillId="0" borderId="21" xfId="0" applyFont="1" applyFill="1" applyBorder="1" applyAlignment="1">
      <alignment horizontal="distributed" vertical="center" wrapText="1" justifyLastLine="1" shrinkToFit="1"/>
    </xf>
    <xf numFmtId="38" fontId="34" fillId="0" borderId="16" xfId="33" applyFont="1" applyFill="1" applyBorder="1" applyAlignment="1">
      <alignment horizontal="distributed" vertical="center" wrapText="1" justifyLastLine="1"/>
    </xf>
    <xf numFmtId="177" fontId="34" fillId="0" borderId="84" xfId="0" applyNumberFormat="1" applyFont="1" applyFill="1" applyBorder="1" applyAlignment="1">
      <alignment horizontal="center" vertical="center" wrapText="1" shrinkToFit="1"/>
    </xf>
    <xf numFmtId="0" fontId="27" fillId="0" borderId="16" xfId="0" applyFont="1" applyFill="1" applyBorder="1" applyAlignment="1">
      <alignment horizontal="distributed" vertical="center" wrapText="1" justifyLastLine="1" shrinkToFit="1"/>
    </xf>
    <xf numFmtId="176" fontId="27" fillId="0" borderId="153" xfId="0" applyNumberFormat="1" applyFont="1" applyFill="1" applyBorder="1" applyAlignment="1">
      <alignment horizontal="left" vertical="center" wrapText="1" shrinkToFit="1"/>
    </xf>
    <xf numFmtId="38" fontId="30" fillId="0" borderId="10" xfId="46" applyNumberFormat="1" applyFont="1" applyFill="1" applyBorder="1" applyAlignment="1">
      <alignment horizontal="right" vertical="center"/>
    </xf>
    <xf numFmtId="38" fontId="30" fillId="0" borderId="0" xfId="46" applyNumberFormat="1" applyFont="1" applyFill="1" applyBorder="1" applyAlignment="1">
      <alignment horizontal="right" vertical="center"/>
    </xf>
    <xf numFmtId="38" fontId="49" fillId="0" borderId="10" xfId="46" applyNumberFormat="1" applyFont="1" applyFill="1" applyBorder="1" applyAlignment="1">
      <alignment horizontal="right" vertical="center"/>
    </xf>
    <xf numFmtId="38" fontId="49" fillId="0" borderId="0" xfId="46" applyNumberFormat="1" applyFont="1" applyFill="1" applyBorder="1" applyAlignment="1">
      <alignment horizontal="right" vertical="center"/>
    </xf>
    <xf numFmtId="38" fontId="53" fillId="0" borderId="19" xfId="46" applyNumberFormat="1" applyFont="1" applyFill="1" applyBorder="1" applyAlignment="1">
      <alignment horizontal="right" vertical="center" shrinkToFit="1"/>
    </xf>
    <xf numFmtId="38" fontId="53" fillId="0" borderId="19" xfId="46" applyNumberFormat="1" applyFont="1" applyFill="1" applyBorder="1" applyAlignment="1">
      <alignment horizontal="right" vertical="center"/>
    </xf>
    <xf numFmtId="182" fontId="47" fillId="0" borderId="0" xfId="33" applyNumberFormat="1" applyFont="1" applyFill="1" applyBorder="1" applyAlignment="1">
      <alignment horizontal="right" vertical="center"/>
    </xf>
    <xf numFmtId="176" fontId="47" fillId="0" borderId="74" xfId="0" applyNumberFormat="1" applyFont="1" applyBorder="1" applyAlignment="1">
      <alignment vertical="center"/>
    </xf>
    <xf numFmtId="38" fontId="30" fillId="0" borderId="18" xfId="33" applyFont="1" applyFill="1" applyBorder="1" applyAlignment="1">
      <alignment horizontal="right" vertical="center"/>
    </xf>
    <xf numFmtId="0" fontId="34" fillId="0" borderId="0" xfId="0" applyFont="1" applyFill="1" applyBorder="1" applyAlignment="1">
      <alignment horizontal="left"/>
    </xf>
    <xf numFmtId="177" fontId="35" fillId="0" borderId="19" xfId="33" applyNumberFormat="1" applyFont="1" applyBorder="1" applyAlignment="1">
      <alignment vertical="center" shrinkToFit="1"/>
    </xf>
    <xf numFmtId="194" fontId="35" fillId="0" borderId="19" xfId="33" applyNumberFormat="1" applyFont="1" applyBorder="1" applyAlignment="1">
      <alignment vertical="center" shrinkToFit="1"/>
    </xf>
    <xf numFmtId="180" fontId="30" fillId="0" borderId="0" xfId="0" applyNumberFormat="1" applyFont="1" applyFill="1" applyAlignment="1">
      <alignment horizontal="right" vertical="center"/>
    </xf>
    <xf numFmtId="0" fontId="30" fillId="24" borderId="163" xfId="48" applyFont="1" applyFill="1" applyBorder="1" applyAlignment="1">
      <alignment horizontal="center" vertical="distributed" textRotation="255"/>
    </xf>
    <xf numFmtId="176" fontId="35" fillId="0" borderId="94" xfId="0" applyNumberFormat="1" applyFont="1" applyFill="1" applyBorder="1" applyAlignment="1">
      <alignment horizontal="right" vertical="center" shrinkToFit="1"/>
    </xf>
    <xf numFmtId="176" fontId="35" fillId="0" borderId="84" xfId="0" applyNumberFormat="1" applyFont="1" applyFill="1" applyBorder="1" applyAlignment="1">
      <alignment horizontal="right" vertical="center" shrinkToFit="1"/>
    </xf>
    <xf numFmtId="176" fontId="34" fillId="0" borderId="158" xfId="0" applyNumberFormat="1" applyFont="1" applyFill="1" applyBorder="1" applyAlignment="1">
      <alignment horizontal="right" vertical="center" shrinkToFit="1"/>
    </xf>
    <xf numFmtId="176" fontId="34" fillId="0" borderId="98" xfId="0" applyNumberFormat="1" applyFont="1" applyFill="1" applyBorder="1" applyAlignment="1">
      <alignment horizontal="right" vertical="center" shrinkToFit="1"/>
    </xf>
    <xf numFmtId="176" fontId="34" fillId="0" borderId="80" xfId="0" applyNumberFormat="1" applyFont="1" applyFill="1" applyBorder="1" applyAlignment="1">
      <alignment horizontal="right" vertical="center" shrinkToFit="1"/>
    </xf>
    <xf numFmtId="0" fontId="34" fillId="0" borderId="174" xfId="48" applyFont="1" applyFill="1" applyBorder="1" applyAlignment="1"/>
    <xf numFmtId="0" fontId="30" fillId="0" borderId="30" xfId="0" applyFont="1" applyFill="1" applyBorder="1" applyAlignment="1">
      <alignment horizontal="distributed" vertical="center" justifyLastLine="1" shrinkToFit="1"/>
    </xf>
    <xf numFmtId="0" fontId="54" fillId="0" borderId="15"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30" xfId="48" applyFont="1" applyFill="1" applyBorder="1" applyAlignment="1">
      <alignment horizontal="distributed" vertical="center" justifyLastLine="1"/>
    </xf>
    <xf numFmtId="49" fontId="30" fillId="0" borderId="76" xfId="0" applyNumberFormat="1" applyFont="1" applyFill="1" applyBorder="1" applyAlignment="1">
      <alignment horizontal="distributed" vertical="center" justifyLastLine="1"/>
    </xf>
    <xf numFmtId="38" fontId="34" fillId="0" borderId="163" xfId="33" applyFont="1" applyFill="1" applyBorder="1" applyAlignment="1">
      <alignment horizontal="center" vertical="distributed" textRotation="255"/>
    </xf>
    <xf numFmtId="38" fontId="47" fillId="0" borderId="0" xfId="49" applyFont="1" applyFill="1" applyBorder="1" applyAlignment="1">
      <alignment horizontal="right" vertical="center"/>
    </xf>
    <xf numFmtId="38" fontId="30" fillId="0" borderId="19" xfId="49" applyFont="1" applyFill="1" applyBorder="1" applyAlignment="1">
      <alignment horizontal="right" vertical="center"/>
    </xf>
    <xf numFmtId="176" fontId="56" fillId="0" borderId="174" xfId="48" applyNumberFormat="1" applyFont="1" applyFill="1" applyBorder="1" applyAlignment="1">
      <alignment horizontal="right" vertical="center"/>
    </xf>
    <xf numFmtId="176" fontId="54" fillId="0" borderId="74" xfId="48" applyNumberFormat="1" applyFont="1" applyFill="1" applyBorder="1" applyAlignment="1">
      <alignment horizontal="right" vertical="center"/>
    </xf>
    <xf numFmtId="178" fontId="47" fillId="0" borderId="0" xfId="46" applyNumberFormat="1" applyFont="1" applyFill="1" applyBorder="1" applyAlignment="1">
      <alignment vertical="center"/>
    </xf>
    <xf numFmtId="178" fontId="47" fillId="0" borderId="174" xfId="46" applyNumberFormat="1" applyFont="1" applyFill="1" applyBorder="1" applyAlignment="1">
      <alignment vertical="center"/>
    </xf>
    <xf numFmtId="178" fontId="30" fillId="0" borderId="0" xfId="46" applyNumberFormat="1" applyFont="1" applyFill="1" applyBorder="1" applyAlignment="1">
      <alignment vertical="center"/>
    </xf>
    <xf numFmtId="178" fontId="30" fillId="0" borderId="0" xfId="46" applyNumberFormat="1" applyFont="1" applyBorder="1" applyAlignment="1">
      <alignment vertical="center"/>
    </xf>
    <xf numFmtId="178" fontId="30" fillId="0" borderId="19" xfId="46" applyNumberFormat="1" applyFont="1" applyBorder="1" applyAlignment="1">
      <alignment vertical="center"/>
    </xf>
    <xf numFmtId="178" fontId="30" fillId="0" borderId="74" xfId="46" applyNumberFormat="1" applyFont="1" applyBorder="1" applyAlignment="1">
      <alignment vertical="center"/>
    </xf>
    <xf numFmtId="199" fontId="30" fillId="0" borderId="27" xfId="57" applyNumberFormat="1" applyFont="1" applyFill="1" applyBorder="1" applyAlignment="1">
      <alignment justifyLastLine="1"/>
    </xf>
    <xf numFmtId="199" fontId="30" fillId="0" borderId="27" xfId="48" applyNumberFormat="1" applyFont="1" applyFill="1" applyBorder="1" applyAlignment="1">
      <alignment justifyLastLine="1"/>
    </xf>
    <xf numFmtId="0" fontId="30" fillId="0" borderId="169" xfId="0" applyFont="1" applyFill="1" applyBorder="1" applyAlignment="1">
      <alignment horizontal="distributed" vertical="center" justifyLastLine="1" shrinkToFit="1"/>
    </xf>
    <xf numFmtId="0" fontId="34" fillId="0" borderId="0" xfId="0" applyFont="1" applyBorder="1" applyAlignment="1">
      <alignment horizontal="right"/>
    </xf>
    <xf numFmtId="0" fontId="30" fillId="0" borderId="171" xfId="0" applyFont="1" applyFill="1" applyBorder="1" applyAlignment="1">
      <alignment horizontal="center" vertical="center"/>
    </xf>
    <xf numFmtId="0" fontId="30" fillId="0" borderId="169" xfId="0" applyFont="1" applyFill="1" applyBorder="1" applyAlignment="1">
      <alignment horizontal="center" vertical="center" shrinkToFit="1"/>
    </xf>
    <xf numFmtId="0" fontId="30" fillId="0" borderId="169" xfId="0" applyFont="1" applyFill="1" applyBorder="1" applyAlignment="1">
      <alignment horizontal="distributed" vertical="center" wrapText="1" justifyLastLine="1" shrinkToFit="1"/>
    </xf>
    <xf numFmtId="0" fontId="30" fillId="0" borderId="11" xfId="0" applyFont="1" applyFill="1" applyBorder="1" applyAlignment="1">
      <alignment horizontal="distributed" vertical="center" justifyLastLine="1"/>
    </xf>
    <xf numFmtId="49" fontId="30" fillId="0" borderId="76" xfId="0" applyNumberFormat="1" applyFont="1" applyFill="1" applyBorder="1" applyAlignment="1">
      <alignment horizontal="distributed" vertical="center" justifyLastLine="1"/>
    </xf>
    <xf numFmtId="0" fontId="34" fillId="0" borderId="0" xfId="0" applyFont="1" applyFill="1" applyBorder="1" applyAlignment="1">
      <alignment horizontal="left"/>
    </xf>
    <xf numFmtId="49" fontId="30" fillId="0" borderId="11" xfId="0" applyNumberFormat="1" applyFont="1" applyFill="1" applyBorder="1" applyAlignment="1">
      <alignment horizontal="distributed" vertical="center" justifyLastLine="1"/>
    </xf>
    <xf numFmtId="0" fontId="54" fillId="0" borderId="179" xfId="0" applyFont="1" applyFill="1" applyBorder="1" applyAlignment="1">
      <alignment horizontal="distributed" vertical="center" wrapText="1" justifyLastLine="1"/>
    </xf>
    <xf numFmtId="0" fontId="54" fillId="0" borderId="163" xfId="0" applyFont="1" applyFill="1" applyBorder="1" applyAlignment="1">
      <alignment horizontal="distributed" vertical="center" wrapText="1" justifyLastLine="1"/>
    </xf>
    <xf numFmtId="190" fontId="56" fillId="0" borderId="160" xfId="0" quotePrefix="1" applyNumberFormat="1" applyFont="1" applyFill="1" applyBorder="1" applyAlignment="1">
      <alignment horizontal="right" vertical="center"/>
    </xf>
    <xf numFmtId="0" fontId="54" fillId="0" borderId="174" xfId="0" applyFont="1" applyFill="1" applyBorder="1" applyAlignment="1">
      <alignment horizontal="distributed" vertical="center" wrapText="1" justifyLastLine="1"/>
    </xf>
    <xf numFmtId="0" fontId="54" fillId="0" borderId="172" xfId="0" applyFont="1" applyFill="1" applyBorder="1" applyAlignment="1">
      <alignment horizontal="distributed" vertical="center" wrapText="1" justifyLastLine="1"/>
    </xf>
    <xf numFmtId="176" fontId="56" fillId="0" borderId="160" xfId="0" applyNumberFormat="1" applyFont="1" applyBorder="1" applyAlignment="1">
      <alignment vertical="center"/>
    </xf>
    <xf numFmtId="0" fontId="30" fillId="0" borderId="10" xfId="0" applyFont="1" applyFill="1" applyBorder="1" applyAlignment="1">
      <alignment horizontal="distributed" vertical="center" justifyLastLine="1"/>
    </xf>
    <xf numFmtId="0" fontId="30" fillId="0" borderId="20" xfId="0" applyFont="1" applyFill="1" applyBorder="1" applyAlignment="1">
      <alignment horizontal="distributed" vertical="center"/>
    </xf>
    <xf numFmtId="0" fontId="30" fillId="0" borderId="0" xfId="0"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14" xfId="48" applyFont="1" applyFill="1" applyBorder="1" applyAlignment="1">
      <alignment horizontal="distributed" vertical="center" justifyLastLine="1"/>
    </xf>
    <xf numFmtId="0" fontId="49"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xf>
    <xf numFmtId="0" fontId="30" fillId="0" borderId="13" xfId="48" applyFont="1" applyFill="1" applyBorder="1" applyAlignment="1">
      <alignment horizontal="distributed" vertical="center" justifyLastLine="1"/>
    </xf>
    <xf numFmtId="38" fontId="30" fillId="0" borderId="175" xfId="33" applyFont="1" applyFill="1" applyBorder="1" applyAlignment="1">
      <alignment horizontal="distributed" vertical="center"/>
    </xf>
    <xf numFmtId="38" fontId="45" fillId="0" borderId="24" xfId="33" applyFont="1" applyFill="1" applyBorder="1" applyAlignment="1">
      <alignment horizontal="right" vertical="center"/>
    </xf>
    <xf numFmtId="38" fontId="45" fillId="0" borderId="23" xfId="33" applyFont="1" applyFill="1" applyBorder="1" applyAlignment="1">
      <alignment horizontal="right" vertical="center"/>
    </xf>
    <xf numFmtId="38" fontId="53" fillId="0" borderId="18" xfId="33" applyFont="1" applyFill="1" applyBorder="1" applyAlignment="1">
      <alignment horizontal="right" vertical="center"/>
    </xf>
    <xf numFmtId="38" fontId="53" fillId="0" borderId="19" xfId="33" applyFont="1" applyFill="1" applyBorder="1" applyAlignment="1">
      <alignment horizontal="right" vertical="center"/>
    </xf>
    <xf numFmtId="38" fontId="47" fillId="0" borderId="19" xfId="33" applyFont="1" applyFill="1" applyBorder="1" applyAlignment="1">
      <alignment horizontal="right" vertical="center"/>
    </xf>
    <xf numFmtId="176" fontId="47" fillId="0" borderId="178" xfId="0" applyNumberFormat="1" applyFont="1" applyFill="1" applyBorder="1" applyAlignment="1">
      <alignment horizontal="right" vertical="center"/>
    </xf>
    <xf numFmtId="49" fontId="30" fillId="0" borderId="74" xfId="0" applyNumberFormat="1" applyFont="1" applyFill="1" applyBorder="1" applyAlignment="1">
      <alignment horizontal="right" vertical="center"/>
    </xf>
    <xf numFmtId="213" fontId="47" fillId="0" borderId="0" xfId="0" applyNumberFormat="1" applyFont="1" applyFill="1" applyAlignment="1">
      <alignment horizontal="right" vertical="center"/>
    </xf>
    <xf numFmtId="213" fontId="30" fillId="0" borderId="0" xfId="0" applyNumberFormat="1" applyFont="1" applyFill="1" applyBorder="1" applyAlignment="1">
      <alignment horizontal="right" vertical="center"/>
    </xf>
    <xf numFmtId="213" fontId="30" fillId="0" borderId="0" xfId="0" quotePrefix="1" applyNumberFormat="1" applyFont="1" applyFill="1" applyBorder="1" applyAlignment="1">
      <alignment horizontal="right" vertical="center"/>
    </xf>
    <xf numFmtId="213" fontId="30" fillId="0" borderId="19" xfId="0" applyNumberFormat="1" applyFont="1" applyFill="1" applyBorder="1" applyAlignment="1">
      <alignment horizontal="right" vertical="center"/>
    </xf>
    <xf numFmtId="38" fontId="30" fillId="0" borderId="0" xfId="44" quotePrefix="1" applyNumberFormat="1" applyFont="1" applyFill="1" applyAlignment="1">
      <alignment horizontal="right" vertical="center" shrinkToFit="1"/>
    </xf>
    <xf numFmtId="178" fontId="30" fillId="0" borderId="0" xfId="0" applyNumberFormat="1" applyFont="1" applyAlignment="1">
      <alignment vertical="center"/>
    </xf>
    <xf numFmtId="178" fontId="30" fillId="0" borderId="19" xfId="0" applyNumberFormat="1" applyFont="1" applyBorder="1" applyAlignment="1">
      <alignment vertical="center"/>
    </xf>
    <xf numFmtId="0" fontId="27" fillId="0" borderId="103" xfId="0" applyNumberFormat="1" applyFont="1" applyFill="1" applyBorder="1" applyAlignment="1">
      <alignment horizontal="distributed" vertical="center"/>
    </xf>
    <xf numFmtId="0" fontId="30" fillId="0" borderId="177" xfId="0" applyFont="1" applyFill="1" applyBorder="1" applyAlignment="1">
      <alignment horizontal="distributed" vertical="center"/>
    </xf>
    <xf numFmtId="38" fontId="34" fillId="0" borderId="178" xfId="33" applyFont="1" applyFill="1" applyBorder="1" applyAlignment="1">
      <alignment horizontal="right" vertical="center" shrinkToFit="1"/>
    </xf>
    <xf numFmtId="213" fontId="34" fillId="0" borderId="74" xfId="0" applyNumberFormat="1" applyFont="1" applyFill="1" applyBorder="1" applyAlignment="1">
      <alignment horizontal="right" vertical="center" shrinkToFit="1"/>
    </xf>
    <xf numFmtId="49" fontId="47" fillId="0" borderId="174" xfId="0" applyNumberFormat="1" applyFont="1" applyFill="1" applyBorder="1" applyAlignment="1">
      <alignment horizontal="left" vertical="center" justifyLastLine="1"/>
    </xf>
    <xf numFmtId="0" fontId="47" fillId="0" borderId="0" xfId="0" applyFont="1" applyFill="1" applyBorder="1" applyAlignment="1">
      <alignment horizontal="distributed" vertical="center" justifyLastLine="1"/>
    </xf>
    <xf numFmtId="2" fontId="56" fillId="0" borderId="10" xfId="0" applyNumberFormat="1" applyFont="1" applyBorder="1" applyAlignment="1">
      <alignment vertical="center"/>
    </xf>
    <xf numFmtId="38" fontId="30" fillId="0" borderId="24" xfId="33" applyFont="1" applyFill="1" applyBorder="1" applyAlignment="1">
      <alignment horizontal="right" vertical="center"/>
    </xf>
    <xf numFmtId="38" fontId="30" fillId="0" borderId="23" xfId="33" applyFont="1" applyFill="1" applyBorder="1" applyAlignment="1">
      <alignment horizontal="right" vertical="center"/>
    </xf>
    <xf numFmtId="38" fontId="45" fillId="0" borderId="19" xfId="33" applyFont="1" applyFill="1" applyBorder="1" applyAlignment="1">
      <alignment horizontal="right" vertical="center"/>
    </xf>
    <xf numFmtId="180" fontId="30" fillId="0" borderId="0" xfId="48" quotePrefix="1" applyNumberFormat="1" applyFont="1" applyFill="1" applyBorder="1" applyAlignment="1">
      <alignment horizontal="right" vertical="center" shrinkToFit="1"/>
    </xf>
    <xf numFmtId="203" fontId="30" fillId="0" borderId="10" xfId="60" quotePrefix="1" applyNumberFormat="1" applyFont="1" applyFill="1" applyBorder="1" applyAlignment="1">
      <alignment horizontal="right" vertical="center" shrinkToFit="1"/>
    </xf>
    <xf numFmtId="180" fontId="30" fillId="0" borderId="0" xfId="48" applyNumberFormat="1" applyFont="1" applyFill="1" applyBorder="1" applyAlignment="1">
      <alignment horizontal="right" vertical="center" shrinkToFit="1"/>
    </xf>
    <xf numFmtId="182" fontId="30" fillId="0" borderId="0" xfId="48" quotePrefix="1" applyNumberFormat="1" applyFont="1" applyFill="1" applyBorder="1" applyAlignment="1">
      <alignment horizontal="right" vertical="center" shrinkToFit="1"/>
    </xf>
    <xf numFmtId="186" fontId="30" fillId="0" borderId="0" xfId="60" quotePrefix="1" applyNumberFormat="1" applyFont="1" applyFill="1" applyBorder="1" applyAlignment="1">
      <alignment horizontal="right" vertical="center" shrinkToFit="1"/>
    </xf>
    <xf numFmtId="189" fontId="47" fillId="0" borderId="10" xfId="60" quotePrefix="1" applyNumberFormat="1" applyFont="1" applyFill="1" applyBorder="1" applyAlignment="1">
      <alignment horizontal="right" vertical="center" shrinkToFit="1"/>
    </xf>
    <xf numFmtId="180" fontId="47" fillId="0" borderId="0" xfId="48" quotePrefix="1" applyNumberFormat="1" applyFont="1" applyFill="1" applyBorder="1" applyAlignment="1">
      <alignment horizontal="right" vertical="center" shrinkToFit="1"/>
    </xf>
    <xf numFmtId="202" fontId="47" fillId="0" borderId="0" xfId="48" quotePrefix="1" applyNumberFormat="1" applyFont="1" applyFill="1" applyBorder="1" applyAlignment="1">
      <alignment horizontal="right" vertical="center" shrinkToFit="1"/>
    </xf>
    <xf numFmtId="201" fontId="47" fillId="0" borderId="0" xfId="48" quotePrefix="1" applyNumberFormat="1" applyFont="1" applyFill="1" applyBorder="1" applyAlignment="1">
      <alignment horizontal="right" vertical="center" shrinkToFit="1"/>
    </xf>
    <xf numFmtId="182" fontId="47" fillId="0" borderId="0" xfId="48" quotePrefix="1" applyNumberFormat="1" applyFont="1" applyFill="1" applyBorder="1" applyAlignment="1">
      <alignment horizontal="right" vertical="center" shrinkToFit="1"/>
    </xf>
    <xf numFmtId="181" fontId="47" fillId="0" borderId="0" xfId="48" quotePrefix="1" applyNumberFormat="1" applyFont="1" applyFill="1" applyBorder="1" applyAlignment="1">
      <alignment horizontal="right" vertical="center" shrinkToFit="1"/>
    </xf>
    <xf numFmtId="200" fontId="47" fillId="0" borderId="0" xfId="60" quotePrefix="1" applyNumberFormat="1" applyFont="1" applyFill="1" applyBorder="1" applyAlignment="1">
      <alignment horizontal="right" vertical="center" shrinkToFit="1"/>
    </xf>
    <xf numFmtId="189" fontId="30" fillId="0" borderId="0" xfId="60" quotePrefix="1" applyNumberFormat="1" applyFont="1" applyFill="1" applyBorder="1" applyAlignment="1">
      <alignment horizontal="right" vertical="center" shrinkToFit="1"/>
    </xf>
    <xf numFmtId="181" fontId="30" fillId="0" borderId="0" xfId="48" quotePrefix="1" applyNumberFormat="1" applyFont="1" applyFill="1" applyBorder="1" applyAlignment="1">
      <alignment horizontal="right" vertical="center" shrinkToFit="1"/>
    </xf>
    <xf numFmtId="200" fontId="30" fillId="0" borderId="0" xfId="60" quotePrefix="1" applyNumberFormat="1" applyFont="1" applyFill="1" applyBorder="1" applyAlignment="1">
      <alignment horizontal="right" vertical="center" shrinkToFit="1"/>
    </xf>
    <xf numFmtId="180" fontId="30" fillId="0" borderId="19" xfId="48" quotePrefix="1" applyNumberFormat="1" applyFont="1" applyFill="1" applyBorder="1" applyAlignment="1">
      <alignment horizontal="right" vertical="center" shrinkToFit="1"/>
    </xf>
    <xf numFmtId="38" fontId="102" fillId="0" borderId="0" xfId="64" applyNumberFormat="1" applyFont="1" applyFill="1" applyAlignment="1">
      <alignment vertical="center"/>
    </xf>
    <xf numFmtId="0" fontId="34" fillId="0" borderId="31" xfId="0" applyFont="1" applyFill="1" applyBorder="1" applyAlignment="1"/>
    <xf numFmtId="0" fontId="47" fillId="0" borderId="20" xfId="0" applyFont="1" applyFill="1" applyBorder="1" applyAlignment="1">
      <alignment horizontal="distributed" vertical="center"/>
    </xf>
    <xf numFmtId="0" fontId="54" fillId="0" borderId="20" xfId="0" applyFont="1" applyFill="1" applyBorder="1" applyAlignment="1">
      <alignment horizontal="distributed" vertical="center"/>
    </xf>
    <xf numFmtId="0" fontId="30" fillId="0" borderId="16" xfId="0" applyFont="1" applyFill="1" applyBorder="1" applyAlignment="1">
      <alignment horizontal="distributed" vertical="center" wrapText="1" justifyLastLine="1"/>
    </xf>
    <xf numFmtId="0" fontId="34" fillId="0" borderId="30" xfId="0" applyFont="1" applyFill="1" applyBorder="1" applyAlignment="1">
      <alignment horizontal="distributed" vertical="center" wrapText="1" justifyLastLine="1"/>
    </xf>
    <xf numFmtId="0" fontId="87" fillId="0" borderId="0" xfId="0" applyFont="1" applyFill="1" applyAlignment="1"/>
    <xf numFmtId="0" fontId="54" fillId="0" borderId="0" xfId="0" applyFont="1" applyFill="1" applyProtection="1"/>
    <xf numFmtId="0" fontId="54" fillId="0" borderId="16" xfId="0" applyFont="1" applyFill="1" applyBorder="1" applyAlignment="1" applyProtection="1">
      <alignment horizontal="center" vertical="distributed" textRotation="255" shrinkToFit="1"/>
    </xf>
    <xf numFmtId="0" fontId="54" fillId="0" borderId="177" xfId="0" applyFont="1" applyFill="1" applyBorder="1" applyAlignment="1" applyProtection="1">
      <alignment horizontal="center" vertical="distributed" textRotation="255" shrinkToFit="1"/>
    </xf>
    <xf numFmtId="0" fontId="54" fillId="0" borderId="178" xfId="0" applyFont="1" applyFill="1" applyBorder="1" applyAlignment="1" applyProtection="1">
      <alignment horizontal="center" vertical="distributed" textRotation="255" shrinkToFit="1"/>
    </xf>
    <xf numFmtId="0" fontId="66" fillId="0" borderId="178" xfId="0" applyFont="1" applyFill="1" applyBorder="1" applyAlignment="1" applyProtection="1">
      <alignment horizontal="center" vertical="distributed" textRotation="255" shrinkToFit="1"/>
    </xf>
    <xf numFmtId="0" fontId="54" fillId="0" borderId="30" xfId="0" applyFont="1" applyFill="1" applyBorder="1" applyAlignment="1" applyProtection="1">
      <alignment horizontal="center" vertical="distributed" textRotation="255" wrapText="1" shrinkToFit="1"/>
    </xf>
    <xf numFmtId="0" fontId="54" fillId="0" borderId="0" xfId="0" applyFont="1" applyFill="1" applyAlignment="1" applyProtection="1">
      <alignment vertical="center" shrinkToFit="1"/>
    </xf>
    <xf numFmtId="0" fontId="47" fillId="0" borderId="122" xfId="0" applyFont="1" applyFill="1" applyBorder="1" applyAlignment="1">
      <alignment horizontal="distributed" vertical="center"/>
    </xf>
    <xf numFmtId="3" fontId="47" fillId="0" borderId="0" xfId="0" applyNumberFormat="1" applyFont="1" applyFill="1" applyAlignment="1">
      <alignment horizontal="right" vertical="center"/>
    </xf>
    <xf numFmtId="0" fontId="54" fillId="0" borderId="0" xfId="0" applyFont="1" applyFill="1" applyAlignment="1">
      <alignment horizontal="right" vertical="center"/>
    </xf>
    <xf numFmtId="0" fontId="54" fillId="0" borderId="0" xfId="0" quotePrefix="1" applyFont="1" applyFill="1" applyAlignment="1">
      <alignment horizontal="right" vertical="center"/>
    </xf>
    <xf numFmtId="0" fontId="45" fillId="0" borderId="0" xfId="0" quotePrefix="1" applyFont="1" applyFill="1" applyAlignment="1">
      <alignment horizontal="right" vertical="center"/>
    </xf>
    <xf numFmtId="0" fontId="47" fillId="0" borderId="0" xfId="0" applyFont="1" applyFill="1" applyAlignment="1">
      <alignment horizontal="right" vertical="center"/>
    </xf>
    <xf numFmtId="0" fontId="54" fillId="0" borderId="175" xfId="0" applyFont="1" applyFill="1" applyBorder="1" applyAlignment="1">
      <alignment horizontal="distributed" vertical="center"/>
    </xf>
    <xf numFmtId="0" fontId="54" fillId="0" borderId="178" xfId="0" applyFont="1" applyFill="1" applyBorder="1" applyAlignment="1">
      <alignment horizontal="right" vertical="center"/>
    </xf>
    <xf numFmtId="0" fontId="54" fillId="0" borderId="74" xfId="0" applyFont="1" applyFill="1" applyBorder="1" applyAlignment="1">
      <alignment horizontal="right" vertical="center"/>
    </xf>
    <xf numFmtId="0" fontId="70" fillId="0" borderId="174" xfId="0" applyFont="1" applyFill="1" applyBorder="1" applyAlignment="1"/>
    <xf numFmtId="0" fontId="55" fillId="0" borderId="0" xfId="0" applyFont="1" applyFill="1" applyBorder="1" applyAlignment="1">
      <alignment horizontal="distributed" wrapText="1" shrinkToFit="1"/>
    </xf>
    <xf numFmtId="0" fontId="30" fillId="0" borderId="41" xfId="0" applyFont="1" applyFill="1" applyBorder="1" applyAlignment="1">
      <alignment horizontal="distributed" vertical="center"/>
    </xf>
    <xf numFmtId="38" fontId="49" fillId="0" borderId="185" xfId="46" applyFont="1" applyFill="1" applyBorder="1" applyAlignment="1">
      <alignment horizontal="distributed" vertical="center" justifyLastLine="1"/>
    </xf>
    <xf numFmtId="38" fontId="69" fillId="0" borderId="187" xfId="46" applyFont="1" applyFill="1" applyBorder="1" applyAlignment="1">
      <alignment horizontal="distributed" vertical="center" wrapText="1" justifyLastLine="1" shrinkToFit="1"/>
    </xf>
    <xf numFmtId="0" fontId="30" fillId="0" borderId="188" xfId="0" applyFont="1" applyFill="1" applyBorder="1" applyAlignment="1">
      <alignment horizontal="distributed" vertical="center" justifyLastLine="1"/>
    </xf>
    <xf numFmtId="49" fontId="30" fillId="0" borderId="189" xfId="0" applyNumberFormat="1" applyFont="1" applyFill="1" applyBorder="1" applyAlignment="1">
      <alignment horizontal="distributed" vertical="center" justifyLastLine="1"/>
    </xf>
    <xf numFmtId="0" fontId="34" fillId="0" borderId="190" xfId="0" applyFont="1" applyFill="1" applyBorder="1" applyAlignment="1">
      <alignment horizontal="distributed" vertical="center" wrapText="1" justifyLastLine="1"/>
    </xf>
    <xf numFmtId="0" fontId="30" fillId="0" borderId="17" xfId="50" applyFont="1" applyBorder="1" applyAlignment="1">
      <alignment horizontal="distributed" vertical="center" wrapText="1" justifyLastLine="1"/>
    </xf>
    <xf numFmtId="0" fontId="47" fillId="0" borderId="174" xfId="0" applyNumberFormat="1" applyFont="1" applyFill="1" applyBorder="1" applyAlignment="1">
      <alignment horizontal="distributed" vertical="center" justifyLastLine="1" shrinkToFit="1"/>
    </xf>
    <xf numFmtId="176" fontId="47" fillId="0" borderId="172" xfId="0" applyNumberFormat="1" applyFont="1" applyFill="1" applyBorder="1" applyAlignment="1">
      <alignment horizontal="right" vertical="center" shrinkToFit="1"/>
    </xf>
    <xf numFmtId="176" fontId="30" fillId="0" borderId="178" xfId="0" applyNumberFormat="1" applyFont="1" applyFill="1" applyBorder="1" applyAlignment="1">
      <alignment horizontal="right" vertical="center" shrinkToFit="1"/>
    </xf>
    <xf numFmtId="176" fontId="30" fillId="0" borderId="172" xfId="0" applyNumberFormat="1" applyFont="1" applyFill="1" applyBorder="1" applyAlignment="1">
      <alignment horizontal="right" vertical="center" shrinkToFit="1"/>
    </xf>
    <xf numFmtId="0" fontId="30" fillId="0" borderId="0" xfId="0" applyNumberFormat="1" applyFont="1" applyFill="1" applyBorder="1" applyAlignment="1">
      <alignment horizontal="left" vertical="center"/>
    </xf>
    <xf numFmtId="0" fontId="30" fillId="0" borderId="150" xfId="0" applyNumberFormat="1" applyFont="1" applyFill="1" applyBorder="1" applyAlignment="1">
      <alignment horizontal="left" vertical="center"/>
    </xf>
    <xf numFmtId="0" fontId="30" fillId="0" borderId="174" xfId="0" applyNumberFormat="1" applyFont="1" applyFill="1" applyBorder="1" applyAlignment="1">
      <alignment horizontal="left" vertical="center" shrinkToFit="1"/>
    </xf>
    <xf numFmtId="0" fontId="54" fillId="0" borderId="191" xfId="0" applyFont="1" applyFill="1" applyBorder="1" applyAlignment="1">
      <alignment horizontal="distributed" vertical="center" wrapText="1" justifyLastLine="1"/>
    </xf>
    <xf numFmtId="0" fontId="30" fillId="0" borderId="192" xfId="0" applyFont="1" applyFill="1" applyBorder="1" applyAlignment="1">
      <alignment horizontal="distributed" vertical="center" wrapText="1" justifyLastLine="1" shrinkToFit="1"/>
    </xf>
    <xf numFmtId="0" fontId="30" fillId="0" borderId="163" xfId="0" applyNumberFormat="1" applyFont="1" applyFill="1" applyBorder="1" applyAlignment="1">
      <alignment horizontal="distributed" vertical="center" shrinkToFit="1"/>
    </xf>
    <xf numFmtId="181" fontId="30" fillId="0" borderId="160" xfId="0" applyNumberFormat="1" applyFont="1" applyFill="1" applyBorder="1" applyAlignment="1">
      <alignment horizontal="right" vertical="center"/>
    </xf>
    <xf numFmtId="0" fontId="30" fillId="0" borderId="122" xfId="0" applyNumberFormat="1" applyFont="1" applyFill="1" applyBorder="1" applyAlignment="1">
      <alignment horizontal="distributed" vertical="center" shrinkToFit="1"/>
    </xf>
    <xf numFmtId="181" fontId="30" fillId="0" borderId="174" xfId="0" applyNumberFormat="1" applyFont="1" applyFill="1" applyBorder="1" applyAlignment="1">
      <alignment horizontal="right" vertical="center"/>
    </xf>
    <xf numFmtId="0" fontId="30" fillId="0" borderId="175" xfId="0" applyNumberFormat="1" applyFont="1" applyFill="1" applyBorder="1" applyAlignment="1">
      <alignment horizontal="distributed" vertical="center" shrinkToFit="1"/>
    </xf>
    <xf numFmtId="181" fontId="30" fillId="0" borderId="150" xfId="0" applyNumberFormat="1" applyFont="1" applyFill="1" applyBorder="1" applyAlignment="1">
      <alignment horizontal="right" vertical="center"/>
    </xf>
    <xf numFmtId="0" fontId="30" fillId="0" borderId="20" xfId="0" applyNumberFormat="1" applyFont="1" applyFill="1" applyBorder="1" applyAlignment="1">
      <alignment horizontal="distributed" vertical="center" shrinkToFit="1"/>
    </xf>
    <xf numFmtId="0" fontId="30" fillId="0" borderId="194" xfId="0" applyFont="1" applyFill="1" applyBorder="1" applyAlignment="1">
      <alignment horizontal="distributed" vertical="center" justifyLastLine="1"/>
    </xf>
    <xf numFmtId="0" fontId="34" fillId="0" borderId="0" xfId="0" applyFont="1" applyFill="1" applyBorder="1" applyAlignment="1">
      <alignment horizontal="left"/>
    </xf>
    <xf numFmtId="0" fontId="34" fillId="0" borderId="0" xfId="0" applyFont="1" applyFill="1" applyAlignment="1">
      <alignment horizontal="left"/>
    </xf>
    <xf numFmtId="38" fontId="102" fillId="0" borderId="0" xfId="64" applyNumberFormat="1" applyFont="1" applyFill="1" applyAlignment="1">
      <alignment vertical="center"/>
    </xf>
    <xf numFmtId="0" fontId="34" fillId="0" borderId="12" xfId="0" applyFont="1" applyFill="1" applyBorder="1" applyAlignment="1">
      <alignment horizontal="distributed" vertical="center" justifyLastLine="1"/>
    </xf>
    <xf numFmtId="0" fontId="34" fillId="0" borderId="0" xfId="0" applyFont="1" applyFill="1" applyBorder="1" applyAlignment="1">
      <alignment horizontal="left"/>
    </xf>
    <xf numFmtId="0" fontId="34" fillId="0" borderId="28" xfId="0" applyFont="1" applyFill="1" applyBorder="1" applyAlignment="1">
      <alignment horizontal="distributed" vertical="center" justifyLastLine="1"/>
    </xf>
    <xf numFmtId="0" fontId="34" fillId="0" borderId="73" xfId="0" applyFont="1" applyFill="1" applyBorder="1" applyAlignment="1"/>
    <xf numFmtId="177" fontId="35" fillId="0" borderId="150" xfId="0" applyNumberFormat="1" applyFont="1" applyFill="1" applyBorder="1" applyAlignment="1">
      <alignment horizontal="right" vertical="center" shrinkToFit="1"/>
    </xf>
    <xf numFmtId="0" fontId="71" fillId="0" borderId="193" xfId="0" applyFont="1" applyFill="1" applyBorder="1" applyAlignment="1">
      <alignment horizontal="distributed" vertical="center" wrapText="1" justifyLastLine="1"/>
    </xf>
    <xf numFmtId="0" fontId="71" fillId="0" borderId="193" xfId="0" applyFont="1" applyFill="1" applyBorder="1" applyAlignment="1">
      <alignment horizontal="distributed" vertical="center" justifyLastLine="1"/>
    </xf>
    <xf numFmtId="0" fontId="34" fillId="0" borderId="0" xfId="0" applyFont="1" applyAlignment="1">
      <alignment horizontal="left" vertical="center"/>
    </xf>
    <xf numFmtId="0" fontId="34" fillId="0" borderId="160" xfId="0" applyNumberFormat="1" applyFont="1" applyFill="1" applyBorder="1" applyAlignment="1">
      <alignment vertical="center" shrinkToFit="1"/>
    </xf>
    <xf numFmtId="38" fontId="102" fillId="0" borderId="0" xfId="64" applyNumberFormat="1" applyFont="1" applyFill="1" applyAlignment="1">
      <alignment vertical="center"/>
    </xf>
    <xf numFmtId="0" fontId="34" fillId="0" borderId="0" xfId="0" applyFont="1" applyFill="1" applyBorder="1" applyAlignment="1">
      <alignment horizontal="left"/>
    </xf>
    <xf numFmtId="0" fontId="34" fillId="0" borderId="28" xfId="0" applyFont="1" applyFill="1" applyBorder="1" applyAlignment="1">
      <alignment horizontal="distributed" vertical="center" justifyLastLine="1"/>
    </xf>
    <xf numFmtId="0" fontId="34" fillId="0" borderId="27" xfId="0" applyFont="1" applyFill="1" applyBorder="1" applyAlignment="1">
      <alignment horizontal="distributed" vertical="center" justifyLastLine="1"/>
    </xf>
    <xf numFmtId="0" fontId="34" fillId="0" borderId="30" xfId="0" applyFont="1" applyFill="1" applyBorder="1" applyAlignment="1">
      <alignment horizontal="distributed" vertical="center" justifyLastLine="1"/>
    </xf>
    <xf numFmtId="0" fontId="34" fillId="0" borderId="16" xfId="0" applyFont="1" applyFill="1" applyBorder="1" applyAlignment="1">
      <alignment horizontal="distributed" vertical="center" wrapText="1" justifyLastLine="1"/>
    </xf>
    <xf numFmtId="49" fontId="148" fillId="0" borderId="0" xfId="0" applyNumberFormat="1" applyFont="1" applyAlignment="1">
      <alignment vertical="center"/>
    </xf>
    <xf numFmtId="0" fontId="47" fillId="0" borderId="0" xfId="0" applyNumberFormat="1" applyFont="1" applyFill="1" applyBorder="1" applyAlignment="1">
      <alignment horizontal="distributed" vertical="center"/>
    </xf>
    <xf numFmtId="0" fontId="47" fillId="0" borderId="19" xfId="0" applyNumberFormat="1" applyFont="1" applyFill="1" applyBorder="1" applyAlignment="1">
      <alignment horizontal="distributed" vertical="center"/>
    </xf>
    <xf numFmtId="0" fontId="34" fillId="0" borderId="0" xfId="0" applyFont="1" applyFill="1" applyBorder="1" applyAlignment="1">
      <alignment horizontal="left"/>
    </xf>
    <xf numFmtId="38" fontId="45" fillId="0" borderId="10" xfId="33" applyFont="1" applyFill="1" applyBorder="1" applyAlignment="1">
      <alignment horizontal="right" vertical="center"/>
    </xf>
    <xf numFmtId="38" fontId="45" fillId="0" borderId="0" xfId="33" applyFont="1" applyFill="1" applyBorder="1" applyAlignment="1">
      <alignment horizontal="right" vertical="center"/>
    </xf>
    <xf numFmtId="0" fontId="34" fillId="0" borderId="73" xfId="0" applyFont="1" applyFill="1" applyBorder="1" applyAlignment="1">
      <alignment horizontal="right"/>
    </xf>
    <xf numFmtId="0" fontId="34" fillId="0" borderId="108" xfId="0" applyFont="1" applyFill="1" applyBorder="1" applyAlignment="1">
      <alignment horizontal="right"/>
    </xf>
    <xf numFmtId="180" fontId="49" fillId="0" borderId="0" xfId="44" applyNumberFormat="1" applyFont="1" applyAlignment="1">
      <alignment horizontal="right" vertical="center" shrinkToFit="1"/>
    </xf>
    <xf numFmtId="204" fontId="47" fillId="0" borderId="110" xfId="0" applyNumberFormat="1" applyFont="1" applyFill="1" applyBorder="1" applyAlignment="1">
      <alignment horizontal="right" vertical="center"/>
    </xf>
    <xf numFmtId="218" fontId="47" fillId="0" borderId="107" xfId="0" applyNumberFormat="1" applyFont="1" applyFill="1" applyBorder="1" applyAlignment="1">
      <alignment horizontal="right" vertical="center"/>
    </xf>
    <xf numFmtId="177" fontId="53" fillId="0" borderId="119" xfId="0" applyNumberFormat="1" applyFont="1" applyFill="1" applyBorder="1" applyAlignment="1">
      <alignment horizontal="right" vertical="center" shrinkToFit="1"/>
    </xf>
    <xf numFmtId="177" fontId="30" fillId="0" borderId="10" xfId="0" applyNumberFormat="1" applyFont="1" applyFill="1" applyBorder="1" applyAlignment="1">
      <alignment horizontal="right" vertical="center" shrinkToFit="1"/>
    </xf>
    <xf numFmtId="177" fontId="49" fillId="0" borderId="0" xfId="46" applyNumberFormat="1" applyFont="1" applyFill="1" applyBorder="1" applyAlignment="1">
      <alignment horizontal="right" vertical="center" shrinkToFit="1"/>
    </xf>
    <xf numFmtId="177" fontId="30" fillId="0" borderId="18" xfId="0" applyNumberFormat="1" applyFont="1" applyFill="1" applyBorder="1" applyAlignment="1">
      <alignment horizontal="right" vertical="center" shrinkToFit="1"/>
    </xf>
    <xf numFmtId="177" fontId="49" fillId="0" borderId="74" xfId="0" applyNumberFormat="1" applyFont="1" applyFill="1" applyBorder="1" applyAlignment="1">
      <alignment horizontal="right" vertical="center" shrinkToFit="1"/>
    </xf>
    <xf numFmtId="177" fontId="49" fillId="0" borderId="74" xfId="46" applyNumberFormat="1" applyFont="1" applyFill="1" applyBorder="1" applyAlignment="1">
      <alignment horizontal="right" vertical="center" shrinkToFit="1"/>
    </xf>
    <xf numFmtId="177" fontId="47" fillId="0" borderId="119" xfId="0" applyNumberFormat="1" applyFont="1" applyFill="1" applyBorder="1" applyAlignment="1">
      <alignment horizontal="right" vertical="center" shrinkToFit="1"/>
    </xf>
    <xf numFmtId="38" fontId="34" fillId="0" borderId="23" xfId="49" applyFont="1" applyFill="1" applyBorder="1" applyAlignment="1"/>
    <xf numFmtId="0" fontId="47" fillId="0" borderId="20" xfId="0" applyFont="1" applyFill="1" applyBorder="1" applyAlignment="1">
      <alignment horizontal="distributed" vertical="center"/>
    </xf>
    <xf numFmtId="192" fontId="30" fillId="0" borderId="74" xfId="0" applyNumberFormat="1" applyFont="1" applyFill="1" applyBorder="1" applyAlignment="1">
      <alignment horizontal="right" vertical="center"/>
    </xf>
    <xf numFmtId="180" fontId="30" fillId="0" borderId="74" xfId="33" applyNumberFormat="1" applyFont="1" applyFill="1" applyBorder="1" applyAlignment="1">
      <alignment horizontal="right" vertical="center"/>
    </xf>
    <xf numFmtId="180" fontId="47" fillId="0" borderId="0" xfId="33" applyNumberFormat="1" applyFont="1" applyFill="1" applyBorder="1" applyAlignment="1">
      <alignment horizontal="right" vertical="center"/>
    </xf>
    <xf numFmtId="0" fontId="105" fillId="0" borderId="0" xfId="65" applyFont="1" applyAlignment="1">
      <alignment horizontal="center" vertical="center"/>
    </xf>
    <xf numFmtId="38" fontId="102" fillId="0" borderId="0" xfId="64" applyNumberFormat="1" applyFont="1" applyFill="1" applyAlignment="1">
      <alignment vertical="center"/>
    </xf>
    <xf numFmtId="0" fontId="30" fillId="0" borderId="13" xfId="0" applyFont="1" applyFill="1" applyBorder="1" applyAlignment="1">
      <alignment horizontal="distributed" vertical="center" justifyLastLine="1"/>
    </xf>
    <xf numFmtId="0" fontId="30" fillId="0" borderId="14" xfId="0" applyFont="1" applyFill="1" applyBorder="1" applyAlignment="1">
      <alignment horizontal="distributed" vertical="center" justifyLastLine="1"/>
    </xf>
    <xf numFmtId="0" fontId="30" fillId="0" borderId="18" xfId="0" applyFont="1" applyFill="1" applyBorder="1" applyAlignment="1">
      <alignment horizontal="distributed" vertical="center" justifyLastLine="1"/>
    </xf>
    <xf numFmtId="0" fontId="30" fillId="0" borderId="19" xfId="0" applyFont="1" applyFill="1" applyBorder="1" applyAlignment="1">
      <alignment horizontal="distributed" vertical="center" justifyLastLine="1"/>
    </xf>
    <xf numFmtId="0" fontId="32" fillId="0" borderId="0" xfId="0" applyFont="1" applyFill="1" applyAlignment="1">
      <alignment horizontal="center" vertical="center"/>
    </xf>
    <xf numFmtId="0" fontId="30" fillId="0" borderId="11"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xf>
    <xf numFmtId="0" fontId="30" fillId="0" borderId="21" xfId="0" applyFont="1" applyFill="1" applyBorder="1" applyAlignment="1">
      <alignment horizontal="distributed" vertical="center" justifyLastLine="1" shrinkToFit="1"/>
    </xf>
    <xf numFmtId="0" fontId="30" fillId="0" borderId="22" xfId="0" applyFont="1" applyFill="1" applyBorder="1" applyAlignment="1">
      <alignment horizontal="distributed" vertical="center" justifyLastLine="1" shrinkToFit="1"/>
    </xf>
    <xf numFmtId="0" fontId="30" fillId="0" borderId="12" xfId="0" applyFont="1" applyFill="1" applyBorder="1" applyAlignment="1">
      <alignment horizontal="distributed" vertical="center" justifyLastLine="1"/>
    </xf>
    <xf numFmtId="0" fontId="30" fillId="0" borderId="16" xfId="0" applyFont="1" applyFill="1" applyBorder="1" applyAlignment="1">
      <alignment horizontal="distributed" vertical="center" justifyLastLine="1"/>
    </xf>
    <xf numFmtId="0" fontId="32" fillId="0" borderId="0" xfId="0" applyFont="1" applyFill="1" applyAlignment="1">
      <alignment horizontal="center" vertical="center" shrinkToFit="1"/>
    </xf>
    <xf numFmtId="0" fontId="43" fillId="0" borderId="0" xfId="43" applyFont="1" applyFill="1" applyAlignment="1">
      <alignment horizontal="center" vertical="center"/>
    </xf>
    <xf numFmtId="0" fontId="39" fillId="0" borderId="29" xfId="43" applyFont="1" applyFill="1" applyBorder="1" applyAlignment="1">
      <alignment horizontal="distributed" vertical="center" justifyLastLine="1"/>
    </xf>
    <xf numFmtId="0" fontId="39" fillId="0" borderId="26" xfId="43" applyFont="1" applyFill="1" applyBorder="1" applyAlignment="1">
      <alignment horizontal="distributed" vertical="center" justifyLastLine="1"/>
    </xf>
    <xf numFmtId="0" fontId="39" fillId="0" borderId="28" xfId="43" applyFont="1" applyFill="1" applyBorder="1" applyAlignment="1">
      <alignment horizontal="distributed" vertical="center" justifyLastLine="1"/>
    </xf>
    <xf numFmtId="0" fontId="39" fillId="0" borderId="27" xfId="43" applyFont="1" applyFill="1" applyBorder="1" applyAlignment="1">
      <alignment horizontal="distributed" vertical="center" justifyLastLine="1"/>
    </xf>
    <xf numFmtId="0" fontId="39" fillId="0" borderId="11" xfId="43" applyFont="1" applyFill="1" applyBorder="1" applyAlignment="1">
      <alignment horizontal="distributed" vertical="center" justifyLastLine="1"/>
    </xf>
    <xf numFmtId="179" fontId="39" fillId="0" borderId="21" xfId="43" applyNumberFormat="1" applyFont="1" applyFill="1" applyBorder="1" applyAlignment="1">
      <alignment horizontal="distributed" vertical="center" justifyLastLine="1"/>
    </xf>
    <xf numFmtId="179" fontId="39" fillId="0" borderId="22" xfId="43" applyNumberFormat="1" applyFont="1" applyFill="1" applyBorder="1" applyAlignment="1">
      <alignment horizontal="distributed" vertical="center" justifyLastLine="1"/>
    </xf>
    <xf numFmtId="0" fontId="39" fillId="0" borderId="21" xfId="43" applyFont="1" applyFill="1" applyBorder="1" applyAlignment="1">
      <alignment horizontal="distributed" vertical="center" justifyLastLine="1"/>
    </xf>
    <xf numFmtId="0" fontId="39" fillId="0" borderId="22" xfId="43" applyFont="1" applyFill="1" applyBorder="1" applyAlignment="1">
      <alignment horizontal="distributed" vertical="center" justifyLastLine="1"/>
    </xf>
    <xf numFmtId="0" fontId="38" fillId="0" borderId="21" xfId="43" applyFont="1" applyFill="1" applyBorder="1" applyAlignment="1">
      <alignment horizontal="distributed" vertical="center" wrapText="1" justifyLastLine="1"/>
    </xf>
    <xf numFmtId="0" fontId="38" fillId="0" borderId="22" xfId="43" applyFont="1" applyFill="1" applyBorder="1" applyAlignment="1">
      <alignment horizontal="distributed" vertical="center" wrapText="1" justifyLastLine="1"/>
    </xf>
    <xf numFmtId="0" fontId="39" fillId="0" borderId="21" xfId="43" applyFont="1" applyFill="1" applyBorder="1" applyAlignment="1">
      <alignment horizontal="distributed" vertical="center" wrapText="1" justifyLastLine="1"/>
    </xf>
    <xf numFmtId="0" fontId="39" fillId="0" borderId="22" xfId="43" applyFont="1" applyFill="1" applyBorder="1" applyAlignment="1">
      <alignment horizontal="distributed" vertical="center" wrapText="1" justifyLastLine="1"/>
    </xf>
    <xf numFmtId="0" fontId="37" fillId="0" borderId="21" xfId="43" applyFont="1" applyFill="1" applyBorder="1" applyAlignment="1">
      <alignment horizontal="distributed" vertical="center" wrapText="1" justifyLastLine="1"/>
    </xf>
    <xf numFmtId="0" fontId="37" fillId="0" borderId="22" xfId="43" applyFont="1" applyFill="1" applyBorder="1" applyAlignment="1">
      <alignment horizontal="distributed" vertical="center" wrapText="1" justifyLastLine="1"/>
    </xf>
    <xf numFmtId="0" fontId="39" fillId="0" borderId="13" xfId="43" applyFont="1" applyFill="1" applyBorder="1" applyAlignment="1">
      <alignment horizontal="distributed" vertical="center" wrapText="1" justifyLastLine="1"/>
    </xf>
    <xf numFmtId="0" fontId="39" fillId="0" borderId="18" xfId="43" applyFont="1" applyFill="1" applyBorder="1" applyAlignment="1">
      <alignment horizontal="distributed" vertical="center" wrapText="1" justifyLastLine="1"/>
    </xf>
    <xf numFmtId="49" fontId="31" fillId="0" borderId="0" xfId="0" quotePrefix="1" applyNumberFormat="1" applyFont="1" applyFill="1" applyAlignment="1">
      <alignment horizontal="center" vertical="center"/>
    </xf>
    <xf numFmtId="0" fontId="30" fillId="0" borderId="10" xfId="0" applyFont="1" applyFill="1" applyBorder="1" applyAlignment="1">
      <alignment horizontal="distributed" vertical="center" justifyLastLine="1"/>
    </xf>
    <xf numFmtId="49" fontId="31" fillId="0" borderId="0" xfId="0" applyNumberFormat="1" applyFont="1" applyFill="1" applyAlignment="1">
      <alignment horizontal="center" vertical="center"/>
    </xf>
    <xf numFmtId="0" fontId="30" fillId="0" borderId="28" xfId="0" applyFont="1" applyFill="1" applyBorder="1" applyAlignment="1">
      <alignment horizontal="distributed" vertical="center" justifyLastLine="1"/>
    </xf>
    <xf numFmtId="0" fontId="30" fillId="0" borderId="27" xfId="0" applyFont="1" applyFill="1" applyBorder="1" applyAlignment="1">
      <alignment horizontal="distributed" vertical="center" justifyLastLine="1"/>
    </xf>
    <xf numFmtId="49" fontId="30" fillId="0" borderId="29" xfId="0" applyNumberFormat="1" applyFont="1" applyFill="1" applyBorder="1" applyAlignment="1">
      <alignment horizontal="distributed" vertical="center" justifyLastLine="1"/>
    </xf>
    <xf numFmtId="49" fontId="30" fillId="0" borderId="20" xfId="0" applyNumberFormat="1" applyFont="1" applyFill="1" applyBorder="1" applyAlignment="1">
      <alignment horizontal="distributed" vertical="center" justifyLastLine="1"/>
    </xf>
    <xf numFmtId="49" fontId="30" fillId="0" borderId="26" xfId="0" applyNumberFormat="1" applyFont="1" applyFill="1" applyBorder="1" applyAlignment="1">
      <alignment horizontal="distributed" vertical="center" justifyLastLine="1"/>
    </xf>
    <xf numFmtId="0" fontId="30" fillId="0" borderId="30" xfId="0" applyFont="1" applyFill="1" applyBorder="1" applyAlignment="1">
      <alignment horizontal="distributed" vertical="center" justifyLastLine="1"/>
    </xf>
    <xf numFmtId="0" fontId="30" fillId="0" borderId="25" xfId="0" applyFont="1" applyFill="1" applyBorder="1" applyAlignment="1">
      <alignment horizontal="distributed" vertical="center" justifyLastLine="1"/>
    </xf>
    <xf numFmtId="0" fontId="34" fillId="0" borderId="11" xfId="0" applyFont="1" applyFill="1" applyBorder="1" applyAlignment="1">
      <alignment horizontal="distributed" vertical="center" justifyLastLine="1"/>
    </xf>
    <xf numFmtId="0" fontId="34" fillId="0" borderId="15" xfId="0" applyFont="1" applyBorder="1" applyAlignment="1">
      <alignment horizontal="distributed" justifyLastLine="1"/>
    </xf>
    <xf numFmtId="0" fontId="34" fillId="0" borderId="12" xfId="0" applyFont="1" applyFill="1" applyBorder="1" applyAlignment="1">
      <alignment horizontal="distributed" vertical="center" justifyLastLine="1"/>
    </xf>
    <xf numFmtId="0" fontId="34" fillId="0" borderId="16" xfId="0" applyFont="1" applyFill="1" applyBorder="1" applyAlignment="1">
      <alignment horizontal="distributed" vertical="center" justifyLastLine="1"/>
    </xf>
    <xf numFmtId="0" fontId="34" fillId="0" borderId="12" xfId="0" applyFont="1" applyFill="1" applyBorder="1" applyAlignment="1">
      <alignment horizontal="distributed" vertical="center" wrapText="1" justifyLastLine="1"/>
    </xf>
    <xf numFmtId="0" fontId="34" fillId="0" borderId="28" xfId="0" quotePrefix="1" applyFont="1" applyFill="1" applyBorder="1" applyAlignment="1">
      <alignment horizontal="distributed" vertical="center" wrapText="1" justifyLastLine="1"/>
    </xf>
    <xf numFmtId="0" fontId="34" fillId="0" borderId="30" xfId="0" applyFont="1" applyFill="1" applyBorder="1" applyAlignment="1">
      <alignment horizontal="distributed" vertical="center" justifyLastLine="1"/>
    </xf>
    <xf numFmtId="38" fontId="49" fillId="0" borderId="125" xfId="46" applyFont="1" applyFill="1" applyBorder="1" applyAlignment="1">
      <alignment horizontal="distributed" vertical="center" justifyLastLine="1"/>
    </xf>
    <xf numFmtId="38" fontId="49" fillId="0" borderId="126" xfId="46" applyFont="1" applyFill="1" applyBorder="1" applyAlignment="1">
      <alignment horizontal="distributed" vertical="center" justifyLastLine="1"/>
    </xf>
    <xf numFmtId="38" fontId="49" fillId="0" borderId="69" xfId="46" applyFont="1" applyFill="1" applyBorder="1" applyAlignment="1">
      <alignment horizontal="distributed" vertical="center" justifyLastLine="1"/>
    </xf>
    <xf numFmtId="38" fontId="49" fillId="0" borderId="71" xfId="46" applyFont="1" applyFill="1" applyBorder="1" applyAlignment="1">
      <alignment horizontal="distributed" vertical="center" justifyLastLine="1"/>
    </xf>
    <xf numFmtId="38" fontId="49" fillId="0" borderId="70" xfId="46" applyFont="1" applyFill="1" applyBorder="1" applyAlignment="1">
      <alignment horizontal="distributed" vertical="center" justifyLastLine="1"/>
    </xf>
    <xf numFmtId="0" fontId="49" fillId="0" borderId="186" xfId="48" applyFont="1" applyFill="1" applyBorder="1" applyAlignment="1">
      <alignment horizontal="distributed" vertical="center" justifyLastLine="1"/>
    </xf>
    <xf numFmtId="38" fontId="49" fillId="0" borderId="184" xfId="46" applyFont="1" applyFill="1" applyBorder="1" applyAlignment="1">
      <alignment horizontal="distributed" vertical="center" justifyLastLine="1"/>
    </xf>
    <xf numFmtId="0" fontId="49" fillId="0" borderId="149" xfId="48" applyFont="1" applyFill="1" applyBorder="1" applyAlignment="1">
      <alignment horizontal="distributed" vertical="center" justifyLastLine="1"/>
    </xf>
    <xf numFmtId="49" fontId="30" fillId="0" borderId="29" xfId="0" applyNumberFormat="1" applyFont="1" applyFill="1" applyBorder="1" applyAlignment="1">
      <alignment horizontal="distributed" vertical="center" wrapText="1" justifyLastLine="1"/>
    </xf>
    <xf numFmtId="49" fontId="30" fillId="0" borderId="26" xfId="0" applyNumberFormat="1" applyFont="1" applyFill="1" applyBorder="1" applyAlignment="1">
      <alignment horizontal="distributed" vertical="center" wrapText="1" justifyLastLine="1"/>
    </xf>
    <xf numFmtId="0" fontId="30" fillId="0" borderId="12" xfId="0" applyFont="1" applyFill="1" applyBorder="1" applyAlignment="1">
      <alignment horizontal="distributed" vertical="center" wrapText="1" justifyLastLine="1"/>
    </xf>
    <xf numFmtId="0" fontId="30" fillId="0" borderId="16" xfId="0" applyFont="1" applyFill="1" applyBorder="1" applyAlignment="1">
      <alignment horizontal="distributed" vertical="center" wrapText="1" justifyLastLine="1"/>
    </xf>
    <xf numFmtId="0" fontId="30" fillId="0" borderId="28" xfId="0" applyFont="1" applyFill="1" applyBorder="1" applyAlignment="1">
      <alignment horizontal="distributed" vertical="center" wrapText="1" justifyLastLine="1"/>
    </xf>
    <xf numFmtId="176" fontId="32" fillId="0" borderId="0" xfId="43" applyNumberFormat="1" applyFont="1" applyFill="1" applyAlignment="1">
      <alignment horizontal="center" vertical="center"/>
    </xf>
    <xf numFmtId="176" fontId="30" fillId="0" borderId="14" xfId="43" applyNumberFormat="1" applyFont="1" applyFill="1" applyBorder="1" applyAlignment="1">
      <alignment horizontal="distributed" vertical="center" shrinkToFit="1"/>
    </xf>
    <xf numFmtId="176" fontId="30" fillId="0" borderId="19" xfId="43" applyNumberFormat="1" applyFont="1" applyFill="1" applyBorder="1" applyAlignment="1">
      <alignment horizontal="distributed" vertical="center" shrinkToFit="1"/>
    </xf>
    <xf numFmtId="176" fontId="30" fillId="0" borderId="28" xfId="43" applyNumberFormat="1" applyFont="1" applyFill="1" applyBorder="1" applyAlignment="1">
      <alignment horizontal="distributed" vertical="center" justifyLastLine="1" shrinkToFit="1"/>
    </xf>
    <xf numFmtId="176" fontId="30" fillId="0" borderId="27" xfId="43" applyNumberFormat="1" applyFont="1" applyFill="1" applyBorder="1" applyAlignment="1">
      <alignment horizontal="distributed" vertical="center" justifyLastLine="1" shrinkToFit="1"/>
    </xf>
    <xf numFmtId="176" fontId="30" fillId="0" borderId="11" xfId="43" applyNumberFormat="1" applyFont="1" applyFill="1" applyBorder="1" applyAlignment="1">
      <alignment horizontal="distributed" vertical="center" justifyLastLine="1" shrinkToFit="1"/>
    </xf>
    <xf numFmtId="176" fontId="30" fillId="0" borderId="27" xfId="43" applyNumberFormat="1" applyFont="1" applyFill="1" applyBorder="1" applyAlignment="1">
      <alignment horizontal="distributed" vertical="center" justifyLastLine="1"/>
    </xf>
    <xf numFmtId="176" fontId="30" fillId="0" borderId="28" xfId="43" applyNumberFormat="1" applyFont="1" applyFill="1" applyBorder="1" applyAlignment="1">
      <alignment horizontal="distributed" vertical="center" justifyLastLine="1"/>
    </xf>
    <xf numFmtId="176" fontId="32" fillId="0" borderId="0" xfId="43" applyNumberFormat="1" applyFont="1" applyAlignment="1">
      <alignment horizontal="center" vertical="center"/>
    </xf>
    <xf numFmtId="176" fontId="30" fillId="0" borderId="14" xfId="43" applyNumberFormat="1" applyFont="1" applyBorder="1" applyAlignment="1">
      <alignment horizontal="distributed" vertical="center" shrinkToFit="1"/>
    </xf>
    <xf numFmtId="176" fontId="30" fillId="0" borderId="19" xfId="43" applyNumberFormat="1" applyFont="1" applyBorder="1" applyAlignment="1">
      <alignment horizontal="distributed" vertical="center" shrinkToFit="1"/>
    </xf>
    <xf numFmtId="176" fontId="30" fillId="0" borderId="13" xfId="43" applyNumberFormat="1" applyFont="1" applyBorder="1" applyAlignment="1">
      <alignment horizontal="distributed" vertical="center" justifyLastLine="1"/>
    </xf>
    <xf numFmtId="176" fontId="30" fillId="0" borderId="14" xfId="43" applyNumberFormat="1" applyFont="1" applyBorder="1" applyAlignment="1">
      <alignment horizontal="distributed" vertical="center" justifyLastLine="1"/>
    </xf>
    <xf numFmtId="177" fontId="30" fillId="0" borderId="13" xfId="43" applyNumberFormat="1" applyFont="1" applyBorder="1" applyAlignment="1">
      <alignment horizontal="distributed" vertical="center" justifyLastLine="1"/>
    </xf>
    <xf numFmtId="177" fontId="30" fillId="0" borderId="14" xfId="43" applyNumberFormat="1" applyFont="1" applyBorder="1" applyAlignment="1">
      <alignment horizontal="distributed" vertical="center" justifyLastLine="1"/>
    </xf>
    <xf numFmtId="177" fontId="32" fillId="0" borderId="0" xfId="43" applyNumberFormat="1" applyFont="1" applyAlignment="1">
      <alignment horizontal="center" vertical="center"/>
    </xf>
    <xf numFmtId="177" fontId="30" fillId="0" borderId="29" xfId="43" applyNumberFormat="1" applyFont="1" applyBorder="1" applyAlignment="1">
      <alignment horizontal="distributed" vertical="center" shrinkToFit="1"/>
    </xf>
    <xf numFmtId="177" fontId="30" fillId="0" borderId="26" xfId="43" applyNumberFormat="1" applyFont="1" applyBorder="1" applyAlignment="1">
      <alignment horizontal="distributed" vertical="center" shrinkToFit="1"/>
    </xf>
    <xf numFmtId="177" fontId="30" fillId="0" borderId="27" xfId="43" applyNumberFormat="1" applyFont="1" applyBorder="1" applyAlignment="1">
      <alignment horizontal="distributed" vertical="center" justifyLastLine="1"/>
    </xf>
    <xf numFmtId="38" fontId="32" fillId="0" borderId="0" xfId="33" applyFont="1" applyFill="1" applyAlignment="1">
      <alignment horizontal="center" vertical="center"/>
    </xf>
    <xf numFmtId="0" fontId="32" fillId="0" borderId="0" xfId="0" applyFont="1" applyFill="1" applyAlignment="1">
      <alignment horizontal="center"/>
    </xf>
    <xf numFmtId="0" fontId="31" fillId="0" borderId="0" xfId="0" applyFont="1" applyFill="1" applyAlignment="1">
      <alignment horizontal="center" vertical="center"/>
    </xf>
    <xf numFmtId="0" fontId="30" fillId="0" borderId="29" xfId="0" applyFont="1" applyFill="1" applyBorder="1" applyAlignment="1">
      <alignment horizontal="distributed" vertical="center"/>
    </xf>
    <xf numFmtId="0" fontId="30" fillId="0" borderId="20" xfId="0" applyFont="1" applyFill="1" applyBorder="1" applyAlignment="1">
      <alignment horizontal="distributed" vertical="center"/>
    </xf>
    <xf numFmtId="0" fontId="32" fillId="0" borderId="0" xfId="0" applyFont="1" applyAlignment="1">
      <alignment horizontal="center" vertical="center"/>
    </xf>
    <xf numFmtId="0" fontId="26" fillId="0" borderId="21" xfId="0" applyFont="1" applyFill="1" applyBorder="1" applyAlignment="1">
      <alignment horizontal="distributed" vertical="center" wrapText="1" justifyLastLine="1" shrinkToFit="1"/>
    </xf>
    <xf numFmtId="0" fontId="26" fillId="0" borderId="41" xfId="0" applyFont="1" applyFill="1" applyBorder="1" applyAlignment="1">
      <alignment horizontal="distributed" vertical="center" wrapText="1" justifyLastLine="1" shrinkToFit="1"/>
    </xf>
    <xf numFmtId="0" fontId="26" fillId="0" borderId="177" xfId="0" applyFont="1" applyFill="1" applyBorder="1" applyAlignment="1">
      <alignment horizontal="distributed" vertical="center" wrapText="1" justifyLastLine="1" shrinkToFit="1"/>
    </xf>
    <xf numFmtId="0" fontId="34" fillId="0" borderId="21" xfId="0" applyFont="1" applyFill="1" applyBorder="1" applyAlignment="1">
      <alignment horizontal="distributed" vertical="center" wrapText="1" justifyLastLine="1" shrinkToFit="1"/>
    </xf>
    <xf numFmtId="0" fontId="34" fillId="0" borderId="41" xfId="0" applyFont="1" applyFill="1" applyBorder="1" applyAlignment="1">
      <alignment horizontal="distributed" vertical="center" justifyLastLine="1" shrinkToFit="1"/>
    </xf>
    <xf numFmtId="0" fontId="34" fillId="0" borderId="177" xfId="0" applyFont="1" applyFill="1" applyBorder="1" applyAlignment="1">
      <alignment horizontal="distributed" vertical="center" justifyLastLine="1" shrinkToFit="1"/>
    </xf>
    <xf numFmtId="0" fontId="30" fillId="0" borderId="173" xfId="0" applyFont="1" applyFill="1" applyBorder="1" applyAlignment="1">
      <alignment horizontal="distributed" vertical="center" justifyLastLine="1" shrinkToFit="1"/>
    </xf>
    <xf numFmtId="0" fontId="30" fillId="0" borderId="177" xfId="0" applyFont="1" applyFill="1" applyBorder="1" applyAlignment="1">
      <alignment horizontal="distributed" vertical="center" justifyLastLine="1" shrinkToFit="1"/>
    </xf>
    <xf numFmtId="0" fontId="27" fillId="0" borderId="30" xfId="0" applyFont="1" applyFill="1" applyBorder="1" applyAlignment="1">
      <alignment horizontal="distributed" vertical="center" justifyLastLine="1" shrinkToFit="1"/>
    </xf>
    <xf numFmtId="0" fontId="27" fillId="0" borderId="163" xfId="0" applyFont="1" applyFill="1" applyBorder="1" applyAlignment="1">
      <alignment horizontal="distributed" vertical="center" justifyLastLine="1" shrinkToFit="1"/>
    </xf>
    <xf numFmtId="0" fontId="32" fillId="0" borderId="0" xfId="0" applyFont="1" applyBorder="1" applyAlignment="1">
      <alignment horizontal="center" vertical="center"/>
    </xf>
    <xf numFmtId="0" fontId="30" fillId="0" borderId="169" xfId="0" applyFont="1" applyFill="1" applyBorder="1" applyAlignment="1">
      <alignment horizontal="distributed" vertical="center" justifyLastLine="1" shrinkToFit="1"/>
    </xf>
    <xf numFmtId="0" fontId="30" fillId="0" borderId="171" xfId="0" applyFont="1" applyFill="1" applyBorder="1" applyAlignment="1">
      <alignment horizontal="distributed" vertical="center" justifyLastLine="1" shrinkToFit="1"/>
    </xf>
    <xf numFmtId="0" fontId="30" fillId="0" borderId="170" xfId="0" applyFont="1" applyFill="1" applyBorder="1" applyAlignment="1">
      <alignment horizontal="distributed" vertical="center" justifyLastLine="1" shrinkToFit="1"/>
    </xf>
    <xf numFmtId="0" fontId="30" fillId="0" borderId="41" xfId="0" applyFont="1" applyFill="1" applyBorder="1" applyAlignment="1">
      <alignment horizontal="distributed" vertical="center" justifyLastLine="1" shrinkToFit="1"/>
    </xf>
    <xf numFmtId="0" fontId="30" fillId="0" borderId="29" xfId="0" applyFont="1" applyFill="1" applyBorder="1" applyAlignment="1">
      <alignment horizontal="center" vertical="center" justifyLastLine="1" shrinkToFit="1"/>
    </xf>
    <xf numFmtId="0" fontId="30" fillId="0" borderId="20" xfId="0" applyFont="1" applyFill="1" applyBorder="1" applyAlignment="1">
      <alignment horizontal="center" vertical="center" justifyLastLine="1" shrinkToFit="1"/>
    </xf>
    <xf numFmtId="0" fontId="30" fillId="0" borderId="175" xfId="0" applyFont="1" applyFill="1" applyBorder="1" applyAlignment="1">
      <alignment horizontal="center" vertical="center" justifyLastLine="1" shrinkToFit="1"/>
    </xf>
    <xf numFmtId="0" fontId="26" fillId="0" borderId="13" xfId="0" applyFont="1" applyFill="1" applyBorder="1" applyAlignment="1">
      <alignment horizontal="distributed" vertical="center" wrapText="1" justifyLastLine="1" shrinkToFit="1"/>
    </xf>
    <xf numFmtId="0" fontId="26" fillId="0" borderId="10" xfId="0" applyFont="1" applyFill="1" applyBorder="1" applyAlignment="1">
      <alignment horizontal="distributed" vertical="center" wrapText="1" justifyLastLine="1" shrinkToFit="1"/>
    </xf>
    <xf numFmtId="0" fontId="26" fillId="0" borderId="178" xfId="0" applyFont="1" applyFill="1" applyBorder="1" applyAlignment="1">
      <alignment horizontal="distributed" vertical="center" wrapText="1" justifyLastLine="1" shrinkToFit="1"/>
    </xf>
    <xf numFmtId="0" fontId="60" fillId="0" borderId="0" xfId="0" applyFont="1" applyAlignment="1">
      <alignment horizontal="center" vertical="center"/>
    </xf>
    <xf numFmtId="0" fontId="55" fillId="0" borderId="0" xfId="0" applyFont="1" applyAlignment="1">
      <alignment horizontal="center"/>
    </xf>
    <xf numFmtId="0" fontId="30" fillId="0" borderId="21" xfId="0" applyFont="1" applyFill="1" applyBorder="1" applyAlignment="1">
      <alignment horizontal="distributed" vertical="center" justifyLastLine="1"/>
    </xf>
    <xf numFmtId="0" fontId="30" fillId="0" borderId="22" xfId="0" applyFont="1" applyFill="1" applyBorder="1" applyAlignment="1">
      <alignment horizontal="distributed" vertical="center" justifyLastLine="1"/>
    </xf>
    <xf numFmtId="0" fontId="34" fillId="0" borderId="31" xfId="0" applyFont="1" applyFill="1" applyBorder="1" applyAlignment="1">
      <alignment horizontal="left"/>
    </xf>
    <xf numFmtId="0" fontId="30" fillId="0" borderId="13" xfId="0" applyFont="1" applyFill="1" applyBorder="1" applyAlignment="1">
      <alignment horizontal="distributed" vertical="center" wrapText="1" justifyLastLine="1"/>
    </xf>
    <xf numFmtId="0" fontId="30" fillId="0" borderId="37" xfId="0" applyFont="1" applyFill="1" applyBorder="1" applyAlignment="1">
      <alignment horizontal="distributed" vertical="center" justifyLastLine="1"/>
    </xf>
    <xf numFmtId="0" fontId="30" fillId="0" borderId="33" xfId="0" applyFont="1" applyFill="1" applyBorder="1" applyAlignment="1">
      <alignment horizontal="distributed" vertical="center" justifyLastLine="1"/>
    </xf>
    <xf numFmtId="0" fontId="30" fillId="0" borderId="29" xfId="0" applyFont="1" applyFill="1" applyBorder="1" applyAlignment="1">
      <alignment horizontal="distributed" vertical="center" justifyLastLine="1"/>
    </xf>
    <xf numFmtId="0" fontId="30" fillId="0" borderId="26" xfId="0" applyFont="1" applyFill="1" applyBorder="1" applyAlignment="1">
      <alignment horizontal="distributed" vertical="center" justifyLastLine="1"/>
    </xf>
    <xf numFmtId="0" fontId="34" fillId="0" borderId="0" xfId="0" applyFont="1" applyFill="1" applyBorder="1" applyAlignment="1">
      <alignment horizontal="distributed" vertical="center"/>
    </xf>
    <xf numFmtId="0" fontId="34" fillId="0" borderId="20" xfId="0" applyFont="1" applyFill="1" applyBorder="1" applyAlignment="1">
      <alignment horizontal="distributed" vertical="center"/>
    </xf>
    <xf numFmtId="0" fontId="34" fillId="0" borderId="0" xfId="0" applyFont="1" applyFill="1" applyBorder="1" applyAlignment="1">
      <alignment horizontal="distributed" vertical="center" wrapText="1"/>
    </xf>
    <xf numFmtId="0" fontId="34" fillId="0" borderId="0" xfId="0" applyFont="1" applyFill="1" applyBorder="1" applyAlignment="1">
      <alignment horizontal="distributed" vertical="center" shrinkToFit="1"/>
    </xf>
    <xf numFmtId="0" fontId="34" fillId="0" borderId="20" xfId="0" applyFont="1" applyFill="1" applyBorder="1" applyAlignment="1">
      <alignment horizontal="distributed" vertical="center" shrinkToFit="1"/>
    </xf>
    <xf numFmtId="0" fontId="34" fillId="0" borderId="29" xfId="0" applyFont="1" applyFill="1" applyBorder="1" applyAlignment="1">
      <alignment horizontal="distributed" vertical="center" justifyLastLine="1"/>
    </xf>
    <xf numFmtId="0" fontId="34" fillId="0" borderId="21" xfId="0" applyFont="1" applyFill="1" applyBorder="1" applyAlignment="1">
      <alignment horizontal="distributed" vertical="center" justifyLastLine="1"/>
    </xf>
    <xf numFmtId="0" fontId="34" fillId="0" borderId="76" xfId="0" applyFont="1" applyFill="1" applyBorder="1" applyAlignment="1">
      <alignment horizontal="distributed" vertical="center" justifyLastLine="1"/>
    </xf>
    <xf numFmtId="0" fontId="34" fillId="0" borderId="22" xfId="0" applyFont="1" applyFill="1" applyBorder="1" applyAlignment="1">
      <alignment horizontal="distributed" vertical="center" justifyLastLine="1"/>
    </xf>
    <xf numFmtId="0" fontId="47" fillId="0" borderId="27" xfId="0" applyFont="1" applyFill="1" applyBorder="1" applyAlignment="1">
      <alignment horizontal="distributed" vertical="center" justifyLastLine="1"/>
    </xf>
    <xf numFmtId="0" fontId="30" fillId="0" borderId="48" xfId="0" applyFont="1" applyFill="1" applyBorder="1" applyAlignment="1">
      <alignment horizontal="distributed" vertical="center" justifyLastLine="1"/>
    </xf>
    <xf numFmtId="0" fontId="30" fillId="0" borderId="49" xfId="0" applyFont="1" applyFill="1" applyBorder="1" applyAlignment="1">
      <alignment horizontal="distributed" vertical="center" justifyLastLine="1"/>
    </xf>
    <xf numFmtId="0" fontId="30" fillId="0" borderId="0" xfId="0" applyFont="1" applyFill="1" applyBorder="1" applyAlignment="1">
      <alignment horizontal="distributed" vertical="center" justifyLastLine="1"/>
    </xf>
    <xf numFmtId="0" fontId="30" fillId="0" borderId="14" xfId="0" applyFont="1" applyFill="1" applyBorder="1" applyAlignment="1">
      <alignment horizontal="distributed" vertical="center" shrinkToFit="1"/>
    </xf>
    <xf numFmtId="0" fontId="30" fillId="0" borderId="0" xfId="0" applyFont="1" applyFill="1" applyBorder="1" applyAlignment="1">
      <alignment horizontal="distributed" vertical="center" shrinkToFit="1"/>
    </xf>
    <xf numFmtId="0" fontId="30" fillId="0" borderId="19" xfId="0" applyFont="1" applyFill="1" applyBorder="1" applyAlignment="1">
      <alignment horizontal="distributed" vertical="center" shrinkToFit="1"/>
    </xf>
    <xf numFmtId="0" fontId="30" fillId="0" borderId="29" xfId="0" applyFont="1" applyFill="1" applyBorder="1" applyAlignment="1">
      <alignment horizontal="distributed" vertical="center" indent="1"/>
    </xf>
    <xf numFmtId="0" fontId="30" fillId="0" borderId="26" xfId="0" applyFont="1" applyFill="1" applyBorder="1" applyAlignment="1">
      <alignment horizontal="distributed" vertical="center" indent="1"/>
    </xf>
    <xf numFmtId="0" fontId="30" fillId="0" borderId="42" xfId="0" applyFont="1" applyFill="1" applyBorder="1" applyAlignment="1">
      <alignment horizontal="distributed" vertical="center" justifyLastLine="1"/>
    </xf>
    <xf numFmtId="38" fontId="32" fillId="0" borderId="0" xfId="46" applyFont="1" applyFill="1" applyAlignment="1">
      <alignment horizontal="center" vertical="center"/>
    </xf>
    <xf numFmtId="0" fontId="30" fillId="0" borderId="28" xfId="46" applyNumberFormat="1" applyFont="1" applyFill="1" applyBorder="1" applyAlignment="1">
      <alignment horizontal="distributed" vertical="center" justifyLastLine="1"/>
    </xf>
    <xf numFmtId="0" fontId="30" fillId="0" borderId="11" xfId="46" applyNumberFormat="1" applyFont="1" applyFill="1" applyBorder="1" applyAlignment="1">
      <alignment horizontal="distributed" vertical="center" justifyLastLine="1"/>
    </xf>
    <xf numFmtId="0" fontId="30" fillId="0" borderId="27" xfId="46" applyNumberFormat="1" applyFont="1" applyFill="1" applyBorder="1" applyAlignment="1">
      <alignment horizontal="distributed" vertical="center" justifyLastLine="1"/>
    </xf>
    <xf numFmtId="0" fontId="30" fillId="0" borderId="21" xfId="46" applyNumberFormat="1" applyFont="1" applyFill="1" applyBorder="1" applyAlignment="1">
      <alignment horizontal="distributed" vertical="center" justifyLastLine="1"/>
    </xf>
    <xf numFmtId="0" fontId="30" fillId="0" borderId="77" xfId="46" applyNumberFormat="1" applyFont="1" applyFill="1" applyBorder="1" applyAlignment="1">
      <alignment horizontal="distributed" vertical="center" justifyLastLine="1"/>
    </xf>
    <xf numFmtId="0" fontId="34" fillId="0" borderId="21" xfId="46" applyNumberFormat="1" applyFont="1" applyFill="1" applyBorder="1" applyAlignment="1">
      <alignment horizontal="distributed" vertical="center" wrapText="1" justifyLastLine="1"/>
    </xf>
    <xf numFmtId="0" fontId="34" fillId="0" borderId="77" xfId="46" applyNumberFormat="1" applyFont="1" applyFill="1" applyBorder="1" applyAlignment="1">
      <alignment horizontal="distributed" vertical="center" wrapText="1" justifyLastLine="1"/>
    </xf>
    <xf numFmtId="0" fontId="34" fillId="0" borderId="21" xfId="46" applyNumberFormat="1" applyFont="1" applyFill="1" applyBorder="1" applyAlignment="1">
      <alignment horizontal="distributed" vertical="center" justifyLastLine="1"/>
    </xf>
    <xf numFmtId="0" fontId="34" fillId="0" borderId="77" xfId="46" applyNumberFormat="1" applyFont="1" applyFill="1" applyBorder="1" applyAlignment="1">
      <alignment horizontal="distributed" vertical="center" justifyLastLine="1"/>
    </xf>
    <xf numFmtId="0" fontId="30" fillId="0" borderId="13" xfId="46" applyNumberFormat="1" applyFont="1" applyFill="1" applyBorder="1" applyAlignment="1">
      <alignment horizontal="center" vertical="center" wrapText="1" justifyLastLine="1"/>
    </xf>
    <xf numFmtId="0" fontId="30" fillId="0" borderId="75" xfId="46" applyNumberFormat="1" applyFont="1" applyFill="1" applyBorder="1" applyAlignment="1">
      <alignment horizontal="center" vertical="center" justifyLastLine="1"/>
    </xf>
    <xf numFmtId="0" fontId="30" fillId="0" borderId="15" xfId="46" applyNumberFormat="1" applyFont="1" applyFill="1" applyBorder="1" applyAlignment="1">
      <alignment horizontal="distributed" vertical="center" justifyLastLine="1"/>
    </xf>
    <xf numFmtId="0" fontId="30" fillId="0" borderId="12" xfId="46" applyNumberFormat="1" applyFont="1" applyFill="1" applyBorder="1" applyAlignment="1">
      <alignment horizontal="distributed" vertical="center" justifyLastLine="1"/>
    </xf>
    <xf numFmtId="0" fontId="30" fillId="0" borderId="43" xfId="46" applyNumberFormat="1" applyFont="1" applyFill="1" applyBorder="1" applyAlignment="1">
      <alignment horizontal="distributed" vertical="center" justifyLastLine="1"/>
    </xf>
    <xf numFmtId="0" fontId="30" fillId="0" borderId="47" xfId="46" applyNumberFormat="1" applyFont="1" applyFill="1" applyBorder="1" applyAlignment="1">
      <alignment horizontal="distributed" vertical="center" justifyLastLine="1"/>
    </xf>
    <xf numFmtId="0" fontId="30" fillId="0" borderId="29" xfId="46" applyNumberFormat="1" applyFont="1" applyFill="1" applyBorder="1" applyAlignment="1">
      <alignment horizontal="distributed" vertical="center" justifyLastLine="1"/>
    </xf>
    <xf numFmtId="0" fontId="30" fillId="0" borderId="76" xfId="46" applyNumberFormat="1" applyFont="1" applyFill="1" applyBorder="1" applyAlignment="1">
      <alignment horizontal="distributed" vertical="center" justifyLastLine="1"/>
    </xf>
    <xf numFmtId="0" fontId="30" fillId="0" borderId="37" xfId="46" applyNumberFormat="1" applyFont="1" applyFill="1" applyBorder="1" applyAlignment="1">
      <alignment horizontal="distributed" vertical="center" justifyLastLine="1"/>
    </xf>
    <xf numFmtId="0" fontId="30" fillId="0" borderId="33" xfId="46" applyNumberFormat="1" applyFont="1" applyFill="1" applyBorder="1" applyAlignment="1">
      <alignment horizontal="distributed" vertical="center" justifyLastLine="1"/>
    </xf>
    <xf numFmtId="0" fontId="54" fillId="0" borderId="0" xfId="0" applyFont="1" applyAlignment="1">
      <alignment horizontal="distributed" vertical="center" indent="1"/>
    </xf>
    <xf numFmtId="0" fontId="54" fillId="0" borderId="20" xfId="0" applyFont="1" applyBorder="1" applyAlignment="1">
      <alignment horizontal="distributed" vertical="center" indent="1"/>
    </xf>
    <xf numFmtId="0" fontId="54" fillId="0" borderId="27" xfId="0" applyFont="1" applyBorder="1" applyAlignment="1">
      <alignment horizontal="distributed" vertical="center" justifyLastLine="1"/>
    </xf>
    <xf numFmtId="0" fontId="54" fillId="0" borderId="11" xfId="0" applyFont="1" applyBorder="1" applyAlignment="1">
      <alignment horizontal="distributed" vertical="center" justifyLastLine="1"/>
    </xf>
    <xf numFmtId="0" fontId="56" fillId="0" borderId="0" xfId="0" applyFont="1" applyAlignment="1">
      <alignment horizontal="distributed" vertical="center" indent="1"/>
    </xf>
    <xf numFmtId="0" fontId="56" fillId="0" borderId="20" xfId="0" applyFont="1" applyBorder="1" applyAlignment="1">
      <alignment horizontal="distributed" vertical="center" indent="1"/>
    </xf>
    <xf numFmtId="0" fontId="65" fillId="0" borderId="0" xfId="0" applyFont="1" applyAlignment="1">
      <alignment horizontal="center" vertical="center"/>
    </xf>
    <xf numFmtId="0" fontId="54" fillId="0" borderId="171" xfId="0" applyFont="1" applyFill="1" applyBorder="1" applyAlignment="1">
      <alignment horizontal="distributed" vertical="center" justifyLastLine="1"/>
    </xf>
    <xf numFmtId="0" fontId="30" fillId="0" borderId="171" xfId="0" applyFont="1" applyBorder="1" applyAlignment="1">
      <alignment horizontal="distributed" vertical="center" justifyLastLine="1"/>
    </xf>
    <xf numFmtId="0" fontId="30" fillId="0" borderId="170" xfId="0" applyFont="1" applyBorder="1" applyAlignment="1">
      <alignment horizontal="distributed" vertical="center" justifyLastLine="1"/>
    </xf>
    <xf numFmtId="0" fontId="54" fillId="0" borderId="13" xfId="0" applyFont="1" applyFill="1" applyBorder="1" applyAlignment="1">
      <alignment horizontal="distributed" vertical="center" wrapText="1" justifyLastLine="1"/>
    </xf>
    <xf numFmtId="0" fontId="30" fillId="0" borderId="10" xfId="0" applyFont="1" applyBorder="1" applyAlignment="1">
      <alignment horizontal="distributed" vertical="center" wrapText="1" justifyLastLine="1"/>
    </xf>
    <xf numFmtId="0" fontId="60" fillId="0" borderId="0" xfId="0" applyFont="1" applyAlignment="1">
      <alignment horizontal="center" vertical="center" shrinkToFit="1"/>
    </xf>
    <xf numFmtId="0" fontId="62" fillId="0" borderId="31" xfId="0" applyFont="1" applyBorder="1" applyAlignment="1">
      <alignment horizontal="left" vertical="center"/>
    </xf>
    <xf numFmtId="0" fontId="54" fillId="0" borderId="14" xfId="0" applyFont="1" applyBorder="1" applyAlignment="1">
      <alignment horizontal="distributed" vertical="center" justifyLastLine="1"/>
    </xf>
    <xf numFmtId="0" fontId="54" fillId="0" borderId="0" xfId="0" applyFont="1" applyBorder="1" applyAlignment="1">
      <alignment horizontal="distributed" vertical="center" justifyLastLine="1"/>
    </xf>
    <xf numFmtId="0" fontId="54" fillId="0" borderId="19" xfId="0" applyFont="1" applyBorder="1" applyAlignment="1">
      <alignment horizontal="distributed" vertical="center" justifyLastLine="1"/>
    </xf>
    <xf numFmtId="0" fontId="54" fillId="0" borderId="28" xfId="0" applyFont="1" applyBorder="1" applyAlignment="1">
      <alignment horizontal="distributed" vertical="center" justifyLastLine="1"/>
    </xf>
    <xf numFmtId="0" fontId="54" fillId="0" borderId="13" xfId="0" applyFont="1" applyBorder="1" applyAlignment="1">
      <alignment horizontal="distributed" vertical="center" justifyLastLine="1"/>
    </xf>
    <xf numFmtId="0" fontId="54" fillId="0" borderId="10" xfId="0" applyFont="1" applyBorder="1" applyAlignment="1">
      <alignment horizontal="distributed" vertical="center" justifyLastLine="1"/>
    </xf>
    <xf numFmtId="0" fontId="54" fillId="0" borderId="18" xfId="0" applyFont="1" applyBorder="1" applyAlignment="1">
      <alignment horizontal="distributed" vertical="center" justifyLastLine="1"/>
    </xf>
    <xf numFmtId="0" fontId="54" fillId="0" borderId="123" xfId="0" applyFont="1" applyBorder="1" applyAlignment="1">
      <alignment horizontal="distributed" vertical="center" justifyLastLine="1"/>
    </xf>
    <xf numFmtId="0" fontId="54" fillId="0" borderId="33" xfId="0" applyFont="1" applyBorder="1" applyAlignment="1">
      <alignment horizontal="distributed" vertical="center" justifyLastLine="1"/>
    </xf>
    <xf numFmtId="0" fontId="54" fillId="0" borderId="48" xfId="0" applyFont="1" applyBorder="1" applyAlignment="1">
      <alignment horizontal="distributed" vertical="center" justifyLastLine="1"/>
    </xf>
    <xf numFmtId="0" fontId="54" fillId="0" borderId="110" xfId="0" applyFont="1" applyBorder="1" applyAlignment="1">
      <alignment horizontal="distributed" vertical="center" justifyLastLine="1"/>
    </xf>
    <xf numFmtId="0" fontId="54" fillId="0" borderId="107" xfId="0" applyFont="1" applyBorder="1" applyAlignment="1">
      <alignment horizontal="distributed" vertical="center" justifyLastLine="1"/>
    </xf>
    <xf numFmtId="0" fontId="54" fillId="0" borderId="30" xfId="0" applyFont="1" applyBorder="1" applyAlignment="1">
      <alignment horizontal="distributed" vertical="center" justifyLastLine="1"/>
    </xf>
    <xf numFmtId="0" fontId="30" fillId="0" borderId="29" xfId="0" applyFont="1" applyFill="1" applyBorder="1" applyAlignment="1">
      <alignment horizontal="center" vertical="center"/>
    </xf>
    <xf numFmtId="0" fontId="30" fillId="0" borderId="76" xfId="0" applyFont="1" applyFill="1" applyBorder="1" applyAlignment="1">
      <alignment horizontal="center" vertical="center"/>
    </xf>
    <xf numFmtId="0" fontId="31" fillId="0" borderId="0" xfId="0" applyFont="1" applyFill="1" applyAlignment="1">
      <alignment horizontal="center" vertical="center" shrinkToFit="1"/>
    </xf>
    <xf numFmtId="49" fontId="30" fillId="0" borderId="76" xfId="0" applyNumberFormat="1" applyFont="1" applyFill="1" applyBorder="1" applyAlignment="1">
      <alignment horizontal="distributed" vertical="center" wrapText="1" justifyLastLine="1"/>
    </xf>
    <xf numFmtId="0" fontId="30" fillId="0" borderId="21" xfId="0" applyFont="1" applyFill="1" applyBorder="1" applyAlignment="1">
      <alignment horizontal="distributed" vertical="center" wrapText="1" justifyLastLine="1"/>
    </xf>
    <xf numFmtId="0" fontId="30" fillId="0" borderId="22" xfId="0" applyFont="1" applyFill="1" applyBorder="1" applyAlignment="1">
      <alignment horizontal="distributed" vertical="center" wrapText="1" justifyLastLine="1"/>
    </xf>
    <xf numFmtId="0" fontId="30" fillId="0" borderId="14" xfId="0" applyFont="1" applyFill="1" applyBorder="1" applyAlignment="1">
      <alignment horizontal="distributed" vertical="center" wrapText="1" justifyLastLine="1"/>
    </xf>
    <xf numFmtId="0" fontId="30" fillId="0" borderId="29" xfId="0" applyFont="1" applyFill="1" applyBorder="1" applyAlignment="1">
      <alignment horizontal="distributed" vertical="center" wrapText="1" justifyLastLine="1"/>
    </xf>
    <xf numFmtId="0" fontId="30" fillId="0" borderId="27" xfId="0" applyFont="1" applyFill="1" applyBorder="1" applyAlignment="1">
      <alignment horizontal="distributed" vertical="center" wrapText="1" justifyLastLine="1"/>
    </xf>
    <xf numFmtId="0" fontId="32" fillId="0" borderId="0" xfId="0" applyFont="1" applyFill="1" applyAlignment="1">
      <alignment horizontal="center" vertical="center" wrapText="1"/>
    </xf>
    <xf numFmtId="0" fontId="34" fillId="0" borderId="31" xfId="0" applyFont="1" applyFill="1" applyBorder="1" applyAlignment="1"/>
    <xf numFmtId="0" fontId="47" fillId="0" borderId="25" xfId="0" applyFont="1" applyFill="1" applyBorder="1" applyAlignment="1">
      <alignment horizontal="distributed" vertical="center" justifyLastLine="1"/>
    </xf>
    <xf numFmtId="0" fontId="47" fillId="0" borderId="15" xfId="0" applyFont="1" applyFill="1" applyBorder="1" applyAlignment="1">
      <alignment horizontal="distributed" vertical="center" justifyLastLine="1"/>
    </xf>
    <xf numFmtId="0" fontId="30" fillId="0" borderId="119" xfId="0" applyFont="1" applyFill="1" applyBorder="1" applyAlignment="1">
      <alignment horizontal="distributed" vertical="center"/>
    </xf>
    <xf numFmtId="0" fontId="30" fillId="0" borderId="122" xfId="0" applyFont="1" applyFill="1" applyBorder="1" applyAlignment="1">
      <alignment horizontal="distributed" vertical="center"/>
    </xf>
    <xf numFmtId="0" fontId="30" fillId="0" borderId="0" xfId="0" applyFont="1" applyFill="1" applyBorder="1" applyAlignment="1">
      <alignment horizontal="distributed" vertical="center"/>
    </xf>
    <xf numFmtId="0" fontId="30" fillId="0" borderId="19" xfId="0" applyFont="1" applyFill="1" applyBorder="1" applyAlignment="1">
      <alignment horizontal="distributed" vertical="center"/>
    </xf>
    <xf numFmtId="0" fontId="30" fillId="0" borderId="26" xfId="0" applyFont="1" applyFill="1" applyBorder="1" applyAlignment="1">
      <alignment horizontal="distributed" vertical="center"/>
    </xf>
    <xf numFmtId="176" fontId="30" fillId="0" borderId="20" xfId="0" applyNumberFormat="1" applyFont="1" applyFill="1" applyBorder="1" applyAlignment="1">
      <alignment horizontal="distributed" vertical="center"/>
    </xf>
    <xf numFmtId="176" fontId="47" fillId="0" borderId="25" xfId="0" applyNumberFormat="1" applyFont="1" applyFill="1" applyBorder="1" applyAlignment="1">
      <alignment horizontal="distributed" vertical="center" justifyLastLine="1"/>
    </xf>
    <xf numFmtId="176" fontId="47" fillId="0" borderId="15" xfId="0" applyNumberFormat="1" applyFont="1" applyFill="1" applyBorder="1" applyAlignment="1">
      <alignment horizontal="distributed" vertical="center" justifyLastLine="1"/>
    </xf>
    <xf numFmtId="0" fontId="30" fillId="0" borderId="20" xfId="0" applyFont="1" applyFill="1" applyBorder="1" applyAlignment="1">
      <alignment horizontal="distributed" vertical="center" shrinkToFit="1"/>
    </xf>
    <xf numFmtId="0" fontId="30" fillId="0" borderId="20" xfId="0" applyFont="1" applyFill="1" applyBorder="1" applyAlignment="1">
      <alignment horizontal="distributed" vertical="center" wrapText="1"/>
    </xf>
    <xf numFmtId="38" fontId="30" fillId="0" borderId="51" xfId="33" applyFont="1" applyFill="1" applyBorder="1" applyAlignment="1">
      <alignment horizontal="distributed" vertical="center" justifyLastLine="1"/>
    </xf>
    <xf numFmtId="38" fontId="30" fillId="0" borderId="78" xfId="33" applyFont="1" applyFill="1" applyBorder="1" applyAlignment="1">
      <alignment horizontal="distributed" vertical="center" justifyLastLine="1"/>
    </xf>
    <xf numFmtId="38" fontId="30" fillId="0" borderId="27" xfId="33" applyFont="1" applyFill="1" applyBorder="1" applyAlignment="1">
      <alignment horizontal="distributed" vertical="center" justifyLastLine="1"/>
    </xf>
    <xf numFmtId="38" fontId="30" fillId="0" borderId="11" xfId="33" applyFont="1" applyFill="1" applyBorder="1" applyAlignment="1">
      <alignment horizontal="distributed" vertical="center" justifyLastLine="1"/>
    </xf>
    <xf numFmtId="38" fontId="30" fillId="0" borderId="28" xfId="33" applyFont="1" applyFill="1" applyBorder="1" applyAlignment="1">
      <alignment horizontal="distributed" vertical="center" justifyLastLine="1"/>
    </xf>
    <xf numFmtId="38" fontId="30" fillId="0" borderId="13" xfId="33" applyFont="1" applyFill="1" applyBorder="1" applyAlignment="1">
      <alignment horizontal="distributed" vertical="center" justifyLastLine="1"/>
    </xf>
    <xf numFmtId="38" fontId="30" fillId="0" borderId="75" xfId="33" applyFont="1" applyFill="1" applyBorder="1" applyAlignment="1">
      <alignment horizontal="distributed" vertical="center" justifyLastLine="1"/>
    </xf>
    <xf numFmtId="38" fontId="30" fillId="0" borderId="21" xfId="33" applyFont="1" applyFill="1" applyBorder="1" applyAlignment="1">
      <alignment horizontal="distributed" vertical="center" justifyLastLine="1"/>
    </xf>
    <xf numFmtId="38" fontId="30" fillId="0" borderId="22" xfId="33" applyFont="1" applyFill="1" applyBorder="1" applyAlignment="1">
      <alignment horizontal="distributed" vertical="center" justifyLastLine="1"/>
    </xf>
    <xf numFmtId="0" fontId="34" fillId="0" borderId="21" xfId="0" applyFont="1" applyFill="1" applyBorder="1" applyAlignment="1">
      <alignment horizontal="distributed" vertical="center" wrapText="1" justifyLastLine="1"/>
    </xf>
    <xf numFmtId="0" fontId="34" fillId="0" borderId="22" xfId="0" applyFont="1" applyFill="1" applyBorder="1" applyAlignment="1">
      <alignment horizontal="distributed" vertical="center" wrapText="1" justifyLastLine="1"/>
    </xf>
    <xf numFmtId="0" fontId="30" fillId="0" borderId="74" xfId="0" applyFont="1" applyFill="1" applyBorder="1" applyAlignment="1">
      <alignment horizontal="distributed" vertical="center" wrapText="1" justifyLastLine="1"/>
    </xf>
    <xf numFmtId="0" fontId="30" fillId="0" borderId="51" xfId="0" applyFont="1" applyFill="1" applyBorder="1" applyAlignment="1">
      <alignment horizontal="distributed" vertical="center" justifyLastLine="1"/>
    </xf>
    <xf numFmtId="0" fontId="30" fillId="0" borderId="78" xfId="0" applyFont="1" applyFill="1" applyBorder="1" applyAlignment="1">
      <alignment horizontal="distributed" vertical="center" justifyLastLine="1"/>
    </xf>
    <xf numFmtId="0" fontId="30" fillId="0" borderId="75" xfId="0" applyFont="1" applyFill="1" applyBorder="1" applyAlignment="1">
      <alignment horizontal="distributed" vertical="center" justifyLastLine="1"/>
    </xf>
    <xf numFmtId="38" fontId="30" fillId="0" borderId="27" xfId="33" applyFont="1" applyFill="1" applyBorder="1" applyAlignment="1">
      <alignment horizontal="distributed" vertical="center" wrapText="1" justifyLastLine="1"/>
    </xf>
    <xf numFmtId="38" fontId="30" fillId="0" borderId="11" xfId="33" applyFont="1" applyFill="1" applyBorder="1" applyAlignment="1">
      <alignment horizontal="distributed" vertical="center" wrapText="1" justifyLastLine="1"/>
    </xf>
    <xf numFmtId="38" fontId="30" fillId="0" borderId="28" xfId="33" applyFont="1" applyFill="1" applyBorder="1" applyAlignment="1">
      <alignment horizontal="distributed" vertical="center" wrapText="1" justifyLastLine="1"/>
    </xf>
    <xf numFmtId="0" fontId="27" fillId="0" borderId="40" xfId="0" applyFont="1" applyFill="1" applyBorder="1" applyAlignment="1">
      <alignment horizontal="distributed" vertical="center" justifyLastLine="1"/>
    </xf>
    <xf numFmtId="0" fontId="27" fillId="0" borderId="33" xfId="0" applyFont="1" applyFill="1" applyBorder="1" applyAlignment="1">
      <alignment horizontal="distributed" vertical="center" justifyLastLine="1"/>
    </xf>
    <xf numFmtId="0" fontId="27" fillId="0" borderId="38" xfId="0" applyFont="1" applyFill="1" applyBorder="1" applyAlignment="1">
      <alignment horizontal="distributed" vertical="center" justifyLastLine="1"/>
    </xf>
    <xf numFmtId="0" fontId="27" fillId="0" borderId="22" xfId="0" applyFont="1" applyFill="1" applyBorder="1" applyAlignment="1">
      <alignment horizontal="distributed" vertical="center" justifyLastLine="1"/>
    </xf>
    <xf numFmtId="0" fontId="30" fillId="0" borderId="20" xfId="0" applyFont="1" applyFill="1" applyBorder="1" applyAlignment="1">
      <alignment horizontal="distributed" vertical="center" justifyLastLine="1"/>
    </xf>
    <xf numFmtId="0" fontId="30" fillId="0" borderId="47" xfId="0" applyFont="1" applyFill="1" applyBorder="1" applyAlignment="1">
      <alignment horizontal="distributed" vertical="center" justifyLastLine="1"/>
    </xf>
    <xf numFmtId="0" fontId="27" fillId="0" borderId="25" xfId="0" applyFont="1" applyFill="1" applyBorder="1" applyAlignment="1">
      <alignment horizontal="distributed" vertical="center" justifyLastLine="1" shrinkToFit="1"/>
    </xf>
    <xf numFmtId="0" fontId="30" fillId="0" borderId="13" xfId="48" applyFont="1" applyBorder="1" applyAlignment="1">
      <alignment horizontal="distributed" vertical="center" justifyLastLine="1"/>
    </xf>
    <xf numFmtId="0" fontId="30" fillId="0" borderId="14" xfId="48" applyFont="1" applyBorder="1" applyAlignment="1">
      <alignment horizontal="distributed" vertical="center" justifyLastLine="1"/>
    </xf>
    <xf numFmtId="0" fontId="30" fillId="0" borderId="10" xfId="48" applyFont="1" applyBorder="1" applyAlignment="1">
      <alignment horizontal="distributed" vertical="center" justifyLastLine="1"/>
    </xf>
    <xf numFmtId="0" fontId="30" fillId="0" borderId="0" xfId="48" applyFont="1" applyBorder="1" applyAlignment="1">
      <alignment horizontal="distributed" vertical="center" justifyLastLine="1"/>
    </xf>
    <xf numFmtId="0" fontId="30" fillId="0" borderId="25" xfId="48" applyFont="1" applyBorder="1" applyAlignment="1">
      <alignment horizontal="center" vertical="center" shrinkToFit="1"/>
    </xf>
    <xf numFmtId="0" fontId="30" fillId="0" borderId="15" xfId="48" applyFont="1" applyBorder="1" applyAlignment="1">
      <alignment horizontal="center" vertical="center" shrinkToFit="1"/>
    </xf>
    <xf numFmtId="0" fontId="30" fillId="0" borderId="30" xfId="48" applyFont="1" applyBorder="1" applyAlignment="1">
      <alignment horizontal="center" vertical="center" wrapText="1" shrinkToFit="1"/>
    </xf>
    <xf numFmtId="0" fontId="30" fillId="0" borderId="16" xfId="48" applyFont="1" applyBorder="1" applyAlignment="1">
      <alignment horizontal="center" vertical="center" shrinkToFit="1"/>
    </xf>
    <xf numFmtId="0" fontId="32" fillId="0" borderId="0" xfId="48" applyFont="1" applyAlignment="1">
      <alignment horizontal="center" vertical="center"/>
    </xf>
    <xf numFmtId="0" fontId="30" fillId="0" borderId="29" xfId="48" applyFont="1" applyBorder="1" applyAlignment="1">
      <alignment horizontal="distributed" vertical="center" justifyLastLine="1"/>
    </xf>
    <xf numFmtId="0" fontId="30" fillId="0" borderId="20" xfId="48" applyFont="1" applyBorder="1" applyAlignment="1">
      <alignment horizontal="distributed" vertical="center" justifyLastLine="1"/>
    </xf>
    <xf numFmtId="0" fontId="30" fillId="0" borderId="19" xfId="48" applyFont="1" applyBorder="1" applyAlignment="1">
      <alignment horizontal="distributed" vertical="center" justifyLastLine="1"/>
    </xf>
    <xf numFmtId="0" fontId="30" fillId="0" borderId="26" xfId="48" applyFont="1" applyBorder="1" applyAlignment="1">
      <alignment horizontal="distributed" vertical="center" justifyLastLine="1"/>
    </xf>
    <xf numFmtId="0" fontId="30" fillId="0" borderId="13" xfId="48" applyFont="1" applyBorder="1" applyAlignment="1">
      <alignment horizontal="distributed" vertical="center" justifyLastLine="1" shrinkToFit="1"/>
    </xf>
    <xf numFmtId="0" fontId="30" fillId="0" borderId="51" xfId="48" applyFont="1" applyBorder="1" applyAlignment="1">
      <alignment horizontal="distributed" vertical="center" justifyLastLine="1" shrinkToFit="1"/>
    </xf>
    <xf numFmtId="0" fontId="30" fillId="0" borderId="18" xfId="48" applyFont="1" applyBorder="1" applyAlignment="1">
      <alignment horizontal="distributed" vertical="center" justifyLastLine="1" shrinkToFit="1"/>
    </xf>
    <xf numFmtId="0" fontId="30" fillId="0" borderId="50" xfId="48" applyFont="1" applyBorder="1" applyAlignment="1">
      <alignment horizontal="distributed" vertical="center" justifyLastLine="1" shrinkToFit="1"/>
    </xf>
    <xf numFmtId="0" fontId="30" fillId="0" borderId="19" xfId="48" applyFont="1" applyBorder="1" applyAlignment="1">
      <alignment horizontal="center" vertical="center" shrinkToFit="1"/>
    </xf>
    <xf numFmtId="0" fontId="30" fillId="0" borderId="26" xfId="48" applyFont="1" applyBorder="1" applyAlignment="1">
      <alignment horizontal="center" vertical="center" shrinkToFit="1"/>
    </xf>
    <xf numFmtId="0" fontId="30" fillId="0" borderId="18" xfId="48" applyFont="1" applyBorder="1" applyAlignment="1">
      <alignment horizontal="center" vertical="center" wrapText="1" shrinkToFit="1"/>
    </xf>
    <xf numFmtId="0" fontId="30" fillId="0" borderId="18" xfId="48" applyFont="1" applyBorder="1" applyAlignment="1">
      <alignment horizontal="center" vertical="center" shrinkToFit="1"/>
    </xf>
    <xf numFmtId="0" fontId="30" fillId="0" borderId="30" xfId="48" applyFont="1" applyBorder="1" applyAlignment="1">
      <alignment horizontal="center" vertical="center" shrinkToFit="1"/>
    </xf>
    <xf numFmtId="0" fontId="30" fillId="0" borderId="47" xfId="48" applyFont="1" applyBorder="1" applyAlignment="1">
      <alignment horizontal="distributed" vertical="center" justifyLastLine="1" shrinkToFit="1"/>
    </xf>
    <xf numFmtId="0" fontId="30" fillId="0" borderId="27" xfId="48" applyFont="1" applyBorder="1" applyAlignment="1">
      <alignment horizontal="distributed" vertical="center" justifyLastLine="1" shrinkToFit="1"/>
    </xf>
    <xf numFmtId="0" fontId="30" fillId="0" borderId="11" xfId="48" applyFont="1" applyBorder="1" applyAlignment="1">
      <alignment horizontal="distributed" vertical="center" justifyLastLine="1" shrinkToFit="1"/>
    </xf>
    <xf numFmtId="0" fontId="47" fillId="0" borderId="0" xfId="48" applyFont="1" applyBorder="1" applyAlignment="1">
      <alignment horizontal="distributed" vertical="center"/>
    </xf>
    <xf numFmtId="0" fontId="47" fillId="0" borderId="20" xfId="48" applyFont="1" applyBorder="1" applyAlignment="1">
      <alignment horizontal="distributed" vertical="center"/>
    </xf>
    <xf numFmtId="0" fontId="30" fillId="0" borderId="25" xfId="48" applyFont="1" applyBorder="1" applyAlignment="1">
      <alignment horizontal="center" vertical="center" wrapText="1" shrinkToFit="1"/>
    </xf>
    <xf numFmtId="0" fontId="30" fillId="0" borderId="28" xfId="48" applyFont="1" applyBorder="1" applyAlignment="1">
      <alignment horizontal="distributed" vertical="center" justifyLastLine="1"/>
    </xf>
    <xf numFmtId="0" fontId="30" fillId="0" borderId="27" xfId="48" applyFont="1" applyBorder="1" applyAlignment="1">
      <alignment horizontal="distributed" vertical="center" justifyLastLine="1"/>
    </xf>
    <xf numFmtId="0" fontId="30" fillId="0" borderId="11" xfId="48" applyFont="1" applyBorder="1" applyAlignment="1">
      <alignment horizontal="distributed" vertical="center" justifyLastLine="1"/>
    </xf>
    <xf numFmtId="0" fontId="34" fillId="0" borderId="16" xfId="48" applyFont="1" applyBorder="1" applyAlignment="1">
      <alignment horizontal="center" vertical="center" wrapText="1" shrinkToFit="1"/>
    </xf>
    <xf numFmtId="0" fontId="34" fillId="0" borderId="16" xfId="48" applyFont="1" applyBorder="1" applyAlignment="1">
      <alignment horizontal="center" vertical="center" shrinkToFit="1"/>
    </xf>
    <xf numFmtId="0" fontId="26" fillId="0" borderId="16" xfId="48" applyFont="1" applyBorder="1" applyAlignment="1">
      <alignment horizontal="center" vertical="center" wrapText="1" shrinkToFit="1"/>
    </xf>
    <xf numFmtId="0" fontId="26" fillId="0" borderId="16" xfId="48" applyFont="1" applyBorder="1" applyAlignment="1">
      <alignment horizontal="center" vertical="center" shrinkToFit="1"/>
    </xf>
    <xf numFmtId="0" fontId="26" fillId="0" borderId="18" xfId="48" applyFont="1" applyBorder="1" applyAlignment="1">
      <alignment horizontal="center" vertical="center" wrapText="1" shrinkToFit="1"/>
    </xf>
    <xf numFmtId="0" fontId="26" fillId="0" borderId="19" xfId="48" applyFont="1" applyBorder="1" applyAlignment="1">
      <alignment horizontal="center" vertical="center" shrinkToFit="1"/>
    </xf>
    <xf numFmtId="0" fontId="56" fillId="0" borderId="0" xfId="48" applyFont="1" applyFill="1" applyBorder="1" applyAlignment="1">
      <alignment horizontal="distributed" vertical="center"/>
    </xf>
    <xf numFmtId="0" fontId="47" fillId="0" borderId="0" xfId="48" applyFont="1" applyAlignment="1">
      <alignment horizontal="distributed" vertical="center"/>
    </xf>
    <xf numFmtId="0" fontId="47" fillId="0" borderId="0" xfId="48" applyFont="1" applyFill="1" applyBorder="1" applyAlignment="1">
      <alignment horizontal="distributed" vertical="center"/>
    </xf>
    <xf numFmtId="0" fontId="47" fillId="0" borderId="10" xfId="48" applyFont="1" applyFill="1" applyBorder="1" applyAlignment="1">
      <alignment horizontal="distributed" vertical="center"/>
    </xf>
    <xf numFmtId="176" fontId="47" fillId="0" borderId="0" xfId="48" applyNumberFormat="1" applyFont="1" applyAlignment="1">
      <alignment horizontal="distributed" vertical="center"/>
    </xf>
    <xf numFmtId="176" fontId="47" fillId="0" borderId="0" xfId="48" applyNumberFormat="1" applyFont="1" applyBorder="1" applyAlignment="1">
      <alignment horizontal="distributed" vertical="center"/>
    </xf>
    <xf numFmtId="176" fontId="47" fillId="0" borderId="20" xfId="48" applyNumberFormat="1" applyFont="1" applyBorder="1" applyAlignment="1">
      <alignment horizontal="distributed" vertical="center"/>
    </xf>
    <xf numFmtId="177" fontId="32" fillId="0" borderId="0" xfId="48" applyNumberFormat="1" applyFont="1" applyFill="1" applyAlignment="1">
      <alignment horizontal="center" vertical="center"/>
    </xf>
    <xf numFmtId="0" fontId="56" fillId="0" borderId="0" xfId="48" applyFont="1" applyBorder="1" applyAlignment="1">
      <alignment horizontal="distributed" vertical="center"/>
    </xf>
    <xf numFmtId="0" fontId="56" fillId="0" borderId="20" xfId="48" applyFont="1" applyBorder="1" applyAlignment="1">
      <alignment horizontal="distributed" vertical="center"/>
    </xf>
    <xf numFmtId="0" fontId="60" fillId="0" borderId="0" xfId="48" applyFont="1" applyAlignment="1">
      <alignment horizontal="center" vertical="center"/>
    </xf>
    <xf numFmtId="0" fontId="54" fillId="0" borderId="11" xfId="48" applyFont="1" applyBorder="1" applyAlignment="1">
      <alignment horizontal="distributed" vertical="center" justifyLastLine="1"/>
    </xf>
    <xf numFmtId="0" fontId="54" fillId="0" borderId="12" xfId="48" applyFont="1" applyBorder="1" applyAlignment="1">
      <alignment horizontal="distributed" vertical="center" justifyLastLine="1"/>
    </xf>
    <xf numFmtId="0" fontId="54" fillId="0" borderId="15" xfId="48" applyFont="1" applyBorder="1" applyAlignment="1">
      <alignment horizontal="distributed" vertical="center" justifyLastLine="1"/>
    </xf>
    <xf numFmtId="0" fontId="54" fillId="0" borderId="16" xfId="48" applyFont="1" applyBorder="1" applyAlignment="1">
      <alignment horizontal="distributed" vertical="center" justifyLastLine="1"/>
    </xf>
    <xf numFmtId="177" fontId="54" fillId="0" borderId="12" xfId="48" applyNumberFormat="1" applyFont="1" applyBorder="1" applyAlignment="1">
      <alignment horizontal="center" vertical="center"/>
    </xf>
    <xf numFmtId="0" fontId="54" fillId="0" borderId="38" xfId="48" applyFont="1" applyBorder="1" applyAlignment="1">
      <alignment horizontal="distributed" vertical="center" justifyLastLine="1"/>
    </xf>
    <xf numFmtId="177" fontId="54" fillId="0" borderId="28" xfId="48" applyNumberFormat="1" applyFont="1" applyBorder="1" applyAlignment="1">
      <alignment horizontal="center" vertical="center"/>
    </xf>
    <xf numFmtId="0" fontId="56" fillId="0" borderId="10" xfId="48" applyFont="1" applyBorder="1" applyAlignment="1">
      <alignment horizontal="distributed" vertical="center"/>
    </xf>
    <xf numFmtId="0" fontId="83" fillId="0" borderId="10" xfId="48" applyFont="1" applyBorder="1" applyAlignment="1">
      <alignment horizontal="distributed" vertical="center"/>
    </xf>
    <xf numFmtId="0" fontId="83" fillId="0" borderId="20" xfId="48" applyFont="1" applyBorder="1" applyAlignment="1">
      <alignment horizontal="distributed" vertical="center"/>
    </xf>
    <xf numFmtId="49" fontId="83" fillId="0" borderId="0" xfId="0" applyNumberFormat="1" applyFont="1" applyAlignment="1">
      <alignment horizontal="distributed" vertical="center"/>
    </xf>
    <xf numFmtId="49" fontId="83" fillId="0" borderId="20" xfId="0" applyNumberFormat="1" applyFont="1" applyBorder="1" applyAlignment="1">
      <alignment horizontal="distributed" vertical="center"/>
    </xf>
    <xf numFmtId="0" fontId="71" fillId="0" borderId="10" xfId="0" applyFont="1" applyBorder="1" applyAlignment="1">
      <alignment horizontal="distributed" vertical="center" justifyLastLine="1"/>
    </xf>
    <xf numFmtId="0" fontId="71" fillId="0" borderId="26" xfId="0" applyFont="1" applyBorder="1" applyAlignment="1">
      <alignment horizontal="distributed" vertical="center" justifyLastLine="1"/>
    </xf>
    <xf numFmtId="49" fontId="55" fillId="0" borderId="0" xfId="0" applyNumberFormat="1" applyFont="1" applyBorder="1" applyAlignment="1">
      <alignment horizontal="left"/>
    </xf>
    <xf numFmtId="0" fontId="30" fillId="0" borderId="21" xfId="0" applyFont="1" applyBorder="1" applyAlignment="1">
      <alignment horizontal="distributed" vertical="center" justifyLastLine="1"/>
    </xf>
    <xf numFmtId="0" fontId="30" fillId="0" borderId="41" xfId="0" applyFont="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30" xfId="0" applyFont="1" applyBorder="1" applyAlignment="1">
      <alignment horizontal="distributed" vertical="center" justifyLastLine="1"/>
    </xf>
    <xf numFmtId="0" fontId="30" fillId="0" borderId="25" xfId="0" applyFont="1" applyBorder="1" applyAlignment="1">
      <alignment horizontal="distributed" vertical="center" justifyLastLine="1"/>
    </xf>
    <xf numFmtId="0" fontId="30" fillId="0" borderId="15" xfId="0" applyFont="1" applyBorder="1" applyAlignment="1">
      <alignment horizontal="distributed" vertical="center" justifyLastLine="1"/>
    </xf>
    <xf numFmtId="0" fontId="34" fillId="0" borderId="24" xfId="0" applyFont="1" applyBorder="1" applyAlignment="1">
      <alignment horizontal="distributed" vertical="center" wrapText="1" justifyLastLine="1"/>
    </xf>
    <xf numFmtId="0" fontId="34" fillId="0" borderId="39" xfId="0" applyFont="1" applyBorder="1" applyAlignment="1">
      <alignment horizontal="distributed" vertical="center" justifyLastLine="1"/>
    </xf>
    <xf numFmtId="0" fontId="34" fillId="0" borderId="10" xfId="0" applyFont="1" applyBorder="1" applyAlignment="1">
      <alignment horizontal="distributed" vertical="center" justifyLastLine="1"/>
    </xf>
    <xf numFmtId="0" fontId="34" fillId="0" borderId="26" xfId="0" applyFont="1" applyBorder="1" applyAlignment="1">
      <alignment horizontal="distributed" vertical="center" justifyLastLine="1"/>
    </xf>
    <xf numFmtId="0" fontId="30" fillId="0" borderId="21" xfId="0" applyFont="1" applyBorder="1" applyAlignment="1">
      <alignment horizontal="distributed" vertical="center" wrapText="1" justifyLastLine="1"/>
    </xf>
    <xf numFmtId="0" fontId="30" fillId="0" borderId="41" xfId="0" applyFont="1" applyBorder="1" applyAlignment="1">
      <alignment horizontal="distributed" vertical="center" wrapText="1" justifyLastLine="1"/>
    </xf>
    <xf numFmtId="0" fontId="30" fillId="0" borderId="28" xfId="0" applyFont="1" applyBorder="1" applyAlignment="1">
      <alignment horizontal="distributed" vertical="center" wrapText="1" justifyLastLine="1"/>
    </xf>
    <xf numFmtId="0" fontId="30" fillId="0" borderId="27" xfId="0" applyFont="1" applyBorder="1" applyAlignment="1">
      <alignment horizontal="distributed" vertical="center" wrapText="1" justifyLastLine="1"/>
    </xf>
    <xf numFmtId="0" fontId="30" fillId="0" borderId="11" xfId="0" applyFont="1" applyBorder="1" applyAlignment="1">
      <alignment horizontal="distributed" vertical="center" wrapText="1" justifyLastLine="1"/>
    </xf>
    <xf numFmtId="0" fontId="34" fillId="0" borderId="21" xfId="0" applyFont="1" applyBorder="1" applyAlignment="1">
      <alignment horizontal="distributed" vertical="center" wrapText="1" justifyLastLine="1"/>
    </xf>
    <xf numFmtId="0" fontId="34" fillId="0" borderId="41" xfId="0" applyFont="1" applyBorder="1" applyAlignment="1">
      <alignment horizontal="distributed" vertical="center" wrapText="1" justifyLastLine="1"/>
    </xf>
    <xf numFmtId="0" fontId="34" fillId="0" borderId="13" xfId="0" applyFont="1" applyBorder="1" applyAlignment="1">
      <alignment horizontal="distributed" vertical="center" wrapText="1" justifyLastLine="1"/>
    </xf>
    <xf numFmtId="0" fontId="34" fillId="0" borderId="10" xfId="0" applyFont="1" applyBorder="1" applyAlignment="1">
      <alignment horizontal="distributed" vertical="center" wrapText="1" justifyLastLine="1"/>
    </xf>
    <xf numFmtId="0" fontId="30" fillId="0" borderId="24" xfId="0" applyFont="1" applyBorder="1" applyAlignment="1">
      <alignment horizontal="distributed" vertical="center" justifyLastLine="1"/>
    </xf>
    <xf numFmtId="0" fontId="30" fillId="0" borderId="10" xfId="0" applyFont="1" applyBorder="1" applyAlignment="1">
      <alignment horizontal="distributed" vertical="center" justifyLastLine="1"/>
    </xf>
    <xf numFmtId="0" fontId="30" fillId="0" borderId="38" xfId="0" applyFont="1" applyBorder="1" applyAlignment="1">
      <alignment horizontal="distributed" vertical="center" wrapText="1" justifyLastLine="1"/>
    </xf>
    <xf numFmtId="0" fontId="30" fillId="0" borderId="22" xfId="0" applyFont="1" applyBorder="1" applyAlignment="1">
      <alignment horizontal="distributed" vertical="center" wrapText="1" justifyLastLine="1"/>
    </xf>
    <xf numFmtId="49" fontId="56" fillId="0" borderId="0" xfId="0" applyNumberFormat="1" applyFont="1" applyAlignment="1">
      <alignment horizontal="distributed" vertical="center"/>
    </xf>
    <xf numFmtId="49" fontId="56" fillId="0" borderId="20" xfId="0" applyNumberFormat="1" applyFont="1" applyBorder="1" applyAlignment="1">
      <alignment horizontal="distributed" vertical="center"/>
    </xf>
    <xf numFmtId="49" fontId="56" fillId="0" borderId="0" xfId="0" applyNumberFormat="1" applyFont="1" applyBorder="1" applyAlignment="1">
      <alignment horizontal="distributed" vertical="center"/>
    </xf>
    <xf numFmtId="0" fontId="30" fillId="0" borderId="0" xfId="0" applyFont="1" applyBorder="1" applyAlignment="1">
      <alignment horizontal="distributed" vertical="center" wrapText="1" justifyLastLine="1"/>
    </xf>
    <xf numFmtId="0" fontId="30" fillId="0" borderId="20" xfId="0" applyFont="1" applyBorder="1" applyAlignment="1">
      <alignment horizontal="distributed" vertical="center" wrapText="1" justifyLastLine="1"/>
    </xf>
    <xf numFmtId="0" fontId="30" fillId="0" borderId="18" xfId="0" applyFont="1" applyBorder="1" applyAlignment="1">
      <alignment horizontal="distributed" vertical="center" justifyLastLine="1"/>
    </xf>
    <xf numFmtId="0" fontId="30" fillId="0" borderId="19" xfId="0" applyFont="1" applyBorder="1" applyAlignment="1">
      <alignment horizontal="distributed" vertical="center" justifyLastLine="1"/>
    </xf>
    <xf numFmtId="0" fontId="30" fillId="0" borderId="26" xfId="0" applyFont="1" applyBorder="1" applyAlignment="1">
      <alignment horizontal="distributed" vertical="center" justifyLastLine="1"/>
    </xf>
    <xf numFmtId="0" fontId="34" fillId="0" borderId="0" xfId="0" applyFont="1" applyBorder="1" applyAlignment="1">
      <alignment horizontal="distributed" vertical="center" justifyLastLine="1"/>
    </xf>
    <xf numFmtId="0" fontId="34" fillId="0" borderId="39" xfId="0" applyFont="1" applyBorder="1" applyAlignment="1">
      <alignment horizontal="distributed" vertical="center" wrapText="1" justifyLastLine="1"/>
    </xf>
    <xf numFmtId="0" fontId="34" fillId="0" borderId="20" xfId="0" applyFont="1" applyBorder="1" applyAlignment="1">
      <alignment horizontal="distributed" vertical="center" wrapText="1" justifyLastLine="1"/>
    </xf>
    <xf numFmtId="0" fontId="30" fillId="0" borderId="23" xfId="0" applyFont="1" applyBorder="1" applyAlignment="1">
      <alignment horizontal="distributed" vertical="center" justifyLastLine="1"/>
    </xf>
    <xf numFmtId="0" fontId="30" fillId="0" borderId="39" xfId="0" applyFont="1" applyBorder="1" applyAlignment="1">
      <alignment horizontal="distributed" vertical="center" justifyLastLine="1"/>
    </xf>
    <xf numFmtId="0" fontId="54" fillId="0" borderId="29" xfId="0" applyFont="1" applyBorder="1" applyAlignment="1">
      <alignment horizontal="distributed" vertical="center" justifyLastLine="1"/>
    </xf>
    <xf numFmtId="0" fontId="54" fillId="0" borderId="20" xfId="0" applyFont="1" applyBorder="1" applyAlignment="1">
      <alignment horizontal="distributed" vertical="center" justifyLastLine="1"/>
    </xf>
    <xf numFmtId="0" fontId="54" fillId="0" borderId="26" xfId="0" applyFont="1" applyBorder="1" applyAlignment="1">
      <alignment horizontal="distributed" vertical="center" justifyLastLine="1"/>
    </xf>
    <xf numFmtId="38" fontId="56" fillId="0" borderId="0" xfId="44" applyFont="1" applyBorder="1" applyAlignment="1">
      <alignment horizontal="distributed" vertical="center" shrinkToFit="1"/>
    </xf>
    <xf numFmtId="38" fontId="56" fillId="0" borderId="20" xfId="44" applyFont="1" applyBorder="1" applyAlignment="1">
      <alignment horizontal="distributed" vertical="center" shrinkToFit="1"/>
    </xf>
    <xf numFmtId="38" fontId="56" fillId="0" borderId="0" xfId="44" applyFont="1" applyBorder="1" applyAlignment="1">
      <alignment horizontal="distributed" vertical="center"/>
    </xf>
    <xf numFmtId="38" fontId="56" fillId="0" borderId="20" xfId="44" applyFont="1" applyBorder="1" applyAlignment="1">
      <alignment horizontal="distributed" vertical="center"/>
    </xf>
    <xf numFmtId="38" fontId="90" fillId="0" borderId="0" xfId="44" applyFont="1" applyBorder="1" applyAlignment="1">
      <alignment horizontal="distributed" vertical="center"/>
    </xf>
    <xf numFmtId="38" fontId="90" fillId="0" borderId="20" xfId="44" applyFont="1" applyBorder="1" applyAlignment="1">
      <alignment horizontal="distributed" vertical="center"/>
    </xf>
    <xf numFmtId="0" fontId="32" fillId="0" borderId="0" xfId="50" applyFont="1" applyBorder="1" applyAlignment="1">
      <alignment horizontal="center" vertical="center" wrapText="1"/>
    </xf>
    <xf numFmtId="49" fontId="30" fillId="0" borderId="29" xfId="50" applyNumberFormat="1" applyFont="1" applyBorder="1" applyAlignment="1">
      <alignment horizontal="distributed" vertical="center" wrapText="1" indent="1"/>
    </xf>
    <xf numFmtId="49" fontId="30" fillId="0" borderId="26" xfId="50" applyNumberFormat="1" applyFont="1" applyBorder="1" applyAlignment="1">
      <alignment horizontal="distributed" vertical="center" wrapText="1" indent="1"/>
    </xf>
    <xf numFmtId="0" fontId="30" fillId="0" borderId="21" xfId="50" applyFont="1" applyBorder="1" applyAlignment="1">
      <alignment horizontal="distributed" vertical="center" justifyLastLine="1"/>
    </xf>
    <xf numFmtId="0" fontId="30" fillId="0" borderId="22" xfId="50" applyFont="1" applyBorder="1" applyAlignment="1">
      <alignment horizontal="distributed" vertical="center" justifyLastLine="1"/>
    </xf>
    <xf numFmtId="0" fontId="30" fillId="0" borderId="13" xfId="50" applyFont="1" applyBorder="1" applyAlignment="1">
      <alignment horizontal="distributed" vertical="center" wrapText="1" justifyLastLine="1"/>
    </xf>
    <xf numFmtId="0" fontId="30" fillId="0" borderId="29" xfId="50" applyFont="1" applyBorder="1" applyAlignment="1">
      <alignment horizontal="distributed" vertical="center" justifyLastLine="1"/>
    </xf>
    <xf numFmtId="0" fontId="30" fillId="0" borderId="13" xfId="50" applyFont="1" applyBorder="1" applyAlignment="1">
      <alignment horizontal="distributed" vertical="center" justifyLastLine="1"/>
    </xf>
    <xf numFmtId="0" fontId="34" fillId="0" borderId="21" xfId="50" applyFont="1" applyBorder="1" applyAlignment="1">
      <alignment horizontal="distributed" vertical="center" wrapText="1" justifyLastLine="1"/>
    </xf>
    <xf numFmtId="0" fontId="34" fillId="0" borderId="22" xfId="50" applyFont="1" applyBorder="1" applyAlignment="1">
      <alignment horizontal="distributed" vertical="center" justifyLastLine="1"/>
    </xf>
    <xf numFmtId="0" fontId="30" fillId="0" borderId="21" xfId="50" applyFont="1" applyBorder="1" applyAlignment="1">
      <alignment horizontal="distributed" vertical="center" wrapText="1" justifyLastLine="1"/>
    </xf>
    <xf numFmtId="0" fontId="30" fillId="0" borderId="22" xfId="50" applyFont="1" applyBorder="1" applyAlignment="1">
      <alignment horizontal="distributed" vertical="center" wrapText="1" justifyLastLine="1"/>
    </xf>
    <xf numFmtId="0" fontId="30" fillId="0" borderId="27" xfId="50" applyFont="1" applyBorder="1" applyAlignment="1">
      <alignment horizontal="distributed" vertical="center" justifyLastLine="1"/>
    </xf>
    <xf numFmtId="0" fontId="30" fillId="0" borderId="11" xfId="50" applyFont="1" applyBorder="1" applyAlignment="1">
      <alignment horizontal="distributed" vertical="center" justifyLastLine="1"/>
    </xf>
    <xf numFmtId="0" fontId="30" fillId="0" borderId="14" xfId="50" applyFont="1" applyBorder="1" applyAlignment="1">
      <alignment horizontal="distributed" vertical="center" wrapText="1" justifyLastLine="1"/>
    </xf>
    <xf numFmtId="0" fontId="30" fillId="0" borderId="19" xfId="50" applyFont="1" applyBorder="1" applyAlignment="1">
      <alignment horizontal="distributed" justifyLastLine="1"/>
    </xf>
    <xf numFmtId="38" fontId="26" fillId="0" borderId="27" xfId="51" applyFont="1" applyBorder="1" applyAlignment="1">
      <alignment horizontal="distributed" vertical="center" justifyLastLine="1"/>
    </xf>
    <xf numFmtId="38" fontId="26" fillId="0" borderId="11" xfId="51" applyFont="1" applyBorder="1" applyAlignment="1">
      <alignment horizontal="distributed" vertical="center" justifyLastLine="1"/>
    </xf>
    <xf numFmtId="38" fontId="34" fillId="0" borderId="21" xfId="51" applyFont="1" applyBorder="1" applyAlignment="1">
      <alignment horizontal="distributed" vertical="center" wrapText="1" justifyLastLine="1"/>
    </xf>
    <xf numFmtId="38" fontId="34" fillId="0" borderId="22" xfId="51" applyFont="1" applyBorder="1" applyAlignment="1">
      <alignment horizontal="distributed" vertical="center" justifyLastLine="1"/>
    </xf>
    <xf numFmtId="38" fontId="26" fillId="0" borderId="21" xfId="51" applyFont="1" applyBorder="1" applyAlignment="1">
      <alignment horizontal="distributed" vertical="center" wrapText="1" justifyLastLine="1"/>
    </xf>
    <xf numFmtId="38" fontId="26" fillId="0" borderId="22" xfId="51" applyFont="1" applyBorder="1" applyAlignment="1">
      <alignment horizontal="distributed" justifyLastLine="1"/>
    </xf>
    <xf numFmtId="38" fontId="26" fillId="0" borderId="28" xfId="51" applyFont="1" applyBorder="1" applyAlignment="1">
      <alignment horizontal="distributed" vertical="center" justifyLastLine="1"/>
    </xf>
    <xf numFmtId="49" fontId="26" fillId="0" borderId="29" xfId="50" applyNumberFormat="1" applyFont="1" applyBorder="1" applyAlignment="1">
      <alignment horizontal="distributed" vertical="center" wrapText="1" justifyLastLine="1"/>
    </xf>
    <xf numFmtId="49" fontId="26" fillId="0" borderId="26" xfId="50" applyNumberFormat="1" applyFont="1" applyBorder="1" applyAlignment="1">
      <alignment horizontal="distributed" vertical="center" wrapText="1" justifyLastLine="1"/>
    </xf>
    <xf numFmtId="38" fontId="26" fillId="0" borderId="14" xfId="51" applyFont="1" applyBorder="1" applyAlignment="1">
      <alignment horizontal="distributed" vertical="center" wrapText="1" justifyLastLine="1"/>
    </xf>
    <xf numFmtId="38" fontId="26" fillId="0" borderId="19" xfId="51" applyFont="1" applyBorder="1" applyAlignment="1">
      <alignment horizontal="distributed" vertical="center" justifyLastLine="1"/>
    </xf>
    <xf numFmtId="38" fontId="26" fillId="0" borderId="13" xfId="51" applyFont="1" applyBorder="1" applyAlignment="1">
      <alignment horizontal="distributed" vertical="center" justifyLastLine="1"/>
    </xf>
    <xf numFmtId="38" fontId="26" fillId="0" borderId="29" xfId="51" applyFont="1" applyBorder="1" applyAlignment="1">
      <alignment horizontal="distributed" vertical="center" justifyLastLine="1"/>
    </xf>
    <xf numFmtId="38" fontId="27" fillId="0" borderId="21" xfId="51" applyFont="1" applyBorder="1" applyAlignment="1">
      <alignment horizontal="distributed" vertical="center" wrapText="1" justifyLastLine="1"/>
    </xf>
    <xf numFmtId="38" fontId="27" fillId="0" borderId="22" xfId="51" applyFont="1" applyBorder="1" applyAlignment="1">
      <alignment horizontal="distributed" vertical="center" justifyLastLine="1"/>
    </xf>
    <xf numFmtId="38" fontId="26" fillId="0" borderId="22" xfId="51" applyFont="1" applyBorder="1" applyAlignment="1">
      <alignment horizontal="distributed" vertical="center" justifyLastLine="1"/>
    </xf>
    <xf numFmtId="49" fontId="30" fillId="0" borderId="29" xfId="50" applyNumberFormat="1" applyFont="1" applyBorder="1" applyAlignment="1">
      <alignment horizontal="distributed" vertical="center" wrapText="1" justifyLastLine="1"/>
    </xf>
    <xf numFmtId="49" fontId="30" fillId="0" borderId="26" xfId="50" applyNumberFormat="1" applyFont="1" applyBorder="1" applyAlignment="1">
      <alignment horizontal="distributed" vertical="center" wrapText="1" justifyLastLine="1"/>
    </xf>
    <xf numFmtId="49" fontId="30" fillId="0" borderId="20" xfId="50" applyNumberFormat="1" applyFont="1" applyBorder="1" applyAlignment="1">
      <alignment horizontal="distributed" vertical="center" wrapText="1" justifyLastLine="1"/>
    </xf>
    <xf numFmtId="38" fontId="34" fillId="0" borderId="21" xfId="51" applyFont="1" applyBorder="1" applyAlignment="1">
      <alignment horizontal="distributed" vertical="center" justifyLastLine="1"/>
    </xf>
    <xf numFmtId="38" fontId="34" fillId="0" borderId="41" xfId="51" applyFont="1" applyBorder="1" applyAlignment="1">
      <alignment horizontal="distributed" vertical="center" justifyLastLine="1"/>
    </xf>
    <xf numFmtId="38" fontId="34" fillId="0" borderId="13" xfId="51" applyFont="1" applyBorder="1" applyAlignment="1">
      <alignment horizontal="distributed" vertical="center" wrapText="1" justifyLastLine="1"/>
    </xf>
    <xf numFmtId="38" fontId="34" fillId="0" borderId="29" xfId="51" applyFont="1" applyBorder="1" applyAlignment="1">
      <alignment horizontal="distributed" vertical="center" justifyLastLine="1"/>
    </xf>
    <xf numFmtId="38" fontId="34" fillId="0" borderId="10" xfId="51" applyFont="1" applyBorder="1" applyAlignment="1">
      <alignment horizontal="distributed" vertical="center" justifyLastLine="1"/>
    </xf>
    <xf numFmtId="38" fontId="34" fillId="0" borderId="20" xfId="51" applyFont="1" applyBorder="1" applyAlignment="1">
      <alignment horizontal="distributed" vertical="center" justifyLastLine="1"/>
    </xf>
    <xf numFmtId="38" fontId="34" fillId="0" borderId="20" xfId="51" applyFont="1" applyBorder="1" applyAlignment="1">
      <alignment horizontal="distributed" vertical="center" wrapText="1" justifyLastLine="1"/>
    </xf>
    <xf numFmtId="38" fontId="34" fillId="0" borderId="26" xfId="51" applyFont="1" applyBorder="1" applyAlignment="1">
      <alignment horizontal="distributed" vertical="center" wrapText="1" justifyLastLine="1"/>
    </xf>
    <xf numFmtId="38" fontId="34" fillId="0" borderId="41" xfId="51" applyFont="1" applyBorder="1" applyAlignment="1">
      <alignment horizontal="distributed" vertical="center" wrapText="1" justifyLastLine="1"/>
    </xf>
    <xf numFmtId="38" fontId="34" fillId="0" borderId="22" xfId="51" applyFont="1" applyBorder="1" applyAlignment="1">
      <alignment horizontal="distributed" vertical="center" wrapText="1" justifyLastLine="1"/>
    </xf>
    <xf numFmtId="38" fontId="34" fillId="0" borderId="38" xfId="51" applyFont="1" applyBorder="1" applyAlignment="1">
      <alignment horizontal="center" vertical="center" wrapText="1" justifyLastLine="1"/>
    </xf>
    <xf numFmtId="38" fontId="34" fillId="0" borderId="41" xfId="51" applyFont="1" applyBorder="1" applyAlignment="1">
      <alignment horizontal="center" vertical="center" wrapText="1" justifyLastLine="1"/>
    </xf>
    <xf numFmtId="38" fontId="34" fillId="0" borderId="22" xfId="51" applyFont="1" applyBorder="1" applyAlignment="1">
      <alignment horizontal="center" vertical="center" wrapText="1" justifyLastLine="1"/>
    </xf>
    <xf numFmtId="38" fontId="34" fillId="0" borderId="21" xfId="51" applyFont="1" applyBorder="1" applyAlignment="1">
      <alignment horizontal="center" vertical="center" wrapText="1" justifyLastLine="1"/>
    </xf>
    <xf numFmtId="38" fontId="34" fillId="0" borderId="13" xfId="51" applyFont="1" applyBorder="1" applyAlignment="1">
      <alignment horizontal="center" vertical="center" wrapText="1" justifyLastLine="1"/>
    </xf>
    <xf numFmtId="38" fontId="34" fillId="0" borderId="10" xfId="51" applyFont="1" applyBorder="1" applyAlignment="1">
      <alignment horizontal="center" vertical="center" wrapText="1" justifyLastLine="1"/>
    </xf>
    <xf numFmtId="38" fontId="34" fillId="0" borderId="18" xfId="51" applyFont="1" applyBorder="1" applyAlignment="1">
      <alignment horizontal="center" vertical="center" wrapText="1" justifyLastLine="1"/>
    </xf>
    <xf numFmtId="38" fontId="34" fillId="0" borderId="30" xfId="51" applyFont="1" applyBorder="1" applyAlignment="1">
      <alignment horizontal="distributed" vertical="center" justifyLastLine="1"/>
    </xf>
    <xf numFmtId="38" fontId="34" fillId="0" borderId="25" xfId="51" applyFont="1" applyBorder="1" applyAlignment="1">
      <alignment horizontal="distributed" vertical="center" justifyLastLine="1"/>
    </xf>
    <xf numFmtId="38" fontId="34" fillId="0" borderId="15" xfId="51" applyFont="1" applyBorder="1" applyAlignment="1">
      <alignment horizontal="distributed" vertical="center" justifyLastLine="1"/>
    </xf>
    <xf numFmtId="38" fontId="34" fillId="0" borderId="59" xfId="51" applyFont="1" applyBorder="1" applyAlignment="1">
      <alignment horizontal="distributed" vertical="center" justifyLastLine="1"/>
    </xf>
    <xf numFmtId="38" fontId="34" fillId="0" borderId="58" xfId="51" applyFont="1" applyBorder="1" applyAlignment="1">
      <alignment horizontal="distributed" vertical="center" justifyLastLine="1"/>
    </xf>
    <xf numFmtId="38" fontId="34" fillId="0" borderId="57" xfId="51" applyFont="1" applyBorder="1" applyAlignment="1">
      <alignment horizontal="distributed" vertical="center" justifyLastLine="1"/>
    </xf>
    <xf numFmtId="38" fontId="34" fillId="0" borderId="10" xfId="51" applyFont="1" applyBorder="1" applyAlignment="1">
      <alignment horizontal="center" vertical="center" shrinkToFit="1"/>
    </xf>
    <xf numFmtId="38" fontId="34" fillId="0" borderId="0" xfId="51" applyFont="1" applyBorder="1" applyAlignment="1">
      <alignment horizontal="center" vertical="center" shrinkToFit="1"/>
    </xf>
    <xf numFmtId="38" fontId="34" fillId="0" borderId="24" xfId="51" applyFont="1" applyBorder="1" applyAlignment="1">
      <alignment horizontal="center" vertical="center" shrinkToFit="1"/>
    </xf>
    <xf numFmtId="38" fontId="34" fillId="0" borderId="39" xfId="51" applyFont="1" applyBorder="1" applyAlignment="1">
      <alignment horizontal="center" vertical="center" shrinkToFit="1"/>
    </xf>
    <xf numFmtId="38" fontId="34" fillId="0" borderId="24" xfId="51" applyFont="1" applyBorder="1" applyAlignment="1">
      <alignment horizontal="distributed" vertical="center" wrapText="1" justifyLastLine="1"/>
    </xf>
    <xf numFmtId="38" fontId="34" fillId="0" borderId="39" xfId="51" applyFont="1" applyBorder="1" applyAlignment="1">
      <alignment horizontal="distributed" vertical="center" justifyLastLine="1"/>
    </xf>
    <xf numFmtId="38" fontId="34" fillId="0" borderId="13" xfId="51" applyFont="1" applyBorder="1" applyAlignment="1">
      <alignment horizontal="distributed" vertical="center" justifyLastLine="1"/>
    </xf>
    <xf numFmtId="38" fontId="34" fillId="0" borderId="14" xfId="51" applyFont="1" applyBorder="1" applyAlignment="1">
      <alignment horizontal="distributed" vertical="center" justifyLastLine="1"/>
    </xf>
    <xf numFmtId="38" fontId="34" fillId="0" borderId="29" xfId="51" applyFont="1" applyBorder="1" applyAlignment="1">
      <alignment horizontal="distributed" vertical="center" wrapText="1" justifyLastLine="1"/>
    </xf>
    <xf numFmtId="38" fontId="34" fillId="0" borderId="10" xfId="51" applyFont="1" applyBorder="1" applyAlignment="1">
      <alignment horizontal="distributed" vertical="center" wrapText="1" justifyLastLine="1"/>
    </xf>
    <xf numFmtId="38" fontId="34" fillId="0" borderId="28" xfId="51" applyFont="1" applyBorder="1" applyAlignment="1">
      <alignment horizontal="distributed" vertical="center" justifyLastLine="1"/>
    </xf>
    <xf numFmtId="38" fontId="34" fillId="0" borderId="27" xfId="51" applyFont="1" applyBorder="1" applyAlignment="1">
      <alignment horizontal="distributed" vertical="center" justifyLastLine="1"/>
    </xf>
    <xf numFmtId="38" fontId="34" fillId="0" borderId="11" xfId="51" applyFont="1" applyBorder="1" applyAlignment="1">
      <alignment horizontal="distributed" vertical="center" justifyLastLine="1"/>
    </xf>
    <xf numFmtId="0" fontId="30" fillId="0" borderId="41" xfId="50" applyFont="1" applyBorder="1" applyAlignment="1">
      <alignment horizontal="distributed" vertical="center" justifyLastLine="1"/>
    </xf>
    <xf numFmtId="0" fontId="30" fillId="0" borderId="38" xfId="50" applyFont="1" applyBorder="1" applyAlignment="1">
      <alignment horizontal="distributed" vertical="center" justifyLastLine="1"/>
    </xf>
    <xf numFmtId="0" fontId="30" fillId="0" borderId="30" xfId="50" applyFont="1" applyBorder="1" applyAlignment="1">
      <alignment horizontal="distributed" vertical="center" justifyLastLine="1"/>
    </xf>
    <xf numFmtId="0" fontId="30" fillId="0" borderId="25" xfId="50" applyFont="1" applyBorder="1" applyAlignment="1">
      <alignment horizontal="distributed" vertical="center" justifyLastLine="1"/>
    </xf>
    <xf numFmtId="0" fontId="30" fillId="0" borderId="15" xfId="50" applyFont="1" applyBorder="1" applyAlignment="1">
      <alignment horizontal="distributed" vertical="center" justifyLastLine="1"/>
    </xf>
    <xf numFmtId="0" fontId="30" fillId="0" borderId="28" xfId="50" applyFont="1" applyBorder="1" applyAlignment="1">
      <alignment horizontal="distributed" vertical="center" justifyLastLine="1"/>
    </xf>
    <xf numFmtId="0" fontId="34" fillId="0" borderId="28" xfId="50" applyFont="1" applyBorder="1" applyAlignment="1">
      <alignment horizontal="distributed" vertical="center" justifyLastLine="1"/>
    </xf>
    <xf numFmtId="0" fontId="34" fillId="0" borderId="11" xfId="50" applyFont="1" applyBorder="1" applyAlignment="1">
      <alignment horizontal="distributed" vertical="center" justifyLastLine="1"/>
    </xf>
    <xf numFmtId="0" fontId="34" fillId="0" borderId="24" xfId="50" applyFont="1" applyBorder="1" applyAlignment="1">
      <alignment horizontal="distributed" vertical="center" justifyLastLine="1"/>
    </xf>
    <xf numFmtId="0" fontId="34" fillId="0" borderId="18" xfId="50" applyFont="1" applyBorder="1" applyAlignment="1">
      <alignment horizontal="distributed" vertical="center" justifyLastLine="1"/>
    </xf>
    <xf numFmtId="0" fontId="30" fillId="0" borderId="38" xfId="50" applyFont="1" applyBorder="1" applyAlignment="1">
      <alignment horizontal="distributed" vertical="center" wrapText="1" justifyLastLine="1"/>
    </xf>
    <xf numFmtId="0" fontId="30" fillId="0" borderId="41" xfId="50" applyFont="1" applyBorder="1" applyAlignment="1">
      <alignment horizontal="distributed" vertical="center" wrapText="1" justifyLastLine="1"/>
    </xf>
    <xf numFmtId="0" fontId="34" fillId="0" borderId="13" xfId="50" applyFont="1" applyBorder="1" applyAlignment="1">
      <alignment horizontal="distributed" vertical="center" wrapText="1" justifyLastLine="1"/>
    </xf>
    <xf numFmtId="0" fontId="34" fillId="0" borderId="14" xfId="50" applyFont="1" applyBorder="1" applyAlignment="1">
      <alignment horizontal="distributed" vertical="center" wrapText="1" justifyLastLine="1"/>
    </xf>
    <xf numFmtId="0" fontId="34" fillId="0" borderId="18" xfId="50" applyFont="1" applyBorder="1" applyAlignment="1">
      <alignment horizontal="distributed" vertical="center" wrapText="1" justifyLastLine="1"/>
    </xf>
    <xf numFmtId="0" fontId="34" fillId="0" borderId="19" xfId="50" applyFont="1" applyBorder="1" applyAlignment="1">
      <alignment horizontal="distributed" vertical="center" wrapText="1" justifyLastLine="1"/>
    </xf>
    <xf numFmtId="0" fontId="34" fillId="0" borderId="30" xfId="50" applyFont="1" applyBorder="1" applyAlignment="1">
      <alignment horizontal="distributed" vertical="center" justifyLastLine="1"/>
    </xf>
    <xf numFmtId="0" fontId="34" fillId="0" borderId="15" xfId="50" applyFont="1" applyBorder="1" applyAlignment="1">
      <alignment horizontal="distributed" vertical="center" justifyLastLine="1"/>
    </xf>
    <xf numFmtId="0" fontId="34" fillId="0" borderId="38" xfId="50" applyFont="1" applyBorder="1" applyAlignment="1">
      <alignment horizontal="distributed" vertical="center" justifyLastLine="1"/>
    </xf>
    <xf numFmtId="0" fontId="55" fillId="0" borderId="38" xfId="0" applyFont="1" applyBorder="1" applyAlignment="1">
      <alignment horizontal="distributed" vertical="center" wrapText="1" justifyLastLine="1"/>
    </xf>
    <xf numFmtId="0" fontId="55" fillId="0" borderId="22" xfId="0" applyFont="1" applyBorder="1" applyAlignment="1">
      <alignment horizontal="distributed" vertical="center" justifyLastLine="1"/>
    </xf>
    <xf numFmtId="0" fontId="54" fillId="0" borderId="38" xfId="0" applyFont="1" applyBorder="1" applyAlignment="1">
      <alignment horizontal="distributed" vertical="center" justifyLastLine="1"/>
    </xf>
    <xf numFmtId="0" fontId="54" fillId="0" borderId="22" xfId="0" applyFont="1" applyBorder="1" applyAlignment="1">
      <alignment horizontal="distributed" vertical="center" justifyLastLine="1"/>
    </xf>
    <xf numFmtId="0" fontId="54" fillId="0" borderId="38" xfId="0" applyFont="1" applyBorder="1" applyAlignment="1">
      <alignment horizontal="distributed" vertical="center" wrapText="1" justifyLastLine="1"/>
    </xf>
    <xf numFmtId="0" fontId="54" fillId="0" borderId="29" xfId="0" applyFont="1" applyBorder="1" applyAlignment="1">
      <alignment horizontal="distributed" vertical="center" wrapText="1" justifyLastLine="1"/>
    </xf>
    <xf numFmtId="0" fontId="54" fillId="0" borderId="21" xfId="0" applyFont="1" applyBorder="1" applyAlignment="1">
      <alignment horizontal="distributed" vertical="center" justifyLastLine="1"/>
    </xf>
    <xf numFmtId="0" fontId="54" fillId="0" borderId="41" xfId="0" applyFont="1" applyBorder="1" applyAlignment="1">
      <alignment horizontal="distributed" vertical="center" justifyLastLine="1"/>
    </xf>
    <xf numFmtId="0" fontId="54" fillId="0" borderId="21" xfId="0" applyFont="1" applyBorder="1" applyAlignment="1">
      <alignment horizontal="distributed" vertical="center" wrapText="1" justifyLastLine="1"/>
    </xf>
    <xf numFmtId="0" fontId="54" fillId="0" borderId="13" xfId="0" applyFont="1" applyBorder="1" applyAlignment="1">
      <alignment horizontal="distributed" vertical="center" wrapText="1" justifyLastLine="1"/>
    </xf>
    <xf numFmtId="0" fontId="54" fillId="0" borderId="24" xfId="0" applyFont="1" applyBorder="1" applyAlignment="1">
      <alignment horizontal="distributed" vertical="center" justifyLastLine="1"/>
    </xf>
    <xf numFmtId="0" fontId="54" fillId="0" borderId="39" xfId="0" applyFont="1" applyBorder="1" applyAlignment="1">
      <alignment horizontal="distributed" vertical="center" justifyLastLine="1"/>
    </xf>
    <xf numFmtId="0" fontId="47" fillId="0" borderId="0" xfId="0" applyFont="1" applyFill="1" applyBorder="1" applyAlignment="1">
      <alignment horizontal="distributed" vertical="center"/>
    </xf>
    <xf numFmtId="0" fontId="47" fillId="0" borderId="20" xfId="0" applyFont="1" applyFill="1" applyBorder="1" applyAlignment="1">
      <alignment horizontal="distributed" vertical="center"/>
    </xf>
    <xf numFmtId="0" fontId="34" fillId="0" borderId="23" xfId="0" applyFont="1" applyFill="1" applyBorder="1" applyAlignment="1"/>
    <xf numFmtId="0" fontId="34" fillId="0" borderId="39" xfId="0" applyFont="1" applyFill="1" applyBorder="1" applyAlignment="1"/>
    <xf numFmtId="0" fontId="30" fillId="0" borderId="14" xfId="0" applyFont="1" applyFill="1" applyBorder="1" applyAlignment="1">
      <alignment horizontal="distributed" vertical="center" indent="1"/>
    </xf>
    <xf numFmtId="0" fontId="30" fillId="0" borderId="0" xfId="0" applyFont="1" applyFill="1" applyBorder="1" applyAlignment="1">
      <alignment horizontal="distributed" vertical="center" indent="1"/>
    </xf>
    <xf numFmtId="0" fontId="30" fillId="0" borderId="20" xfId="0" applyFont="1" applyFill="1" applyBorder="1" applyAlignment="1">
      <alignment horizontal="distributed" vertical="center" indent="1"/>
    </xf>
    <xf numFmtId="0" fontId="30" fillId="0" borderId="19" xfId="0" applyFont="1" applyFill="1" applyBorder="1" applyAlignment="1">
      <alignment horizontal="distributed" vertical="center" indent="1"/>
    </xf>
    <xf numFmtId="0" fontId="30" fillId="0" borderId="48" xfId="0" applyFont="1" applyFill="1" applyBorder="1" applyAlignment="1">
      <alignment horizontal="distributed" vertical="center" indent="2"/>
    </xf>
    <xf numFmtId="0" fontId="30" fillId="0" borderId="25" xfId="0" applyFont="1" applyFill="1" applyBorder="1" applyAlignment="1">
      <alignment horizontal="distributed" vertical="center" indent="2"/>
    </xf>
    <xf numFmtId="0" fontId="30" fillId="0" borderId="27" xfId="0" applyFont="1" applyFill="1" applyBorder="1" applyAlignment="1">
      <alignment horizontal="distributed" vertical="center" indent="2"/>
    </xf>
    <xf numFmtId="38" fontId="47" fillId="0" borderId="0" xfId="44" applyFont="1" applyFill="1" applyBorder="1" applyAlignment="1">
      <alignment horizontal="distributed" vertical="center"/>
    </xf>
    <xf numFmtId="38" fontId="47" fillId="0" borderId="20" xfId="44" applyFont="1" applyFill="1" applyBorder="1" applyAlignment="1">
      <alignment horizontal="distributed" vertical="center"/>
    </xf>
    <xf numFmtId="38" fontId="35" fillId="0" borderId="0" xfId="44" applyFont="1" applyFill="1" applyBorder="1" applyAlignment="1">
      <alignment horizontal="distributed" vertical="center"/>
    </xf>
    <xf numFmtId="38" fontId="35" fillId="0" borderId="20" xfId="44" applyFont="1" applyFill="1" applyBorder="1" applyAlignment="1">
      <alignment horizontal="distributed" vertical="center"/>
    </xf>
    <xf numFmtId="0" fontId="47" fillId="0" borderId="10" xfId="0" applyFont="1" applyFill="1" applyBorder="1" applyAlignment="1">
      <alignment horizontal="distributed" vertical="center"/>
    </xf>
    <xf numFmtId="0" fontId="34" fillId="0" borderId="24" xfId="0" applyFont="1" applyFill="1" applyBorder="1" applyAlignment="1"/>
    <xf numFmtId="0" fontId="30" fillId="0" borderId="13" xfId="0" applyFont="1" applyFill="1" applyBorder="1" applyAlignment="1">
      <alignment horizontal="distributed" vertical="center" indent="1"/>
    </xf>
    <xf numFmtId="0" fontId="30" fillId="0" borderId="10" xfId="0" applyFont="1" applyFill="1" applyBorder="1" applyAlignment="1">
      <alignment horizontal="distributed" vertical="center" indent="1"/>
    </xf>
    <xf numFmtId="0" fontId="30" fillId="0" borderId="18" xfId="0" applyFont="1" applyFill="1" applyBorder="1" applyAlignment="1">
      <alignment horizontal="distributed" vertical="center" indent="1"/>
    </xf>
    <xf numFmtId="0" fontId="28" fillId="0" borderId="0" xfId="0" applyFont="1" applyFill="1" applyBorder="1" applyAlignment="1">
      <alignment horizontal="distributed" vertical="center"/>
    </xf>
    <xf numFmtId="0" fontId="28" fillId="0" borderId="20" xfId="0" applyFont="1" applyFill="1" applyBorder="1" applyAlignment="1">
      <alignment horizontal="distributed" vertical="center"/>
    </xf>
    <xf numFmtId="49" fontId="26" fillId="0" borderId="28" xfId="53" applyNumberFormat="1" applyFont="1" applyBorder="1" applyAlignment="1">
      <alignment horizontal="center" vertical="center" wrapText="1"/>
    </xf>
    <xf numFmtId="49" fontId="26" fillId="0" borderId="11" xfId="53" applyNumberFormat="1" applyFont="1" applyBorder="1" applyAlignment="1">
      <alignment horizontal="center" vertical="center" wrapText="1"/>
    </xf>
    <xf numFmtId="0" fontId="30" fillId="0" borderId="13" xfId="48" applyFont="1" applyBorder="1" applyAlignment="1">
      <alignment horizontal="center" vertical="center" justifyLastLine="1"/>
    </xf>
    <xf numFmtId="0" fontId="30" fillId="0" borderId="14" xfId="48" applyFont="1" applyBorder="1" applyAlignment="1">
      <alignment horizontal="center" vertical="center" justifyLastLine="1"/>
    </xf>
    <xf numFmtId="0" fontId="30" fillId="0" borderId="18" xfId="48" applyFont="1" applyBorder="1" applyAlignment="1">
      <alignment horizontal="center" vertical="center" justifyLastLine="1"/>
    </xf>
    <xf numFmtId="0" fontId="30" fillId="0" borderId="19" xfId="48" applyFont="1" applyBorder="1" applyAlignment="1">
      <alignment horizontal="center" vertical="center" justifyLastLine="1"/>
    </xf>
    <xf numFmtId="0" fontId="30" fillId="0" borderId="29" xfId="48" applyFont="1" applyBorder="1" applyAlignment="1">
      <alignment horizontal="center" vertical="center" justifyLastLine="1"/>
    </xf>
    <xf numFmtId="0" fontId="30" fillId="0" borderId="26" xfId="48" applyFont="1" applyBorder="1" applyAlignment="1">
      <alignment horizontal="center" vertical="center" justifyLastLine="1"/>
    </xf>
    <xf numFmtId="49" fontId="26" fillId="0" borderId="42" xfId="53" applyNumberFormat="1" applyFont="1" applyBorder="1" applyAlignment="1">
      <alignment horizontal="center" vertical="center" wrapText="1"/>
    </xf>
    <xf numFmtId="49" fontId="34" fillId="0" borderId="27" xfId="53" applyNumberFormat="1" applyFont="1" applyBorder="1" applyAlignment="1">
      <alignment horizontal="center" vertical="center" wrapText="1"/>
    </xf>
    <xf numFmtId="49" fontId="34" fillId="0" borderId="61" xfId="53" applyNumberFormat="1" applyFont="1" applyBorder="1" applyAlignment="1">
      <alignment horizontal="center" vertical="center" wrapText="1"/>
    </xf>
    <xf numFmtId="49" fontId="26" fillId="0" borderId="60" xfId="53" applyNumberFormat="1" applyFont="1" applyBorder="1" applyAlignment="1">
      <alignment horizontal="center" vertical="center" wrapText="1"/>
    </xf>
    <xf numFmtId="49" fontId="26" fillId="0" borderId="61" xfId="53" applyNumberFormat="1" applyFont="1" applyBorder="1" applyAlignment="1">
      <alignment horizontal="center" vertical="center" wrapText="1"/>
    </xf>
    <xf numFmtId="49" fontId="34" fillId="0" borderId="60" xfId="53" applyNumberFormat="1" applyFont="1" applyBorder="1" applyAlignment="1">
      <alignment horizontal="center" vertical="center" wrapText="1"/>
    </xf>
    <xf numFmtId="49" fontId="71" fillId="0" borderId="60" xfId="53" applyNumberFormat="1" applyFont="1" applyBorder="1" applyAlignment="1">
      <alignment horizontal="center" vertical="center" wrapText="1"/>
    </xf>
    <xf numFmtId="49" fontId="71" fillId="0" borderId="61" xfId="53" applyNumberFormat="1" applyFont="1" applyBorder="1" applyAlignment="1">
      <alignment horizontal="center" vertical="center" wrapText="1"/>
    </xf>
    <xf numFmtId="49" fontId="26" fillId="0" borderId="27" xfId="53" applyNumberFormat="1" applyFont="1" applyBorder="1" applyAlignment="1">
      <alignment horizontal="center" vertical="center" wrapText="1"/>
    </xf>
    <xf numFmtId="0" fontId="60" fillId="0" borderId="0" xfId="54" applyFont="1" applyFill="1" applyBorder="1" applyAlignment="1">
      <alignment horizontal="center" vertical="center" shrinkToFit="1"/>
    </xf>
    <xf numFmtId="0" fontId="54" fillId="0" borderId="29" xfId="54" applyFont="1" applyFill="1" applyBorder="1" applyAlignment="1">
      <alignment horizontal="distributed" vertical="center" wrapText="1" indent="1" justifyLastLine="1"/>
    </xf>
    <xf numFmtId="0" fontId="54" fillId="0" borderId="26" xfId="54" applyFont="1" applyFill="1" applyBorder="1" applyAlignment="1">
      <alignment horizontal="distributed" vertical="center" indent="1" justifyLastLine="1"/>
    </xf>
    <xf numFmtId="38" fontId="54" fillId="0" borderId="28" xfId="44" applyFont="1" applyFill="1" applyBorder="1" applyAlignment="1">
      <alignment horizontal="distributed" vertical="center" justifyLastLine="1"/>
    </xf>
    <xf numFmtId="38" fontId="54" fillId="0" borderId="27" xfId="44" applyFont="1" applyFill="1" applyBorder="1" applyAlignment="1">
      <alignment horizontal="distributed" vertical="center" justifyLastLine="1"/>
    </xf>
    <xf numFmtId="0" fontId="60" fillId="0" borderId="0" xfId="0" applyFont="1" applyFill="1" applyAlignment="1">
      <alignment horizontal="center" vertical="center" shrinkToFit="1"/>
    </xf>
    <xf numFmtId="0" fontId="55" fillId="0" borderId="21" xfId="0" applyFont="1" applyFill="1" applyBorder="1" applyAlignment="1">
      <alignment horizontal="distributed" vertical="center" wrapText="1" justifyLastLine="1"/>
    </xf>
    <xf numFmtId="0" fontId="55" fillId="0" borderId="41" xfId="0" applyFont="1" applyFill="1" applyBorder="1" applyAlignment="1">
      <alignment horizontal="distributed" vertical="center" justifyLastLine="1"/>
    </xf>
    <xf numFmtId="0" fontId="54" fillId="0" borderId="11" xfId="0" applyFont="1" applyFill="1" applyBorder="1" applyAlignment="1">
      <alignment horizontal="distributed" vertical="center" justifyLastLine="1"/>
    </xf>
    <xf numFmtId="0" fontId="54" fillId="0" borderId="12" xfId="0" applyFont="1" applyFill="1" applyBorder="1" applyAlignment="1">
      <alignment horizontal="distributed" vertical="center" justifyLastLine="1"/>
    </xf>
    <xf numFmtId="0" fontId="54" fillId="0" borderId="28" xfId="0" applyFont="1" applyFill="1" applyBorder="1" applyAlignment="1">
      <alignment horizontal="distributed" vertical="center" justifyLastLine="1"/>
    </xf>
    <xf numFmtId="0" fontId="54" fillId="0" borderId="17" xfId="0" applyFont="1" applyFill="1" applyBorder="1" applyAlignment="1">
      <alignment horizontal="distributed" vertical="center" justifyLastLine="1"/>
    </xf>
    <xf numFmtId="0" fontId="54" fillId="0" borderId="15" xfId="0" applyFont="1" applyFill="1" applyBorder="1" applyAlignment="1">
      <alignment horizontal="distributed" vertical="center" justifyLastLine="1"/>
    </xf>
    <xf numFmtId="0" fontId="54" fillId="0" borderId="16" xfId="0" applyFont="1" applyFill="1" applyBorder="1" applyAlignment="1">
      <alignment horizontal="distributed" vertical="center" justifyLastLine="1"/>
    </xf>
    <xf numFmtId="0" fontId="54" fillId="0" borderId="30" xfId="0" applyFont="1" applyFill="1" applyBorder="1" applyAlignment="1">
      <alignment horizontal="distributed" vertical="center" justifyLastLine="1"/>
    </xf>
    <xf numFmtId="0" fontId="54" fillId="0" borderId="25" xfId="0" applyFont="1" applyFill="1" applyBorder="1" applyAlignment="1">
      <alignment horizontal="distributed" vertical="center" justifyLastLine="1"/>
    </xf>
    <xf numFmtId="0" fontId="54" fillId="0" borderId="48" xfId="0" applyFont="1" applyFill="1" applyBorder="1" applyAlignment="1">
      <alignment horizontal="distributed" vertical="center" justifyLastLine="1"/>
    </xf>
    <xf numFmtId="0" fontId="54" fillId="0" borderId="123" xfId="0" applyFont="1" applyFill="1" applyBorder="1" applyAlignment="1">
      <alignment horizontal="distributed" vertical="center" justifyLastLine="1"/>
    </xf>
    <xf numFmtId="0" fontId="54" fillId="0" borderId="33" xfId="0" applyFont="1" applyFill="1" applyBorder="1" applyAlignment="1">
      <alignment horizontal="distributed" vertical="center" justifyLastLine="1"/>
    </xf>
    <xf numFmtId="0" fontId="54" fillId="0" borderId="169" xfId="0" applyFont="1" applyFill="1" applyBorder="1" applyAlignment="1">
      <alignment horizontal="distributed" vertical="center" justifyLastLine="1"/>
    </xf>
    <xf numFmtId="0" fontId="54" fillId="0" borderId="170" xfId="0" applyFont="1" applyFill="1" applyBorder="1" applyAlignment="1">
      <alignment horizontal="distributed" vertical="center" justifyLastLine="1"/>
    </xf>
    <xf numFmtId="38" fontId="54" fillId="0" borderId="169" xfId="44" applyFont="1" applyFill="1" applyBorder="1" applyAlignment="1">
      <alignment horizontal="distributed" vertical="center" justifyLastLine="1"/>
    </xf>
    <xf numFmtId="38" fontId="54" fillId="0" borderId="171" xfId="44" applyFont="1" applyFill="1" applyBorder="1" applyAlignment="1">
      <alignment horizontal="distributed" vertical="center" justifyLastLine="1"/>
    </xf>
    <xf numFmtId="38" fontId="54" fillId="0" borderId="170" xfId="44" applyFont="1" applyFill="1" applyBorder="1" applyAlignment="1">
      <alignment horizontal="distributed" vertical="center" justifyLastLine="1"/>
    </xf>
    <xf numFmtId="0" fontId="54" fillId="0" borderId="172" xfId="0" applyFont="1" applyFill="1" applyBorder="1" applyAlignment="1">
      <alignment horizontal="distributed" vertical="center" justifyLastLine="1"/>
    </xf>
    <xf numFmtId="0" fontId="54" fillId="0" borderId="18" xfId="0" applyFont="1" applyFill="1" applyBorder="1" applyAlignment="1">
      <alignment horizontal="distributed" vertical="center" justifyLastLine="1"/>
    </xf>
    <xf numFmtId="0" fontId="54" fillId="0" borderId="173" xfId="0" applyFont="1" applyFill="1" applyBorder="1" applyAlignment="1">
      <alignment horizontal="distributed" vertical="center" justifyLastLine="1"/>
    </xf>
    <xf numFmtId="0" fontId="54" fillId="0" borderId="22" xfId="0" applyFont="1" applyFill="1" applyBorder="1" applyAlignment="1">
      <alignment horizontal="distributed" vertical="center" justifyLastLine="1"/>
    </xf>
    <xf numFmtId="0" fontId="54" fillId="0" borderId="55" xfId="0" applyFont="1" applyFill="1" applyBorder="1" applyAlignment="1">
      <alignment horizontal="distributed" vertical="center" justifyLastLine="1"/>
    </xf>
    <xf numFmtId="0" fontId="54" fillId="0" borderId="52" xfId="0" applyFont="1" applyFill="1" applyBorder="1" applyAlignment="1">
      <alignment horizontal="distributed" vertical="center" justifyLastLine="1"/>
    </xf>
    <xf numFmtId="0" fontId="54" fillId="0" borderId="29" xfId="0" applyFont="1" applyFill="1" applyBorder="1" applyAlignment="1">
      <alignment horizontal="distributed" vertical="center" justifyLastLine="1"/>
    </xf>
    <xf numFmtId="0" fontId="54" fillId="0" borderId="20" xfId="0" applyFont="1" applyFill="1" applyBorder="1" applyAlignment="1">
      <alignment horizontal="distributed" vertical="center" justifyLastLine="1"/>
    </xf>
    <xf numFmtId="0" fontId="54" fillId="0" borderId="26" xfId="0" applyFont="1" applyFill="1" applyBorder="1" applyAlignment="1">
      <alignment horizontal="distributed" vertical="center" justifyLastLine="1"/>
    </xf>
    <xf numFmtId="38" fontId="54" fillId="0" borderId="123" xfId="44" applyFont="1" applyFill="1" applyBorder="1" applyAlignment="1">
      <alignment horizontal="distributed" vertical="center" justifyLastLine="1"/>
    </xf>
    <xf numFmtId="38" fontId="54" fillId="0" borderId="33" xfId="44" applyFont="1" applyFill="1" applyBorder="1" applyAlignment="1">
      <alignment horizontal="distributed" vertical="center" justifyLastLine="1"/>
    </xf>
    <xf numFmtId="38" fontId="54" fillId="0" borderId="55" xfId="44" applyFont="1" applyFill="1" applyBorder="1" applyAlignment="1">
      <alignment horizontal="distributed" vertical="center" justifyLastLine="1"/>
    </xf>
    <xf numFmtId="38" fontId="54" fillId="0" borderId="52" xfId="44" applyFont="1" applyFill="1" applyBorder="1" applyAlignment="1">
      <alignment horizontal="distributed" vertical="center" justifyLastLine="1"/>
    </xf>
    <xf numFmtId="38" fontId="54" fillId="0" borderId="173" xfId="44" applyFont="1" applyFill="1" applyBorder="1" applyAlignment="1">
      <alignment horizontal="distributed" vertical="center" justifyLastLine="1"/>
    </xf>
    <xf numFmtId="38" fontId="54" fillId="0" borderId="22" xfId="44" applyFont="1" applyFill="1" applyBorder="1" applyAlignment="1">
      <alignment horizontal="distributed" vertical="center" justifyLastLine="1"/>
    </xf>
    <xf numFmtId="0" fontId="31" fillId="0" borderId="0" xfId="0" applyFont="1" applyFill="1" applyBorder="1" applyAlignment="1">
      <alignment horizontal="center" vertical="center"/>
    </xf>
    <xf numFmtId="0" fontId="26" fillId="0" borderId="28" xfId="0" applyFont="1" applyFill="1" applyBorder="1" applyAlignment="1">
      <alignment horizontal="distributed" vertical="center" wrapText="1" justifyLastLine="1"/>
    </xf>
    <xf numFmtId="0" fontId="26" fillId="0" borderId="30" xfId="0" applyFont="1" applyFill="1" applyBorder="1" applyAlignment="1">
      <alignment horizontal="distributed" vertical="center" wrapText="1" justifyLastLine="1"/>
    </xf>
    <xf numFmtId="0" fontId="30" fillId="0" borderId="17" xfId="0" applyFont="1" applyFill="1" applyBorder="1" applyAlignment="1">
      <alignment horizontal="distributed" vertical="center" wrapText="1" justifyLastLine="1"/>
    </xf>
    <xf numFmtId="0" fontId="30" fillId="0" borderId="15" xfId="0" applyFont="1" applyFill="1" applyBorder="1" applyAlignment="1">
      <alignment horizontal="distributed" vertical="center" wrapText="1" justifyLastLine="1"/>
    </xf>
    <xf numFmtId="0" fontId="34" fillId="0" borderId="28" xfId="0" applyFont="1" applyFill="1" applyBorder="1" applyAlignment="1">
      <alignment horizontal="distributed" vertical="center" wrapText="1" justifyLastLine="1"/>
    </xf>
    <xf numFmtId="0" fontId="34" fillId="0" borderId="30" xfId="0" applyFont="1" applyFill="1" applyBorder="1" applyAlignment="1">
      <alignment horizontal="distributed" vertical="center" wrapText="1" justifyLastLine="1"/>
    </xf>
    <xf numFmtId="49" fontId="30" fillId="0" borderId="11" xfId="0" applyNumberFormat="1" applyFont="1" applyFill="1" applyBorder="1" applyAlignment="1">
      <alignment horizontal="distributed" vertical="center" wrapText="1" justifyLastLine="1"/>
    </xf>
    <xf numFmtId="49" fontId="30" fillId="0" borderId="15" xfId="0" applyNumberFormat="1" applyFont="1" applyFill="1" applyBorder="1" applyAlignment="1">
      <alignment horizontal="distributed" vertical="center" wrapText="1" justifyLastLine="1"/>
    </xf>
    <xf numFmtId="0" fontId="30" fillId="0" borderId="12" xfId="0" applyFont="1" applyBorder="1" applyAlignment="1">
      <alignment horizontal="distributed" vertical="center" justifyLastLine="1"/>
    </xf>
    <xf numFmtId="0" fontId="30" fillId="0" borderId="43" xfId="0" applyFont="1" applyFill="1" applyBorder="1" applyAlignment="1">
      <alignment horizontal="distributed" vertical="center" justifyLastLine="1"/>
    </xf>
    <xf numFmtId="0" fontId="34" fillId="0" borderId="0" xfId="0" applyFont="1" applyFill="1" applyBorder="1" applyAlignment="1">
      <alignment horizontal="left"/>
    </xf>
    <xf numFmtId="0" fontId="30" fillId="0" borderId="12" xfId="0" applyNumberFormat="1" applyFont="1" applyFill="1" applyBorder="1" applyAlignment="1">
      <alignment horizontal="distributed" vertical="center" justifyLastLine="1"/>
    </xf>
    <xf numFmtId="0" fontId="30" fillId="0" borderId="43" xfId="0" applyNumberFormat="1" applyFont="1" applyFill="1" applyBorder="1" applyAlignment="1">
      <alignment horizontal="distributed" vertical="center" justifyLastLine="1"/>
    </xf>
    <xf numFmtId="0" fontId="34" fillId="0" borderId="31" xfId="0" applyFont="1" applyFill="1" applyBorder="1" applyAlignment="1">
      <alignment horizontal="center"/>
    </xf>
    <xf numFmtId="0" fontId="30" fillId="0" borderId="11" xfId="0" applyFont="1" applyFill="1" applyBorder="1" applyAlignment="1">
      <alignment horizontal="center" vertical="center" shrinkToFit="1"/>
    </xf>
    <xf numFmtId="0" fontId="30" fillId="0" borderId="12" xfId="0" applyFont="1" applyFill="1" applyBorder="1" applyAlignment="1">
      <alignment horizontal="center" vertical="center" shrinkToFit="1"/>
    </xf>
    <xf numFmtId="0" fontId="32" fillId="0" borderId="0" xfId="55" applyFont="1" applyFill="1" applyBorder="1" applyAlignment="1">
      <alignment horizontal="center" vertical="center"/>
    </xf>
    <xf numFmtId="0" fontId="30" fillId="0" borderId="29" xfId="55" applyFont="1" applyFill="1" applyBorder="1" applyAlignment="1">
      <alignment horizontal="distributed" vertical="center" justifyLastLine="1"/>
    </xf>
    <xf numFmtId="0" fontId="30" fillId="0" borderId="26" xfId="55" applyFont="1" applyFill="1" applyBorder="1" applyAlignment="1">
      <alignment horizontal="distributed" vertical="center" justifyLastLine="1"/>
    </xf>
    <xf numFmtId="0" fontId="30" fillId="0" borderId="28" xfId="55" applyFont="1" applyFill="1" applyBorder="1" applyAlignment="1">
      <alignment horizontal="distributed" vertical="center" justifyLastLine="1"/>
    </xf>
    <xf numFmtId="0" fontId="30" fillId="0" borderId="27" xfId="55" applyFont="1" applyFill="1" applyBorder="1" applyAlignment="1">
      <alignment horizontal="distributed" vertical="center" justifyLastLine="1"/>
    </xf>
    <xf numFmtId="0" fontId="73" fillId="0" borderId="11" xfId="55" applyFill="1" applyBorder="1" applyAlignment="1">
      <alignment horizontal="distributed" vertical="center" justifyLastLine="1"/>
    </xf>
    <xf numFmtId="0" fontId="73" fillId="0" borderId="27" xfId="55" applyFill="1" applyBorder="1" applyAlignment="1">
      <alignment horizontal="distributed" vertical="center" justifyLastLine="1"/>
    </xf>
    <xf numFmtId="0" fontId="54" fillId="0" borderId="11" xfId="48" applyFont="1" applyFill="1" applyBorder="1" applyAlignment="1">
      <alignment horizontal="distributed" vertical="center" justifyLastLine="1"/>
    </xf>
    <xf numFmtId="0" fontId="54" fillId="0" borderId="15" xfId="48" applyFont="1" applyFill="1" applyBorder="1" applyAlignment="1">
      <alignment horizontal="distributed" vertical="center" justifyLastLine="1"/>
    </xf>
    <xf numFmtId="0" fontId="54" fillId="0" borderId="12" xfId="48" applyFont="1" applyFill="1" applyBorder="1" applyAlignment="1">
      <alignment horizontal="distributed" vertical="center" justifyLastLine="1"/>
    </xf>
    <xf numFmtId="0" fontId="54" fillId="0" borderId="28" xfId="48" applyFont="1" applyFill="1" applyBorder="1" applyAlignment="1">
      <alignment horizontal="distributed" vertical="center" justifyLastLine="1"/>
    </xf>
    <xf numFmtId="0" fontId="54" fillId="0" borderId="17" xfId="48" applyFont="1" applyFill="1" applyBorder="1" applyAlignment="1">
      <alignment horizontal="distributed" vertical="center" justifyLastLine="1"/>
    </xf>
    <xf numFmtId="0" fontId="54" fillId="0" borderId="16" xfId="48" applyFont="1" applyFill="1" applyBorder="1" applyAlignment="1">
      <alignment horizontal="distributed" vertical="center" justifyLastLine="1"/>
    </xf>
    <xf numFmtId="0" fontId="54" fillId="0" borderId="30" xfId="48" applyFont="1" applyFill="1" applyBorder="1" applyAlignment="1">
      <alignment horizontal="distributed" vertical="center" justifyLastLine="1"/>
    </xf>
    <xf numFmtId="0" fontId="54" fillId="0" borderId="14" xfId="48" applyFont="1" applyFill="1" applyBorder="1" applyAlignment="1">
      <alignment horizontal="distributed" vertical="center" justifyLastLine="1"/>
    </xf>
    <xf numFmtId="0" fontId="54" fillId="0" borderId="19" xfId="48" applyFont="1" applyFill="1" applyBorder="1" applyAlignment="1">
      <alignment horizontal="distributed" vertical="center" justifyLastLine="1"/>
    </xf>
    <xf numFmtId="0" fontId="54" fillId="0" borderId="27" xfId="48" applyFont="1" applyFill="1" applyBorder="1" applyAlignment="1">
      <alignment horizontal="distributed" vertical="center" justifyLastLine="1"/>
    </xf>
    <xf numFmtId="0" fontId="54" fillId="0" borderId="19" xfId="57" applyFont="1" applyFill="1" applyBorder="1" applyAlignment="1">
      <alignment horizontal="distributed" vertical="center" shrinkToFit="1"/>
    </xf>
    <xf numFmtId="0" fontId="54" fillId="0" borderId="0" xfId="57" applyFont="1" applyFill="1" applyBorder="1" applyAlignment="1">
      <alignment horizontal="distributed" vertical="center" shrinkToFit="1"/>
    </xf>
    <xf numFmtId="0" fontId="54" fillId="0" borderId="20" xfId="57" applyFont="1" applyFill="1" applyBorder="1" applyAlignment="1">
      <alignment horizontal="distributed" vertical="center" shrinkToFit="1"/>
    </xf>
    <xf numFmtId="199" fontId="54" fillId="0" borderId="13" xfId="57" applyNumberFormat="1" applyFont="1" applyFill="1" applyBorder="1" applyAlignment="1">
      <alignment horizontal="distributed" vertical="center" wrapText="1" justifyLastLine="1"/>
    </xf>
    <xf numFmtId="199" fontId="54" fillId="0" borderId="18" xfId="57" applyNumberFormat="1" applyFont="1" applyFill="1" applyBorder="1" applyAlignment="1">
      <alignment horizontal="distributed" vertical="center" wrapText="1" justifyLastLine="1"/>
    </xf>
    <xf numFmtId="0" fontId="56" fillId="0" borderId="23" xfId="57" applyFont="1" applyFill="1" applyBorder="1" applyAlignment="1">
      <alignment horizontal="distributed" vertical="center"/>
    </xf>
    <xf numFmtId="0" fontId="56" fillId="0" borderId="39" xfId="57" applyFont="1" applyFill="1" applyBorder="1" applyAlignment="1">
      <alignment horizontal="distributed" vertical="center"/>
    </xf>
    <xf numFmtId="199" fontId="34" fillId="0" borderId="21" xfId="59" applyNumberFormat="1" applyFont="1" applyFill="1" applyBorder="1" applyAlignment="1">
      <alignment horizontal="distributed" vertical="center" wrapText="1" justifyLastLine="1"/>
    </xf>
    <xf numFmtId="199" fontId="34" fillId="0" borderId="22" xfId="59" applyNumberFormat="1" applyFont="1" applyFill="1" applyBorder="1" applyAlignment="1">
      <alignment horizontal="distributed" vertical="center" wrapText="1" justifyLastLine="1"/>
    </xf>
    <xf numFmtId="0" fontId="54" fillId="0" borderId="0" xfId="48" applyFont="1" applyFill="1" applyBorder="1" applyAlignment="1">
      <alignment horizontal="distributed" vertical="center" justifyLastLine="1"/>
    </xf>
    <xf numFmtId="0" fontId="60" fillId="0" borderId="0" xfId="48" applyFont="1" applyAlignment="1">
      <alignment horizontal="center" vertical="center" shrinkToFit="1"/>
    </xf>
    <xf numFmtId="199" fontId="54" fillId="0" borderId="18" xfId="57" applyNumberFormat="1" applyFont="1" applyFill="1" applyBorder="1" applyAlignment="1">
      <alignment horizontal="distributed" vertical="center" justifyLastLine="1"/>
    </xf>
    <xf numFmtId="0" fontId="62" fillId="0" borderId="31" xfId="48" applyFont="1" applyBorder="1" applyAlignment="1">
      <alignment horizontal="left"/>
    </xf>
    <xf numFmtId="0" fontId="32" fillId="0" borderId="0" xfId="48" applyFont="1" applyFill="1" applyAlignment="1">
      <alignment horizontal="center" vertical="center"/>
    </xf>
    <xf numFmtId="0" fontId="30" fillId="0" borderId="11" xfId="48" applyFont="1" applyFill="1" applyBorder="1" applyAlignment="1">
      <alignment horizontal="distributed" vertical="center" indent="1"/>
    </xf>
    <xf numFmtId="0" fontId="30" fillId="0" borderId="15" xfId="48" applyFont="1" applyFill="1" applyBorder="1" applyAlignment="1">
      <alignment horizontal="distributed" vertical="center" indent="1"/>
    </xf>
    <xf numFmtId="0" fontId="30" fillId="0" borderId="28" xfId="48" applyFont="1" applyFill="1" applyBorder="1" applyAlignment="1">
      <alignment horizontal="distributed" vertical="center" indent="8"/>
    </xf>
    <xf numFmtId="0" fontId="30" fillId="0" borderId="27" xfId="48" applyFont="1" applyFill="1" applyBorder="1" applyAlignment="1">
      <alignment horizontal="distributed" vertical="center" indent="8"/>
    </xf>
    <xf numFmtId="0" fontId="30" fillId="0" borderId="16" xfId="48" applyFont="1" applyFill="1" applyBorder="1" applyAlignment="1">
      <alignment horizontal="distributed" vertical="center" justifyLastLine="1" shrinkToFit="1"/>
    </xf>
    <xf numFmtId="0" fontId="30" fillId="0" borderId="30" xfId="48" applyFont="1" applyFill="1" applyBorder="1" applyAlignment="1">
      <alignment horizontal="distributed" vertical="center" justifyLastLine="1" shrinkToFit="1"/>
    </xf>
    <xf numFmtId="0" fontId="30" fillId="0" borderId="12" xfId="48" applyFont="1" applyFill="1" applyBorder="1" applyAlignment="1">
      <alignment horizontal="distributed" vertical="center" justifyLastLine="1"/>
    </xf>
    <xf numFmtId="0" fontId="30" fillId="0" borderId="28" xfId="48" applyFont="1" applyFill="1" applyBorder="1" applyAlignment="1">
      <alignment horizontal="distributed" vertical="center" justifyLastLine="1"/>
    </xf>
    <xf numFmtId="0" fontId="30" fillId="0" borderId="29" xfId="48" applyFont="1" applyFill="1" applyBorder="1" applyAlignment="1">
      <alignment horizontal="distributed" vertical="center" justifyLastLine="1"/>
    </xf>
    <xf numFmtId="0" fontId="30" fillId="0" borderId="76" xfId="48" applyFont="1" applyFill="1" applyBorder="1" applyAlignment="1">
      <alignment horizontal="distributed" vertical="center" justifyLastLine="1"/>
    </xf>
    <xf numFmtId="0" fontId="30" fillId="0" borderId="169" xfId="48" applyFont="1" applyFill="1" applyBorder="1" applyAlignment="1">
      <alignment horizontal="distributed" vertical="center" justifyLastLine="1"/>
    </xf>
    <xf numFmtId="0" fontId="30" fillId="0" borderId="171" xfId="48" applyFont="1" applyFill="1" applyBorder="1" applyAlignment="1">
      <alignment horizontal="distributed" vertical="center" justifyLastLine="1"/>
    </xf>
    <xf numFmtId="0" fontId="30" fillId="0" borderId="170" xfId="48" applyFont="1" applyFill="1" applyBorder="1" applyAlignment="1">
      <alignment horizontal="distributed" vertical="center" justifyLastLine="1"/>
    </xf>
    <xf numFmtId="0" fontId="30" fillId="0" borderId="0" xfId="48" applyFont="1" applyFill="1" applyBorder="1" applyAlignment="1">
      <alignment horizontal="distributed" vertical="center"/>
    </xf>
    <xf numFmtId="0" fontId="30" fillId="0" borderId="20" xfId="48" applyFont="1" applyFill="1" applyBorder="1" applyAlignment="1">
      <alignment horizontal="distributed" vertical="center"/>
    </xf>
    <xf numFmtId="0" fontId="47" fillId="0" borderId="20" xfId="48" applyFont="1" applyFill="1" applyBorder="1" applyAlignment="1">
      <alignment horizontal="distributed" vertical="center"/>
    </xf>
    <xf numFmtId="0" fontId="32" fillId="0" borderId="0" xfId="48" applyFont="1" applyFill="1" applyAlignment="1">
      <alignment horizontal="center" vertical="center" shrinkToFit="1"/>
    </xf>
    <xf numFmtId="0" fontId="30" fillId="0" borderId="27" xfId="48" applyFont="1" applyFill="1" applyBorder="1" applyAlignment="1">
      <alignment horizontal="distributed" vertical="center" justifyLastLine="1"/>
    </xf>
    <xf numFmtId="0" fontId="30" fillId="0" borderId="11" xfId="48" applyFont="1" applyFill="1" applyBorder="1" applyAlignment="1">
      <alignment horizontal="distributed" vertical="center" justifyLastLine="1"/>
    </xf>
    <xf numFmtId="0" fontId="30" fillId="0" borderId="23" xfId="48" applyFont="1" applyFill="1" applyBorder="1" applyAlignment="1">
      <alignment horizontal="distributed" vertical="center"/>
    </xf>
    <xf numFmtId="0" fontId="30" fillId="0" borderId="39" xfId="48" applyFont="1" applyFill="1" applyBorder="1" applyAlignment="1">
      <alignment horizontal="distributed" vertical="center"/>
    </xf>
    <xf numFmtId="0" fontId="34" fillId="0" borderId="31" xfId="48" applyFont="1" applyFill="1" applyBorder="1" applyAlignment="1">
      <alignment horizontal="left"/>
    </xf>
    <xf numFmtId="0" fontId="30" fillId="0" borderId="19" xfId="48" applyFont="1" applyFill="1" applyBorder="1" applyAlignment="1">
      <alignment horizontal="distributed" vertical="center"/>
    </xf>
    <xf numFmtId="0" fontId="30" fillId="0" borderId="26" xfId="48" applyFont="1" applyFill="1" applyBorder="1" applyAlignment="1">
      <alignment horizontal="distributed" vertical="center"/>
    </xf>
    <xf numFmtId="38" fontId="30" fillId="0" borderId="0" xfId="46" applyFont="1" applyFill="1" applyBorder="1" applyAlignment="1">
      <alignment horizontal="distributed" vertical="center"/>
    </xf>
    <xf numFmtId="38" fontId="30" fillId="0" borderId="20" xfId="46" applyFont="1" applyFill="1" applyBorder="1" applyAlignment="1">
      <alignment horizontal="distributed" vertical="center"/>
    </xf>
    <xf numFmtId="38" fontId="30" fillId="0" borderId="23" xfId="46" applyFont="1" applyFill="1" applyBorder="1" applyAlignment="1">
      <alignment horizontal="distributed" vertical="center"/>
    </xf>
    <xf numFmtId="38" fontId="30" fillId="0" borderId="39" xfId="46" applyFont="1" applyFill="1" applyBorder="1" applyAlignment="1">
      <alignment horizontal="distributed" vertical="center"/>
    </xf>
    <xf numFmtId="38" fontId="30" fillId="0" borderId="0" xfId="46" applyFont="1" applyFill="1" applyAlignment="1">
      <alignment horizontal="distributed" vertical="center"/>
    </xf>
    <xf numFmtId="38" fontId="47" fillId="0" borderId="0" xfId="46" applyFont="1" applyFill="1" applyBorder="1" applyAlignment="1">
      <alignment horizontal="distributed" vertical="center"/>
    </xf>
    <xf numFmtId="38" fontId="47" fillId="0" borderId="20" xfId="46" applyFont="1" applyFill="1" applyBorder="1" applyAlignment="1">
      <alignment horizontal="distributed" vertical="center"/>
    </xf>
    <xf numFmtId="38" fontId="30" fillId="0" borderId="19" xfId="46" applyFont="1" applyFill="1" applyBorder="1" applyAlignment="1">
      <alignment horizontal="distributed" vertical="center"/>
    </xf>
    <xf numFmtId="38" fontId="30" fillId="0" borderId="26" xfId="46" applyFont="1" applyFill="1" applyBorder="1" applyAlignment="1">
      <alignment horizontal="distributed" vertical="center"/>
    </xf>
    <xf numFmtId="0" fontId="30" fillId="0" borderId="14" xfId="48" applyFont="1" applyFill="1" applyBorder="1" applyAlignment="1">
      <alignment horizontal="distributed" vertical="center" justifyLastLine="1"/>
    </xf>
    <xf numFmtId="0" fontId="30" fillId="0" borderId="19" xfId="48" applyFont="1" applyFill="1" applyBorder="1" applyAlignment="1">
      <alignment horizontal="distributed" vertical="center" justifyLastLine="1"/>
    </xf>
    <xf numFmtId="0" fontId="30" fillId="0" borderId="21" xfId="48" applyFont="1" applyFill="1" applyBorder="1" applyAlignment="1">
      <alignment horizontal="distributed" vertical="center" indent="10" justifyLastLine="1"/>
    </xf>
    <xf numFmtId="0" fontId="30" fillId="0" borderId="22" xfId="48" applyFont="1" applyFill="1" applyBorder="1" applyAlignment="1">
      <alignment horizontal="distributed" vertical="center" indent="10" justifyLastLine="1"/>
    </xf>
    <xf numFmtId="0" fontId="30" fillId="0" borderId="26" xfId="48" applyFont="1" applyFill="1" applyBorder="1" applyAlignment="1">
      <alignment horizontal="distributed" vertical="center" justifyLastLine="1"/>
    </xf>
    <xf numFmtId="0" fontId="30" fillId="0" borderId="21" xfId="48" applyFont="1" applyFill="1" applyBorder="1" applyAlignment="1">
      <alignment horizontal="center" vertical="distributed" textRotation="255"/>
    </xf>
    <xf numFmtId="0" fontId="30" fillId="0" borderId="41" xfId="48" applyFont="1" applyFill="1" applyBorder="1" applyAlignment="1">
      <alignment horizontal="center" vertical="distributed" textRotation="255"/>
    </xf>
    <xf numFmtId="0" fontId="30" fillId="0" borderId="22" xfId="48" applyFont="1" applyFill="1" applyBorder="1" applyAlignment="1">
      <alignment horizontal="center" vertical="distributed" textRotation="255"/>
    </xf>
    <xf numFmtId="0" fontId="30" fillId="0" borderId="13" xfId="48" applyFont="1" applyFill="1" applyBorder="1" applyAlignment="1">
      <alignment horizontal="center" vertical="distributed" textRotation="255"/>
    </xf>
    <xf numFmtId="0" fontId="30" fillId="0" borderId="10" xfId="48" applyFont="1" applyFill="1" applyBorder="1" applyAlignment="1">
      <alignment horizontal="center" vertical="distributed" textRotation="255"/>
    </xf>
    <xf numFmtId="0" fontId="30" fillId="0" borderId="18" xfId="48" applyFont="1" applyFill="1" applyBorder="1" applyAlignment="1">
      <alignment horizontal="center" vertical="distributed" textRotation="255"/>
    </xf>
    <xf numFmtId="0" fontId="30" fillId="0" borderId="41" xfId="48" applyFont="1" applyFill="1" applyBorder="1" applyAlignment="1">
      <alignment horizontal="center" vertical="distributed"/>
    </xf>
    <xf numFmtId="0" fontId="30" fillId="0" borderId="22" xfId="48" applyFont="1" applyFill="1" applyBorder="1" applyAlignment="1">
      <alignment horizontal="center" vertical="distributed"/>
    </xf>
    <xf numFmtId="0" fontId="26" fillId="0" borderId="21" xfId="48" applyFont="1" applyFill="1" applyBorder="1" applyAlignment="1">
      <alignment horizontal="center" vertical="distributed" textRotation="255" shrinkToFit="1"/>
    </xf>
    <xf numFmtId="0" fontId="26" fillId="0" borderId="41" xfId="48" applyFont="1" applyFill="1" applyBorder="1" applyAlignment="1">
      <alignment horizontal="center" vertical="distributed" textRotation="255" shrinkToFit="1"/>
    </xf>
    <xf numFmtId="0" fontId="26" fillId="0" borderId="22" xfId="48" applyFont="1" applyFill="1" applyBorder="1" applyAlignment="1">
      <alignment horizontal="center" vertical="distributed" textRotation="255" shrinkToFit="1"/>
    </xf>
    <xf numFmtId="0" fontId="30" fillId="0" borderId="29" xfId="48" applyFont="1" applyFill="1" applyBorder="1" applyAlignment="1">
      <alignment horizontal="distributed" vertical="center" wrapText="1" justifyLastLine="1"/>
    </xf>
    <xf numFmtId="0" fontId="30" fillId="0" borderId="20" xfId="48" applyFont="1" applyFill="1" applyBorder="1" applyAlignment="1">
      <alignment horizontal="distributed" vertical="center" justifyLastLine="1"/>
    </xf>
    <xf numFmtId="0" fontId="30" fillId="0" borderId="13" xfId="48" applyFont="1" applyFill="1" applyBorder="1" applyAlignment="1">
      <alignment horizontal="center" vertical="distributed" textRotation="255" indent="1"/>
    </xf>
    <xf numFmtId="0" fontId="30" fillId="0" borderId="10" xfId="48" applyFont="1" applyFill="1" applyBorder="1" applyAlignment="1">
      <alignment horizontal="center" vertical="distributed" textRotation="255" indent="1"/>
    </xf>
    <xf numFmtId="0" fontId="30" fillId="0" borderId="18" xfId="48" applyFont="1" applyFill="1" applyBorder="1" applyAlignment="1">
      <alignment horizontal="center" vertical="distributed" textRotation="255" indent="1"/>
    </xf>
    <xf numFmtId="0" fontId="30" fillId="0" borderId="16" xfId="48" applyFont="1" applyFill="1" applyBorder="1" applyAlignment="1">
      <alignment horizontal="center" vertical="center"/>
    </xf>
    <xf numFmtId="0" fontId="30" fillId="0" borderId="30" xfId="48" applyFont="1" applyFill="1" applyBorder="1" applyAlignment="1">
      <alignment horizontal="center" vertical="center"/>
    </xf>
    <xf numFmtId="0" fontId="30" fillId="0" borderId="30" xfId="48" applyFont="1" applyFill="1" applyBorder="1" applyAlignment="1">
      <alignment horizontal="distributed" vertical="center" justifyLastLine="1"/>
    </xf>
    <xf numFmtId="0" fontId="30" fillId="0" borderId="16" xfId="48" applyFont="1" applyFill="1" applyBorder="1" applyAlignment="1">
      <alignment horizontal="distributed" vertical="center" justifyLastLine="1"/>
    </xf>
    <xf numFmtId="0" fontId="30" fillId="0" borderId="29" xfId="48" applyFont="1" applyFill="1" applyBorder="1" applyAlignment="1">
      <alignment horizontal="distributed" vertical="center" justifyLastLine="1" shrinkToFit="1"/>
    </xf>
    <xf numFmtId="0" fontId="30" fillId="0" borderId="26" xfId="48" applyFont="1" applyFill="1" applyBorder="1" applyAlignment="1">
      <alignment horizontal="distributed" vertical="center" justifyLastLine="1" shrinkToFit="1"/>
    </xf>
    <xf numFmtId="0" fontId="30" fillId="0" borderId="21" xfId="48" applyFont="1" applyFill="1" applyBorder="1" applyAlignment="1">
      <alignment horizontal="distributed" vertical="center" justifyLastLine="1" shrinkToFit="1"/>
    </xf>
    <xf numFmtId="0" fontId="30" fillId="0" borderId="22" xfId="48" applyFont="1" applyFill="1" applyBorder="1" applyAlignment="1">
      <alignment horizontal="distributed" vertical="center" justifyLastLine="1" shrinkToFit="1"/>
    </xf>
    <xf numFmtId="0" fontId="30" fillId="0" borderId="21" xfId="48" applyFont="1" applyFill="1" applyBorder="1" applyAlignment="1">
      <alignment horizontal="distributed" vertical="distributed" justifyLastLine="1" shrinkToFit="1"/>
    </xf>
    <xf numFmtId="0" fontId="30" fillId="0" borderId="22" xfId="48" applyFont="1" applyFill="1" applyBorder="1" applyAlignment="1">
      <alignment horizontal="distributed" vertical="distributed" justifyLastLine="1" shrinkToFit="1"/>
    </xf>
    <xf numFmtId="0" fontId="30" fillId="0" borderId="28" xfId="48" applyFont="1" applyFill="1" applyBorder="1" applyAlignment="1">
      <alignment horizontal="distributed" vertical="center" justifyLastLine="1" shrinkToFit="1"/>
    </xf>
    <xf numFmtId="0" fontId="30" fillId="0" borderId="27" xfId="48" applyFont="1" applyFill="1" applyBorder="1" applyAlignment="1">
      <alignment horizontal="distributed" vertical="center" justifyLastLine="1" shrinkToFit="1"/>
    </xf>
    <xf numFmtId="0" fontId="30" fillId="0" borderId="11" xfId="48" applyFont="1" applyFill="1" applyBorder="1" applyAlignment="1">
      <alignment horizontal="distributed" vertical="center" justifyLastLine="1" shrinkToFit="1"/>
    </xf>
    <xf numFmtId="0" fontId="26" fillId="0" borderId="21" xfId="48" applyFont="1" applyFill="1" applyBorder="1" applyAlignment="1">
      <alignment horizontal="distributed" vertical="center" justifyLastLine="1" shrinkToFit="1"/>
    </xf>
    <xf numFmtId="0" fontId="26" fillId="0" borderId="22" xfId="48" applyFont="1" applyFill="1" applyBorder="1" applyAlignment="1">
      <alignment horizontal="distributed" vertical="center" justifyLastLine="1" shrinkToFit="1"/>
    </xf>
    <xf numFmtId="0" fontId="30" fillId="0" borderId="14" xfId="48" applyFont="1" applyFill="1" applyBorder="1" applyAlignment="1">
      <alignment horizontal="distributed" vertical="center" justifyLastLine="1" shrinkToFit="1"/>
    </xf>
    <xf numFmtId="0" fontId="30" fillId="0" borderId="19" xfId="48" applyFont="1" applyFill="1" applyBorder="1" applyAlignment="1">
      <alignment horizontal="distributed" vertical="center" justifyLastLine="1" shrinkToFit="1"/>
    </xf>
    <xf numFmtId="0" fontId="32" fillId="0" borderId="0" xfId="48" applyFont="1" applyFill="1" applyBorder="1" applyAlignment="1">
      <alignment horizontal="center" vertical="center"/>
    </xf>
    <xf numFmtId="0" fontId="48" fillId="0" borderId="0" xfId="48" applyFont="1" applyFill="1" applyAlignment="1">
      <alignment horizontal="center" vertical="center"/>
    </xf>
    <xf numFmtId="0" fontId="30" fillId="0" borderId="21" xfId="48" applyFont="1" applyFill="1" applyBorder="1" applyAlignment="1">
      <alignment horizontal="distributed" vertical="center" justifyLastLine="1"/>
    </xf>
    <xf numFmtId="0" fontId="30" fillId="0" borderId="41" xfId="48" applyFont="1" applyFill="1" applyBorder="1" applyAlignment="1">
      <alignment horizontal="distributed" vertical="center" justifyLastLine="1"/>
    </xf>
    <xf numFmtId="0" fontId="30" fillId="0" borderId="21" xfId="48" applyFont="1" applyFill="1" applyBorder="1" applyAlignment="1">
      <alignment horizontal="distributed" vertical="center" wrapText="1" justifyLastLine="1"/>
    </xf>
    <xf numFmtId="0" fontId="30" fillId="0" borderId="41" xfId="48" applyFont="1" applyFill="1" applyBorder="1" applyAlignment="1">
      <alignment horizontal="distributed" vertical="center" wrapText="1" justifyLastLine="1"/>
    </xf>
    <xf numFmtId="0" fontId="30" fillId="0" borderId="110" xfId="48" applyFont="1" applyFill="1" applyBorder="1" applyAlignment="1">
      <alignment horizontal="distributed" vertical="center" justifyLastLine="1"/>
    </xf>
    <xf numFmtId="0" fontId="30" fillId="0" borderId="107" xfId="48" applyFont="1" applyFill="1" applyBorder="1" applyAlignment="1">
      <alignment horizontal="distributed" vertical="center" justifyLastLine="1"/>
    </xf>
    <xf numFmtId="0" fontId="30" fillId="0" borderId="108" xfId="48" applyFont="1" applyFill="1" applyBorder="1" applyAlignment="1">
      <alignment horizontal="distributed" vertical="center" justifyLastLine="1"/>
    </xf>
    <xf numFmtId="0" fontId="30" fillId="0" borderId="18" xfId="48" applyFont="1" applyFill="1" applyBorder="1" applyAlignment="1">
      <alignment horizontal="distributed" vertical="center" justifyLastLine="1"/>
    </xf>
    <xf numFmtId="0" fontId="34" fillId="0" borderId="12" xfId="0" applyFont="1" applyBorder="1" applyAlignment="1">
      <alignment horizontal="distributed" vertical="center" justifyLastLine="1"/>
    </xf>
    <xf numFmtId="0" fontId="34" fillId="0" borderId="28" xfId="0" applyFont="1" applyBorder="1" applyAlignment="1">
      <alignment horizontal="distributed" vertical="center" justifyLastLine="1"/>
    </xf>
    <xf numFmtId="0" fontId="34" fillId="0" borderId="16" xfId="0" applyFont="1" applyFill="1" applyBorder="1" applyAlignment="1">
      <alignment horizontal="distributed" vertical="center" wrapText="1" justifyLastLine="1"/>
    </xf>
    <xf numFmtId="0" fontId="34" fillId="0" borderId="11" xfId="0" applyFont="1" applyFill="1" applyBorder="1" applyAlignment="1">
      <alignment horizontal="distributed" vertical="center" wrapText="1" justifyLastLine="1"/>
    </xf>
    <xf numFmtId="0" fontId="34" fillId="0" borderId="16" xfId="0" applyFont="1" applyBorder="1" applyAlignment="1">
      <alignment horizontal="distributed" vertical="center" justifyLastLine="1"/>
    </xf>
    <xf numFmtId="0" fontId="27" fillId="0" borderId="12" xfId="0" applyFont="1" applyBorder="1" applyAlignment="1">
      <alignment horizontal="distributed" vertical="center" wrapText="1" justifyLastLine="1"/>
    </xf>
    <xf numFmtId="0" fontId="27" fillId="0" borderId="16" xfId="0" applyFont="1" applyBorder="1" applyAlignment="1">
      <alignment horizontal="distributed" vertical="center" wrapText="1" justifyLastLine="1"/>
    </xf>
    <xf numFmtId="0" fontId="30" fillId="0" borderId="18" xfId="0" applyFont="1" applyFill="1" applyBorder="1" applyAlignment="1">
      <alignment horizontal="distributed" vertical="center" wrapText="1" justifyLastLine="1"/>
    </xf>
    <xf numFmtId="49" fontId="30" fillId="0" borderId="21" xfId="0" applyNumberFormat="1" applyFont="1" applyFill="1" applyBorder="1" applyAlignment="1">
      <alignment horizontal="distributed" vertical="center" justifyLastLine="1"/>
    </xf>
    <xf numFmtId="49" fontId="30" fillId="0" borderId="22" xfId="0" applyNumberFormat="1" applyFont="1" applyFill="1" applyBorder="1" applyAlignment="1">
      <alignment horizontal="distributed" vertical="center" justifyLastLine="1"/>
    </xf>
    <xf numFmtId="49" fontId="30" fillId="0" borderId="76" xfId="0" applyNumberFormat="1" applyFont="1" applyFill="1" applyBorder="1" applyAlignment="1">
      <alignment horizontal="distributed" vertical="center" justifyLastLine="1"/>
    </xf>
    <xf numFmtId="38" fontId="34" fillId="0" borderId="20" xfId="33" applyFont="1" applyFill="1" applyBorder="1" applyAlignment="1">
      <alignment horizontal="distributed" vertical="center" justifyLastLine="1"/>
    </xf>
    <xf numFmtId="38" fontId="34" fillId="0" borderId="26" xfId="33" applyFont="1" applyFill="1" applyBorder="1" applyAlignment="1">
      <alignment horizontal="distributed" vertical="center" justifyLastLine="1"/>
    </xf>
    <xf numFmtId="38" fontId="34" fillId="0" borderId="28" xfId="33" applyFont="1" applyFill="1" applyBorder="1" applyAlignment="1">
      <alignment horizontal="distributed" vertical="center" justifyLastLine="1" shrinkToFit="1"/>
    </xf>
    <xf numFmtId="38" fontId="34" fillId="0" borderId="27" xfId="33" applyFont="1" applyFill="1" applyBorder="1" applyAlignment="1">
      <alignment horizontal="distributed" vertical="center" justifyLastLine="1" shrinkToFit="1"/>
    </xf>
    <xf numFmtId="38" fontId="34" fillId="0" borderId="28" xfId="33" applyFont="1" applyFill="1" applyBorder="1" applyAlignment="1">
      <alignment horizontal="distributed" vertical="center" justifyLastLine="1"/>
    </xf>
    <xf numFmtId="38" fontId="34" fillId="0" borderId="27" xfId="33" applyFont="1" applyFill="1" applyBorder="1" applyAlignment="1">
      <alignment horizontal="distributed" vertical="center" justifyLastLine="1"/>
    </xf>
    <xf numFmtId="38" fontId="34" fillId="0" borderId="42" xfId="33" applyFont="1" applyFill="1" applyBorder="1" applyAlignment="1">
      <alignment horizontal="distributed" vertical="center" justifyLastLine="1"/>
    </xf>
    <xf numFmtId="38" fontId="34" fillId="0" borderId="47" xfId="33" applyFont="1" applyFill="1" applyBorder="1" applyAlignment="1">
      <alignment horizontal="distributed" vertical="center" justifyLastLine="1"/>
    </xf>
    <xf numFmtId="38" fontId="34" fillId="0" borderId="11" xfId="33" applyFont="1" applyFill="1" applyBorder="1" applyAlignment="1">
      <alignment horizontal="distributed" vertical="center" justifyLastLine="1"/>
    </xf>
    <xf numFmtId="49" fontId="30" fillId="0" borderId="11" xfId="0" applyNumberFormat="1" applyFont="1" applyFill="1" applyBorder="1" applyAlignment="1">
      <alignment horizontal="distributed" vertical="center" justifyLastLine="1"/>
    </xf>
    <xf numFmtId="49" fontId="30" fillId="0" borderId="15" xfId="0" applyNumberFormat="1" applyFont="1" applyFill="1" applyBorder="1" applyAlignment="1">
      <alignment horizontal="distributed" vertical="center" justifyLastLine="1"/>
    </xf>
    <xf numFmtId="0" fontId="30" fillId="0" borderId="11" xfId="0" applyFont="1" applyFill="1" applyBorder="1" applyAlignment="1">
      <alignment horizontal="distributed" vertical="center" wrapText="1" justifyLastLine="1"/>
    </xf>
    <xf numFmtId="38" fontId="30" fillId="0" borderId="11" xfId="33" applyFont="1" applyFill="1" applyBorder="1" applyAlignment="1">
      <alignment horizontal="distributed" vertical="center" indent="1"/>
    </xf>
    <xf numFmtId="38" fontId="30" fillId="0" borderId="15" xfId="33" applyFont="1" applyFill="1" applyBorder="1" applyAlignment="1">
      <alignment horizontal="distributed" vertical="center" indent="1"/>
    </xf>
    <xf numFmtId="38" fontId="30" fillId="0" borderId="12" xfId="33" applyFont="1" applyFill="1" applyBorder="1" applyAlignment="1">
      <alignment horizontal="distributed" vertical="center" indent="1"/>
    </xf>
    <xf numFmtId="38" fontId="30" fillId="0" borderId="16" xfId="33" applyFont="1" applyFill="1" applyBorder="1" applyAlignment="1">
      <alignment horizontal="distributed" vertical="center" indent="1"/>
    </xf>
    <xf numFmtId="38" fontId="30" fillId="0" borderId="12" xfId="33" applyFont="1" applyFill="1" applyBorder="1" applyAlignment="1">
      <alignment horizontal="distributed" indent="2"/>
    </xf>
    <xf numFmtId="38" fontId="30" fillId="0" borderId="28" xfId="33" applyFont="1" applyFill="1" applyBorder="1" applyAlignment="1">
      <alignment horizontal="distributed" indent="2"/>
    </xf>
    <xf numFmtId="38" fontId="30" fillId="0" borderId="29" xfId="33" applyFont="1" applyFill="1" applyBorder="1" applyAlignment="1">
      <alignment horizontal="distributed" vertical="center" justifyLastLine="1"/>
    </xf>
    <xf numFmtId="38" fontId="30" fillId="0" borderId="26" xfId="33" applyFont="1" applyFill="1" applyBorder="1" applyAlignment="1">
      <alignment horizontal="distributed" vertical="center" justifyLastLine="1"/>
    </xf>
    <xf numFmtId="38" fontId="30" fillId="0" borderId="12" xfId="33" applyFont="1" applyFill="1" applyBorder="1" applyAlignment="1">
      <alignment horizontal="distributed" vertical="center" justifyLastLine="1"/>
    </xf>
    <xf numFmtId="0" fontId="30" fillId="0" borderId="29" xfId="0" applyFont="1" applyFill="1" applyBorder="1" applyAlignment="1">
      <alignment horizontal="distributed" vertical="center" justifyLastLine="1" shrinkToFit="1"/>
    </xf>
    <xf numFmtId="0" fontId="30" fillId="0" borderId="76" xfId="0" applyFont="1" applyFill="1" applyBorder="1" applyAlignment="1">
      <alignment horizontal="distributed" vertical="center" justifyLastLine="1" shrinkToFit="1"/>
    </xf>
    <xf numFmtId="0" fontId="30" fillId="0" borderId="51" xfId="0" applyFont="1" applyFill="1" applyBorder="1" applyAlignment="1">
      <alignment horizontal="distributed" vertical="center" justifyLastLine="1" shrinkToFit="1"/>
    </xf>
    <xf numFmtId="0" fontId="30" fillId="0" borderId="78" xfId="0" applyFont="1" applyFill="1" applyBorder="1" applyAlignment="1">
      <alignment horizontal="distributed" vertical="center" justifyLastLine="1" shrinkToFit="1"/>
    </xf>
    <xf numFmtId="0" fontId="34" fillId="0" borderId="14" xfId="0" applyFont="1" applyFill="1" applyBorder="1" applyAlignment="1">
      <alignment horizontal="distributed" vertical="center" wrapText="1" justifyLastLine="1"/>
    </xf>
    <xf numFmtId="0" fontId="34" fillId="0" borderId="19" xfId="0" applyFont="1" applyFill="1" applyBorder="1" applyAlignment="1">
      <alignment horizontal="distributed" vertical="center" justifyLastLine="1"/>
    </xf>
    <xf numFmtId="0" fontId="34" fillId="0" borderId="12" xfId="0" applyFont="1" applyFill="1" applyBorder="1" applyAlignment="1">
      <alignment horizontal="center" vertical="center" wrapText="1"/>
    </xf>
    <xf numFmtId="0" fontId="34" fillId="0" borderId="21" xfId="0" applyFont="1" applyFill="1" applyBorder="1" applyAlignment="1">
      <alignment horizontal="center" vertical="center" wrapText="1" justifyLastLine="1"/>
    </xf>
    <xf numFmtId="0" fontId="34" fillId="0" borderId="22" xfId="0" applyFont="1" applyFill="1" applyBorder="1" applyAlignment="1">
      <alignment horizontal="center" vertical="center" wrapText="1" justifyLastLine="1"/>
    </xf>
    <xf numFmtId="0" fontId="34" fillId="0" borderId="13" xfId="0" applyFont="1" applyFill="1" applyBorder="1" applyAlignment="1">
      <alignment horizontal="distributed" vertical="center" wrapText="1" justifyLastLine="1"/>
    </xf>
    <xf numFmtId="0" fontId="34" fillId="0" borderId="18" xfId="0" applyFont="1" applyFill="1" applyBorder="1" applyAlignment="1">
      <alignment horizontal="distributed" vertical="center" wrapText="1" justifyLastLine="1"/>
    </xf>
    <xf numFmtId="0" fontId="34" fillId="0" borderId="13" xfId="0" applyFont="1" applyFill="1" applyBorder="1" applyAlignment="1">
      <alignment horizontal="distributed" vertical="center" wrapText="1" justifyLastLine="1" shrinkToFit="1"/>
    </xf>
    <xf numFmtId="0" fontId="34" fillId="0" borderId="18" xfId="0" applyFont="1" applyFill="1" applyBorder="1" applyAlignment="1">
      <alignment horizontal="distributed" vertical="center" wrapText="1" justifyLastLine="1" shrinkToFit="1"/>
    </xf>
    <xf numFmtId="0" fontId="34" fillId="0" borderId="36" xfId="0" applyFont="1" applyFill="1" applyBorder="1" applyAlignment="1">
      <alignment horizontal="distributed" vertical="center" wrapText="1" justifyLastLine="1" shrinkToFit="1"/>
    </xf>
    <xf numFmtId="0" fontId="34" fillId="0" borderId="52" xfId="0" applyFont="1" applyFill="1" applyBorder="1" applyAlignment="1">
      <alignment horizontal="distributed" vertical="center" wrapText="1" justifyLastLine="1" shrinkToFit="1"/>
    </xf>
    <xf numFmtId="0" fontId="34" fillId="0" borderId="22" xfId="0" applyFont="1" applyFill="1" applyBorder="1" applyAlignment="1">
      <alignment horizontal="distributed" vertical="center" wrapText="1" justifyLastLine="1" shrinkToFit="1"/>
    </xf>
    <xf numFmtId="0" fontId="34" fillId="0" borderId="22" xfId="0" applyFont="1" applyFill="1" applyBorder="1" applyAlignment="1">
      <alignment horizontal="distributed" vertical="center" justifyLastLine="1" shrinkToFit="1"/>
    </xf>
    <xf numFmtId="0" fontId="48" fillId="0" borderId="0" xfId="0" applyFont="1" applyFill="1" applyAlignment="1">
      <alignment vertical="center"/>
    </xf>
    <xf numFmtId="0" fontId="30" fillId="0" borderId="26" xfId="0" applyFont="1" applyFill="1" applyBorder="1" applyAlignment="1">
      <alignment horizontal="distributed" vertical="center" justifyLastLine="1" shrinkToFit="1"/>
    </xf>
    <xf numFmtId="0" fontId="30" fillId="0" borderId="32" xfId="0" applyFont="1" applyFill="1" applyBorder="1" applyAlignment="1">
      <alignment horizontal="distributed" vertical="center" justifyLastLine="1"/>
    </xf>
    <xf numFmtId="0" fontId="30" fillId="0" borderId="14" xfId="0" applyFont="1" applyFill="1" applyBorder="1" applyAlignment="1">
      <alignment horizontal="distributed" vertical="center" justifyLastLine="1" shrinkToFit="1"/>
    </xf>
    <xf numFmtId="0" fontId="30" fillId="0" borderId="19" xfId="0" applyFont="1" applyFill="1" applyBorder="1" applyAlignment="1">
      <alignment horizontal="distributed" vertical="center" justifyLastLine="1" shrinkToFit="1"/>
    </xf>
    <xf numFmtId="42" fontId="30" fillId="0" borderId="28" xfId="0" applyNumberFormat="1" applyFont="1" applyFill="1" applyBorder="1" applyAlignment="1">
      <alignment horizontal="distributed" vertical="center" justifyLastLine="1"/>
    </xf>
    <xf numFmtId="42" fontId="30" fillId="0" borderId="27" xfId="0" applyNumberFormat="1" applyFont="1" applyFill="1" applyBorder="1" applyAlignment="1">
      <alignment horizontal="distributed" vertical="center" justifyLastLine="1"/>
    </xf>
    <xf numFmtId="42" fontId="30" fillId="0" borderId="11" xfId="0" applyNumberFormat="1" applyFont="1" applyFill="1" applyBorder="1" applyAlignment="1">
      <alignment horizontal="distributed" vertical="center" justifyLastLine="1"/>
    </xf>
    <xf numFmtId="0" fontId="30" fillId="0" borderId="28" xfId="0" applyFont="1" applyFill="1" applyBorder="1" applyAlignment="1">
      <alignment horizontal="distributed" vertical="center" justifyLastLine="1" shrinkToFit="1"/>
    </xf>
    <xf numFmtId="0" fontId="30" fillId="0" borderId="27" xfId="0" applyFont="1" applyFill="1" applyBorder="1" applyAlignment="1">
      <alignment horizontal="distributed" vertical="center" justifyLastLine="1" shrinkToFit="1"/>
    </xf>
    <xf numFmtId="0" fontId="31" fillId="0" borderId="0" xfId="0" applyFont="1" applyFill="1" applyAlignment="1"/>
    <xf numFmtId="0" fontId="34" fillId="0" borderId="0" xfId="0" applyFont="1" applyFill="1" applyAlignment="1">
      <alignment horizontal="center" vertical="center"/>
    </xf>
    <xf numFmtId="0" fontId="30" fillId="0" borderId="17" xfId="0" applyFont="1" applyFill="1" applyBorder="1" applyAlignment="1">
      <alignment horizontal="distributed" vertical="center" justifyLastLine="1"/>
    </xf>
    <xf numFmtId="0" fontId="34" fillId="0" borderId="18" xfId="0" applyFont="1" applyFill="1" applyBorder="1" applyAlignment="1">
      <alignment horizontal="distributed" vertical="center" justifyLastLine="1"/>
    </xf>
    <xf numFmtId="0" fontId="27" fillId="0" borderId="13" xfId="0" applyFont="1" applyFill="1" applyBorder="1" applyAlignment="1">
      <alignment horizontal="distributed" vertical="center" wrapText="1" justifyLastLine="1"/>
    </xf>
    <xf numFmtId="0" fontId="27" fillId="0" borderId="18" xfId="0" applyFont="1" applyFill="1" applyBorder="1" applyAlignment="1">
      <alignment horizontal="distributed" vertical="center" justifyLastLine="1"/>
    </xf>
    <xf numFmtId="0" fontId="30" fillId="0" borderId="74" xfId="0" applyFont="1" applyFill="1" applyBorder="1" applyAlignment="1">
      <alignment horizontal="distributed" vertical="center" justifyLastLine="1" shrinkToFit="1"/>
    </xf>
    <xf numFmtId="0" fontId="109" fillId="0" borderId="0" xfId="0" applyFont="1" applyFill="1" applyAlignment="1">
      <alignment horizontal="center" vertical="center"/>
    </xf>
    <xf numFmtId="0" fontId="0" fillId="0" borderId="27" xfId="0" applyBorder="1" applyAlignment="1">
      <alignment horizontal="distributed" vertical="center" justifyLastLine="1"/>
    </xf>
    <xf numFmtId="0" fontId="30" fillId="0" borderId="29" xfId="0" applyNumberFormat="1" applyFont="1" applyFill="1" applyBorder="1" applyAlignment="1">
      <alignment horizontal="distributed" vertical="center" justifyLastLine="1"/>
    </xf>
    <xf numFmtId="0" fontId="30" fillId="0" borderId="26" xfId="0" applyNumberFormat="1" applyFont="1" applyFill="1" applyBorder="1" applyAlignment="1">
      <alignment horizontal="distributed" vertical="center" justifyLastLine="1"/>
    </xf>
    <xf numFmtId="0" fontId="30" fillId="0" borderId="169" xfId="0" applyFont="1" applyFill="1" applyBorder="1" applyAlignment="1">
      <alignment horizontal="distributed" vertical="center" justifyLastLine="1"/>
    </xf>
    <xf numFmtId="0" fontId="30" fillId="0" borderId="171" xfId="0" applyFont="1" applyFill="1" applyBorder="1" applyAlignment="1">
      <alignment horizontal="distributed" vertical="center" justifyLastLine="1"/>
    </xf>
    <xf numFmtId="0" fontId="30" fillId="0" borderId="29" xfId="0" applyFont="1" applyFill="1" applyBorder="1" applyAlignment="1">
      <alignment horizontal="center" vertical="center" justifyLastLine="1"/>
    </xf>
    <xf numFmtId="0" fontId="30" fillId="0" borderId="76" xfId="0" applyFont="1" applyFill="1" applyBorder="1" applyAlignment="1">
      <alignment horizontal="center" vertical="center" justifyLastLine="1"/>
    </xf>
    <xf numFmtId="0" fontId="34" fillId="0" borderId="0" xfId="0" applyFont="1" applyFill="1" applyBorder="1" applyAlignment="1">
      <alignment horizontal="center" vertical="center" shrinkToFit="1"/>
    </xf>
    <xf numFmtId="0" fontId="34" fillId="0" borderId="20" xfId="0" applyFont="1" applyFill="1" applyBorder="1" applyAlignment="1">
      <alignment horizontal="center" vertical="center" shrinkToFit="1"/>
    </xf>
    <xf numFmtId="0" fontId="35" fillId="0" borderId="150" xfId="0" applyFont="1" applyFill="1" applyBorder="1" applyAlignment="1">
      <alignment horizontal="center" vertical="center" shrinkToFit="1"/>
    </xf>
    <xf numFmtId="0" fontId="35" fillId="0" borderId="76" xfId="0" applyFont="1" applyFill="1" applyBorder="1" applyAlignment="1">
      <alignment horizontal="center" vertical="center" shrinkToFit="1"/>
    </xf>
    <xf numFmtId="0" fontId="30" fillId="0" borderId="14" xfId="0" applyFont="1" applyFill="1" applyBorder="1" applyAlignment="1">
      <alignment horizontal="center" vertical="center" justifyLastLine="1"/>
    </xf>
    <xf numFmtId="0" fontId="30" fillId="0" borderId="150" xfId="0" applyFont="1" applyFill="1" applyBorder="1" applyAlignment="1">
      <alignment horizontal="center" vertical="center" justifyLastLine="1"/>
    </xf>
    <xf numFmtId="0" fontId="109" fillId="0" borderId="0" xfId="0" applyFont="1" applyFill="1" applyAlignment="1">
      <alignment horizontal="center" vertical="center" shrinkToFit="1"/>
    </xf>
    <xf numFmtId="0" fontId="34" fillId="0" borderId="171" xfId="0" applyFont="1" applyFill="1" applyBorder="1" applyAlignment="1">
      <alignment horizontal="distributed" vertical="center" wrapText="1" justifyLastLine="1"/>
    </xf>
    <xf numFmtId="0" fontId="34" fillId="0" borderId="174" xfId="0" applyFont="1" applyFill="1" applyBorder="1" applyAlignment="1">
      <alignment horizontal="center" vertical="center" shrinkToFit="1"/>
    </xf>
    <xf numFmtId="0" fontId="34" fillId="0" borderId="122" xfId="0" applyFont="1" applyFill="1" applyBorder="1" applyAlignment="1">
      <alignment horizontal="center" vertical="center" shrinkToFit="1"/>
    </xf>
    <xf numFmtId="0" fontId="69" fillId="0" borderId="13" xfId="0" applyFont="1" applyFill="1" applyBorder="1" applyAlignment="1">
      <alignment horizontal="distributed" vertical="center" wrapText="1" justifyLastLine="1"/>
    </xf>
    <xf numFmtId="0" fontId="69" fillId="0" borderId="18" xfId="0" applyFont="1" applyFill="1" applyBorder="1" applyAlignment="1">
      <alignment horizontal="distributed" vertical="center" justifyLastLine="1"/>
    </xf>
    <xf numFmtId="0" fontId="30" fillId="0" borderId="13" xfId="0" applyFont="1" applyFill="1" applyBorder="1" applyAlignment="1">
      <alignment horizontal="distributed" vertical="center" justifyLastLine="1" shrinkToFit="1"/>
    </xf>
    <xf numFmtId="0" fontId="30" fillId="0" borderId="18" xfId="0" applyFont="1" applyFill="1" applyBorder="1" applyAlignment="1">
      <alignment horizontal="distributed" vertical="center" justifyLastLine="1" shrinkToFit="1"/>
    </xf>
    <xf numFmtId="0" fontId="69" fillId="0" borderId="21" xfId="0" applyFont="1" applyFill="1" applyBorder="1" applyAlignment="1">
      <alignment horizontal="distributed" vertical="center" wrapText="1" justifyLastLine="1"/>
    </xf>
    <xf numFmtId="0" fontId="69" fillId="0" borderId="22" xfId="0" applyFont="1" applyFill="1" applyBorder="1" applyAlignment="1">
      <alignment horizontal="distributed" vertical="center" justifyLastLine="1"/>
    </xf>
    <xf numFmtId="0" fontId="34" fillId="0" borderId="21" xfId="0" applyFont="1" applyFill="1" applyBorder="1" applyAlignment="1">
      <alignment horizontal="distributed" vertical="center" justifyLastLine="1" shrinkToFit="1"/>
    </xf>
    <xf numFmtId="0" fontId="107" fillId="0" borderId="21" xfId="0" applyFont="1" applyFill="1" applyBorder="1" applyAlignment="1">
      <alignment horizontal="distributed" vertical="center" wrapText="1" justifyLastLine="1"/>
    </xf>
    <xf numFmtId="0" fontId="107" fillId="0" borderId="22" xfId="0" applyFont="1" applyFill="1" applyBorder="1" applyAlignment="1">
      <alignment horizontal="distributed" vertical="center" justifyLastLine="1"/>
    </xf>
    <xf numFmtId="0" fontId="107" fillId="0" borderId="13" xfId="0" applyFont="1" applyFill="1" applyBorder="1" applyAlignment="1">
      <alignment horizontal="distributed" vertical="center" wrapText="1" justifyLastLine="1"/>
    </xf>
    <xf numFmtId="0" fontId="107" fillId="0" borderId="18" xfId="0" applyFont="1" applyFill="1" applyBorder="1" applyAlignment="1">
      <alignment horizontal="distributed" vertical="center" justifyLastLine="1"/>
    </xf>
    <xf numFmtId="0" fontId="30" fillId="0" borderId="47" xfId="0" applyFont="1" applyFill="1" applyBorder="1" applyAlignment="1">
      <alignment horizontal="distributed" vertical="distributed" justifyLastLine="1"/>
    </xf>
    <xf numFmtId="0" fontId="30" fillId="0" borderId="27" xfId="0" applyFont="1" applyFill="1" applyBorder="1" applyAlignment="1">
      <alignment horizontal="distributed" vertical="distributed" justifyLastLine="1"/>
    </xf>
    <xf numFmtId="0" fontId="30" fillId="0" borderId="11" xfId="0" applyFont="1" applyFill="1" applyBorder="1" applyAlignment="1">
      <alignment horizontal="distributed" vertical="distributed" justifyLastLine="1"/>
    </xf>
    <xf numFmtId="0" fontId="30" fillId="0" borderId="37" xfId="0" applyFont="1" applyFill="1" applyBorder="1" applyAlignment="1">
      <alignment horizontal="distributed" vertical="center" wrapText="1" justifyLastLine="1"/>
    </xf>
    <xf numFmtId="0" fontId="30" fillId="0" borderId="33" xfId="0" applyFont="1" applyFill="1" applyBorder="1" applyAlignment="1">
      <alignment horizontal="distributed" vertical="center" wrapText="1" justifyLastLine="1"/>
    </xf>
    <xf numFmtId="0" fontId="27" fillId="0" borderId="21" xfId="0" applyFont="1" applyFill="1" applyBorder="1" applyAlignment="1">
      <alignment horizontal="distributed" vertical="center" wrapText="1" justifyLastLine="1" shrinkToFit="1"/>
    </xf>
    <xf numFmtId="0" fontId="27" fillId="0" borderId="22" xfId="0" applyFont="1" applyFill="1" applyBorder="1" applyAlignment="1">
      <alignment horizontal="distributed" vertical="center" justifyLastLine="1" shrinkToFit="1"/>
    </xf>
    <xf numFmtId="0" fontId="34" fillId="0" borderId="13" xfId="0" applyFont="1" applyFill="1" applyBorder="1" applyAlignment="1">
      <alignment horizontal="distributed" vertical="center" justifyLastLine="1" shrinkToFit="1"/>
    </xf>
    <xf numFmtId="0" fontId="34" fillId="0" borderId="18" xfId="0" applyFont="1" applyFill="1" applyBorder="1" applyAlignment="1">
      <alignment horizontal="distributed" vertical="center" justifyLastLine="1" shrinkToFit="1"/>
    </xf>
    <xf numFmtId="0" fontId="108" fillId="0" borderId="13" xfId="0" applyFont="1" applyFill="1" applyBorder="1" applyAlignment="1">
      <alignment horizontal="center" vertical="center" wrapText="1" justifyLastLine="1"/>
    </xf>
    <xf numFmtId="0" fontId="108" fillId="0" borderId="18" xfId="0" applyFont="1" applyFill="1" applyBorder="1" applyAlignment="1">
      <alignment horizontal="center" vertical="center" justifyLastLine="1"/>
    </xf>
    <xf numFmtId="0" fontId="108" fillId="0" borderId="21" xfId="0" applyFont="1" applyFill="1" applyBorder="1" applyAlignment="1">
      <alignment horizontal="center" vertical="center" wrapText="1" justifyLastLine="1"/>
    </xf>
    <xf numFmtId="0" fontId="108" fillId="0" borderId="22" xfId="0" applyFont="1" applyFill="1" applyBorder="1" applyAlignment="1">
      <alignment horizontal="center" vertical="center" justifyLastLine="1"/>
    </xf>
    <xf numFmtId="0" fontId="111" fillId="0" borderId="0" xfId="0" applyFont="1" applyFill="1" applyAlignment="1">
      <alignment horizontal="center"/>
    </xf>
    <xf numFmtId="0" fontId="49" fillId="0" borderId="29" xfId="0" applyFont="1" applyFill="1" applyBorder="1" applyAlignment="1">
      <alignment horizontal="distributed" vertical="center" justifyLastLine="1"/>
    </xf>
    <xf numFmtId="0" fontId="49" fillId="0" borderId="26" xfId="0" applyFont="1" applyFill="1" applyBorder="1" applyAlignment="1">
      <alignment horizontal="distributed" vertical="center" justifyLastLine="1"/>
    </xf>
    <xf numFmtId="0" fontId="69" fillId="0" borderId="37" xfId="0" applyFont="1" applyFill="1" applyBorder="1" applyAlignment="1">
      <alignment horizontal="distributed" vertical="center" wrapText="1" justifyLastLine="1" shrinkToFit="1"/>
    </xf>
    <xf numFmtId="0" fontId="69" fillId="0" borderId="33" xfId="0" applyFont="1" applyFill="1" applyBorder="1" applyAlignment="1">
      <alignment horizontal="distributed" vertical="center" wrapText="1" justifyLastLine="1" shrinkToFit="1"/>
    </xf>
    <xf numFmtId="0" fontId="69" fillId="0" borderId="22" xfId="0" applyFont="1" applyFill="1" applyBorder="1" applyAlignment="1">
      <alignment horizontal="distributed" vertical="center" wrapText="1" justifyLastLine="1"/>
    </xf>
    <xf numFmtId="0" fontId="49" fillId="0" borderId="47" xfId="0" applyFont="1" applyFill="1" applyBorder="1" applyAlignment="1">
      <alignment horizontal="distributed" vertical="center" justifyLastLine="1"/>
    </xf>
    <xf numFmtId="0" fontId="49" fillId="0" borderId="27" xfId="0" applyFont="1" applyFill="1" applyBorder="1" applyAlignment="1">
      <alignment horizontal="distributed" vertical="center" justifyLastLine="1"/>
    </xf>
    <xf numFmtId="0" fontId="69" fillId="0" borderId="21" xfId="0" applyFont="1" applyFill="1" applyBorder="1" applyAlignment="1">
      <alignment horizontal="distributed" vertical="center" justifyLastLine="1"/>
    </xf>
    <xf numFmtId="0" fontId="107" fillId="0" borderId="22" xfId="0" applyFont="1" applyFill="1" applyBorder="1" applyAlignment="1">
      <alignment horizontal="distributed" vertical="center" wrapText="1" justifyLastLine="1"/>
    </xf>
    <xf numFmtId="0" fontId="49" fillId="0" borderId="28"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109" fillId="0" borderId="0" xfId="0" applyFont="1" applyFill="1" applyBorder="1" applyAlignment="1">
      <alignment horizontal="center" vertical="center"/>
    </xf>
    <xf numFmtId="0" fontId="49" fillId="0" borderId="15" xfId="0" applyFont="1" applyFill="1" applyBorder="1" applyAlignment="1">
      <alignment horizontal="distributed" vertical="center" justifyLastLine="1"/>
    </xf>
    <xf numFmtId="0" fontId="49" fillId="0" borderId="43" xfId="0" applyFont="1" applyFill="1" applyBorder="1" applyAlignment="1">
      <alignment horizontal="distributed" vertical="center" justifyLastLine="1"/>
    </xf>
    <xf numFmtId="0" fontId="49" fillId="0" borderId="17" xfId="0" applyFont="1" applyFill="1" applyBorder="1" applyAlignment="1">
      <alignment horizontal="distributed" vertical="center" justifyLastLine="1"/>
    </xf>
    <xf numFmtId="0" fontId="108" fillId="0" borderId="62" xfId="0" applyFont="1" applyFill="1" applyBorder="1" applyAlignment="1">
      <alignment horizontal="distributed" vertical="center" wrapText="1" justifyLastLine="1"/>
    </xf>
    <xf numFmtId="0" fontId="108" fillId="0" borderId="52" xfId="0" applyFont="1" applyFill="1" applyBorder="1" applyAlignment="1">
      <alignment horizontal="distributed" vertical="center" justifyLastLine="1"/>
    </xf>
    <xf numFmtId="0" fontId="109" fillId="0" borderId="0" xfId="0" applyFont="1" applyAlignment="1">
      <alignment horizontal="center" vertical="center"/>
    </xf>
    <xf numFmtId="0" fontId="69" fillId="0" borderId="12" xfId="0" applyFont="1" applyFill="1" applyBorder="1" applyAlignment="1">
      <alignment horizontal="distributed" vertical="center" justifyLastLine="1"/>
    </xf>
    <xf numFmtId="0" fontId="69" fillId="0" borderId="13" xfId="0" applyFont="1" applyFill="1" applyBorder="1" applyAlignment="1">
      <alignment horizontal="distributed" vertical="center" justifyLastLine="1"/>
    </xf>
    <xf numFmtId="0" fontId="69" fillId="0" borderId="14" xfId="0" applyFont="1" applyFill="1" applyBorder="1" applyAlignment="1">
      <alignment horizontal="distributed" vertical="center" justifyLastLine="1"/>
    </xf>
    <xf numFmtId="0" fontId="69" fillId="0" borderId="29" xfId="0" applyFont="1" applyFill="1" applyBorder="1" applyAlignment="1">
      <alignment horizontal="distributed" vertical="center" justifyLastLine="1"/>
    </xf>
    <xf numFmtId="0" fontId="49" fillId="0" borderId="12" xfId="0" applyFont="1" applyFill="1" applyBorder="1" applyAlignment="1">
      <alignment horizontal="distributed" vertical="center" justifyLastLine="1"/>
    </xf>
    <xf numFmtId="0" fontId="49" fillId="0" borderId="28" xfId="0" applyFont="1" applyFill="1" applyBorder="1" applyAlignment="1">
      <alignment horizontal="center" vertical="center" shrinkToFit="1"/>
    </xf>
    <xf numFmtId="0" fontId="49" fillId="0" borderId="27" xfId="0" applyFont="1" applyFill="1" applyBorder="1" applyAlignment="1">
      <alignment horizontal="center" vertical="center" shrinkToFit="1"/>
    </xf>
    <xf numFmtId="0" fontId="49" fillId="0" borderId="11" xfId="0" applyFont="1" applyFill="1" applyBorder="1" applyAlignment="1">
      <alignment horizontal="center" vertical="center" shrinkToFit="1"/>
    </xf>
    <xf numFmtId="0" fontId="69" fillId="0" borderId="0" xfId="0" applyFont="1" applyFill="1" applyAlignment="1">
      <alignment horizontal="left"/>
    </xf>
    <xf numFmtId="0" fontId="111" fillId="0" borderId="0" xfId="0" applyFont="1" applyFill="1" applyAlignment="1">
      <alignment horizontal="center" vertical="center"/>
    </xf>
    <xf numFmtId="0" fontId="114" fillId="0" borderId="0" xfId="0" applyFont="1" applyAlignment="1">
      <alignment vertical="center"/>
    </xf>
    <xf numFmtId="38" fontId="111" fillId="0" borderId="0" xfId="33" applyFont="1" applyFill="1" applyAlignment="1">
      <alignment horizontal="center" vertical="center"/>
    </xf>
    <xf numFmtId="38" fontId="69" fillId="0" borderId="11" xfId="33" applyFont="1" applyFill="1" applyBorder="1" applyAlignment="1">
      <alignment horizontal="distributed" vertical="center" justifyLastLine="1"/>
    </xf>
    <xf numFmtId="38" fontId="69" fillId="0" borderId="15" xfId="33" applyFont="1" applyFill="1" applyBorder="1" applyAlignment="1">
      <alignment horizontal="distributed" vertical="center" justifyLastLine="1"/>
    </xf>
    <xf numFmtId="38" fontId="69" fillId="0" borderId="12" xfId="33" applyFont="1" applyFill="1" applyBorder="1" applyAlignment="1">
      <alignment horizontal="distributed" vertical="center" justifyLastLine="1"/>
    </xf>
    <xf numFmtId="38" fontId="69" fillId="0" borderId="28" xfId="33" applyFont="1" applyFill="1" applyBorder="1" applyAlignment="1">
      <alignment horizontal="distributed" vertical="center" justifyLastLine="1"/>
    </xf>
    <xf numFmtId="38" fontId="69" fillId="0" borderId="43" xfId="33" applyFont="1" applyFill="1" applyBorder="1" applyAlignment="1">
      <alignment horizontal="distributed" vertical="center" justifyLastLine="1"/>
    </xf>
    <xf numFmtId="38" fontId="69" fillId="0" borderId="27" xfId="33" applyFont="1" applyFill="1" applyBorder="1" applyAlignment="1">
      <alignment horizontal="distributed" vertical="center" wrapText="1" justifyLastLine="1" shrinkToFit="1"/>
    </xf>
    <xf numFmtId="38" fontId="69" fillId="0" borderId="11" xfId="33" applyFont="1" applyFill="1" applyBorder="1" applyAlignment="1">
      <alignment horizontal="distributed" vertical="center" justifyLastLine="1" shrinkToFit="1"/>
    </xf>
    <xf numFmtId="38" fontId="69" fillId="0" borderId="28" xfId="33" applyFont="1" applyFill="1" applyBorder="1" applyAlignment="1">
      <alignment horizontal="distributed" vertical="center" wrapText="1" justifyLastLine="1" shrinkToFit="1"/>
    </xf>
    <xf numFmtId="38" fontId="69" fillId="0" borderId="27" xfId="33" applyFont="1" applyFill="1" applyBorder="1" applyAlignment="1">
      <alignment horizontal="distributed" vertical="center" justifyLastLine="1" shrinkToFit="1"/>
    </xf>
    <xf numFmtId="38" fontId="69" fillId="0" borderId="12" xfId="33" applyFont="1" applyFill="1" applyBorder="1" applyAlignment="1">
      <alignment horizontal="distributed" vertical="center" wrapText="1" justifyLastLine="1"/>
    </xf>
    <xf numFmtId="38" fontId="69" fillId="0" borderId="28" xfId="33" applyFont="1" applyFill="1" applyBorder="1" applyAlignment="1">
      <alignment horizontal="distributed" vertical="center" wrapText="1" justifyLastLine="1"/>
    </xf>
    <xf numFmtId="38" fontId="107" fillId="0" borderId="12" xfId="33" applyFont="1" applyFill="1" applyBorder="1" applyAlignment="1">
      <alignment horizontal="distributed" vertical="center" justifyLastLine="1"/>
    </xf>
    <xf numFmtId="38" fontId="30" fillId="0" borderId="13" xfId="33" applyFont="1" applyFill="1" applyBorder="1" applyAlignment="1">
      <alignment horizontal="distributed" vertical="center" wrapText="1" justifyLastLine="1"/>
    </xf>
    <xf numFmtId="38" fontId="30" fillId="0" borderId="18" xfId="33" applyFont="1" applyFill="1" applyBorder="1" applyAlignment="1">
      <alignment horizontal="distributed" vertical="center" justifyLastLine="1"/>
    </xf>
    <xf numFmtId="38" fontId="30" fillId="0" borderId="29" xfId="33" applyFont="1" applyFill="1" applyBorder="1" applyAlignment="1">
      <alignment horizontal="distributed" vertical="center" indent="1"/>
    </xf>
    <xf numFmtId="38" fontId="30" fillId="0" borderId="26" xfId="33" applyFont="1" applyFill="1" applyBorder="1" applyAlignment="1">
      <alignment horizontal="distributed" vertical="center" indent="1"/>
    </xf>
    <xf numFmtId="0" fontId="34" fillId="0" borderId="26" xfId="0" applyFont="1" applyFill="1" applyBorder="1" applyAlignment="1">
      <alignment horizontal="distributed" vertical="center" justifyLastLine="1"/>
    </xf>
    <xf numFmtId="0" fontId="34" fillId="0" borderId="74" xfId="0" applyFont="1" applyFill="1" applyBorder="1" applyAlignment="1">
      <alignment horizontal="distributed" vertical="center" justifyLastLine="1"/>
    </xf>
    <xf numFmtId="0" fontId="34" fillId="0" borderId="20" xfId="0" applyFont="1" applyFill="1" applyBorder="1" applyAlignment="1">
      <alignment horizontal="distributed" vertical="center" justifyLastLine="1"/>
    </xf>
    <xf numFmtId="0" fontId="32" fillId="0" borderId="0" xfId="0" applyNumberFormat="1" applyFont="1" applyFill="1" applyAlignment="1">
      <alignment horizontal="center" vertical="center"/>
    </xf>
    <xf numFmtId="0" fontId="34" fillId="0" borderId="11" xfId="0" applyNumberFormat="1" applyFont="1" applyFill="1" applyBorder="1" applyAlignment="1">
      <alignment horizontal="distributed" vertical="center" justifyLastLine="1"/>
    </xf>
    <xf numFmtId="0" fontId="34" fillId="0" borderId="15" xfId="0" applyNumberFormat="1" applyFont="1" applyFill="1" applyBorder="1" applyAlignment="1">
      <alignment horizontal="distributed" vertical="center" justifyLastLine="1"/>
    </xf>
    <xf numFmtId="0" fontId="34" fillId="0" borderId="12" xfId="0" applyNumberFormat="1" applyFont="1" applyFill="1" applyBorder="1" applyAlignment="1">
      <alignment horizontal="distributed" vertical="center" justifyLastLine="1"/>
    </xf>
    <xf numFmtId="0" fontId="34" fillId="0" borderId="28" xfId="0" applyNumberFormat="1" applyFont="1" applyFill="1" applyBorder="1" applyAlignment="1">
      <alignment horizontal="distributed" vertical="center" justifyLastLine="1"/>
    </xf>
    <xf numFmtId="38" fontId="34" fillId="0" borderId="12" xfId="33" applyFont="1" applyFill="1" applyBorder="1" applyAlignment="1">
      <alignment horizontal="distributed" vertical="center" justifyLastLine="1"/>
    </xf>
    <xf numFmtId="38" fontId="34" fillId="0" borderId="16" xfId="33" applyFont="1" applyFill="1" applyBorder="1" applyAlignment="1">
      <alignment horizontal="distributed" vertical="center" justifyLastLine="1"/>
    </xf>
    <xf numFmtId="0" fontId="34" fillId="0" borderId="16" xfId="0" applyNumberFormat="1" applyFont="1" applyFill="1" applyBorder="1" applyAlignment="1">
      <alignment horizontal="distributed" vertical="center" justifyLastLine="1"/>
    </xf>
    <xf numFmtId="0" fontId="34" fillId="0" borderId="12" xfId="0" applyNumberFormat="1" applyFont="1" applyFill="1" applyBorder="1" applyAlignment="1">
      <alignment horizontal="distributed" vertical="center" wrapText="1" justifyLastLine="1"/>
    </xf>
    <xf numFmtId="38" fontId="101" fillId="0" borderId="0" xfId="64" applyNumberFormat="1" applyFill="1" applyAlignment="1">
      <alignment vertical="center"/>
    </xf>
    <xf numFmtId="0" fontId="34" fillId="0" borderId="13" xfId="0" applyNumberFormat="1" applyFont="1" applyFill="1" applyBorder="1" applyAlignment="1">
      <alignment horizontal="distributed" vertical="center" justifyLastLine="1"/>
    </xf>
    <xf numFmtId="0" fontId="34" fillId="0" borderId="18" xfId="0" applyNumberFormat="1" applyFont="1" applyFill="1" applyBorder="1" applyAlignment="1">
      <alignment horizontal="distributed" vertical="center" justifyLastLine="1"/>
    </xf>
    <xf numFmtId="0" fontId="34" fillId="0" borderId="29" xfId="0" applyNumberFormat="1" applyFont="1" applyFill="1" applyBorder="1" applyAlignment="1">
      <alignment horizontal="distributed" vertical="center" justifyLastLine="1"/>
    </xf>
    <xf numFmtId="0" fontId="34" fillId="0" borderId="20" xfId="0" applyNumberFormat="1" applyFont="1" applyFill="1" applyBorder="1" applyAlignment="1">
      <alignment horizontal="distributed" vertical="center" justifyLastLine="1"/>
    </xf>
    <xf numFmtId="0" fontId="34" fillId="0" borderId="48" xfId="0" applyNumberFormat="1" applyFont="1" applyFill="1" applyBorder="1" applyAlignment="1">
      <alignment horizontal="distributed" vertical="center" justifyLastLine="1"/>
    </xf>
    <xf numFmtId="0" fontId="34" fillId="0" borderId="30" xfId="0" applyNumberFormat="1" applyFont="1" applyFill="1" applyBorder="1" applyAlignment="1">
      <alignment horizontal="distributed" vertical="center" justifyLastLine="1"/>
    </xf>
    <xf numFmtId="38" fontId="34" fillId="0" borderId="30" xfId="33" applyFont="1" applyFill="1" applyBorder="1" applyAlignment="1">
      <alignment horizontal="distributed" vertical="center" justifyLastLine="1"/>
    </xf>
    <xf numFmtId="38" fontId="34" fillId="0" borderId="49" xfId="33" applyFont="1" applyFill="1" applyBorder="1" applyAlignment="1">
      <alignment horizontal="distributed" vertical="center" justifyLastLine="1"/>
    </xf>
    <xf numFmtId="0" fontId="34" fillId="0" borderId="14" xfId="0" applyNumberFormat="1" applyFont="1" applyFill="1" applyBorder="1" applyAlignment="1">
      <alignment horizontal="distributed" vertical="center" justifyLastLine="1"/>
    </xf>
    <xf numFmtId="0" fontId="34" fillId="0" borderId="38" xfId="0" applyFont="1" applyFill="1" applyBorder="1" applyAlignment="1">
      <alignment horizontal="distributed" vertical="center" wrapText="1" justifyLastLine="1"/>
    </xf>
    <xf numFmtId="0" fontId="34" fillId="0" borderId="10" xfId="0" applyFont="1" applyFill="1" applyBorder="1" applyAlignment="1">
      <alignment horizontal="distributed" vertical="center" wrapText="1" justifyLastLine="1"/>
    </xf>
    <xf numFmtId="0" fontId="27" fillId="0" borderId="124" xfId="0" applyFont="1" applyFill="1" applyBorder="1" applyAlignment="1">
      <alignment horizontal="distributed" vertical="center" wrapText="1" justifyLastLine="1"/>
    </xf>
    <xf numFmtId="0" fontId="27" fillId="0" borderId="22" xfId="0" applyFont="1" applyFill="1" applyBorder="1" applyAlignment="1">
      <alignment horizontal="distributed" vertical="center" wrapText="1" justifyLastLine="1"/>
    </xf>
    <xf numFmtId="0" fontId="34" fillId="0" borderId="29" xfId="0" applyFont="1" applyFill="1" applyBorder="1" applyAlignment="1">
      <alignment horizontal="distributed" vertical="center" wrapText="1" justifyLastLine="1"/>
    </xf>
    <xf numFmtId="0" fontId="34" fillId="0" borderId="24" xfId="0" applyFont="1" applyFill="1" applyBorder="1" applyAlignment="1">
      <alignment horizontal="distributed" vertical="center" wrapText="1" justifyLastLine="1"/>
    </xf>
    <xf numFmtId="0" fontId="34" fillId="0" borderId="65" xfId="0" applyFont="1" applyFill="1" applyBorder="1" applyAlignment="1">
      <alignment horizontal="distributed" vertical="center" wrapText="1" justifyLastLine="1"/>
    </xf>
    <xf numFmtId="0" fontId="34" fillId="0" borderId="78" xfId="0" applyFont="1" applyFill="1" applyBorder="1" applyAlignment="1">
      <alignment horizontal="distributed" vertical="center" wrapText="1" justifyLastLine="1"/>
    </xf>
    <xf numFmtId="0" fontId="34" fillId="0" borderId="20" xfId="0" applyFont="1" applyFill="1" applyBorder="1" applyAlignment="1">
      <alignment horizontal="distributed" vertical="center" wrapText="1" justifyLastLine="1"/>
    </xf>
    <xf numFmtId="0" fontId="34" fillId="0" borderId="26" xfId="0" applyFont="1" applyFill="1" applyBorder="1" applyAlignment="1">
      <alignment horizontal="distributed" vertical="center" wrapText="1" justifyLastLine="1"/>
    </xf>
    <xf numFmtId="0" fontId="34" fillId="0" borderId="25" xfId="0" applyFont="1" applyFill="1" applyBorder="1" applyAlignment="1">
      <alignment horizontal="distributed" vertical="center" wrapText="1" justifyLastLine="1"/>
    </xf>
    <xf numFmtId="0" fontId="34" fillId="0" borderId="15" xfId="0" applyFont="1" applyFill="1" applyBorder="1" applyAlignment="1">
      <alignment horizontal="distributed" vertical="center" wrapText="1" justifyLastLine="1"/>
    </xf>
    <xf numFmtId="0" fontId="34" fillId="0" borderId="39" xfId="0" applyFont="1" applyFill="1" applyBorder="1" applyAlignment="1">
      <alignment horizontal="distributed" vertical="center" wrapText="1" justifyLastLine="1"/>
    </xf>
    <xf numFmtId="38" fontId="30" fillId="0" borderId="16" xfId="33" applyFont="1" applyFill="1" applyBorder="1" applyAlignment="1">
      <alignment horizontal="distributed" vertical="center" justifyLastLine="1"/>
    </xf>
    <xf numFmtId="38" fontId="30" fillId="0" borderId="20" xfId="33" applyFont="1" applyFill="1" applyBorder="1" applyAlignment="1">
      <alignment horizontal="distributed" vertical="center" justifyLastLine="1"/>
    </xf>
    <xf numFmtId="38" fontId="30" fillId="0" borderId="12" xfId="33" applyFont="1" applyFill="1" applyBorder="1" applyAlignment="1">
      <alignment horizontal="distributed" vertical="center" wrapText="1" justifyLastLine="1"/>
    </xf>
    <xf numFmtId="38" fontId="30" fillId="0" borderId="16" xfId="33" applyFont="1" applyFill="1" applyBorder="1" applyAlignment="1">
      <alignment horizontal="center" vertical="center" shrinkToFit="1"/>
    </xf>
    <xf numFmtId="38" fontId="30" fillId="0" borderId="30" xfId="33" applyFont="1" applyFill="1" applyBorder="1" applyAlignment="1">
      <alignment horizontal="center" vertical="center" shrinkToFit="1"/>
    </xf>
    <xf numFmtId="38" fontId="30" fillId="0" borderId="30" xfId="33" applyFont="1" applyFill="1" applyBorder="1" applyAlignment="1">
      <alignment horizontal="distributed" vertical="center" justifyLastLine="1"/>
    </xf>
    <xf numFmtId="38" fontId="30" fillId="0" borderId="30" xfId="33" applyFont="1" applyFill="1" applyBorder="1" applyAlignment="1">
      <alignment horizontal="distributed" vertical="center" justifyLastLine="1" shrinkToFit="1"/>
    </xf>
    <xf numFmtId="38" fontId="30" fillId="0" borderId="25" xfId="33" applyFont="1" applyFill="1" applyBorder="1" applyAlignment="1">
      <alignment horizontal="distributed" vertical="center" justifyLastLine="1" shrinkToFit="1"/>
    </xf>
    <xf numFmtId="38" fontId="30" fillId="0" borderId="15" xfId="33" applyFont="1" applyFill="1" applyBorder="1" applyAlignment="1">
      <alignment horizontal="distributed" vertical="center" justifyLastLine="1" shrinkToFit="1"/>
    </xf>
    <xf numFmtId="38" fontId="30" fillId="0" borderId="28" xfId="33" applyFont="1" applyFill="1" applyBorder="1" applyAlignment="1">
      <alignment horizontal="distributed" vertical="center" justifyLastLine="1" shrinkToFit="1"/>
    </xf>
    <xf numFmtId="38" fontId="30" fillId="0" borderId="27" xfId="33" applyFont="1" applyFill="1" applyBorder="1" applyAlignment="1">
      <alignment horizontal="distributed" vertical="center" justifyLastLine="1" shrinkToFit="1"/>
    </xf>
    <xf numFmtId="38" fontId="30" fillId="0" borderId="11" xfId="33" applyFont="1" applyFill="1" applyBorder="1" applyAlignment="1">
      <alignment horizontal="distributed" vertical="center" justifyLastLine="1" shrinkToFit="1"/>
    </xf>
    <xf numFmtId="38" fontId="32" fillId="0" borderId="0" xfId="33" applyFont="1" applyFill="1" applyBorder="1" applyAlignment="1">
      <alignment horizontal="center" vertical="center"/>
    </xf>
    <xf numFmtId="38" fontId="30" fillId="0" borderId="180" xfId="33" applyFont="1" applyFill="1" applyBorder="1" applyAlignment="1">
      <alignment horizontal="distributed" vertical="center" justifyLastLine="1" shrinkToFit="1"/>
    </xf>
    <xf numFmtId="38" fontId="30" fillId="0" borderId="20" xfId="33" applyFont="1" applyFill="1" applyBorder="1" applyAlignment="1">
      <alignment horizontal="distributed" vertical="center" justifyLastLine="1" shrinkToFit="1"/>
    </xf>
    <xf numFmtId="38" fontId="30" fillId="0" borderId="175" xfId="33" applyFont="1" applyFill="1" applyBorder="1" applyAlignment="1">
      <alignment horizontal="distributed" vertical="center" justifyLastLine="1" shrinkToFit="1"/>
    </xf>
    <xf numFmtId="38" fontId="30" fillId="0" borderId="15" xfId="33" applyFont="1" applyFill="1" applyBorder="1" applyAlignment="1">
      <alignment horizontal="distributed" vertical="center" justifyLastLine="1"/>
    </xf>
    <xf numFmtId="38" fontId="26" fillId="0" borderId="13" xfId="33" applyFont="1" applyFill="1" applyBorder="1" applyAlignment="1">
      <alignment horizontal="distributed" vertical="center" wrapText="1" justifyLastLine="1"/>
    </xf>
    <xf numFmtId="38" fontId="26" fillId="0" borderId="18" xfId="33" applyFont="1" applyFill="1" applyBorder="1" applyAlignment="1">
      <alignment horizontal="distributed" vertical="center" justifyLastLine="1"/>
    </xf>
    <xf numFmtId="38" fontId="30" fillId="0" borderId="36" xfId="33" applyFont="1" applyFill="1" applyBorder="1" applyAlignment="1">
      <alignment horizontal="distributed" vertical="center" justifyLastLine="1"/>
    </xf>
    <xf numFmtId="38" fontId="30" fillId="0" borderId="32" xfId="33" applyFont="1" applyFill="1" applyBorder="1" applyAlignment="1">
      <alignment horizontal="distributed" vertical="center" justifyLastLine="1"/>
    </xf>
    <xf numFmtId="0" fontId="30" fillId="0" borderId="23" xfId="0" applyFont="1" applyFill="1" applyBorder="1" applyAlignment="1">
      <alignment horizontal="distributed" vertical="distributed" textRotation="255" justifyLastLine="1"/>
    </xf>
    <xf numFmtId="0" fontId="30" fillId="0" borderId="0" xfId="0" applyFont="1" applyFill="1" applyBorder="1" applyAlignment="1">
      <alignment horizontal="distributed" vertical="distributed" textRotation="255" justifyLastLine="1"/>
    </xf>
    <xf numFmtId="0" fontId="30" fillId="0" borderId="19" xfId="0" applyFont="1" applyFill="1" applyBorder="1" applyAlignment="1">
      <alignment horizontal="distributed" vertical="distributed" textRotation="255" justifyLastLine="1"/>
    </xf>
    <xf numFmtId="0" fontId="30" fillId="0" borderId="39" xfId="0" applyFont="1" applyFill="1" applyBorder="1" applyAlignment="1">
      <alignment horizontal="distributed" vertical="distributed" textRotation="255" justifyLastLine="1"/>
    </xf>
    <xf numFmtId="0" fontId="30" fillId="0" borderId="20" xfId="0" applyFont="1" applyFill="1" applyBorder="1" applyAlignment="1">
      <alignment horizontal="distributed" vertical="distributed" textRotation="255" justifyLastLine="1"/>
    </xf>
    <xf numFmtId="0" fontId="30" fillId="0" borderId="22" xfId="0" applyFont="1" applyFill="1" applyBorder="1" applyAlignment="1">
      <alignment horizontal="distributed" vertical="center"/>
    </xf>
    <xf numFmtId="0" fontId="30" fillId="0" borderId="39" xfId="0" applyFont="1" applyFill="1" applyBorder="1" applyAlignment="1">
      <alignment horizontal="distributed" vertical="distributed" textRotation="255" indent="2"/>
    </xf>
    <xf numFmtId="0" fontId="30" fillId="0" borderId="20" xfId="0" applyFont="1" applyFill="1" applyBorder="1" applyAlignment="1">
      <alignment horizontal="distributed" vertical="distributed" textRotation="255" indent="2"/>
    </xf>
    <xf numFmtId="0" fontId="30" fillId="0" borderId="26" xfId="0" applyFont="1" applyFill="1" applyBorder="1" applyAlignment="1">
      <alignment horizontal="distributed" vertical="distributed" textRotation="255" indent="2"/>
    </xf>
    <xf numFmtId="0" fontId="47" fillId="0" borderId="28" xfId="0" applyFont="1" applyFill="1" applyBorder="1" applyAlignment="1">
      <alignment horizontal="distributed" vertical="center" justifyLastLine="1"/>
    </xf>
    <xf numFmtId="0" fontId="30" fillId="0" borderId="19" xfId="0" applyFont="1" applyFill="1" applyBorder="1" applyAlignment="1" applyProtection="1">
      <alignment horizontal="distributed" vertical="center"/>
      <protection locked="0"/>
    </xf>
    <xf numFmtId="0" fontId="30" fillId="0" borderId="26" xfId="0" applyFont="1" applyFill="1" applyBorder="1" applyAlignment="1" applyProtection="1">
      <alignment horizontal="distributed" vertical="center"/>
      <protection locked="0"/>
    </xf>
    <xf numFmtId="0" fontId="30" fillId="0" borderId="41" xfId="0" applyFont="1" applyFill="1" applyBorder="1" applyAlignment="1">
      <alignment horizontal="distributed" vertical="center"/>
    </xf>
    <xf numFmtId="0" fontId="34" fillId="0" borderId="28" xfId="54" applyFont="1" applyFill="1" applyBorder="1" applyAlignment="1">
      <alignment horizontal="distributed" vertical="center" justifyLastLine="1" shrinkToFit="1"/>
    </xf>
    <xf numFmtId="0" fontId="34" fillId="0" borderId="11" xfId="54" applyFont="1" applyFill="1" applyBorder="1" applyAlignment="1">
      <alignment horizontal="distributed" vertical="center" justifyLastLine="1" shrinkToFit="1"/>
    </xf>
    <xf numFmtId="0" fontId="32" fillId="0" borderId="0" xfId="54" applyFont="1" applyFill="1" applyAlignment="1">
      <alignment horizontal="center" vertical="center"/>
    </xf>
    <xf numFmtId="0" fontId="34" fillId="0" borderId="27" xfId="54" applyFont="1" applyFill="1" applyBorder="1" applyAlignment="1">
      <alignment horizontal="distributed" vertical="center" justifyLastLine="1" shrinkToFit="1"/>
    </xf>
    <xf numFmtId="0" fontId="34" fillId="0" borderId="29" xfId="54" applyFont="1" applyFill="1" applyBorder="1" applyAlignment="1">
      <alignment horizontal="distributed" vertical="center" justifyLastLine="1" shrinkToFit="1"/>
    </xf>
    <xf numFmtId="0" fontId="34" fillId="0" borderId="76" xfId="54" applyFont="1" applyFill="1" applyBorder="1" applyAlignment="1">
      <alignment horizontal="distributed" vertical="center" justifyLastLine="1" shrinkToFit="1"/>
    </xf>
    <xf numFmtId="0" fontId="27" fillId="0" borderId="28" xfId="54" applyFont="1" applyFill="1" applyBorder="1" applyAlignment="1">
      <alignment horizontal="distributed" vertical="center" justifyLastLine="1" shrinkToFit="1"/>
    </xf>
    <xf numFmtId="0" fontId="27" fillId="0" borderId="11" xfId="54" applyFont="1" applyFill="1" applyBorder="1" applyAlignment="1">
      <alignment horizontal="distributed" vertical="center" justifyLastLine="1" shrinkToFit="1"/>
    </xf>
    <xf numFmtId="0" fontId="71" fillId="0" borderId="28" xfId="54" applyFont="1" applyFill="1" applyBorder="1" applyAlignment="1">
      <alignment horizontal="distributed" vertical="center" justifyLastLine="1" shrinkToFit="1"/>
    </xf>
    <xf numFmtId="0" fontId="71" fillId="0" borderId="11" xfId="54" applyFont="1" applyFill="1" applyBorder="1" applyAlignment="1">
      <alignment horizontal="distributed" vertical="center" justifyLastLine="1" shrinkToFit="1"/>
    </xf>
    <xf numFmtId="0" fontId="34" fillId="0" borderId="42" xfId="54" applyFont="1" applyFill="1" applyBorder="1" applyAlignment="1">
      <alignment horizontal="distributed" vertical="center" justifyLastLine="1" shrinkToFit="1"/>
    </xf>
    <xf numFmtId="0" fontId="34" fillId="0" borderId="47" xfId="54" applyFont="1" applyFill="1" applyBorder="1" applyAlignment="1">
      <alignment horizontal="distributed" vertical="center" justifyLastLine="1" shrinkToFit="1"/>
    </xf>
    <xf numFmtId="0" fontId="71" fillId="0" borderId="21" xfId="54" applyFont="1" applyFill="1" applyBorder="1" applyAlignment="1">
      <alignment horizontal="distributed" vertical="center" wrapText="1" justifyLastLine="1" shrinkToFit="1"/>
    </xf>
    <xf numFmtId="0" fontId="71" fillId="0" borderId="22" xfId="54" applyFont="1" applyFill="1" applyBorder="1" applyAlignment="1">
      <alignment horizontal="distributed" vertical="center" wrapText="1" justifyLastLine="1" shrinkToFit="1"/>
    </xf>
    <xf numFmtId="38" fontId="30" fillId="0" borderId="76" xfId="33" applyFont="1" applyFill="1" applyBorder="1" applyAlignment="1">
      <alignment horizontal="distributed" vertical="center" justifyLastLine="1"/>
    </xf>
    <xf numFmtId="38" fontId="31" fillId="0" borderId="0" xfId="33" applyFont="1" applyFill="1" applyBorder="1" applyAlignment="1">
      <alignment horizontal="center" justifyLastLine="1"/>
    </xf>
    <xf numFmtId="38" fontId="30" fillId="0" borderId="29" xfId="33" applyFont="1" applyFill="1" applyBorder="1" applyAlignment="1">
      <alignment horizontal="distributed" vertical="center" wrapText="1" justifyLastLine="1"/>
    </xf>
    <xf numFmtId="38" fontId="30" fillId="0" borderId="20" xfId="33" applyFont="1" applyFill="1" applyBorder="1" applyAlignment="1">
      <alignment horizontal="distributed" vertical="center" wrapText="1" justifyLastLine="1"/>
    </xf>
    <xf numFmtId="38" fontId="30" fillId="0" borderId="26" xfId="33" applyFont="1" applyFill="1" applyBorder="1" applyAlignment="1">
      <alignment horizontal="distributed" vertical="center" wrapText="1" justifyLastLine="1"/>
    </xf>
    <xf numFmtId="38" fontId="30" fillId="0" borderId="14" xfId="33" applyFont="1" applyFill="1" applyBorder="1" applyAlignment="1">
      <alignment horizontal="distributed" vertical="center" justifyLastLine="1"/>
    </xf>
    <xf numFmtId="38" fontId="30" fillId="0" borderId="19" xfId="33" applyFont="1" applyFill="1" applyBorder="1" applyAlignment="1">
      <alignment horizontal="distributed" vertical="center" justifyLastLine="1"/>
    </xf>
    <xf numFmtId="38" fontId="30" fillId="0" borderId="13" xfId="33" applyFont="1" applyFill="1" applyBorder="1" applyAlignment="1">
      <alignment horizontal="center" vertical="center" justifyLastLine="1"/>
    </xf>
    <xf numFmtId="38" fontId="30" fillId="0" borderId="14" xfId="33" applyFont="1" applyFill="1" applyBorder="1" applyAlignment="1">
      <alignment horizontal="center" vertical="center" justifyLastLine="1"/>
    </xf>
    <xf numFmtId="38" fontId="30" fillId="0" borderId="29" xfId="33" applyFont="1" applyFill="1" applyBorder="1" applyAlignment="1">
      <alignment horizontal="center" vertical="center" justifyLastLine="1"/>
    </xf>
    <xf numFmtId="210" fontId="30" fillId="0" borderId="18" xfId="33" applyNumberFormat="1" applyFont="1" applyFill="1" applyBorder="1" applyAlignment="1">
      <alignment horizontal="distributed" vertical="center" justifyLastLine="1" shrinkToFit="1"/>
    </xf>
    <xf numFmtId="210" fontId="30" fillId="0" borderId="74" xfId="33" applyNumberFormat="1" applyFont="1" applyFill="1" applyBorder="1" applyAlignment="1">
      <alignment horizontal="distributed" vertical="center" justifyLastLine="1" shrinkToFit="1"/>
    </xf>
    <xf numFmtId="210" fontId="30" fillId="0" borderId="76" xfId="33" applyNumberFormat="1" applyFont="1" applyFill="1" applyBorder="1" applyAlignment="1">
      <alignment horizontal="distributed" vertical="center" justifyLastLine="1" shrinkToFit="1"/>
    </xf>
    <xf numFmtId="38" fontId="30" fillId="0" borderId="14" xfId="33" applyFont="1" applyFill="1" applyBorder="1" applyAlignment="1">
      <alignment horizontal="distributed" vertical="center" justifyLastLine="1" shrinkToFit="1"/>
    </xf>
    <xf numFmtId="38" fontId="30" fillId="0" borderId="13" xfId="33" applyFont="1" applyFill="1" applyBorder="1" applyAlignment="1">
      <alignment horizontal="distributed" vertical="center" justifyLastLine="1" shrinkToFit="1"/>
    </xf>
    <xf numFmtId="38" fontId="30" fillId="0" borderId="29" xfId="33" applyFont="1" applyFill="1" applyBorder="1" applyAlignment="1">
      <alignment horizontal="distributed" vertical="center" justifyLastLine="1" shrinkToFit="1"/>
    </xf>
    <xf numFmtId="0" fontId="30" fillId="0" borderId="29" xfId="61" applyFont="1" applyFill="1" applyBorder="1" applyAlignment="1">
      <alignment horizontal="distributed" vertical="center" justifyLastLine="1" shrinkToFit="1"/>
    </xf>
    <xf numFmtId="0" fontId="30" fillId="0" borderId="20" xfId="61" applyFont="1" applyFill="1" applyBorder="1" applyAlignment="1">
      <alignment horizontal="distributed" vertical="center" justifyLastLine="1" shrinkToFit="1"/>
    </xf>
    <xf numFmtId="0" fontId="30" fillId="0" borderId="76" xfId="61" applyFont="1" applyFill="1" applyBorder="1" applyAlignment="1">
      <alignment horizontal="distributed" vertical="center" justifyLastLine="1" shrinkToFit="1"/>
    </xf>
    <xf numFmtId="0" fontId="31" fillId="0" borderId="0" xfId="61" applyNumberFormat="1" applyFont="1" applyFill="1" applyBorder="1" applyAlignment="1">
      <alignment horizontal="center" vertical="center"/>
    </xf>
    <xf numFmtId="0" fontId="32" fillId="0" borderId="0" xfId="61" applyFont="1" applyFill="1" applyAlignment="1">
      <alignment horizontal="center" vertical="center"/>
    </xf>
    <xf numFmtId="38" fontId="34" fillId="0" borderId="13" xfId="33" applyFont="1" applyFill="1" applyBorder="1" applyAlignment="1">
      <alignment horizontal="distributed" vertical="center" justifyLastLine="1" shrinkToFit="1"/>
    </xf>
    <xf numFmtId="38" fontId="34" fillId="0" borderId="14" xfId="33" applyFont="1" applyFill="1" applyBorder="1" applyAlignment="1">
      <alignment horizontal="distributed" vertical="center" justifyLastLine="1" shrinkToFit="1"/>
    </xf>
    <xf numFmtId="176" fontId="30" fillId="0" borderId="14" xfId="61" applyNumberFormat="1" applyFont="1" applyFill="1" applyBorder="1" applyAlignment="1">
      <alignment horizontal="distributed" vertical="center" justifyLastLine="1" shrinkToFit="1"/>
    </xf>
    <xf numFmtId="176" fontId="30" fillId="0" borderId="29" xfId="61" applyNumberFormat="1" applyFont="1" applyFill="1" applyBorder="1" applyAlignment="1">
      <alignment horizontal="distributed" vertical="center" justifyLastLine="1" shrinkToFit="1"/>
    </xf>
    <xf numFmtId="176" fontId="30" fillId="0" borderId="0" xfId="61" applyNumberFormat="1" applyFont="1" applyFill="1" applyBorder="1" applyAlignment="1">
      <alignment horizontal="distributed" vertical="center" justifyLastLine="1" shrinkToFit="1"/>
    </xf>
    <xf numFmtId="176" fontId="30" fillId="0" borderId="20" xfId="61" applyNumberFormat="1" applyFont="1" applyFill="1" applyBorder="1" applyAlignment="1">
      <alignment horizontal="distributed" vertical="center" justifyLastLine="1" shrinkToFit="1"/>
    </xf>
    <xf numFmtId="176" fontId="30" fillId="0" borderId="74" xfId="61" applyNumberFormat="1" applyFont="1" applyFill="1" applyBorder="1" applyAlignment="1">
      <alignment horizontal="distributed" vertical="center" justifyLastLine="1" shrinkToFit="1"/>
    </xf>
    <xf numFmtId="176" fontId="30" fillId="0" borderId="76" xfId="61" applyNumberFormat="1" applyFont="1" applyFill="1" applyBorder="1" applyAlignment="1">
      <alignment horizontal="distributed" vertical="center" justifyLastLine="1" shrinkToFit="1"/>
    </xf>
    <xf numFmtId="176" fontId="47" fillId="0" borderId="19" xfId="61" applyNumberFormat="1" applyFont="1" applyFill="1" applyBorder="1" applyAlignment="1">
      <alignment horizontal="center" vertical="center" shrinkToFit="1"/>
    </xf>
    <xf numFmtId="176" fontId="47" fillId="0" borderId="26" xfId="61" applyNumberFormat="1" applyFont="1" applyFill="1" applyBorder="1" applyAlignment="1">
      <alignment horizontal="center" vertical="center" shrinkToFit="1"/>
    </xf>
    <xf numFmtId="176" fontId="30" fillId="0" borderId="0" xfId="61" applyNumberFormat="1" applyFont="1" applyFill="1" applyBorder="1" applyAlignment="1">
      <alignment horizontal="center" vertical="center" shrinkToFit="1"/>
    </xf>
    <xf numFmtId="176" fontId="30" fillId="0" borderId="20" xfId="61" applyNumberFormat="1" applyFont="1" applyFill="1" applyBorder="1" applyAlignment="1">
      <alignment horizontal="center" vertical="center" shrinkToFit="1"/>
    </xf>
    <xf numFmtId="0" fontId="30" fillId="0" borderId="13" xfId="61" applyFont="1" applyFill="1" applyBorder="1" applyAlignment="1">
      <alignment horizontal="distributed" vertical="center" justifyLastLine="1" shrinkToFit="1"/>
    </xf>
    <xf numFmtId="0" fontId="30" fillId="0" borderId="14" xfId="61" applyFont="1" applyFill="1" applyBorder="1" applyAlignment="1">
      <alignment horizontal="distributed" vertical="center" justifyLastLine="1" shrinkToFit="1"/>
    </xf>
    <xf numFmtId="0" fontId="30" fillId="0" borderId="18" xfId="61" applyFont="1" applyFill="1" applyBorder="1" applyAlignment="1">
      <alignment horizontal="distributed" vertical="center" justifyLastLine="1" shrinkToFit="1"/>
    </xf>
    <xf numFmtId="0" fontId="30" fillId="0" borderId="74" xfId="61" applyFont="1" applyFill="1" applyBorder="1" applyAlignment="1">
      <alignment horizontal="distributed" vertical="center" justifyLastLine="1" shrinkToFit="1"/>
    </xf>
    <xf numFmtId="0" fontId="31" fillId="0" borderId="0" xfId="61" applyFont="1" applyFill="1" applyBorder="1" applyAlignment="1">
      <alignment horizontal="center" vertical="center"/>
    </xf>
    <xf numFmtId="38" fontId="32" fillId="0" borderId="0" xfId="33" applyFont="1" applyFill="1" applyAlignment="1" applyProtection="1">
      <alignment horizontal="center" vertical="center"/>
      <protection locked="0"/>
    </xf>
    <xf numFmtId="38" fontId="30" fillId="0" borderId="170" xfId="33" applyFont="1" applyFill="1" applyBorder="1" applyAlignment="1" applyProtection="1">
      <alignment horizontal="distributed" vertical="center" justifyLastLine="1"/>
      <protection locked="0"/>
    </xf>
    <xf numFmtId="38" fontId="30" fillId="0" borderId="163" xfId="33" applyFont="1" applyFill="1" applyBorder="1" applyAlignment="1" applyProtection="1">
      <alignment horizontal="distributed" vertical="center" justifyLastLine="1"/>
      <protection locked="0"/>
    </xf>
    <xf numFmtId="38" fontId="30" fillId="0" borderId="12" xfId="33" applyFont="1" applyFill="1" applyBorder="1" applyAlignment="1" applyProtection="1">
      <alignment horizontal="distributed" vertical="center" justifyLastLine="1"/>
      <protection locked="0"/>
    </xf>
    <xf numFmtId="38" fontId="30" fillId="0" borderId="169" xfId="33" applyFont="1" applyFill="1" applyBorder="1" applyAlignment="1" applyProtection="1">
      <alignment horizontal="distributed" vertical="center" justifyLastLine="1"/>
      <protection locked="0"/>
    </xf>
    <xf numFmtId="0" fontId="30" fillId="0" borderId="13" xfId="33" applyNumberFormat="1" applyFont="1" applyFill="1" applyBorder="1" applyAlignment="1">
      <alignment horizontal="distributed" vertical="center" wrapText="1" justifyLastLine="1"/>
    </xf>
    <xf numFmtId="0" fontId="30" fillId="0" borderId="14" xfId="33" applyNumberFormat="1" applyFont="1" applyFill="1" applyBorder="1" applyAlignment="1">
      <alignment horizontal="distributed" vertical="center" wrapText="1" justifyLastLine="1"/>
    </xf>
    <xf numFmtId="0" fontId="30" fillId="0" borderId="123" xfId="33" applyNumberFormat="1" applyFont="1" applyFill="1" applyBorder="1" applyAlignment="1">
      <alignment horizontal="center" vertical="center" wrapText="1" justifyLastLine="1"/>
    </xf>
    <xf numFmtId="0" fontId="30" fillId="0" borderId="33" xfId="33" applyNumberFormat="1" applyFont="1" applyFill="1" applyBorder="1" applyAlignment="1">
      <alignment horizontal="center" vertical="center" wrapText="1" justifyLastLine="1"/>
    </xf>
    <xf numFmtId="38" fontId="30" fillId="0" borderId="37" xfId="33" applyFont="1" applyFill="1" applyBorder="1" applyAlignment="1">
      <alignment horizontal="center" vertical="center" wrapText="1" shrinkToFit="1"/>
    </xf>
    <xf numFmtId="38" fontId="30" fillId="0" borderId="33" xfId="33" applyFont="1" applyFill="1" applyBorder="1" applyAlignment="1">
      <alignment horizontal="center" vertical="center" wrapText="1" shrinkToFit="1"/>
    </xf>
    <xf numFmtId="38" fontId="31" fillId="0" borderId="0" xfId="33" applyFont="1" applyFill="1" applyBorder="1" applyAlignment="1">
      <alignment horizontal="center" vertical="center"/>
    </xf>
    <xf numFmtId="38" fontId="30" fillId="0" borderId="0" xfId="33" applyFont="1" applyFill="1" applyBorder="1" applyAlignment="1">
      <alignment horizontal="distributed" vertical="center" justifyLastLine="1"/>
    </xf>
    <xf numFmtId="178" fontId="31" fillId="0" borderId="0" xfId="33" applyNumberFormat="1" applyFont="1" applyFill="1" applyBorder="1" applyAlignment="1">
      <alignment horizontal="center" vertical="center"/>
    </xf>
    <xf numFmtId="0" fontId="30" fillId="0" borderId="21" xfId="33" applyNumberFormat="1" applyFont="1" applyFill="1" applyBorder="1" applyAlignment="1">
      <alignment horizontal="distributed" vertical="center" wrapText="1" justifyLastLine="1"/>
    </xf>
    <xf numFmtId="0" fontId="30" fillId="0" borderId="41" xfId="33" applyNumberFormat="1" applyFont="1" applyFill="1" applyBorder="1" applyAlignment="1">
      <alignment horizontal="distributed" vertical="center" wrapText="1" justifyLastLine="1"/>
    </xf>
    <xf numFmtId="0" fontId="30" fillId="0" borderId="22" xfId="33" applyNumberFormat="1" applyFont="1" applyFill="1" applyBorder="1" applyAlignment="1">
      <alignment horizontal="distributed" vertical="center" wrapText="1" justifyLastLine="1"/>
    </xf>
    <xf numFmtId="0" fontId="30" fillId="0" borderId="24" xfId="33" applyNumberFormat="1" applyFont="1" applyFill="1" applyBorder="1" applyAlignment="1">
      <alignment horizontal="distributed" vertical="center" justifyLastLine="1"/>
    </xf>
    <xf numFmtId="0" fontId="30" fillId="0" borderId="119" xfId="33" applyNumberFormat="1" applyFont="1" applyFill="1" applyBorder="1" applyAlignment="1">
      <alignment horizontal="distributed" vertical="center" justifyLastLine="1"/>
    </xf>
    <xf numFmtId="0" fontId="27" fillId="0" borderId="124" xfId="33" applyNumberFormat="1" applyFont="1" applyFill="1" applyBorder="1" applyAlignment="1">
      <alignment horizontal="distributed" vertical="center" wrapText="1" justifyLastLine="1" shrinkToFit="1"/>
    </xf>
    <xf numFmtId="0" fontId="27" fillId="0" borderId="22" xfId="33" applyNumberFormat="1" applyFont="1" applyFill="1" applyBorder="1" applyAlignment="1">
      <alignment horizontal="distributed" vertical="center" wrapText="1" justifyLastLine="1" shrinkToFit="1"/>
    </xf>
    <xf numFmtId="0" fontId="30" fillId="0" borderId="124" xfId="33" applyNumberFormat="1" applyFont="1" applyFill="1" applyBorder="1" applyAlignment="1">
      <alignment horizontal="distributed" vertical="center" wrapText="1" justifyLastLine="1"/>
    </xf>
    <xf numFmtId="0" fontId="30" fillId="0" borderId="122" xfId="33" applyNumberFormat="1" applyFont="1" applyFill="1" applyBorder="1" applyAlignment="1">
      <alignment horizontal="distributed" vertical="center" wrapText="1" justifyLastLine="1"/>
    </xf>
    <xf numFmtId="0" fontId="30" fillId="0" borderId="76" xfId="33" applyNumberFormat="1" applyFont="1" applyFill="1" applyBorder="1" applyAlignment="1">
      <alignment horizontal="distributed" vertical="center" wrapText="1" justifyLastLine="1"/>
    </xf>
    <xf numFmtId="38" fontId="27" fillId="0" borderId="13" xfId="33" applyFont="1" applyFill="1" applyBorder="1" applyAlignment="1">
      <alignment horizontal="center" vertical="center" wrapText="1" shrinkToFit="1"/>
    </xf>
    <xf numFmtId="38" fontId="27" fillId="0" borderId="18" xfId="33" applyFont="1" applyFill="1" applyBorder="1" applyAlignment="1">
      <alignment horizontal="center" vertical="center" wrapText="1" shrinkToFit="1"/>
    </xf>
    <xf numFmtId="0" fontId="30" fillId="0" borderId="29" xfId="33" applyNumberFormat="1" applyFont="1" applyFill="1" applyBorder="1" applyAlignment="1">
      <alignment horizontal="distributed" vertical="center" justifyLastLine="1"/>
    </xf>
    <xf numFmtId="0" fontId="30" fillId="0" borderId="26" xfId="0" applyNumberFormat="1" applyFont="1" applyBorder="1" applyAlignment="1">
      <alignment horizontal="distributed" justifyLastLine="1"/>
    </xf>
    <xf numFmtId="0" fontId="30" fillId="0" borderId="20" xfId="33" applyNumberFormat="1" applyFont="1" applyFill="1" applyBorder="1" applyAlignment="1">
      <alignment horizontal="distributed" vertical="center" justifyLastLine="1"/>
    </xf>
    <xf numFmtId="38" fontId="30" fillId="0" borderId="74" xfId="33" applyFont="1" applyFill="1" applyBorder="1" applyAlignment="1">
      <alignment horizontal="distributed" vertical="center" justifyLastLine="1"/>
    </xf>
    <xf numFmtId="0" fontId="48" fillId="0" borderId="0" xfId="0" applyFont="1" applyAlignment="1">
      <alignment vertical="center"/>
    </xf>
    <xf numFmtId="38" fontId="31" fillId="0" borderId="0" xfId="33" applyFont="1" applyFill="1" applyAlignment="1">
      <alignment horizontal="center" vertical="center"/>
    </xf>
    <xf numFmtId="38" fontId="26" fillId="0" borderId="41" xfId="33" applyFont="1" applyFill="1" applyBorder="1" applyAlignment="1">
      <alignment horizontal="distributed" vertical="center" justifyLastLine="1"/>
    </xf>
    <xf numFmtId="38" fontId="26" fillId="0" borderId="22" xfId="33" applyFont="1" applyFill="1" applyBorder="1" applyAlignment="1">
      <alignment horizontal="distributed" vertical="center" justifyLastLine="1"/>
    </xf>
    <xf numFmtId="38" fontId="34" fillId="0" borderId="41" xfId="33" applyFont="1" applyFill="1" applyBorder="1" applyAlignment="1">
      <alignment horizontal="distributed" vertical="center" justifyLastLine="1"/>
    </xf>
    <xf numFmtId="38" fontId="34" fillId="0" borderId="22" xfId="33" applyFont="1" applyFill="1" applyBorder="1" applyAlignment="1">
      <alignment horizontal="distributed" vertical="center" justifyLastLine="1"/>
    </xf>
    <xf numFmtId="38" fontId="26" fillId="0" borderId="74" xfId="33" applyFont="1" applyFill="1" applyBorder="1" applyAlignment="1">
      <alignment horizontal="distributed" vertical="center" justifyLastLine="1"/>
    </xf>
    <xf numFmtId="38" fontId="27" fillId="0" borderId="13" xfId="33" applyFont="1" applyFill="1" applyBorder="1" applyAlignment="1">
      <alignment horizontal="distributed" vertical="center" wrapText="1" justifyLastLine="1" shrinkToFit="1"/>
    </xf>
    <xf numFmtId="38" fontId="27" fillId="0" borderId="18" xfId="33" applyFont="1" applyFill="1" applyBorder="1" applyAlignment="1">
      <alignment horizontal="distributed" vertical="center" wrapText="1" justifyLastLine="1" shrinkToFit="1"/>
    </xf>
    <xf numFmtId="38" fontId="30" fillId="0" borderId="37" xfId="33" applyFont="1" applyFill="1" applyBorder="1" applyAlignment="1">
      <alignment horizontal="distributed" vertical="center" wrapText="1" justifyLastLine="1" shrinkToFit="1"/>
    </xf>
    <xf numFmtId="38" fontId="30" fillId="0" borderId="33" xfId="33" applyFont="1" applyFill="1" applyBorder="1" applyAlignment="1">
      <alignment horizontal="distributed" vertical="center" wrapText="1" justifyLastLine="1" shrinkToFit="1"/>
    </xf>
    <xf numFmtId="0" fontId="30" fillId="0" borderId="123" xfId="33" applyNumberFormat="1" applyFont="1" applyFill="1" applyBorder="1" applyAlignment="1">
      <alignment horizontal="distributed" vertical="center" wrapText="1" justifyLastLine="1"/>
    </xf>
    <xf numFmtId="0" fontId="30" fillId="0" borderId="33" xfId="33" applyNumberFormat="1" applyFont="1" applyFill="1" applyBorder="1" applyAlignment="1">
      <alignment horizontal="distributed" vertical="center" wrapText="1" justifyLastLine="1"/>
    </xf>
    <xf numFmtId="0" fontId="30" fillId="0" borderId="76" xfId="33" applyNumberFormat="1" applyFont="1" applyFill="1" applyBorder="1" applyAlignment="1">
      <alignment horizontal="distributed" vertical="center" justifyLastLine="1"/>
    </xf>
    <xf numFmtId="0" fontId="30" fillId="0" borderId="14" xfId="0" applyNumberFormat="1" applyFont="1" applyFill="1" applyBorder="1" applyAlignment="1">
      <alignment horizontal="distributed" vertical="center" justifyLastLine="1"/>
    </xf>
    <xf numFmtId="0" fontId="30" fillId="0" borderId="0" xfId="0" applyNumberFormat="1" applyFont="1" applyFill="1" applyBorder="1" applyAlignment="1">
      <alignment horizontal="distributed" vertical="center" justifyLastLine="1"/>
    </xf>
    <xf numFmtId="0" fontId="30" fillId="0" borderId="19" xfId="0" applyNumberFormat="1" applyFont="1" applyFill="1" applyBorder="1" applyAlignment="1">
      <alignment horizontal="distributed" vertical="center" justifyLastLine="1"/>
    </xf>
    <xf numFmtId="0" fontId="32" fillId="0" borderId="0" xfId="0" applyFont="1" applyFill="1" applyBorder="1" applyAlignment="1">
      <alignment horizontal="center" vertical="center"/>
    </xf>
    <xf numFmtId="0" fontId="30" fillId="0" borderId="21" xfId="0" applyNumberFormat="1" applyFont="1" applyFill="1" applyBorder="1" applyAlignment="1">
      <alignment horizontal="distributed" vertical="center" justifyLastLine="1"/>
    </xf>
    <xf numFmtId="0" fontId="30" fillId="0" borderId="41" xfId="0" applyNumberFormat="1" applyFont="1" applyFill="1" applyBorder="1" applyAlignment="1">
      <alignment horizontal="distributed" vertical="center" justifyLastLine="1"/>
    </xf>
    <xf numFmtId="0" fontId="30" fillId="0" borderId="22" xfId="0" applyNumberFormat="1" applyFont="1" applyFill="1" applyBorder="1" applyAlignment="1">
      <alignment horizontal="distributed" vertical="center" justifyLastLine="1"/>
    </xf>
    <xf numFmtId="0" fontId="30" fillId="0" borderId="21" xfId="0" applyNumberFormat="1" applyFont="1" applyFill="1" applyBorder="1" applyAlignment="1">
      <alignment horizontal="distributed" vertical="center" wrapText="1" justifyLastLine="1"/>
    </xf>
    <xf numFmtId="0" fontId="30" fillId="0" borderId="41" xfId="0" applyNumberFormat="1" applyFont="1" applyFill="1" applyBorder="1" applyAlignment="1">
      <alignment horizontal="distributed" vertical="center" wrapText="1" justifyLastLine="1"/>
    </xf>
    <xf numFmtId="0" fontId="30" fillId="0" borderId="74" xfId="0" applyNumberFormat="1" applyFont="1" applyFill="1" applyBorder="1" applyAlignment="1">
      <alignment horizontal="distributed" vertical="center" justifyLastLine="1"/>
    </xf>
    <xf numFmtId="0" fontId="30" fillId="0" borderId="32" xfId="0" applyNumberFormat="1" applyFont="1" applyFill="1" applyBorder="1" applyAlignment="1">
      <alignment horizontal="distributed" vertical="center" justifyLastLine="1"/>
    </xf>
    <xf numFmtId="0" fontId="30" fillId="0" borderId="18" xfId="0" applyNumberFormat="1" applyFont="1" applyFill="1" applyBorder="1" applyAlignment="1">
      <alignment horizontal="distributed" vertical="center" justifyLastLine="1"/>
    </xf>
    <xf numFmtId="0" fontId="30" fillId="0" borderId="28" xfId="0" applyNumberFormat="1" applyFont="1" applyFill="1" applyBorder="1" applyAlignment="1">
      <alignment horizontal="distributed" vertical="center" justifyLastLine="1"/>
    </xf>
    <xf numFmtId="0" fontId="30" fillId="0" borderId="27" xfId="0" applyNumberFormat="1" applyFont="1" applyFill="1" applyBorder="1" applyAlignment="1">
      <alignment horizontal="distributed" vertical="center" justifyLastLine="1"/>
    </xf>
    <xf numFmtId="38" fontId="30" fillId="0" borderId="41" xfId="33" applyFont="1" applyFill="1" applyBorder="1" applyAlignment="1">
      <alignment horizontal="distributed" vertical="center" justifyLastLine="1"/>
    </xf>
    <xf numFmtId="38" fontId="30" fillId="0" borderId="21" xfId="33" applyFont="1" applyFill="1" applyBorder="1" applyAlignment="1">
      <alignment horizontal="distributed" vertical="center" wrapText="1" justifyLastLine="1"/>
    </xf>
    <xf numFmtId="0" fontId="30" fillId="0" borderId="50" xfId="0" applyNumberFormat="1" applyFont="1" applyFill="1" applyBorder="1" applyAlignment="1">
      <alignment horizontal="distributed" vertical="center" justifyLastLine="1"/>
    </xf>
    <xf numFmtId="0" fontId="30" fillId="0" borderId="28" xfId="33" applyNumberFormat="1" applyFont="1" applyFill="1" applyBorder="1" applyAlignment="1">
      <alignment horizontal="distributed" vertical="center" wrapText="1" justifyLastLine="1"/>
    </xf>
    <xf numFmtId="0" fontId="30" fillId="0" borderId="27" xfId="33" applyNumberFormat="1" applyFont="1" applyFill="1" applyBorder="1" applyAlignment="1">
      <alignment horizontal="distributed" vertical="center" wrapText="1" justifyLastLine="1"/>
    </xf>
    <xf numFmtId="0" fontId="30" fillId="0" borderId="16" xfId="33" applyNumberFormat="1" applyFont="1" applyFill="1" applyBorder="1" applyAlignment="1">
      <alignment horizontal="distributed" vertical="center" wrapText="1" justifyLastLine="1"/>
    </xf>
    <xf numFmtId="0" fontId="30" fillId="0" borderId="30" xfId="33" applyNumberFormat="1" applyFont="1" applyFill="1" applyBorder="1" applyAlignment="1">
      <alignment horizontal="distributed" vertical="center" wrapText="1" justifyLastLine="1"/>
    </xf>
    <xf numFmtId="0" fontId="30" fillId="0" borderId="28" xfId="33" applyNumberFormat="1" applyFont="1" applyFill="1" applyBorder="1" applyAlignment="1">
      <alignment horizontal="distributed" vertical="center" justifyLastLine="1" shrinkToFit="1"/>
    </xf>
    <xf numFmtId="0" fontId="30" fillId="0" borderId="27" xfId="33" applyNumberFormat="1" applyFont="1" applyFill="1" applyBorder="1" applyAlignment="1">
      <alignment horizontal="distributed" vertical="center" justifyLastLine="1" shrinkToFit="1"/>
    </xf>
    <xf numFmtId="0" fontId="34" fillId="0" borderId="28" xfId="33" applyNumberFormat="1" applyFont="1" applyFill="1" applyBorder="1" applyAlignment="1">
      <alignment horizontal="distributed" vertical="center" wrapText="1" justifyLastLine="1"/>
    </xf>
    <xf numFmtId="0" fontId="34" fillId="0" borderId="11" xfId="33" applyNumberFormat="1" applyFont="1" applyFill="1" applyBorder="1" applyAlignment="1">
      <alignment horizontal="distributed" vertical="center" wrapText="1" justifyLastLine="1"/>
    </xf>
    <xf numFmtId="0" fontId="30" fillId="0" borderId="169" xfId="33" applyNumberFormat="1" applyFont="1" applyFill="1" applyBorder="1" applyAlignment="1">
      <alignment horizontal="distributed" vertical="center" justifyLastLine="1" shrinkToFit="1"/>
    </xf>
    <xf numFmtId="0" fontId="30" fillId="0" borderId="170" xfId="33" applyNumberFormat="1" applyFont="1" applyFill="1" applyBorder="1" applyAlignment="1">
      <alignment horizontal="distributed" vertical="center" justifyLastLine="1" shrinkToFit="1"/>
    </xf>
    <xf numFmtId="0" fontId="30" fillId="0" borderId="27" xfId="33" applyNumberFormat="1" applyFont="1" applyFill="1" applyBorder="1" applyAlignment="1">
      <alignment horizontal="distributed" vertical="center" justifyLastLine="1"/>
    </xf>
    <xf numFmtId="0" fontId="30" fillId="0" borderId="22" xfId="33" applyNumberFormat="1" applyFont="1" applyFill="1" applyBorder="1" applyAlignment="1">
      <alignment horizontal="distributed" vertical="center" justifyLastLine="1" shrinkToFit="1"/>
    </xf>
    <xf numFmtId="0" fontId="30" fillId="0" borderId="18" xfId="33" applyNumberFormat="1" applyFont="1" applyFill="1" applyBorder="1" applyAlignment="1">
      <alignment horizontal="distributed" vertical="center" justifyLastLine="1" shrinkToFit="1"/>
    </xf>
    <xf numFmtId="0" fontId="30" fillId="0" borderId="22" xfId="33" applyNumberFormat="1" applyFont="1" applyFill="1" applyBorder="1" applyAlignment="1">
      <alignment horizontal="distributed" vertical="center" justifyLastLine="1"/>
    </xf>
    <xf numFmtId="0" fontId="30" fillId="0" borderId="18" xfId="33" applyNumberFormat="1" applyFont="1" applyFill="1" applyBorder="1" applyAlignment="1">
      <alignment horizontal="distributed" vertical="center" justifyLastLine="1"/>
    </xf>
    <xf numFmtId="49" fontId="30" fillId="0" borderId="29" xfId="0" applyNumberFormat="1" applyFont="1" applyFill="1" applyBorder="1" applyAlignment="1">
      <alignment horizontal="distributed" vertical="center" justifyLastLine="1" shrinkToFit="1"/>
    </xf>
    <xf numFmtId="49" fontId="30" fillId="0" borderId="26" xfId="0" applyNumberFormat="1" applyFont="1" applyFill="1" applyBorder="1" applyAlignment="1">
      <alignment horizontal="distributed" vertical="center" justifyLastLine="1" shrinkToFit="1"/>
    </xf>
    <xf numFmtId="0" fontId="26" fillId="0" borderId="21" xfId="0" applyFont="1" applyFill="1" applyBorder="1" applyAlignment="1">
      <alignment horizontal="distributed" vertical="center" wrapText="1" justifyLastLine="1"/>
    </xf>
    <xf numFmtId="0" fontId="26" fillId="0" borderId="22" xfId="0" applyFont="1" applyFill="1" applyBorder="1" applyAlignment="1">
      <alignment horizontal="distributed" vertical="center" justifyLastLine="1"/>
    </xf>
    <xf numFmtId="0" fontId="26" fillId="0" borderId="28" xfId="0" applyFont="1" applyFill="1" applyBorder="1" applyAlignment="1">
      <alignment horizontal="distributed" vertical="center" justifyLastLine="1"/>
    </xf>
    <xf numFmtId="0" fontId="26" fillId="0" borderId="11" xfId="0" applyFont="1" applyFill="1" applyBorder="1" applyAlignment="1">
      <alignment horizontal="distributed" vertical="center" justifyLastLine="1"/>
    </xf>
    <xf numFmtId="0" fontId="26" fillId="0" borderId="13" xfId="0" applyFont="1" applyFill="1" applyBorder="1" applyAlignment="1">
      <alignment horizontal="distributed" vertical="center" wrapText="1" justifyLastLine="1"/>
    </xf>
    <xf numFmtId="0" fontId="26" fillId="0" borderId="18" xfId="0" applyFont="1" applyFill="1" applyBorder="1" applyAlignment="1">
      <alignment horizontal="distributed" vertical="center" wrapText="1" justifyLastLine="1"/>
    </xf>
    <xf numFmtId="0" fontId="30" fillId="0" borderId="12" xfId="0" applyFont="1" applyFill="1" applyBorder="1" applyAlignment="1">
      <alignment horizontal="center" vertical="center" justifyLastLine="1"/>
    </xf>
    <xf numFmtId="0" fontId="30" fillId="0" borderId="28" xfId="0" applyFont="1" applyFill="1" applyBorder="1" applyAlignment="1">
      <alignment horizontal="center" vertical="center" justifyLastLine="1"/>
    </xf>
    <xf numFmtId="49" fontId="30" fillId="0" borderId="29" xfId="0" applyNumberFormat="1" applyFont="1" applyFill="1" applyBorder="1" applyAlignment="1">
      <alignment horizontal="center" vertical="center" justifyLastLine="1"/>
    </xf>
    <xf numFmtId="49" fontId="30" fillId="0" borderId="26" xfId="0" applyNumberFormat="1" applyFont="1" applyFill="1" applyBorder="1" applyAlignment="1">
      <alignment horizontal="center" vertical="center" justifyLastLine="1"/>
    </xf>
    <xf numFmtId="0" fontId="30" fillId="0" borderId="16" xfId="0" applyFont="1" applyFill="1" applyBorder="1" applyAlignment="1">
      <alignment horizontal="center" vertical="center" justifyLastLine="1"/>
    </xf>
    <xf numFmtId="38" fontId="30" fillId="0" borderId="43" xfId="33" applyFont="1" applyFill="1" applyBorder="1" applyAlignment="1">
      <alignment horizontal="distributed" vertical="center" justifyLastLine="1"/>
    </xf>
    <xf numFmtId="38" fontId="30" fillId="0" borderId="12" xfId="33" applyFont="1" applyFill="1" applyBorder="1" applyAlignment="1">
      <alignment horizontal="distributed" vertical="center" justifyLastLine="1" shrinkToFit="1"/>
    </xf>
    <xf numFmtId="38" fontId="34" fillId="0" borderId="31" xfId="33" applyFont="1" applyFill="1" applyBorder="1" applyAlignment="1">
      <alignment horizontal="left"/>
    </xf>
    <xf numFmtId="0" fontId="34" fillId="0" borderId="0" xfId="0" applyFont="1" applyFill="1" applyAlignment="1">
      <alignment horizontal="left"/>
    </xf>
    <xf numFmtId="0" fontId="30" fillId="0" borderId="74" xfId="0" applyFont="1" applyFill="1" applyBorder="1" applyAlignment="1">
      <alignment horizontal="distributed" vertical="center" justifyLastLine="1"/>
    </xf>
    <xf numFmtId="0" fontId="48" fillId="0" borderId="0" xfId="0" applyFont="1" applyFill="1" applyAlignment="1">
      <alignment horizontal="center" vertical="center"/>
    </xf>
    <xf numFmtId="49" fontId="30" fillId="0" borderId="14" xfId="0" applyNumberFormat="1" applyFont="1" applyFill="1" applyBorder="1" applyAlignment="1">
      <alignment horizontal="distributed" vertical="center" justifyLastLine="1"/>
    </xf>
    <xf numFmtId="49" fontId="30" fillId="0" borderId="19" xfId="0" applyNumberFormat="1" applyFont="1" applyFill="1" applyBorder="1" applyAlignment="1">
      <alignment horizontal="distributed" vertical="center" justifyLastLine="1"/>
    </xf>
    <xf numFmtId="38" fontId="31" fillId="0" borderId="0" xfId="33" applyFont="1" applyFill="1" applyAlignment="1">
      <alignment horizontal="center"/>
    </xf>
    <xf numFmtId="38" fontId="30" fillId="0" borderId="23" xfId="33" applyFont="1" applyFill="1" applyBorder="1" applyAlignment="1">
      <alignment horizontal="distributed" vertical="center" justifyLastLine="1"/>
    </xf>
    <xf numFmtId="38" fontId="30" fillId="0" borderId="24" xfId="33" applyFont="1" applyFill="1" applyBorder="1" applyAlignment="1">
      <alignment horizontal="distributed" vertical="center" justifyLastLine="1"/>
    </xf>
    <xf numFmtId="49" fontId="30" fillId="0" borderId="30" xfId="33" applyNumberFormat="1" applyFont="1" applyFill="1" applyBorder="1" applyAlignment="1">
      <alignment horizontal="distributed" vertical="center" justifyLastLine="1"/>
    </xf>
    <xf numFmtId="49" fontId="30" fillId="0" borderId="25" xfId="0" applyNumberFormat="1" applyFont="1" applyBorder="1" applyAlignment="1">
      <alignment horizontal="distributed" vertical="center" justifyLastLine="1"/>
    </xf>
    <xf numFmtId="0" fontId="31" fillId="0" borderId="0" xfId="33" applyNumberFormat="1" applyFont="1" applyFill="1" applyAlignment="1">
      <alignment horizontal="center"/>
    </xf>
    <xf numFmtId="38" fontId="34" fillId="0" borderId="29" xfId="33" applyFont="1" applyFill="1" applyBorder="1" applyAlignment="1">
      <alignment horizontal="distributed" vertical="center" justifyLastLine="1"/>
    </xf>
    <xf numFmtId="38" fontId="34" fillId="0" borderId="43" xfId="33" applyFont="1" applyFill="1" applyBorder="1" applyAlignment="1">
      <alignment horizontal="distributed" vertical="center" justifyLastLine="1"/>
    </xf>
    <xf numFmtId="38" fontId="34" fillId="0" borderId="15" xfId="33" applyFont="1" applyFill="1" applyBorder="1" applyAlignment="1">
      <alignment horizontal="distributed" vertical="center" justifyLastLine="1"/>
    </xf>
    <xf numFmtId="0" fontId="34" fillId="0" borderId="10" xfId="0" applyFont="1" applyFill="1" applyBorder="1" applyAlignment="1">
      <alignment horizontal="distributed" vertical="center" shrinkToFit="1"/>
    </xf>
    <xf numFmtId="0" fontId="34" fillId="0" borderId="23" xfId="0" applyFont="1" applyFill="1" applyBorder="1" applyAlignment="1">
      <alignment horizontal="center"/>
    </xf>
    <xf numFmtId="0" fontId="34" fillId="0" borderId="39" xfId="0" applyFont="1" applyFill="1" applyBorder="1" applyAlignment="1">
      <alignment horizontal="center"/>
    </xf>
    <xf numFmtId="49" fontId="34" fillId="0" borderId="29" xfId="0" applyNumberFormat="1" applyFont="1" applyFill="1" applyBorder="1" applyAlignment="1">
      <alignment horizontal="distributed" vertical="center" justifyLastLine="1"/>
    </xf>
    <xf numFmtId="49" fontId="34" fillId="0" borderId="76" xfId="0" applyNumberFormat="1" applyFont="1" applyFill="1" applyBorder="1" applyAlignment="1">
      <alignment horizontal="distributed" vertical="center" justifyLastLine="1"/>
    </xf>
    <xf numFmtId="0" fontId="34" fillId="0" borderId="77" xfId="0" applyFont="1" applyFill="1" applyBorder="1" applyAlignment="1">
      <alignment horizontal="distributed" vertical="center" justifyLastLine="1"/>
    </xf>
    <xf numFmtId="0" fontId="34" fillId="0" borderId="13" xfId="0" applyFont="1" applyFill="1" applyBorder="1" applyAlignment="1">
      <alignment horizontal="distributed" vertical="center" justifyLastLine="1"/>
    </xf>
    <xf numFmtId="0" fontId="34" fillId="0" borderId="14" xfId="0" applyFont="1" applyFill="1" applyBorder="1" applyAlignment="1">
      <alignment horizontal="distributed" vertical="center" justifyLastLine="1"/>
    </xf>
    <xf numFmtId="38" fontId="32" fillId="0" borderId="0" xfId="33" applyFont="1" applyFill="1" applyAlignment="1">
      <alignment horizontal="center"/>
    </xf>
    <xf numFmtId="38" fontId="34" fillId="0" borderId="12" xfId="33" applyFont="1" applyFill="1" applyBorder="1" applyAlignment="1">
      <alignment horizontal="distributed" vertical="center" wrapText="1" justifyLastLine="1"/>
    </xf>
    <xf numFmtId="38" fontId="34" fillId="0" borderId="16" xfId="33" applyFont="1" applyFill="1" applyBorder="1" applyAlignment="1">
      <alignment horizontal="distributed" vertical="center" wrapText="1" justifyLastLine="1"/>
    </xf>
    <xf numFmtId="0" fontId="30" fillId="0" borderId="26" xfId="0" applyFont="1" applyFill="1" applyBorder="1" applyAlignment="1">
      <alignment horizontal="distributed" vertical="center" wrapText="1" justifyLastLine="1"/>
    </xf>
    <xf numFmtId="0" fontId="30" fillId="0" borderId="62" xfId="0" applyFont="1" applyFill="1" applyBorder="1" applyAlignment="1">
      <alignment horizontal="distributed" vertical="center" wrapText="1" justifyLastLine="1"/>
    </xf>
    <xf numFmtId="0" fontId="30" fillId="0" borderId="52" xfId="0" applyFont="1" applyFill="1" applyBorder="1" applyAlignment="1">
      <alignment horizontal="distributed" vertical="center" wrapText="1" justifyLastLine="1"/>
    </xf>
    <xf numFmtId="0" fontId="30" fillId="0" borderId="51" xfId="0" applyFont="1" applyFill="1" applyBorder="1" applyAlignment="1">
      <alignment horizontal="distributed" vertical="center" wrapText="1" justifyLastLine="1"/>
    </xf>
    <xf numFmtId="0" fontId="30" fillId="0" borderId="0" xfId="0" applyFont="1" applyFill="1" applyBorder="1" applyAlignment="1">
      <alignment horizontal="center" vertical="center"/>
    </xf>
    <xf numFmtId="0" fontId="30" fillId="0" borderId="13" xfId="0" applyFont="1" applyFill="1" applyBorder="1" applyAlignment="1">
      <alignment horizontal="center" vertical="center" justifyLastLine="1"/>
    </xf>
    <xf numFmtId="0" fontId="30" fillId="0" borderId="18" xfId="0" applyFont="1" applyFill="1" applyBorder="1" applyAlignment="1">
      <alignment horizontal="center" vertical="center" justifyLastLine="1"/>
    </xf>
    <xf numFmtId="0" fontId="30" fillId="0" borderId="21" xfId="0" applyFont="1" applyFill="1" applyBorder="1" applyAlignment="1">
      <alignment horizontal="center" vertical="center" justifyLastLine="1"/>
    </xf>
    <xf numFmtId="0" fontId="30" fillId="0" borderId="22" xfId="0" applyFont="1" applyFill="1" applyBorder="1" applyAlignment="1">
      <alignment horizontal="center" vertical="center" justifyLastLine="1"/>
    </xf>
    <xf numFmtId="0" fontId="34" fillId="0" borderId="28" xfId="0" applyFont="1" applyFill="1" applyBorder="1" applyAlignment="1">
      <alignment horizontal="distributed" vertical="center" justifyLastLine="1"/>
    </xf>
    <xf numFmtId="0" fontId="34" fillId="0" borderId="27" xfId="0" applyFont="1" applyFill="1" applyBorder="1" applyAlignment="1">
      <alignment horizontal="distributed" vertical="center" justifyLastLine="1"/>
    </xf>
    <xf numFmtId="0" fontId="34" fillId="0" borderId="13" xfId="0" applyFont="1" applyFill="1" applyBorder="1" applyAlignment="1">
      <alignment horizontal="center" vertical="center" wrapText="1" justifyLastLine="1"/>
    </xf>
    <xf numFmtId="0" fontId="34" fillId="0" borderId="14" xfId="0" applyFont="1" applyFill="1" applyBorder="1" applyAlignment="1">
      <alignment horizontal="center" vertical="center" wrapText="1" justifyLastLine="1"/>
    </xf>
    <xf numFmtId="0" fontId="34" fillId="0" borderId="15" xfId="0" applyFont="1" applyFill="1" applyBorder="1" applyAlignment="1">
      <alignment horizontal="center" vertical="center"/>
    </xf>
    <xf numFmtId="0" fontId="69" fillId="0" borderId="16" xfId="0" applyFont="1" applyFill="1" applyBorder="1" applyAlignment="1">
      <alignment horizontal="distributed" vertical="center" justifyLastLine="1"/>
    </xf>
    <xf numFmtId="0" fontId="69" fillId="0" borderId="28" xfId="0" applyFont="1" applyFill="1" applyBorder="1" applyAlignment="1">
      <alignment horizontal="distributed" vertical="center" justifyLastLine="1"/>
    </xf>
    <xf numFmtId="0" fontId="69" fillId="0" borderId="27" xfId="0" applyFont="1" applyFill="1" applyBorder="1" applyAlignment="1">
      <alignment horizontal="distributed" vertical="center" justifyLastLine="1"/>
    </xf>
    <xf numFmtId="0" fontId="54" fillId="0" borderId="0" xfId="0" applyFont="1" applyBorder="1" applyAlignment="1">
      <alignment horizontal="distributed" vertical="center"/>
    </xf>
    <xf numFmtId="0" fontId="54" fillId="0" borderId="20" xfId="0" applyFont="1" applyBorder="1" applyAlignment="1">
      <alignment horizontal="distributed" vertical="center"/>
    </xf>
    <xf numFmtId="0" fontId="54" fillId="0" borderId="21" xfId="0" applyFont="1" applyBorder="1" applyAlignment="1">
      <alignment horizontal="distributed" vertical="center"/>
    </xf>
    <xf numFmtId="0" fontId="54" fillId="0" borderId="22" xfId="0" applyFont="1" applyBorder="1" applyAlignment="1">
      <alignment horizontal="distributed" vertical="center"/>
    </xf>
    <xf numFmtId="0" fontId="54" fillId="0" borderId="12" xfId="0" applyFont="1" applyBorder="1" applyAlignment="1">
      <alignment horizontal="distributed" vertical="center" justifyLastLine="1"/>
    </xf>
    <xf numFmtId="0" fontId="54" fillId="0" borderId="15" xfId="0" applyFont="1" applyBorder="1" applyAlignment="1">
      <alignment horizontal="distributed" vertical="center" justifyLastLine="1"/>
    </xf>
    <xf numFmtId="0" fontId="54" fillId="0" borderId="16" xfId="0" applyFont="1" applyBorder="1" applyAlignment="1">
      <alignment horizontal="distributed" vertical="center" justifyLastLine="1"/>
    </xf>
    <xf numFmtId="0" fontId="54" fillId="0" borderId="0" xfId="0" applyFont="1" applyBorder="1" applyAlignment="1">
      <alignment horizontal="left" vertical="center" textRotation="255"/>
    </xf>
    <xf numFmtId="0" fontId="54" fillId="0" borderId="0" xfId="0" applyFont="1" applyFill="1" applyBorder="1" applyAlignment="1">
      <alignment horizontal="distributed" vertical="center"/>
    </xf>
    <xf numFmtId="0" fontId="54" fillId="0" borderId="20" xfId="0" applyFont="1" applyFill="1" applyBorder="1" applyAlignment="1">
      <alignment horizontal="distributed" vertical="center"/>
    </xf>
    <xf numFmtId="0" fontId="54" fillId="0" borderId="0" xfId="0" applyFont="1" applyFill="1" applyBorder="1" applyAlignment="1">
      <alignment horizontal="left" vertical="center" textRotation="255"/>
    </xf>
    <xf numFmtId="0" fontId="111" fillId="0" borderId="0" xfId="0" applyFont="1" applyAlignment="1">
      <alignment horizontal="center" vertical="center"/>
    </xf>
    <xf numFmtId="0" fontId="49" fillId="0" borderId="14" xfId="0" applyFont="1" applyFill="1" applyBorder="1" applyAlignment="1">
      <alignment horizontal="distributed" vertical="center" justifyLastLine="1"/>
    </xf>
    <xf numFmtId="0" fontId="49" fillId="0" borderId="0" xfId="0" applyFont="1" applyFill="1" applyBorder="1" applyAlignment="1">
      <alignment horizontal="distributed" vertical="center" justifyLastLine="1"/>
    </xf>
    <xf numFmtId="0" fontId="69" fillId="0" borderId="23" xfId="0" applyFont="1" applyFill="1" applyBorder="1" applyAlignment="1"/>
    <xf numFmtId="0" fontId="49" fillId="0" borderId="56" xfId="0" applyFont="1" applyFill="1" applyBorder="1" applyAlignment="1">
      <alignment horizontal="center" vertical="center" textRotation="255" shrinkToFit="1"/>
    </xf>
    <xf numFmtId="0" fontId="49" fillId="0" borderId="46" xfId="0" applyFont="1" applyFill="1" applyBorder="1" applyAlignment="1">
      <alignment horizontal="center" vertical="center" textRotation="255" shrinkToFit="1"/>
    </xf>
    <xf numFmtId="0" fontId="49" fillId="0" borderId="21" xfId="0" applyFont="1" applyFill="1" applyBorder="1" applyAlignment="1">
      <alignment horizontal="distributed" vertical="center" justifyLastLine="1"/>
    </xf>
    <xf numFmtId="0" fontId="49" fillId="0" borderId="11" xfId="0" applyFont="1" applyFill="1" applyBorder="1" applyAlignment="1">
      <alignment horizontal="center" vertical="center" textRotation="255" shrinkToFit="1"/>
    </xf>
    <xf numFmtId="0" fontId="49" fillId="0" borderId="15" xfId="0" applyFont="1" applyFill="1" applyBorder="1" applyAlignment="1">
      <alignment horizontal="center" vertical="center" textRotation="255" shrinkToFit="1"/>
    </xf>
    <xf numFmtId="0" fontId="69" fillId="0" borderId="31" xfId="0" applyFont="1" applyBorder="1" applyAlignment="1">
      <alignment horizontal="left"/>
    </xf>
    <xf numFmtId="0" fontId="49" fillId="0" borderId="13" xfId="0" applyFont="1" applyFill="1" applyBorder="1" applyAlignment="1">
      <alignment horizontal="distributed" vertical="center" indent="1"/>
    </xf>
    <xf numFmtId="0" fontId="49" fillId="0" borderId="18" xfId="0" applyFont="1" applyFill="1" applyBorder="1" applyAlignment="1">
      <alignment horizontal="distributed" vertical="center" indent="1"/>
    </xf>
    <xf numFmtId="0" fontId="54" fillId="0" borderId="29" xfId="0" applyFont="1" applyBorder="1" applyAlignment="1">
      <alignment horizontal="center" vertical="center"/>
    </xf>
    <xf numFmtId="0" fontId="54" fillId="0" borderId="19" xfId="0" applyFont="1" applyBorder="1" applyAlignment="1">
      <alignment horizontal="center" vertical="center"/>
    </xf>
    <xf numFmtId="0" fontId="30" fillId="0" borderId="28" xfId="0" applyFont="1" applyBorder="1" applyAlignment="1">
      <alignment horizontal="distributed" vertical="center" justifyLastLine="1"/>
    </xf>
    <xf numFmtId="0" fontId="30" fillId="0" borderId="11" xfId="0" applyFont="1" applyBorder="1" applyAlignment="1">
      <alignment horizontal="distributed" vertical="center" justifyLastLine="1"/>
    </xf>
    <xf numFmtId="0" fontId="54" fillId="24" borderId="12" xfId="0" applyFont="1" applyFill="1" applyBorder="1" applyAlignment="1">
      <alignment horizontal="distributed" vertical="center" justifyLastLine="1"/>
    </xf>
    <xf numFmtId="0" fontId="54" fillId="0" borderId="26" xfId="0" applyFont="1" applyBorder="1" applyAlignment="1">
      <alignment horizontal="center" vertical="center"/>
    </xf>
    <xf numFmtId="0" fontId="30" fillId="0" borderId="27" xfId="0" applyFont="1" applyBorder="1" applyAlignment="1">
      <alignment horizontal="distributed" vertical="center" justifyLastLine="1"/>
    </xf>
    <xf numFmtId="0" fontId="54" fillId="0" borderId="43" xfId="0" applyFont="1" applyBorder="1" applyAlignment="1">
      <alignment horizontal="distributed" vertical="center" justifyLastLine="1"/>
    </xf>
    <xf numFmtId="0" fontId="60" fillId="0" borderId="0" xfId="0" applyFont="1" applyFill="1" applyAlignment="1">
      <alignment horizontal="center" vertical="center"/>
    </xf>
    <xf numFmtId="0" fontId="55" fillId="0" borderId="31" xfId="0" applyFont="1" applyFill="1" applyBorder="1" applyAlignment="1">
      <alignment horizontal="left"/>
    </xf>
    <xf numFmtId="0" fontId="54" fillId="0" borderId="182" xfId="0" applyFont="1" applyFill="1" applyBorder="1" applyAlignment="1" applyProtection="1">
      <alignment horizontal="center" vertical="justify" wrapText="1"/>
    </xf>
    <xf numFmtId="0" fontId="54" fillId="0" borderId="183" xfId="0" applyFont="1" applyFill="1" applyBorder="1" applyAlignment="1" applyProtection="1">
      <alignment horizontal="center" vertical="justify" wrapText="1"/>
    </xf>
    <xf numFmtId="0" fontId="54" fillId="0" borderId="169" xfId="0" applyFont="1" applyFill="1" applyBorder="1" applyAlignment="1" applyProtection="1">
      <alignment horizontal="distributed" vertical="center" justifyLastLine="1"/>
    </xf>
    <xf numFmtId="0" fontId="54" fillId="0" borderId="170" xfId="0" applyFont="1" applyFill="1" applyBorder="1" applyAlignment="1" applyProtection="1">
      <alignment horizontal="distributed" vertical="center" justifyLastLine="1"/>
    </xf>
    <xf numFmtId="0" fontId="0" fillId="0" borderId="171" xfId="0" applyFill="1" applyBorder="1" applyAlignment="1">
      <alignment horizontal="distributed" vertical="center" justifyLastLine="1"/>
    </xf>
    <xf numFmtId="0" fontId="34" fillId="0" borderId="23" xfId="0" applyFont="1" applyFill="1" applyBorder="1" applyAlignment="1">
      <alignment horizontal="left" wrapText="1"/>
    </xf>
    <xf numFmtId="0" fontId="55" fillId="0" borderId="11" xfId="0" applyFont="1" applyFill="1" applyBorder="1" applyAlignment="1">
      <alignment horizontal="distributed" vertical="center" justifyLastLine="1"/>
    </xf>
    <xf numFmtId="0" fontId="55" fillId="0" borderId="15" xfId="0" applyFont="1" applyFill="1" applyBorder="1" applyAlignment="1">
      <alignment horizontal="distributed" vertical="center" justifyLastLine="1"/>
    </xf>
    <xf numFmtId="0" fontId="55" fillId="0" borderId="12" xfId="0" applyFont="1" applyFill="1" applyBorder="1" applyAlignment="1">
      <alignment horizontal="distributed" vertical="center" justifyLastLine="1"/>
    </xf>
    <xf numFmtId="0" fontId="55" fillId="0" borderId="16" xfId="0" applyFont="1" applyFill="1" applyBorder="1" applyAlignment="1">
      <alignment horizontal="distributed" vertical="center" justifyLastLine="1"/>
    </xf>
    <xf numFmtId="0" fontId="55" fillId="0" borderId="28" xfId="0" applyFont="1" applyFill="1" applyBorder="1" applyAlignment="1">
      <alignment horizontal="distributed" vertical="center" justifyLastLine="1"/>
    </xf>
    <xf numFmtId="0" fontId="30" fillId="0" borderId="38" xfId="0" applyFont="1" applyFill="1" applyBorder="1" applyAlignment="1">
      <alignment horizontal="distributed" vertical="center" justifyLastLine="1"/>
    </xf>
    <xf numFmtId="0" fontId="30" fillId="27" borderId="13" xfId="0" applyFont="1" applyFill="1" applyBorder="1" applyAlignment="1">
      <alignment horizontal="distributed" vertical="center" justifyLastLine="1"/>
    </xf>
    <xf numFmtId="0" fontId="30" fillId="27" borderId="10" xfId="0" applyFont="1" applyFill="1" applyBorder="1" applyAlignment="1">
      <alignment horizontal="distributed" vertical="center" justifyLastLine="1"/>
    </xf>
    <xf numFmtId="0" fontId="30" fillId="27" borderId="18" xfId="0" applyFont="1" applyFill="1" applyBorder="1" applyAlignment="1">
      <alignment horizontal="distributed" vertical="center" justifyLastLine="1"/>
    </xf>
    <xf numFmtId="0" fontId="30" fillId="0" borderId="41" xfId="0" applyFont="1" applyFill="1" applyBorder="1" applyAlignment="1">
      <alignment horizontal="distributed" vertical="center" justifyLastLine="1"/>
    </xf>
    <xf numFmtId="0" fontId="34" fillId="0" borderId="43" xfId="0" applyFont="1" applyFill="1" applyBorder="1" applyAlignment="1">
      <alignment horizontal="distributed" vertical="center" justifyLastLine="1"/>
    </xf>
    <xf numFmtId="0" fontId="34" fillId="0" borderId="17" xfId="0" applyFont="1" applyFill="1" applyBorder="1" applyAlignment="1">
      <alignment horizontal="distributed" vertical="center" justifyLastLine="1"/>
    </xf>
    <xf numFmtId="0" fontId="34" fillId="0" borderId="56" xfId="0" applyFont="1" applyFill="1" applyBorder="1" applyAlignment="1">
      <alignment horizontal="distributed" vertical="center" justifyLastLine="1"/>
    </xf>
    <xf numFmtId="0" fontId="34" fillId="0" borderId="46" xfId="0" applyFont="1" applyFill="1" applyBorder="1" applyAlignment="1">
      <alignment horizontal="distributed" vertical="center" justifyLastLine="1"/>
    </xf>
    <xf numFmtId="0" fontId="34" fillId="0" borderId="62" xfId="0" applyFont="1" applyFill="1" applyBorder="1" applyAlignment="1">
      <alignment horizontal="distributed" vertical="center" justifyLastLine="1"/>
    </xf>
    <xf numFmtId="0" fontId="34" fillId="0" borderId="52" xfId="0" applyFont="1" applyFill="1" applyBorder="1" applyAlignment="1">
      <alignment horizontal="distributed" vertical="center" justifyLastLine="1"/>
    </xf>
    <xf numFmtId="0" fontId="34" fillId="0" borderId="31" xfId="0" applyFont="1" applyFill="1" applyBorder="1" applyAlignment="1">
      <alignment horizontal="right"/>
    </xf>
    <xf numFmtId="0" fontId="34" fillId="0" borderId="0" xfId="0" applyFont="1" applyFill="1" applyAlignment="1">
      <alignment wrapText="1"/>
    </xf>
    <xf numFmtId="0" fontId="30" fillId="0" borderId="27" xfId="0" applyFont="1" applyFill="1" applyBorder="1" applyAlignment="1">
      <alignment horizontal="center" vertical="center" justifyLastLine="1"/>
    </xf>
    <xf numFmtId="0" fontId="30" fillId="0" borderId="24" xfId="0" applyFont="1" applyFill="1" applyBorder="1" applyAlignment="1">
      <alignment horizontal="distributed" vertical="center" justifyLastLine="1"/>
    </xf>
    <xf numFmtId="49" fontId="30" fillId="0" borderId="37" xfId="0" applyNumberFormat="1" applyFont="1" applyFill="1" applyBorder="1" applyAlignment="1">
      <alignment horizontal="center" vertical="center" justifyLastLine="1"/>
    </xf>
    <xf numFmtId="49" fontId="30" fillId="0" borderId="35" xfId="0" applyNumberFormat="1" applyFont="1" applyFill="1" applyBorder="1" applyAlignment="1">
      <alignment horizontal="center" vertical="center" justifyLastLine="1"/>
    </xf>
    <xf numFmtId="49" fontId="30" fillId="0" borderId="33" xfId="0" applyNumberFormat="1" applyFont="1" applyFill="1" applyBorder="1" applyAlignment="1">
      <alignment horizontal="center" vertical="center" justifyLastLine="1"/>
    </xf>
    <xf numFmtId="0" fontId="30" fillId="0" borderId="65" xfId="0" applyFont="1" applyFill="1" applyBorder="1" applyAlignment="1">
      <alignment horizontal="distributed" vertical="center" justifyLastLine="1"/>
    </xf>
    <xf numFmtId="0" fontId="30" fillId="0" borderId="39" xfId="0" applyFont="1" applyFill="1" applyBorder="1" applyAlignment="1">
      <alignment horizontal="distributed" vertical="center" justifyLastLine="1"/>
    </xf>
    <xf numFmtId="0" fontId="30" fillId="0" borderId="76" xfId="0" applyFont="1" applyFill="1" applyBorder="1" applyAlignment="1">
      <alignment horizontal="distributed" vertical="center" justifyLastLine="1"/>
    </xf>
    <xf numFmtId="0" fontId="30" fillId="0" borderId="40" xfId="0" applyFont="1" applyFill="1" applyBorder="1" applyAlignment="1">
      <alignment horizontal="distributed" vertical="center" justifyLastLine="1"/>
    </xf>
    <xf numFmtId="49" fontId="30" fillId="0" borderId="0" xfId="0" applyNumberFormat="1" applyFont="1" applyFill="1" applyBorder="1" applyAlignment="1">
      <alignment horizontal="distributed" vertical="center" justifyLastLine="1"/>
    </xf>
    <xf numFmtId="49" fontId="30" fillId="0" borderId="74" xfId="0" applyNumberFormat="1" applyFont="1" applyFill="1" applyBorder="1" applyAlignment="1">
      <alignment horizontal="distributed" vertical="center" justifyLastLine="1"/>
    </xf>
    <xf numFmtId="49" fontId="31" fillId="0" borderId="0" xfId="0" quotePrefix="1" applyNumberFormat="1" applyFont="1" applyFill="1" applyAlignment="1">
      <alignment horizontal="center" vertical="center" wrapText="1"/>
    </xf>
    <xf numFmtId="0" fontId="30" fillId="0" borderId="13" xfId="0" applyFont="1" applyBorder="1" applyAlignment="1">
      <alignment horizontal="distributed" vertical="center" justifyLastLine="1"/>
    </xf>
    <xf numFmtId="0" fontId="30" fillId="0" borderId="75" xfId="0" applyFont="1" applyBorder="1" applyAlignment="1">
      <alignment horizontal="distributed" vertical="center" justifyLastLine="1"/>
    </xf>
    <xf numFmtId="0" fontId="30" fillId="0" borderId="56" xfId="0" applyFont="1" applyFill="1" applyBorder="1" applyAlignment="1">
      <alignment horizontal="distributed" vertical="center" justifyLastLine="1"/>
    </xf>
    <xf numFmtId="0" fontId="136" fillId="0" borderId="0" xfId="66" applyFont="1" applyAlignment="1">
      <alignment horizontal="left" vertical="center"/>
    </xf>
    <xf numFmtId="0" fontId="136" fillId="0" borderId="0" xfId="66" applyFont="1" applyBorder="1" applyAlignment="1">
      <alignment horizontal="left" vertical="center"/>
    </xf>
    <xf numFmtId="0" fontId="136" fillId="0" borderId="0" xfId="66" applyFont="1" applyAlignment="1">
      <alignment vertical="center"/>
    </xf>
    <xf numFmtId="0" fontId="136" fillId="0" borderId="0" xfId="66" applyFont="1" applyBorder="1" applyAlignment="1">
      <alignment vertical="center"/>
    </xf>
    <xf numFmtId="0" fontId="136" fillId="0" borderId="0" xfId="0" applyFont="1" applyAlignment="1">
      <alignment vertical="center"/>
    </xf>
    <xf numFmtId="0" fontId="136" fillId="0" borderId="0" xfId="0" applyFont="1" applyAlignment="1">
      <alignment horizontal="left" vertical="center"/>
    </xf>
    <xf numFmtId="0" fontId="136" fillId="0" borderId="0" xfId="66" applyFont="1" applyBorder="1" applyAlignment="1">
      <alignment horizontal="left" vertical="top" wrapText="1"/>
    </xf>
    <xf numFmtId="0" fontId="136" fillId="0" borderId="133" xfId="66" applyFont="1" applyBorder="1" applyAlignment="1">
      <alignment horizontal="left" vertical="top" wrapText="1"/>
    </xf>
    <xf numFmtId="0" fontId="138" fillId="0" borderId="0" xfId="66" applyFont="1" applyBorder="1" applyAlignment="1">
      <alignment horizontal="left"/>
    </xf>
    <xf numFmtId="0" fontId="136" fillId="0" borderId="0" xfId="66" applyFont="1" applyBorder="1" applyAlignment="1">
      <alignment horizontal="left"/>
    </xf>
    <xf numFmtId="0" fontId="144" fillId="0" borderId="0" xfId="66" applyFont="1" applyBorder="1" applyAlignment="1">
      <alignment horizontal="left" vertical="top" wrapText="1"/>
    </xf>
    <xf numFmtId="0" fontId="136" fillId="0" borderId="150" xfId="66" applyFont="1" applyBorder="1" applyAlignment="1">
      <alignment horizontal="left"/>
    </xf>
    <xf numFmtId="0" fontId="136" fillId="0" borderId="0" xfId="66" applyFont="1" applyAlignment="1">
      <alignment horizontal="left" vertical="top" wrapText="1"/>
    </xf>
    <xf numFmtId="0" fontId="138" fillId="0" borderId="0" xfId="66" applyFont="1" applyAlignment="1">
      <alignment horizontal="left" vertical="top" shrinkToFit="1"/>
    </xf>
    <xf numFmtId="0" fontId="136" fillId="0" borderId="31" xfId="66" applyFont="1" applyBorder="1" applyAlignment="1">
      <alignment vertical="center"/>
    </xf>
    <xf numFmtId="0" fontId="138" fillId="0" borderId="0" xfId="66" applyFont="1" applyBorder="1" applyAlignment="1"/>
    <xf numFmtId="0" fontId="136" fillId="0" borderId="0" xfId="66" applyFont="1" applyAlignment="1"/>
    <xf numFmtId="0" fontId="137" fillId="0" borderId="0" xfId="66" applyFont="1" applyBorder="1" applyAlignment="1">
      <alignment horizontal="left" vertical="top" wrapText="1"/>
    </xf>
    <xf numFmtId="0" fontId="136" fillId="0" borderId="31" xfId="66" applyFont="1" applyBorder="1" applyAlignment="1">
      <alignment horizontal="left"/>
    </xf>
    <xf numFmtId="0" fontId="136" fillId="0" borderId="0" xfId="66" applyFont="1" applyBorder="1" applyAlignment="1">
      <alignment horizontal="center"/>
    </xf>
    <xf numFmtId="0" fontId="136" fillId="0" borderId="31" xfId="66" applyFont="1" applyBorder="1" applyAlignment="1">
      <alignment horizontal="center"/>
    </xf>
    <xf numFmtId="0" fontId="136" fillId="0" borderId="0" xfId="0" applyFont="1" applyBorder="1" applyAlignment="1">
      <alignment horizontal="left"/>
    </xf>
    <xf numFmtId="0" fontId="136" fillId="0" borderId="31" xfId="0" applyFont="1" applyBorder="1" applyAlignment="1">
      <alignment horizontal="left"/>
    </xf>
    <xf numFmtId="0" fontId="138" fillId="0" borderId="0" xfId="66" applyFont="1" applyBorder="1" applyAlignment="1">
      <alignment vertical="center"/>
    </xf>
    <xf numFmtId="0" fontId="136" fillId="0" borderId="0" xfId="66" applyFont="1" applyBorder="1" applyAlignment="1"/>
    <xf numFmtId="0" fontId="136" fillId="0" borderId="31" xfId="66" applyFont="1" applyBorder="1" applyAlignment="1"/>
    <xf numFmtId="0" fontId="138" fillId="0" borderId="135" xfId="66" applyFont="1" applyBorder="1" applyAlignment="1"/>
    <xf numFmtId="0" fontId="136" fillId="0" borderId="135" xfId="66" applyFont="1" applyBorder="1" applyAlignment="1"/>
    <xf numFmtId="0" fontId="138" fillId="0" borderId="0" xfId="66" applyFont="1" applyBorder="1" applyAlignment="1">
      <alignment horizontal="center" vertical="center"/>
    </xf>
    <xf numFmtId="0" fontId="137" fillId="0" borderId="0" xfId="66" applyFont="1" applyAlignment="1">
      <alignment horizontal="left" vertical="center" wrapText="1"/>
    </xf>
    <xf numFmtId="0" fontId="137" fillId="0" borderId="0" xfId="66" applyFont="1" applyAlignment="1">
      <alignment horizontal="left" vertical="center"/>
    </xf>
    <xf numFmtId="0" fontId="144" fillId="0" borderId="0" xfId="66" applyFont="1" applyAlignment="1">
      <alignment horizontal="left" vertical="top" wrapText="1"/>
    </xf>
    <xf numFmtId="0" fontId="139" fillId="0" borderId="0" xfId="66" applyFont="1" applyAlignment="1">
      <alignment horizontal="left" vertical="top" wrapText="1"/>
    </xf>
    <xf numFmtId="0" fontId="144" fillId="0" borderId="0" xfId="66" applyFont="1" applyAlignment="1">
      <alignment horizontal="left" vertical="center"/>
    </xf>
    <xf numFmtId="0" fontId="136" fillId="0" borderId="0" xfId="66" applyFont="1" applyAlignment="1">
      <alignment horizontal="left" vertical="center" wrapText="1"/>
    </xf>
    <xf numFmtId="0" fontId="136" fillId="0" borderId="0" xfId="66" applyFont="1" applyAlignment="1">
      <alignment horizontal="center" vertical="center"/>
    </xf>
    <xf numFmtId="0" fontId="136" fillId="0" borderId="0" xfId="66" applyFont="1" applyFill="1" applyBorder="1" applyAlignment="1">
      <alignment horizontal="left" vertical="top" wrapText="1"/>
    </xf>
    <xf numFmtId="0" fontId="136" fillId="0" borderId="0" xfId="66" applyFont="1" applyFill="1" applyAlignment="1">
      <alignment vertical="center"/>
    </xf>
    <xf numFmtId="0" fontId="136" fillId="0" borderId="0" xfId="0" applyFont="1" applyFill="1" applyAlignment="1">
      <alignment vertical="center"/>
    </xf>
    <xf numFmtId="0" fontId="136" fillId="0" borderId="0" xfId="66" applyFont="1" applyAlignment="1">
      <alignment horizontal="right"/>
    </xf>
    <xf numFmtId="0" fontId="138" fillId="0" borderId="0" xfId="66" applyFont="1" applyAlignment="1">
      <alignment horizontal="left" vertical="center"/>
    </xf>
    <xf numFmtId="0" fontId="136" fillId="0" borderId="0" xfId="66" applyFont="1" applyBorder="1" applyAlignment="1">
      <alignment horizontal="left" vertical="center" wrapText="1"/>
    </xf>
    <xf numFmtId="0" fontId="136" fillId="0" borderId="0" xfId="66" applyFont="1" applyAlignment="1">
      <alignment vertical="center" shrinkToFit="1"/>
    </xf>
    <xf numFmtId="0" fontId="136" fillId="0" borderId="0" xfId="0" applyFont="1" applyAlignment="1">
      <alignment vertical="center" shrinkToFit="1"/>
    </xf>
    <xf numFmtId="0" fontId="136" fillId="0" borderId="0" xfId="0" applyFont="1" applyBorder="1" applyAlignment="1">
      <alignment horizontal="center"/>
    </xf>
    <xf numFmtId="0" fontId="136" fillId="0" borderId="31" xfId="0" applyFont="1" applyBorder="1" applyAlignment="1">
      <alignment horizontal="center"/>
    </xf>
    <xf numFmtId="0" fontId="136" fillId="0" borderId="31" xfId="66" applyFont="1" applyBorder="1" applyAlignment="1">
      <alignment horizontal="left" vertical="center"/>
    </xf>
    <xf numFmtId="0" fontId="138" fillId="0" borderId="135" xfId="66" applyFont="1" applyBorder="1" applyAlignment="1">
      <alignment horizontal="left"/>
    </xf>
    <xf numFmtId="0" fontId="136" fillId="0" borderId="135" xfId="66" applyFont="1" applyBorder="1" applyAlignment="1">
      <alignment horizontal="left"/>
    </xf>
    <xf numFmtId="0" fontId="144" fillId="0" borderId="0" xfId="66" applyFont="1" applyFill="1" applyAlignment="1">
      <alignment horizontal="left" vertical="center"/>
    </xf>
    <xf numFmtId="0" fontId="136" fillId="0" borderId="0" xfId="66" applyFont="1" applyFill="1" applyAlignment="1">
      <alignment horizontal="left" vertical="center"/>
    </xf>
    <xf numFmtId="38" fontId="30" fillId="0" borderId="29" xfId="33" applyFont="1" applyFill="1" applyBorder="1" applyAlignment="1">
      <alignment horizontal="center" vertical="distributed" textRotation="255" justifyLastLine="1"/>
    </xf>
    <xf numFmtId="38" fontId="30" fillId="0" borderId="175" xfId="33" applyFont="1" applyFill="1" applyBorder="1" applyAlignment="1">
      <alignment horizontal="center" vertical="distributed" textRotation="255" justifyLastLine="1"/>
    </xf>
    <xf numFmtId="38" fontId="34" fillId="0" borderId="37" xfId="33" applyFont="1" applyFill="1" applyBorder="1" applyAlignment="1">
      <alignment horizontal="center" vertical="distributed" textRotation="255" justifyLastLine="1"/>
    </xf>
    <xf numFmtId="38" fontId="34" fillId="0" borderId="176" xfId="33" applyFont="1" applyFill="1" applyBorder="1" applyAlignment="1">
      <alignment horizontal="center" vertical="distributed" textRotation="255" justifyLastLine="1"/>
    </xf>
    <xf numFmtId="38" fontId="30" fillId="0" borderId="170" xfId="33" applyFont="1" applyFill="1" applyBorder="1" applyAlignment="1">
      <alignment horizontal="distributed" vertical="center" justifyLastLine="1"/>
    </xf>
    <xf numFmtId="38" fontId="34" fillId="0" borderId="21" xfId="33" applyFont="1" applyFill="1" applyBorder="1" applyAlignment="1">
      <alignment horizontal="center" vertical="distributed" textRotation="255"/>
    </xf>
    <xf numFmtId="38" fontId="34" fillId="0" borderId="177" xfId="33" applyFont="1" applyFill="1" applyBorder="1" applyAlignment="1">
      <alignment horizontal="center" vertical="distributed" textRotation="255"/>
    </xf>
    <xf numFmtId="38" fontId="34" fillId="0" borderId="21" xfId="33" applyFont="1" applyFill="1" applyBorder="1" applyAlignment="1">
      <alignment horizontal="center" vertical="distributed" textRotation="255" shrinkToFit="1"/>
    </xf>
    <xf numFmtId="38" fontId="34" fillId="0" borderId="177" xfId="33" applyFont="1" applyFill="1" applyBorder="1" applyAlignment="1">
      <alignment horizontal="center" vertical="distributed" textRotation="255" shrinkToFit="1"/>
    </xf>
    <xf numFmtId="38" fontId="34" fillId="0" borderId="13" xfId="33" applyFont="1" applyFill="1" applyBorder="1" applyAlignment="1">
      <alignment horizontal="center" vertical="distributed" textRotation="255"/>
    </xf>
    <xf numFmtId="38" fontId="34" fillId="0" borderId="178" xfId="33" applyFont="1" applyFill="1" applyBorder="1" applyAlignment="1">
      <alignment horizontal="center" vertical="distributed" textRotation="255"/>
    </xf>
    <xf numFmtId="0" fontId="49" fillId="0" borderId="16" xfId="0" applyFont="1" applyFill="1" applyBorder="1" applyAlignment="1">
      <alignment horizontal="center" vertical="distributed" textRotation="255"/>
    </xf>
    <xf numFmtId="0" fontId="49" fillId="0" borderId="30" xfId="0" applyFont="1" applyFill="1" applyBorder="1" applyAlignment="1">
      <alignment horizontal="center" vertical="distributed" textRotation="255"/>
    </xf>
    <xf numFmtId="0" fontId="49" fillId="0" borderId="37" xfId="0" applyFont="1" applyFill="1" applyBorder="1" applyAlignment="1">
      <alignment horizontal="center" vertical="distributed" textRotation="255" indent="1"/>
    </xf>
    <xf numFmtId="0" fontId="49" fillId="0" borderId="35" xfId="0" applyFont="1" applyFill="1" applyBorder="1" applyAlignment="1">
      <alignment horizontal="center" vertical="distributed" textRotation="255" indent="1"/>
    </xf>
    <xf numFmtId="0" fontId="49" fillId="0" borderId="33" xfId="0" applyFont="1" applyFill="1" applyBorder="1" applyAlignment="1">
      <alignment horizontal="center" vertical="distributed" textRotation="255" indent="1"/>
    </xf>
    <xf numFmtId="0" fontId="49" fillId="0" borderId="11" xfId="0" applyFont="1" applyFill="1" applyBorder="1" applyAlignment="1">
      <alignment horizontal="distributed" vertical="center"/>
    </xf>
    <xf numFmtId="0" fontId="49" fillId="0" borderId="15" xfId="0" applyFont="1" applyFill="1" applyBorder="1" applyAlignment="1">
      <alignment horizontal="distributed" vertical="center"/>
    </xf>
    <xf numFmtId="0" fontId="49" fillId="0" borderId="55" xfId="0" applyFont="1" applyFill="1" applyBorder="1" applyAlignment="1">
      <alignment horizontal="center" vertical="distributed" textRotation="255"/>
    </xf>
    <xf numFmtId="0" fontId="49" fillId="0" borderId="52" xfId="0" applyFont="1" applyFill="1" applyBorder="1" applyAlignment="1">
      <alignment horizontal="center" vertical="distributed" textRotation="255"/>
    </xf>
    <xf numFmtId="0" fontId="49" fillId="0" borderId="18" xfId="0" applyFont="1" applyFill="1" applyBorder="1" applyAlignment="1">
      <alignment horizontal="distributed" vertical="center" justifyLastLine="1"/>
    </xf>
    <xf numFmtId="0" fontId="49" fillId="0" borderId="19" xfId="0" applyFont="1" applyFill="1" applyBorder="1" applyAlignment="1">
      <alignment horizontal="distributed" vertical="center" justifyLastLine="1"/>
    </xf>
    <xf numFmtId="0" fontId="49" fillId="0" borderId="38" xfId="0" applyFont="1" applyFill="1" applyBorder="1" applyAlignment="1">
      <alignment horizontal="center" vertical="distributed" textRotation="255"/>
    </xf>
    <xf numFmtId="0" fontId="49" fillId="0" borderId="22" xfId="0" applyFont="1" applyFill="1" applyBorder="1" applyAlignment="1">
      <alignment horizontal="center" vertical="distributed" textRotation="255"/>
    </xf>
    <xf numFmtId="0" fontId="49" fillId="0" borderId="22" xfId="0" applyFont="1" applyFill="1" applyBorder="1" applyAlignment="1">
      <alignment horizontal="distributed" vertical="center" justifyLastLine="1"/>
    </xf>
    <xf numFmtId="0" fontId="49" fillId="0" borderId="16" xfId="0" applyFont="1" applyFill="1" applyBorder="1" applyAlignment="1">
      <alignment horizontal="distributed" vertical="center" justifyLastLine="1"/>
    </xf>
    <xf numFmtId="0" fontId="69" fillId="0" borderId="38" xfId="0" applyFont="1" applyFill="1" applyBorder="1" applyAlignment="1">
      <alignment horizontal="center" vertical="distributed" textRotation="255" shrinkToFit="1"/>
    </xf>
    <xf numFmtId="0" fontId="69" fillId="0" borderId="22" xfId="0" applyFont="1" applyFill="1" applyBorder="1" applyAlignment="1">
      <alignment horizontal="center" vertical="distributed" textRotation="255" shrinkToFit="1"/>
    </xf>
    <xf numFmtId="0" fontId="30" fillId="0" borderId="20" xfId="0" applyFont="1" applyFill="1" applyBorder="1" applyAlignment="1">
      <alignment horizontal="center" vertical="center"/>
    </xf>
    <xf numFmtId="0" fontId="30" fillId="0" borderId="68" xfId="0" applyFont="1" applyFill="1" applyBorder="1" applyAlignment="1">
      <alignment horizontal="distributed" vertical="center" justifyLastLine="1"/>
    </xf>
    <xf numFmtId="0" fontId="30" fillId="0" borderId="67" xfId="0" applyFont="1" applyFill="1" applyBorder="1" applyAlignment="1">
      <alignment horizontal="distributed" vertical="center" justifyLastLine="1"/>
    </xf>
    <xf numFmtId="0" fontId="30" fillId="0" borderId="66" xfId="0" applyFont="1" applyFill="1" applyBorder="1" applyAlignment="1">
      <alignment horizontal="distributed" vertical="center" justifyLastLine="1"/>
    </xf>
    <xf numFmtId="0" fontId="30" fillId="0" borderId="23" xfId="0" applyFont="1" applyFill="1" applyBorder="1" applyAlignment="1">
      <alignment horizontal="distributed" vertical="center" justifyLastLine="1"/>
    </xf>
    <xf numFmtId="0" fontId="30" fillId="0" borderId="16" xfId="0" applyNumberFormat="1" applyFont="1" applyFill="1" applyBorder="1" applyAlignment="1">
      <alignment horizontal="distributed" vertical="center" justifyLastLine="1"/>
    </xf>
    <xf numFmtId="0" fontId="30" fillId="0" borderId="30" xfId="0" applyNumberFormat="1" applyFont="1" applyFill="1" applyBorder="1" applyAlignment="1">
      <alignment horizontal="distributed" vertical="center" justifyLastLine="1"/>
    </xf>
    <xf numFmtId="0" fontId="30" fillId="0" borderId="30" xfId="0" applyNumberFormat="1" applyFont="1" applyFill="1" applyBorder="1" applyAlignment="1">
      <alignment horizontal="center" vertical="center" shrinkToFit="1"/>
    </xf>
    <xf numFmtId="0" fontId="30" fillId="0" borderId="15" xfId="0" applyNumberFormat="1" applyFont="1" applyFill="1" applyBorder="1" applyAlignment="1">
      <alignment horizontal="center" vertical="center" shrinkToFit="1"/>
    </xf>
    <xf numFmtId="0" fontId="30" fillId="0" borderId="17" xfId="0" applyNumberFormat="1" applyFont="1" applyFill="1" applyBorder="1" applyAlignment="1">
      <alignment horizontal="distributed" vertical="center" justifyLastLine="1"/>
    </xf>
    <xf numFmtId="0" fontId="30" fillId="0" borderId="15" xfId="0" applyNumberFormat="1" applyFont="1" applyFill="1" applyBorder="1" applyAlignment="1">
      <alignment horizontal="distributed" vertical="center" justifyLastLine="1"/>
    </xf>
    <xf numFmtId="0" fontId="31" fillId="0" borderId="0" xfId="0" applyNumberFormat="1" applyFont="1" applyFill="1" applyAlignment="1">
      <alignment horizontal="center" vertical="center"/>
    </xf>
    <xf numFmtId="0" fontId="30" fillId="0" borderId="11" xfId="0" applyNumberFormat="1" applyFont="1" applyFill="1" applyBorder="1" applyAlignment="1">
      <alignment horizontal="distributed" vertical="center" justifyLastLine="1"/>
    </xf>
    <xf numFmtId="0" fontId="30" fillId="0" borderId="12" xfId="0" applyNumberFormat="1" applyFont="1" applyFill="1" applyBorder="1" applyAlignment="1">
      <alignment horizontal="center" vertical="distributed" textRotation="255" wrapText="1"/>
    </xf>
    <xf numFmtId="0" fontId="30" fillId="0" borderId="16" xfId="0" applyNumberFormat="1" applyFont="1" applyFill="1" applyBorder="1" applyAlignment="1">
      <alignment horizontal="center" vertical="distributed" textRotation="255" wrapText="1"/>
    </xf>
    <xf numFmtId="0" fontId="30" fillId="0" borderId="28" xfId="0" applyNumberFormat="1" applyFont="1" applyFill="1" applyBorder="1" applyAlignment="1">
      <alignment horizontal="distributed" vertical="center" wrapText="1" justifyLastLine="1"/>
    </xf>
    <xf numFmtId="0" fontId="30" fillId="0" borderId="27" xfId="0" applyNumberFormat="1" applyFont="1" applyFill="1" applyBorder="1" applyAlignment="1">
      <alignment horizontal="distributed" vertical="center" wrapText="1" justifyLastLine="1"/>
    </xf>
    <xf numFmtId="0" fontId="30" fillId="0" borderId="11" xfId="0" applyNumberFormat="1" applyFont="1" applyFill="1" applyBorder="1" applyAlignment="1">
      <alignment horizontal="distributed" vertical="center" wrapText="1" justifyLastLine="1"/>
    </xf>
    <xf numFmtId="0" fontId="30" fillId="0" borderId="12" xfId="0" applyNumberFormat="1" applyFont="1" applyFill="1" applyBorder="1" applyAlignment="1">
      <alignment horizontal="center" vertical="distributed" textRotation="255" wrapText="1" justifyLastLine="1"/>
    </xf>
    <xf numFmtId="0" fontId="30" fillId="0" borderId="43" xfId="0" applyNumberFormat="1" applyFont="1" applyFill="1" applyBorder="1" applyAlignment="1">
      <alignment horizontal="center" vertical="distributed" textRotation="255" wrapText="1" justifyLastLine="1"/>
    </xf>
    <xf numFmtId="0" fontId="30" fillId="0" borderId="16" xfId="0" applyNumberFormat="1" applyFont="1" applyFill="1" applyBorder="1" applyAlignment="1">
      <alignment horizontal="center" vertical="distributed" textRotation="255" wrapText="1" justifyLastLine="1"/>
    </xf>
    <xf numFmtId="0" fontId="30" fillId="0" borderId="17" xfId="0" applyNumberFormat="1" applyFont="1" applyFill="1" applyBorder="1" applyAlignment="1">
      <alignment horizontal="center" vertical="distributed" textRotation="255" wrapText="1" justifyLastLine="1"/>
    </xf>
    <xf numFmtId="0" fontId="30" fillId="0" borderId="11" xfId="0" applyNumberFormat="1" applyFont="1" applyFill="1" applyBorder="1" applyAlignment="1">
      <alignment horizontal="center" vertical="distributed" textRotation="255" wrapText="1"/>
    </xf>
    <xf numFmtId="0" fontId="30" fillId="0" borderId="15" xfId="0" applyNumberFormat="1" applyFont="1" applyFill="1" applyBorder="1" applyAlignment="1">
      <alignment horizontal="center" vertical="distributed" textRotation="255" wrapText="1"/>
    </xf>
    <xf numFmtId="0" fontId="30" fillId="0" borderId="28" xfId="0" applyNumberFormat="1" applyFont="1" applyFill="1" applyBorder="1" applyAlignment="1">
      <alignment horizontal="center" vertical="distributed" textRotation="255" wrapText="1"/>
    </xf>
    <xf numFmtId="0" fontId="30" fillId="0" borderId="30" xfId="0" applyNumberFormat="1" applyFont="1" applyFill="1" applyBorder="1" applyAlignment="1">
      <alignment horizontal="center" vertical="distributed" textRotation="255" wrapText="1"/>
    </xf>
    <xf numFmtId="0" fontId="30" fillId="0" borderId="13" xfId="0" applyNumberFormat="1" applyFont="1" applyFill="1" applyBorder="1" applyAlignment="1">
      <alignment horizontal="center" vertical="distributed" textRotation="255" wrapText="1"/>
    </xf>
    <xf numFmtId="0" fontId="30" fillId="0" borderId="29" xfId="0" applyNumberFormat="1" applyFont="1" applyFill="1" applyBorder="1" applyAlignment="1">
      <alignment horizontal="center" vertical="distributed" textRotation="255" wrapText="1"/>
    </xf>
    <xf numFmtId="0" fontId="30" fillId="0" borderId="18" xfId="0" applyNumberFormat="1" applyFont="1" applyFill="1" applyBorder="1" applyAlignment="1">
      <alignment horizontal="center" vertical="distributed" textRotation="255" wrapText="1"/>
    </xf>
    <xf numFmtId="0" fontId="30" fillId="0" borderId="26" xfId="0" applyNumberFormat="1" applyFont="1" applyFill="1" applyBorder="1" applyAlignment="1">
      <alignment horizontal="center" vertical="distributed" textRotation="255" wrapText="1"/>
    </xf>
    <xf numFmtId="0" fontId="30" fillId="0" borderId="29" xfId="0" applyNumberFormat="1" applyFont="1" applyFill="1" applyBorder="1" applyAlignment="1">
      <alignment horizontal="center" vertical="distributed" textRotation="255" wrapText="1" justifyLastLine="1"/>
    </xf>
    <xf numFmtId="0" fontId="30" fillId="0" borderId="20" xfId="0" applyNumberFormat="1" applyFont="1" applyFill="1" applyBorder="1" applyAlignment="1">
      <alignment horizontal="center" vertical="distributed" textRotation="255" wrapText="1" justifyLastLine="1"/>
    </xf>
    <xf numFmtId="0" fontId="30" fillId="0" borderId="26" xfId="0" applyNumberFormat="1" applyFont="1" applyFill="1" applyBorder="1" applyAlignment="1">
      <alignment horizontal="center" vertical="distributed" textRotation="255" wrapText="1" justifyLastLine="1"/>
    </xf>
    <xf numFmtId="0" fontId="30" fillId="0" borderId="16" xfId="0" applyFont="1" applyBorder="1" applyAlignment="1">
      <alignment horizontal="distributed" vertical="center" justifyLastLine="1"/>
    </xf>
    <xf numFmtId="49" fontId="30" fillId="0" borderId="107" xfId="0" applyNumberFormat="1" applyFont="1" applyFill="1" applyBorder="1" applyAlignment="1">
      <alignment horizontal="distributed" vertical="center" justifyLastLine="1"/>
    </xf>
    <xf numFmtId="0" fontId="30" fillId="0" borderId="77" xfId="0" applyFont="1" applyFill="1" applyBorder="1" applyAlignment="1">
      <alignment horizontal="distributed" vertical="center" justifyLastLine="1"/>
    </xf>
    <xf numFmtId="0" fontId="47" fillId="0" borderId="150" xfId="0" applyFont="1" applyFill="1" applyBorder="1" applyAlignment="1">
      <alignment horizontal="distributed" vertical="center" justifyLastLine="1"/>
    </xf>
    <xf numFmtId="0" fontId="47" fillId="0" borderId="175" xfId="0" applyFont="1" applyFill="1" applyBorder="1" applyAlignment="1">
      <alignment horizontal="distributed" vertical="center" justifyLastLine="1"/>
    </xf>
    <xf numFmtId="0" fontId="30" fillId="0" borderId="175" xfId="0" applyFont="1" applyFill="1" applyBorder="1" applyAlignment="1">
      <alignment horizontal="distributed" vertical="center"/>
    </xf>
    <xf numFmtId="0" fontId="30" fillId="0" borderId="163" xfId="0" applyFont="1" applyFill="1" applyBorder="1" applyAlignment="1">
      <alignment horizontal="distributed" vertical="center"/>
    </xf>
    <xf numFmtId="0" fontId="30" fillId="0" borderId="107" xfId="0" applyFont="1" applyFill="1" applyBorder="1" applyAlignment="1">
      <alignment horizontal="distributed" vertical="center"/>
    </xf>
    <xf numFmtId="0" fontId="30" fillId="0" borderId="193" xfId="0" applyFont="1" applyFill="1" applyBorder="1" applyAlignment="1">
      <alignment horizontal="distributed" vertical="center"/>
    </xf>
    <xf numFmtId="0" fontId="128" fillId="0" borderId="0" xfId="0" applyFont="1" applyFill="1" applyAlignment="1">
      <alignment vertical="center"/>
    </xf>
    <xf numFmtId="0" fontId="30" fillId="0" borderId="74" xfId="0" applyNumberFormat="1" applyFont="1" applyFill="1" applyBorder="1" applyAlignment="1">
      <alignment horizontal="distributed" vertical="center"/>
    </xf>
    <xf numFmtId="0" fontId="30" fillId="0" borderId="175" xfId="0" applyNumberFormat="1" applyFont="1" applyFill="1" applyBorder="1" applyAlignment="1">
      <alignment horizontal="distributed" vertical="center"/>
    </xf>
    <xf numFmtId="0" fontId="30" fillId="0" borderId="0" xfId="0" applyNumberFormat="1" applyFont="1" applyFill="1" applyBorder="1" applyAlignment="1">
      <alignment horizontal="distributed" vertical="center"/>
    </xf>
    <xf numFmtId="0" fontId="30" fillId="0" borderId="20" xfId="0" applyNumberFormat="1" applyFont="1" applyFill="1" applyBorder="1" applyAlignment="1">
      <alignment horizontal="distributed" vertical="center"/>
    </xf>
    <xf numFmtId="49" fontId="47" fillId="0" borderId="174" xfId="0" applyNumberFormat="1" applyFont="1" applyFill="1" applyBorder="1" applyAlignment="1">
      <alignment horizontal="left" vertical="center" justifyLastLine="1"/>
    </xf>
    <xf numFmtId="49" fontId="47" fillId="0" borderId="122" xfId="0" applyNumberFormat="1" applyFont="1" applyFill="1" applyBorder="1" applyAlignment="1">
      <alignment horizontal="left" vertical="center" justifyLastLine="1"/>
    </xf>
    <xf numFmtId="49" fontId="30" fillId="0" borderId="171" xfId="0" applyNumberFormat="1" applyFont="1" applyFill="1" applyBorder="1" applyAlignment="1">
      <alignment horizontal="distributed" vertical="center" justifyLastLine="1"/>
    </xf>
    <xf numFmtId="49" fontId="30" fillId="0" borderId="170" xfId="0" applyNumberFormat="1" applyFont="1" applyFill="1" applyBorder="1" applyAlignment="1">
      <alignment horizontal="distributed" vertical="center" justifyLastLine="1"/>
    </xf>
    <xf numFmtId="49" fontId="30" fillId="0" borderId="107" xfId="0" applyNumberFormat="1" applyFont="1" applyFill="1" applyBorder="1" applyAlignment="1">
      <alignment horizontal="distributed" vertical="center" wrapText="1" justifyLastLine="1"/>
    </xf>
    <xf numFmtId="0" fontId="34" fillId="0" borderId="28" xfId="0" applyFont="1" applyBorder="1" applyAlignment="1">
      <alignment horizontal="distributed" vertical="center" wrapText="1" justifyLastLine="1"/>
    </xf>
    <xf numFmtId="0" fontId="34" fillId="0" borderId="27" xfId="0" applyFont="1" applyBorder="1" applyAlignment="1">
      <alignment horizontal="distributed" vertical="center" wrapText="1" justifyLastLine="1"/>
    </xf>
    <xf numFmtId="0" fontId="30" fillId="0" borderId="26"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28" xfId="0" applyFont="1" applyFill="1" applyBorder="1" applyAlignment="1">
      <alignment horizontal="center" vertical="center"/>
    </xf>
    <xf numFmtId="0" fontId="27" fillId="0" borderId="30" xfId="0" applyFont="1" applyFill="1" applyBorder="1" applyAlignment="1">
      <alignment horizontal="distributed" vertical="center" wrapText="1" justifyLastLine="1"/>
    </xf>
    <xf numFmtId="0" fontId="27" fillId="0" borderId="30" xfId="0" applyFont="1" applyFill="1" applyBorder="1" applyAlignment="1">
      <alignment horizontal="distributed" vertical="center" justifyLastLine="1"/>
    </xf>
    <xf numFmtId="0" fontId="34" fillId="0" borderId="172" xfId="0" applyFont="1" applyFill="1" applyBorder="1" applyAlignment="1">
      <alignment horizontal="distributed" vertical="center" wrapText="1" justifyLastLine="1"/>
    </xf>
    <xf numFmtId="0" fontId="34" fillId="0" borderId="173" xfId="0" applyFont="1" applyFill="1" applyBorder="1" applyAlignment="1">
      <alignment horizontal="distributed" vertical="center" justifyLastLine="1"/>
    </xf>
    <xf numFmtId="0" fontId="30" fillId="0" borderId="15" xfId="0" applyFont="1" applyFill="1" applyBorder="1" applyAlignment="1">
      <alignment horizontal="distributed" vertical="center" justifyLastLine="1" shrinkToFit="1"/>
    </xf>
    <xf numFmtId="0" fontId="30" fillId="0" borderId="170" xfId="0" applyFont="1" applyFill="1" applyBorder="1" applyAlignment="1">
      <alignment horizontal="distributed" vertical="center" justifyLastLine="1"/>
    </xf>
    <xf numFmtId="0" fontId="34" fillId="0" borderId="15" xfId="0" applyFont="1" applyFill="1" applyBorder="1" applyAlignment="1">
      <alignment horizontal="distributed" vertical="center" justifyLastLine="1"/>
    </xf>
    <xf numFmtId="0" fontId="34" fillId="0" borderId="25" xfId="0" applyFont="1" applyFill="1" applyBorder="1" applyAlignment="1">
      <alignment horizontal="distributed" vertical="center" justifyLastLine="1"/>
    </xf>
    <xf numFmtId="0" fontId="30" fillId="0" borderId="28" xfId="0" applyFont="1" applyFill="1" applyBorder="1" applyAlignment="1">
      <alignment horizontal="distributed" vertical="center" indent="3"/>
    </xf>
    <xf numFmtId="0" fontId="30" fillId="0" borderId="27" xfId="0" applyFont="1" applyFill="1" applyBorder="1" applyAlignment="1">
      <alignment horizontal="distributed" vertical="center" indent="3"/>
    </xf>
    <xf numFmtId="0" fontId="30" fillId="0" borderId="11" xfId="0" applyFont="1" applyFill="1" applyBorder="1" applyAlignment="1">
      <alignment horizontal="distributed" vertical="center" indent="3"/>
    </xf>
    <xf numFmtId="0" fontId="27" fillId="0" borderId="15" xfId="0" applyFont="1" applyFill="1" applyBorder="1" applyAlignment="1">
      <alignment horizontal="distributed" vertical="center" justifyLastLine="1"/>
    </xf>
    <xf numFmtId="38" fontId="66" fillId="0" borderId="12" xfId="46" applyFont="1" applyFill="1" applyBorder="1" applyAlignment="1">
      <alignment horizontal="center" vertical="distributed" textRotation="255" wrapText="1" indent="1"/>
    </xf>
    <xf numFmtId="38" fontId="66" fillId="0" borderId="16" xfId="46" applyFont="1" applyFill="1" applyBorder="1" applyAlignment="1">
      <alignment horizontal="center" vertical="distributed" textRotation="255" wrapText="1" indent="1"/>
    </xf>
    <xf numFmtId="38" fontId="62" fillId="0" borderId="12" xfId="46" applyFont="1" applyFill="1" applyBorder="1" applyAlignment="1">
      <alignment horizontal="distributed" vertical="center" justifyLastLine="1" shrinkToFit="1"/>
    </xf>
    <xf numFmtId="38" fontId="62" fillId="0" borderId="28" xfId="46" applyFont="1" applyFill="1" applyBorder="1" applyAlignment="1">
      <alignment horizontal="center" vertical="distributed" textRotation="255" wrapText="1" indent="1"/>
    </xf>
    <xf numFmtId="38" fontId="62" fillId="0" borderId="30" xfId="46" applyFont="1" applyFill="1" applyBorder="1" applyAlignment="1">
      <alignment horizontal="center" vertical="distributed" textRotation="255" wrapText="1" indent="1"/>
    </xf>
    <xf numFmtId="38" fontId="62" fillId="0" borderId="12" xfId="46" applyFont="1" applyFill="1" applyBorder="1" applyAlignment="1">
      <alignment horizontal="center" vertical="distributed" textRotation="255" wrapText="1" indent="1"/>
    </xf>
    <xf numFmtId="38" fontId="62" fillId="0" borderId="16" xfId="46" applyFont="1" applyFill="1" applyBorder="1" applyAlignment="1">
      <alignment horizontal="center" vertical="distributed" textRotation="255" wrapText="1" indent="1"/>
    </xf>
    <xf numFmtId="38" fontId="60" fillId="0" borderId="0" xfId="46" applyFont="1" applyFill="1" applyAlignment="1">
      <alignment horizontal="center" vertical="center"/>
    </xf>
    <xf numFmtId="38" fontId="54" fillId="0" borderId="11" xfId="46" applyFont="1" applyFill="1" applyBorder="1" applyAlignment="1">
      <alignment horizontal="center" vertical="distributed"/>
    </xf>
    <xf numFmtId="38" fontId="54" fillId="0" borderId="15" xfId="46" applyFont="1" applyFill="1" applyBorder="1" applyAlignment="1">
      <alignment horizontal="center" vertical="distributed"/>
    </xf>
    <xf numFmtId="38" fontId="62" fillId="0" borderId="43" xfId="46" applyFont="1" applyFill="1" applyBorder="1" applyAlignment="1">
      <alignment horizontal="center" vertical="distributed" textRotation="255" wrapText="1" justifyLastLine="1"/>
    </xf>
    <xf numFmtId="38" fontId="62" fillId="0" borderId="17" xfId="46" applyFont="1" applyFill="1" applyBorder="1" applyAlignment="1">
      <alignment horizontal="center" vertical="distributed" textRotation="255" wrapText="1" justifyLastLine="1"/>
    </xf>
    <xf numFmtId="38" fontId="62" fillId="0" borderId="11" xfId="46" applyFont="1" applyFill="1" applyBorder="1" applyAlignment="1">
      <alignment horizontal="center" vertical="distributed" textRotation="255" wrapText="1" indent="1"/>
    </xf>
    <xf numFmtId="38" fontId="62" fillId="0" borderId="15" xfId="46" applyFont="1" applyFill="1" applyBorder="1" applyAlignment="1">
      <alignment horizontal="center" vertical="distributed" textRotation="255" wrapText="1" indent="1"/>
    </xf>
    <xf numFmtId="38" fontId="60" fillId="0" borderId="0" xfId="46" applyFont="1" applyFill="1" applyBorder="1" applyAlignment="1">
      <alignment horizontal="center" vertical="center"/>
    </xf>
    <xf numFmtId="38" fontId="55" fillId="0" borderId="0" xfId="46" applyFont="1" applyFill="1" applyBorder="1" applyAlignment="1">
      <alignment horizontal="left"/>
    </xf>
    <xf numFmtId="38" fontId="55" fillId="0" borderId="0" xfId="46" applyFont="1" applyFill="1" applyAlignment="1">
      <alignment horizontal="left"/>
    </xf>
    <xf numFmtId="0" fontId="34" fillId="0" borderId="190" xfId="0" applyFont="1" applyFill="1" applyBorder="1" applyAlignment="1">
      <alignment horizontal="distributed" vertical="center" wrapText="1" justifyLastLine="1"/>
    </xf>
    <xf numFmtId="0" fontId="34" fillId="0" borderId="189" xfId="0" applyFont="1" applyFill="1" applyBorder="1" applyAlignment="1">
      <alignment horizontal="distributed" vertical="center" wrapText="1" justifyLastLine="1"/>
    </xf>
    <xf numFmtId="0" fontId="34" fillId="0" borderId="196" xfId="0" applyFont="1" applyFill="1" applyBorder="1" applyAlignment="1">
      <alignment horizontal="distributed" vertical="center" wrapText="1" justifyLastLine="1"/>
    </xf>
    <xf numFmtId="0" fontId="34" fillId="0" borderId="107" xfId="0" applyFont="1" applyFill="1" applyBorder="1" applyAlignment="1">
      <alignment horizontal="distributed" vertical="center" wrapText="1" justifyLastLine="1"/>
    </xf>
    <xf numFmtId="0" fontId="34" fillId="0" borderId="123" xfId="0" applyFont="1" applyFill="1" applyBorder="1" applyAlignment="1">
      <alignment horizontal="center" vertical="center" justifyLastLine="1"/>
    </xf>
    <xf numFmtId="0" fontId="34" fillId="0" borderId="33" xfId="0" applyFont="1" applyFill="1" applyBorder="1" applyAlignment="1">
      <alignment horizontal="center" vertical="center" justifyLastLine="1"/>
    </xf>
    <xf numFmtId="0" fontId="34" fillId="0" borderId="41" xfId="0" applyFont="1" applyFill="1" applyBorder="1" applyAlignment="1">
      <alignment horizontal="distributed" vertical="center" wrapText="1" justifyLastLine="1"/>
    </xf>
    <xf numFmtId="0" fontId="34" fillId="0" borderId="37" xfId="0" applyFont="1" applyFill="1" applyBorder="1" applyAlignment="1">
      <alignment horizontal="distributed" vertical="center" justifyLastLine="1"/>
    </xf>
    <xf numFmtId="0" fontId="34" fillId="0" borderId="35" xfId="0" applyFont="1" applyFill="1" applyBorder="1" applyAlignment="1">
      <alignment horizontal="distributed" vertical="center" justifyLastLine="1"/>
    </xf>
    <xf numFmtId="0" fontId="34" fillId="0" borderId="33" xfId="0" applyFont="1" applyFill="1" applyBorder="1" applyAlignment="1">
      <alignment horizontal="distributed" vertical="center" justifyLastLine="1"/>
    </xf>
    <xf numFmtId="0" fontId="34" fillId="0" borderId="54" xfId="0" applyFont="1" applyFill="1" applyBorder="1" applyAlignment="1">
      <alignment horizontal="distributed" vertical="center" justifyLastLine="1"/>
    </xf>
    <xf numFmtId="0" fontId="71" fillId="0" borderId="16" xfId="0" applyFont="1" applyFill="1" applyBorder="1" applyAlignment="1">
      <alignment horizontal="distributed" vertical="center" wrapText="1" justifyLastLine="1"/>
    </xf>
    <xf numFmtId="0" fontId="71" fillId="0" borderId="16" xfId="0" applyFont="1" applyFill="1" applyBorder="1" applyAlignment="1">
      <alignment horizontal="distributed" vertical="center" justifyLastLine="1"/>
    </xf>
    <xf numFmtId="0" fontId="34" fillId="0" borderId="122" xfId="0" applyFont="1" applyFill="1" applyBorder="1" applyAlignment="1">
      <alignment horizontal="distributed" vertical="center" wrapText="1" justifyLastLine="1"/>
    </xf>
    <xf numFmtId="0" fontId="49" fillId="0" borderId="20" xfId="0" applyFont="1" applyFill="1" applyBorder="1" applyAlignment="1">
      <alignment horizontal="distributed" vertical="center" justifyLastLine="1"/>
    </xf>
    <xf numFmtId="0" fontId="49" fillId="0" borderId="21" xfId="0" applyFont="1" applyFill="1" applyBorder="1" applyAlignment="1">
      <alignment horizontal="distributed" vertical="center" wrapText="1" justifyLastLine="1"/>
    </xf>
    <xf numFmtId="0" fontId="49" fillId="0" borderId="41" xfId="0" applyFont="1" applyFill="1" applyBorder="1" applyAlignment="1">
      <alignment horizontal="distributed" vertical="center" justifyLastLine="1"/>
    </xf>
    <xf numFmtId="0" fontId="49" fillId="0" borderId="25" xfId="0" applyFont="1" applyFill="1" applyBorder="1" applyAlignment="1">
      <alignment horizontal="distributed" vertical="center" justifyLastLine="1"/>
    </xf>
    <xf numFmtId="0" fontId="49" fillId="0" borderId="24" xfId="0" applyFont="1" applyFill="1" applyBorder="1" applyAlignment="1">
      <alignment horizontal="distributed" vertical="center" justifyLastLine="1"/>
    </xf>
    <xf numFmtId="0" fontId="49" fillId="0" borderId="13" xfId="0" applyFont="1" applyFill="1" applyBorder="1" applyAlignment="1">
      <alignment horizontal="distributed" vertical="center" justifyLastLine="1"/>
    </xf>
    <xf numFmtId="38" fontId="49" fillId="0" borderId="123" xfId="46" applyFont="1" applyFill="1" applyBorder="1" applyAlignment="1">
      <alignment horizontal="distributed" vertical="center" wrapText="1" justifyLastLine="1"/>
    </xf>
    <xf numFmtId="38" fontId="49" fillId="0" borderId="33" xfId="46" applyFont="1" applyFill="1" applyBorder="1" applyAlignment="1">
      <alignment horizontal="distributed" vertical="center" wrapText="1" justifyLastLine="1"/>
    </xf>
    <xf numFmtId="0" fontId="49" fillId="0" borderId="30" xfId="0" applyFont="1" applyFill="1" applyBorder="1" applyAlignment="1">
      <alignment horizontal="distributed" vertical="center" justifyLastLine="1"/>
    </xf>
    <xf numFmtId="0" fontId="69" fillId="0" borderId="38" xfId="0" applyFont="1" applyFill="1" applyBorder="1" applyAlignment="1">
      <alignment horizontal="distributed" vertical="center" justifyLastLine="1"/>
    </xf>
    <xf numFmtId="0" fontId="49" fillId="0" borderId="38" xfId="0" applyFont="1" applyFill="1" applyBorder="1" applyAlignment="1">
      <alignment horizontal="distributed" vertical="center" justifyLastLine="1"/>
    </xf>
    <xf numFmtId="0" fontId="49" fillId="0" borderId="24" xfId="0" applyFont="1" applyFill="1" applyBorder="1" applyAlignment="1">
      <alignment horizontal="distributed" vertical="center" wrapText="1" justifyLastLine="1"/>
    </xf>
    <xf numFmtId="0" fontId="69" fillId="0" borderId="23" xfId="0" applyFont="1" applyFill="1" applyBorder="1" applyAlignment="1">
      <alignment horizontal="left"/>
    </xf>
    <xf numFmtId="0" fontId="69" fillId="0" borderId="0" xfId="0" applyFont="1" applyFill="1" applyAlignment="1"/>
    <xf numFmtId="38" fontId="26" fillId="0" borderId="28" xfId="46" applyFont="1" applyFill="1" applyBorder="1" applyAlignment="1">
      <alignment horizontal="distributed" vertical="center" wrapText="1" justifyLastLine="1"/>
    </xf>
    <xf numFmtId="38" fontId="26" fillId="0" borderId="30" xfId="46" applyFont="1" applyFill="1" applyBorder="1" applyAlignment="1">
      <alignment horizontal="distributed" vertical="center" justifyLastLine="1"/>
    </xf>
    <xf numFmtId="38" fontId="30" fillId="0" borderId="11" xfId="46" applyFont="1" applyFill="1" applyBorder="1" applyAlignment="1">
      <alignment horizontal="distributed" vertical="center" justifyLastLine="1"/>
    </xf>
    <xf numFmtId="38" fontId="30" fillId="0" borderId="15" xfId="46" applyFont="1" applyFill="1" applyBorder="1" applyAlignment="1">
      <alignment horizontal="distributed" vertical="center" justifyLastLine="1"/>
    </xf>
    <xf numFmtId="38" fontId="30" fillId="0" borderId="43" xfId="46" applyFont="1" applyFill="1" applyBorder="1" applyAlignment="1">
      <alignment horizontal="distributed" vertical="center" justifyLastLine="1"/>
    </xf>
    <xf numFmtId="38" fontId="30" fillId="0" borderId="17" xfId="46" applyFont="1" applyFill="1" applyBorder="1" applyAlignment="1">
      <alignment horizontal="distributed" vertical="center" justifyLastLine="1"/>
    </xf>
    <xf numFmtId="38" fontId="30" fillId="0" borderId="12" xfId="46" applyFont="1" applyFill="1" applyBorder="1" applyAlignment="1">
      <alignment horizontal="distributed" vertical="center" justifyLastLine="1"/>
    </xf>
    <xf numFmtId="38" fontId="26" fillId="0" borderId="12" xfId="46" applyFont="1" applyFill="1" applyBorder="1" applyAlignment="1">
      <alignment horizontal="distributed" vertical="center" wrapText="1" justifyLastLine="1"/>
    </xf>
    <xf numFmtId="38" fontId="26" fillId="0" borderId="16" xfId="46" applyFont="1" applyFill="1" applyBorder="1" applyAlignment="1">
      <alignment horizontal="distributed" vertical="center" justifyLastLine="1"/>
    </xf>
    <xf numFmtId="38" fontId="30" fillId="0" borderId="16" xfId="46" applyFont="1" applyFill="1" applyBorder="1" applyAlignment="1">
      <alignment horizontal="distributed" vertical="center" justifyLastLine="1"/>
    </xf>
    <xf numFmtId="38" fontId="30" fillId="0" borderId="12" xfId="46" applyFont="1" applyFill="1" applyBorder="1" applyAlignment="1">
      <alignment horizontal="distributed" vertical="center" wrapText="1" justifyLastLine="1"/>
    </xf>
    <xf numFmtId="38" fontId="34" fillId="0" borderId="31" xfId="46" applyFont="1" applyFill="1" applyBorder="1" applyAlignment="1">
      <alignment horizontal="left"/>
    </xf>
    <xf numFmtId="38" fontId="34" fillId="0" borderId="31" xfId="46" applyFont="1" applyFill="1" applyBorder="1" applyAlignment="1">
      <alignment horizontal="right"/>
    </xf>
    <xf numFmtId="38" fontId="30" fillId="0" borderId="28" xfId="46" applyFont="1" applyFill="1" applyBorder="1" applyAlignment="1">
      <alignment horizontal="distributed" vertical="center" justifyLastLine="1"/>
    </xf>
    <xf numFmtId="38" fontId="30" fillId="0" borderId="27" xfId="46" applyFont="1" applyFill="1" applyBorder="1" applyAlignment="1">
      <alignment horizontal="distributed" vertical="center" justifyLastLine="1"/>
    </xf>
    <xf numFmtId="49" fontId="34" fillId="0" borderId="195" xfId="0" applyNumberFormat="1" applyFont="1" applyFill="1" applyBorder="1" applyAlignment="1">
      <alignment horizontal="center" vertical="center" justifyLastLine="1"/>
    </xf>
    <xf numFmtId="49" fontId="34" fillId="0" borderId="189" xfId="0" applyNumberFormat="1" applyFont="1" applyFill="1" applyBorder="1" applyAlignment="1">
      <alignment horizontal="center" vertical="center" justifyLastLine="1"/>
    </xf>
    <xf numFmtId="49" fontId="30" fillId="0" borderId="181" xfId="0" applyNumberFormat="1" applyFont="1" applyFill="1" applyBorder="1" applyAlignment="1">
      <alignment horizontal="distributed" vertical="center" justifyLastLine="1"/>
    </xf>
    <xf numFmtId="49" fontId="30" fillId="0" borderId="180" xfId="0" applyNumberFormat="1" applyFont="1" applyFill="1" applyBorder="1" applyAlignment="1">
      <alignment horizontal="distributed" vertical="center" justifyLastLine="1"/>
    </xf>
    <xf numFmtId="49" fontId="30" fillId="0" borderId="175" xfId="0" applyNumberFormat="1" applyFont="1" applyFill="1" applyBorder="1" applyAlignment="1">
      <alignment horizontal="distributed" vertical="center" justifyLastLine="1"/>
    </xf>
    <xf numFmtId="49" fontId="30" fillId="0" borderId="0" xfId="0" quotePrefix="1" applyNumberFormat="1" applyFont="1" applyFill="1" applyAlignment="1">
      <alignment horizontal="center" vertical="center"/>
    </xf>
  </cellXfs>
  <cellStyles count="6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47"/>
    <cellStyle name="ハイパーリンク" xfId="64"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44"/>
    <cellStyle name="桁区切り 2 2" xfId="46"/>
    <cellStyle name="桁区切り 2 3" xfId="51"/>
    <cellStyle name="桁区切り 3" xfId="45"/>
    <cellStyle name="桁区切り 3 2" xfId="49"/>
    <cellStyle name="桁区切り 3 3" xfId="52"/>
    <cellStyle name="桁区切り 3 4" xfId="5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71" xfId="63"/>
    <cellStyle name="標準 2" xfId="43"/>
    <cellStyle name="標準 2 2" xfId="48"/>
    <cellStyle name="標準 2 3" xfId="50"/>
    <cellStyle name="標準 2 4" xfId="61"/>
    <cellStyle name="標準 3" xfId="54"/>
    <cellStyle name="標準 4" xfId="53"/>
    <cellStyle name="標準 4 2" xfId="62"/>
    <cellStyle name="標準 5" xfId="55"/>
    <cellStyle name="標準 6" xfId="65"/>
    <cellStyle name="標準 7" xfId="67"/>
    <cellStyle name="標準_「昼間人口」１～８表作表" xfId="59"/>
    <cellStyle name="標準_１９行政組織（機構図）マクロ付_平成22年4月1日　飾区機構図(第１稿）" xfId="66"/>
    <cellStyle name="標準_A1000P" xfId="60"/>
    <cellStyle name="標準_第６地域、産業（大分類）別の計算シート" xfId="58"/>
    <cellStyle name="標準_第６表作成用" xfId="57"/>
    <cellStyle name="良い" xfId="42"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17" Type="http://schemas.openxmlformats.org/officeDocument/2006/relationships/worksheet" Target="worksheets/sheet117.xml"/>
<Relationship Id="rId299" Type="http://schemas.openxmlformats.org/officeDocument/2006/relationships/worksheet" Target="worksheets/sheet299.xml"/>
<Relationship Id="rId303" Type="http://schemas.openxmlformats.org/officeDocument/2006/relationships/worksheet" Target="worksheets/sheet303.xml"/>
<Relationship Id="rId21" Type="http://schemas.openxmlformats.org/officeDocument/2006/relationships/worksheet" Target="worksheets/sheet21.xml"/>
<Relationship Id="rId42" Type="http://schemas.openxmlformats.org/officeDocument/2006/relationships/worksheet" Target="worksheets/sheet42.xml"/>
<Relationship Id="rId63" Type="http://schemas.openxmlformats.org/officeDocument/2006/relationships/worksheet" Target="worksheets/sheet63.xml"/>
<Relationship Id="rId84" Type="http://schemas.openxmlformats.org/officeDocument/2006/relationships/worksheet" Target="worksheets/sheet84.xml"/>
<Relationship Id="rId138" Type="http://schemas.openxmlformats.org/officeDocument/2006/relationships/worksheet" Target="worksheets/sheet138.xml"/>
<Relationship Id="rId159" Type="http://schemas.openxmlformats.org/officeDocument/2006/relationships/worksheet" Target="worksheets/sheet159.xml"/>
<Relationship Id="rId324" Type="http://schemas.openxmlformats.org/officeDocument/2006/relationships/worksheet" Target="worksheets/sheet324.xml"/>
<Relationship Id="rId345" Type="http://schemas.openxmlformats.org/officeDocument/2006/relationships/worksheet" Target="worksheets/sheet345.xml"/>
<Relationship Id="rId366" Type="http://schemas.openxmlformats.org/officeDocument/2006/relationships/calcChain" Target="calcChain.xml"/>
<Relationship Id="rId170" Type="http://schemas.openxmlformats.org/officeDocument/2006/relationships/worksheet" Target="worksheets/sheet170.xml"/>
<Relationship Id="rId191" Type="http://schemas.openxmlformats.org/officeDocument/2006/relationships/worksheet" Target="worksheets/sheet191.xml"/>
<Relationship Id="rId205" Type="http://schemas.openxmlformats.org/officeDocument/2006/relationships/worksheet" Target="worksheets/sheet205.xml"/>
<Relationship Id="rId226" Type="http://schemas.openxmlformats.org/officeDocument/2006/relationships/worksheet" Target="worksheets/sheet226.xml"/>
<Relationship Id="rId247" Type="http://schemas.openxmlformats.org/officeDocument/2006/relationships/worksheet" Target="worksheets/sheet247.xml"/>
<Relationship Id="rId107" Type="http://schemas.openxmlformats.org/officeDocument/2006/relationships/worksheet" Target="worksheets/sheet107.xml"/>
<Relationship Id="rId268" Type="http://schemas.openxmlformats.org/officeDocument/2006/relationships/worksheet" Target="worksheets/sheet268.xml"/>
<Relationship Id="rId289" Type="http://schemas.openxmlformats.org/officeDocument/2006/relationships/worksheet" Target="worksheets/sheet289.xml"/>
<Relationship Id="rId11" Type="http://schemas.openxmlformats.org/officeDocument/2006/relationships/worksheet" Target="worksheets/sheet11.xml"/>
<Relationship Id="rId32" Type="http://schemas.openxmlformats.org/officeDocument/2006/relationships/worksheet" Target="worksheets/sheet32.xml"/>
<Relationship Id="rId53" Type="http://schemas.openxmlformats.org/officeDocument/2006/relationships/worksheet" Target="worksheets/sheet53.xml"/>
<Relationship Id="rId74" Type="http://schemas.openxmlformats.org/officeDocument/2006/relationships/worksheet" Target="worksheets/sheet74.xml"/>
<Relationship Id="rId128" Type="http://schemas.openxmlformats.org/officeDocument/2006/relationships/worksheet" Target="worksheets/sheet128.xml"/>
<Relationship Id="rId149" Type="http://schemas.openxmlformats.org/officeDocument/2006/relationships/worksheet" Target="worksheets/sheet149.xml"/>
<Relationship Id="rId314" Type="http://schemas.openxmlformats.org/officeDocument/2006/relationships/worksheet" Target="worksheets/sheet314.xml"/>
<Relationship Id="rId335" Type="http://schemas.openxmlformats.org/officeDocument/2006/relationships/worksheet" Target="worksheets/sheet335.xml"/>
<Relationship Id="rId356" Type="http://schemas.openxmlformats.org/officeDocument/2006/relationships/worksheet" Target="worksheets/sheet356.xml"/>
<Relationship Id="rId5" Type="http://schemas.openxmlformats.org/officeDocument/2006/relationships/worksheet" Target="worksheets/sheet5.xml"/>
<Relationship Id="rId95" Type="http://schemas.openxmlformats.org/officeDocument/2006/relationships/worksheet" Target="worksheets/sheet95.xml"/>
<Relationship Id="rId160" Type="http://schemas.openxmlformats.org/officeDocument/2006/relationships/worksheet" Target="worksheets/sheet160.xml"/>
<Relationship Id="rId181" Type="http://schemas.openxmlformats.org/officeDocument/2006/relationships/worksheet" Target="worksheets/sheet181.xml"/>
<Relationship Id="rId216" Type="http://schemas.openxmlformats.org/officeDocument/2006/relationships/worksheet" Target="worksheets/sheet216.xml"/>
<Relationship Id="rId237" Type="http://schemas.openxmlformats.org/officeDocument/2006/relationships/worksheet" Target="worksheets/sheet237.xml"/>
<Relationship Id="rId258" Type="http://schemas.openxmlformats.org/officeDocument/2006/relationships/worksheet" Target="worksheets/sheet258.xml"/>
<Relationship Id="rId279" Type="http://schemas.openxmlformats.org/officeDocument/2006/relationships/worksheet" Target="worksheets/sheet279.xml"/>
<Relationship Id="rId22" Type="http://schemas.openxmlformats.org/officeDocument/2006/relationships/worksheet" Target="worksheets/sheet22.xml"/>
<Relationship Id="rId43" Type="http://schemas.openxmlformats.org/officeDocument/2006/relationships/worksheet" Target="worksheets/sheet43.xml"/>
<Relationship Id="rId64" Type="http://schemas.openxmlformats.org/officeDocument/2006/relationships/worksheet" Target="worksheets/sheet64.xml"/>
<Relationship Id="rId118" Type="http://schemas.openxmlformats.org/officeDocument/2006/relationships/worksheet" Target="worksheets/sheet118.xml"/>
<Relationship Id="rId139" Type="http://schemas.openxmlformats.org/officeDocument/2006/relationships/worksheet" Target="worksheets/sheet139.xml"/>
<Relationship Id="rId290" Type="http://schemas.openxmlformats.org/officeDocument/2006/relationships/worksheet" Target="worksheets/sheet290.xml"/>
<Relationship Id="rId304" Type="http://schemas.openxmlformats.org/officeDocument/2006/relationships/worksheet" Target="worksheets/sheet304.xml"/>
<Relationship Id="rId325" Type="http://schemas.openxmlformats.org/officeDocument/2006/relationships/worksheet" Target="worksheets/sheet325.xml"/>
<Relationship Id="rId346" Type="http://schemas.openxmlformats.org/officeDocument/2006/relationships/worksheet" Target="worksheets/sheet346.xml"/>
<Relationship Id="rId85" Type="http://schemas.openxmlformats.org/officeDocument/2006/relationships/worksheet" Target="worksheets/sheet85.xml"/>
<Relationship Id="rId150" Type="http://schemas.openxmlformats.org/officeDocument/2006/relationships/worksheet" Target="worksheets/sheet150.xml"/>
<Relationship Id="rId171" Type="http://schemas.openxmlformats.org/officeDocument/2006/relationships/worksheet" Target="worksheets/sheet171.xml"/>
<Relationship Id="rId192" Type="http://schemas.openxmlformats.org/officeDocument/2006/relationships/worksheet" Target="worksheets/sheet192.xml"/>
<Relationship Id="rId206" Type="http://schemas.openxmlformats.org/officeDocument/2006/relationships/worksheet" Target="worksheets/sheet206.xml"/>
<Relationship Id="rId227" Type="http://schemas.openxmlformats.org/officeDocument/2006/relationships/worksheet" Target="worksheets/sheet227.xml"/>
<Relationship Id="rId248" Type="http://schemas.openxmlformats.org/officeDocument/2006/relationships/worksheet" Target="worksheets/sheet248.xml"/>
<Relationship Id="rId269" Type="http://schemas.openxmlformats.org/officeDocument/2006/relationships/worksheet" Target="worksheets/sheet269.xml"/>
<Relationship Id="rId12" Type="http://schemas.openxmlformats.org/officeDocument/2006/relationships/worksheet" Target="worksheets/sheet12.xml"/>
<Relationship Id="rId33" Type="http://schemas.openxmlformats.org/officeDocument/2006/relationships/worksheet" Target="worksheets/sheet33.xml"/>
<Relationship Id="rId108" Type="http://schemas.openxmlformats.org/officeDocument/2006/relationships/worksheet" Target="worksheets/sheet108.xml"/>
<Relationship Id="rId129" Type="http://schemas.openxmlformats.org/officeDocument/2006/relationships/worksheet" Target="worksheets/sheet129.xml"/>
<Relationship Id="rId280" Type="http://schemas.openxmlformats.org/officeDocument/2006/relationships/worksheet" Target="worksheets/sheet280.xml"/>
<Relationship Id="rId315" Type="http://schemas.openxmlformats.org/officeDocument/2006/relationships/worksheet" Target="worksheets/sheet315.xml"/>
<Relationship Id="rId336" Type="http://schemas.openxmlformats.org/officeDocument/2006/relationships/worksheet" Target="worksheets/sheet336.xml"/>
<Relationship Id="rId357" Type="http://schemas.openxmlformats.org/officeDocument/2006/relationships/worksheet" Target="worksheets/sheet357.xml"/>
<Relationship Id="rId54" Type="http://schemas.openxmlformats.org/officeDocument/2006/relationships/worksheet" Target="worksheets/sheet54.xml"/>
<Relationship Id="rId75" Type="http://schemas.openxmlformats.org/officeDocument/2006/relationships/worksheet" Target="worksheets/sheet75.xml"/>
<Relationship Id="rId96" Type="http://schemas.openxmlformats.org/officeDocument/2006/relationships/worksheet" Target="worksheets/sheet96.xml"/>
<Relationship Id="rId140" Type="http://schemas.openxmlformats.org/officeDocument/2006/relationships/worksheet" Target="worksheets/sheet140.xml"/>
<Relationship Id="rId161" Type="http://schemas.openxmlformats.org/officeDocument/2006/relationships/worksheet" Target="worksheets/sheet161.xml"/>
<Relationship Id="rId182" Type="http://schemas.openxmlformats.org/officeDocument/2006/relationships/worksheet" Target="worksheets/sheet182.xml"/>
<Relationship Id="rId217" Type="http://schemas.openxmlformats.org/officeDocument/2006/relationships/worksheet" Target="worksheets/sheet217.xml"/>
<Relationship Id="rId6" Type="http://schemas.openxmlformats.org/officeDocument/2006/relationships/worksheet" Target="worksheets/sheet6.xml"/>
<Relationship Id="rId238" Type="http://schemas.openxmlformats.org/officeDocument/2006/relationships/worksheet" Target="worksheets/sheet238.xml"/>
<Relationship Id="rId259" Type="http://schemas.openxmlformats.org/officeDocument/2006/relationships/worksheet" Target="worksheets/sheet259.xml"/>
<Relationship Id="rId23" Type="http://schemas.openxmlformats.org/officeDocument/2006/relationships/worksheet" Target="worksheets/sheet23.xml"/>
<Relationship Id="rId119" Type="http://schemas.openxmlformats.org/officeDocument/2006/relationships/worksheet" Target="worksheets/sheet119.xml"/>
<Relationship Id="rId270" Type="http://schemas.openxmlformats.org/officeDocument/2006/relationships/worksheet" Target="worksheets/sheet270.xml"/>
<Relationship Id="rId291" Type="http://schemas.openxmlformats.org/officeDocument/2006/relationships/worksheet" Target="worksheets/sheet291.xml"/>
<Relationship Id="rId305" Type="http://schemas.openxmlformats.org/officeDocument/2006/relationships/worksheet" Target="worksheets/sheet305.xml"/>
<Relationship Id="rId326" Type="http://schemas.openxmlformats.org/officeDocument/2006/relationships/worksheet" Target="worksheets/sheet326.xml"/>
<Relationship Id="rId347" Type="http://schemas.openxmlformats.org/officeDocument/2006/relationships/worksheet" Target="worksheets/sheet347.xml"/>
<Relationship Id="rId44" Type="http://schemas.openxmlformats.org/officeDocument/2006/relationships/worksheet" Target="worksheets/sheet44.xml"/>
<Relationship Id="rId65" Type="http://schemas.openxmlformats.org/officeDocument/2006/relationships/worksheet" Target="worksheets/sheet65.xml"/>
<Relationship Id="rId86" Type="http://schemas.openxmlformats.org/officeDocument/2006/relationships/worksheet" Target="worksheets/sheet86.xml"/>
<Relationship Id="rId130" Type="http://schemas.openxmlformats.org/officeDocument/2006/relationships/worksheet" Target="worksheets/sheet130.xml"/>
<Relationship Id="rId151" Type="http://schemas.openxmlformats.org/officeDocument/2006/relationships/worksheet" Target="worksheets/sheet151.xml"/>
<Relationship Id="rId172" Type="http://schemas.openxmlformats.org/officeDocument/2006/relationships/worksheet" Target="worksheets/sheet172.xml"/>
<Relationship Id="rId193" Type="http://schemas.openxmlformats.org/officeDocument/2006/relationships/worksheet" Target="worksheets/sheet193.xml"/>
<Relationship Id="rId207" Type="http://schemas.openxmlformats.org/officeDocument/2006/relationships/worksheet" Target="worksheets/sheet207.xml"/>
<Relationship Id="rId228" Type="http://schemas.openxmlformats.org/officeDocument/2006/relationships/worksheet" Target="worksheets/sheet228.xml"/>
<Relationship Id="rId249" Type="http://schemas.openxmlformats.org/officeDocument/2006/relationships/worksheet" Target="worksheets/sheet249.xml"/>
<Relationship Id="rId13" Type="http://schemas.openxmlformats.org/officeDocument/2006/relationships/worksheet" Target="worksheets/sheet13.xml"/>
<Relationship Id="rId109" Type="http://schemas.openxmlformats.org/officeDocument/2006/relationships/worksheet" Target="worksheets/sheet109.xml"/>
<Relationship Id="rId260" Type="http://schemas.openxmlformats.org/officeDocument/2006/relationships/worksheet" Target="worksheets/sheet260.xml"/>
<Relationship Id="rId281" Type="http://schemas.openxmlformats.org/officeDocument/2006/relationships/worksheet" Target="worksheets/sheet281.xml"/>
<Relationship Id="rId316" Type="http://schemas.openxmlformats.org/officeDocument/2006/relationships/worksheet" Target="worksheets/sheet316.xml"/>
<Relationship Id="rId337" Type="http://schemas.openxmlformats.org/officeDocument/2006/relationships/worksheet" Target="worksheets/sheet337.xml"/>
<Relationship Id="rId34" Type="http://schemas.openxmlformats.org/officeDocument/2006/relationships/worksheet" Target="worksheets/sheet34.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20" Type="http://schemas.openxmlformats.org/officeDocument/2006/relationships/worksheet" Target="worksheets/sheet120.xml"/>
<Relationship Id="rId141" Type="http://schemas.openxmlformats.org/officeDocument/2006/relationships/worksheet" Target="worksheets/sheet141.xml"/>
<Relationship Id="rId358" Type="http://schemas.openxmlformats.org/officeDocument/2006/relationships/worksheet" Target="worksheets/sheet358.xml"/>
<Relationship Id="rId7" Type="http://schemas.openxmlformats.org/officeDocument/2006/relationships/worksheet" Target="worksheets/sheet7.xml"/>
<Relationship Id="rId162" Type="http://schemas.openxmlformats.org/officeDocument/2006/relationships/worksheet" Target="worksheets/sheet162.xml"/>
<Relationship Id="rId183" Type="http://schemas.openxmlformats.org/officeDocument/2006/relationships/worksheet" Target="worksheets/sheet183.xml"/>
<Relationship Id="rId218" Type="http://schemas.openxmlformats.org/officeDocument/2006/relationships/worksheet" Target="worksheets/sheet218.xml"/>
<Relationship Id="rId239" Type="http://schemas.openxmlformats.org/officeDocument/2006/relationships/worksheet" Target="worksheets/sheet239.xml"/>
<Relationship Id="rId250" Type="http://schemas.openxmlformats.org/officeDocument/2006/relationships/worksheet" Target="worksheets/sheet250.xml"/>
<Relationship Id="rId271" Type="http://schemas.openxmlformats.org/officeDocument/2006/relationships/worksheet" Target="worksheets/sheet271.xml"/>
<Relationship Id="rId292" Type="http://schemas.openxmlformats.org/officeDocument/2006/relationships/worksheet" Target="worksheets/sheet292.xml"/>
<Relationship Id="rId306" Type="http://schemas.openxmlformats.org/officeDocument/2006/relationships/worksheet" Target="worksheets/sheet306.xml"/>
<Relationship Id="rId24" Type="http://schemas.openxmlformats.org/officeDocument/2006/relationships/worksheet" Target="worksheets/sheet24.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110" Type="http://schemas.openxmlformats.org/officeDocument/2006/relationships/worksheet" Target="worksheets/sheet110.xml"/>
<Relationship Id="rId131" Type="http://schemas.openxmlformats.org/officeDocument/2006/relationships/worksheet" Target="worksheets/sheet131.xml"/>
<Relationship Id="rId327" Type="http://schemas.openxmlformats.org/officeDocument/2006/relationships/worksheet" Target="worksheets/sheet327.xml"/>
<Relationship Id="rId348" Type="http://schemas.openxmlformats.org/officeDocument/2006/relationships/worksheet" Target="worksheets/sheet348.xml"/>
<Relationship Id="rId152" Type="http://schemas.openxmlformats.org/officeDocument/2006/relationships/worksheet" Target="worksheets/sheet152.xml"/>
<Relationship Id="rId173" Type="http://schemas.openxmlformats.org/officeDocument/2006/relationships/worksheet" Target="worksheets/sheet173.xml"/>
<Relationship Id="rId194" Type="http://schemas.openxmlformats.org/officeDocument/2006/relationships/worksheet" Target="worksheets/sheet194.xml"/>
<Relationship Id="rId208" Type="http://schemas.openxmlformats.org/officeDocument/2006/relationships/worksheet" Target="worksheets/sheet208.xml"/>
<Relationship Id="rId229" Type="http://schemas.openxmlformats.org/officeDocument/2006/relationships/worksheet" Target="worksheets/sheet229.xml"/>
<Relationship Id="rId240" Type="http://schemas.openxmlformats.org/officeDocument/2006/relationships/worksheet" Target="worksheets/sheet240.xml"/>
<Relationship Id="rId261" Type="http://schemas.openxmlformats.org/officeDocument/2006/relationships/worksheet" Target="worksheets/sheet261.xml"/>
<Relationship Id="rId14" Type="http://schemas.openxmlformats.org/officeDocument/2006/relationships/worksheet" Target="worksheets/sheet14.xml"/>
<Relationship Id="rId35" Type="http://schemas.openxmlformats.org/officeDocument/2006/relationships/worksheet" Target="worksheets/sheet35.xml"/>
<Relationship Id="rId56" Type="http://schemas.openxmlformats.org/officeDocument/2006/relationships/worksheet" Target="worksheets/sheet56.xml"/>
<Relationship Id="rId77" Type="http://schemas.openxmlformats.org/officeDocument/2006/relationships/worksheet" Target="worksheets/sheet77.xml"/>
<Relationship Id="rId100" Type="http://schemas.openxmlformats.org/officeDocument/2006/relationships/worksheet" Target="worksheets/sheet100.xml"/>
<Relationship Id="rId282" Type="http://schemas.openxmlformats.org/officeDocument/2006/relationships/worksheet" Target="worksheets/sheet282.xml"/>
<Relationship Id="rId317" Type="http://schemas.openxmlformats.org/officeDocument/2006/relationships/worksheet" Target="worksheets/sheet317.xml"/>
<Relationship Id="rId338" Type="http://schemas.openxmlformats.org/officeDocument/2006/relationships/worksheet" Target="worksheets/sheet338.xml"/>
<Relationship Id="rId359" Type="http://schemas.openxmlformats.org/officeDocument/2006/relationships/worksheet" Target="worksheets/sheet359.xml"/>
<Relationship Id="rId8" Type="http://schemas.openxmlformats.org/officeDocument/2006/relationships/worksheet" Target="worksheets/sheet8.xml"/>
<Relationship Id="rId98" Type="http://schemas.openxmlformats.org/officeDocument/2006/relationships/worksheet" Target="worksheets/sheet98.xml"/>
<Relationship Id="rId121" Type="http://schemas.openxmlformats.org/officeDocument/2006/relationships/worksheet" Target="worksheets/sheet121.xml"/>
<Relationship Id="rId142" Type="http://schemas.openxmlformats.org/officeDocument/2006/relationships/worksheet" Target="worksheets/sheet142.xml"/>
<Relationship Id="rId163" Type="http://schemas.openxmlformats.org/officeDocument/2006/relationships/worksheet" Target="worksheets/sheet163.xml"/>
<Relationship Id="rId184" Type="http://schemas.openxmlformats.org/officeDocument/2006/relationships/worksheet" Target="worksheets/sheet184.xml"/>
<Relationship Id="rId219" Type="http://schemas.openxmlformats.org/officeDocument/2006/relationships/worksheet" Target="worksheets/sheet219.xml"/>
<Relationship Id="rId230" Type="http://schemas.openxmlformats.org/officeDocument/2006/relationships/worksheet" Target="worksheets/sheet230.xml"/>
<Relationship Id="rId251" Type="http://schemas.openxmlformats.org/officeDocument/2006/relationships/worksheet" Target="worksheets/sheet251.xml"/>
<Relationship Id="rId25" Type="http://schemas.openxmlformats.org/officeDocument/2006/relationships/worksheet" Target="worksheets/sheet25.xml"/>
<Relationship Id="rId46" Type="http://schemas.openxmlformats.org/officeDocument/2006/relationships/worksheet" Target="worksheets/sheet46.xml"/>
<Relationship Id="rId67" Type="http://schemas.openxmlformats.org/officeDocument/2006/relationships/worksheet" Target="worksheets/sheet67.xml"/>
<Relationship Id="rId272" Type="http://schemas.openxmlformats.org/officeDocument/2006/relationships/worksheet" Target="worksheets/sheet272.xml"/>
<Relationship Id="rId293" Type="http://schemas.openxmlformats.org/officeDocument/2006/relationships/worksheet" Target="worksheets/sheet293.xml"/>
<Relationship Id="rId307" Type="http://schemas.openxmlformats.org/officeDocument/2006/relationships/worksheet" Target="worksheets/sheet307.xml"/>
<Relationship Id="rId328" Type="http://schemas.openxmlformats.org/officeDocument/2006/relationships/worksheet" Target="worksheets/sheet328.xml"/>
<Relationship Id="rId349" Type="http://schemas.openxmlformats.org/officeDocument/2006/relationships/worksheet" Target="worksheets/sheet349.xml"/>
<Relationship Id="rId88" Type="http://schemas.openxmlformats.org/officeDocument/2006/relationships/worksheet" Target="worksheets/sheet88.xml"/>
<Relationship Id="rId111" Type="http://schemas.openxmlformats.org/officeDocument/2006/relationships/worksheet" Target="worksheets/sheet111.xml"/>
<Relationship Id="rId132" Type="http://schemas.openxmlformats.org/officeDocument/2006/relationships/worksheet" Target="worksheets/sheet132.xml"/>
<Relationship Id="rId153" Type="http://schemas.openxmlformats.org/officeDocument/2006/relationships/worksheet" Target="worksheets/sheet153.xml"/>
<Relationship Id="rId174" Type="http://schemas.openxmlformats.org/officeDocument/2006/relationships/worksheet" Target="worksheets/sheet174.xml"/>
<Relationship Id="rId195" Type="http://schemas.openxmlformats.org/officeDocument/2006/relationships/worksheet" Target="worksheets/sheet195.xml"/>
<Relationship Id="rId209" Type="http://schemas.openxmlformats.org/officeDocument/2006/relationships/worksheet" Target="worksheets/sheet209.xml"/>
<Relationship Id="rId360" Type="http://schemas.openxmlformats.org/officeDocument/2006/relationships/worksheet" Target="worksheets/sheet360.xml"/>
<Relationship Id="rId220" Type="http://schemas.openxmlformats.org/officeDocument/2006/relationships/worksheet" Target="worksheets/sheet220.xml"/>
<Relationship Id="rId241" Type="http://schemas.openxmlformats.org/officeDocument/2006/relationships/worksheet" Target="worksheets/sheet241.xml"/>
<Relationship Id="rId15" Type="http://schemas.openxmlformats.org/officeDocument/2006/relationships/worksheet" Target="worksheets/sheet15.xml"/>
<Relationship Id="rId36" Type="http://schemas.openxmlformats.org/officeDocument/2006/relationships/worksheet" Target="worksheets/sheet36.xml"/>
<Relationship Id="rId57" Type="http://schemas.openxmlformats.org/officeDocument/2006/relationships/worksheet" Target="worksheets/sheet57.xml"/>
<Relationship Id="rId106" Type="http://schemas.openxmlformats.org/officeDocument/2006/relationships/worksheet" Target="worksheets/sheet106.xml"/>
<Relationship Id="rId127" Type="http://schemas.openxmlformats.org/officeDocument/2006/relationships/worksheet" Target="worksheets/sheet127.xml"/>
<Relationship Id="rId262" Type="http://schemas.openxmlformats.org/officeDocument/2006/relationships/worksheet" Target="worksheets/sheet262.xml"/>
<Relationship Id="rId283" Type="http://schemas.openxmlformats.org/officeDocument/2006/relationships/worksheet" Target="worksheets/sheet283.xml"/>
<Relationship Id="rId313" Type="http://schemas.openxmlformats.org/officeDocument/2006/relationships/worksheet" Target="worksheets/sheet313.xml"/>
<Relationship Id="rId318" Type="http://schemas.openxmlformats.org/officeDocument/2006/relationships/worksheet" Target="worksheets/sheet318.xml"/>
<Relationship Id="rId339" Type="http://schemas.openxmlformats.org/officeDocument/2006/relationships/worksheet" Target="worksheets/sheet339.xml"/>
<Relationship Id="rId10" Type="http://schemas.openxmlformats.org/officeDocument/2006/relationships/worksheet" Target="worksheets/sheet10.xml"/>
<Relationship Id="rId31" Type="http://schemas.openxmlformats.org/officeDocument/2006/relationships/worksheet" Target="worksheets/sheet31.xml"/>
<Relationship Id="rId52" Type="http://schemas.openxmlformats.org/officeDocument/2006/relationships/worksheet" Target="worksheets/sheet52.xml"/>
<Relationship Id="rId73" Type="http://schemas.openxmlformats.org/officeDocument/2006/relationships/worksheet" Target="worksheets/sheet73.xml"/>
<Relationship Id="rId78" Type="http://schemas.openxmlformats.org/officeDocument/2006/relationships/worksheet" Target="worksheets/sheet78.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122" Type="http://schemas.openxmlformats.org/officeDocument/2006/relationships/worksheet" Target="worksheets/sheet122.xml"/>
<Relationship Id="rId143" Type="http://schemas.openxmlformats.org/officeDocument/2006/relationships/worksheet" Target="worksheets/sheet143.xml"/>
<Relationship Id="rId148" Type="http://schemas.openxmlformats.org/officeDocument/2006/relationships/worksheet" Target="worksheets/sheet148.xml"/>
<Relationship Id="rId164" Type="http://schemas.openxmlformats.org/officeDocument/2006/relationships/worksheet" Target="worksheets/sheet164.xml"/>
<Relationship Id="rId169" Type="http://schemas.openxmlformats.org/officeDocument/2006/relationships/worksheet" Target="worksheets/sheet169.xml"/>
<Relationship Id="rId185" Type="http://schemas.openxmlformats.org/officeDocument/2006/relationships/worksheet" Target="worksheets/sheet185.xml"/>
<Relationship Id="rId334" Type="http://schemas.openxmlformats.org/officeDocument/2006/relationships/worksheet" Target="worksheets/sheet334.xml"/>
<Relationship Id="rId350" Type="http://schemas.openxmlformats.org/officeDocument/2006/relationships/worksheet" Target="worksheets/sheet350.xml"/>
<Relationship Id="rId355" Type="http://schemas.openxmlformats.org/officeDocument/2006/relationships/worksheet" Target="worksheets/sheet355.xml"/>
<Relationship Id="rId4" Type="http://schemas.openxmlformats.org/officeDocument/2006/relationships/worksheet" Target="worksheets/sheet4.xml"/>
<Relationship Id="rId9" Type="http://schemas.openxmlformats.org/officeDocument/2006/relationships/worksheet" Target="worksheets/sheet9.xml"/>
<Relationship Id="rId180" Type="http://schemas.openxmlformats.org/officeDocument/2006/relationships/worksheet" Target="worksheets/sheet180.xml"/>
<Relationship Id="rId210" Type="http://schemas.openxmlformats.org/officeDocument/2006/relationships/worksheet" Target="worksheets/sheet210.xml"/>
<Relationship Id="rId215" Type="http://schemas.openxmlformats.org/officeDocument/2006/relationships/worksheet" Target="worksheets/sheet215.xml"/>
<Relationship Id="rId236" Type="http://schemas.openxmlformats.org/officeDocument/2006/relationships/worksheet" Target="worksheets/sheet236.xml"/>
<Relationship Id="rId257" Type="http://schemas.openxmlformats.org/officeDocument/2006/relationships/worksheet" Target="worksheets/sheet257.xml"/>
<Relationship Id="rId278" Type="http://schemas.openxmlformats.org/officeDocument/2006/relationships/worksheet" Target="worksheets/sheet278.xml"/>
<Relationship Id="rId26" Type="http://schemas.openxmlformats.org/officeDocument/2006/relationships/worksheet" Target="worksheets/sheet26.xml"/>
<Relationship Id="rId231" Type="http://schemas.openxmlformats.org/officeDocument/2006/relationships/worksheet" Target="worksheets/sheet231.xml"/>
<Relationship Id="rId252" Type="http://schemas.openxmlformats.org/officeDocument/2006/relationships/worksheet" Target="worksheets/sheet252.xml"/>
<Relationship Id="rId273" Type="http://schemas.openxmlformats.org/officeDocument/2006/relationships/worksheet" Target="worksheets/sheet273.xml"/>
<Relationship Id="rId294" Type="http://schemas.openxmlformats.org/officeDocument/2006/relationships/worksheet" Target="worksheets/sheet294.xml"/>
<Relationship Id="rId308" Type="http://schemas.openxmlformats.org/officeDocument/2006/relationships/worksheet" Target="worksheets/sheet308.xml"/>
<Relationship Id="rId329" Type="http://schemas.openxmlformats.org/officeDocument/2006/relationships/worksheet" Target="worksheets/sheet329.xml"/>
<Relationship Id="rId47" Type="http://schemas.openxmlformats.org/officeDocument/2006/relationships/worksheet" Target="worksheets/sheet47.xml"/>
<Relationship Id="rId68" Type="http://schemas.openxmlformats.org/officeDocument/2006/relationships/worksheet" Target="worksheets/sheet68.xml"/>
<Relationship Id="rId89" Type="http://schemas.openxmlformats.org/officeDocument/2006/relationships/worksheet" Target="worksheets/sheet89.xml"/>
<Relationship Id="rId112" Type="http://schemas.openxmlformats.org/officeDocument/2006/relationships/worksheet" Target="worksheets/sheet112.xml"/>
<Relationship Id="rId133" Type="http://schemas.openxmlformats.org/officeDocument/2006/relationships/worksheet" Target="worksheets/sheet133.xml"/>
<Relationship Id="rId154" Type="http://schemas.openxmlformats.org/officeDocument/2006/relationships/worksheet" Target="worksheets/sheet154.xml"/>
<Relationship Id="rId175" Type="http://schemas.openxmlformats.org/officeDocument/2006/relationships/worksheet" Target="worksheets/sheet175.xml"/>
<Relationship Id="rId340" Type="http://schemas.openxmlformats.org/officeDocument/2006/relationships/worksheet" Target="worksheets/sheet340.xml"/>
<Relationship Id="rId361" Type="http://schemas.openxmlformats.org/officeDocument/2006/relationships/worksheet" Target="worksheets/sheet361.xml"/>
<Relationship Id="rId196" Type="http://schemas.openxmlformats.org/officeDocument/2006/relationships/worksheet" Target="worksheets/sheet196.xml"/>
<Relationship Id="rId200" Type="http://schemas.openxmlformats.org/officeDocument/2006/relationships/worksheet" Target="worksheets/sheet200.xml"/>
<Relationship Id="rId16" Type="http://schemas.openxmlformats.org/officeDocument/2006/relationships/worksheet" Target="worksheets/sheet16.xml"/>
<Relationship Id="rId221" Type="http://schemas.openxmlformats.org/officeDocument/2006/relationships/worksheet" Target="worksheets/sheet221.xml"/>
<Relationship Id="rId242" Type="http://schemas.openxmlformats.org/officeDocument/2006/relationships/worksheet" Target="worksheets/sheet242.xml"/>
<Relationship Id="rId263" Type="http://schemas.openxmlformats.org/officeDocument/2006/relationships/worksheet" Target="worksheets/sheet263.xml"/>
<Relationship Id="rId284" Type="http://schemas.openxmlformats.org/officeDocument/2006/relationships/worksheet" Target="worksheets/sheet284.xml"/>
<Relationship Id="rId319" Type="http://schemas.openxmlformats.org/officeDocument/2006/relationships/worksheet" Target="worksheets/sheet319.xml"/>
<Relationship Id="rId37" Type="http://schemas.openxmlformats.org/officeDocument/2006/relationships/worksheet" Target="worksheets/sheet37.xml"/>
<Relationship Id="rId58" Type="http://schemas.openxmlformats.org/officeDocument/2006/relationships/worksheet" Target="worksheets/sheet58.xml"/>
<Relationship Id="rId79" Type="http://schemas.openxmlformats.org/officeDocument/2006/relationships/worksheet" Target="worksheets/sheet79.xml"/>
<Relationship Id="rId102" Type="http://schemas.openxmlformats.org/officeDocument/2006/relationships/worksheet" Target="worksheets/sheet102.xml"/>
<Relationship Id="rId123" Type="http://schemas.openxmlformats.org/officeDocument/2006/relationships/worksheet" Target="worksheets/sheet123.xml"/>
<Relationship Id="rId144" Type="http://schemas.openxmlformats.org/officeDocument/2006/relationships/worksheet" Target="worksheets/sheet144.xml"/>
<Relationship Id="rId330" Type="http://schemas.openxmlformats.org/officeDocument/2006/relationships/worksheet" Target="worksheets/sheet330.xml"/>
<Relationship Id="rId90" Type="http://schemas.openxmlformats.org/officeDocument/2006/relationships/worksheet" Target="worksheets/sheet90.xml"/>
<Relationship Id="rId165" Type="http://schemas.openxmlformats.org/officeDocument/2006/relationships/worksheet" Target="worksheets/sheet165.xml"/>
<Relationship Id="rId186" Type="http://schemas.openxmlformats.org/officeDocument/2006/relationships/worksheet" Target="worksheets/sheet186.xml"/>
<Relationship Id="rId351" Type="http://schemas.openxmlformats.org/officeDocument/2006/relationships/worksheet" Target="worksheets/sheet351.xml"/>
<Relationship Id="rId211" Type="http://schemas.openxmlformats.org/officeDocument/2006/relationships/worksheet" Target="worksheets/sheet211.xml"/>
<Relationship Id="rId232" Type="http://schemas.openxmlformats.org/officeDocument/2006/relationships/worksheet" Target="worksheets/sheet232.xml"/>
<Relationship Id="rId253" Type="http://schemas.openxmlformats.org/officeDocument/2006/relationships/worksheet" Target="worksheets/sheet253.xml"/>
<Relationship Id="rId274" Type="http://schemas.openxmlformats.org/officeDocument/2006/relationships/worksheet" Target="worksheets/sheet274.xml"/>
<Relationship Id="rId295" Type="http://schemas.openxmlformats.org/officeDocument/2006/relationships/worksheet" Target="worksheets/sheet295.xml"/>
<Relationship Id="rId309" Type="http://schemas.openxmlformats.org/officeDocument/2006/relationships/worksheet" Target="worksheets/sheet309.xml"/>
<Relationship Id="rId27" Type="http://schemas.openxmlformats.org/officeDocument/2006/relationships/worksheet" Target="worksheets/sheet27.xml"/>
<Relationship Id="rId48" Type="http://schemas.openxmlformats.org/officeDocument/2006/relationships/worksheet" Target="worksheets/sheet48.xml"/>
<Relationship Id="rId69" Type="http://schemas.openxmlformats.org/officeDocument/2006/relationships/worksheet" Target="worksheets/sheet69.xml"/>
<Relationship Id="rId113" Type="http://schemas.openxmlformats.org/officeDocument/2006/relationships/worksheet" Target="worksheets/sheet113.xml"/>
<Relationship Id="rId134" Type="http://schemas.openxmlformats.org/officeDocument/2006/relationships/worksheet" Target="worksheets/sheet134.xml"/>
<Relationship Id="rId320" Type="http://schemas.openxmlformats.org/officeDocument/2006/relationships/worksheet" Target="worksheets/sheet320.xml"/>
<Relationship Id="rId80" Type="http://schemas.openxmlformats.org/officeDocument/2006/relationships/worksheet" Target="worksheets/sheet80.xml"/>
<Relationship Id="rId155" Type="http://schemas.openxmlformats.org/officeDocument/2006/relationships/worksheet" Target="worksheets/sheet155.xml"/>
<Relationship Id="rId176" Type="http://schemas.openxmlformats.org/officeDocument/2006/relationships/worksheet" Target="worksheets/sheet176.xml"/>
<Relationship Id="rId197" Type="http://schemas.openxmlformats.org/officeDocument/2006/relationships/worksheet" Target="worksheets/sheet197.xml"/>
<Relationship Id="rId341" Type="http://schemas.openxmlformats.org/officeDocument/2006/relationships/worksheet" Target="worksheets/sheet341.xml"/>
<Relationship Id="rId362" Type="http://schemas.openxmlformats.org/officeDocument/2006/relationships/worksheet" Target="worksheets/sheet362.xml"/>
<Relationship Id="rId201" Type="http://schemas.openxmlformats.org/officeDocument/2006/relationships/worksheet" Target="worksheets/sheet201.xml"/>
<Relationship Id="rId222" Type="http://schemas.openxmlformats.org/officeDocument/2006/relationships/worksheet" Target="worksheets/sheet222.xml"/>
<Relationship Id="rId243" Type="http://schemas.openxmlformats.org/officeDocument/2006/relationships/worksheet" Target="worksheets/sheet243.xml"/>
<Relationship Id="rId264" Type="http://schemas.openxmlformats.org/officeDocument/2006/relationships/worksheet" Target="worksheets/sheet264.xml"/>
<Relationship Id="rId285" Type="http://schemas.openxmlformats.org/officeDocument/2006/relationships/worksheet" Target="worksheets/sheet285.xml"/>
<Relationship Id="rId17" Type="http://schemas.openxmlformats.org/officeDocument/2006/relationships/worksheet" Target="worksheets/sheet17.xml"/>
<Relationship Id="rId38" Type="http://schemas.openxmlformats.org/officeDocument/2006/relationships/worksheet" Target="worksheets/sheet38.xml"/>
<Relationship Id="rId59" Type="http://schemas.openxmlformats.org/officeDocument/2006/relationships/worksheet" Target="worksheets/sheet59.xml"/>
<Relationship Id="rId103" Type="http://schemas.openxmlformats.org/officeDocument/2006/relationships/worksheet" Target="worksheets/sheet103.xml"/>
<Relationship Id="rId124" Type="http://schemas.openxmlformats.org/officeDocument/2006/relationships/worksheet" Target="worksheets/sheet124.xml"/>
<Relationship Id="rId310" Type="http://schemas.openxmlformats.org/officeDocument/2006/relationships/worksheet" Target="worksheets/sheet310.xml"/>
<Relationship Id="rId70" Type="http://schemas.openxmlformats.org/officeDocument/2006/relationships/worksheet" Target="worksheets/sheet70.xml"/>
<Relationship Id="rId91" Type="http://schemas.openxmlformats.org/officeDocument/2006/relationships/worksheet" Target="worksheets/sheet91.xml"/>
<Relationship Id="rId145" Type="http://schemas.openxmlformats.org/officeDocument/2006/relationships/worksheet" Target="worksheets/sheet145.xml"/>
<Relationship Id="rId166" Type="http://schemas.openxmlformats.org/officeDocument/2006/relationships/worksheet" Target="worksheets/sheet166.xml"/>
<Relationship Id="rId187" Type="http://schemas.openxmlformats.org/officeDocument/2006/relationships/worksheet" Target="worksheets/sheet187.xml"/>
<Relationship Id="rId331" Type="http://schemas.openxmlformats.org/officeDocument/2006/relationships/worksheet" Target="worksheets/sheet331.xml"/>
<Relationship Id="rId352" Type="http://schemas.openxmlformats.org/officeDocument/2006/relationships/worksheet" Target="worksheets/sheet352.xml"/>
<Relationship Id="rId1" Type="http://schemas.openxmlformats.org/officeDocument/2006/relationships/worksheet" Target="worksheets/sheet1.xml"/>
<Relationship Id="rId212" Type="http://schemas.openxmlformats.org/officeDocument/2006/relationships/worksheet" Target="worksheets/sheet212.xml"/>
<Relationship Id="rId233" Type="http://schemas.openxmlformats.org/officeDocument/2006/relationships/worksheet" Target="worksheets/sheet233.xml"/>
<Relationship Id="rId254" Type="http://schemas.openxmlformats.org/officeDocument/2006/relationships/worksheet" Target="worksheets/sheet254.xml"/>
<Relationship Id="rId28" Type="http://schemas.openxmlformats.org/officeDocument/2006/relationships/worksheet" Target="worksheets/sheet28.xml"/>
<Relationship Id="rId49" Type="http://schemas.openxmlformats.org/officeDocument/2006/relationships/worksheet" Target="worksheets/sheet49.xml"/>
<Relationship Id="rId114" Type="http://schemas.openxmlformats.org/officeDocument/2006/relationships/worksheet" Target="worksheets/sheet114.xml"/>
<Relationship Id="rId275" Type="http://schemas.openxmlformats.org/officeDocument/2006/relationships/worksheet" Target="worksheets/sheet275.xml"/>
<Relationship Id="rId296" Type="http://schemas.openxmlformats.org/officeDocument/2006/relationships/worksheet" Target="worksheets/sheet296.xml"/>
<Relationship Id="rId300" Type="http://schemas.openxmlformats.org/officeDocument/2006/relationships/worksheet" Target="worksheets/sheet300.xml"/>
<Relationship Id="rId60" Type="http://schemas.openxmlformats.org/officeDocument/2006/relationships/worksheet" Target="worksheets/sheet60.xml"/>
<Relationship Id="rId81" Type="http://schemas.openxmlformats.org/officeDocument/2006/relationships/worksheet" Target="worksheets/sheet81.xml"/>
<Relationship Id="rId135" Type="http://schemas.openxmlformats.org/officeDocument/2006/relationships/worksheet" Target="worksheets/sheet135.xml"/>
<Relationship Id="rId156" Type="http://schemas.openxmlformats.org/officeDocument/2006/relationships/worksheet" Target="worksheets/sheet156.xml"/>
<Relationship Id="rId177" Type="http://schemas.openxmlformats.org/officeDocument/2006/relationships/worksheet" Target="worksheets/sheet177.xml"/>
<Relationship Id="rId198" Type="http://schemas.openxmlformats.org/officeDocument/2006/relationships/worksheet" Target="worksheets/sheet198.xml"/>
<Relationship Id="rId321" Type="http://schemas.openxmlformats.org/officeDocument/2006/relationships/worksheet" Target="worksheets/sheet321.xml"/>
<Relationship Id="rId342" Type="http://schemas.openxmlformats.org/officeDocument/2006/relationships/worksheet" Target="worksheets/sheet342.xml"/>
<Relationship Id="rId363" Type="http://schemas.openxmlformats.org/officeDocument/2006/relationships/theme" Target="theme/theme1.xml"/>
<Relationship Id="rId202" Type="http://schemas.openxmlformats.org/officeDocument/2006/relationships/worksheet" Target="worksheets/sheet202.xml"/>
<Relationship Id="rId223" Type="http://schemas.openxmlformats.org/officeDocument/2006/relationships/worksheet" Target="worksheets/sheet223.xml"/>
<Relationship Id="rId244" Type="http://schemas.openxmlformats.org/officeDocument/2006/relationships/worksheet" Target="worksheets/sheet244.xml"/>
<Relationship Id="rId18" Type="http://schemas.openxmlformats.org/officeDocument/2006/relationships/worksheet" Target="worksheets/sheet18.xml"/>
<Relationship Id="rId39" Type="http://schemas.openxmlformats.org/officeDocument/2006/relationships/worksheet" Target="worksheets/sheet39.xml"/>
<Relationship Id="rId265" Type="http://schemas.openxmlformats.org/officeDocument/2006/relationships/worksheet" Target="worksheets/sheet265.xml"/>
<Relationship Id="rId286" Type="http://schemas.openxmlformats.org/officeDocument/2006/relationships/worksheet" Target="worksheets/sheet286.xml"/>
<Relationship Id="rId50" Type="http://schemas.openxmlformats.org/officeDocument/2006/relationships/worksheet" Target="worksheets/sheet50.xml"/>
<Relationship Id="rId104" Type="http://schemas.openxmlformats.org/officeDocument/2006/relationships/worksheet" Target="worksheets/sheet104.xml"/>
<Relationship Id="rId125" Type="http://schemas.openxmlformats.org/officeDocument/2006/relationships/worksheet" Target="worksheets/sheet125.xml"/>
<Relationship Id="rId146" Type="http://schemas.openxmlformats.org/officeDocument/2006/relationships/worksheet" Target="worksheets/sheet146.xml"/>
<Relationship Id="rId167" Type="http://schemas.openxmlformats.org/officeDocument/2006/relationships/worksheet" Target="worksheets/sheet167.xml"/>
<Relationship Id="rId188" Type="http://schemas.openxmlformats.org/officeDocument/2006/relationships/worksheet" Target="worksheets/sheet188.xml"/>
<Relationship Id="rId311" Type="http://schemas.openxmlformats.org/officeDocument/2006/relationships/worksheet" Target="worksheets/sheet311.xml"/>
<Relationship Id="rId332" Type="http://schemas.openxmlformats.org/officeDocument/2006/relationships/worksheet" Target="worksheets/sheet332.xml"/>
<Relationship Id="rId353" Type="http://schemas.openxmlformats.org/officeDocument/2006/relationships/worksheet" Target="worksheets/sheet353.xml"/>
<Relationship Id="rId71" Type="http://schemas.openxmlformats.org/officeDocument/2006/relationships/worksheet" Target="worksheets/sheet71.xml"/>
<Relationship Id="rId92" Type="http://schemas.openxmlformats.org/officeDocument/2006/relationships/worksheet" Target="worksheets/sheet92.xml"/>
<Relationship Id="rId213" Type="http://schemas.openxmlformats.org/officeDocument/2006/relationships/worksheet" Target="worksheets/sheet213.xml"/>
<Relationship Id="rId234" Type="http://schemas.openxmlformats.org/officeDocument/2006/relationships/worksheet" Target="worksheets/sheet234.xml"/>
<Relationship Id="rId2" Type="http://schemas.openxmlformats.org/officeDocument/2006/relationships/worksheet" Target="worksheets/sheet2.xml"/>
<Relationship Id="rId29" Type="http://schemas.openxmlformats.org/officeDocument/2006/relationships/worksheet" Target="worksheets/sheet29.xml"/>
<Relationship Id="rId255" Type="http://schemas.openxmlformats.org/officeDocument/2006/relationships/worksheet" Target="worksheets/sheet255.xml"/>
<Relationship Id="rId276" Type="http://schemas.openxmlformats.org/officeDocument/2006/relationships/worksheet" Target="worksheets/sheet276.xml"/>
<Relationship Id="rId297" Type="http://schemas.openxmlformats.org/officeDocument/2006/relationships/worksheet" Target="worksheets/sheet297.xml"/>
<Relationship Id="rId40" Type="http://schemas.openxmlformats.org/officeDocument/2006/relationships/worksheet" Target="worksheets/sheet40.xml"/>
<Relationship Id="rId115" Type="http://schemas.openxmlformats.org/officeDocument/2006/relationships/worksheet" Target="worksheets/sheet115.xml"/>
<Relationship Id="rId136" Type="http://schemas.openxmlformats.org/officeDocument/2006/relationships/worksheet" Target="worksheets/sheet136.xml"/>
<Relationship Id="rId157" Type="http://schemas.openxmlformats.org/officeDocument/2006/relationships/worksheet" Target="worksheets/sheet157.xml"/>
<Relationship Id="rId178" Type="http://schemas.openxmlformats.org/officeDocument/2006/relationships/worksheet" Target="worksheets/sheet178.xml"/>
<Relationship Id="rId301" Type="http://schemas.openxmlformats.org/officeDocument/2006/relationships/worksheet" Target="worksheets/sheet301.xml"/>
<Relationship Id="rId322" Type="http://schemas.openxmlformats.org/officeDocument/2006/relationships/worksheet" Target="worksheets/sheet322.xml"/>
<Relationship Id="rId343" Type="http://schemas.openxmlformats.org/officeDocument/2006/relationships/worksheet" Target="worksheets/sheet343.xml"/>
<Relationship Id="rId364" Type="http://schemas.openxmlformats.org/officeDocument/2006/relationships/styles" Target="styles.xml"/>
<Relationship Id="rId61" Type="http://schemas.openxmlformats.org/officeDocument/2006/relationships/worksheet" Target="worksheets/sheet61.xml"/>
<Relationship Id="rId82" Type="http://schemas.openxmlformats.org/officeDocument/2006/relationships/worksheet" Target="worksheets/sheet82.xml"/>
<Relationship Id="rId199" Type="http://schemas.openxmlformats.org/officeDocument/2006/relationships/worksheet" Target="worksheets/sheet199.xml"/>
<Relationship Id="rId203" Type="http://schemas.openxmlformats.org/officeDocument/2006/relationships/worksheet" Target="worksheets/sheet203.xml"/>
<Relationship Id="rId19" Type="http://schemas.openxmlformats.org/officeDocument/2006/relationships/worksheet" Target="worksheets/sheet19.xml"/>
<Relationship Id="rId224" Type="http://schemas.openxmlformats.org/officeDocument/2006/relationships/worksheet" Target="worksheets/sheet224.xml"/>
<Relationship Id="rId245" Type="http://schemas.openxmlformats.org/officeDocument/2006/relationships/worksheet" Target="worksheets/sheet245.xml"/>
<Relationship Id="rId266" Type="http://schemas.openxmlformats.org/officeDocument/2006/relationships/worksheet" Target="worksheets/sheet266.xml"/>
<Relationship Id="rId287" Type="http://schemas.openxmlformats.org/officeDocument/2006/relationships/worksheet" Target="worksheets/sheet287.xml"/>
<Relationship Id="rId30" Type="http://schemas.openxmlformats.org/officeDocument/2006/relationships/worksheet" Target="worksheets/sheet30.xml"/>
<Relationship Id="rId105" Type="http://schemas.openxmlformats.org/officeDocument/2006/relationships/worksheet" Target="worksheets/sheet105.xml"/>
<Relationship Id="rId126" Type="http://schemas.openxmlformats.org/officeDocument/2006/relationships/worksheet" Target="worksheets/sheet126.xml"/>
<Relationship Id="rId147" Type="http://schemas.openxmlformats.org/officeDocument/2006/relationships/worksheet" Target="worksheets/sheet147.xml"/>
<Relationship Id="rId168" Type="http://schemas.openxmlformats.org/officeDocument/2006/relationships/worksheet" Target="worksheets/sheet168.xml"/>
<Relationship Id="rId312" Type="http://schemas.openxmlformats.org/officeDocument/2006/relationships/worksheet" Target="worksheets/sheet312.xml"/>
<Relationship Id="rId333" Type="http://schemas.openxmlformats.org/officeDocument/2006/relationships/worksheet" Target="worksheets/sheet333.xml"/>
<Relationship Id="rId354" Type="http://schemas.openxmlformats.org/officeDocument/2006/relationships/worksheet" Target="worksheets/sheet354.xml"/>
<Relationship Id="rId51" Type="http://schemas.openxmlformats.org/officeDocument/2006/relationships/worksheet" Target="worksheets/sheet51.xml"/>
<Relationship Id="rId72" Type="http://schemas.openxmlformats.org/officeDocument/2006/relationships/worksheet" Target="worksheets/sheet72.xml"/>
<Relationship Id="rId93" Type="http://schemas.openxmlformats.org/officeDocument/2006/relationships/worksheet" Target="worksheets/sheet93.xml"/>
<Relationship Id="rId189" Type="http://schemas.openxmlformats.org/officeDocument/2006/relationships/worksheet" Target="worksheets/sheet189.xml"/>
<Relationship Id="rId3" Type="http://schemas.openxmlformats.org/officeDocument/2006/relationships/worksheet" Target="worksheets/sheet3.xml"/>
<Relationship Id="rId214" Type="http://schemas.openxmlformats.org/officeDocument/2006/relationships/worksheet" Target="worksheets/sheet214.xml"/>
<Relationship Id="rId235" Type="http://schemas.openxmlformats.org/officeDocument/2006/relationships/worksheet" Target="worksheets/sheet235.xml"/>
<Relationship Id="rId256" Type="http://schemas.openxmlformats.org/officeDocument/2006/relationships/worksheet" Target="worksheets/sheet256.xml"/>
<Relationship Id="rId277" Type="http://schemas.openxmlformats.org/officeDocument/2006/relationships/worksheet" Target="worksheets/sheet277.xml"/>
<Relationship Id="rId298" Type="http://schemas.openxmlformats.org/officeDocument/2006/relationships/worksheet" Target="worksheets/sheet298.xml"/>
<Relationship Id="rId116" Type="http://schemas.openxmlformats.org/officeDocument/2006/relationships/worksheet" Target="worksheets/sheet116.xml"/>
<Relationship Id="rId137" Type="http://schemas.openxmlformats.org/officeDocument/2006/relationships/worksheet" Target="worksheets/sheet137.xml"/>
<Relationship Id="rId158" Type="http://schemas.openxmlformats.org/officeDocument/2006/relationships/worksheet" Target="worksheets/sheet158.xml"/>
<Relationship Id="rId302" Type="http://schemas.openxmlformats.org/officeDocument/2006/relationships/worksheet" Target="worksheets/sheet302.xml"/>
<Relationship Id="rId323" Type="http://schemas.openxmlformats.org/officeDocument/2006/relationships/worksheet" Target="worksheets/sheet323.xml"/>
<Relationship Id="rId344" Type="http://schemas.openxmlformats.org/officeDocument/2006/relationships/worksheet" Target="worksheets/sheet344.xml"/>
<Relationship Id="rId20" Type="http://schemas.openxmlformats.org/officeDocument/2006/relationships/worksheet" Target="worksheets/sheet20.xml"/>
<Relationship Id="rId41" Type="http://schemas.openxmlformats.org/officeDocument/2006/relationships/worksheet" Target="worksheets/sheet41.xml"/>
<Relationship Id="rId62" Type="http://schemas.openxmlformats.org/officeDocument/2006/relationships/worksheet" Target="worksheets/sheet62.xml"/>
<Relationship Id="rId83" Type="http://schemas.openxmlformats.org/officeDocument/2006/relationships/worksheet" Target="worksheets/sheet83.xml"/>
<Relationship Id="rId179" Type="http://schemas.openxmlformats.org/officeDocument/2006/relationships/worksheet" Target="worksheets/sheet179.xml"/>
<Relationship Id="rId365" Type="http://schemas.openxmlformats.org/officeDocument/2006/relationships/sharedStrings" Target="sharedStrings.xml"/>
<Relationship Id="rId190" Type="http://schemas.openxmlformats.org/officeDocument/2006/relationships/worksheet" Target="worksheets/sheet190.xml"/>
<Relationship Id="rId204" Type="http://schemas.openxmlformats.org/officeDocument/2006/relationships/worksheet" Target="worksheets/sheet204.xml"/>
<Relationship Id="rId225" Type="http://schemas.openxmlformats.org/officeDocument/2006/relationships/worksheet" Target="worksheets/sheet225.xml"/>
<Relationship Id="rId246" Type="http://schemas.openxmlformats.org/officeDocument/2006/relationships/worksheet" Target="worksheets/sheet246.xml"/>
<Relationship Id="rId267" Type="http://schemas.openxmlformats.org/officeDocument/2006/relationships/worksheet" Target="worksheets/sheet267.xml"/>
<Relationship Id="rId288" Type="http://schemas.openxmlformats.org/officeDocument/2006/relationships/worksheet" Target="worksheets/sheet288.xml"/>
</Relationships>

</file>

<file path=xl/ctrlProps/ctrlProp1.xml><?xml version="1.0" encoding="utf-8"?>
<formControlPr xmlns="http://schemas.microsoft.com/office/spreadsheetml/2009/9/main" objectType="Spin" dx="15" max="30000" page="10" val="19"/>
</file>

<file path=xl/drawings/drawing1.xml><?xml version="1.0" encoding="utf-8"?>
<xdr:wsDr xmlns:xdr="http://schemas.openxmlformats.org/drawingml/2006/spreadsheetDrawing" xmlns:a="http://schemas.openxmlformats.org/drawingml/2006/main">
  <xdr:twoCellAnchor>
    <xdr:from>
      <xdr:col>1</xdr:col>
      <xdr:colOff>85725</xdr:colOff>
      <xdr:row>16</xdr:row>
      <xdr:rowOff>9524</xdr:rowOff>
    </xdr:from>
    <xdr:to>
      <xdr:col>1</xdr:col>
      <xdr:colOff>152400</xdr:colOff>
      <xdr:row>18</xdr:row>
      <xdr:rowOff>0</xdr:rowOff>
    </xdr:to>
    <xdr:sp macro="" textlink="">
      <xdr:nvSpPr>
        <xdr:cNvPr id="2" name="AutoShape 1"/>
        <xdr:cNvSpPr>
          <a:spLocks/>
        </xdr:cNvSpPr>
      </xdr:nvSpPr>
      <xdr:spPr bwMode="auto">
        <a:xfrm>
          <a:off x="323850" y="3952874"/>
          <a:ext cx="66675" cy="447676"/>
        </a:xfrm>
        <a:prstGeom prst="leftBrace">
          <a:avLst>
            <a:gd name="adj1" fmla="val 317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xdr:colOff>
          <xdr:row>0</xdr:row>
          <xdr:rowOff>0</xdr:rowOff>
        </xdr:from>
        <xdr:to>
          <xdr:col>7</xdr:col>
          <xdr:colOff>809625</xdr:colOff>
          <xdr:row>0</xdr:row>
          <xdr:rowOff>0</xdr:rowOff>
        </xdr:to>
        <xdr:sp macro="" textlink="">
          <xdr:nvSpPr>
            <xdr:cNvPr id="39937" name="Spinner 1" hidden="1">
              <a:extLst>
                <a:ext uri="{63B3BB69-23CF-44E3-9099-C40C66FF867C}">
                  <a14:compatExt spid="_x0000_s3993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38100</xdr:colOff>
      <xdr:row>2</xdr:row>
      <xdr:rowOff>152400</xdr:rowOff>
    </xdr:from>
    <xdr:ext cx="104775" cy="221877"/>
    <xdr:sp macro="" textlink="">
      <xdr:nvSpPr>
        <xdr:cNvPr id="2" name="Text Box 1"/>
        <xdr:cNvSpPr txBox="1">
          <a:spLocks noChangeArrowheads="1"/>
        </xdr:cNvSpPr>
      </xdr:nvSpPr>
      <xdr:spPr bwMode="auto">
        <a:xfrm>
          <a:off x="1409700" y="4953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38100</xdr:colOff>
      <xdr:row>2</xdr:row>
      <xdr:rowOff>152400</xdr:rowOff>
    </xdr:from>
    <xdr:ext cx="104775" cy="221877"/>
    <xdr:sp macro="" textlink="">
      <xdr:nvSpPr>
        <xdr:cNvPr id="3" name="Text Box 1"/>
        <xdr:cNvSpPr txBox="1">
          <a:spLocks noChangeArrowheads="1"/>
        </xdr:cNvSpPr>
      </xdr:nvSpPr>
      <xdr:spPr bwMode="auto">
        <a:xfrm>
          <a:off x="1409700" y="49530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266700</xdr:colOff>
      <xdr:row>25</xdr:row>
      <xdr:rowOff>85725</xdr:rowOff>
    </xdr:from>
    <xdr:to>
      <xdr:col>0</xdr:col>
      <xdr:colOff>333375</xdr:colOff>
      <xdr:row>34</xdr:row>
      <xdr:rowOff>180975</xdr:rowOff>
    </xdr:to>
    <xdr:sp macro="" textlink="">
      <xdr:nvSpPr>
        <xdr:cNvPr id="2" name="AutoShape 2"/>
        <xdr:cNvSpPr>
          <a:spLocks/>
        </xdr:cNvSpPr>
      </xdr:nvSpPr>
      <xdr:spPr bwMode="auto">
        <a:xfrm>
          <a:off x="266700" y="5857875"/>
          <a:ext cx="66675" cy="2152650"/>
        </a:xfrm>
        <a:prstGeom prst="leftBrace">
          <a:avLst>
            <a:gd name="adj1" fmla="val 19791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8</xdr:row>
      <xdr:rowOff>9525</xdr:rowOff>
    </xdr:from>
    <xdr:to>
      <xdr:col>0</xdr:col>
      <xdr:colOff>352425</xdr:colOff>
      <xdr:row>17</xdr:row>
      <xdr:rowOff>209550</xdr:rowOff>
    </xdr:to>
    <xdr:sp macro="" textlink="">
      <xdr:nvSpPr>
        <xdr:cNvPr id="4" name="AutoShape 2"/>
        <xdr:cNvSpPr>
          <a:spLocks/>
        </xdr:cNvSpPr>
      </xdr:nvSpPr>
      <xdr:spPr bwMode="auto">
        <a:xfrm>
          <a:off x="247650" y="1895475"/>
          <a:ext cx="104775" cy="2257425"/>
        </a:xfrm>
        <a:prstGeom prst="leftBrace">
          <a:avLst>
            <a:gd name="adj1" fmla="val 9362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161925</xdr:colOff>
      <xdr:row>14</xdr:row>
      <xdr:rowOff>0</xdr:rowOff>
    </xdr:from>
    <xdr:ext cx="104775" cy="226919"/>
    <xdr:sp macro="" textlink="">
      <xdr:nvSpPr>
        <xdr:cNvPr id="2" name="Text Box 5"/>
        <xdr:cNvSpPr txBox="1">
          <a:spLocks noChangeArrowheads="1"/>
        </xdr:cNvSpPr>
      </xdr:nvSpPr>
      <xdr:spPr bwMode="auto">
        <a:xfrm>
          <a:off x="3590925" y="2400300"/>
          <a:ext cx="104775" cy="22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3" name="Text Box 6"/>
        <xdr:cNvSpPr txBox="1">
          <a:spLocks noChangeArrowheads="1"/>
        </xdr:cNvSpPr>
      </xdr:nvSpPr>
      <xdr:spPr bwMode="auto">
        <a:xfrm>
          <a:off x="3590925" y="24003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4" name="Text Box 6"/>
        <xdr:cNvSpPr txBox="1">
          <a:spLocks noChangeArrowheads="1"/>
        </xdr:cNvSpPr>
      </xdr:nvSpPr>
      <xdr:spPr bwMode="auto">
        <a:xfrm>
          <a:off x="3590925" y="24003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161925</xdr:colOff>
      <xdr:row>24</xdr:row>
      <xdr:rowOff>0</xdr:rowOff>
    </xdr:from>
    <xdr:ext cx="104775" cy="228600"/>
    <xdr:sp macro="" textlink="">
      <xdr:nvSpPr>
        <xdr:cNvPr id="2" name="Text Box 5"/>
        <xdr:cNvSpPr txBox="1">
          <a:spLocks noChangeArrowheads="1"/>
        </xdr:cNvSpPr>
      </xdr:nvSpPr>
      <xdr:spPr bwMode="auto">
        <a:xfrm>
          <a:off x="2219325" y="41148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3" name="Text Box 6"/>
        <xdr:cNvSpPr txBox="1">
          <a:spLocks noChangeArrowheads="1"/>
        </xdr:cNvSpPr>
      </xdr:nvSpPr>
      <xdr:spPr bwMode="auto">
        <a:xfrm>
          <a:off x="2219325" y="4019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4" name="Text Box 6"/>
        <xdr:cNvSpPr txBox="1">
          <a:spLocks noChangeArrowheads="1"/>
        </xdr:cNvSpPr>
      </xdr:nvSpPr>
      <xdr:spPr bwMode="auto">
        <a:xfrm>
          <a:off x="2219325" y="401955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

</Relationships>

</file>

<file path=xl/worksheets/_rels/sheet10.xml.rels><?xml version="1.0" encoding="UTF-8" standalone="yes"?>

<Relationships xmlns="http://schemas.openxmlformats.org/package/2006/relationships">

</Relationships>

</file>

<file path=xl/worksheets/_rels/sheet100.xml.rels><?xml version="1.0" encoding="UTF-8" standalone="yes"?>

<Relationships xmlns="http://schemas.openxmlformats.org/package/2006/relationships">

</Relationships>

</file>

<file path=xl/worksheets/_rels/sheet101.xml.rels><?xml version="1.0" encoding="UTF-8" standalone="yes"?>

<Relationships xmlns="http://schemas.openxmlformats.org/package/2006/relationships">

</Relationships>

</file>

<file path=xl/worksheets/_rels/sheet102.xml.rels><?xml version="1.0" encoding="UTF-8" standalone="yes"?>

<Relationships xmlns="http://schemas.openxmlformats.org/package/2006/relationships">

</Relationships>

</file>

<file path=xl/worksheets/_rels/sheet103.xml.rels><?xml version="1.0" encoding="UTF-8" standalone="yes"?>

<Relationships xmlns="http://schemas.openxmlformats.org/package/2006/relationships">

</Relationships>

</file>

<file path=xl/worksheets/_rels/sheet104.xml.rels><?xml version="1.0" encoding="UTF-8" standalone="yes"?>

<Relationships xmlns="http://schemas.openxmlformats.org/package/2006/relationships">

</Relationships>

</file>

<file path=xl/worksheets/_rels/sheet105.xml.rels><?xml version="1.0" encoding="UTF-8" standalone="yes"?>

<Relationships xmlns="http://schemas.openxmlformats.org/package/2006/relationships">

</Relationships>

</file>

<file path=xl/worksheets/_rels/sheet106.xml.rels><?xml version="1.0" encoding="UTF-8" standalone="yes"?>

<Relationships xmlns="http://schemas.openxmlformats.org/package/2006/relationships">

</Relationships>

</file>

<file path=xl/worksheets/_rels/sheet107.xml.rels><?xml version="1.0" encoding="UTF-8" standalone="yes"?>

<Relationships xmlns="http://schemas.openxmlformats.org/package/2006/relationships">

</Relationships>

</file>

<file path=xl/worksheets/_rels/sheet108.xml.rels><?xml version="1.0" encoding="UTF-8" standalone="yes"?>

<Relationships xmlns="http://schemas.openxmlformats.org/package/2006/relationships">

</Relationships>

</file>

<file path=xl/worksheets/_rels/sheet109.xml.rels><?xml version="1.0" encoding="UTF-8" standalone="yes"?>

<Relationships xmlns="http://schemas.openxmlformats.org/package/2006/relationships">

</Relationships>

</file>

<file path=xl/worksheets/_rels/sheet11.xml.rels><?xml version="1.0" encoding="UTF-8" standalone="yes"?>

<Relationships xmlns="http://schemas.openxmlformats.org/package/2006/relationships">

</Relationships>

</file>

<file path=xl/worksheets/_rels/sheet110.xml.rels><?xml version="1.0" encoding="UTF-8" standalone="yes"?>

<Relationships xmlns="http://schemas.openxmlformats.org/package/2006/relationships">

</Relationships>

</file>

<file path=xl/worksheets/_rels/sheet111.xml.rels><?xml version="1.0" encoding="UTF-8" standalone="yes"?>

<Relationships xmlns="http://schemas.openxmlformats.org/package/2006/relationships">

</Relationships>

</file>

<file path=xl/worksheets/_rels/sheet112.xml.rels><?xml version="1.0" encoding="UTF-8" standalone="yes"?>

<Relationships xmlns="http://schemas.openxmlformats.org/package/2006/relationships">

</Relationships>

</file>

<file path=xl/worksheets/_rels/sheet113.xml.rels><?xml version="1.0" encoding="UTF-8" standalone="yes"?>

<Relationships xmlns="http://schemas.openxmlformats.org/package/2006/relationships">

</Relationships>

</file>

<file path=xl/worksheets/_rels/sheet114.xml.rels><?xml version="1.0" encoding="UTF-8" standalone="yes"?>

<Relationships xmlns="http://schemas.openxmlformats.org/package/2006/relationships">

</Relationships>

</file>

<file path=xl/worksheets/_rels/sheet115.xml.rels><?xml version="1.0" encoding="UTF-8" standalone="yes"?>

<Relationships xmlns="http://schemas.openxmlformats.org/package/2006/relationships">

</Relationships>

</file>

<file path=xl/worksheets/_rels/sheet116.xml.rels><?xml version="1.0" encoding="UTF-8" standalone="yes"?>

<Relationships xmlns="http://schemas.openxmlformats.org/package/2006/relationships">

</Relationships>

</file>

<file path=xl/worksheets/_rels/sheet117.xml.rels><?xml version="1.0" encoding="UTF-8" standalone="yes"?>

<Relationships xmlns="http://schemas.openxmlformats.org/package/2006/relationships">

</Relationships>

</file>

<file path=xl/worksheets/_rels/sheet118.xml.rels><?xml version="1.0" encoding="UTF-8" standalone="yes"?>

<Relationships xmlns="http://schemas.openxmlformats.org/package/2006/relationships">

</Relationships>

</file>

<file path=xl/worksheets/_rels/sheet119.xml.rels><?xml version="1.0" encoding="UTF-8" standalone="yes"?>

<Relationships xmlns="http://schemas.openxmlformats.org/package/2006/relationships">

</Relationships>

</file>

<file path=xl/worksheets/_rels/sheet12.xml.rels><?xml version="1.0" encoding="UTF-8" standalone="yes"?>

<Relationships xmlns="http://schemas.openxmlformats.org/package/2006/relationships">

</Relationships>

</file>

<file path=xl/worksheets/_rels/sheet120.xml.rels><?xml version="1.0" encoding="UTF-8" standalone="yes"?>

<Relationships xmlns="http://schemas.openxmlformats.org/package/2006/relationships">

</Relationships>

</file>

<file path=xl/worksheets/_rels/sheet121.xml.rels><?xml version="1.0" encoding="UTF-8" standalone="yes"?>

<Relationships xmlns="http://schemas.openxmlformats.org/package/2006/relationships">

</Relationships>

</file>

<file path=xl/worksheets/_rels/sheet122.xml.rels><?xml version="1.0" encoding="UTF-8" standalone="yes"?>

<Relationships xmlns="http://schemas.openxmlformats.org/package/2006/relationships">

</Relationships>

</file>

<file path=xl/worksheets/_rels/sheet123.xml.rels><?xml version="1.0" encoding="UTF-8" standalone="yes"?>

<Relationships xmlns="http://schemas.openxmlformats.org/package/2006/relationships">

</Relationships>

</file>

<file path=xl/worksheets/_rels/sheet124.xml.rels><?xml version="1.0" encoding="UTF-8" standalone="yes"?>

<Relationships xmlns="http://schemas.openxmlformats.org/package/2006/relationships">

</Relationships>

</file>

<file path=xl/worksheets/_rels/sheet125.xml.rels><?xml version="1.0" encoding="UTF-8" standalone="yes"?>

<Relationships xmlns="http://schemas.openxmlformats.org/package/2006/relationships">

</Relationships>

</file>

<file path=xl/worksheets/_rels/sheet126.xml.rels><?xml version="1.0" encoding="UTF-8" standalone="yes"?>

<Relationships xmlns="http://schemas.openxmlformats.org/package/2006/relationships">

</Relationships>

</file>

<file path=xl/worksheets/_rels/sheet127.xml.rels><?xml version="1.0" encoding="UTF-8" standalone="yes"?>

<Relationships xmlns="http://schemas.openxmlformats.org/package/2006/relationships">

</Relationships>

</file>

<file path=xl/worksheets/_rels/sheet128.xml.rels><?xml version="1.0" encoding="UTF-8" standalone="yes"?>

<Relationships xmlns="http://schemas.openxmlformats.org/package/2006/relationships">

</Relationships>

</file>

<file path=xl/worksheets/_rels/sheet129.xml.rels><?xml version="1.0" encoding="UTF-8" standalone="yes"?>

<Relationships xmlns="http://schemas.openxmlformats.org/package/2006/relationships">

</Relationships>

</file>

<file path=xl/worksheets/_rels/sheet13.xml.rels><?xml version="1.0" encoding="UTF-8" standalone="yes"?>

<Relationships xmlns="http://schemas.openxmlformats.org/package/2006/relationships">

</Relationships>

</file>

<file path=xl/worksheets/_rels/sheet130.xml.rels><?xml version="1.0" encoding="UTF-8" standalone="yes"?>

<Relationships xmlns="http://schemas.openxmlformats.org/package/2006/relationships">

</Relationships>

</file>

<file path=xl/worksheets/_rels/sheet131.xml.rels><?xml version="1.0" encoding="UTF-8" standalone="yes"?>

<Relationships xmlns="http://schemas.openxmlformats.org/package/2006/relationships">

</Relationships>

</file>

<file path=xl/worksheets/_rels/sheet132.xml.rels><?xml version="1.0" encoding="UTF-8" standalone="yes"?>

<Relationships xmlns="http://schemas.openxmlformats.org/package/2006/relationships">

</Relationships>

</file>

<file path=xl/worksheets/_rels/sheet133.xml.rels><?xml version="1.0" encoding="UTF-8" standalone="yes"?>

<Relationships xmlns="http://schemas.openxmlformats.org/package/2006/relationships">

</Relationships>

</file>

<file path=xl/worksheets/_rels/sheet134.xml.rels><?xml version="1.0" encoding="UTF-8" standalone="yes"?>

<Relationships xmlns="http://schemas.openxmlformats.org/package/2006/relationships">

</Relationships>

</file>

<file path=xl/worksheets/_rels/sheet135.xml.rels><?xml version="1.0" encoding="UTF-8" standalone="yes"?>

<Relationships xmlns="http://schemas.openxmlformats.org/package/2006/relationships">

</Relationships>

</file>

<file path=xl/worksheets/_rels/sheet136.xml.rels><?xml version="1.0" encoding="UTF-8" standalone="yes"?>

<Relationships xmlns="http://schemas.openxmlformats.org/package/2006/relationships">

</Relationships>

</file>

<file path=xl/worksheets/_rels/sheet137.xml.rels><?xml version="1.0" encoding="UTF-8" standalone="yes"?>

<Relationships xmlns="http://schemas.openxmlformats.org/package/2006/relationships">

</Relationships>

</file>

<file path=xl/worksheets/_rels/sheet138.xml.rels><?xml version="1.0" encoding="UTF-8" standalone="yes"?>

<Relationships xmlns="http://schemas.openxmlformats.org/package/2006/relationships">

</Relationships>

</file>

<file path=xl/worksheets/_rels/sheet139.xml.rels><?xml version="1.0" encoding="UTF-8" standalone="yes"?>

<Relationships xmlns="http://schemas.openxmlformats.org/package/2006/relationships">

</Relationships>

</file>

<file path=xl/worksheets/_rels/sheet14.xml.rels><?xml version="1.0" encoding="UTF-8" standalone="yes"?>

<Relationships xmlns="http://schemas.openxmlformats.org/package/2006/relationships">

</Relationships>

</file>

<file path=xl/worksheets/_rels/sheet140.xml.rels><?xml version="1.0" encoding="UTF-8" standalone="yes"?>

<Relationships xmlns="http://schemas.openxmlformats.org/package/2006/relationships">

</Relationships>

</file>

<file path=xl/worksheets/_rels/sheet141.xml.rels><?xml version="1.0" encoding="UTF-8" standalone="yes"?>

<Relationships xmlns="http://schemas.openxmlformats.org/package/2006/relationships">

</Relationships>

</file>

<file path=xl/worksheets/_rels/sheet142.xml.rels><?xml version="1.0" encoding="UTF-8" standalone="yes"?>

<Relationships xmlns="http://schemas.openxmlformats.org/package/2006/relationships">

</Relationships>

</file>

<file path=xl/worksheets/_rels/sheet143.xml.rels><?xml version="1.0" encoding="UTF-8" standalone="yes"?>

<Relationships xmlns="http://schemas.openxmlformats.org/package/2006/relationships">

</Relationships>

</file>

<file path=xl/worksheets/_rels/sheet144.xml.rels><?xml version="1.0" encoding="UTF-8" standalone="yes"?>

<Relationships xmlns="http://schemas.openxmlformats.org/package/2006/relationships">

</Relationships>

</file>

<file path=xl/worksheets/_rels/sheet145.xml.rels><?xml version="1.0" encoding="UTF-8" standalone="yes"?>

<Relationships xmlns="http://schemas.openxmlformats.org/package/2006/relationships">

</Relationships>

</file>

<file path=xl/worksheets/_rels/sheet146.xml.rels><?xml version="1.0" encoding="UTF-8" standalone="yes"?>

<Relationships xmlns="http://schemas.openxmlformats.org/package/2006/relationships">

</Relationships>

</file>

<file path=xl/worksheets/_rels/sheet147.xml.rels><?xml version="1.0" encoding="UTF-8" standalone="yes"?>

<Relationships xmlns="http://schemas.openxmlformats.org/package/2006/relationships">

</Relationships>

</file>

<file path=xl/worksheets/_rels/sheet148.xml.rels><?xml version="1.0" encoding="UTF-8" standalone="yes"?>

<Relationships xmlns="http://schemas.openxmlformats.org/package/2006/relationships">

</Relationships>

</file>

<file path=xl/worksheets/_rels/sheet149.xml.rels><?xml version="1.0" encoding="UTF-8" standalone="yes"?>

<Relationships xmlns="http://schemas.openxmlformats.org/package/2006/relationships">

</Relationships>

</file>

<file path=xl/worksheets/_rels/sheet15.xml.rels><?xml version="1.0" encoding="UTF-8" standalone="yes"?>

<Relationships xmlns="http://schemas.openxmlformats.org/package/2006/relationships">

</Relationships>

</file>

<file path=xl/worksheets/_rels/sheet150.xml.rels><?xml version="1.0" encoding="UTF-8" standalone="yes"?>

<Relationships xmlns="http://schemas.openxmlformats.org/package/2006/relationships">

</Relationships>

</file>

<file path=xl/worksheets/_rels/sheet151.xml.rels><?xml version="1.0" encoding="UTF-8" standalone="yes"?>

<Relationships xmlns="http://schemas.openxmlformats.org/package/2006/relationships">

</Relationships>

</file>

<file path=xl/worksheets/_rels/sheet152.xml.rels><?xml version="1.0" encoding="UTF-8" standalone="yes"?>

<Relationships xmlns="http://schemas.openxmlformats.org/package/2006/relationships">

</Relationships>

</file>

<file path=xl/worksheets/_rels/sheet153.xml.rels><?xml version="1.0" encoding="UTF-8" standalone="yes"?>

<Relationships xmlns="http://schemas.openxmlformats.org/package/2006/relationships">

</Relationships>

</file>

<file path=xl/worksheets/_rels/sheet154.xml.rels><?xml version="1.0" encoding="UTF-8" standalone="yes"?>

<Relationships xmlns="http://schemas.openxmlformats.org/package/2006/relationships">

</Relationships>

</file>

<file path=xl/worksheets/_rels/sheet155.xml.rels><?xml version="1.0" encoding="UTF-8" standalone="yes"?>

<Relationships xmlns="http://schemas.openxmlformats.org/package/2006/relationships">

</Relationships>

</file>

<file path=xl/worksheets/_rels/sheet156.xml.rels><?xml version="1.0" encoding="UTF-8" standalone="yes"?>

<Relationships xmlns="http://schemas.openxmlformats.org/package/2006/relationships">

</Relationships>

</file>

<file path=xl/worksheets/_rels/sheet157.xml.rels><?xml version="1.0" encoding="UTF-8" standalone="yes"?>

<Relationships xmlns="http://schemas.openxmlformats.org/package/2006/relationships">

</Relationships>

</file>

<file path=xl/worksheets/_rels/sheet158.xml.rels><?xml version="1.0" encoding="UTF-8" standalone="yes"?>

<Relationships xmlns="http://schemas.openxmlformats.org/package/2006/relationships">

</Relationships>

</file>

<file path=xl/worksheets/_rels/sheet159.xml.rels><?xml version="1.0" encoding="UTF-8" standalone="yes"?>

<Relationships xmlns="http://schemas.openxmlformats.org/package/2006/relationships">

</Relationships>

</file>

<file path=xl/worksheets/_rels/sheet16.xml.rels><?xml version="1.0" encoding="UTF-8" standalone="yes"?>

<Relationships xmlns="http://schemas.openxmlformats.org/package/2006/relationships">

</Relationships>

</file>

<file path=xl/worksheets/_rels/sheet160.xml.rels><?xml version="1.0" encoding="UTF-8" standalone="yes"?>

<Relationships xmlns="http://schemas.openxmlformats.org/package/2006/relationships">

</Relationships>

</file>

<file path=xl/worksheets/_rels/sheet161.xml.rels><?xml version="1.0" encoding="UTF-8" standalone="yes"?>

<Relationships xmlns="http://schemas.openxmlformats.org/package/2006/relationships">

</Relationships>

</file>

<file path=xl/worksheets/_rels/sheet162.xml.rels><?xml version="1.0" encoding="UTF-8" standalone="yes"?>

<Relationships xmlns="http://schemas.openxmlformats.org/package/2006/relationships">

</Relationships>

</file>

<file path=xl/worksheets/_rels/sheet163.xml.rels><?xml version="1.0" encoding="UTF-8" standalone="yes"?>

<Relationships xmlns="http://schemas.openxmlformats.org/package/2006/relationships">

</Relationships>

</file>

<file path=xl/worksheets/_rels/sheet164.xml.rels><?xml version="1.0" encoding="UTF-8" standalone="yes"?>

<Relationships xmlns="http://schemas.openxmlformats.org/package/2006/relationships">

</Relationships>

</file>

<file path=xl/worksheets/_rels/sheet165.xml.rels><?xml version="1.0" encoding="UTF-8" standalone="yes"?>

<Relationships xmlns="http://schemas.openxmlformats.org/package/2006/relationships">

</Relationships>

</file>

<file path=xl/worksheets/_rels/sheet166.xml.rels><?xml version="1.0" encoding="UTF-8" standalone="yes"?>

<Relationships xmlns="http://schemas.openxmlformats.org/package/2006/relationships">

</Relationships>

</file>

<file path=xl/worksheets/_rels/sheet167.xml.rels><?xml version="1.0" encoding="UTF-8" standalone="yes"?>

<Relationships xmlns="http://schemas.openxmlformats.org/package/2006/relationships">

</Relationships>

</file>

<file path=xl/worksheets/_rels/sheet168.xml.rels><?xml version="1.0" encoding="UTF-8" standalone="yes"?>

<Relationships xmlns="http://schemas.openxmlformats.org/package/2006/relationships">

</Relationships>

</file>

<file path=xl/worksheets/_rels/sheet169.xml.rels><?xml version="1.0" encoding="UTF-8" standalone="yes"?>

<Relationships xmlns="http://schemas.openxmlformats.org/package/2006/relationships">

</Relationships>

</file>

<file path=xl/worksheets/_rels/sheet17.xml.rels><?xml version="1.0" encoding="UTF-8" standalone="yes"?>

<Relationships xmlns="http://schemas.openxmlformats.org/package/2006/relationships">

</Relationships>

</file>

<file path=xl/worksheets/_rels/sheet170.xml.rels><?xml version="1.0" encoding="UTF-8" standalone="yes"?>

<Relationships xmlns="http://schemas.openxmlformats.org/package/2006/relationships">

</Relationships>

</file>

<file path=xl/worksheets/_rels/sheet171.xml.rels><?xml version="1.0" encoding="UTF-8" standalone="yes"?>

<Relationships xmlns="http://schemas.openxmlformats.org/package/2006/relationships">

</Relationships>

</file>

<file path=xl/worksheets/_rels/sheet172.xml.rels><?xml version="1.0" encoding="UTF-8" standalone="yes"?>

<Relationships xmlns="http://schemas.openxmlformats.org/package/2006/relationships">

</Relationships>

</file>

<file path=xl/worksheets/_rels/sheet173.xml.rels><?xml version="1.0" encoding="UTF-8" standalone="yes"?>

<Relationships xmlns="http://schemas.openxmlformats.org/package/2006/relationships">

</Relationships>

</file>

<file path=xl/worksheets/_rels/sheet174.xml.rels><?xml version="1.0" encoding="UTF-8" standalone="yes"?>

<Relationships xmlns="http://schemas.openxmlformats.org/package/2006/relationships">

</Relationships>

</file>

<file path=xl/worksheets/_rels/sheet175.xml.rels><?xml version="1.0" encoding="UTF-8" standalone="yes"?>

<Relationships xmlns="http://schemas.openxmlformats.org/package/2006/relationships">

</Relationships>

</file>

<file path=xl/worksheets/_rels/sheet176.xml.rels><?xml version="1.0" encoding="UTF-8" standalone="yes"?>

<Relationships xmlns="http://schemas.openxmlformats.org/package/2006/relationships">

</Relationships>

</file>

<file path=xl/worksheets/_rels/sheet177.xml.rels><?xml version="1.0" encoding="UTF-8" standalone="yes"?>

<Relationships xmlns="http://schemas.openxmlformats.org/package/2006/relationships">

</Relationships>

</file>

<file path=xl/worksheets/_rels/sheet178.xml.rels><?xml version="1.0" encoding="UTF-8" standalone="yes"?>

<Relationships xmlns="http://schemas.openxmlformats.org/package/2006/relationships">
<Relationship Id="rId2" Type="http://schemas.openxmlformats.org/officeDocument/2006/relationships/drawing" Target="../drawings/drawing3.xml"/>

</Relationships>

</file>

<file path=xl/worksheets/_rels/sheet179.xml.rels><?xml version="1.0" encoding="UTF-8" standalone="yes"?>

<Relationships xmlns="http://schemas.openxmlformats.org/package/2006/relationships">

</Relationships>

</file>

<file path=xl/worksheets/_rels/sheet18.xml.rels><?xml version="1.0" encoding="UTF-8" standalone="yes"?>

<Relationships xmlns="http://schemas.openxmlformats.org/package/2006/relationships">

</Relationships>

</file>

<file path=xl/worksheets/_rels/sheet180.xml.rels><?xml version="1.0" encoding="UTF-8" standalone="yes"?>

<Relationships xmlns="http://schemas.openxmlformats.org/package/2006/relationships">

</Relationships>

</file>

<file path=xl/worksheets/_rels/sheet181.xml.rels><?xml version="1.0" encoding="UTF-8" standalone="yes"?>

<Relationships xmlns="http://schemas.openxmlformats.org/package/2006/relationships">

</Relationships>

</file>

<file path=xl/worksheets/_rels/sheet182.xml.rels><?xml version="1.0" encoding="UTF-8" standalone="yes"?>

<Relationships xmlns="http://schemas.openxmlformats.org/package/2006/relationships">

</Relationships>

</file>

<file path=xl/worksheets/_rels/sheet183.xml.rels><?xml version="1.0" encoding="UTF-8" standalone="yes"?>

<Relationships xmlns="http://schemas.openxmlformats.org/package/2006/relationships">

</Relationships>

</file>

<file path=xl/worksheets/_rels/sheet184.xml.rels><?xml version="1.0" encoding="UTF-8" standalone="yes"?>

<Relationships xmlns="http://schemas.openxmlformats.org/package/2006/relationships">

</Relationships>

</file>

<file path=xl/worksheets/_rels/sheet185.xml.rels><?xml version="1.0" encoding="UTF-8" standalone="yes"?>

<Relationships xmlns="http://schemas.openxmlformats.org/package/2006/relationships">

</Relationships>

</file>

<file path=xl/worksheets/_rels/sheet186.xml.rels><?xml version="1.0" encoding="UTF-8" standalone="yes"?>

<Relationships xmlns="http://schemas.openxmlformats.org/package/2006/relationships">

</Relationships>

</file>

<file path=xl/worksheets/_rels/sheet187.xml.rels><?xml version="1.0" encoding="UTF-8" standalone="yes"?>

<Relationships xmlns="http://schemas.openxmlformats.org/package/2006/relationships">

</Relationships>

</file>

<file path=xl/worksheets/_rels/sheet188.xml.rels><?xml version="1.0" encoding="UTF-8" standalone="yes"?>

<Relationships xmlns="http://schemas.openxmlformats.org/package/2006/relationships">

</Relationships>

</file>

<file path=xl/worksheets/_rels/sheet189.xml.rels><?xml version="1.0" encoding="UTF-8" standalone="yes"?>

<Relationships xmlns="http://schemas.openxmlformats.org/package/2006/relationships">

</Relationships>

</file>

<file path=xl/worksheets/_rels/sheet19.xml.rels><?xml version="1.0" encoding="UTF-8" standalone="yes"?>

<Relationships xmlns="http://schemas.openxmlformats.org/package/2006/relationships">

</Relationships>

</file>

<file path=xl/worksheets/_rels/sheet190.xml.rels><?xml version="1.0" encoding="UTF-8" standalone="yes"?>

<Relationships xmlns="http://schemas.openxmlformats.org/package/2006/relationships">

</Relationships>

</file>

<file path=xl/worksheets/_rels/sheet191.xml.rels><?xml version="1.0" encoding="UTF-8" standalone="yes"?>

<Relationships xmlns="http://schemas.openxmlformats.org/package/2006/relationships">

</Relationships>

</file>

<file path=xl/worksheets/_rels/sheet192.xml.rels><?xml version="1.0" encoding="UTF-8" standalone="yes"?>

<Relationships xmlns="http://schemas.openxmlformats.org/package/2006/relationships">

</Relationships>

</file>

<file path=xl/worksheets/_rels/sheet193.xml.rels><?xml version="1.0" encoding="UTF-8" standalone="yes"?>

<Relationships xmlns="http://schemas.openxmlformats.org/package/2006/relationships">

</Relationships>

</file>

<file path=xl/worksheets/_rels/sheet194.xml.rels><?xml version="1.0" encoding="UTF-8" standalone="yes"?>

<Relationships xmlns="http://schemas.openxmlformats.org/package/2006/relationships">

</Relationships>

</file>

<file path=xl/worksheets/_rels/sheet195.xml.rels><?xml version="1.0" encoding="UTF-8" standalone="yes"?>

<Relationships xmlns="http://schemas.openxmlformats.org/package/2006/relationships">

</Relationships>

</file>

<file path=xl/worksheets/_rels/sheet196.xml.rels><?xml version="1.0" encoding="UTF-8" standalone="yes"?>

<Relationships xmlns="http://schemas.openxmlformats.org/package/2006/relationships">

</Relationships>

</file>

<file path=xl/worksheets/_rels/sheet197.xml.rels><?xml version="1.0" encoding="UTF-8" standalone="yes"?>

<Relationships xmlns="http://schemas.openxmlformats.org/package/2006/relationships">

</Relationships>

</file>

<file path=xl/worksheets/_rels/sheet198.xml.rels><?xml version="1.0" encoding="UTF-8" standalone="yes"?>

<Relationships xmlns="http://schemas.openxmlformats.org/package/2006/relationships">

</Relationships>

</file>

<file path=xl/worksheets/_rels/sheet199.xml.rels><?xml version="1.0" encoding="UTF-8" standalone="yes"?>

<Relationships xmlns="http://schemas.openxmlformats.org/package/2006/relationships">

</Relationships>

</file>

<file path=xl/worksheets/_rels/sheet2.xml.rels><?xml version="1.0" encoding="UTF-8" standalone="yes"?>

<Relationships xmlns="http://schemas.openxmlformats.org/package/2006/relationships">

</Relationships>

</file>

<file path=xl/worksheets/_rels/sheet20.xml.rels><?xml version="1.0" encoding="UTF-8" standalone="yes"?>

<Relationships xmlns="http://schemas.openxmlformats.org/package/2006/relationships">

</Relationships>

</file>

<file path=xl/worksheets/_rels/sheet200.xml.rels><?xml version="1.0" encoding="UTF-8" standalone="yes"?>

<Relationships xmlns="http://schemas.openxmlformats.org/package/2006/relationships">

</Relationships>

</file>

<file path=xl/worksheets/_rels/sheet201.xml.rels><?xml version="1.0" encoding="UTF-8" standalone="yes"?>

<Relationships xmlns="http://schemas.openxmlformats.org/package/2006/relationships">

</Relationships>

</file>

<file path=xl/worksheets/_rels/sheet202.xml.rels><?xml version="1.0" encoding="UTF-8" standalone="yes"?>

<Relationships xmlns="http://schemas.openxmlformats.org/package/2006/relationships">

</Relationships>

</file>

<file path=xl/worksheets/_rels/sheet203.xml.rels><?xml version="1.0" encoding="UTF-8" standalone="yes"?>

<Relationships xmlns="http://schemas.openxmlformats.org/package/2006/relationships">

</Relationships>

</file>

<file path=xl/worksheets/_rels/sheet204.xml.rels><?xml version="1.0" encoding="UTF-8" standalone="yes"?>

<Relationships xmlns="http://schemas.openxmlformats.org/package/2006/relationships">

</Relationships>

</file>

<file path=xl/worksheets/_rels/sheet205.xml.rels><?xml version="1.0" encoding="UTF-8" standalone="yes"?>

<Relationships xmlns="http://schemas.openxmlformats.org/package/2006/relationships">

</Relationships>

</file>

<file path=xl/worksheets/_rels/sheet206.xml.rels><?xml version="1.0" encoding="UTF-8" standalone="yes"?>

<Relationships xmlns="http://schemas.openxmlformats.org/package/2006/relationships">

</Relationships>

</file>

<file path=xl/worksheets/_rels/sheet207.xml.rels><?xml version="1.0" encoding="UTF-8" standalone="yes"?>

<Relationships xmlns="http://schemas.openxmlformats.org/package/2006/relationships">

</Relationships>

</file>

<file path=xl/worksheets/_rels/sheet208.xml.rels><?xml version="1.0" encoding="UTF-8" standalone="yes"?>

<Relationships xmlns="http://schemas.openxmlformats.org/package/2006/relationships">

</Relationships>

</file>

<file path=xl/worksheets/_rels/sheet209.xml.rels><?xml version="1.0" encoding="UTF-8" standalone="yes"?>

<Relationships xmlns="http://schemas.openxmlformats.org/package/2006/relationships">

</Relationships>

</file>

<file path=xl/worksheets/_rels/sheet21.xml.rels><?xml version="1.0" encoding="UTF-8" standalone="yes"?>

<Relationships xmlns="http://schemas.openxmlformats.org/package/2006/relationships">

</Relationships>

</file>

<file path=xl/worksheets/_rels/sheet210.xml.rels><?xml version="1.0" encoding="UTF-8" standalone="yes"?>

<Relationships xmlns="http://schemas.openxmlformats.org/package/2006/relationships">

</Relationships>

</file>

<file path=xl/worksheets/_rels/sheet211.xml.rels><?xml version="1.0" encoding="UTF-8" standalone="yes"?>

<Relationships xmlns="http://schemas.openxmlformats.org/package/2006/relationships">

</Relationships>

</file>

<file path=xl/worksheets/_rels/sheet212.xml.rels><?xml version="1.0" encoding="UTF-8" standalone="yes"?>

<Relationships xmlns="http://schemas.openxmlformats.org/package/2006/relationships">

</Relationships>

</file>

<file path=xl/worksheets/_rels/sheet213.xml.rels><?xml version="1.0" encoding="UTF-8" standalone="yes"?>

<Relationships xmlns="http://schemas.openxmlformats.org/package/2006/relationships">

</Relationships>

</file>

<file path=xl/worksheets/_rels/sheet214.xml.rels><?xml version="1.0" encoding="UTF-8" standalone="yes"?>

<Relationships xmlns="http://schemas.openxmlformats.org/package/2006/relationships">

</Relationships>

</file>

<file path=xl/worksheets/_rels/sheet215.xml.rels><?xml version="1.0" encoding="UTF-8" standalone="yes"?>

<Relationships xmlns="http://schemas.openxmlformats.org/package/2006/relationships">

</Relationships>

</file>

<file path=xl/worksheets/_rels/sheet216.xml.rels><?xml version="1.0" encoding="UTF-8" standalone="yes"?>

<Relationships xmlns="http://schemas.openxmlformats.org/package/2006/relationships">

</Relationships>

</file>

<file path=xl/worksheets/_rels/sheet217.xml.rels><?xml version="1.0" encoding="UTF-8" standalone="yes"?>

<Relationships xmlns="http://schemas.openxmlformats.org/package/2006/relationships">

</Relationships>

</file>

<file path=xl/worksheets/_rels/sheet218.xml.rels><?xml version="1.0" encoding="UTF-8" standalone="yes"?>

<Relationships xmlns="http://schemas.openxmlformats.org/package/2006/relationships">

</Relationships>

</file>

<file path=xl/worksheets/_rels/sheet219.xml.rels><?xml version="1.0" encoding="UTF-8" standalone="yes"?>

<Relationships xmlns="http://schemas.openxmlformats.org/package/2006/relationships">

</Relationships>

</file>

<file path=xl/worksheets/_rels/sheet22.xml.rels><?xml version="1.0" encoding="UTF-8" standalone="yes"?>

<Relationships xmlns="http://schemas.openxmlformats.org/package/2006/relationships">

</Relationships>

</file>

<file path=xl/worksheets/_rels/sheet220.xml.rels><?xml version="1.0" encoding="UTF-8" standalone="yes"?>

<Relationships xmlns="http://schemas.openxmlformats.org/package/2006/relationships">

</Relationships>

</file>

<file path=xl/worksheets/_rels/sheet221.xml.rels><?xml version="1.0" encoding="UTF-8" standalone="yes"?>

<Relationships xmlns="http://schemas.openxmlformats.org/package/2006/relationships">

</Relationships>

</file>

<file path=xl/worksheets/_rels/sheet222.xml.rels><?xml version="1.0" encoding="UTF-8" standalone="yes"?>

<Relationships xmlns="http://schemas.openxmlformats.org/package/2006/relationships">

</Relationships>

</file>

<file path=xl/worksheets/_rels/sheet223.xml.rels><?xml version="1.0" encoding="UTF-8" standalone="yes"?>

<Relationships xmlns="http://schemas.openxmlformats.org/package/2006/relationships">

</Relationships>

</file>

<file path=xl/worksheets/_rels/sheet224.xml.rels><?xml version="1.0" encoding="UTF-8" standalone="yes"?>

<Relationships xmlns="http://schemas.openxmlformats.org/package/2006/relationships">

</Relationships>

</file>

<file path=xl/worksheets/_rels/sheet225.xml.rels><?xml version="1.0" encoding="UTF-8" standalone="yes"?>

<Relationships xmlns="http://schemas.openxmlformats.org/package/2006/relationships">

</Relationships>

</file>

<file path=xl/worksheets/_rels/sheet226.xml.rels><?xml version="1.0" encoding="UTF-8" standalone="yes"?>

<Relationships xmlns="http://schemas.openxmlformats.org/package/2006/relationships">

</Relationships>

</file>

<file path=xl/worksheets/_rels/sheet227.xml.rels><?xml version="1.0" encoding="UTF-8" standalone="yes"?>

<Relationships xmlns="http://schemas.openxmlformats.org/package/2006/relationships">

</Relationships>

</file>

<file path=xl/worksheets/_rels/sheet228.xml.rels><?xml version="1.0" encoding="UTF-8" standalone="yes"?>

<Relationships xmlns="http://schemas.openxmlformats.org/package/2006/relationships">

</Relationships>

</file>

<file path=xl/worksheets/_rels/sheet229.xml.rels><?xml version="1.0" encoding="UTF-8" standalone="yes"?>

<Relationships xmlns="http://schemas.openxmlformats.org/package/2006/relationships">

</Relationships>

</file>

<file path=xl/worksheets/_rels/sheet23.xml.rels><?xml version="1.0" encoding="UTF-8" standalone="yes"?>

<Relationships xmlns="http://schemas.openxmlformats.org/package/2006/relationships">

</Relationships>

</file>

<file path=xl/worksheets/_rels/sheet230.xml.rels><?xml version="1.0" encoding="UTF-8" standalone="yes"?>

<Relationships xmlns="http://schemas.openxmlformats.org/package/2006/relationships">

</Relationships>

</file>

<file path=xl/worksheets/_rels/sheet231.xml.rels><?xml version="1.0" encoding="UTF-8" standalone="yes"?>

<Relationships xmlns="http://schemas.openxmlformats.org/package/2006/relationships">

</Relationships>

</file>

<file path=xl/worksheets/_rels/sheet232.xml.rels><?xml version="1.0" encoding="UTF-8" standalone="yes"?>

<Relationships xmlns="http://schemas.openxmlformats.org/package/2006/relationships">

</Relationships>

</file>

<file path=xl/worksheets/_rels/sheet233.xml.rels><?xml version="1.0" encoding="UTF-8" standalone="yes"?>

<Relationships xmlns="http://schemas.openxmlformats.org/package/2006/relationships">

</Relationships>

</file>

<file path=xl/worksheets/_rels/sheet234.xml.rels><?xml version="1.0" encoding="UTF-8" standalone="yes"?>

<Relationships xmlns="http://schemas.openxmlformats.org/package/2006/relationships">

</Relationships>

</file>

<file path=xl/worksheets/_rels/sheet235.xml.rels><?xml version="1.0" encoding="UTF-8" standalone="yes"?>

<Relationships xmlns="http://schemas.openxmlformats.org/package/2006/relationships">

</Relationships>

</file>

<file path=xl/worksheets/_rels/sheet236.xml.rels><?xml version="1.0" encoding="UTF-8" standalone="yes"?>

<Relationships xmlns="http://schemas.openxmlformats.org/package/2006/relationships">

</Relationships>

</file>

<file path=xl/worksheets/_rels/sheet237.xml.rels><?xml version="1.0" encoding="UTF-8" standalone="yes"?>

<Relationships xmlns="http://schemas.openxmlformats.org/package/2006/relationships">

</Relationships>

</file>

<file path=xl/worksheets/_rels/sheet238.xml.rels><?xml version="1.0" encoding="UTF-8" standalone="yes"?>

<Relationships xmlns="http://schemas.openxmlformats.org/package/2006/relationships">

</Relationships>

</file>

<file path=xl/worksheets/_rels/sheet239.xml.rels><?xml version="1.0" encoding="UTF-8" standalone="yes"?>

<Relationships xmlns="http://schemas.openxmlformats.org/package/2006/relationships">

</Relationships>

</file>

<file path=xl/worksheets/_rels/sheet24.xml.rels><?xml version="1.0" encoding="UTF-8" standalone="yes"?>

<Relationships xmlns="http://schemas.openxmlformats.org/package/2006/relationships">

</Relationships>

</file>

<file path=xl/worksheets/_rels/sheet240.xml.rels><?xml version="1.0" encoding="UTF-8" standalone="yes"?>

<Relationships xmlns="http://schemas.openxmlformats.org/package/2006/relationships">
<Relationship Id="rId2" Type="http://schemas.openxmlformats.org/officeDocument/2006/relationships/drawing" Target="../drawings/drawing4.xml"/>

</Relationships>

</file>

<file path=xl/worksheets/_rels/sheet241.xml.rels><?xml version="1.0" encoding="UTF-8" standalone="yes"?>

<Relationships xmlns="http://schemas.openxmlformats.org/package/2006/relationships">

</Relationships>

</file>

<file path=xl/worksheets/_rels/sheet242.xml.rels><?xml version="1.0" encoding="UTF-8" standalone="yes"?>

<Relationships xmlns="http://schemas.openxmlformats.org/package/2006/relationships">

</Relationships>

</file>

<file path=xl/worksheets/_rels/sheet243.xml.rels><?xml version="1.0" encoding="UTF-8" standalone="yes"?>

<Relationships xmlns="http://schemas.openxmlformats.org/package/2006/relationships">

</Relationships>

</file>

<file path=xl/worksheets/_rels/sheet244.xml.rels><?xml version="1.0" encoding="UTF-8" standalone="yes"?>

<Relationships xmlns="http://schemas.openxmlformats.org/package/2006/relationships">

</Relationships>

</file>

<file path=xl/worksheets/_rels/sheet245.xml.rels><?xml version="1.0" encoding="UTF-8" standalone="yes"?>

<Relationships xmlns="http://schemas.openxmlformats.org/package/2006/relationships">

</Relationships>

</file>

<file path=xl/worksheets/_rels/sheet246.xml.rels><?xml version="1.0" encoding="UTF-8" standalone="yes"?>

<Relationships xmlns="http://schemas.openxmlformats.org/package/2006/relationships">

</Relationships>

</file>

<file path=xl/worksheets/_rels/sheet247.xml.rels><?xml version="1.0" encoding="UTF-8" standalone="yes"?>

<Relationships xmlns="http://schemas.openxmlformats.org/package/2006/relationships">

</Relationships>

</file>

<file path=xl/worksheets/_rels/sheet248.xml.rels><?xml version="1.0" encoding="UTF-8" standalone="yes"?>

<Relationships xmlns="http://schemas.openxmlformats.org/package/2006/relationships">

</Relationships>

</file>

<file path=xl/worksheets/_rels/sheet249.xml.rels><?xml version="1.0" encoding="UTF-8" standalone="yes"?>

<Relationships xmlns="http://schemas.openxmlformats.org/package/2006/relationships">

</Relationships>

</file>

<file path=xl/worksheets/_rels/sheet25.xml.rels><?xml version="1.0" encoding="UTF-8" standalone="yes"?>

<Relationships xmlns="http://schemas.openxmlformats.org/package/2006/relationships">

</Relationships>

</file>

<file path=xl/worksheets/_rels/sheet250.xml.rels><?xml version="1.0" encoding="UTF-8" standalone="yes"?>

<Relationships xmlns="http://schemas.openxmlformats.org/package/2006/relationships">

</Relationships>

</file>

<file path=xl/worksheets/_rels/sheet251.xml.rels><?xml version="1.0" encoding="UTF-8" standalone="yes"?>

<Relationships xmlns="http://schemas.openxmlformats.org/package/2006/relationships">

</Relationships>

</file>

<file path=xl/worksheets/_rels/sheet252.xml.rels><?xml version="1.0" encoding="UTF-8" standalone="yes"?>

<Relationships xmlns="http://schemas.openxmlformats.org/package/2006/relationships">

</Relationships>

</file>

<file path=xl/worksheets/_rels/sheet253.xml.rels><?xml version="1.0" encoding="UTF-8" standalone="yes"?>

<Relationships xmlns="http://schemas.openxmlformats.org/package/2006/relationships">

</Relationships>

</file>

<file path=xl/worksheets/_rels/sheet254.xml.rels><?xml version="1.0" encoding="UTF-8" standalone="yes"?>

<Relationships xmlns="http://schemas.openxmlformats.org/package/2006/relationships">

</Relationships>

</file>

<file path=xl/worksheets/_rels/sheet255.xml.rels><?xml version="1.0" encoding="UTF-8" standalone="yes"?>

<Relationships xmlns="http://schemas.openxmlformats.org/package/2006/relationships">

</Relationships>

</file>

<file path=xl/worksheets/_rels/sheet256.xml.rels><?xml version="1.0" encoding="UTF-8" standalone="yes"?>

<Relationships xmlns="http://schemas.openxmlformats.org/package/2006/relationships">

</Relationships>

</file>

<file path=xl/worksheets/_rels/sheet257.xml.rels><?xml version="1.0" encoding="UTF-8" standalone="yes"?>

<Relationships xmlns="http://schemas.openxmlformats.org/package/2006/relationships">

</Relationships>

</file>

<file path=xl/worksheets/_rels/sheet258.xml.rels><?xml version="1.0" encoding="UTF-8" standalone="yes"?>

<Relationships xmlns="http://schemas.openxmlformats.org/package/2006/relationships">

</Relationships>

</file>

<file path=xl/worksheets/_rels/sheet259.xml.rels><?xml version="1.0" encoding="UTF-8" standalone="yes"?>

<Relationships xmlns="http://schemas.openxmlformats.org/package/2006/relationships">

</Relationships>

</file>

<file path=xl/worksheets/_rels/sheet26.xml.rels><?xml version="1.0" encoding="UTF-8" standalone="yes"?>

<Relationships xmlns="http://schemas.openxmlformats.org/package/2006/relationships">

</Relationships>

</file>

<file path=xl/worksheets/_rels/sheet260.xml.rels><?xml version="1.0" encoding="UTF-8" standalone="yes"?>

<Relationships xmlns="http://schemas.openxmlformats.org/package/2006/relationships">

</Relationships>

</file>

<file path=xl/worksheets/_rels/sheet261.xml.rels><?xml version="1.0" encoding="UTF-8" standalone="yes"?>

<Relationships xmlns="http://schemas.openxmlformats.org/package/2006/relationships">

</Relationships>

</file>

<file path=xl/worksheets/_rels/sheet262.xml.rels><?xml version="1.0" encoding="UTF-8" standalone="yes"?>

<Relationships xmlns="http://schemas.openxmlformats.org/package/2006/relationships">

</Relationships>

</file>

<file path=xl/worksheets/_rels/sheet263.xml.rels><?xml version="1.0" encoding="UTF-8" standalone="yes"?>

<Relationships xmlns="http://schemas.openxmlformats.org/package/2006/relationships">

</Relationships>

</file>

<file path=xl/worksheets/_rels/sheet264.xml.rels><?xml version="1.0" encoding="UTF-8" standalone="yes"?>

<Relationships xmlns="http://schemas.openxmlformats.org/package/2006/relationships">
<Relationship Id="rId2" Type="http://schemas.openxmlformats.org/officeDocument/2006/relationships/drawing" Target="../drawings/drawing5.xml"/>

</Relationships>

</file>

<file path=xl/worksheets/_rels/sheet265.xml.rels><?xml version="1.0" encoding="UTF-8" standalone="yes"?>

<Relationships xmlns="http://schemas.openxmlformats.org/package/2006/relationships">
<Relationship Id="rId2" Type="http://schemas.openxmlformats.org/officeDocument/2006/relationships/drawing" Target="../drawings/drawing6.xml"/>

</Relationships>

</file>

<file path=xl/worksheets/_rels/sheet266.xml.rels><?xml version="1.0" encoding="UTF-8" standalone="yes"?>

<Relationships xmlns="http://schemas.openxmlformats.org/package/2006/relationships">

</Relationships>

</file>

<file path=xl/worksheets/_rels/sheet267.xml.rels><?xml version="1.0" encoding="UTF-8" standalone="yes"?>

<Relationships xmlns="http://schemas.openxmlformats.org/package/2006/relationships">

</Relationships>

</file>

<file path=xl/worksheets/_rels/sheet268.xml.rels><?xml version="1.0" encoding="UTF-8" standalone="yes"?>

<Relationships xmlns="http://schemas.openxmlformats.org/package/2006/relationships">

</Relationships>

</file>

<file path=xl/worksheets/_rels/sheet269.xml.rels><?xml version="1.0" encoding="UTF-8" standalone="yes"?>

<Relationships xmlns="http://schemas.openxmlformats.org/package/2006/relationships">

</Relationships>

</file>

<file path=xl/worksheets/_rels/sheet27.xml.rels><?xml version="1.0" encoding="UTF-8" standalone="yes"?>

<Relationships xmlns="http://schemas.openxmlformats.org/package/2006/relationships">

</Relationships>

</file>

<file path=xl/worksheets/_rels/sheet270.xml.rels><?xml version="1.0" encoding="UTF-8" standalone="yes"?>

<Relationships xmlns="http://schemas.openxmlformats.org/package/2006/relationships">

</Relationships>

</file>

<file path=xl/worksheets/_rels/sheet271.xml.rels><?xml version="1.0" encoding="UTF-8" standalone="yes"?>

<Relationships xmlns="http://schemas.openxmlformats.org/package/2006/relationships">

</Relationships>

</file>

<file path=xl/worksheets/_rels/sheet272.xml.rels><?xml version="1.0" encoding="UTF-8" standalone="yes"?>

<Relationships xmlns="http://schemas.openxmlformats.org/package/2006/relationships">

</Relationships>

</file>

<file path=xl/worksheets/_rels/sheet273.xml.rels><?xml version="1.0" encoding="UTF-8" standalone="yes"?>

<Relationships xmlns="http://schemas.openxmlformats.org/package/2006/relationships">

</Relationships>

</file>

<file path=xl/worksheets/_rels/sheet274.xml.rels><?xml version="1.0" encoding="UTF-8" standalone="yes"?>

<Relationships xmlns="http://schemas.openxmlformats.org/package/2006/relationships">

</Relationships>

</file>

<file path=xl/worksheets/_rels/sheet275.xml.rels><?xml version="1.0" encoding="UTF-8" standalone="yes"?>

<Relationships xmlns="http://schemas.openxmlformats.org/package/2006/relationships">

</Relationships>

</file>

<file path=xl/worksheets/_rels/sheet276.xml.rels><?xml version="1.0" encoding="UTF-8" standalone="yes"?>

<Relationships xmlns="http://schemas.openxmlformats.org/package/2006/relationships">

</Relationships>

</file>

<file path=xl/worksheets/_rels/sheet277.xml.rels><?xml version="1.0" encoding="UTF-8" standalone="yes"?>

<Relationships xmlns="http://schemas.openxmlformats.org/package/2006/relationships">

</Relationships>

</file>

<file path=xl/worksheets/_rels/sheet278.xml.rels><?xml version="1.0" encoding="UTF-8" standalone="yes"?>

<Relationships xmlns="http://schemas.openxmlformats.org/package/2006/relationships">

</Relationships>

</file>

<file path=xl/worksheets/_rels/sheet279.xml.rels><?xml version="1.0" encoding="UTF-8" standalone="yes"?>

<Relationships xmlns="http://schemas.openxmlformats.org/package/2006/relationships">

</Relationships>

</file>

<file path=xl/worksheets/_rels/sheet28.xml.rels><?xml version="1.0" encoding="UTF-8" standalone="yes"?>

<Relationships xmlns="http://schemas.openxmlformats.org/package/2006/relationships">

</Relationships>

</file>

<file path=xl/worksheets/_rels/sheet280.xml.rels><?xml version="1.0" encoding="UTF-8" standalone="yes"?>

<Relationships xmlns="http://schemas.openxmlformats.org/package/2006/relationships">

</Relationships>

</file>

<file path=xl/worksheets/_rels/sheet281.xml.rels><?xml version="1.0" encoding="UTF-8" standalone="yes"?>

<Relationships xmlns="http://schemas.openxmlformats.org/package/2006/relationships">

</Relationships>

</file>

<file path=xl/worksheets/_rels/sheet282.xml.rels><?xml version="1.0" encoding="UTF-8" standalone="yes"?>

<Relationships xmlns="http://schemas.openxmlformats.org/package/2006/relationships">

</Relationships>

</file>

<file path=xl/worksheets/_rels/sheet283.xml.rels><?xml version="1.0" encoding="UTF-8" standalone="yes"?>

<Relationships xmlns="http://schemas.openxmlformats.org/package/2006/relationships">

</Relationships>

</file>

<file path=xl/worksheets/_rels/sheet284.xml.rels><?xml version="1.0" encoding="UTF-8" standalone="yes"?>

<Relationships xmlns="http://schemas.openxmlformats.org/package/2006/relationships">

</Relationships>

</file>

<file path=xl/worksheets/_rels/sheet285.xml.rels><?xml version="1.0" encoding="UTF-8" standalone="yes"?>

<Relationships xmlns="http://schemas.openxmlformats.org/package/2006/relationships">

</Relationships>

</file>

<file path=xl/worksheets/_rels/sheet286.xml.rels><?xml version="1.0" encoding="UTF-8" standalone="yes"?>

<Relationships xmlns="http://schemas.openxmlformats.org/package/2006/relationships">

</Relationships>

</file>

<file path=xl/worksheets/_rels/sheet287.xml.rels><?xml version="1.0" encoding="UTF-8" standalone="yes"?>

<Relationships xmlns="http://schemas.openxmlformats.org/package/2006/relationships">

</Relationships>

</file>

<file path=xl/worksheets/_rels/sheet288.xml.rels><?xml version="1.0" encoding="UTF-8" standalone="yes"?>

<Relationships xmlns="http://schemas.openxmlformats.org/package/2006/relationships">

</Relationships>

</file>

<file path=xl/worksheets/_rels/sheet289.xml.rels><?xml version="1.0" encoding="UTF-8" standalone="yes"?>

<Relationships xmlns="http://schemas.openxmlformats.org/package/2006/relationships">

</Relationships>

</file>

<file path=xl/worksheets/_rels/sheet29.xml.rels><?xml version="1.0" encoding="UTF-8" standalone="yes"?>

<Relationships xmlns="http://schemas.openxmlformats.org/package/2006/relationships">

</Relationships>

</file>

<file path=xl/worksheets/_rels/sheet290.xml.rels><?xml version="1.0" encoding="UTF-8" standalone="yes"?>

<Relationships xmlns="http://schemas.openxmlformats.org/package/2006/relationships">

</Relationships>

</file>

<file path=xl/worksheets/_rels/sheet291.xml.rels><?xml version="1.0" encoding="UTF-8" standalone="yes"?>

<Relationships xmlns="http://schemas.openxmlformats.org/package/2006/relationships">

</Relationships>

</file>

<file path=xl/worksheets/_rels/sheet292.xml.rels><?xml version="1.0" encoding="UTF-8" standalone="yes"?>

<Relationships xmlns="http://schemas.openxmlformats.org/package/2006/relationships">

</Relationships>

</file>

<file path=xl/worksheets/_rels/sheet293.xml.rels><?xml version="1.0" encoding="UTF-8" standalone="yes"?>

<Relationships xmlns="http://schemas.openxmlformats.org/package/2006/relationships">

</Relationships>

</file>

<file path=xl/worksheets/_rels/sheet294.xml.rels><?xml version="1.0" encoding="UTF-8" standalone="yes"?>

<Relationships xmlns="http://schemas.openxmlformats.org/package/2006/relationships">

</Relationships>

</file>

<file path=xl/worksheets/_rels/sheet295.xml.rels><?xml version="1.0" encoding="UTF-8" standalone="yes"?>

<Relationships xmlns="http://schemas.openxmlformats.org/package/2006/relationships">

</Relationships>

</file>

<file path=xl/worksheets/_rels/sheet296.xml.rels><?xml version="1.0" encoding="UTF-8" standalone="yes"?>

<Relationships xmlns="http://schemas.openxmlformats.org/package/2006/relationships">

</Relationships>

</file>

<file path=xl/worksheets/_rels/sheet297.xml.rels><?xml version="1.0" encoding="UTF-8" standalone="yes"?>

<Relationships xmlns="http://schemas.openxmlformats.org/package/2006/relationships">

</Relationships>

</file>

<file path=xl/worksheets/_rels/sheet298.xml.rels><?xml version="1.0" encoding="UTF-8" standalone="yes"?>

<Relationships xmlns="http://schemas.openxmlformats.org/package/2006/relationships">

</Relationships>

</file>

<file path=xl/worksheets/_rels/sheet299.xml.rels><?xml version="1.0" encoding="UTF-8" standalone="yes"?>

<Relationships xmlns="http://schemas.openxmlformats.org/package/2006/relationships">

</Relationships>

</file>

<file path=xl/worksheets/_rels/sheet3.xml.rels><?xml version="1.0" encoding="UTF-8" standalone="yes"?>

<Relationships xmlns="http://schemas.openxmlformats.org/package/2006/relationships">

</Relationships>

</file>

<file path=xl/worksheets/_rels/sheet30.xml.rels><?xml version="1.0" encoding="UTF-8" standalone="yes"?>

<Relationships xmlns="http://schemas.openxmlformats.org/package/2006/relationships">

</Relationships>

</file>

<file path=xl/worksheets/_rels/sheet300.xml.rels><?xml version="1.0" encoding="UTF-8" standalone="yes"?>

<Relationships xmlns="http://schemas.openxmlformats.org/package/2006/relationships">

</Relationships>

</file>

<file path=xl/worksheets/_rels/sheet301.xml.rels><?xml version="1.0" encoding="UTF-8" standalone="yes"?>

<Relationships xmlns="http://schemas.openxmlformats.org/package/2006/relationships">

</Relationships>

</file>

<file path=xl/worksheets/_rels/sheet302.xml.rels><?xml version="1.0" encoding="UTF-8" standalone="yes"?>

<Relationships xmlns="http://schemas.openxmlformats.org/package/2006/relationships">

</Relationships>

</file>

<file path=xl/worksheets/_rels/sheet303.xml.rels><?xml version="1.0" encoding="UTF-8" standalone="yes"?>

<Relationships xmlns="http://schemas.openxmlformats.org/package/2006/relationships">

</Relationships>

</file>

<file path=xl/worksheets/_rels/sheet304.xml.rels><?xml version="1.0" encoding="UTF-8" standalone="yes"?>

<Relationships xmlns="http://schemas.openxmlformats.org/package/2006/relationships">

</Relationships>

</file>

<file path=xl/worksheets/_rels/sheet305.xml.rels><?xml version="1.0" encoding="UTF-8" standalone="yes"?>

<Relationships xmlns="http://schemas.openxmlformats.org/package/2006/relationships">

</Relationships>

</file>

<file path=xl/worksheets/_rels/sheet306.xml.rels><?xml version="1.0" encoding="UTF-8" standalone="yes"?>

<Relationships xmlns="http://schemas.openxmlformats.org/package/2006/relationships">

</Relationships>

</file>

<file path=xl/worksheets/_rels/sheet307.xml.rels><?xml version="1.0" encoding="UTF-8" standalone="yes"?>

<Relationships xmlns="http://schemas.openxmlformats.org/package/2006/relationships">

</Relationships>

</file>

<file path=xl/worksheets/_rels/sheet308.xml.rels><?xml version="1.0" encoding="UTF-8" standalone="yes"?>

<Relationships xmlns="http://schemas.openxmlformats.org/package/2006/relationships">

</Relationships>

</file>

<file path=xl/worksheets/_rels/sheet309.xml.rels><?xml version="1.0" encoding="UTF-8" standalone="yes"?>

<Relationships xmlns="http://schemas.openxmlformats.org/package/2006/relationships">

</Relationships>

</file>

<file path=xl/worksheets/_rels/sheet31.xml.rels><?xml version="1.0" encoding="UTF-8" standalone="yes"?>

<Relationships xmlns="http://schemas.openxmlformats.org/package/2006/relationships">

</Relationships>

</file>

<file path=xl/worksheets/_rels/sheet310.xml.rels><?xml version="1.0" encoding="UTF-8" standalone="yes"?>

<Relationships xmlns="http://schemas.openxmlformats.org/package/2006/relationships">

</Relationships>

</file>

<file path=xl/worksheets/_rels/sheet311.xml.rels><?xml version="1.0" encoding="UTF-8" standalone="yes"?>

<Relationships xmlns="http://schemas.openxmlformats.org/package/2006/relationships">

</Relationships>

</file>

<file path=xl/worksheets/_rels/sheet312.xml.rels><?xml version="1.0" encoding="UTF-8" standalone="yes"?>

<Relationships xmlns="http://schemas.openxmlformats.org/package/2006/relationships">

</Relationships>

</file>

<file path=xl/worksheets/_rels/sheet313.xml.rels><?xml version="1.0" encoding="UTF-8" standalone="yes"?>

<Relationships xmlns="http://schemas.openxmlformats.org/package/2006/relationships">

</Relationships>

</file>

<file path=xl/worksheets/_rels/sheet314.xml.rels><?xml version="1.0" encoding="UTF-8" standalone="yes"?>

<Relationships xmlns="http://schemas.openxmlformats.org/package/2006/relationships">

</Relationships>

</file>

<file path=xl/worksheets/_rels/sheet315.xml.rels><?xml version="1.0" encoding="UTF-8" standalone="yes"?>

<Relationships xmlns="http://schemas.openxmlformats.org/package/2006/relationships">

</Relationships>

</file>

<file path=xl/worksheets/_rels/sheet316.xml.rels><?xml version="1.0" encoding="UTF-8" standalone="yes"?>

<Relationships xmlns="http://schemas.openxmlformats.org/package/2006/relationships">

</Relationships>

</file>

<file path=xl/worksheets/_rels/sheet317.xml.rels><?xml version="1.0" encoding="UTF-8" standalone="yes"?>

<Relationships xmlns="http://schemas.openxmlformats.org/package/2006/relationships">

</Relationships>

</file>

<file path=xl/worksheets/_rels/sheet318.xml.rels><?xml version="1.0" encoding="UTF-8" standalone="yes"?>

<Relationships xmlns="http://schemas.openxmlformats.org/package/2006/relationships">

</Relationships>

</file>

<file path=xl/worksheets/_rels/sheet319.xml.rels><?xml version="1.0" encoding="UTF-8" standalone="yes"?>

<Relationships xmlns="http://schemas.openxmlformats.org/package/2006/relationships">

</Relationships>

</file>

<file path=xl/worksheets/_rels/sheet32.xml.rels><?xml version="1.0" encoding="UTF-8" standalone="yes"?>

<Relationships xmlns="http://schemas.openxmlformats.org/package/2006/relationships">

</Relationships>

</file>

<file path=xl/worksheets/_rels/sheet320.xml.rels><?xml version="1.0" encoding="UTF-8" standalone="yes"?>

<Relationships xmlns="http://schemas.openxmlformats.org/package/2006/relationships">

</Relationships>

</file>

<file path=xl/worksheets/_rels/sheet321.xml.rels><?xml version="1.0" encoding="UTF-8" standalone="yes"?>

<Relationships xmlns="http://schemas.openxmlformats.org/package/2006/relationships">

</Relationships>

</file>

<file path=xl/worksheets/_rels/sheet322.xml.rels><?xml version="1.0" encoding="UTF-8" standalone="yes"?>

<Relationships xmlns="http://schemas.openxmlformats.org/package/2006/relationships">

</Relationships>

</file>

<file path=xl/worksheets/_rels/sheet323.xml.rels><?xml version="1.0" encoding="UTF-8" standalone="yes"?>

<Relationships xmlns="http://schemas.openxmlformats.org/package/2006/relationships">

</Relationships>

</file>

<file path=xl/worksheets/_rels/sheet324.xml.rels><?xml version="1.0" encoding="UTF-8" standalone="yes"?>

<Relationships xmlns="http://schemas.openxmlformats.org/package/2006/relationships">

</Relationships>

</file>

<file path=xl/worksheets/_rels/sheet325.xml.rels><?xml version="1.0" encoding="UTF-8" standalone="yes"?>

<Relationships xmlns="http://schemas.openxmlformats.org/package/2006/relationships">

</Relationships>

</file>

<file path=xl/worksheets/_rels/sheet326.xml.rels><?xml version="1.0" encoding="UTF-8" standalone="yes"?>

<Relationships xmlns="http://schemas.openxmlformats.org/package/2006/relationships">

</Relationships>

</file>

<file path=xl/worksheets/_rels/sheet327.xml.rels><?xml version="1.0" encoding="UTF-8" standalone="yes"?>

<Relationships xmlns="http://schemas.openxmlformats.org/package/2006/relationships">

</Relationships>

</file>

<file path=xl/worksheets/_rels/sheet328.xml.rels><?xml version="1.0" encoding="UTF-8" standalone="yes"?>

<Relationships xmlns="http://schemas.openxmlformats.org/package/2006/relationships">

</Relationships>

</file>

<file path=xl/worksheets/_rels/sheet329.xml.rels><?xml version="1.0" encoding="UTF-8" standalone="yes"?>

<Relationships xmlns="http://schemas.openxmlformats.org/package/2006/relationships">

</Relationships>

</file>

<file path=xl/worksheets/_rels/sheet33.xml.rels><?xml version="1.0" encoding="UTF-8" standalone="yes"?>

<Relationships xmlns="http://schemas.openxmlformats.org/package/2006/relationships">

</Relationships>

</file>

<file path=xl/worksheets/_rels/sheet330.xml.rels><?xml version="1.0" encoding="UTF-8" standalone="yes"?>

<Relationships xmlns="http://schemas.openxmlformats.org/package/2006/relationships">

</Relationships>

</file>

<file path=xl/worksheets/_rels/sheet331.xml.rels><?xml version="1.0" encoding="UTF-8" standalone="yes"?>

<Relationships xmlns="http://schemas.openxmlformats.org/package/2006/relationships">

</Relationships>

</file>

<file path=xl/worksheets/_rels/sheet332.xml.rels><?xml version="1.0" encoding="UTF-8" standalone="yes"?>

<Relationships xmlns="http://schemas.openxmlformats.org/package/2006/relationships">

</Relationships>

</file>

<file path=xl/worksheets/_rels/sheet333.xml.rels><?xml version="1.0" encoding="UTF-8" standalone="yes"?>

<Relationships xmlns="http://schemas.openxmlformats.org/package/2006/relationships">

</Relationships>

</file>

<file path=xl/worksheets/_rels/sheet334.xml.rels><?xml version="1.0" encoding="UTF-8" standalone="yes"?>

<Relationships xmlns="http://schemas.openxmlformats.org/package/2006/relationships">

</Relationships>

</file>

<file path=xl/worksheets/_rels/sheet335.xml.rels><?xml version="1.0" encoding="UTF-8" standalone="yes"?>

<Relationships xmlns="http://schemas.openxmlformats.org/package/2006/relationships">

</Relationships>

</file>

<file path=xl/worksheets/_rels/sheet336.xml.rels><?xml version="1.0" encoding="UTF-8" standalone="yes"?>

<Relationships xmlns="http://schemas.openxmlformats.org/package/2006/relationships">

</Relationships>

</file>

<file path=xl/worksheets/_rels/sheet337.xml.rels><?xml version="1.0" encoding="UTF-8" standalone="yes"?>

<Relationships xmlns="http://schemas.openxmlformats.org/package/2006/relationships">

</Relationships>

</file>

<file path=xl/worksheets/_rels/sheet338.xml.rels><?xml version="1.0" encoding="UTF-8" standalone="yes"?>

<Relationships xmlns="http://schemas.openxmlformats.org/package/2006/relationships">

</Relationships>

</file>

<file path=xl/worksheets/_rels/sheet339.xml.rels><?xml version="1.0" encoding="UTF-8" standalone="yes"?>

<Relationships xmlns="http://schemas.openxmlformats.org/package/2006/relationships">

</Relationships>

</file>

<file path=xl/worksheets/_rels/sheet34.xml.rels><?xml version="1.0" encoding="UTF-8" standalone="yes"?>

<Relationships xmlns="http://schemas.openxmlformats.org/package/2006/relationships">

</Relationships>

</file>

<file path=xl/worksheets/_rels/sheet340.xml.rels><?xml version="1.0" encoding="UTF-8" standalone="yes"?>

<Relationships xmlns="http://schemas.openxmlformats.org/package/2006/relationships">

</Relationships>

</file>

<file path=xl/worksheets/_rels/sheet341.xml.rels><?xml version="1.0" encoding="UTF-8" standalone="yes"?>

<Relationships xmlns="http://schemas.openxmlformats.org/package/2006/relationships">

</Relationships>

</file>

<file path=xl/worksheets/_rels/sheet342.xml.rels><?xml version="1.0" encoding="UTF-8" standalone="yes"?>

<Relationships xmlns="http://schemas.openxmlformats.org/package/2006/relationships">

</Relationships>

</file>

<file path=xl/worksheets/_rels/sheet343.xml.rels><?xml version="1.0" encoding="UTF-8" standalone="yes"?>

<Relationships xmlns="http://schemas.openxmlformats.org/package/2006/relationships">

</Relationships>

</file>

<file path=xl/worksheets/_rels/sheet344.xml.rels><?xml version="1.0" encoding="UTF-8" standalone="yes"?>

<Relationships xmlns="http://schemas.openxmlformats.org/package/2006/relationships">

</Relationships>

</file>

<file path=xl/worksheets/_rels/sheet345.xml.rels><?xml version="1.0" encoding="UTF-8" standalone="yes"?>

<Relationships xmlns="http://schemas.openxmlformats.org/package/2006/relationships">

</Relationships>

</file>

<file path=xl/worksheets/_rels/sheet346.xml.rels><?xml version="1.0" encoding="UTF-8" standalone="yes"?>

<Relationships xmlns="http://schemas.openxmlformats.org/package/2006/relationships">

</Relationships>

</file>

<file path=xl/worksheets/_rels/sheet347.xml.rels><?xml version="1.0" encoding="UTF-8" standalone="yes"?>

<Relationships xmlns="http://schemas.openxmlformats.org/package/2006/relationships">

</Relationships>

</file>

<file path=xl/worksheets/_rels/sheet348.xml.rels><?xml version="1.0" encoding="UTF-8" standalone="yes"?>

<Relationships xmlns="http://schemas.openxmlformats.org/package/2006/relationships">

</Relationships>

</file>

<file path=xl/worksheets/_rels/sheet349.xml.rels><?xml version="1.0" encoding="UTF-8" standalone="yes"?>

<Relationships xmlns="http://schemas.openxmlformats.org/package/2006/relationships">

</Relationships>

</file>

<file path=xl/worksheets/_rels/sheet35.xml.rels><?xml version="1.0" encoding="UTF-8" standalone="yes"?>

<Relationships xmlns="http://schemas.openxmlformats.org/package/2006/relationships">

</Relationships>

</file>

<file path=xl/worksheets/_rels/sheet350.xml.rels><?xml version="1.0" encoding="UTF-8" standalone="yes"?>

<Relationships xmlns="http://schemas.openxmlformats.org/package/2006/relationships">

</Relationships>

</file>

<file path=xl/worksheets/_rels/sheet351.xml.rels><?xml version="1.0" encoding="UTF-8" standalone="yes"?>

<Relationships xmlns="http://schemas.openxmlformats.org/package/2006/relationships">

</Relationships>

</file>

<file path=xl/worksheets/_rels/sheet352.xml.rels><?xml version="1.0" encoding="UTF-8" standalone="yes"?>

<Relationships xmlns="http://schemas.openxmlformats.org/package/2006/relationships">

</Relationships>

</file>

<file path=xl/worksheets/_rels/sheet353.xml.rels><?xml version="1.0" encoding="UTF-8" standalone="yes"?>

<Relationships xmlns="http://schemas.openxmlformats.org/package/2006/relationships">

</Relationships>

</file>

<file path=xl/worksheets/_rels/sheet354.xml.rels><?xml version="1.0" encoding="UTF-8" standalone="yes"?>

<Relationships xmlns="http://schemas.openxmlformats.org/package/2006/relationships">

</Relationships>

</file>

<file path=xl/worksheets/_rels/sheet355.xml.rels><?xml version="1.0" encoding="UTF-8" standalone="yes"?>

<Relationships xmlns="http://schemas.openxmlformats.org/package/2006/relationships">

</Relationships>

</file>

<file path=xl/worksheets/_rels/sheet356.xml.rels><?xml version="1.0" encoding="UTF-8" standalone="yes"?>

<Relationships xmlns="http://schemas.openxmlformats.org/package/2006/relationships">

</Relationships>

</file>

<file path=xl/worksheets/_rels/sheet357.xml.rels><?xml version="1.0" encoding="UTF-8" standalone="yes"?>

<Relationships xmlns="http://schemas.openxmlformats.org/package/2006/relationships">

</Relationships>

</file>

<file path=xl/worksheets/_rels/sheet358.xml.rels><?xml version="1.0" encoding="UTF-8" standalone="yes"?>

<Relationships xmlns="http://schemas.openxmlformats.org/package/2006/relationships">

</Relationships>

</file>

<file path=xl/worksheets/_rels/sheet359.xml.rels><?xml version="1.0" encoding="UTF-8" standalone="yes"?>

<Relationships xmlns="http://schemas.openxmlformats.org/package/2006/relationships">

</Relationships>

</file>

<file path=xl/worksheets/_rels/sheet36.xml.rels><?xml version="1.0" encoding="UTF-8" standalone="yes"?>

<Relationships xmlns="http://schemas.openxmlformats.org/package/2006/relationships">

</Relationships>

</file>

<file path=xl/worksheets/_rels/sheet360.xml.rels><?xml version="1.0" encoding="UTF-8" standalone="yes"?>

<Relationships xmlns="http://schemas.openxmlformats.org/package/2006/relationships">

</Relationships>

</file>

<file path=xl/worksheets/_rels/sheet361.xml.rels><?xml version="1.0" encoding="UTF-8" standalone="yes"?>

<Relationships xmlns="http://schemas.openxmlformats.org/package/2006/relationships">

</Relationships>

</file>

<file path=xl/worksheets/_rels/sheet362.xml.rels><?xml version="1.0" encoding="UTF-8" standalone="yes"?>

<Relationships xmlns="http://schemas.openxmlformats.org/package/2006/relationships">

</Relationships>

</file>

<file path=xl/worksheets/_rels/sheet37.xml.rels><?xml version="1.0" encoding="UTF-8" standalone="yes"?>

<Relationships xmlns="http://schemas.openxmlformats.org/package/2006/relationships">

</Relationships>

</file>

<file path=xl/worksheets/_rels/sheet38.xml.rels><?xml version="1.0" encoding="UTF-8" standalone="yes"?>

<Relationships xmlns="http://schemas.openxmlformats.org/package/2006/relationships">

</Relationships>

</file>

<file path=xl/worksheets/_rels/sheet39.xml.rels><?xml version="1.0" encoding="UTF-8" standalone="yes"?>

<Relationships xmlns="http://schemas.openxmlformats.org/package/2006/relationships">

</Relationships>

</file>

<file path=xl/worksheets/_rels/sheet4.xml.rels><?xml version="1.0" encoding="UTF-8" standalone="yes"?>

<Relationships xmlns="http://schemas.openxmlformats.org/package/2006/relationships">

</Relationships>

</file>

<file path=xl/worksheets/_rels/sheet40.xml.rels><?xml version="1.0" encoding="UTF-8" standalone="yes"?>

<Relationships xmlns="http://schemas.openxmlformats.org/package/2006/relationships">

</Relationships>

</file>

<file path=xl/worksheets/_rels/sheet41.xml.rels><?xml version="1.0" encoding="UTF-8" standalone="yes"?>

<Relationships xmlns="http://schemas.openxmlformats.org/package/2006/relationships">

</Relationships>

</file>

<file path=xl/worksheets/_rels/sheet42.xml.rels><?xml version="1.0" encoding="UTF-8" standalone="yes"?>

<Relationships xmlns="http://schemas.openxmlformats.org/package/2006/relationships">

</Relationships>

</file>

<file path=xl/worksheets/_rels/sheet43.xml.rels><?xml version="1.0" encoding="UTF-8" standalone="yes"?>

<Relationships xmlns="http://schemas.openxmlformats.org/package/2006/relationships">

</Relationships>

</file>

<file path=xl/worksheets/_rels/sheet44.xml.rels><?xml version="1.0" encoding="UTF-8" standalone="yes"?>

<Relationships xmlns="http://schemas.openxmlformats.org/package/2006/relationships">

</Relationships>

</file>

<file path=xl/worksheets/_rels/sheet45.xml.rels><?xml version="1.0" encoding="UTF-8" standalone="yes"?>

<Relationships xmlns="http://schemas.openxmlformats.org/package/2006/relationships">

</Relationships>

</file>

<file path=xl/worksheets/_rels/sheet46.xml.rels><?xml version="1.0" encoding="UTF-8" standalone="yes"?>

<Relationships xmlns="http://schemas.openxmlformats.org/package/2006/relationships">
<Relationship Id="rId2" Type="http://schemas.openxmlformats.org/officeDocument/2006/relationships/drawing" Target="../drawings/drawing1.xml"/>

</Relationships>

</file>

<file path=xl/worksheets/_rels/sheet47.xml.rels><?xml version="1.0" encoding="UTF-8" standalone="yes"?>

<Relationships xmlns="http://schemas.openxmlformats.org/package/2006/relationships">

</Relationships>

</file>

<file path=xl/worksheets/_rels/sheet48.xml.rels><?xml version="1.0" encoding="UTF-8" standalone="yes"?>

<Relationships xmlns="http://schemas.openxmlformats.org/package/2006/relationships">

</Relationships>

</file>

<file path=xl/worksheets/_rels/sheet49.xml.rels><?xml version="1.0" encoding="UTF-8" standalone="yes"?>

<Relationships xmlns="http://schemas.openxmlformats.org/package/2006/relationships">

</Relationships>

</file>

<file path=xl/worksheets/_rels/sheet5.xml.rels><?xml version="1.0" encoding="UTF-8" standalone="yes"?>

<Relationships xmlns="http://schemas.openxmlformats.org/package/2006/relationships">

</Relationships>

</file>

<file path=xl/worksheets/_rels/sheet50.xml.rels><?xml version="1.0" encoding="UTF-8" standalone="yes"?>

<Relationships xmlns="http://schemas.openxmlformats.org/package/2006/relationships">

</Relationships>

</file>

<file path=xl/worksheets/_rels/sheet51.xml.rels><?xml version="1.0" encoding="UTF-8" standalone="yes"?>

<Relationships xmlns="http://schemas.openxmlformats.org/package/2006/relationships">

</Relationships>

</file>

<file path=xl/worksheets/_rels/sheet52.xml.rels><?xml version="1.0" encoding="UTF-8" standalone="yes"?>

<Relationships xmlns="http://schemas.openxmlformats.org/package/2006/relationships">

</Relationships>

</file>

<file path=xl/worksheets/_rels/sheet53.xml.rels><?xml version="1.0" encoding="UTF-8" standalone="yes"?>

<Relationships xmlns="http://schemas.openxmlformats.org/package/2006/relationships">

</Relationships>

</file>

<file path=xl/worksheets/_rels/sheet54.xml.rels><?xml version="1.0" encoding="UTF-8" standalone="yes"?>

<Relationships xmlns="http://schemas.openxmlformats.org/package/2006/relationships">

</Relationships>

</file>

<file path=xl/worksheets/_rels/sheet55.xml.rels><?xml version="1.0" encoding="UTF-8" standalone="yes"?>

<Relationships xmlns="http://schemas.openxmlformats.org/package/2006/relationships">

</Relationships>

</file>

<file path=xl/worksheets/_rels/sheet56.xml.rels><?xml version="1.0" encoding="UTF-8" standalone="yes"?>

<Relationships xmlns="http://schemas.openxmlformats.org/package/2006/relationships">

</Relationships>

</file>

<file path=xl/worksheets/_rels/sheet57.xml.rels><?xml version="1.0" encoding="UTF-8" standalone="yes"?>

<Relationships xmlns="http://schemas.openxmlformats.org/package/2006/relationships">

</Relationships>

</file>

<file path=xl/worksheets/_rels/sheet58.xml.rels><?xml version="1.0" encoding="UTF-8" standalone="yes"?>

<Relationships xmlns="http://schemas.openxmlformats.org/package/2006/relationships">

</Relationships>

</file>

<file path=xl/worksheets/_rels/sheet59.xml.rels><?xml version="1.0" encoding="UTF-8" standalone="yes"?>

<Relationships xmlns="http://schemas.openxmlformats.org/package/2006/relationships">

</Relationships>

</file>

<file path=xl/worksheets/_rels/sheet6.xml.rels><?xml version="1.0" encoding="UTF-8" standalone="yes"?>

<Relationships xmlns="http://schemas.openxmlformats.org/package/2006/relationships">

</Relationships>

</file>

<file path=xl/worksheets/_rels/sheet60.xml.rels><?xml version="1.0" encoding="UTF-8" standalone="yes"?>

<Relationships xmlns="http://schemas.openxmlformats.org/package/2006/relationships">

</Relationships>

</file>

<file path=xl/worksheets/_rels/sheet61.xml.rels><?xml version="1.0" encoding="UTF-8" standalone="yes"?>

<Relationships xmlns="http://schemas.openxmlformats.org/package/2006/relationships">

</Relationships>

</file>

<file path=xl/worksheets/_rels/sheet62.xml.rels><?xml version="1.0" encoding="UTF-8" standalone="yes"?>

<Relationships xmlns="http://schemas.openxmlformats.org/package/2006/relationships">

</Relationships>

</file>

<file path=xl/worksheets/_rels/sheet63.xml.rels><?xml version="1.0" encoding="UTF-8" standalone="yes"?>

<Relationships xmlns="http://schemas.openxmlformats.org/package/2006/relationships">

</Relationships>

</file>

<file path=xl/worksheets/_rels/sheet64.xml.rels><?xml version="1.0" encoding="UTF-8" standalone="yes"?>

<Relationships xmlns="http://schemas.openxmlformats.org/package/2006/relationships">

</Relationships>

</file>

<file path=xl/worksheets/_rels/sheet65.xml.rels><?xml version="1.0" encoding="UTF-8" standalone="yes"?>

<Relationships xmlns="http://schemas.openxmlformats.org/package/2006/relationships">

</Relationships>

</file>

<file path=xl/worksheets/_rels/sheet66.xml.rels><?xml version="1.0" encoding="UTF-8" standalone="yes"?>

<Relationships xmlns="http://schemas.openxmlformats.org/package/2006/relationships">

</Relationships>

</file>

<file path=xl/worksheets/_rels/sheet67.xml.rels><?xml version="1.0" encoding="UTF-8" standalone="yes"?>

<Relationships xmlns="http://schemas.openxmlformats.org/package/2006/relationships">

</Relationships>

</file>

<file path=xl/worksheets/_rels/sheet68.xml.rels><?xml version="1.0" encoding="UTF-8" standalone="yes"?>

<Relationships xmlns="http://schemas.openxmlformats.org/package/2006/relationships">

</Relationships>

</file>

<file path=xl/worksheets/_rels/sheet69.xml.rels><?xml version="1.0" encoding="UTF-8" standalone="yes"?>

<Relationships xmlns="http://schemas.openxmlformats.org/package/2006/relationships">

</Relationships>

</file>

<file path=xl/worksheets/_rels/sheet7.xml.rels><?xml version="1.0" encoding="UTF-8" standalone="yes"?>

<Relationships xmlns="http://schemas.openxmlformats.org/package/2006/relationships">

</Relationships>

</file>

<file path=xl/worksheets/_rels/sheet70.xml.rels><?xml version="1.0" encoding="UTF-8" standalone="yes"?>

<Relationships xmlns="http://schemas.openxmlformats.org/package/2006/relationships">

</Relationships>

</file>

<file path=xl/worksheets/_rels/sheet71.xml.rels><?xml version="1.0" encoding="UTF-8" standalone="yes"?>

<Relationships xmlns="http://schemas.openxmlformats.org/package/2006/relationships">

</Relationships>

</file>

<file path=xl/worksheets/_rels/sheet72.xml.rels><?xml version="1.0" encoding="UTF-8" standalone="yes"?>

<Relationships xmlns="http://schemas.openxmlformats.org/package/2006/relationships">

<Relationship Id="rId2" Type="http://schemas.openxmlformats.org/officeDocument/2006/relationships/drawing" Target="../drawings/drawing2.xml"/>

<Relationship Id="rId4" Type="http://schemas.openxmlformats.org/officeDocument/2006/relationships/ctrlProp" Target="../ctrlProps/ctrlProp1.xml"/>
</Relationships>

</file>

<file path=xl/worksheets/_rels/sheet73.xml.rels><?xml version="1.0" encoding="UTF-8" standalone="yes"?>

<Relationships xmlns="http://schemas.openxmlformats.org/package/2006/relationships">

</Relationships>

</file>

<file path=xl/worksheets/_rels/sheet74.xml.rels><?xml version="1.0" encoding="UTF-8" standalone="yes"?>

<Relationships xmlns="http://schemas.openxmlformats.org/package/2006/relationships">

</Relationships>

</file>

<file path=xl/worksheets/_rels/sheet75.xml.rels><?xml version="1.0" encoding="UTF-8" standalone="yes"?>

<Relationships xmlns="http://schemas.openxmlformats.org/package/2006/relationships">

</Relationships>

</file>

<file path=xl/worksheets/_rels/sheet76.xml.rels><?xml version="1.0" encoding="UTF-8" standalone="yes"?>

<Relationships xmlns="http://schemas.openxmlformats.org/package/2006/relationships">

</Relationships>

</file>

<file path=xl/worksheets/_rels/sheet77.xml.rels><?xml version="1.0" encoding="UTF-8" standalone="yes"?>

<Relationships xmlns="http://schemas.openxmlformats.org/package/2006/relationships">

</Relationships>

</file>

<file path=xl/worksheets/_rels/sheet78.xml.rels><?xml version="1.0" encoding="UTF-8" standalone="yes"?>

<Relationships xmlns="http://schemas.openxmlformats.org/package/2006/relationships">

</Relationships>

</file>

<file path=xl/worksheets/_rels/sheet79.xml.rels><?xml version="1.0" encoding="UTF-8" standalone="yes"?>

<Relationships xmlns="http://schemas.openxmlformats.org/package/2006/relationships">

</Relationships>

</file>

<file path=xl/worksheets/_rels/sheet8.xml.rels><?xml version="1.0" encoding="UTF-8" standalone="yes"?>

<Relationships xmlns="http://schemas.openxmlformats.org/package/2006/relationships">

</Relationships>

</file>

<file path=xl/worksheets/_rels/sheet80.xml.rels><?xml version="1.0" encoding="UTF-8" standalone="yes"?>

<Relationships xmlns="http://schemas.openxmlformats.org/package/2006/relationships">

</Relationships>

</file>

<file path=xl/worksheets/_rels/sheet81.xml.rels><?xml version="1.0" encoding="UTF-8" standalone="yes"?>

<Relationships xmlns="http://schemas.openxmlformats.org/package/2006/relationships">

</Relationships>

</file>

<file path=xl/worksheets/_rels/sheet82.xml.rels><?xml version="1.0" encoding="UTF-8" standalone="yes"?>

<Relationships xmlns="http://schemas.openxmlformats.org/package/2006/relationships">

</Relationships>

</file>

<file path=xl/worksheets/_rels/sheet83.xml.rels><?xml version="1.0" encoding="UTF-8" standalone="yes"?>

<Relationships xmlns="http://schemas.openxmlformats.org/package/2006/relationships">

</Relationships>

</file>

<file path=xl/worksheets/_rels/sheet84.xml.rels><?xml version="1.0" encoding="UTF-8" standalone="yes"?>

<Relationships xmlns="http://schemas.openxmlformats.org/package/2006/relationships">

</Relationships>

</file>

<file path=xl/worksheets/_rels/sheet85.xml.rels><?xml version="1.0" encoding="UTF-8" standalone="yes"?>

<Relationships xmlns="http://schemas.openxmlformats.org/package/2006/relationships">

</Relationships>

</file>

<file path=xl/worksheets/_rels/sheet86.xml.rels><?xml version="1.0" encoding="UTF-8" standalone="yes"?>

<Relationships xmlns="http://schemas.openxmlformats.org/package/2006/relationships">

</Relationships>

</file>

<file path=xl/worksheets/_rels/sheet87.xml.rels><?xml version="1.0" encoding="UTF-8" standalone="yes"?>

<Relationships xmlns="http://schemas.openxmlformats.org/package/2006/relationships">

</Relationships>

</file>

<file path=xl/worksheets/_rels/sheet88.xml.rels><?xml version="1.0" encoding="UTF-8" standalone="yes"?>

<Relationships xmlns="http://schemas.openxmlformats.org/package/2006/relationships">

</Relationships>

</file>

<file path=xl/worksheets/_rels/sheet89.xml.rels><?xml version="1.0" encoding="UTF-8" standalone="yes"?>

<Relationships xmlns="http://schemas.openxmlformats.org/package/2006/relationships">

</Relationships>

</file>

<file path=xl/worksheets/_rels/sheet9.xml.rels><?xml version="1.0" encoding="UTF-8" standalone="yes"?>

<Relationships xmlns="http://schemas.openxmlformats.org/package/2006/relationships">

</Relationships>

</file>

<file path=xl/worksheets/_rels/sheet90.xml.rels><?xml version="1.0" encoding="UTF-8" standalone="yes"?>

<Relationships xmlns="http://schemas.openxmlformats.org/package/2006/relationships">

</Relationships>

</file>

<file path=xl/worksheets/_rels/sheet91.xml.rels><?xml version="1.0" encoding="UTF-8" standalone="yes"?>

<Relationships xmlns="http://schemas.openxmlformats.org/package/2006/relationships">

</Relationships>

</file>

<file path=xl/worksheets/_rels/sheet92.xml.rels><?xml version="1.0" encoding="UTF-8" standalone="yes"?>

<Relationships xmlns="http://schemas.openxmlformats.org/package/2006/relationships">

</Relationships>

</file>

<file path=xl/worksheets/_rels/sheet93.xml.rels><?xml version="1.0" encoding="UTF-8" standalone="yes"?>

<Relationships xmlns="http://schemas.openxmlformats.org/package/2006/relationships">

</Relationships>

</file>

<file path=xl/worksheets/_rels/sheet94.xml.rels><?xml version="1.0" encoding="UTF-8" standalone="yes"?>

<Relationships xmlns="http://schemas.openxmlformats.org/package/2006/relationships">

</Relationships>

</file>

<file path=xl/worksheets/_rels/sheet95.xml.rels><?xml version="1.0" encoding="UTF-8" standalone="yes"?>

<Relationships xmlns="http://schemas.openxmlformats.org/package/2006/relationships">

</Relationships>

</file>

<file path=xl/worksheets/_rels/sheet96.xml.rels><?xml version="1.0" encoding="UTF-8" standalone="yes"?>

<Relationships xmlns="http://schemas.openxmlformats.org/package/2006/relationships">

</Relationships>

</file>

<file path=xl/worksheets/_rels/sheet97.xml.rels><?xml version="1.0" encoding="UTF-8" standalone="yes"?>

<Relationships xmlns="http://schemas.openxmlformats.org/package/2006/relationships">

</Relationships>

</file>

<file path=xl/worksheets/_rels/sheet98.xml.rels><?xml version="1.0" encoding="UTF-8" standalone="yes"?>

<Relationships xmlns="http://schemas.openxmlformats.org/package/2006/relationships">

</Relationships>

</file>

<file path=xl/worksheets/_rels/sheet99.xml.rels><?xml version="1.0" encoding="UTF-8" standalone="yes"?>

<Relationships xmlns="http://schemas.openxmlformats.org/package/2006/relationship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F412"/>
  <sheetViews>
    <sheetView tabSelected="1" view="pageBreakPreview" zoomScaleNormal="100" zoomScaleSheetLayoutView="100" workbookViewId="0">
      <pane ySplit="1" topLeftCell="A2" activePane="bottomLeft" state="frozen"/>
      <selection activeCell="A2" sqref="A2:D2"/>
      <selection pane="bottomLeft" activeCell="B19" sqref="B19"/>
    </sheetView>
  </sheetViews>
  <sheetFormatPr defaultRowHeight="13.5"/>
  <cols>
    <col min="1" max="1" width="4.625" style="1473" customWidth="1"/>
    <col min="2" max="2" width="55.625" style="1477" customWidth="1"/>
    <col min="3" max="3" width="12.625" style="3420" customWidth="1"/>
    <col min="4" max="4" width="9.25" style="1474" customWidth="1"/>
    <col min="5" max="16384" width="9" style="1473"/>
  </cols>
  <sheetData>
    <row r="1" spans="1:4" s="1467" customFormat="1" ht="24.95" customHeight="1">
      <c r="A1" s="4087" t="str">
        <f>
HYPERLINK("#A2","上へ戻る")</f>
        <v>
上へ戻る</v>
      </c>
      <c r="B1" s="3791" t="s">
        <v>
2312</v>
      </c>
      <c r="C1" s="3792" t="s">
        <v>
2329</v>
      </c>
      <c r="D1" s="3793" t="s">
        <v>
2313</v>
      </c>
    </row>
    <row r="2" spans="1:4" s="1467" customFormat="1" ht="20.100000000000001" customHeight="1">
      <c r="A2" s="1468" t="s">
        <v>
7394</v>
      </c>
      <c r="B2" s="1475"/>
      <c r="C2" s="3418"/>
      <c r="D2" s="1470"/>
    </row>
    <row r="3" spans="1:4" s="1467" customFormat="1" ht="20.100000000000001" customHeight="1">
      <c r="A3" s="3406"/>
      <c r="B3" s="3758" t="s">
        <v>
9049</v>
      </c>
      <c r="C3" s="3643" t="s">
        <v>
9320</v>
      </c>
      <c r="D3" s="3757" t="str">
        <f>
HYPERLINK("#A"&amp;MATCH(B3,$A:$A,0)+1,"リンク")</f>
        <v>
リンク</v>
      </c>
    </row>
    <row r="4" spans="1:4" s="1467" customFormat="1" ht="20.100000000000001" customHeight="1">
      <c r="A4" s="3406"/>
      <c r="B4" s="3758" t="s">
        <v>
9050</v>
      </c>
      <c r="C4" s="3643" t="s">
        <v>
9036</v>
      </c>
      <c r="D4" s="3757" t="str">
        <f>
HYPERLINK("#A"&amp;MATCH(B4,$A:$A,0)+1,"リンク")</f>
        <v>
リンク</v>
      </c>
    </row>
    <row r="5" spans="1:4" s="1467" customFormat="1" ht="20.100000000000001" customHeight="1">
      <c r="A5" s="3406"/>
      <c r="B5" s="3758" t="s">
        <v>
9051</v>
      </c>
      <c r="C5" s="3643" t="s">
        <v>
9037</v>
      </c>
      <c r="D5" s="3757" t="str">
        <f>
HYPERLINK("#A"&amp;MATCH(B5,$A:$A,0)+1,"リンク")</f>
        <v>
リンク</v>
      </c>
    </row>
    <row r="6" spans="1:4" s="1467" customFormat="1" ht="20.100000000000001" customHeight="1">
      <c r="A6" s="3406"/>
      <c r="B6" s="3758" t="s">
        <v>
9052</v>
      </c>
      <c r="C6" s="3643" t="s">
        <v>
9038</v>
      </c>
      <c r="D6" s="3757" t="str">
        <f>
HYPERLINK("#A"&amp;MATCH(B6,$A:$A,0)+1,"リンク")</f>
        <v>
リンク</v>
      </c>
    </row>
    <row r="7" spans="1:4" s="1467" customFormat="1" ht="20.100000000000001" customHeight="1">
      <c r="A7" s="3406"/>
      <c r="B7" s="3758" t="s">
        <v>
9053</v>
      </c>
      <c r="C7" s="3643" t="s">
        <v>
9039</v>
      </c>
      <c r="D7" s="3757" t="str">
        <f>
HYPERLINK("#A"&amp;MATCH(B7,$A:$A,0)+1,"リンク")</f>
        <v>
リンク</v>
      </c>
    </row>
    <row r="8" spans="1:4" s="1467" customFormat="1" ht="20.100000000000001" customHeight="1">
      <c r="A8" s="3406"/>
      <c r="B8" s="3758" t="s">
        <v>
9054</v>
      </c>
      <c r="C8" s="3643" t="s">
        <v>
9040</v>
      </c>
      <c r="D8" s="3757" t="str">
        <f>
HYPERLINK("#A"&amp;MATCH(B8,$A:$A,0)+1,"リンク")</f>
        <v>
リンク</v>
      </c>
    </row>
    <row r="9" spans="1:4" s="1467" customFormat="1" ht="20.100000000000001" customHeight="1">
      <c r="A9" s="3406"/>
      <c r="B9" s="3758" t="s">
        <v>
9055</v>
      </c>
      <c r="C9" s="3643" t="s">
        <v>
9041</v>
      </c>
      <c r="D9" s="3757" t="str">
        <f>
HYPERLINK("#A"&amp;MATCH(B9,$A:$A,0)+1,"リンク")</f>
        <v>
リンク</v>
      </c>
    </row>
    <row r="10" spans="1:4" s="1467" customFormat="1" ht="20.100000000000001" customHeight="1">
      <c r="A10" s="3406"/>
      <c r="B10" s="3758" t="s">
        <v>
9056</v>
      </c>
      <c r="C10" s="3643" t="s">
        <v>
9189</v>
      </c>
      <c r="D10" s="3757" t="str">
        <f>
HYPERLINK("#A"&amp;MATCH(B10,$A:$A,0)+1,"リンク")</f>
        <v>
リンク</v>
      </c>
    </row>
    <row r="11" spans="1:4" s="1467" customFormat="1" ht="20.100000000000001" customHeight="1">
      <c r="A11" s="3406"/>
      <c r="B11" s="3758" t="s">
        <v>
9057</v>
      </c>
      <c r="C11" s="3643" t="s">
        <v>
10114</v>
      </c>
      <c r="D11" s="3757" t="str">
        <f>
HYPERLINK("#A"&amp;MATCH(B11,$A:$A,0)+1,"リンク")</f>
        <v>
リンク</v>
      </c>
    </row>
    <row r="12" spans="1:4" s="1467" customFormat="1" ht="20.100000000000001" customHeight="1">
      <c r="A12" s="3406"/>
      <c r="B12" s="3758" t="s">
        <v>
9058</v>
      </c>
      <c r="C12" s="3643" t="s">
        <v>
9042</v>
      </c>
      <c r="D12" s="3757" t="str">
        <f>
HYPERLINK("#A"&amp;MATCH(B12,$A:$A,0)+1,"リンク")</f>
        <v>
リンク</v>
      </c>
    </row>
    <row r="13" spans="1:4" s="1467" customFormat="1" ht="20.100000000000001" customHeight="1">
      <c r="A13" s="3406"/>
      <c r="B13" s="3758" t="s">
        <v>
9059</v>
      </c>
      <c r="C13" s="3643" t="s">
        <v>
9043</v>
      </c>
      <c r="D13" s="3757" t="str">
        <f>
HYPERLINK("#A"&amp;MATCH(B13,$A:$A,0)+1,"リンク")</f>
        <v>
リンク</v>
      </c>
    </row>
    <row r="14" spans="1:4" s="1467" customFormat="1" ht="20.100000000000001" customHeight="1">
      <c r="A14" s="3406"/>
      <c r="B14" s="3758" t="s">
        <v>
9060</v>
      </c>
      <c r="C14" s="3643" t="s">
        <v>
9044</v>
      </c>
      <c r="D14" s="3757" t="str">
        <f>
HYPERLINK("#A"&amp;MATCH(B14,$A:$A,0)+1,"リンク")</f>
        <v>
リンク</v>
      </c>
    </row>
    <row r="15" spans="1:4" s="1467" customFormat="1" ht="20.100000000000001" customHeight="1">
      <c r="A15" s="3406"/>
      <c r="B15" s="3758" t="s">
        <v>
9061</v>
      </c>
      <c r="C15" s="3643" t="s">
        <v>
9045</v>
      </c>
      <c r="D15" s="3757" t="str">
        <f>
HYPERLINK("#A"&amp;MATCH(B15,$A:$A,0)+1,"リンク")</f>
        <v>
リンク</v>
      </c>
    </row>
    <row r="16" spans="1:4" s="1467" customFormat="1" ht="20.100000000000001" customHeight="1">
      <c r="A16" s="3406"/>
      <c r="B16" s="3758" t="s">
        <v>
9062</v>
      </c>
      <c r="C16" s="3643" t="s">
        <v>
9468</v>
      </c>
      <c r="D16" s="3757" t="str">
        <f>
HYPERLINK("#A"&amp;MATCH(B16,$A:$A,0)+1,"リンク")</f>
        <v>
リンク</v>
      </c>
    </row>
    <row r="17" spans="1:6" s="1467" customFormat="1" ht="20.100000000000001" customHeight="1">
      <c r="A17" s="3406"/>
      <c r="B17" s="3758" t="s">
        <v>
9063</v>
      </c>
      <c r="C17" s="3643" t="s">
        <v>
9467</v>
      </c>
      <c r="D17" s="3757" t="str">
        <f>
HYPERLINK("#A"&amp;MATCH(B17,$A:$A,0)+1,"リンク")</f>
        <v>
リンク</v>
      </c>
    </row>
    <row r="18" spans="1:6" s="1467" customFormat="1" ht="20.100000000000001" customHeight="1">
      <c r="A18" s="3406"/>
      <c r="B18" s="3758" t="s">
        <v>
9064</v>
      </c>
      <c r="C18" s="3643" t="s">
        <v>
9242</v>
      </c>
      <c r="D18" s="3757" t="str">
        <f>
HYPERLINK("#A"&amp;MATCH(B18,$A:$A,0)+1,"リンク")</f>
        <v>
リンク</v>
      </c>
    </row>
    <row r="19" spans="1:6" s="1467" customFormat="1" ht="20.100000000000001" customHeight="1">
      <c r="A19" s="3406"/>
      <c r="B19" s="3758" t="s">
        <v>
9065</v>
      </c>
      <c r="C19" s="3643" t="s">
        <v>
10306</v>
      </c>
      <c r="D19" s="3757" t="str">
        <f>
HYPERLINK("#A"&amp;MATCH(B19,$A:$A,0)+1,"リンク")</f>
        <v>
リンク</v>
      </c>
      <c r="E19" s="3755"/>
    </row>
    <row r="20" spans="1:6" s="1467" customFormat="1" ht="20.100000000000001" customHeight="1">
      <c r="A20" s="3406"/>
      <c r="B20" s="3758" t="s">
        <v>
9066</v>
      </c>
      <c r="C20" s="3643" t="s">
        <v>
9046</v>
      </c>
      <c r="D20" s="3757" t="str">
        <f>
HYPERLINK("#A"&amp;MATCH(B20,$A:$A,0)+1,"リンク")</f>
        <v>
リンク</v>
      </c>
    </row>
    <row r="21" spans="1:6" s="1467" customFormat="1" ht="20.100000000000001" customHeight="1">
      <c r="A21" s="3406"/>
      <c r="B21" s="3758" t="s">
        <v>
9067</v>
      </c>
      <c r="C21" s="3643" t="s">
        <v>
9047</v>
      </c>
      <c r="D21" s="3757" t="str">
        <f>
HYPERLINK("#A"&amp;MATCH(B21,$A:$A,0)+1,"リンク")</f>
        <v>
リンク</v>
      </c>
    </row>
    <row r="22" spans="1:6" s="1467" customFormat="1" ht="20.100000000000001" customHeight="1">
      <c r="A22" s="3406"/>
      <c r="B22" s="3758" t="s">
        <v>
9068</v>
      </c>
      <c r="C22" s="3643" t="s">
        <v>
9048</v>
      </c>
      <c r="D22" s="3757" t="str">
        <f>
HYPERLINK("#A"&amp;MATCH(B22,$A:$A,0)+1,"リンク")</f>
        <v>
リンク</v>
      </c>
    </row>
    <row r="23" spans="1:6" s="1467" customFormat="1" ht="20.100000000000001" customHeight="1">
      <c r="A23" s="1469" t="s">
        <v>
7561</v>
      </c>
      <c r="B23" s="3404"/>
      <c r="C23" s="3641"/>
      <c r="D23" s="2387" t="str">
        <f t="shared" ref="D23" si="0">
IF(C23="","",HYPERLINK("#'"&amp;C23&amp;"'!"&amp;"A1","リンク"))</f>
        <v/>
      </c>
    </row>
    <row r="24" spans="1:6" ht="20.100000000000001" customHeight="1">
      <c r="A24" s="1471"/>
      <c r="B24" s="1483" t="s">
        <v>
7566</v>
      </c>
      <c r="C24" s="3486" t="s">
        <v>
6974</v>
      </c>
      <c r="D24" s="1472" t="str">
        <f>
IF(C24="","",HYPERLINK("#'"&amp;C24&amp;"'!A1","リンク"))</f>
        <v>
リンク</v>
      </c>
      <c r="F24" s="3756"/>
    </row>
    <row r="25" spans="1:6" ht="20.100000000000001" customHeight="1">
      <c r="A25" s="1471"/>
      <c r="B25" s="1483" t="s">
        <v>
7449</v>
      </c>
      <c r="C25" s="3486" t="s">
        <v>
6975</v>
      </c>
      <c r="D25" s="1472" t="str">
        <f t="shared" ref="D25:D82" si="1">
IF(C25="","",HYPERLINK("#'"&amp;C25&amp;"'!A1","リンク"))</f>
        <v>
リンク</v>
      </c>
    </row>
    <row r="26" spans="1:6" ht="20.100000000000001" customHeight="1">
      <c r="A26" s="1471"/>
      <c r="B26" s="1483" t="s">
        <v>
7163</v>
      </c>
      <c r="C26" s="3486" t="s">
        <v>
9341</v>
      </c>
      <c r="D26" s="1472" t="str">
        <f t="shared" si="1"/>
        <v>
リンク</v>
      </c>
    </row>
    <row r="27" spans="1:6" ht="20.100000000000001" customHeight="1">
      <c r="A27" s="1471"/>
      <c r="B27" s="1483" t="s">
        <v>
7165</v>
      </c>
      <c r="C27" s="3486" t="s">
        <v>
9328</v>
      </c>
      <c r="D27" s="1472" t="str">
        <f t="shared" si="1"/>
        <v>
リンク</v>
      </c>
    </row>
    <row r="28" spans="1:6" ht="20.100000000000001" customHeight="1">
      <c r="A28" s="1471"/>
      <c r="B28" s="1483" t="s">
        <v>
7168</v>
      </c>
      <c r="C28" s="3486" t="s">
        <v>
9329</v>
      </c>
      <c r="D28" s="1472" t="str">
        <f t="shared" si="1"/>
        <v>
リンク</v>
      </c>
    </row>
    <row r="29" spans="1:6" ht="20.100000000000001" customHeight="1">
      <c r="A29" s="1471"/>
      <c r="B29" s="1483" t="s">
        <v>
7167</v>
      </c>
      <c r="C29" s="3486" t="s">
        <v>
9316</v>
      </c>
      <c r="D29" s="1472" t="str">
        <f t="shared" si="1"/>
        <v>
リンク</v>
      </c>
    </row>
    <row r="30" spans="1:6" ht="20.100000000000001" customHeight="1">
      <c r="A30" s="1471"/>
      <c r="B30" s="1483" t="s">
        <v>
7166</v>
      </c>
      <c r="C30" s="3486" t="s">
        <v>
9317</v>
      </c>
      <c r="D30" s="1472" t="str">
        <f t="shared" si="1"/>
        <v>
リンク</v>
      </c>
    </row>
    <row r="31" spans="1:6" ht="20.100000000000001" customHeight="1">
      <c r="A31" s="1471"/>
      <c r="B31" s="1483" t="s">
        <v>
7164</v>
      </c>
      <c r="C31" s="3486" t="s">
        <v>
9330</v>
      </c>
      <c r="D31" s="1472" t="str">
        <f t="shared" si="1"/>
        <v>
リンク</v>
      </c>
    </row>
    <row r="32" spans="1:6" ht="20.100000000000001" customHeight="1">
      <c r="A32" s="1471"/>
      <c r="B32" s="1483"/>
      <c r="C32" s="3486" t="s">
        <v>
9331</v>
      </c>
      <c r="D32" s="1472" t="str">
        <f t="shared" si="1"/>
        <v>
リンク</v>
      </c>
    </row>
    <row r="33" spans="1:4" ht="20.100000000000001" customHeight="1">
      <c r="A33" s="1471"/>
      <c r="B33" s="1483"/>
      <c r="C33" s="3486" t="s">
        <v>
9332</v>
      </c>
      <c r="D33" s="1472" t="str">
        <f t="shared" si="1"/>
        <v>
リンク</v>
      </c>
    </row>
    <row r="34" spans="1:4" ht="20.100000000000001" customHeight="1">
      <c r="A34" s="1471"/>
      <c r="B34" s="1483" t="s">
        <v>
7169</v>
      </c>
      <c r="C34" s="3486" t="s">
        <v>
9318</v>
      </c>
      <c r="D34" s="1472" t="str">
        <f t="shared" si="1"/>
        <v>
リンク</v>
      </c>
    </row>
    <row r="35" spans="1:4" ht="20.100000000000001" customHeight="1">
      <c r="A35" s="1471"/>
      <c r="B35" s="1483" t="s">
        <v>
7170</v>
      </c>
      <c r="C35" s="3486" t="s">
        <v>
9319</v>
      </c>
      <c r="D35" s="1472" t="str">
        <f t="shared" si="1"/>
        <v>
リンク</v>
      </c>
    </row>
    <row r="36" spans="1:4" s="1467" customFormat="1" ht="20.100000000000001" customHeight="1">
      <c r="A36" s="1469"/>
      <c r="B36" s="1483" t="s">
        <v>
7171</v>
      </c>
      <c r="C36" s="3486" t="s">
        <v>
6976</v>
      </c>
      <c r="D36" s="1472" t="str">
        <f t="shared" si="1"/>
        <v>
リンク</v>
      </c>
    </row>
    <row r="37" spans="1:4" ht="20.100000000000001" customHeight="1">
      <c r="A37" s="1471"/>
      <c r="B37" s="1483" t="s">
        <v>
7172</v>
      </c>
      <c r="C37" s="3486" t="s">
        <v>
9323</v>
      </c>
      <c r="D37" s="1472" t="str">
        <f t="shared" si="1"/>
        <v>
リンク</v>
      </c>
    </row>
    <row r="38" spans="1:4" ht="20.100000000000001" customHeight="1">
      <c r="A38" s="1471"/>
      <c r="B38" s="1483" t="s">
        <v>
10223</v>
      </c>
      <c r="C38" s="3486" t="s">
        <v>
9322</v>
      </c>
      <c r="D38" s="1472" t="str">
        <f t="shared" si="1"/>
        <v>
リンク</v>
      </c>
    </row>
    <row r="39" spans="1:4" ht="20.100000000000001" customHeight="1">
      <c r="A39" s="1471"/>
      <c r="B39" s="1483" t="s">
        <v>
10224</v>
      </c>
      <c r="C39" s="3486" t="s">
        <v>
9321</v>
      </c>
      <c r="D39" s="1472" t="str">
        <f t="shared" si="1"/>
        <v>
リンク</v>
      </c>
    </row>
    <row r="40" spans="1:4" ht="20.100000000000001" customHeight="1">
      <c r="A40" s="1469" t="s">
        <v>
7562</v>
      </c>
      <c r="B40" s="3404"/>
      <c r="C40" s="3641"/>
      <c r="D40" s="2387" t="str">
        <f t="shared" si="1"/>
        <v/>
      </c>
    </row>
    <row r="41" spans="1:4" ht="20.100000000000001" customHeight="1">
      <c r="A41" s="1471"/>
      <c r="B41" s="1483" t="s">
        <v>
7173</v>
      </c>
      <c r="C41" s="3486" t="s">
        <v>
6977</v>
      </c>
      <c r="D41" s="1472" t="str">
        <f t="shared" si="1"/>
        <v>
リンク</v>
      </c>
    </row>
    <row r="42" spans="1:4" ht="20.100000000000001" customHeight="1">
      <c r="A42" s="1471"/>
      <c r="B42" s="1483" t="s">
        <v>
7174</v>
      </c>
      <c r="C42" s="3486" t="s">
        <v>
6978</v>
      </c>
      <c r="D42" s="1472" t="str">
        <f t="shared" si="1"/>
        <v>
リンク</v>
      </c>
    </row>
    <row r="43" spans="1:4" ht="20.100000000000001" customHeight="1">
      <c r="A43" s="1471"/>
      <c r="B43" s="1483" t="s">
        <v>
7175</v>
      </c>
      <c r="C43" s="3486" t="s">
        <v>
6979</v>
      </c>
      <c r="D43" s="1472" t="str">
        <f t="shared" si="1"/>
        <v>
リンク</v>
      </c>
    </row>
    <row r="44" spans="1:4" ht="20.100000000000001" customHeight="1">
      <c r="A44" s="1471"/>
      <c r="B44" s="1483" t="s">
        <v>
7176</v>
      </c>
      <c r="C44" s="3486" t="s">
        <v>
6980</v>
      </c>
      <c r="D44" s="1472" t="str">
        <f t="shared" si="1"/>
        <v>
リンク</v>
      </c>
    </row>
    <row r="45" spans="1:4" ht="20.100000000000001" customHeight="1">
      <c r="A45" s="1471"/>
      <c r="B45" s="1483" t="s">
        <v>
7179</v>
      </c>
      <c r="C45" s="3486" t="s">
        <v>
6981</v>
      </c>
      <c r="D45" s="1472" t="str">
        <f t="shared" si="1"/>
        <v>
リンク</v>
      </c>
    </row>
    <row r="46" spans="1:4" ht="20.100000000000001" customHeight="1">
      <c r="A46" s="1471"/>
      <c r="B46" s="1483" t="s">
        <v>
7180</v>
      </c>
      <c r="C46" s="3486" t="s">
        <v>
6982</v>
      </c>
      <c r="D46" s="1472" t="str">
        <f t="shared" si="1"/>
        <v>
リンク</v>
      </c>
    </row>
    <row r="47" spans="1:4" ht="20.100000000000001" customHeight="1">
      <c r="A47" s="1471"/>
      <c r="B47" s="1483" t="s">
        <v>
10370</v>
      </c>
      <c r="C47" s="3486" t="s">
        <v>
6983</v>
      </c>
      <c r="D47" s="1472" t="str">
        <f t="shared" si="1"/>
        <v>
リンク</v>
      </c>
    </row>
    <row r="48" spans="1:4" ht="20.100000000000001" customHeight="1">
      <c r="A48" s="1471"/>
      <c r="B48" s="1483" t="s">
        <v>
7177</v>
      </c>
      <c r="C48" s="3486" t="s">
        <v>
6984</v>
      </c>
      <c r="D48" s="1472" t="str">
        <f t="shared" si="1"/>
        <v>
リンク</v>
      </c>
    </row>
    <row r="49" spans="1:4" ht="20.100000000000001" customHeight="1">
      <c r="A49" s="1471"/>
      <c r="B49" s="1483" t="s">
        <v>
7178</v>
      </c>
      <c r="C49" s="3486" t="s">
        <v>
6985</v>
      </c>
      <c r="D49" s="1472" t="str">
        <f t="shared" si="1"/>
        <v>
リンク</v>
      </c>
    </row>
    <row r="50" spans="1:4" ht="20.100000000000001" customHeight="1">
      <c r="A50" s="1471"/>
      <c r="B50" s="1483" t="s">
        <v>
7182</v>
      </c>
      <c r="C50" s="3486" t="s">
        <v>
6986</v>
      </c>
      <c r="D50" s="1472" t="str">
        <f t="shared" si="1"/>
        <v>
リンク</v>
      </c>
    </row>
    <row r="51" spans="1:4" s="1467" customFormat="1" ht="20.100000000000001" customHeight="1">
      <c r="A51" s="1469"/>
      <c r="B51" s="1483" t="s">
        <v>
7183</v>
      </c>
      <c r="C51" s="3486" t="s">
        <v>
6987</v>
      </c>
      <c r="D51" s="1472" t="str">
        <f t="shared" si="1"/>
        <v>
リンク</v>
      </c>
    </row>
    <row r="52" spans="1:4" ht="20.100000000000001" customHeight="1">
      <c r="A52" s="1471"/>
      <c r="B52" s="1483" t="s">
        <v>
7181</v>
      </c>
      <c r="C52" s="3486" t="s">
        <v>
6988</v>
      </c>
      <c r="D52" s="1472" t="str">
        <f t="shared" si="1"/>
        <v>
リンク</v>
      </c>
    </row>
    <row r="53" spans="1:4" ht="20.100000000000001" customHeight="1">
      <c r="A53" s="1469" t="s">
        <v>
7563</v>
      </c>
      <c r="B53" s="3404"/>
      <c r="C53" s="3641"/>
      <c r="D53" s="2387" t="str">
        <f t="shared" si="1"/>
        <v/>
      </c>
    </row>
    <row r="54" spans="1:4" ht="20.100000000000001" customHeight="1">
      <c r="A54" s="1471"/>
      <c r="B54" s="1483" t="s">
        <v>
7184</v>
      </c>
      <c r="C54" s="3486" t="s">
        <v>
6989</v>
      </c>
      <c r="D54" s="1472" t="str">
        <f t="shared" si="1"/>
        <v>
リンク</v>
      </c>
    </row>
    <row r="55" spans="1:4" ht="20.100000000000001" customHeight="1">
      <c r="A55" s="1471"/>
      <c r="B55" s="1483" t="s">
        <v>
7185</v>
      </c>
      <c r="C55" s="3486" t="s">
        <v>
6990</v>
      </c>
      <c r="D55" s="1472" t="str">
        <f t="shared" si="1"/>
        <v>
リンク</v>
      </c>
    </row>
    <row r="56" spans="1:4" ht="20.100000000000001" customHeight="1">
      <c r="A56" s="1471"/>
      <c r="B56" s="1483" t="s">
        <v>
7186</v>
      </c>
      <c r="C56" s="3486" t="s">
        <v>
6991</v>
      </c>
      <c r="D56" s="1472" t="str">
        <f t="shared" si="1"/>
        <v>
リンク</v>
      </c>
    </row>
    <row r="57" spans="1:4" ht="20.100000000000001" customHeight="1">
      <c r="A57" s="1471"/>
      <c r="B57" s="1483" t="s">
        <v>
7187</v>
      </c>
      <c r="C57" s="3486" t="s">
        <v>
6992</v>
      </c>
      <c r="D57" s="1472" t="str">
        <f t="shared" si="1"/>
        <v>
リンク</v>
      </c>
    </row>
    <row r="58" spans="1:4" ht="20.100000000000001" customHeight="1">
      <c r="A58" s="1471"/>
      <c r="B58" s="1483" t="s">
        <v>
7188</v>
      </c>
      <c r="C58" s="3486" t="s">
        <v>
6993</v>
      </c>
      <c r="D58" s="1472" t="str">
        <f t="shared" si="1"/>
        <v>
リンク</v>
      </c>
    </row>
    <row r="59" spans="1:4" ht="20.100000000000001" customHeight="1">
      <c r="A59" s="1471"/>
      <c r="B59" s="1483" t="s">
        <v>
7189</v>
      </c>
      <c r="C59" s="3486" t="s">
        <v>
6994</v>
      </c>
      <c r="D59" s="1472" t="str">
        <f t="shared" si="1"/>
        <v>
リンク</v>
      </c>
    </row>
    <row r="60" spans="1:4" ht="20.100000000000001" customHeight="1">
      <c r="A60" s="1471"/>
      <c r="B60" s="1483" t="s">
        <v>
7190</v>
      </c>
      <c r="C60" s="3486" t="s">
        <v>
6995</v>
      </c>
      <c r="D60" s="1472" t="str">
        <f t="shared" si="1"/>
        <v>
リンク</v>
      </c>
    </row>
    <row r="61" spans="1:4" ht="20.100000000000001" customHeight="1">
      <c r="A61" s="1471"/>
      <c r="B61" s="1483" t="s">
        <v>
7191</v>
      </c>
      <c r="C61" s="3486" t="s">
        <v>
6996</v>
      </c>
      <c r="D61" s="1472" t="str">
        <f t="shared" si="1"/>
        <v>
リンク</v>
      </c>
    </row>
    <row r="62" spans="1:4" ht="20.100000000000001" customHeight="1">
      <c r="A62" s="1471"/>
      <c r="B62" s="1483" t="s">
        <v>
7192</v>
      </c>
      <c r="C62" s="3486" t="s">
        <v>
6997</v>
      </c>
      <c r="D62" s="1472" t="str">
        <f t="shared" si="1"/>
        <v>
リンク</v>
      </c>
    </row>
    <row r="63" spans="1:4" ht="20.100000000000001" customHeight="1">
      <c r="A63" s="1471"/>
      <c r="B63" s="1483" t="s">
        <v>
7193</v>
      </c>
      <c r="C63" s="3486" t="s">
        <v>
6998</v>
      </c>
      <c r="D63" s="1472" t="str">
        <f t="shared" si="1"/>
        <v>
リンク</v>
      </c>
    </row>
    <row r="64" spans="1:4" ht="20.100000000000001" customHeight="1">
      <c r="A64" s="1471"/>
      <c r="B64" s="1483" t="s">
        <v>
7194</v>
      </c>
      <c r="C64" s="3486" t="s">
        <v>
6999</v>
      </c>
      <c r="D64" s="1472" t="str">
        <f t="shared" si="1"/>
        <v>
リンク</v>
      </c>
    </row>
    <row r="65" spans="1:4" ht="20.100000000000001" customHeight="1">
      <c r="A65" s="1471"/>
      <c r="B65" s="1483" t="s">
        <v>
7195</v>
      </c>
      <c r="C65" s="3486" t="s">
        <v>
7000</v>
      </c>
      <c r="D65" s="1472" t="str">
        <f t="shared" si="1"/>
        <v>
リンク</v>
      </c>
    </row>
    <row r="66" spans="1:4" ht="20.100000000000001" customHeight="1">
      <c r="A66" s="1471"/>
      <c r="B66" s="1483" t="s">
        <v>
7196</v>
      </c>
      <c r="C66" s="3486" t="s">
        <v>
7001</v>
      </c>
      <c r="D66" s="1472" t="str">
        <f t="shared" si="1"/>
        <v>
リンク</v>
      </c>
    </row>
    <row r="67" spans="1:4" ht="20.100000000000001" customHeight="1">
      <c r="A67" s="1471"/>
      <c r="B67" s="1483" t="s">
        <v>
7462</v>
      </c>
      <c r="C67" s="3486" t="s">
        <v>
7002</v>
      </c>
      <c r="D67" s="1472" t="str">
        <f t="shared" si="1"/>
        <v>
リンク</v>
      </c>
    </row>
    <row r="68" spans="1:4" ht="20.100000000000001" customHeight="1">
      <c r="A68" s="1471"/>
      <c r="B68" s="1483" t="s">
        <v>
7463</v>
      </c>
      <c r="C68" s="3486" t="s">
        <v>
7003</v>
      </c>
      <c r="D68" s="1472" t="str">
        <f t="shared" si="1"/>
        <v>
リンク</v>
      </c>
    </row>
    <row r="69" spans="1:4" s="1467" customFormat="1" ht="20.100000000000001" customHeight="1">
      <c r="A69" s="1469"/>
      <c r="B69" s="1483" t="s">
        <v>
7568</v>
      </c>
      <c r="C69" s="3486" t="s">
        <v>
7439</v>
      </c>
      <c r="D69" s="1472" t="str">
        <f t="shared" si="1"/>
        <v>
リンク</v>
      </c>
    </row>
    <row r="70" spans="1:4" ht="20.100000000000001" customHeight="1">
      <c r="A70" s="1471"/>
      <c r="B70" s="1483" t="s">
        <v>
7459</v>
      </c>
      <c r="C70" s="3486" t="s">
        <v>
7439</v>
      </c>
      <c r="D70" s="1472" t="str">
        <f t="shared" si="1"/>
        <v>
リンク</v>
      </c>
    </row>
    <row r="71" spans="1:4" ht="20.100000000000001" customHeight="1">
      <c r="A71" s="1471"/>
      <c r="B71" s="1483" t="s">
        <v>
10311</v>
      </c>
      <c r="C71" s="3486" t="s">
        <v>
7458</v>
      </c>
      <c r="D71" s="1472" t="str">
        <f t="shared" si="1"/>
        <v>
リンク</v>
      </c>
    </row>
    <row r="72" spans="1:4" ht="20.100000000000001" customHeight="1">
      <c r="A72" s="1471"/>
      <c r="B72" s="1483" t="s">
        <v>
10314</v>
      </c>
      <c r="C72" s="3486" t="s">
        <v>
7457</v>
      </c>
      <c r="D72" s="1472" t="str">
        <f t="shared" si="1"/>
        <v>
リンク</v>
      </c>
    </row>
    <row r="73" spans="1:4" ht="20.100000000000001" customHeight="1">
      <c r="A73" s="1471"/>
      <c r="B73" s="1483"/>
      <c r="C73" s="3486" t="s">
        <v>
7456</v>
      </c>
      <c r="D73" s="1472" t="str">
        <f t="shared" si="1"/>
        <v>
リンク</v>
      </c>
    </row>
    <row r="74" spans="1:4" ht="20.100000000000001" customHeight="1">
      <c r="A74" s="1469" t="s">
        <v>
7564</v>
      </c>
      <c r="B74" s="3404"/>
      <c r="C74" s="3641"/>
      <c r="D74" s="2387" t="str">
        <f t="shared" si="1"/>
        <v/>
      </c>
    </row>
    <row r="75" spans="1:4" ht="20.100000000000001" customHeight="1">
      <c r="A75" s="1471"/>
      <c r="B75" s="1483" t="s">
        <v>
7198</v>
      </c>
      <c r="C75" s="3486" t="s">
        <v>
7004</v>
      </c>
      <c r="D75" s="1472" t="str">
        <f t="shared" si="1"/>
        <v>
リンク</v>
      </c>
    </row>
    <row r="76" spans="1:4" ht="20.100000000000001" customHeight="1">
      <c r="A76" s="1471"/>
      <c r="B76" s="1483" t="s">
        <v>
7199</v>
      </c>
      <c r="C76" s="3486" t="s">
        <v>
7005</v>
      </c>
      <c r="D76" s="1472" t="str">
        <f t="shared" si="1"/>
        <v>
リンク</v>
      </c>
    </row>
    <row r="77" spans="1:4" ht="20.100000000000001" customHeight="1">
      <c r="A77" s="1471"/>
      <c r="B77" s="1483" t="s">
        <v>
7200</v>
      </c>
      <c r="C77" s="3486" t="s">
        <v>
7438</v>
      </c>
      <c r="D77" s="1472" t="str">
        <f t="shared" si="1"/>
        <v>
リンク</v>
      </c>
    </row>
    <row r="78" spans="1:4" ht="20.100000000000001" customHeight="1">
      <c r="A78" s="1471"/>
      <c r="B78" s="1483"/>
      <c r="C78" s="3486" t="s">
        <v>
7437</v>
      </c>
      <c r="D78" s="1472" t="str">
        <f t="shared" si="1"/>
        <v>
リンク</v>
      </c>
    </row>
    <row r="79" spans="1:4" ht="20.100000000000001" customHeight="1">
      <c r="A79" s="1471"/>
      <c r="B79" s="1483"/>
      <c r="C79" s="3486" t="s">
        <v>
7436</v>
      </c>
      <c r="D79" s="1472" t="str">
        <f t="shared" si="1"/>
        <v>
リンク</v>
      </c>
    </row>
    <row r="80" spans="1:4" ht="20.100000000000001" customHeight="1">
      <c r="A80" s="1471"/>
      <c r="B80" s="1483"/>
      <c r="C80" s="3486" t="s">
        <v>
7435</v>
      </c>
      <c r="D80" s="1472" t="str">
        <f t="shared" si="1"/>
        <v>
リンク</v>
      </c>
    </row>
    <row r="81" spans="1:4" ht="20.100000000000001" customHeight="1">
      <c r="A81" s="1471"/>
      <c r="B81" s="1483"/>
      <c r="C81" s="3486" t="s">
        <v>
7434</v>
      </c>
      <c r="D81" s="1472" t="str">
        <f t="shared" si="1"/>
        <v>
リンク</v>
      </c>
    </row>
    <row r="82" spans="1:4" ht="20.100000000000001" customHeight="1">
      <c r="A82" s="1471"/>
      <c r="B82" s="1483"/>
      <c r="C82" s="3486" t="s">
        <v>
7433</v>
      </c>
      <c r="D82" s="1472" t="str">
        <f t="shared" si="1"/>
        <v>
リンク</v>
      </c>
    </row>
    <row r="83" spans="1:4" ht="20.100000000000001" customHeight="1">
      <c r="A83" s="1471"/>
      <c r="B83" s="1483" t="s">
        <v>
10373</v>
      </c>
      <c r="C83" s="3486" t="s">
        <v>
7432</v>
      </c>
      <c r="D83" s="1472" t="str">
        <f t="shared" ref="D83:D145" si="2">
IF(C83="","",HYPERLINK("#'"&amp;C83&amp;"'!A1","リンク"))</f>
        <v>
リンク</v>
      </c>
    </row>
    <row r="84" spans="1:4" ht="20.100000000000001" customHeight="1">
      <c r="A84" s="1471"/>
      <c r="B84" s="1483"/>
      <c r="C84" s="3486" t="s">
        <v>
7431</v>
      </c>
      <c r="D84" s="1472" t="str">
        <f t="shared" si="2"/>
        <v>
リンク</v>
      </c>
    </row>
    <row r="85" spans="1:4" ht="20.100000000000001" customHeight="1">
      <c r="A85" s="1471"/>
      <c r="B85" s="1483" t="s">
        <v>
10374</v>
      </c>
      <c r="C85" s="3486" t="s">
        <v>
7006</v>
      </c>
      <c r="D85" s="1472" t="str">
        <f t="shared" si="2"/>
        <v>
リンク</v>
      </c>
    </row>
    <row r="86" spans="1:4" ht="20.100000000000001" customHeight="1">
      <c r="A86" s="1471"/>
      <c r="B86" s="1483" t="s">
        <v>
7201</v>
      </c>
      <c r="C86" s="3486" t="s">
        <v>
7430</v>
      </c>
      <c r="D86" s="1472" t="str">
        <f t="shared" si="2"/>
        <v>
リンク</v>
      </c>
    </row>
    <row r="87" spans="1:4" ht="20.100000000000001" customHeight="1">
      <c r="A87" s="1471"/>
      <c r="B87" s="1483"/>
      <c r="C87" s="3486" t="s">
        <v>
7429</v>
      </c>
      <c r="D87" s="1472" t="str">
        <f t="shared" si="2"/>
        <v>
リンク</v>
      </c>
    </row>
    <row r="88" spans="1:4" ht="20.100000000000001" customHeight="1">
      <c r="A88" s="1471"/>
      <c r="B88" s="1483"/>
      <c r="C88" s="3486" t="s">
        <v>
7428</v>
      </c>
      <c r="D88" s="1472" t="str">
        <f t="shared" si="2"/>
        <v>
リンク</v>
      </c>
    </row>
    <row r="89" spans="1:4" ht="20.100000000000001" customHeight="1">
      <c r="A89" s="1471"/>
      <c r="B89" s="1483"/>
      <c r="C89" s="3486" t="s">
        <v>
7427</v>
      </c>
      <c r="D89" s="1472" t="str">
        <f t="shared" si="2"/>
        <v>
リンク</v>
      </c>
    </row>
    <row r="90" spans="1:4" ht="20.100000000000001" customHeight="1">
      <c r="A90" s="1471"/>
      <c r="B90" s="1483"/>
      <c r="C90" s="3486" t="s">
        <v>
7426</v>
      </c>
      <c r="D90" s="1472" t="str">
        <f t="shared" si="2"/>
        <v>
リンク</v>
      </c>
    </row>
    <row r="91" spans="1:4" ht="20.100000000000001" customHeight="1">
      <c r="A91" s="1471"/>
      <c r="B91" s="1483"/>
      <c r="C91" s="3486" t="s">
        <v>
7425</v>
      </c>
      <c r="D91" s="1472" t="str">
        <f t="shared" si="2"/>
        <v>
リンク</v>
      </c>
    </row>
    <row r="92" spans="1:4" ht="20.100000000000001" customHeight="1">
      <c r="A92" s="1471"/>
      <c r="B92" s="1483" t="s">
        <v>
7202</v>
      </c>
      <c r="C92" s="3486" t="s">
        <v>
7007</v>
      </c>
      <c r="D92" s="1472" t="str">
        <f t="shared" si="2"/>
        <v>
リンク</v>
      </c>
    </row>
    <row r="93" spans="1:4" ht="20.100000000000001" customHeight="1">
      <c r="A93" s="1471"/>
      <c r="B93" s="1483" t="s">
        <v>
7203</v>
      </c>
      <c r="C93" s="3486" t="s">
        <v>
7008</v>
      </c>
      <c r="D93" s="1472" t="str">
        <f t="shared" si="2"/>
        <v>
リンク</v>
      </c>
    </row>
    <row r="94" spans="1:4" ht="20.100000000000001" customHeight="1">
      <c r="A94" s="1471"/>
      <c r="B94" s="1483" t="s">
        <v>
7204</v>
      </c>
      <c r="C94" s="3486" t="s">
        <v>
7009</v>
      </c>
      <c r="D94" s="1472" t="str">
        <f t="shared" si="2"/>
        <v>
リンク</v>
      </c>
    </row>
    <row r="95" spans="1:4" ht="20.100000000000001" customHeight="1">
      <c r="A95" s="1471"/>
      <c r="B95" s="1483"/>
      <c r="C95" s="3486" t="s">
        <v>
7424</v>
      </c>
      <c r="D95" s="1472" t="str">
        <f t="shared" si="2"/>
        <v>
リンク</v>
      </c>
    </row>
    <row r="96" spans="1:4" ht="20.100000000000001" customHeight="1">
      <c r="A96" s="1471"/>
      <c r="B96" s="1483" t="s">
        <v>
7205</v>
      </c>
      <c r="C96" s="3486" t="s">
        <v>
7010</v>
      </c>
      <c r="D96" s="1472" t="str">
        <f t="shared" si="2"/>
        <v>
リンク</v>
      </c>
    </row>
    <row r="97" spans="1:4" ht="20.100000000000001" customHeight="1">
      <c r="A97" s="1471"/>
      <c r="B97" s="1483" t="s">
        <v>
7206</v>
      </c>
      <c r="C97" s="3486" t="s">
        <v>
7011</v>
      </c>
      <c r="D97" s="1472" t="str">
        <f t="shared" si="2"/>
        <v>
リンク</v>
      </c>
    </row>
    <row r="98" spans="1:4" ht="20.100000000000001" customHeight="1">
      <c r="A98" s="1471"/>
      <c r="B98" s="1483" t="s">
        <v>
7207</v>
      </c>
      <c r="C98" s="3486" t="s">
        <v>
7423</v>
      </c>
      <c r="D98" s="1472" t="str">
        <f t="shared" si="2"/>
        <v>
リンク</v>
      </c>
    </row>
    <row r="99" spans="1:4" ht="20.100000000000001" customHeight="1">
      <c r="A99" s="1471"/>
      <c r="B99" s="1483"/>
      <c r="C99" s="3486" t="s">
        <v>
7422</v>
      </c>
      <c r="D99" s="1472" t="str">
        <f t="shared" si="2"/>
        <v>
リンク</v>
      </c>
    </row>
    <row r="100" spans="1:4" ht="20.100000000000001" customHeight="1">
      <c r="A100" s="1471"/>
      <c r="B100" s="1483"/>
      <c r="C100" s="3486" t="s">
        <v>
7421</v>
      </c>
      <c r="D100" s="1472" t="str">
        <f t="shared" si="2"/>
        <v>
リンク</v>
      </c>
    </row>
    <row r="101" spans="1:4" ht="20.100000000000001" customHeight="1">
      <c r="A101" s="1471"/>
      <c r="B101" s="1483" t="s">
        <v>
7208</v>
      </c>
      <c r="C101" s="3486" t="s">
        <v>
7012</v>
      </c>
      <c r="D101" s="1472" t="str">
        <f t="shared" si="2"/>
        <v>
リンク</v>
      </c>
    </row>
    <row r="102" spans="1:4" ht="20.100000000000001" customHeight="1">
      <c r="A102" s="1471"/>
      <c r="B102" s="1483" t="s">
        <v>
10151</v>
      </c>
      <c r="C102" s="3486" t="s">
        <v>
7013</v>
      </c>
      <c r="D102" s="1472" t="str">
        <f t="shared" si="2"/>
        <v>
リンク</v>
      </c>
    </row>
    <row r="103" spans="1:4" ht="20.100000000000001" customHeight="1">
      <c r="A103" s="1471"/>
      <c r="B103" s="1483" t="s">
        <v>
10153</v>
      </c>
      <c r="C103" s="3486" t="s">
        <v>
7014</v>
      </c>
      <c r="D103" s="1472" t="str">
        <f t="shared" si="2"/>
        <v>
リンク</v>
      </c>
    </row>
    <row r="104" spans="1:4" ht="20.100000000000001" customHeight="1">
      <c r="A104" s="1471"/>
      <c r="B104" s="1483" t="s">
        <v>
7209</v>
      </c>
      <c r="C104" s="3486" t="s">
        <v>
7015</v>
      </c>
      <c r="D104" s="1472" t="str">
        <f t="shared" si="2"/>
        <v>
リンク</v>
      </c>
    </row>
    <row r="105" spans="1:4" ht="20.100000000000001" customHeight="1">
      <c r="A105" s="1471"/>
      <c r="B105" s="1483" t="s">
        <v>
7210</v>
      </c>
      <c r="C105" s="3486" t="s">
        <v>
7016</v>
      </c>
      <c r="D105" s="1472" t="str">
        <f t="shared" si="2"/>
        <v>
リンク</v>
      </c>
    </row>
    <row r="106" spans="1:4" ht="20.100000000000001" customHeight="1">
      <c r="A106" s="1471"/>
      <c r="B106" s="1483" t="s">
        <v>
7541</v>
      </c>
      <c r="C106" s="3486" t="s">
        <v>
7017</v>
      </c>
      <c r="D106" s="1472" t="str">
        <f t="shared" si="2"/>
        <v>
リンク</v>
      </c>
    </row>
    <row r="107" spans="1:4" ht="20.100000000000001" customHeight="1">
      <c r="A107" s="1469" t="s">
        <v>
9069</v>
      </c>
      <c r="B107" s="3404"/>
      <c r="C107" s="3641"/>
      <c r="D107" s="2387" t="str">
        <f t="shared" si="2"/>
        <v/>
      </c>
    </row>
    <row r="108" spans="1:4" ht="20.100000000000001" customHeight="1">
      <c r="A108" s="1471"/>
      <c r="B108" s="1483" t="s">
        <v>
7211</v>
      </c>
      <c r="C108" s="3486" t="s">
        <v>
7420</v>
      </c>
      <c r="D108" s="1472" t="str">
        <f t="shared" si="2"/>
        <v>
リンク</v>
      </c>
    </row>
    <row r="109" spans="1:4" ht="20.100000000000001" customHeight="1">
      <c r="A109" s="1471"/>
      <c r="B109" s="1483"/>
      <c r="C109" s="3486" t="s">
        <v>
7419</v>
      </c>
      <c r="D109" s="1472" t="str">
        <f t="shared" si="2"/>
        <v>
リンク</v>
      </c>
    </row>
    <row r="110" spans="1:4" ht="20.100000000000001" customHeight="1">
      <c r="A110" s="1471"/>
      <c r="B110" s="1483"/>
      <c r="C110" s="3486" t="s">
        <v>
7418</v>
      </c>
      <c r="D110" s="1472" t="str">
        <f t="shared" si="2"/>
        <v>
リンク</v>
      </c>
    </row>
    <row r="111" spans="1:4" ht="20.100000000000001" customHeight="1">
      <c r="A111" s="1471"/>
      <c r="B111" s="1483"/>
      <c r="C111" s="3486" t="s">
        <v>
7417</v>
      </c>
      <c r="D111" s="1472" t="str">
        <f t="shared" si="2"/>
        <v>
リンク</v>
      </c>
    </row>
    <row r="112" spans="1:4" ht="20.100000000000001" customHeight="1">
      <c r="A112" s="1471"/>
      <c r="B112" s="1483" t="s">
        <v>
7212</v>
      </c>
      <c r="C112" s="3486" t="s">
        <v>
7018</v>
      </c>
      <c r="D112" s="1472" t="str">
        <f t="shared" si="2"/>
        <v>
リンク</v>
      </c>
    </row>
    <row r="113" spans="1:4" ht="20.100000000000001" customHeight="1">
      <c r="A113" s="1471"/>
      <c r="B113" s="1483" t="s">
        <v>
7213</v>
      </c>
      <c r="C113" s="3486" t="s">
        <v>
7019</v>
      </c>
      <c r="D113" s="1472" t="str">
        <f t="shared" si="2"/>
        <v>
リンク</v>
      </c>
    </row>
    <row r="114" spans="1:4" ht="20.100000000000001" customHeight="1">
      <c r="A114" s="1471"/>
      <c r="B114" s="1483" t="s">
        <v>
7216</v>
      </c>
      <c r="C114" s="3486" t="s">
        <v>
9370</v>
      </c>
      <c r="D114" s="1472" t="str">
        <f t="shared" si="2"/>
        <v>
リンク</v>
      </c>
    </row>
    <row r="115" spans="1:4" ht="20.100000000000001" customHeight="1">
      <c r="A115" s="1471"/>
      <c r="B115" s="1483" t="s">
        <v>
7214</v>
      </c>
      <c r="C115" s="3486" t="s">
        <v>
9371</v>
      </c>
      <c r="D115" s="1472" t="str">
        <f t="shared" si="2"/>
        <v>
リンク</v>
      </c>
    </row>
    <row r="116" spans="1:4" ht="20.100000000000001" customHeight="1">
      <c r="A116" s="1471"/>
      <c r="B116" s="1483" t="s">
        <v>
7215</v>
      </c>
      <c r="C116" s="3486" t="s">
        <v>
9180</v>
      </c>
      <c r="D116" s="1472" t="str">
        <f t="shared" si="2"/>
        <v>
リンク</v>
      </c>
    </row>
    <row r="117" spans="1:4" s="1467" customFormat="1" ht="20.100000000000001" customHeight="1">
      <c r="A117" s="1469" t="s">
        <v>
9070</v>
      </c>
      <c r="B117" s="3404"/>
      <c r="C117" s="3641"/>
      <c r="D117" s="2387" t="str">
        <f t="shared" si="2"/>
        <v/>
      </c>
    </row>
    <row r="118" spans="1:4" ht="20.100000000000001" customHeight="1">
      <c r="A118" s="1471"/>
      <c r="B118" s="1483" t="s">
        <v>
10227</v>
      </c>
      <c r="C118" s="3486" t="s">
        <v>
7020</v>
      </c>
      <c r="D118" s="1472" t="str">
        <f t="shared" si="2"/>
        <v>
リンク</v>
      </c>
    </row>
    <row r="119" spans="1:4" ht="20.100000000000001" customHeight="1">
      <c r="A119" s="1471"/>
      <c r="B119" s="1483" t="s">
        <v>
10233</v>
      </c>
      <c r="C119" s="3486" t="s">
        <v>
7021</v>
      </c>
      <c r="D119" s="1472" t="str">
        <f t="shared" si="2"/>
        <v>
リンク</v>
      </c>
    </row>
    <row r="120" spans="1:4" ht="20.100000000000001" customHeight="1">
      <c r="A120" s="1471"/>
      <c r="B120" s="1483" t="s">
        <v>
10234</v>
      </c>
      <c r="C120" s="3486" t="s">
        <v>
7416</v>
      </c>
      <c r="D120" s="1472" t="str">
        <f t="shared" si="2"/>
        <v>
リンク</v>
      </c>
    </row>
    <row r="121" spans="1:4" ht="20.100000000000001" customHeight="1">
      <c r="A121" s="1471"/>
      <c r="B121" s="1483"/>
      <c r="C121" s="3486" t="s">
        <v>
7415</v>
      </c>
      <c r="D121" s="1472" t="str">
        <f t="shared" si="2"/>
        <v>
リンク</v>
      </c>
    </row>
    <row r="122" spans="1:4" ht="20.100000000000001" customHeight="1">
      <c r="A122" s="1471"/>
      <c r="B122" s="1483" t="s">
        <v>
7217</v>
      </c>
      <c r="C122" s="3486" t="s">
        <v>
7022</v>
      </c>
      <c r="D122" s="1472" t="str">
        <f t="shared" si="2"/>
        <v>
リンク</v>
      </c>
    </row>
    <row r="123" spans="1:4" ht="20.100000000000001" customHeight="1">
      <c r="A123" s="1471"/>
      <c r="B123" s="1483" t="s">
        <v>
7218</v>
      </c>
      <c r="C123" s="3486" t="s">
        <v>
7023</v>
      </c>
      <c r="D123" s="1472" t="str">
        <f t="shared" si="2"/>
        <v>
リンク</v>
      </c>
    </row>
    <row r="124" spans="1:4" ht="20.100000000000001" customHeight="1">
      <c r="A124" s="1469" t="s">
        <v>
9071</v>
      </c>
      <c r="B124" s="3404"/>
      <c r="C124" s="3641"/>
      <c r="D124" s="2387" t="str">
        <f t="shared" si="2"/>
        <v/>
      </c>
    </row>
    <row r="125" spans="1:4" ht="20.100000000000001" customHeight="1">
      <c r="A125" s="1471"/>
      <c r="B125" s="1483" t="s">
        <v>
7220</v>
      </c>
      <c r="C125" s="3486" t="s">
        <v>
9423</v>
      </c>
      <c r="D125" s="1472" t="str">
        <f t="shared" si="2"/>
        <v>
リンク</v>
      </c>
    </row>
    <row r="126" spans="1:4" ht="20.100000000000001" customHeight="1">
      <c r="A126" s="1471"/>
      <c r="B126" s="1483" t="s">
        <v>
7221</v>
      </c>
      <c r="C126" s="3486" t="s">
        <v>
9424</v>
      </c>
      <c r="D126" s="1472" t="str">
        <f t="shared" si="2"/>
        <v>
リンク</v>
      </c>
    </row>
    <row r="127" spans="1:4" ht="20.100000000000001" customHeight="1">
      <c r="A127" s="1471"/>
      <c r="B127" s="1483" t="s">
        <v>
7219</v>
      </c>
      <c r="C127" s="3486" t="s">
        <v>
9425</v>
      </c>
      <c r="D127" s="1472" t="str">
        <f t="shared" si="2"/>
        <v>
リンク</v>
      </c>
    </row>
    <row r="128" spans="1:4" ht="20.100000000000001" customHeight="1">
      <c r="A128" s="1471"/>
      <c r="B128" s="1483" t="s">
        <v>
10470</v>
      </c>
      <c r="C128" s="3486" t="s">
        <v>
7024</v>
      </c>
      <c r="D128" s="1472" t="str">
        <f t="shared" si="2"/>
        <v>
リンク</v>
      </c>
    </row>
    <row r="129" spans="1:4" s="1467" customFormat="1" ht="20.100000000000001" customHeight="1">
      <c r="A129" s="1469" t="s">
        <v>
9072</v>
      </c>
      <c r="B129" s="3404"/>
      <c r="C129" s="3641"/>
      <c r="D129" s="2387" t="str">
        <f t="shared" si="2"/>
        <v/>
      </c>
    </row>
    <row r="130" spans="1:4" ht="20.100000000000001" customHeight="1">
      <c r="A130" s="1471"/>
      <c r="B130" s="1483" t="s">
        <v>
9143</v>
      </c>
      <c r="C130" s="3486" t="s">
        <v>
9142</v>
      </c>
      <c r="D130" s="1472" t="str">
        <f t="shared" si="2"/>
        <v>
リンク</v>
      </c>
    </row>
    <row r="131" spans="1:4" ht="20.100000000000001" customHeight="1">
      <c r="A131" s="1471"/>
      <c r="B131" s="1483" t="s">
        <v>
10375</v>
      </c>
      <c r="C131" s="3486" t="s">
        <v>
9141</v>
      </c>
      <c r="D131" s="1472" t="str">
        <f t="shared" si="2"/>
        <v>
リンク</v>
      </c>
    </row>
    <row r="132" spans="1:4" ht="20.100000000000001" customHeight="1">
      <c r="A132" s="1471"/>
      <c r="B132" s="1483" t="s">
        <v>
9140</v>
      </c>
      <c r="C132" s="3486" t="s">
        <v>
7025</v>
      </c>
      <c r="D132" s="1472" t="str">
        <f t="shared" si="2"/>
        <v>
リンク</v>
      </c>
    </row>
    <row r="133" spans="1:4" ht="20.100000000000001" customHeight="1">
      <c r="A133" s="1471"/>
      <c r="B133" s="1483" t="s">
        <v>
9139</v>
      </c>
      <c r="C133" s="3486" t="s">
        <v>
7026</v>
      </c>
      <c r="D133" s="1472" t="str">
        <f t="shared" si="2"/>
        <v>
リンク</v>
      </c>
    </row>
    <row r="134" spans="1:4" ht="20.100000000000001" customHeight="1">
      <c r="A134" s="1471"/>
      <c r="B134" s="1483" t="s">
        <v>
10376</v>
      </c>
      <c r="C134" s="3486" t="s">
        <v>
7027</v>
      </c>
      <c r="D134" s="1472" t="str">
        <f t="shared" si="2"/>
        <v>
リンク</v>
      </c>
    </row>
    <row r="135" spans="1:4" ht="20.100000000000001" customHeight="1">
      <c r="A135" s="1471"/>
      <c r="B135" s="1483" t="s">
        <v>
9138</v>
      </c>
      <c r="C135" s="3486" t="s">
        <v>
7028</v>
      </c>
      <c r="D135" s="1472" t="str">
        <f t="shared" si="2"/>
        <v>
リンク</v>
      </c>
    </row>
    <row r="136" spans="1:4" ht="20.100000000000001" customHeight="1">
      <c r="A136" s="1471"/>
      <c r="B136" s="1483" t="s">
        <v>
9137</v>
      </c>
      <c r="C136" s="3486" t="s">
        <v>
7029</v>
      </c>
      <c r="D136" s="1472" t="str">
        <f t="shared" si="2"/>
        <v>
リンク</v>
      </c>
    </row>
    <row r="137" spans="1:4" ht="20.100000000000001" customHeight="1">
      <c r="A137" s="1471"/>
      <c r="B137" s="1483" t="s">
        <v>
9136</v>
      </c>
      <c r="C137" s="3486" t="s">
        <v>
7030</v>
      </c>
      <c r="D137" s="1472" t="str">
        <f t="shared" si="2"/>
        <v>
リンク</v>
      </c>
    </row>
    <row r="138" spans="1:4" ht="20.100000000000001" customHeight="1">
      <c r="A138" s="1471"/>
      <c r="B138" s="1483" t="s">
        <v>
7222</v>
      </c>
      <c r="C138" s="3486" t="s">
        <v>
7031</v>
      </c>
      <c r="D138" s="1472" t="str">
        <f t="shared" si="2"/>
        <v>
リンク</v>
      </c>
    </row>
    <row r="139" spans="1:4" ht="20.100000000000001" customHeight="1">
      <c r="A139" s="1471"/>
      <c r="B139" s="1483" t="s">
        <v>
7223</v>
      </c>
      <c r="C139" s="3486" t="s">
        <v>
7032</v>
      </c>
      <c r="D139" s="1472" t="str">
        <f t="shared" si="2"/>
        <v>
リンク</v>
      </c>
    </row>
    <row r="140" spans="1:4" ht="20.100000000000001" customHeight="1">
      <c r="A140" s="1471"/>
      <c r="B140" s="1483" t="s">
        <v>
7224</v>
      </c>
      <c r="C140" s="3486" t="s">
        <v>
7033</v>
      </c>
      <c r="D140" s="1472" t="str">
        <f t="shared" si="2"/>
        <v>
リンク</v>
      </c>
    </row>
    <row r="141" spans="1:4" ht="20.100000000000001" customHeight="1">
      <c r="A141" s="1471"/>
      <c r="B141" s="1483" t="s">
        <v>
7225</v>
      </c>
      <c r="C141" s="3486" t="s">
        <v>
7034</v>
      </c>
      <c r="D141" s="1472" t="str">
        <f t="shared" si="2"/>
        <v>
リンク</v>
      </c>
    </row>
    <row r="142" spans="1:4" ht="20.100000000000001" customHeight="1">
      <c r="A142" s="1471"/>
      <c r="B142" s="1483" t="s">
        <v>
9135</v>
      </c>
      <c r="C142" s="3486" t="s">
        <v>
7035</v>
      </c>
      <c r="D142" s="1472" t="str">
        <f t="shared" si="2"/>
        <v>
リンク</v>
      </c>
    </row>
    <row r="143" spans="1:4" ht="20.100000000000001" customHeight="1">
      <c r="A143" s="1471"/>
      <c r="B143" s="1483" t="s">
        <v>
9134</v>
      </c>
      <c r="C143" s="3486" t="s">
        <v>
9133</v>
      </c>
      <c r="D143" s="1472" t="str">
        <f t="shared" si="2"/>
        <v>
リンク</v>
      </c>
    </row>
    <row r="144" spans="1:4" ht="20.100000000000001" customHeight="1">
      <c r="A144" s="1471"/>
      <c r="B144" s="1483" t="s">
        <v>
9132</v>
      </c>
      <c r="C144" s="3486" t="s">
        <v>
7036</v>
      </c>
      <c r="D144" s="1472" t="str">
        <f t="shared" si="2"/>
        <v>
リンク</v>
      </c>
    </row>
    <row r="145" spans="1:4" ht="20.100000000000001" customHeight="1">
      <c r="A145" s="1471"/>
      <c r="B145" s="1483" t="s">
        <v>
7226</v>
      </c>
      <c r="C145" s="3486" t="s">
        <v>
7037</v>
      </c>
      <c r="D145" s="1472" t="str">
        <f t="shared" si="2"/>
        <v>
リンク</v>
      </c>
    </row>
    <row r="146" spans="1:4" ht="20.100000000000001" customHeight="1">
      <c r="A146" s="1471"/>
      <c r="B146" s="1483" t="s">
        <v>
7227</v>
      </c>
      <c r="C146" s="3486" t="s">
        <v>
7038</v>
      </c>
      <c r="D146" s="1472" t="str">
        <f t="shared" ref="D146:D209" si="3">
IF(C146="","",HYPERLINK("#'"&amp;C146&amp;"'!A1","リンク"))</f>
        <v>
リンク</v>
      </c>
    </row>
    <row r="147" spans="1:4" ht="20.100000000000001" customHeight="1">
      <c r="A147" s="1471"/>
      <c r="B147" s="1483" t="s">
        <v>
7228</v>
      </c>
      <c r="C147" s="3486" t="s">
        <v>
7039</v>
      </c>
      <c r="D147" s="1472" t="str">
        <f t="shared" si="3"/>
        <v>
リンク</v>
      </c>
    </row>
    <row r="148" spans="1:4" ht="20.100000000000001" customHeight="1">
      <c r="A148" s="1471"/>
      <c r="B148" s="1483" t="s">
        <v>
7229</v>
      </c>
      <c r="C148" s="3486" t="s">
        <v>
7040</v>
      </c>
      <c r="D148" s="1472" t="str">
        <f t="shared" si="3"/>
        <v>
リンク</v>
      </c>
    </row>
    <row r="149" spans="1:4" ht="20.100000000000001" customHeight="1">
      <c r="A149" s="1471"/>
      <c r="B149" s="1483" t="s">
        <v>
7230</v>
      </c>
      <c r="C149" s="3486" t="s">
        <v>
9131</v>
      </c>
      <c r="D149" s="1472" t="str">
        <f t="shared" si="3"/>
        <v>
リンク</v>
      </c>
    </row>
    <row r="150" spans="1:4" ht="20.100000000000001" customHeight="1">
      <c r="A150" s="1471"/>
      <c r="B150" s="1483"/>
      <c r="C150" s="3486" t="s">
        <v>
9130</v>
      </c>
      <c r="D150" s="1472" t="str">
        <f t="shared" si="3"/>
        <v>
リンク</v>
      </c>
    </row>
    <row r="151" spans="1:4" ht="20.100000000000001" customHeight="1">
      <c r="A151" s="1471"/>
      <c r="B151" s="1483"/>
      <c r="C151" s="3486" t="s">
        <v>
9129</v>
      </c>
      <c r="D151" s="1472" t="str">
        <f t="shared" si="3"/>
        <v>
リンク</v>
      </c>
    </row>
    <row r="152" spans="1:4" ht="20.100000000000001" customHeight="1">
      <c r="A152" s="1471"/>
      <c r="B152" s="1483" t="s">
        <v>
7231</v>
      </c>
      <c r="C152" s="3486" t="s">
        <v>
9128</v>
      </c>
      <c r="D152" s="1472" t="str">
        <f t="shared" si="3"/>
        <v>
リンク</v>
      </c>
    </row>
    <row r="153" spans="1:4" ht="20.100000000000001" customHeight="1">
      <c r="A153" s="1471"/>
      <c r="B153" s="1483" t="s">
        <v>
6568</v>
      </c>
      <c r="C153" s="3486" t="s">
        <v>
9127</v>
      </c>
      <c r="D153" s="1472" t="str">
        <f t="shared" si="3"/>
        <v>
リンク</v>
      </c>
    </row>
    <row r="154" spans="1:4" ht="20.100000000000001" customHeight="1">
      <c r="A154" s="1471"/>
      <c r="B154" s="1483" t="s">
        <v>
7232</v>
      </c>
      <c r="C154" s="3486" t="s">
        <v>
9126</v>
      </c>
      <c r="D154" s="1472" t="str">
        <f t="shared" si="3"/>
        <v>
リンク</v>
      </c>
    </row>
    <row r="155" spans="1:4" ht="20.100000000000001" customHeight="1">
      <c r="A155" s="1471"/>
      <c r="B155" s="1483" t="s">
        <v>
7233</v>
      </c>
      <c r="C155" s="3486" t="s">
        <v>
9125</v>
      </c>
      <c r="D155" s="1472" t="str">
        <f t="shared" si="3"/>
        <v>
リンク</v>
      </c>
    </row>
    <row r="156" spans="1:4" ht="20.100000000000001" customHeight="1">
      <c r="A156" s="1471"/>
      <c r="B156" s="1483" t="s">
        <v>
7234</v>
      </c>
      <c r="C156" s="3486" t="s">
        <v>
9124</v>
      </c>
      <c r="D156" s="1472" t="str">
        <f t="shared" si="3"/>
        <v>
リンク</v>
      </c>
    </row>
    <row r="157" spans="1:4" ht="20.100000000000001" customHeight="1">
      <c r="A157" s="1469" t="s">
        <v>
9073</v>
      </c>
      <c r="B157" s="3404"/>
      <c r="C157" s="3641"/>
      <c r="D157" s="2387" t="str">
        <f t="shared" si="3"/>
        <v/>
      </c>
    </row>
    <row r="158" spans="1:4" ht="20.100000000000001" customHeight="1">
      <c r="A158" s="1471"/>
      <c r="B158" s="1483" t="s">
        <v>
2316</v>
      </c>
      <c r="C158" s="3486" t="s">
        <v>
9443</v>
      </c>
      <c r="D158" s="1472" t="str">
        <f t="shared" si="3"/>
        <v>
リンク</v>
      </c>
    </row>
    <row r="159" spans="1:4" ht="20.100000000000001" customHeight="1">
      <c r="A159" s="1471"/>
      <c r="B159" s="1483" t="s">
        <v>
2317</v>
      </c>
      <c r="C159" s="3486" t="s">
        <v>
9444</v>
      </c>
      <c r="D159" s="1472" t="str">
        <f t="shared" si="3"/>
        <v>
リンク</v>
      </c>
    </row>
    <row r="160" spans="1:4" ht="20.100000000000001" customHeight="1">
      <c r="A160" s="1471"/>
      <c r="B160" s="1483" t="s">
        <v>
7235</v>
      </c>
      <c r="C160" s="3486" t="s">
        <v>
9445</v>
      </c>
      <c r="D160" s="1472" t="str">
        <f t="shared" si="3"/>
        <v>
リンク</v>
      </c>
    </row>
    <row r="161" spans="1:4" ht="20.100000000000001" customHeight="1">
      <c r="A161" s="1471"/>
      <c r="B161" s="1483" t="s">
        <v>
9525</v>
      </c>
      <c r="C161" s="3486" t="s">
        <v>
7041</v>
      </c>
      <c r="D161" s="1472" t="str">
        <f t="shared" si="3"/>
        <v>
リンク</v>
      </c>
    </row>
    <row r="162" spans="1:4" ht="20.100000000000001" customHeight="1">
      <c r="A162" s="1471"/>
      <c r="B162" s="1483" t="s">
        <v>
7236</v>
      </c>
      <c r="C162" s="3486" t="s">
        <v>
7042</v>
      </c>
      <c r="D162" s="1472" t="str">
        <f t="shared" si="3"/>
        <v>
リンク</v>
      </c>
    </row>
    <row r="163" spans="1:4" ht="20.100000000000001" customHeight="1">
      <c r="A163" s="1471"/>
      <c r="B163" s="1483" t="s">
        <v>
7237</v>
      </c>
      <c r="C163" s="3486" t="s">
        <v>
7516</v>
      </c>
      <c r="D163" s="1472" t="str">
        <f t="shared" si="3"/>
        <v>
リンク</v>
      </c>
    </row>
    <row r="164" spans="1:4" ht="20.100000000000001" customHeight="1">
      <c r="A164" s="1471"/>
      <c r="B164" s="1483" t="s">
        <v>
7238</v>
      </c>
      <c r="C164" s="3486" t="s">
        <v>
7517</v>
      </c>
      <c r="D164" s="1472" t="str">
        <f t="shared" si="3"/>
        <v>
リンク</v>
      </c>
    </row>
    <row r="165" spans="1:4" ht="20.100000000000001" customHeight="1">
      <c r="A165" s="1471"/>
      <c r="B165" s="1483" t="s">
        <v>
7239</v>
      </c>
      <c r="C165" s="3486" t="s">
        <v>
9446</v>
      </c>
      <c r="D165" s="1472" t="str">
        <f t="shared" si="3"/>
        <v>
リンク</v>
      </c>
    </row>
    <row r="166" spans="1:4" ht="20.100000000000001" customHeight="1">
      <c r="A166" s="1471"/>
      <c r="B166" s="1483" t="s">
        <v>
7240</v>
      </c>
      <c r="C166" s="3486" t="s">
        <v>
9447</v>
      </c>
      <c r="D166" s="1472" t="str">
        <f t="shared" si="3"/>
        <v>
リンク</v>
      </c>
    </row>
    <row r="167" spans="1:4" ht="20.100000000000001" customHeight="1">
      <c r="A167" s="1471"/>
      <c r="B167" s="1483" t="s">
        <v>
7241</v>
      </c>
      <c r="C167" s="3486" t="s">
        <v>
9447</v>
      </c>
      <c r="D167" s="1472" t="str">
        <f t="shared" si="3"/>
        <v>
リンク</v>
      </c>
    </row>
    <row r="168" spans="1:4" ht="20.100000000000001" customHeight="1">
      <c r="A168" s="1471"/>
      <c r="B168" s="1483" t="s">
        <v>
7242</v>
      </c>
      <c r="C168" s="3486" t="s">
        <v>
9447</v>
      </c>
      <c r="D168" s="1472" t="str">
        <f t="shared" si="3"/>
        <v>
リンク</v>
      </c>
    </row>
    <row r="169" spans="1:4" ht="20.100000000000001" customHeight="1">
      <c r="A169" s="1471"/>
      <c r="B169" s="1483" t="s">
        <v>
7243</v>
      </c>
      <c r="C169" s="3486" t="s">
        <v>
9447</v>
      </c>
      <c r="D169" s="1472" t="str">
        <f t="shared" si="3"/>
        <v>
リンク</v>
      </c>
    </row>
    <row r="170" spans="1:4" ht="20.100000000000001" customHeight="1">
      <c r="A170" s="1471"/>
      <c r="B170" s="1483" t="s">
        <v>
7244</v>
      </c>
      <c r="C170" s="3486" t="s">
        <v>
9447</v>
      </c>
      <c r="D170" s="1472" t="str">
        <f t="shared" si="3"/>
        <v>
リンク</v>
      </c>
    </row>
    <row r="171" spans="1:4" ht="20.100000000000001" customHeight="1">
      <c r="A171" s="1471"/>
      <c r="B171" s="1483" t="s">
        <v>
7245</v>
      </c>
      <c r="C171" s="3486" t="s">
        <v>
9447</v>
      </c>
      <c r="D171" s="1472" t="str">
        <f t="shared" si="3"/>
        <v>
リンク</v>
      </c>
    </row>
    <row r="172" spans="1:4" ht="20.100000000000001" customHeight="1">
      <c r="A172" s="1471"/>
      <c r="B172" s="1483" t="s">
        <v>
7246</v>
      </c>
      <c r="C172" s="3486" t="s">
        <v>
9447</v>
      </c>
      <c r="D172" s="1472" t="str">
        <f t="shared" si="3"/>
        <v>
リンク</v>
      </c>
    </row>
    <row r="173" spans="1:4" ht="20.100000000000001" customHeight="1">
      <c r="A173" s="1471"/>
      <c r="B173" s="1483" t="s">
        <v>
7247</v>
      </c>
      <c r="C173" s="3486" t="s">
        <v>
9447</v>
      </c>
      <c r="D173" s="1472" t="str">
        <f t="shared" si="3"/>
        <v>
リンク</v>
      </c>
    </row>
    <row r="174" spans="1:4" ht="20.100000000000001" customHeight="1">
      <c r="A174" s="1471"/>
      <c r="B174" s="1483" t="s">
        <v>
7248</v>
      </c>
      <c r="C174" s="3486" t="s">
        <v>
9447</v>
      </c>
      <c r="D174" s="1472" t="str">
        <f t="shared" si="3"/>
        <v>
リンク</v>
      </c>
    </row>
    <row r="175" spans="1:4" s="1467" customFormat="1" ht="20.100000000000001" customHeight="1">
      <c r="A175" s="1469"/>
      <c r="B175" s="1483" t="s">
        <v>
7249</v>
      </c>
      <c r="C175" s="3486" t="s">
        <v>
9447</v>
      </c>
      <c r="D175" s="1472" t="str">
        <f t="shared" si="3"/>
        <v>
リンク</v>
      </c>
    </row>
    <row r="176" spans="1:4" ht="20.100000000000001" customHeight="1">
      <c r="A176" s="1471"/>
      <c r="B176" s="1483" t="s">
        <v>
7250</v>
      </c>
      <c r="C176" s="3486" t="s">
        <v>
9447</v>
      </c>
      <c r="D176" s="1472" t="str">
        <f t="shared" si="3"/>
        <v>
リンク</v>
      </c>
    </row>
    <row r="177" spans="1:4" ht="20.100000000000001" customHeight="1">
      <c r="A177" s="1471"/>
      <c r="B177" s="1483" t="s">
        <v>
9526</v>
      </c>
      <c r="C177" s="3486" t="s">
        <v>
9448</v>
      </c>
      <c r="D177" s="1472" t="str">
        <f t="shared" si="3"/>
        <v>
リンク</v>
      </c>
    </row>
    <row r="178" spans="1:4" ht="20.100000000000001" customHeight="1">
      <c r="A178" s="1471"/>
      <c r="B178" s="1483" t="s">
        <v>
7252</v>
      </c>
      <c r="C178" s="3486" t="s">
        <v>
7555</v>
      </c>
      <c r="D178" s="1472" t="str">
        <f t="shared" si="3"/>
        <v>
リンク</v>
      </c>
    </row>
    <row r="179" spans="1:4" ht="20.100000000000001" customHeight="1">
      <c r="A179" s="1471"/>
      <c r="B179" s="1483" t="s">
        <v>
7253</v>
      </c>
      <c r="C179" s="3486" t="s">
        <v>
7556</v>
      </c>
      <c r="D179" s="1472" t="str">
        <f t="shared" si="3"/>
        <v>
リンク</v>
      </c>
    </row>
    <row r="180" spans="1:4" ht="20.100000000000001" customHeight="1">
      <c r="A180" s="1471"/>
      <c r="B180" s="1483" t="s">
        <v>
7254</v>
      </c>
      <c r="C180" s="3486" t="s">
        <v>
7523</v>
      </c>
      <c r="D180" s="1472" t="str">
        <f t="shared" si="3"/>
        <v>
リンク</v>
      </c>
    </row>
    <row r="181" spans="1:4" ht="20.100000000000001" customHeight="1">
      <c r="A181" s="1471"/>
      <c r="B181" s="1483"/>
      <c r="C181" s="3486" t="s">
        <v>
7524</v>
      </c>
      <c r="D181" s="1472" t="str">
        <f t="shared" si="3"/>
        <v>
リンク</v>
      </c>
    </row>
    <row r="182" spans="1:4" ht="20.100000000000001" customHeight="1">
      <c r="A182" s="1471"/>
      <c r="B182" s="1483" t="s">
        <v>
7255</v>
      </c>
      <c r="C182" s="3486" t="s">
        <v>
7526</v>
      </c>
      <c r="D182" s="1472" t="str">
        <f t="shared" si="3"/>
        <v>
リンク</v>
      </c>
    </row>
    <row r="183" spans="1:4" ht="20.100000000000001" customHeight="1">
      <c r="A183" s="1471"/>
      <c r="B183" s="1483"/>
      <c r="C183" s="3486" t="s">
        <v>
7528</v>
      </c>
      <c r="D183" s="1472" t="str">
        <f t="shared" si="3"/>
        <v>
リンク</v>
      </c>
    </row>
    <row r="184" spans="1:4" ht="20.100000000000001" customHeight="1">
      <c r="A184" s="1471"/>
      <c r="B184" s="1483" t="s">
        <v>
7395</v>
      </c>
      <c r="C184" s="3486" t="s">
        <v>
7530</v>
      </c>
      <c r="D184" s="1472" t="str">
        <f t="shared" si="3"/>
        <v>
リンク</v>
      </c>
    </row>
    <row r="185" spans="1:4" ht="20.100000000000001" customHeight="1">
      <c r="A185" s="1471"/>
      <c r="B185" s="1483"/>
      <c r="C185" s="3486" t="s">
        <v>
7532</v>
      </c>
      <c r="D185" s="1472" t="str">
        <f t="shared" si="3"/>
        <v>
リンク</v>
      </c>
    </row>
    <row r="186" spans="1:4" ht="20.100000000000001" customHeight="1">
      <c r="A186" s="1471"/>
      <c r="B186" s="1483" t="s">
        <v>
7396</v>
      </c>
      <c r="C186" s="3486" t="s">
        <v>
7533</v>
      </c>
      <c r="D186" s="1472" t="str">
        <f t="shared" si="3"/>
        <v>
リンク</v>
      </c>
    </row>
    <row r="187" spans="1:4" ht="20.100000000000001" customHeight="1">
      <c r="A187" s="1471"/>
      <c r="B187" s="1483"/>
      <c r="C187" s="3486" t="s">
        <v>
7534</v>
      </c>
      <c r="D187" s="1472" t="str">
        <f t="shared" si="3"/>
        <v>
リンク</v>
      </c>
    </row>
    <row r="188" spans="1:4" ht="20.100000000000001" customHeight="1">
      <c r="A188" s="1471"/>
      <c r="B188" s="1483" t="s">
        <v>
7397</v>
      </c>
      <c r="C188" s="3486" t="s">
        <v>
7557</v>
      </c>
      <c r="D188" s="1472" t="str">
        <f t="shared" si="3"/>
        <v>
リンク</v>
      </c>
    </row>
    <row r="189" spans="1:4" ht="20.100000000000001" customHeight="1">
      <c r="A189" s="1471"/>
      <c r="B189" s="1483"/>
      <c r="C189" s="3486" t="s">
        <v>
7558</v>
      </c>
      <c r="D189" s="1472" t="str">
        <f t="shared" si="3"/>
        <v>
リンク</v>
      </c>
    </row>
    <row r="190" spans="1:4" ht="20.100000000000001" customHeight="1">
      <c r="A190" s="1471"/>
      <c r="B190" s="1483" t="s">
        <v>
2318</v>
      </c>
      <c r="C190" s="3486" t="s">
        <v>
7559</v>
      </c>
      <c r="D190" s="1472" t="str">
        <f t="shared" si="3"/>
        <v>
リンク</v>
      </c>
    </row>
    <row r="191" spans="1:4" ht="20.100000000000001" customHeight="1">
      <c r="A191" s="1471"/>
      <c r="B191" s="1483" t="s">
        <v>
7256</v>
      </c>
      <c r="C191" s="3486" t="s">
        <v>
7560</v>
      </c>
      <c r="D191" s="1472" t="str">
        <f t="shared" si="3"/>
        <v>
リンク</v>
      </c>
    </row>
    <row r="192" spans="1:4" ht="20.100000000000001" customHeight="1">
      <c r="A192" s="1471"/>
      <c r="B192" s="1483" t="s">
        <v>
7257</v>
      </c>
      <c r="C192" s="3486" t="s">
        <v>
7047</v>
      </c>
      <c r="D192" s="1472" t="str">
        <f t="shared" si="3"/>
        <v>
リンク</v>
      </c>
    </row>
    <row r="193" spans="1:4" ht="20.100000000000001" customHeight="1">
      <c r="A193" s="1471"/>
      <c r="B193" s="1483" t="s">
        <v>
7258</v>
      </c>
      <c r="C193" s="3486" t="s">
        <v>
7048</v>
      </c>
      <c r="D193" s="1472" t="str">
        <f t="shared" si="3"/>
        <v>
リンク</v>
      </c>
    </row>
    <row r="194" spans="1:4" ht="20.100000000000001" customHeight="1">
      <c r="A194" s="1471"/>
      <c r="B194" s="1483" t="s">
        <v>
7259</v>
      </c>
      <c r="C194" s="3486" t="s">
        <v>
7049</v>
      </c>
      <c r="D194" s="1472" t="str">
        <f t="shared" si="3"/>
        <v>
リンク</v>
      </c>
    </row>
    <row r="195" spans="1:4" ht="20.100000000000001" customHeight="1">
      <c r="A195" s="1471"/>
      <c r="B195" s="1483" t="s">
        <v>
7260</v>
      </c>
      <c r="C195" s="3486" t="s">
        <v>
7050</v>
      </c>
      <c r="D195" s="1472" t="str">
        <f t="shared" si="3"/>
        <v>
リンク</v>
      </c>
    </row>
    <row r="196" spans="1:4" ht="20.100000000000001" customHeight="1">
      <c r="A196" s="1471"/>
      <c r="B196" s="1483" t="s">
        <v>
7935</v>
      </c>
      <c r="C196" s="3486" t="s">
        <v>
7051</v>
      </c>
      <c r="D196" s="1472" t="str">
        <f t="shared" si="3"/>
        <v>
リンク</v>
      </c>
    </row>
    <row r="197" spans="1:4" ht="20.100000000000001" customHeight="1">
      <c r="A197" s="1471"/>
      <c r="B197" s="1483" t="s">
        <v>
2320</v>
      </c>
      <c r="C197" s="3486" t="s">
        <v>
7052</v>
      </c>
      <c r="D197" s="1472" t="str">
        <f t="shared" si="3"/>
        <v>
リンク</v>
      </c>
    </row>
    <row r="198" spans="1:4" ht="20.100000000000001" customHeight="1">
      <c r="A198" s="1471"/>
      <c r="B198" s="1483" t="s">
        <v>
7262</v>
      </c>
      <c r="C198" s="3486" t="s">
        <v>
10107</v>
      </c>
      <c r="D198" s="1472" t="str">
        <f>
IF(C198="","",HYPERLINK("#'"&amp;C198&amp;"'!A1","リンク"))</f>
        <v>
リンク</v>
      </c>
    </row>
    <row r="199" spans="1:4" ht="20.100000000000001" customHeight="1">
      <c r="A199" s="1471"/>
      <c r="B199" s="1483" t="s">
        <v>
6564</v>
      </c>
      <c r="C199" s="3486" t="s">
        <v>
10108</v>
      </c>
      <c r="D199" s="1472" t="str">
        <f t="shared" si="3"/>
        <v>
リンク</v>
      </c>
    </row>
    <row r="200" spans="1:4" ht="20.100000000000001" customHeight="1">
      <c r="A200" s="1471"/>
      <c r="B200" s="1483" t="s">
        <v>
7805</v>
      </c>
      <c r="C200" s="3486" t="s">
        <v>
10109</v>
      </c>
      <c r="D200" s="1472" t="str">
        <f t="shared" si="3"/>
        <v>
リンク</v>
      </c>
    </row>
    <row r="201" spans="1:4" ht="20.100000000000001" customHeight="1">
      <c r="A201" s="1471"/>
      <c r="B201" s="1483" t="s">
        <v>
7263</v>
      </c>
      <c r="C201" s="3486" t="s">
        <v>
7053</v>
      </c>
      <c r="D201" s="1472" t="str">
        <f t="shared" si="3"/>
        <v>
リンク</v>
      </c>
    </row>
    <row r="202" spans="1:4" ht="20.100000000000001" customHeight="1">
      <c r="A202" s="1471"/>
      <c r="B202" s="1483" t="s">
        <v>
7266</v>
      </c>
      <c r="C202" s="3486" t="s">
        <v>
7054</v>
      </c>
      <c r="D202" s="1472" t="str">
        <f>
IF(C202="","",HYPERLINK("#'"&amp;C202&amp;"'!A1","リンク"))</f>
        <v>
リンク</v>
      </c>
    </row>
    <row r="203" spans="1:4" ht="20.100000000000001" customHeight="1">
      <c r="A203" s="1471"/>
      <c r="B203" s="1483" t="s">
        <v>
9212</v>
      </c>
      <c r="C203" s="3486" t="s">
        <v>
9372</v>
      </c>
      <c r="D203" s="1472" t="str">
        <f t="shared" si="3"/>
        <v>
リンク</v>
      </c>
    </row>
    <row r="204" spans="1:4" ht="20.100000000000001" customHeight="1">
      <c r="A204" s="1471"/>
      <c r="B204" s="1483" t="s">
        <v>
9213</v>
      </c>
      <c r="C204" s="3486" t="s">
        <v>
9373</v>
      </c>
      <c r="D204" s="1472" t="str">
        <f t="shared" si="3"/>
        <v>
リンク</v>
      </c>
    </row>
    <row r="205" spans="1:4" ht="20.100000000000001" customHeight="1">
      <c r="A205" s="1471"/>
      <c r="B205" s="1483" t="s">
        <v>
9214</v>
      </c>
      <c r="C205" s="3486" t="s">
        <v>
9374</v>
      </c>
      <c r="D205" s="1472" t="str">
        <f t="shared" si="3"/>
        <v>
リンク</v>
      </c>
    </row>
    <row r="206" spans="1:4" ht="20.100000000000001" customHeight="1">
      <c r="A206" s="1471"/>
      <c r="B206" s="1483" t="s">
        <v>
7478</v>
      </c>
      <c r="C206" s="3486" t="s">
        <v>
7055</v>
      </c>
      <c r="D206" s="1472" t="str">
        <f t="shared" si="3"/>
        <v>
リンク</v>
      </c>
    </row>
    <row r="207" spans="1:4" ht="20.100000000000001" customHeight="1">
      <c r="A207" s="1471"/>
      <c r="B207" s="1483" t="s">
        <v>
9215</v>
      </c>
      <c r="C207" s="3486" t="s">
        <v>
10110</v>
      </c>
      <c r="D207" s="1472" t="str">
        <f t="shared" si="3"/>
        <v>
リンク</v>
      </c>
    </row>
    <row r="208" spans="1:4" ht="20.100000000000001" customHeight="1">
      <c r="A208" s="1471"/>
      <c r="B208" s="1483" t="s">
        <v>
7264</v>
      </c>
      <c r="C208" s="3486" t="s">
        <v>
7535</v>
      </c>
      <c r="D208" s="1472" t="str">
        <f t="shared" si="3"/>
        <v>
リンク</v>
      </c>
    </row>
    <row r="209" spans="1:4" ht="20.100000000000001" customHeight="1">
      <c r="A209" s="1471"/>
      <c r="B209" s="1483" t="s">
        <v>
7267</v>
      </c>
      <c r="C209" s="3486" t="s">
        <v>
7536</v>
      </c>
      <c r="D209" s="1472" t="str">
        <f t="shared" si="3"/>
        <v>
リンク</v>
      </c>
    </row>
    <row r="210" spans="1:4" ht="20.100000000000001" customHeight="1">
      <c r="A210" s="1471"/>
      <c r="B210" s="1483" t="s">
        <v>
2321</v>
      </c>
      <c r="C210" s="3486" t="s">
        <v>
7537</v>
      </c>
      <c r="D210" s="1472" t="str">
        <f t="shared" ref="D210:D275" si="4">
IF(C210="","",HYPERLINK("#'"&amp;C210&amp;"'!A1","リンク"))</f>
        <v>
リンク</v>
      </c>
    </row>
    <row r="211" spans="1:4" ht="20.100000000000001" customHeight="1">
      <c r="A211" s="1471"/>
      <c r="B211" s="1483" t="s">
        <v>
10111</v>
      </c>
      <c r="C211" s="3486" t="s">
        <v>
7538</v>
      </c>
      <c r="D211" s="1472" t="str">
        <f t="shared" ref="D211" si="5">
IF(C211="","",HYPERLINK("#'"&amp;C211&amp;"'!A1","リンク"))</f>
        <v>
リンク</v>
      </c>
    </row>
    <row r="212" spans="1:4" ht="20.100000000000001" customHeight="1">
      <c r="A212" s="1471"/>
      <c r="B212" s="1483" t="s">
        <v>
7268</v>
      </c>
      <c r="C212" s="3486" t="s">
        <v>
7539</v>
      </c>
      <c r="D212" s="1472" t="str">
        <f t="shared" si="4"/>
        <v>
リンク</v>
      </c>
    </row>
    <row r="213" spans="1:4" ht="20.100000000000001" customHeight="1">
      <c r="A213" s="1471"/>
      <c r="B213" s="1483" t="s">
        <v>
2322</v>
      </c>
      <c r="C213" s="3486" t="s">
        <v>
7056</v>
      </c>
      <c r="D213" s="1472" t="str">
        <f t="shared" si="4"/>
        <v>
リンク</v>
      </c>
    </row>
    <row r="214" spans="1:4" ht="20.100000000000001" customHeight="1">
      <c r="A214" s="1471"/>
      <c r="B214" s="1483" t="s">
        <v>
7269</v>
      </c>
      <c r="C214" s="3486" t="s">
        <v>
9201</v>
      </c>
      <c r="D214" s="1472" t="str">
        <f t="shared" si="4"/>
        <v>
リンク</v>
      </c>
    </row>
    <row r="215" spans="1:4" ht="20.100000000000001" customHeight="1">
      <c r="A215" s="1471"/>
      <c r="B215" s="1483" t="s">
        <v>
7270</v>
      </c>
      <c r="C215" s="3486" t="s">
        <v>
10112</v>
      </c>
      <c r="D215" s="1472" t="str">
        <f t="shared" si="4"/>
        <v>
リンク</v>
      </c>
    </row>
    <row r="216" spans="1:4" s="1467" customFormat="1" ht="20.100000000000001" customHeight="1">
      <c r="A216" s="1469" t="s">
        <v>
9074</v>
      </c>
      <c r="B216" s="3404"/>
      <c r="C216" s="3641"/>
      <c r="D216" s="2387" t="str">
        <f t="shared" si="4"/>
        <v/>
      </c>
    </row>
    <row r="217" spans="1:4" ht="20.100000000000001" customHeight="1">
      <c r="A217" s="1471"/>
      <c r="B217" s="1483" t="s">
        <v>
7271</v>
      </c>
      <c r="C217" s="3486" t="s">
        <v>
7057</v>
      </c>
      <c r="D217" s="1472" t="str">
        <f t="shared" si="4"/>
        <v>
リンク</v>
      </c>
    </row>
    <row r="218" spans="1:4" ht="20.100000000000001" customHeight="1">
      <c r="A218" s="1471"/>
      <c r="B218" s="1483" t="s">
        <v>
7273</v>
      </c>
      <c r="C218" s="3486" t="s">
        <v>
9181</v>
      </c>
      <c r="D218" s="1472" t="str">
        <f t="shared" si="4"/>
        <v>
リンク</v>
      </c>
    </row>
    <row r="219" spans="1:4" ht="20.100000000000001" customHeight="1">
      <c r="A219" s="1471"/>
      <c r="B219" s="1483" t="s">
        <v>
7272</v>
      </c>
      <c r="C219" s="3486" t="s">
        <v>
9182</v>
      </c>
      <c r="D219" s="1472" t="str">
        <f t="shared" si="4"/>
        <v>
リンク</v>
      </c>
    </row>
    <row r="220" spans="1:4" ht="20.100000000000001" customHeight="1">
      <c r="A220" s="1471"/>
      <c r="B220" s="1483" t="s">
        <v>
7274</v>
      </c>
      <c r="C220" s="3486" t="s">
        <v>
7058</v>
      </c>
      <c r="D220" s="1472" t="str">
        <f t="shared" si="4"/>
        <v>
リンク</v>
      </c>
    </row>
    <row r="221" spans="1:4" ht="20.100000000000001" customHeight="1">
      <c r="A221" s="1471"/>
      <c r="B221" s="1483" t="s">
        <v>
7275</v>
      </c>
      <c r="C221" s="3486" t="s">
        <v>
7059</v>
      </c>
      <c r="D221" s="1472" t="str">
        <f t="shared" si="4"/>
        <v>
リンク</v>
      </c>
    </row>
    <row r="222" spans="1:4" ht="20.100000000000001" customHeight="1">
      <c r="A222" s="1471"/>
      <c r="B222" s="1483" t="s">
        <v>
7276</v>
      </c>
      <c r="C222" s="3486" t="s">
        <v>
7453</v>
      </c>
      <c r="D222" s="1472" t="str">
        <f t="shared" si="4"/>
        <v>
リンク</v>
      </c>
    </row>
    <row r="223" spans="1:4" ht="20.100000000000001" customHeight="1">
      <c r="A223" s="1471"/>
      <c r="B223" s="1483" t="s">
        <v>
7277</v>
      </c>
      <c r="C223" s="3486" t="s">
        <v>
7414</v>
      </c>
      <c r="D223" s="1472" t="str">
        <f t="shared" si="4"/>
        <v>
リンク</v>
      </c>
    </row>
    <row r="224" spans="1:4" ht="20.100000000000001" customHeight="1">
      <c r="A224" s="1471"/>
      <c r="B224" s="1483"/>
      <c r="C224" s="3486" t="s">
        <v>
7413</v>
      </c>
      <c r="D224" s="1472" t="str">
        <f t="shared" si="4"/>
        <v>
リンク</v>
      </c>
    </row>
    <row r="225" spans="1:4" ht="20.100000000000001" customHeight="1">
      <c r="A225" s="1471"/>
      <c r="B225" s="1483" t="s">
        <v>
2323</v>
      </c>
      <c r="C225" s="3486" t="s">
        <v>
7060</v>
      </c>
      <c r="D225" s="1472" t="str">
        <f t="shared" si="4"/>
        <v>
リンク</v>
      </c>
    </row>
    <row r="226" spans="1:4" ht="20.100000000000001" customHeight="1">
      <c r="A226" s="1471"/>
      <c r="B226" s="1483" t="s">
        <v>
7278</v>
      </c>
      <c r="C226" s="3486" t="s">
        <v>
7061</v>
      </c>
      <c r="D226" s="1472" t="str">
        <f t="shared" si="4"/>
        <v>
リンク</v>
      </c>
    </row>
    <row r="227" spans="1:4" ht="20.100000000000001" customHeight="1">
      <c r="A227" s="1471"/>
      <c r="B227" s="1483" t="s">
        <v>
7279</v>
      </c>
      <c r="C227" s="3486" t="s">
        <v>
7062</v>
      </c>
      <c r="D227" s="1472" t="str">
        <f t="shared" si="4"/>
        <v>
リンク</v>
      </c>
    </row>
    <row r="228" spans="1:4" ht="20.100000000000001" customHeight="1">
      <c r="A228" s="1471"/>
      <c r="B228" s="1483" t="s">
        <v>
7280</v>
      </c>
      <c r="C228" s="3486" t="s">
        <v>
7063</v>
      </c>
      <c r="D228" s="1472" t="str">
        <f t="shared" si="4"/>
        <v>
リンク</v>
      </c>
    </row>
    <row r="229" spans="1:4" ht="20.100000000000001" customHeight="1">
      <c r="A229" s="1471"/>
      <c r="B229" s="1483" t="s">
        <v>
7281</v>
      </c>
      <c r="C229" s="3486" t="s">
        <v>
7064</v>
      </c>
      <c r="D229" s="1472" t="str">
        <f t="shared" si="4"/>
        <v>
リンク</v>
      </c>
    </row>
    <row r="230" spans="1:4" ht="20.100000000000001" customHeight="1">
      <c r="A230" s="1471"/>
      <c r="B230" s="1483" t="s">
        <v>
7282</v>
      </c>
      <c r="C230" s="3486" t="s">
        <v>
7065</v>
      </c>
      <c r="D230" s="1472" t="str">
        <f t="shared" si="4"/>
        <v>
リンク</v>
      </c>
    </row>
    <row r="231" spans="1:4" ht="20.100000000000001" customHeight="1">
      <c r="A231" s="1471"/>
      <c r="B231" s="1483" t="s">
        <v>
7283</v>
      </c>
      <c r="C231" s="3486" t="s">
        <v>
7066</v>
      </c>
      <c r="D231" s="1472" t="str">
        <f t="shared" si="4"/>
        <v>
リンク</v>
      </c>
    </row>
    <row r="232" spans="1:4" ht="20.100000000000001" customHeight="1">
      <c r="A232" s="1471"/>
      <c r="B232" s="1483" t="s">
        <v>
7284</v>
      </c>
      <c r="C232" s="3486" t="s">
        <v>
7067</v>
      </c>
      <c r="D232" s="1472" t="str">
        <f t="shared" si="4"/>
        <v>
リンク</v>
      </c>
    </row>
    <row r="233" spans="1:4" s="1467" customFormat="1" ht="20.100000000000001" customHeight="1">
      <c r="A233" s="1469"/>
      <c r="B233" s="1483" t="s">
        <v>
7285</v>
      </c>
      <c r="C233" s="3486" t="s">
        <v>
7068</v>
      </c>
      <c r="D233" s="1472" t="str">
        <f t="shared" si="4"/>
        <v>
リンク</v>
      </c>
    </row>
    <row r="234" spans="1:4" ht="20.100000000000001" customHeight="1">
      <c r="A234" s="1471"/>
      <c r="B234" s="1483" t="s">
        <v>
7286</v>
      </c>
      <c r="C234" s="3486" t="s">
        <v>
7069</v>
      </c>
      <c r="D234" s="1472" t="str">
        <f t="shared" si="4"/>
        <v>
リンク</v>
      </c>
    </row>
    <row r="235" spans="1:4" ht="20.100000000000001" customHeight="1">
      <c r="A235" s="1471"/>
      <c r="B235" s="1483" t="s">
        <v>
7287</v>
      </c>
      <c r="C235" s="3486" t="s">
        <v>
7070</v>
      </c>
      <c r="D235" s="1472" t="str">
        <f t="shared" si="4"/>
        <v>
リンク</v>
      </c>
    </row>
    <row r="236" spans="1:4" ht="20.100000000000001" customHeight="1">
      <c r="A236" s="1471"/>
      <c r="B236" s="1483" t="s">
        <v>
7288</v>
      </c>
      <c r="C236" s="3486" t="s">
        <v>
7071</v>
      </c>
      <c r="D236" s="1472" t="str">
        <f t="shared" si="4"/>
        <v>
リンク</v>
      </c>
    </row>
    <row r="237" spans="1:4" ht="20.100000000000001" customHeight="1">
      <c r="A237" s="1471"/>
      <c r="B237" s="1483" t="s">
        <v>
7289</v>
      </c>
      <c r="C237" s="3486" t="s">
        <v>
7072</v>
      </c>
      <c r="D237" s="1472" t="str">
        <f t="shared" si="4"/>
        <v>
リンク</v>
      </c>
    </row>
    <row r="238" spans="1:4" ht="20.100000000000001" customHeight="1">
      <c r="A238" s="1471"/>
      <c r="B238" s="1483" t="s">
        <v>
7290</v>
      </c>
      <c r="C238" s="3486" t="s">
        <v>
7073</v>
      </c>
      <c r="D238" s="1472" t="str">
        <f t="shared" si="4"/>
        <v>
リンク</v>
      </c>
    </row>
    <row r="239" spans="1:4" ht="20.100000000000001" customHeight="1">
      <c r="A239" s="1471"/>
      <c r="B239" s="1483" t="s">
        <v>
7291</v>
      </c>
      <c r="C239" s="3486" t="s">
        <v>
7074</v>
      </c>
      <c r="D239" s="1472" t="str">
        <f t="shared" si="4"/>
        <v>
リンク</v>
      </c>
    </row>
    <row r="240" spans="1:4" ht="20.100000000000001" customHeight="1">
      <c r="A240" s="1471"/>
      <c r="B240" s="1483" t="s">
        <v>
7292</v>
      </c>
      <c r="C240" s="3486" t="s">
        <v>
7075</v>
      </c>
      <c r="D240" s="1472" t="str">
        <f t="shared" si="4"/>
        <v>
リンク</v>
      </c>
    </row>
    <row r="241" spans="1:4" ht="20.100000000000001" customHeight="1">
      <c r="A241" s="1471"/>
      <c r="B241" s="1483" t="s">
        <v>
7293</v>
      </c>
      <c r="C241" s="3486" t="s">
        <v>
7076</v>
      </c>
      <c r="D241" s="1472" t="str">
        <f t="shared" si="4"/>
        <v>
リンク</v>
      </c>
    </row>
    <row r="242" spans="1:4" s="1467" customFormat="1" ht="20.100000000000001" customHeight="1">
      <c r="A242" s="1469"/>
      <c r="B242" s="1483" t="s">
        <v>
7294</v>
      </c>
      <c r="C242" s="3486" t="s">
        <v>
7077</v>
      </c>
      <c r="D242" s="1472" t="str">
        <f t="shared" si="4"/>
        <v>
リンク</v>
      </c>
    </row>
    <row r="243" spans="1:4" ht="20.100000000000001" customHeight="1">
      <c r="A243" s="1471"/>
      <c r="B243" s="1483" t="s">
        <v>
7295</v>
      </c>
      <c r="C243" s="3486" t="s">
        <v>
7078</v>
      </c>
      <c r="D243" s="1472" t="str">
        <f t="shared" si="4"/>
        <v>
リンク</v>
      </c>
    </row>
    <row r="244" spans="1:4" ht="20.100000000000001" customHeight="1">
      <c r="A244" s="1471"/>
      <c r="B244" s="1483" t="s">
        <v>
7296</v>
      </c>
      <c r="C244" s="3486" t="s">
        <v>
7412</v>
      </c>
      <c r="D244" s="1472" t="str">
        <f t="shared" si="4"/>
        <v>
リンク</v>
      </c>
    </row>
    <row r="245" spans="1:4" ht="20.100000000000001" customHeight="1">
      <c r="A245" s="1471"/>
      <c r="B245" s="1483"/>
      <c r="C245" s="3486" t="s">
        <v>
7411</v>
      </c>
      <c r="D245" s="1472" t="str">
        <f t="shared" si="4"/>
        <v>
リンク</v>
      </c>
    </row>
    <row r="246" spans="1:4" ht="20.100000000000001" customHeight="1">
      <c r="A246" s="1471"/>
      <c r="B246" s="1483"/>
      <c r="C246" s="3486" t="s">
        <v>
7410</v>
      </c>
      <c r="D246" s="1472" t="str">
        <f t="shared" si="4"/>
        <v>
リンク</v>
      </c>
    </row>
    <row r="247" spans="1:4" ht="20.100000000000001" customHeight="1">
      <c r="A247" s="1471"/>
      <c r="B247" s="1483"/>
      <c r="C247" s="3486" t="s">
        <v>
7409</v>
      </c>
      <c r="D247" s="1472" t="str">
        <f t="shared" si="4"/>
        <v>
リンク</v>
      </c>
    </row>
    <row r="248" spans="1:4" ht="20.100000000000001" customHeight="1">
      <c r="A248" s="1471"/>
      <c r="B248" s="1483"/>
      <c r="C248" s="3486" t="s">
        <v>
7408</v>
      </c>
      <c r="D248" s="1472" t="str">
        <f t="shared" si="4"/>
        <v>
リンク</v>
      </c>
    </row>
    <row r="249" spans="1:4" ht="20.100000000000001" customHeight="1">
      <c r="A249" s="1471"/>
      <c r="B249" s="1483" t="s">
        <v>
7297</v>
      </c>
      <c r="C249" s="3486" t="s">
        <v>
7079</v>
      </c>
      <c r="D249" s="1472" t="str">
        <f t="shared" si="4"/>
        <v>
リンク</v>
      </c>
    </row>
    <row r="250" spans="1:4" ht="20.100000000000001" customHeight="1">
      <c r="A250" s="1471"/>
      <c r="B250" s="1483" t="s">
        <v>
7298</v>
      </c>
      <c r="C250" s="3486" t="s">
        <v>
7080</v>
      </c>
      <c r="D250" s="1472" t="str">
        <f t="shared" si="4"/>
        <v>
リンク</v>
      </c>
    </row>
    <row r="251" spans="1:4" ht="20.100000000000001" customHeight="1">
      <c r="A251" s="1471"/>
      <c r="B251" s="1483" t="s">
        <v>
7299</v>
      </c>
      <c r="C251" s="3486" t="s">
        <v>
7081</v>
      </c>
      <c r="D251" s="1472" t="str">
        <f t="shared" si="4"/>
        <v>
リンク</v>
      </c>
    </row>
    <row r="252" spans="1:4" ht="20.100000000000001" customHeight="1">
      <c r="A252" s="1471"/>
      <c r="B252" s="1483" t="s">
        <v>
7300</v>
      </c>
      <c r="C252" s="3486" t="s">
        <v>
7082</v>
      </c>
      <c r="D252" s="1472" t="str">
        <f t="shared" si="4"/>
        <v>
リンク</v>
      </c>
    </row>
    <row r="253" spans="1:4" ht="20.100000000000001" customHeight="1">
      <c r="A253" s="1471"/>
      <c r="B253" s="1483" t="s">
        <v>
7301</v>
      </c>
      <c r="C253" s="3486" t="s">
        <v>
7083</v>
      </c>
      <c r="D253" s="1472" t="str">
        <f t="shared" si="4"/>
        <v>
リンク</v>
      </c>
    </row>
    <row r="254" spans="1:4" ht="20.100000000000001" customHeight="1">
      <c r="A254" s="1471"/>
      <c r="B254" s="1483" t="s">
        <v>
7302</v>
      </c>
      <c r="C254" s="3486" t="s">
        <v>
7084</v>
      </c>
      <c r="D254" s="1472" t="str">
        <f t="shared" si="4"/>
        <v>
リンク</v>
      </c>
    </row>
    <row r="255" spans="1:4" ht="20.100000000000001" customHeight="1">
      <c r="A255" s="1471"/>
      <c r="B255" s="1483" t="s">
        <v>
7303</v>
      </c>
      <c r="C255" s="3486" t="s">
        <v>
7085</v>
      </c>
      <c r="D255" s="1472" t="str">
        <f t="shared" si="4"/>
        <v>
リンク</v>
      </c>
    </row>
    <row r="256" spans="1:4" ht="20.100000000000001" customHeight="1">
      <c r="A256" s="1471"/>
      <c r="B256" s="1483" t="s">
        <v>
7304</v>
      </c>
      <c r="C256" s="3486" t="s">
        <v>
7086</v>
      </c>
      <c r="D256" s="1472" t="str">
        <f t="shared" si="4"/>
        <v>
リンク</v>
      </c>
    </row>
    <row r="257" spans="1:4" ht="20.100000000000001" customHeight="1">
      <c r="A257" s="1471"/>
      <c r="B257" s="1483" t="s">
        <v>
7305</v>
      </c>
      <c r="C257" s="3486" t="s">
        <v>
7087</v>
      </c>
      <c r="D257" s="1472" t="str">
        <f t="shared" si="4"/>
        <v>
リンク</v>
      </c>
    </row>
    <row r="258" spans="1:4" ht="20.100000000000001" customHeight="1">
      <c r="A258" s="1471"/>
      <c r="B258" s="1483" t="s">
        <v>
7308</v>
      </c>
      <c r="C258" s="3486" t="s">
        <v>
7088</v>
      </c>
      <c r="D258" s="1472" t="str">
        <f t="shared" si="4"/>
        <v>
リンク</v>
      </c>
    </row>
    <row r="259" spans="1:4" ht="20.100000000000001" customHeight="1">
      <c r="A259" s="1471"/>
      <c r="B259" s="1483" t="s">
        <v>
8640</v>
      </c>
      <c r="C259" s="3486" t="s">
        <v>
7089</v>
      </c>
      <c r="D259" s="1472" t="str">
        <f t="shared" si="4"/>
        <v>
リンク</v>
      </c>
    </row>
    <row r="260" spans="1:4" ht="20.100000000000001" customHeight="1">
      <c r="A260" s="1471"/>
      <c r="B260" s="1483" t="s">
        <v>
7307</v>
      </c>
      <c r="C260" s="3486" t="s">
        <v>
10405</v>
      </c>
      <c r="D260" s="1472" t="str">
        <f t="shared" si="4"/>
        <v>
リンク</v>
      </c>
    </row>
    <row r="261" spans="1:4" ht="20.100000000000001" customHeight="1">
      <c r="A261" s="1471"/>
      <c r="B261" s="1483"/>
      <c r="C261" s="3486" t="s">
        <v>
10404</v>
      </c>
      <c r="D261" s="1472" t="str">
        <f t="shared" ref="D261" si="6">
IF(C261="","",HYPERLINK("#'"&amp;C261&amp;"'!A1","リンク"))</f>
        <v>
リンク</v>
      </c>
    </row>
    <row r="262" spans="1:4" ht="20.100000000000001" customHeight="1">
      <c r="A262" s="1471"/>
      <c r="B262" s="1483" t="s">
        <v>
7309</v>
      </c>
      <c r="C262" s="3486" t="s">
        <v>
7090</v>
      </c>
      <c r="D262" s="1472" t="str">
        <f t="shared" si="4"/>
        <v>
リンク</v>
      </c>
    </row>
    <row r="263" spans="1:4" ht="20.100000000000001" customHeight="1">
      <c r="A263" s="1471"/>
      <c r="B263" s="1483" t="s">
        <v>
7310</v>
      </c>
      <c r="C263" s="3486" t="s">
        <v>
7091</v>
      </c>
      <c r="D263" s="1472" t="str">
        <f t="shared" si="4"/>
        <v>
リンク</v>
      </c>
    </row>
    <row r="264" spans="1:4" ht="20.100000000000001" customHeight="1">
      <c r="A264" s="1471"/>
      <c r="B264" s="1483" t="s">
        <v>
7311</v>
      </c>
      <c r="C264" s="3486" t="s">
        <v>
7092</v>
      </c>
      <c r="D264" s="1472" t="str">
        <f t="shared" si="4"/>
        <v>
リンク</v>
      </c>
    </row>
    <row r="265" spans="1:4" ht="20.100000000000001" customHeight="1">
      <c r="A265" s="1471"/>
      <c r="B265" s="1483" t="s">
        <v>
7312</v>
      </c>
      <c r="C265" s="3486" t="s">
        <v>
7093</v>
      </c>
      <c r="D265" s="1472" t="str">
        <f t="shared" si="4"/>
        <v>
リンク</v>
      </c>
    </row>
    <row r="266" spans="1:4" ht="20.100000000000001" customHeight="1">
      <c r="A266" s="1471"/>
      <c r="B266" s="1483" t="s">
        <v>
7313</v>
      </c>
      <c r="C266" s="3486" t="s">
        <v>
7094</v>
      </c>
      <c r="D266" s="1472" t="str">
        <f t="shared" si="4"/>
        <v>
リンク</v>
      </c>
    </row>
    <row r="267" spans="1:4" ht="20.100000000000001" customHeight="1">
      <c r="A267" s="1471"/>
      <c r="B267" s="1483" t="s">
        <v>
2324</v>
      </c>
      <c r="C267" s="3486" t="s">
        <v>
7095</v>
      </c>
      <c r="D267" s="1472" t="str">
        <f t="shared" si="4"/>
        <v>
リンク</v>
      </c>
    </row>
    <row r="268" spans="1:4" ht="20.100000000000001" customHeight="1">
      <c r="A268" s="1471"/>
      <c r="B268" s="1483" t="s">
        <v>
7314</v>
      </c>
      <c r="C268" s="3486" t="s">
        <v>
7096</v>
      </c>
      <c r="D268" s="1472" t="str">
        <f t="shared" si="4"/>
        <v>
リンク</v>
      </c>
    </row>
    <row r="269" spans="1:4" ht="20.100000000000001" customHeight="1">
      <c r="A269" s="1471"/>
      <c r="B269" s="1483" t="s">
        <v>
10326</v>
      </c>
      <c r="C269" s="3486" t="s">
        <v>
7097</v>
      </c>
      <c r="D269" s="1472" t="str">
        <f t="shared" si="4"/>
        <v>
リンク</v>
      </c>
    </row>
    <row r="270" spans="1:4" ht="20.100000000000001" customHeight="1">
      <c r="A270" s="1471"/>
      <c r="B270" s="1483" t="s">
        <v>
7316</v>
      </c>
      <c r="C270" s="3486" t="s">
        <v>
7098</v>
      </c>
      <c r="D270" s="1472" t="str">
        <f t="shared" si="4"/>
        <v>
リンク</v>
      </c>
    </row>
    <row r="271" spans="1:4" s="1467" customFormat="1" ht="20.100000000000001" customHeight="1">
      <c r="A271" s="1469"/>
      <c r="B271" s="1483" t="s">
        <v>
7317</v>
      </c>
      <c r="C271" s="3486" t="s">
        <v>
7099</v>
      </c>
      <c r="D271" s="1472" t="str">
        <f t="shared" si="4"/>
        <v>
リンク</v>
      </c>
    </row>
    <row r="272" spans="1:4" ht="20.100000000000001" customHeight="1">
      <c r="A272" s="1469" t="s">
        <v>
9075</v>
      </c>
      <c r="B272" s="3404"/>
      <c r="C272" s="3641"/>
      <c r="D272" s="2387" t="str">
        <f t="shared" si="4"/>
        <v/>
      </c>
    </row>
    <row r="273" spans="1:4" ht="20.100000000000001" customHeight="1">
      <c r="A273" s="1471"/>
      <c r="B273" s="1483" t="s">
        <v>
7318</v>
      </c>
      <c r="C273" s="3486" t="s">
        <v>
7100</v>
      </c>
      <c r="D273" s="1472" t="str">
        <f t="shared" si="4"/>
        <v>
リンク</v>
      </c>
    </row>
    <row r="274" spans="1:4" ht="20.100000000000001" customHeight="1">
      <c r="A274" s="1471"/>
      <c r="B274" s="1483" t="s">
        <v>
7319</v>
      </c>
      <c r="C274" s="3486" t="s">
        <v>
7101</v>
      </c>
      <c r="D274" s="1472" t="str">
        <f t="shared" si="4"/>
        <v>
リンク</v>
      </c>
    </row>
    <row r="275" spans="1:4" ht="20.100000000000001" customHeight="1">
      <c r="A275" s="1471"/>
      <c r="B275" s="1483" t="s">
        <v>
7320</v>
      </c>
      <c r="C275" s="3486" t="s">
        <v>
7102</v>
      </c>
      <c r="D275" s="1472" t="str">
        <f t="shared" si="4"/>
        <v>
リンク</v>
      </c>
    </row>
    <row r="276" spans="1:4" ht="20.100000000000001" customHeight="1">
      <c r="A276" s="1471"/>
      <c r="B276" s="1483" t="s">
        <v>
7321</v>
      </c>
      <c r="C276" s="3486" t="s">
        <v>
7103</v>
      </c>
      <c r="D276" s="1472" t="str">
        <f t="shared" ref="D276:D336" si="7">
IF(C276="","",HYPERLINK("#'"&amp;C276&amp;"'!A1","リンク"))</f>
        <v>
リンク</v>
      </c>
    </row>
    <row r="277" spans="1:4" ht="20.100000000000001" customHeight="1">
      <c r="A277" s="1471"/>
      <c r="B277" s="1483" t="s">
        <v>
7322</v>
      </c>
      <c r="C277" s="3420" t="s">
        <v>
9397</v>
      </c>
      <c r="D277" s="1472" t="str">
        <f t="shared" si="7"/>
        <v>
リンク</v>
      </c>
    </row>
    <row r="278" spans="1:4" ht="20.100000000000001" customHeight="1">
      <c r="A278" s="1471"/>
      <c r="B278" s="1483"/>
      <c r="C278" s="3420" t="s">
        <v>
9398</v>
      </c>
      <c r="D278" s="1472" t="str">
        <f t="shared" si="7"/>
        <v>
リンク</v>
      </c>
    </row>
    <row r="279" spans="1:4" ht="20.100000000000001" customHeight="1">
      <c r="A279" s="1471"/>
      <c r="B279" s="1483" t="s">
        <v>
7323</v>
      </c>
      <c r="C279" s="3486" t="s">
        <v>
7104</v>
      </c>
      <c r="D279" s="1472" t="str">
        <f t="shared" si="7"/>
        <v>
リンク</v>
      </c>
    </row>
    <row r="280" spans="1:4" ht="20.100000000000001" customHeight="1">
      <c r="A280" s="1471"/>
      <c r="B280" s="1483" t="s">
        <v>
7324</v>
      </c>
      <c r="C280" s="3486" t="s">
        <v>
7105</v>
      </c>
      <c r="D280" s="1472" t="str">
        <f t="shared" si="7"/>
        <v>
リンク</v>
      </c>
    </row>
    <row r="281" spans="1:4" ht="20.100000000000001" customHeight="1">
      <c r="A281" s="1469" t="s">
        <v>
9076</v>
      </c>
      <c r="B281" s="3404"/>
      <c r="C281" s="3641"/>
      <c r="D281" s="2387" t="str">
        <f t="shared" si="7"/>
        <v/>
      </c>
    </row>
    <row r="282" spans="1:4" ht="20.100000000000001" customHeight="1">
      <c r="A282" s="1471"/>
      <c r="B282" s="1483" t="s">
        <v>
7325</v>
      </c>
      <c r="C282" s="3486" t="s">
        <v>
7106</v>
      </c>
      <c r="D282" s="1472" t="str">
        <f t="shared" si="7"/>
        <v>
リンク</v>
      </c>
    </row>
    <row r="283" spans="1:4" ht="20.100000000000001" customHeight="1">
      <c r="A283" s="1471"/>
      <c r="B283" s="1483" t="s">
        <v>
7326</v>
      </c>
      <c r="C283" s="3486" t="s">
        <v>
7107</v>
      </c>
      <c r="D283" s="1472" t="str">
        <f t="shared" si="7"/>
        <v>
リンク</v>
      </c>
    </row>
    <row r="284" spans="1:4" ht="20.100000000000001" customHeight="1">
      <c r="A284" s="1471"/>
      <c r="B284" s="1483" t="s">
        <v>
7327</v>
      </c>
      <c r="C284" s="3486" t="s">
        <v>
7108</v>
      </c>
      <c r="D284" s="1472" t="str">
        <f t="shared" si="7"/>
        <v>
リンク</v>
      </c>
    </row>
    <row r="285" spans="1:4" ht="20.100000000000001" customHeight="1">
      <c r="A285" s="1471"/>
      <c r="B285" s="1483" t="s">
        <v>
7328</v>
      </c>
      <c r="C285" s="3486" t="s">
        <v>
10349</v>
      </c>
      <c r="D285" s="1472" t="str">
        <f>
IF(C285="","",HYPERLINK("#'"&amp;C285&amp;"'!A1","リンク"))</f>
        <v>
リンク</v>
      </c>
    </row>
    <row r="286" spans="1:4" ht="20.100000000000001" customHeight="1">
      <c r="A286" s="1471"/>
      <c r="B286" s="1483" t="s">
        <v>
10475</v>
      </c>
      <c r="C286" s="3486" t="s">
        <v>
10348</v>
      </c>
      <c r="D286" s="1472" t="str">
        <f>
IF(C286="","",HYPERLINK("#'"&amp;C286&amp;"'!A1","リンク"))</f>
        <v>
リンク</v>
      </c>
    </row>
    <row r="287" spans="1:4" ht="20.100000000000001" customHeight="1">
      <c r="A287" s="1471"/>
      <c r="B287" s="1483" t="s">
        <v>
10347</v>
      </c>
      <c r="C287" s="3486" t="s">
        <v>
10350</v>
      </c>
      <c r="D287" s="1472" t="str">
        <f>
IF(C287="","",HYPERLINK("#'"&amp;C287&amp;"'!A1","リンク"))</f>
        <v>
リンク</v>
      </c>
    </row>
    <row r="288" spans="1:4" ht="20.100000000000001" customHeight="1">
      <c r="A288" s="1471"/>
      <c r="B288" s="1483" t="s">
        <v>
7329</v>
      </c>
      <c r="C288" s="3486" t="s">
        <v>
10351</v>
      </c>
      <c r="D288" s="1472" t="str">
        <f>
IF(C288="","",HYPERLINK("#'"&amp;C288&amp;"'!A1","リンク"))</f>
        <v>
リンク</v>
      </c>
    </row>
    <row r="289" spans="1:4" ht="20.100000000000001" customHeight="1">
      <c r="A289" s="1471"/>
      <c r="B289" s="1483" t="s">
        <v>
7330</v>
      </c>
      <c r="C289" s="3486" t="s">
        <v>
10352</v>
      </c>
      <c r="D289" s="1472" t="str">
        <f t="shared" si="7"/>
        <v>
リンク</v>
      </c>
    </row>
    <row r="290" spans="1:4" ht="20.100000000000001" customHeight="1">
      <c r="A290" s="1471"/>
      <c r="B290" s="1483" t="s">
        <v>
7331</v>
      </c>
      <c r="C290" s="3486" t="s">
        <v>
10353</v>
      </c>
      <c r="D290" s="1472" t="str">
        <f t="shared" si="7"/>
        <v>
リンク</v>
      </c>
    </row>
    <row r="291" spans="1:4" ht="20.100000000000001" customHeight="1">
      <c r="A291" s="1469" t="s">
        <v>
9077</v>
      </c>
      <c r="B291" s="3404"/>
      <c r="C291" s="3641"/>
      <c r="D291" s="2387" t="str">
        <f t="shared" si="7"/>
        <v/>
      </c>
    </row>
    <row r="292" spans="1:4" ht="20.100000000000001" customHeight="1">
      <c r="A292" s="1471"/>
      <c r="B292" s="1483" t="s">
        <v>
7332</v>
      </c>
      <c r="C292" s="3486" t="s">
        <v>
7109</v>
      </c>
      <c r="D292" s="1472" t="str">
        <f t="shared" si="7"/>
        <v>
リンク</v>
      </c>
    </row>
    <row r="293" spans="1:4" ht="20.100000000000001" customHeight="1">
      <c r="A293" s="1471"/>
      <c r="B293" s="1483" t="s">
        <v>
7333</v>
      </c>
      <c r="C293" s="3486" t="s">
        <v>
7110</v>
      </c>
      <c r="D293" s="1472" t="str">
        <f t="shared" si="7"/>
        <v>
リンク</v>
      </c>
    </row>
    <row r="294" spans="1:4" ht="20.100000000000001" customHeight="1">
      <c r="A294" s="1469" t="s">
        <v>
9078</v>
      </c>
      <c r="B294" s="3404"/>
      <c r="C294" s="3641"/>
      <c r="D294" s="2387" t="str">
        <f t="shared" si="7"/>
        <v/>
      </c>
    </row>
    <row r="295" spans="1:4" ht="20.100000000000001" customHeight="1">
      <c r="A295" s="1471"/>
      <c r="B295" s="1483" t="s">
        <v>
7407</v>
      </c>
      <c r="C295" s="3486" t="s">
        <v>
7406</v>
      </c>
      <c r="D295" s="1472" t="str">
        <f t="shared" si="7"/>
        <v>
リンク</v>
      </c>
    </row>
    <row r="296" spans="1:4" ht="20.100000000000001" customHeight="1">
      <c r="A296" s="1471"/>
      <c r="B296" s="1483"/>
      <c r="C296" s="3486" t="s">
        <v>
7405</v>
      </c>
      <c r="D296" s="1472" t="str">
        <f t="shared" si="7"/>
        <v>
リンク</v>
      </c>
    </row>
    <row r="297" spans="1:4" ht="20.100000000000001" customHeight="1">
      <c r="A297" s="1471"/>
      <c r="B297" s="1483"/>
      <c r="C297" s="3486" t="s">
        <v>
7404</v>
      </c>
      <c r="D297" s="1472" t="str">
        <f t="shared" si="7"/>
        <v>
リンク</v>
      </c>
    </row>
    <row r="298" spans="1:4" ht="20.100000000000001" customHeight="1">
      <c r="A298" s="1471"/>
      <c r="B298" s="1483"/>
      <c r="C298" s="3486" t="s">
        <v>
7403</v>
      </c>
      <c r="D298" s="1472" t="str">
        <f t="shared" si="7"/>
        <v>
リンク</v>
      </c>
    </row>
    <row r="299" spans="1:4" ht="20.100000000000001" customHeight="1">
      <c r="A299" s="1471"/>
      <c r="B299" s="1483" t="s">
        <v>
9403</v>
      </c>
      <c r="C299" s="3486" t="s">
        <v>
7111</v>
      </c>
      <c r="D299" s="1472" t="str">
        <f t="shared" si="7"/>
        <v>
リンク</v>
      </c>
    </row>
    <row r="300" spans="1:4" ht="20.100000000000001" customHeight="1">
      <c r="A300" s="1471"/>
      <c r="B300" s="1483" t="s">
        <v>
7334</v>
      </c>
      <c r="C300" s="3486" t="s">
        <v>
9404</v>
      </c>
      <c r="D300" s="1472" t="str">
        <f t="shared" si="7"/>
        <v>
リンク</v>
      </c>
    </row>
    <row r="301" spans="1:4" ht="20.100000000000001" customHeight="1">
      <c r="A301" s="1471"/>
      <c r="B301" s="1483" t="s">
        <v>
10316</v>
      </c>
      <c r="C301" s="3486" t="s">
        <v>
9405</v>
      </c>
      <c r="D301" s="1472" t="str">
        <f t="shared" si="7"/>
        <v>
リンク</v>
      </c>
    </row>
    <row r="302" spans="1:4" ht="20.100000000000001" customHeight="1">
      <c r="A302" s="1471"/>
      <c r="B302" s="1483" t="s">
        <v>
7336</v>
      </c>
      <c r="C302" s="3486" t="s">
        <v>
9406</v>
      </c>
      <c r="D302" s="1472" t="str">
        <f t="shared" si="7"/>
        <v>
リンク</v>
      </c>
    </row>
    <row r="303" spans="1:4" ht="20.100000000000001" customHeight="1">
      <c r="A303" s="1471"/>
      <c r="B303" s="1483" t="s">
        <v>
9492</v>
      </c>
      <c r="C303" s="3486" t="s">
        <v>
9407</v>
      </c>
      <c r="D303" s="1472" t="str">
        <f t="shared" si="7"/>
        <v>
リンク</v>
      </c>
    </row>
    <row r="304" spans="1:4" ht="20.100000000000001" customHeight="1">
      <c r="A304" s="1471"/>
      <c r="B304" s="1483" t="s">
        <v>
10360</v>
      </c>
      <c r="C304" s="3486" t="s">
        <v>
9490</v>
      </c>
      <c r="D304" s="1472" t="str">
        <f t="shared" si="7"/>
        <v>
リンク</v>
      </c>
    </row>
    <row r="305" spans="1:4" ht="20.100000000000001" customHeight="1">
      <c r="A305" s="1469" t="s">
        <v>
9079</v>
      </c>
      <c r="B305" s="3404"/>
      <c r="C305" s="3641"/>
      <c r="D305" s="2387" t="str">
        <f t="shared" si="7"/>
        <v/>
      </c>
    </row>
    <row r="306" spans="1:4" s="1467" customFormat="1" ht="20.100000000000001" customHeight="1">
      <c r="A306" s="1469"/>
      <c r="B306" s="1483" t="s">
        <v>
7337</v>
      </c>
      <c r="C306" s="3486" t="s">
        <v>
7402</v>
      </c>
      <c r="D306" s="1472" t="str">
        <f t="shared" si="7"/>
        <v>
リンク</v>
      </c>
    </row>
    <row r="307" spans="1:4" s="1467" customFormat="1" ht="20.100000000000001" customHeight="1">
      <c r="A307" s="1469"/>
      <c r="B307" s="1483"/>
      <c r="C307" s="3486" t="s">
        <v>
7401</v>
      </c>
      <c r="D307" s="1472" t="str">
        <f t="shared" si="7"/>
        <v>
リンク</v>
      </c>
    </row>
    <row r="308" spans="1:4" s="1467" customFormat="1" ht="20.100000000000001" customHeight="1">
      <c r="A308" s="1469"/>
      <c r="B308" s="1483"/>
      <c r="C308" s="3486" t="s">
        <v>
7400</v>
      </c>
      <c r="D308" s="1472" t="str">
        <f t="shared" si="7"/>
        <v>
リンク</v>
      </c>
    </row>
    <row r="309" spans="1:4" ht="20.100000000000001" customHeight="1">
      <c r="A309" s="1471"/>
      <c r="B309" s="1483" t="s">
        <v>
7338</v>
      </c>
      <c r="C309" s="3486" t="s">
        <v>
7112</v>
      </c>
      <c r="D309" s="1472" t="str">
        <f t="shared" si="7"/>
        <v>
リンク</v>
      </c>
    </row>
    <row r="310" spans="1:4" ht="20.100000000000001" customHeight="1">
      <c r="A310" s="1471"/>
      <c r="B310" s="1483" t="s">
        <v>
7339</v>
      </c>
      <c r="C310" s="3486" t="s">
        <v>
7113</v>
      </c>
      <c r="D310" s="1472" t="str">
        <f t="shared" si="7"/>
        <v>
リンク</v>
      </c>
    </row>
    <row r="311" spans="1:4" ht="20.100000000000001" customHeight="1">
      <c r="A311" s="1471"/>
      <c r="B311" s="1483" t="s">
        <v>
7340</v>
      </c>
      <c r="C311" s="3486" t="s">
        <v>
7114</v>
      </c>
      <c r="D311" s="1472" t="str">
        <f t="shared" si="7"/>
        <v>
リンク</v>
      </c>
    </row>
    <row r="312" spans="1:4" ht="20.100000000000001" customHeight="1">
      <c r="A312" s="1471"/>
      <c r="B312" s="1483" t="s">
        <v>
7341</v>
      </c>
      <c r="C312" s="3486" t="s">
        <v>
7115</v>
      </c>
      <c r="D312" s="1472" t="str">
        <f t="shared" si="7"/>
        <v>
リンク</v>
      </c>
    </row>
    <row r="313" spans="1:4" s="1467" customFormat="1" ht="20.100000000000001" customHeight="1">
      <c r="A313" s="1469"/>
      <c r="B313" s="1483" t="s">
        <v>
7342</v>
      </c>
      <c r="C313" s="3486" t="s">
        <v>
7116</v>
      </c>
      <c r="D313" s="1472" t="str">
        <f t="shared" si="7"/>
        <v>
リンク</v>
      </c>
    </row>
    <row r="314" spans="1:4" ht="20.100000000000001" customHeight="1">
      <c r="A314" s="1471"/>
      <c r="B314" s="1483" t="s">
        <v>
7343</v>
      </c>
      <c r="C314" s="3486" t="s">
        <v>
7117</v>
      </c>
      <c r="D314" s="1472" t="str">
        <f t="shared" si="7"/>
        <v>
リンク</v>
      </c>
    </row>
    <row r="315" spans="1:4" ht="20.100000000000001" customHeight="1">
      <c r="A315" s="1471"/>
      <c r="B315" s="1483" t="s">
        <v>
7344</v>
      </c>
      <c r="C315" s="3486" t="s">
        <v>
7118</v>
      </c>
      <c r="D315" s="1472" t="str">
        <f t="shared" si="7"/>
        <v>
リンク</v>
      </c>
    </row>
    <row r="316" spans="1:4" ht="20.100000000000001" customHeight="1">
      <c r="A316" s="1469" t="s">
        <v>
9080</v>
      </c>
      <c r="B316" s="3404"/>
      <c r="C316" s="3641"/>
      <c r="D316" s="2387" t="str">
        <f t="shared" si="7"/>
        <v/>
      </c>
    </row>
    <row r="317" spans="1:4" ht="20.100000000000001" customHeight="1">
      <c r="A317" s="1471"/>
      <c r="B317" s="1483" t="s">
        <v>
7345</v>
      </c>
      <c r="C317" s="3486" t="s">
        <v>
7119</v>
      </c>
      <c r="D317" s="1472" t="str">
        <f t="shared" si="7"/>
        <v>
リンク</v>
      </c>
    </row>
    <row r="318" spans="1:4" ht="20.100000000000001" customHeight="1">
      <c r="A318" s="1471"/>
      <c r="B318" s="1483" t="s">
        <v>
10323</v>
      </c>
      <c r="C318" s="3486" t="s">
        <v>
7120</v>
      </c>
      <c r="D318" s="1472" t="str">
        <f t="shared" si="7"/>
        <v>
リンク</v>
      </c>
    </row>
    <row r="319" spans="1:4" ht="20.100000000000001" customHeight="1">
      <c r="A319" s="1471"/>
      <c r="B319" s="1483" t="s">
        <v>
7347</v>
      </c>
      <c r="C319" s="3486" t="s">
        <v>
7121</v>
      </c>
      <c r="D319" s="1472" t="str">
        <f t="shared" si="7"/>
        <v>
リンク</v>
      </c>
    </row>
    <row r="320" spans="1:4" ht="20.100000000000001" customHeight="1">
      <c r="A320" s="1471"/>
      <c r="B320" s="1483" t="s">
        <v>
7348</v>
      </c>
      <c r="C320" s="3486" t="s">
        <v>
7399</v>
      </c>
      <c r="D320" s="1472" t="str">
        <f t="shared" si="7"/>
        <v>
リンク</v>
      </c>
    </row>
    <row r="321" spans="1:4" ht="20.100000000000001" customHeight="1">
      <c r="A321" s="1471"/>
      <c r="B321" s="1483"/>
      <c r="C321" s="3486" t="s">
        <v>
7398</v>
      </c>
      <c r="D321" s="1472" t="str">
        <f t="shared" si="7"/>
        <v>
リンク</v>
      </c>
    </row>
    <row r="322" spans="1:4" ht="20.100000000000001" customHeight="1">
      <c r="A322" s="1471"/>
      <c r="B322" s="1483" t="s">
        <v>
9783</v>
      </c>
      <c r="C322" s="3486" t="s">
        <v>
9241</v>
      </c>
      <c r="D322" s="1472" t="str">
        <f t="shared" si="7"/>
        <v>
リンク</v>
      </c>
    </row>
    <row r="323" spans="1:4" ht="20.100000000000001" customHeight="1">
      <c r="A323" s="1471"/>
      <c r="B323" s="1483" t="s">
        <v>
7349</v>
      </c>
      <c r="C323" s="3486" t="s">
        <v>
9237</v>
      </c>
      <c r="D323" s="1472" t="str">
        <f t="shared" si="7"/>
        <v>
リンク</v>
      </c>
    </row>
    <row r="324" spans="1:4" ht="20.100000000000001" customHeight="1">
      <c r="A324" s="1471"/>
      <c r="B324" s="1483" t="s">
        <v>
7350</v>
      </c>
      <c r="C324" s="3486" t="s">
        <v>
9238</v>
      </c>
      <c r="D324" s="1472" t="str">
        <f t="shared" si="7"/>
        <v>
リンク</v>
      </c>
    </row>
    <row r="325" spans="1:4" ht="20.100000000000001" customHeight="1">
      <c r="A325" s="1471"/>
      <c r="B325" s="1483" t="s">
        <v>
7351</v>
      </c>
      <c r="C325" s="3486" t="s">
        <v>
9239</v>
      </c>
      <c r="D325" s="1472" t="str">
        <f t="shared" si="7"/>
        <v>
リンク</v>
      </c>
    </row>
    <row r="326" spans="1:4" ht="20.100000000000001" customHeight="1">
      <c r="A326" s="1471"/>
      <c r="B326" s="1483" t="s">
        <v>
7352</v>
      </c>
      <c r="C326" s="3486" t="s">
        <v>
9240</v>
      </c>
      <c r="D326" s="1472" t="str">
        <f t="shared" si="7"/>
        <v>
リンク</v>
      </c>
    </row>
    <row r="327" spans="1:4" ht="20.100000000000001" customHeight="1">
      <c r="A327" s="1469" t="s">
        <v>
9081</v>
      </c>
      <c r="B327" s="3404"/>
      <c r="C327" s="3641"/>
      <c r="D327" s="2387" t="str">
        <f t="shared" si="7"/>
        <v/>
      </c>
    </row>
    <row r="328" spans="1:4" ht="20.100000000000001" customHeight="1">
      <c r="A328" s="1471"/>
      <c r="B328" s="1483" t="s">
        <v>
7624</v>
      </c>
      <c r="C328" s="3486" t="s">
        <v>
7122</v>
      </c>
      <c r="D328" s="1472" t="str">
        <f t="shared" si="7"/>
        <v>
リンク</v>
      </c>
    </row>
    <row r="329" spans="1:4" ht="20.100000000000001" customHeight="1">
      <c r="A329" s="1471"/>
      <c r="B329" s="1483" t="s">
        <v>
7356</v>
      </c>
      <c r="C329" s="3486" t="s">
        <v>
7123</v>
      </c>
      <c r="D329" s="1472" t="str">
        <f t="shared" si="7"/>
        <v>
リンク</v>
      </c>
    </row>
    <row r="330" spans="1:4" ht="20.100000000000001" customHeight="1">
      <c r="A330" s="1471"/>
      <c r="B330" s="1483" t="s">
        <v>
7353</v>
      </c>
      <c r="C330" s="3486" t="s">
        <v>
7124</v>
      </c>
      <c r="D330" s="1472" t="str">
        <f t="shared" si="7"/>
        <v>
リンク</v>
      </c>
    </row>
    <row r="331" spans="1:4" ht="20.100000000000001" customHeight="1">
      <c r="A331" s="1471"/>
      <c r="B331" s="1483" t="s">
        <v>
7354</v>
      </c>
      <c r="C331" s="3486" t="s">
        <v>
7125</v>
      </c>
      <c r="D331" s="1472" t="str">
        <f t="shared" si="7"/>
        <v>
リンク</v>
      </c>
    </row>
    <row r="332" spans="1:4" ht="20.100000000000001" customHeight="1">
      <c r="A332" s="1471"/>
      <c r="B332" s="1483" t="s">
        <v>
7355</v>
      </c>
      <c r="C332" s="3486" t="s">
        <v>
7126</v>
      </c>
      <c r="D332" s="1472" t="str">
        <f t="shared" si="7"/>
        <v>
リンク</v>
      </c>
    </row>
    <row r="333" spans="1:4" ht="20.100000000000001" customHeight="1">
      <c r="A333" s="1471"/>
      <c r="B333" s="1483" t="s">
        <v>
7625</v>
      </c>
      <c r="C333" s="3486" t="s">
        <v>
7127</v>
      </c>
      <c r="D333" s="1472" t="str">
        <f t="shared" si="7"/>
        <v>
リンク</v>
      </c>
    </row>
    <row r="334" spans="1:4" ht="20.100000000000001" customHeight="1">
      <c r="A334" s="1471"/>
      <c r="B334" s="1483" t="s">
        <v>
7626</v>
      </c>
      <c r="C334" s="3486" t="s">
        <v>
7128</v>
      </c>
      <c r="D334" s="1472" t="str">
        <f t="shared" si="7"/>
        <v>
リンク</v>
      </c>
    </row>
    <row r="335" spans="1:4" ht="20.100000000000001" customHeight="1">
      <c r="A335" s="1471"/>
      <c r="B335" s="1483" t="s">
        <v>
7627</v>
      </c>
      <c r="C335" s="3486" t="s">
        <v>
7129</v>
      </c>
      <c r="D335" s="1472" t="str">
        <f t="shared" si="7"/>
        <v>
リンク</v>
      </c>
    </row>
    <row r="336" spans="1:4" ht="20.100000000000001" customHeight="1">
      <c r="A336" s="1471"/>
      <c r="B336" s="1483" t="s">
        <v>
7360</v>
      </c>
      <c r="C336" s="3486" t="s">
        <v>
7130</v>
      </c>
      <c r="D336" s="1472" t="str">
        <f t="shared" si="7"/>
        <v>
リンク</v>
      </c>
    </row>
    <row r="337" spans="1:4" ht="20.100000000000001" customHeight="1">
      <c r="A337" s="1471"/>
      <c r="B337" s="1483" t="s">
        <v>
7361</v>
      </c>
      <c r="C337" s="3486" t="s">
        <v>
10304</v>
      </c>
      <c r="D337" s="1472" t="str">
        <f t="shared" ref="D337:D396" si="8">
IF(C337="","",HYPERLINK("#'"&amp;C337&amp;"'!A1","リンク"))</f>
        <v>
リンク</v>
      </c>
    </row>
    <row r="338" spans="1:4" ht="20.100000000000001" customHeight="1">
      <c r="A338" s="1469" t="s">
        <v>
9082</v>
      </c>
      <c r="B338" s="3404"/>
      <c r="C338" s="3641"/>
      <c r="D338" s="2387" t="str">
        <f t="shared" si="8"/>
        <v/>
      </c>
    </row>
    <row r="339" spans="1:4" ht="20.100000000000001" customHeight="1">
      <c r="A339" s="1471"/>
      <c r="B339" s="1483" t="s">
        <v>
7362</v>
      </c>
      <c r="C339" s="3486" t="s">
        <v>
7131</v>
      </c>
      <c r="D339" s="1472" t="str">
        <f t="shared" si="8"/>
        <v>
リンク</v>
      </c>
    </row>
    <row r="340" spans="1:4" ht="20.100000000000001" customHeight="1">
      <c r="A340" s="1471"/>
      <c r="B340" s="1483" t="s">
        <v>
7364</v>
      </c>
      <c r="C340" s="3486" t="s">
        <v>
9415</v>
      </c>
      <c r="D340" s="1472" t="str">
        <f t="shared" si="8"/>
        <v>
リンク</v>
      </c>
    </row>
    <row r="341" spans="1:4" ht="20.100000000000001" customHeight="1">
      <c r="A341" s="1471"/>
      <c r="B341" s="1483" t="s">
        <v>
7363</v>
      </c>
      <c r="C341" s="3486" t="s">
        <v>
9416</v>
      </c>
      <c r="D341" s="1472" t="str">
        <f t="shared" si="8"/>
        <v>
リンク</v>
      </c>
    </row>
    <row r="342" spans="1:4" ht="20.100000000000001" customHeight="1">
      <c r="A342" s="1471"/>
      <c r="B342" s="1483" t="s">
        <v>
10324</v>
      </c>
      <c r="C342" s="3486" t="s">
        <v>
7132</v>
      </c>
      <c r="D342" s="1472" t="str">
        <f t="shared" si="8"/>
        <v>
リンク</v>
      </c>
    </row>
    <row r="343" spans="1:4" ht="20.100000000000001" customHeight="1">
      <c r="A343" s="1471"/>
      <c r="B343" s="1483" t="s">
        <v>
7366</v>
      </c>
      <c r="C343" s="3486" t="s">
        <v>
7133</v>
      </c>
      <c r="D343" s="1472" t="str">
        <f t="shared" si="8"/>
        <v>
リンク</v>
      </c>
    </row>
    <row r="344" spans="1:4" ht="20.100000000000001" customHeight="1">
      <c r="A344" s="1471"/>
      <c r="B344" s="1483" t="s">
        <v>
7367</v>
      </c>
      <c r="C344" s="3486" t="s">
        <v>
7134</v>
      </c>
      <c r="D344" s="1472" t="str">
        <f t="shared" si="8"/>
        <v>
リンク</v>
      </c>
    </row>
    <row r="345" spans="1:4" ht="20.100000000000001" customHeight="1">
      <c r="A345" s="1471"/>
      <c r="B345" s="1483" t="s">
        <v>
7369</v>
      </c>
      <c r="C345" s="3486" t="s">
        <v>
9413</v>
      </c>
      <c r="D345" s="1472" t="str">
        <f t="shared" si="8"/>
        <v>
リンク</v>
      </c>
    </row>
    <row r="346" spans="1:4" ht="20.100000000000001" customHeight="1">
      <c r="A346" s="1471"/>
      <c r="B346" s="1483" t="s">
        <v>
7370</v>
      </c>
      <c r="C346" s="3486" t="s">
        <v>
9414</v>
      </c>
      <c r="D346" s="1472" t="str">
        <f t="shared" si="8"/>
        <v>
リンク</v>
      </c>
    </row>
    <row r="347" spans="1:4" ht="20.100000000000001" customHeight="1">
      <c r="A347" s="1471"/>
      <c r="B347" s="1483" t="s">
        <v>
7368</v>
      </c>
      <c r="C347" s="3486" t="s">
        <v>
9412</v>
      </c>
      <c r="D347" s="1472" t="str">
        <f t="shared" si="8"/>
        <v>
リンク</v>
      </c>
    </row>
    <row r="348" spans="1:4" ht="20.100000000000001" customHeight="1">
      <c r="A348" s="1471"/>
      <c r="B348" s="1483" t="s">
        <v>
10292</v>
      </c>
      <c r="C348" s="3486" t="s">
        <v>
7135</v>
      </c>
      <c r="D348" s="1472" t="str">
        <f t="shared" si="8"/>
        <v>
リンク</v>
      </c>
    </row>
    <row r="349" spans="1:4" ht="20.100000000000001" customHeight="1">
      <c r="A349" s="1471"/>
      <c r="B349" s="1483" t="s">
        <v>
7371</v>
      </c>
      <c r="C349" s="3486" t="s">
        <v>
7136</v>
      </c>
      <c r="D349" s="1472" t="str">
        <f t="shared" si="8"/>
        <v>
リンク</v>
      </c>
    </row>
    <row r="350" spans="1:4" ht="20.100000000000001" customHeight="1">
      <c r="A350" s="1471"/>
      <c r="B350" s="1483" t="s">
        <v>
10325</v>
      </c>
      <c r="C350" s="3486" t="s">
        <v>
7137</v>
      </c>
      <c r="D350" s="1472" t="str">
        <f t="shared" si="8"/>
        <v>
リンク</v>
      </c>
    </row>
    <row r="351" spans="1:4" ht="20.100000000000001" customHeight="1">
      <c r="A351" s="1471"/>
      <c r="B351" s="1483" t="s">
        <v>
2326</v>
      </c>
      <c r="C351" s="3486" t="s">
        <v>
7138</v>
      </c>
      <c r="D351" s="1472" t="str">
        <f t="shared" si="8"/>
        <v>
リンク</v>
      </c>
    </row>
    <row r="352" spans="1:4" ht="20.100000000000001" customHeight="1">
      <c r="A352" s="1471"/>
      <c r="B352" s="1483" t="s">
        <v>
2327</v>
      </c>
      <c r="C352" s="3486" t="s">
        <v>
7139</v>
      </c>
      <c r="D352" s="1472" t="str">
        <f t="shared" si="8"/>
        <v>
リンク</v>
      </c>
    </row>
    <row r="353" spans="1:4" ht="20.100000000000001" customHeight="1">
      <c r="A353" s="1471"/>
      <c r="B353" s="1483" t="s">
        <v>
7372</v>
      </c>
      <c r="C353" s="3486" t="s">
        <v>
7140</v>
      </c>
      <c r="D353" s="1472" t="str">
        <f t="shared" si="8"/>
        <v>
リンク</v>
      </c>
    </row>
    <row r="354" spans="1:4" ht="20.100000000000001" customHeight="1">
      <c r="A354" s="1471"/>
      <c r="B354" s="1483" t="s">
        <v>
2328</v>
      </c>
      <c r="C354" s="3486" t="s">
        <v>
7141</v>
      </c>
      <c r="D354" s="1472" t="str">
        <f t="shared" si="8"/>
        <v>
リンク</v>
      </c>
    </row>
    <row r="355" spans="1:4" ht="20.100000000000001" customHeight="1">
      <c r="A355" s="1469" t="s">
        <v>
9083</v>
      </c>
      <c r="B355" s="3404"/>
      <c r="C355" s="3641"/>
      <c r="D355" s="2387" t="str">
        <f t="shared" si="8"/>
        <v/>
      </c>
    </row>
    <row r="356" spans="1:4" ht="20.100000000000001" customHeight="1">
      <c r="A356" s="1471"/>
      <c r="B356" s="1483" t="s">
        <v>
7373</v>
      </c>
      <c r="C356" s="3486" t="s">
        <v>
7142</v>
      </c>
      <c r="D356" s="1472" t="str">
        <f t="shared" si="8"/>
        <v>
リンク</v>
      </c>
    </row>
    <row r="357" spans="1:4" ht="20.100000000000001" customHeight="1">
      <c r="A357" s="1471"/>
      <c r="B357" s="1483" t="s">
        <v>
7374</v>
      </c>
      <c r="C357" s="3486" t="s">
        <v>
7143</v>
      </c>
      <c r="D357" s="1472" t="str">
        <f t="shared" si="8"/>
        <v>
リンク</v>
      </c>
    </row>
    <row r="358" spans="1:4" ht="20.100000000000001" customHeight="1">
      <c r="A358" s="1471"/>
      <c r="B358" s="1483" t="s">
        <v>
7508</v>
      </c>
      <c r="C358" s="3486" t="s">
        <v>
7144</v>
      </c>
      <c r="D358" s="1472" t="str">
        <f t="shared" si="8"/>
        <v>
リンク</v>
      </c>
    </row>
    <row r="359" spans="1:4" ht="19.5" customHeight="1">
      <c r="A359" s="1471"/>
      <c r="B359" s="1483" t="s">
        <v>
7507</v>
      </c>
      <c r="C359" s="3486" t="s">
        <v>
7145</v>
      </c>
      <c r="D359" s="1472" t="str">
        <f t="shared" si="8"/>
        <v>
リンク</v>
      </c>
    </row>
    <row r="360" spans="1:4" ht="19.5" customHeight="1">
      <c r="A360" s="1471"/>
      <c r="B360" s="1483" t="s">
        <v>
7375</v>
      </c>
      <c r="C360" s="3486" t="s">
        <v>
7146</v>
      </c>
      <c r="D360" s="1472" t="str">
        <f t="shared" si="8"/>
        <v>
リンク</v>
      </c>
    </row>
    <row r="361" spans="1:4" ht="19.5" customHeight="1">
      <c r="A361" s="1471"/>
      <c r="B361" s="1483" t="s">
        <v>
7376</v>
      </c>
      <c r="C361" s="3486" t="s">
        <v>
7147</v>
      </c>
      <c r="D361" s="1472" t="str">
        <f t="shared" si="8"/>
        <v>
リンク</v>
      </c>
    </row>
    <row r="362" spans="1:4" ht="19.5" customHeight="1">
      <c r="A362" s="1471"/>
      <c r="B362" s="1483" t="s">
        <v>
7377</v>
      </c>
      <c r="C362" s="3486" t="s">
        <v>
7148</v>
      </c>
      <c r="D362" s="1472" t="str">
        <f t="shared" si="8"/>
        <v>
リンク</v>
      </c>
    </row>
    <row r="363" spans="1:4" ht="19.5" customHeight="1">
      <c r="A363" s="1471"/>
      <c r="B363" s="1483" t="s">
        <v>
7378</v>
      </c>
      <c r="C363" s="3486" t="s">
        <v>
7149</v>
      </c>
      <c r="D363" s="1472" t="str">
        <f t="shared" si="8"/>
        <v>
リンク</v>
      </c>
    </row>
    <row r="364" spans="1:4" ht="19.5" customHeight="1">
      <c r="A364" s="1471"/>
      <c r="B364" s="1483" t="s">
        <v>
7379</v>
      </c>
      <c r="C364" s="3486" t="s">
        <v>
7150</v>
      </c>
      <c r="D364" s="1472" t="str">
        <f t="shared" si="8"/>
        <v>
リンク</v>
      </c>
    </row>
    <row r="365" spans="1:4" ht="19.5" customHeight="1">
      <c r="A365" s="1471"/>
      <c r="B365" s="1483" t="s">
        <v>
5297</v>
      </c>
      <c r="C365" s="3486" t="s">
        <v>
9183</v>
      </c>
      <c r="D365" s="1472" t="str">
        <f t="shared" si="8"/>
        <v>
リンク</v>
      </c>
    </row>
    <row r="366" spans="1:4" ht="19.5" customHeight="1">
      <c r="A366" s="1471"/>
      <c r="B366" s="1483" t="s">
        <v>
7381</v>
      </c>
      <c r="C366" s="3486" t="s">
        <v>
9421</v>
      </c>
      <c r="D366" s="1472" t="str">
        <f t="shared" si="8"/>
        <v>
リンク</v>
      </c>
    </row>
    <row r="367" spans="1:4" ht="19.5" customHeight="1">
      <c r="A367" s="1471"/>
      <c r="B367" s="1483" t="s">
        <v>
7382</v>
      </c>
      <c r="C367" s="3486" t="s">
        <v>
9422</v>
      </c>
      <c r="D367" s="1472" t="str">
        <f t="shared" si="8"/>
        <v>
リンク</v>
      </c>
    </row>
    <row r="368" spans="1:4" ht="19.5" customHeight="1">
      <c r="A368" s="1471"/>
      <c r="B368" s="1483" t="s">
        <v>
7380</v>
      </c>
      <c r="C368" s="3486" t="s">
        <v>
9420</v>
      </c>
      <c r="D368" s="1472" t="str">
        <f t="shared" si="8"/>
        <v>
リンク</v>
      </c>
    </row>
    <row r="369" spans="1:4" ht="19.5" customHeight="1">
      <c r="A369" s="1471"/>
      <c r="B369" s="1483" t="s">
        <v>
7383</v>
      </c>
      <c r="C369" s="3486" t="s">
        <v>
7151</v>
      </c>
      <c r="D369" s="1472" t="str">
        <f t="shared" si="8"/>
        <v>
リンク</v>
      </c>
    </row>
    <row r="370" spans="1:4" ht="19.5" customHeight="1">
      <c r="A370" s="1471"/>
      <c r="B370" s="1483" t="s">
        <v>
7384</v>
      </c>
      <c r="C370" s="3486" t="s">
        <v>
7152</v>
      </c>
      <c r="D370" s="1472" t="str">
        <f t="shared" si="8"/>
        <v>
リンク</v>
      </c>
    </row>
    <row r="371" spans="1:4" ht="19.5" customHeight="1">
      <c r="A371" s="1471"/>
      <c r="B371" s="1483" t="s">
        <v>
7385</v>
      </c>
      <c r="C371" s="3486" t="s">
        <v>
7153</v>
      </c>
      <c r="D371" s="1472" t="str">
        <f t="shared" si="8"/>
        <v>
リンク</v>
      </c>
    </row>
    <row r="372" spans="1:4" ht="19.5" customHeight="1">
      <c r="A372" s="1471"/>
      <c r="B372" s="1483" t="s">
        <v>
7386</v>
      </c>
      <c r="C372" s="3486" t="s">
        <v>
7154</v>
      </c>
      <c r="D372" s="1472" t="str">
        <f t="shared" si="8"/>
        <v>
リンク</v>
      </c>
    </row>
    <row r="373" spans="1:4" ht="19.5" customHeight="1">
      <c r="A373" s="1471"/>
      <c r="B373" s="1483" t="s">
        <v>
7387</v>
      </c>
      <c r="C373" s="3486" t="s">
        <v>
7155</v>
      </c>
      <c r="D373" s="1472" t="str">
        <f t="shared" si="8"/>
        <v>
リンク</v>
      </c>
    </row>
    <row r="374" spans="1:4" ht="19.5" customHeight="1">
      <c r="A374" s="1471"/>
      <c r="B374" s="1483" t="s">
        <v>
7388</v>
      </c>
      <c r="C374" s="3486" t="s">
        <v>
7156</v>
      </c>
      <c r="D374" s="1472" t="str">
        <f t="shared" si="8"/>
        <v>
リンク</v>
      </c>
    </row>
    <row r="375" spans="1:4" ht="19.5" customHeight="1">
      <c r="A375" s="1471"/>
      <c r="B375" s="1483" t="s">
        <v>
7511</v>
      </c>
      <c r="C375" s="3486" t="s">
        <v>
7509</v>
      </c>
      <c r="D375" s="1472" t="str">
        <f t="shared" si="8"/>
        <v>
リンク</v>
      </c>
    </row>
    <row r="376" spans="1:4" ht="19.5" customHeight="1">
      <c r="A376" s="1471"/>
      <c r="B376" s="1483" t="s">
        <v>
7512</v>
      </c>
      <c r="C376" s="3486" t="s">
        <v>
7510</v>
      </c>
      <c r="D376" s="1472" t="str">
        <f t="shared" si="8"/>
        <v>
リンク</v>
      </c>
    </row>
    <row r="377" spans="1:4" ht="19.5" customHeight="1">
      <c r="A377" s="1471"/>
      <c r="B377" s="1483" t="s">
        <v>
7513</v>
      </c>
      <c r="C377" s="3486" t="s">
        <v>
7157</v>
      </c>
      <c r="D377" s="1472" t="str">
        <f t="shared" si="8"/>
        <v>
リンク</v>
      </c>
    </row>
    <row r="378" spans="1:4" ht="19.5" customHeight="1">
      <c r="A378" s="1471"/>
      <c r="B378" s="1483" t="s">
        <v>
7389</v>
      </c>
      <c r="C378" s="3486" t="s">
        <v>
7158</v>
      </c>
      <c r="D378" s="1472" t="str">
        <f t="shared" si="8"/>
        <v>
リンク</v>
      </c>
    </row>
    <row r="379" spans="1:4" ht="19.5" customHeight="1">
      <c r="A379" s="1471"/>
      <c r="B379" s="1483" t="s">
        <v>
7390</v>
      </c>
      <c r="C379" s="3486" t="s">
        <v>
7159</v>
      </c>
      <c r="D379" s="1472" t="str">
        <f t="shared" si="8"/>
        <v>
リンク</v>
      </c>
    </row>
    <row r="380" spans="1:4" ht="19.5" customHeight="1">
      <c r="A380" s="1471"/>
      <c r="B380" s="1483" t="s">
        <v>
7391</v>
      </c>
      <c r="C380" s="3486" t="s">
        <v>
7160</v>
      </c>
      <c r="D380" s="1472" t="str">
        <f t="shared" si="8"/>
        <v>
リンク</v>
      </c>
    </row>
    <row r="381" spans="1:4" ht="19.5" customHeight="1">
      <c r="A381" s="1471"/>
      <c r="B381" s="1483" t="s">
        <v>
7392</v>
      </c>
      <c r="C381" s="3486" t="s">
        <v>
7161</v>
      </c>
      <c r="D381" s="1472" t="str">
        <f t="shared" si="8"/>
        <v>
リンク</v>
      </c>
    </row>
    <row r="382" spans="1:4" ht="19.5" customHeight="1">
      <c r="A382" s="1471"/>
      <c r="B382" s="1483" t="s">
        <v>
7450</v>
      </c>
      <c r="C382" s="3486" t="s">
        <v>
7514</v>
      </c>
      <c r="D382" s="1472" t="str">
        <f t="shared" si="8"/>
        <v>
リンク</v>
      </c>
    </row>
    <row r="383" spans="1:4" ht="19.5" customHeight="1">
      <c r="A383" s="1471"/>
      <c r="B383" s="1483" t="s">
        <v>
7393</v>
      </c>
      <c r="C383" s="3486" t="s">
        <v>
7515</v>
      </c>
      <c r="D383" s="1472" t="str">
        <f t="shared" si="8"/>
        <v>
リンク</v>
      </c>
    </row>
    <row r="384" spans="1:4" ht="20.100000000000001" customHeight="1">
      <c r="A384" s="1469" t="s">
        <v>
9084</v>
      </c>
      <c r="B384" s="3404"/>
      <c r="C384" s="3641"/>
      <c r="D384" s="2387" t="str">
        <f t="shared" si="8"/>
        <v/>
      </c>
    </row>
    <row r="385" spans="1:4" ht="20.100000000000001" customHeight="1">
      <c r="A385" s="1471"/>
      <c r="B385" s="1483" t="s">
        <v>
8822</v>
      </c>
      <c r="C385" s="3486" t="s">
        <v>
8846</v>
      </c>
      <c r="D385" s="1472" t="str">
        <f t="shared" si="8"/>
        <v>
リンク</v>
      </c>
    </row>
    <row r="386" spans="1:4" ht="20.100000000000001" customHeight="1">
      <c r="A386" s="1471"/>
      <c r="B386" s="1483" t="s">
        <v>
8823</v>
      </c>
      <c r="C386" s="3486" t="s">
        <v>
8847</v>
      </c>
      <c r="D386" s="1472" t="str">
        <f t="shared" si="8"/>
        <v>
リンク</v>
      </c>
    </row>
    <row r="387" spans="1:4" ht="20.100000000000001" customHeight="1">
      <c r="A387" s="1471"/>
      <c r="B387" s="1483" t="s">
        <v>
8824</v>
      </c>
      <c r="C387" s="3486" t="s">
        <v>
8848</v>
      </c>
      <c r="D387" s="1472" t="str">
        <f t="shared" si="8"/>
        <v>
リンク</v>
      </c>
    </row>
    <row r="388" spans="1:4" ht="19.5" customHeight="1">
      <c r="A388" s="1471"/>
      <c r="B388" s="1483" t="s">
        <v>
8825</v>
      </c>
      <c r="C388" s="3486" t="s">
        <v>
8849</v>
      </c>
      <c r="D388" s="1472" t="str">
        <f t="shared" si="8"/>
        <v>
リンク</v>
      </c>
    </row>
    <row r="389" spans="1:4" ht="19.5" customHeight="1">
      <c r="A389" s="1471"/>
      <c r="B389" s="1483" t="s">
        <v>
9190</v>
      </c>
      <c r="C389" s="3486" t="s">
        <v>
8850</v>
      </c>
      <c r="D389" s="1472" t="str">
        <f t="shared" si="8"/>
        <v>
リンク</v>
      </c>
    </row>
    <row r="390" spans="1:4" ht="19.5" customHeight="1">
      <c r="A390" s="1471"/>
      <c r="B390" s="1483" t="s">
        <v>
8826</v>
      </c>
      <c r="C390" s="3486" t="s">
        <v>
8851</v>
      </c>
      <c r="D390" s="1472" t="str">
        <f t="shared" si="8"/>
        <v>
リンク</v>
      </c>
    </row>
    <row r="391" spans="1:4" ht="19.5" customHeight="1">
      <c r="A391" s="1471"/>
      <c r="B391" s="1483" t="s">
        <v>
8829</v>
      </c>
      <c r="C391" s="3486" t="s">
        <v>
9184</v>
      </c>
      <c r="D391" s="1472" t="str">
        <f t="shared" si="8"/>
        <v>
リンク</v>
      </c>
    </row>
    <row r="392" spans="1:4" ht="20.100000000000001" customHeight="1">
      <c r="A392" s="1471"/>
      <c r="B392" s="1483" t="s">
        <v>
8827</v>
      </c>
      <c r="C392" s="3486" t="s">
        <v>
9185</v>
      </c>
      <c r="D392" s="1472" t="str">
        <f t="shared" si="8"/>
        <v>
リンク</v>
      </c>
    </row>
    <row r="393" spans="1:4" ht="20.100000000000001" customHeight="1">
      <c r="A393" s="1471"/>
      <c r="B393" s="1483" t="s">
        <v>
8828</v>
      </c>
      <c r="C393" s="3486" t="s">
        <v>
9186</v>
      </c>
      <c r="D393" s="1472" t="str">
        <f t="shared" si="8"/>
        <v>
リンク</v>
      </c>
    </row>
    <row r="394" spans="1:4" ht="20.100000000000001" customHeight="1">
      <c r="A394" s="1471"/>
      <c r="B394" s="1483" t="s">
        <v>
9570</v>
      </c>
      <c r="C394" s="3486" t="s">
        <v>
8852</v>
      </c>
      <c r="D394" s="1472" t="str">
        <f t="shared" si="8"/>
        <v>
リンク</v>
      </c>
    </row>
    <row r="395" spans="1:4" ht="19.5" customHeight="1">
      <c r="A395" s="1471"/>
      <c r="B395" s="1483" t="s">
        <v>
8830</v>
      </c>
      <c r="C395" s="3486" t="s">
        <v>
8853</v>
      </c>
      <c r="D395" s="1472" t="str">
        <f t="shared" si="8"/>
        <v>
リンク</v>
      </c>
    </row>
    <row r="396" spans="1:4" ht="19.5" customHeight="1">
      <c r="A396" s="1471"/>
      <c r="B396" s="1483" t="s">
        <v>
8831</v>
      </c>
      <c r="C396" s="3486" t="s">
        <v>
8854</v>
      </c>
      <c r="D396" s="1472" t="str">
        <f t="shared" si="8"/>
        <v>
リンク</v>
      </c>
    </row>
    <row r="397" spans="1:4" ht="20.100000000000001" customHeight="1">
      <c r="A397" s="1471"/>
      <c r="B397" s="1483" t="s">
        <v>
8832</v>
      </c>
      <c r="C397" s="3486" t="s">
        <v>
8855</v>
      </c>
      <c r="D397" s="1472" t="str">
        <f t="shared" ref="D397:D412" si="9">
IF(C397="","",HYPERLINK("#'"&amp;C397&amp;"'!A1","リンク"))</f>
        <v>
リンク</v>
      </c>
    </row>
    <row r="398" spans="1:4" ht="20.100000000000001" customHeight="1">
      <c r="A398" s="1471"/>
      <c r="B398" s="1483" t="s">
        <v>
8833</v>
      </c>
      <c r="C398" s="3486" t="s">
        <v>
8856</v>
      </c>
      <c r="D398" s="1472" t="str">
        <f t="shared" si="9"/>
        <v>
リンク</v>
      </c>
    </row>
    <row r="399" spans="1:4" ht="19.5" customHeight="1">
      <c r="A399" s="1471"/>
      <c r="B399" s="1483" t="s">
        <v>
8834</v>
      </c>
      <c r="C399" s="3486" t="s">
        <v>
8857</v>
      </c>
      <c r="D399" s="1472" t="str">
        <f t="shared" si="9"/>
        <v>
リンク</v>
      </c>
    </row>
    <row r="400" spans="1:4" ht="19.5" customHeight="1">
      <c r="A400" s="1471"/>
      <c r="B400" s="1483" t="s">
        <v>
8835</v>
      </c>
      <c r="C400" s="3486" t="s">
        <v>
8821</v>
      </c>
      <c r="D400" s="1472" t="str">
        <f t="shared" si="9"/>
        <v>
リンク</v>
      </c>
    </row>
    <row r="401" spans="1:4" ht="19.5" customHeight="1">
      <c r="A401" s="1471"/>
      <c r="B401" s="1483" t="s">
        <v>
8836</v>
      </c>
      <c r="C401" s="3486" t="s">
        <v>
8858</v>
      </c>
      <c r="D401" s="1472" t="str">
        <f t="shared" si="9"/>
        <v>
リンク</v>
      </c>
    </row>
    <row r="402" spans="1:4" ht="20.100000000000001" customHeight="1">
      <c r="A402" s="1471"/>
      <c r="B402" s="1483" t="s">
        <v>
8837</v>
      </c>
      <c r="C402" s="3486" t="s">
        <v>
8859</v>
      </c>
      <c r="D402" s="1472" t="str">
        <f t="shared" si="9"/>
        <v>
リンク</v>
      </c>
    </row>
    <row r="403" spans="1:4" ht="20.100000000000001" customHeight="1">
      <c r="A403" s="1471"/>
      <c r="B403" s="1483" t="s">
        <v>
8838</v>
      </c>
      <c r="C403" s="3486" t="s">
        <v>
8860</v>
      </c>
      <c r="D403" s="1472" t="str">
        <f t="shared" si="9"/>
        <v>
リンク</v>
      </c>
    </row>
    <row r="404" spans="1:4" ht="19.5" customHeight="1">
      <c r="A404" s="1471"/>
      <c r="B404" s="1483" t="s">
        <v>
8839</v>
      </c>
      <c r="C404" s="3486" t="s">
        <v>
8861</v>
      </c>
      <c r="D404" s="1472" t="str">
        <f t="shared" si="9"/>
        <v>
リンク</v>
      </c>
    </row>
    <row r="405" spans="1:4" ht="19.5" customHeight="1">
      <c r="A405" s="1471"/>
      <c r="B405" s="1483" t="s">
        <v>
8840</v>
      </c>
      <c r="C405" s="3486" t="s">
        <v>
8862</v>
      </c>
      <c r="D405" s="1472" t="str">
        <f t="shared" si="9"/>
        <v>
リンク</v>
      </c>
    </row>
    <row r="406" spans="1:4" ht="19.5" customHeight="1">
      <c r="A406" s="1471"/>
      <c r="B406" s="1483" t="s">
        <v>
8841</v>
      </c>
      <c r="C406" s="3486" t="s">
        <v>
8863</v>
      </c>
      <c r="D406" s="1472" t="str">
        <f t="shared" si="9"/>
        <v>
リンク</v>
      </c>
    </row>
    <row r="407" spans="1:4" ht="19.5" customHeight="1">
      <c r="A407" s="1471"/>
      <c r="B407" s="1483" t="s">
        <v>
8842</v>
      </c>
      <c r="C407" s="3486" t="s">
        <v>
8864</v>
      </c>
      <c r="D407" s="1472" t="str">
        <f t="shared" si="9"/>
        <v>
リンク</v>
      </c>
    </row>
    <row r="408" spans="1:4" ht="19.5" customHeight="1">
      <c r="A408" s="1471"/>
      <c r="B408" s="1483" t="s">
        <v>
8843</v>
      </c>
      <c r="C408" s="3486" t="s">
        <v>
10464</v>
      </c>
      <c r="D408" s="1472" t="str">
        <f t="shared" si="9"/>
        <v>
リンク</v>
      </c>
    </row>
    <row r="409" spans="1:4" ht="19.5" customHeight="1">
      <c r="A409" s="1471"/>
      <c r="B409" s="1483" t="s">
        <v>
8844</v>
      </c>
      <c r="C409" s="3486" t="s">
        <v>
10463</v>
      </c>
      <c r="D409" s="1472" t="str">
        <f t="shared" si="9"/>
        <v>
リンク</v>
      </c>
    </row>
    <row r="410" spans="1:4" ht="19.5" customHeight="1">
      <c r="A410" s="1471"/>
      <c r="B410" s="1483" t="s">
        <v>
3209</v>
      </c>
      <c r="C410" s="3486" t="s">
        <v>
10462</v>
      </c>
      <c r="D410" s="1472" t="str">
        <f>
IF(C410="","",HYPERLINK("#'"&amp;C410&amp;"'!A1","リンク"))</f>
        <v>
リンク</v>
      </c>
    </row>
    <row r="411" spans="1:4" ht="19.5" customHeight="1">
      <c r="A411" s="1471"/>
      <c r="B411" s="1483" t="s">
        <v>
8845</v>
      </c>
      <c r="C411" s="3486" t="s">
        <v>
9572</v>
      </c>
      <c r="D411" s="1472" t="str">
        <f t="shared" ref="D411" si="10">
IF(C411="","",HYPERLINK("#'"&amp;C411&amp;"'!A1","リンク"))</f>
        <v>
リンク</v>
      </c>
    </row>
    <row r="412" spans="1:4" ht="19.5" customHeight="1">
      <c r="A412" s="1471"/>
      <c r="B412" s="1483" t="s">
        <v>
8845</v>
      </c>
      <c r="C412" s="3486" t="s">
        <v>
10451</v>
      </c>
      <c r="D412" s="1472" t="str">
        <f t="shared" si="9"/>
        <v>
リンク</v>
      </c>
    </row>
  </sheetData>
  <phoneticPr fontId="25"/>
  <pageMargins left="0.70866141732283472" right="0.70866141732283472" top="0.74803149606299213" bottom="0.74803149606299213" header="0.31496062992125984" footer="0.3149606299212598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23"/>
  <sheetViews>
    <sheetView zoomScaleNormal="100" zoomScaleSheetLayoutView="100" workbookViewId="0">
      <selection activeCell="B23" sqref="B23"/>
    </sheetView>
  </sheetViews>
  <sheetFormatPr defaultColWidth="9" defaultRowHeight="13.5"/>
  <cols>
    <col min="1" max="1" width="12.625" style="79" customWidth="1"/>
    <col min="2" max="3" width="22.625" style="78" customWidth="1"/>
    <col min="4" max="4" width="2.625" style="78" customWidth="1"/>
    <col min="5" max="5" width="12.625" style="78" customWidth="1"/>
    <col min="6" max="7" width="22.625" style="78" customWidth="1"/>
    <col min="8" max="16384" width="9" style="78"/>
  </cols>
  <sheetData>
    <row r="1" spans="1:7" s="1482" customFormat="1" ht="20.100000000000001" customHeight="1">
      <c r="A1" s="4569" t="str">
        <f>
HYPERLINK("#目次!A1","【目次に戻る】")</f>
        <v>
【目次に戻る】</v>
      </c>
      <c r="B1" s="4569"/>
      <c r="C1" s="4569"/>
    </row>
    <row r="2" spans="1:7" s="1482" customFormat="1" ht="20.100000000000001" customHeight="1">
      <c r="A2" s="4569" t="str">
        <f>
HYPERLINK("#業務所管課別目次!A1","【業務所管課別目次に戻る】")</f>
        <v>
【業務所管課別目次に戻る】</v>
      </c>
      <c r="B2" s="4569"/>
      <c r="C2" s="4569"/>
    </row>
    <row r="3" spans="1:7" ht="26.1" customHeight="1">
      <c r="A3" s="4574" t="s">
        <v>
9312</v>
      </c>
      <c r="B3" s="4574"/>
      <c r="C3" s="4574"/>
      <c r="D3" s="4574"/>
      <c r="E3" s="4574"/>
      <c r="F3" s="4574"/>
      <c r="G3" s="4574"/>
    </row>
    <row r="4" spans="1:7" s="82" customFormat="1" ht="15" customHeight="1">
      <c r="A4" s="104"/>
      <c r="B4" s="104"/>
      <c r="C4" s="104"/>
      <c r="G4" s="104"/>
    </row>
    <row r="5" spans="1:7" s="82" customFormat="1" ht="15" customHeight="1" thickBot="1">
      <c r="A5" s="2980"/>
      <c r="B5" s="49"/>
      <c r="C5" s="49"/>
      <c r="G5" s="42" t="s">
        <v>
4046</v>
      </c>
    </row>
    <row r="6" spans="1:7" s="85" customFormat="1" ht="35.1" customHeight="1" thickTop="1">
      <c r="A6" s="3183" t="s">
        <v>
4047</v>
      </c>
      <c r="B6" s="2431" t="s">
        <v>
5971</v>
      </c>
      <c r="C6" s="2370" t="s">
        <v>
4048</v>
      </c>
      <c r="D6" s="2690"/>
      <c r="E6" s="3183" t="s">
        <v>
4047</v>
      </c>
      <c r="F6" s="2431" t="s">
        <v>
5971</v>
      </c>
      <c r="G6" s="2370" t="s">
        <v>
4048</v>
      </c>
    </row>
    <row r="7" spans="1:7" s="56" customFormat="1" ht="18" customHeight="1">
      <c r="A7" s="2432"/>
      <c r="B7" s="69" t="s">
        <v>
3303</v>
      </c>
      <c r="C7" s="3026" t="s">
        <v>
5972</v>
      </c>
      <c r="D7" s="67"/>
      <c r="E7" s="4266"/>
      <c r="F7" s="69" t="s">
        <v>
3303</v>
      </c>
      <c r="G7" s="3026" t="s">
        <v>
5972</v>
      </c>
    </row>
    <row r="8" spans="1:7" s="85" customFormat="1" ht="18" customHeight="1">
      <c r="A8" s="3151" t="s">
        <v>
9800</v>
      </c>
      <c r="B8" s="4267">
        <v>
114052</v>
      </c>
      <c r="C8" s="4268">
        <v>
24.7</v>
      </c>
      <c r="D8" s="3029"/>
      <c r="E8" s="2981" t="s">
        <v>
828</v>
      </c>
      <c r="F8" s="224">
        <v>
5242</v>
      </c>
      <c r="G8" s="4271">
        <v>
19.7</v>
      </c>
    </row>
    <row r="9" spans="1:7" s="85" customFormat="1" ht="18" customHeight="1">
      <c r="A9" s="2981" t="s">
        <v>
800</v>
      </c>
      <c r="B9" s="224">
        <v>
5830</v>
      </c>
      <c r="C9" s="4269">
        <v>
25.1</v>
      </c>
      <c r="D9" s="3029"/>
      <c r="E9" s="2981" t="s">
        <v>
827</v>
      </c>
      <c r="F9" s="224">
        <v>
4485</v>
      </c>
      <c r="G9" s="4269">
        <v>
27.6</v>
      </c>
    </row>
    <row r="10" spans="1:7" s="85" customFormat="1" ht="18" customHeight="1">
      <c r="A10" s="2981" t="s">
        <v>
799</v>
      </c>
      <c r="B10" s="224">
        <v>
2968</v>
      </c>
      <c r="C10" s="4269">
        <v>
26</v>
      </c>
      <c r="D10" s="3029"/>
      <c r="E10" s="2981" t="s">
        <v>
9789</v>
      </c>
      <c r="F10" s="224">
        <v>
5287</v>
      </c>
      <c r="G10" s="4269">
        <v>
25.3</v>
      </c>
    </row>
    <row r="11" spans="1:7" s="85" customFormat="1" ht="18" customHeight="1">
      <c r="A11" s="2981" t="s">
        <v>
9801</v>
      </c>
      <c r="B11" s="224">
        <v>
3299</v>
      </c>
      <c r="C11" s="4269">
        <v>
24.8</v>
      </c>
      <c r="D11" s="3029"/>
      <c r="E11" s="2981" t="s">
        <v>
9790</v>
      </c>
      <c r="F11" s="224">
        <v>
5498</v>
      </c>
      <c r="G11" s="4269">
        <v>
27</v>
      </c>
    </row>
    <row r="12" spans="1:7" s="85" customFormat="1" ht="18" customHeight="1">
      <c r="A12" s="2981" t="s">
        <v>
797</v>
      </c>
      <c r="B12" s="224">
        <v>
3807</v>
      </c>
      <c r="C12" s="4269">
        <v>
27.4</v>
      </c>
      <c r="D12" s="3029"/>
      <c r="E12" s="2981" t="s">
        <v>
9791</v>
      </c>
      <c r="F12" s="224">
        <v>
3369</v>
      </c>
      <c r="G12" s="4269">
        <v>
25.3</v>
      </c>
    </row>
    <row r="13" spans="1:7" s="82" customFormat="1" ht="18" customHeight="1">
      <c r="A13" s="2981" t="s">
        <v>
796</v>
      </c>
      <c r="B13" s="224">
        <v>
1978</v>
      </c>
      <c r="C13" s="4269">
        <v>
27.4</v>
      </c>
      <c r="D13" s="1872"/>
      <c r="E13" s="2981" t="s">
        <v>
822</v>
      </c>
      <c r="F13" s="224">
        <v>
2636</v>
      </c>
      <c r="G13" s="4269">
        <v>
22.6</v>
      </c>
    </row>
    <row r="14" spans="1:7" ht="18" customHeight="1">
      <c r="A14" s="2981" t="s">
        <v>
795</v>
      </c>
      <c r="B14" s="224">
        <v>
7811</v>
      </c>
      <c r="C14" s="4269">
        <v>
27.7</v>
      </c>
      <c r="D14" s="3029"/>
      <c r="E14" s="2981" t="s">
        <v>
9792</v>
      </c>
      <c r="F14" s="224">
        <v>
6123</v>
      </c>
      <c r="G14" s="4269">
        <v>
26.7</v>
      </c>
    </row>
    <row r="15" spans="1:7" ht="18" customHeight="1">
      <c r="A15" s="2981" t="s">
        <v>
794</v>
      </c>
      <c r="B15" s="224">
        <v>
2192</v>
      </c>
      <c r="C15" s="4269">
        <v>
26.4</v>
      </c>
      <c r="D15" s="3029"/>
      <c r="E15" s="2981" t="s">
        <v>
9793</v>
      </c>
      <c r="F15" s="224">
        <v>
3740</v>
      </c>
      <c r="G15" s="4269">
        <v>
23</v>
      </c>
    </row>
    <row r="16" spans="1:7" ht="18" customHeight="1">
      <c r="A16" s="2981" t="s">
        <v>
9802</v>
      </c>
      <c r="B16" s="224">
        <v>
2218</v>
      </c>
      <c r="C16" s="4269">
        <v>
17.899999999999999</v>
      </c>
      <c r="D16" s="3029"/>
      <c r="E16" s="2981" t="s">
        <v>
9794</v>
      </c>
      <c r="F16" s="224">
        <v>
4667</v>
      </c>
      <c r="G16" s="4269">
        <v>
25.7</v>
      </c>
    </row>
    <row r="17" spans="1:7" ht="18" customHeight="1">
      <c r="A17" s="2981" t="s">
        <v>
9803</v>
      </c>
      <c r="B17" s="224">
        <v>
1659</v>
      </c>
      <c r="C17" s="4269">
        <v>
24.8</v>
      </c>
      <c r="D17" s="3029"/>
      <c r="E17" s="2981" t="s">
        <v>
9795</v>
      </c>
      <c r="F17" s="224">
        <v>
5946</v>
      </c>
      <c r="G17" s="4269">
        <v>
24.5</v>
      </c>
    </row>
    <row r="18" spans="1:7" ht="18" customHeight="1">
      <c r="A18" s="2981" t="s">
        <v>
9804</v>
      </c>
      <c r="B18" s="224">
        <v>
2960</v>
      </c>
      <c r="C18" s="4269">
        <v>
24.4</v>
      </c>
      <c r="D18" s="3029"/>
      <c r="E18" s="2981" t="s">
        <v>
9796</v>
      </c>
      <c r="F18" s="224">
        <v>
3320</v>
      </c>
      <c r="G18" s="4269">
        <v>
24.5</v>
      </c>
    </row>
    <row r="19" spans="1:7" ht="18" customHeight="1">
      <c r="A19" s="2981" t="s">
        <v>
9805</v>
      </c>
      <c r="B19" s="224">
        <v>
6101</v>
      </c>
      <c r="C19" s="4269">
        <v>
22.8</v>
      </c>
      <c r="D19" s="3029"/>
      <c r="E19" s="2981" t="s">
        <v>
9797</v>
      </c>
      <c r="F19" s="224">
        <v>
2151</v>
      </c>
      <c r="G19" s="4269">
        <v>
22.3</v>
      </c>
    </row>
    <row r="20" spans="1:7" ht="18" customHeight="1">
      <c r="A20" s="2981" t="s">
        <v>
831</v>
      </c>
      <c r="B20" s="224">
        <v>
3592</v>
      </c>
      <c r="C20" s="4269">
        <v>
23.7</v>
      </c>
      <c r="D20" s="3029"/>
      <c r="E20" s="2981" t="s">
        <v>
9798</v>
      </c>
      <c r="F20" s="224">
        <v>
3839</v>
      </c>
      <c r="G20" s="4269">
        <v>
27.9</v>
      </c>
    </row>
    <row r="21" spans="1:7" ht="18" customHeight="1">
      <c r="A21" s="2981" t="s">
        <v>
9806</v>
      </c>
      <c r="B21" s="224">
        <v>
6455</v>
      </c>
      <c r="C21" s="4269">
        <v>
23.2</v>
      </c>
      <c r="D21" s="3029"/>
      <c r="E21" s="2981" t="s">
        <v>
9799</v>
      </c>
      <c r="F21" s="224">
        <v>
3396</v>
      </c>
      <c r="G21" s="4269">
        <v>
27.6</v>
      </c>
    </row>
    <row r="22" spans="1:7" ht="18" customHeight="1">
      <c r="A22" s="3152" t="s">
        <v>
9807</v>
      </c>
      <c r="B22" s="4190">
        <v>
3483</v>
      </c>
      <c r="C22" s="4270">
        <v>
22.4</v>
      </c>
      <c r="D22" s="3029"/>
      <c r="E22" s="3154"/>
      <c r="F22" s="4190"/>
      <c r="G22" s="4270"/>
    </row>
    <row r="23" spans="1:7" s="105" customFormat="1" ht="15" customHeight="1">
      <c r="A23" s="2980" t="s">
        <v>
31</v>
      </c>
      <c r="B23" s="106"/>
      <c r="C23" s="106"/>
      <c r="D23" s="106"/>
      <c r="E23" s="106"/>
      <c r="F23" s="106"/>
      <c r="G23" s="106"/>
    </row>
  </sheetData>
  <mergeCells count="3">
    <mergeCell ref="A1:C1"/>
    <mergeCell ref="A2:C2"/>
    <mergeCell ref="A3:G3"/>
  </mergeCells>
  <phoneticPr fontId="25"/>
  <pageMargins left="0.70866141732283472" right="0.70866141732283472" top="0.74803149606299213" bottom="0.74803149606299213" header="0.31496062992125984" footer="0.3149606299212598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pageSetUpPr fitToPage="1"/>
  </sheetPr>
  <dimension ref="A1:I41"/>
  <sheetViews>
    <sheetView zoomScaleNormal="100" zoomScaleSheetLayoutView="100" workbookViewId="0">
      <selection activeCell="B23" sqref="B23"/>
    </sheetView>
  </sheetViews>
  <sheetFormatPr defaultColWidth="9" defaultRowHeight="13.5"/>
  <cols>
    <col min="1" max="1" width="20.625" style="1307" customWidth="1"/>
    <col min="2" max="9" width="13.125" style="1307" customWidth="1"/>
    <col min="10" max="16384" width="9" style="1307"/>
  </cols>
  <sheetData>
    <row r="1" spans="1:9" s="1482" customFormat="1" ht="20.100000000000001" customHeight="1">
      <c r="A1" s="4569" t="str">
        <f>
HYPERLINK("#目次!A1","【目次に戻る】")</f>
        <v>
【目次に戻る】</v>
      </c>
      <c r="B1" s="4569"/>
      <c r="C1" s="4569"/>
      <c r="D1" s="4569"/>
      <c r="E1" s="2945"/>
      <c r="F1" s="2945"/>
      <c r="G1" s="2945"/>
      <c r="H1" s="2945"/>
      <c r="I1" s="2945"/>
    </row>
    <row r="2" spans="1:9" s="1482" customFormat="1" ht="20.100000000000001" customHeight="1">
      <c r="A2" s="4569" t="str">
        <f>
HYPERLINK("#業務所管課別目次!A1","【業務所管課別目次に戻る】")</f>
        <v>
【業務所管課別目次に戻る】</v>
      </c>
      <c r="B2" s="4569"/>
      <c r="C2" s="4569"/>
      <c r="D2" s="4569"/>
      <c r="E2" s="2945"/>
      <c r="F2" s="2945"/>
      <c r="G2" s="2945"/>
      <c r="H2" s="2945"/>
      <c r="I2" s="2945"/>
    </row>
    <row r="3" spans="1:9" ht="26.1" customHeight="1">
      <c r="A3" s="5152" t="s">
        <v>
9426</v>
      </c>
      <c r="B3" s="5152"/>
      <c r="C3" s="5152"/>
      <c r="D3" s="5152"/>
      <c r="E3" s="5152"/>
      <c r="F3" s="5152"/>
      <c r="G3" s="5152"/>
      <c r="H3" s="5152"/>
      <c r="I3" s="5152"/>
    </row>
    <row r="4" spans="1:9" ht="15" customHeight="1">
      <c r="A4" s="2959"/>
      <c r="B4" s="2959"/>
      <c r="C4" s="2959"/>
      <c r="D4" s="2959"/>
      <c r="E4" s="2959"/>
      <c r="F4" s="2959"/>
      <c r="G4" s="2959"/>
      <c r="H4" s="2959"/>
      <c r="I4" s="2959"/>
    </row>
    <row r="5" spans="1:9" s="1313" customFormat="1" ht="15" customHeight="1" thickBot="1">
      <c r="I5" s="1305" t="s">
        <v>
2098</v>
      </c>
    </row>
    <row r="6" spans="1:9" ht="18" customHeight="1" thickTop="1">
      <c r="A6" s="5194" t="s">
        <v>
2097</v>
      </c>
      <c r="B6" s="5196" t="s">
        <v>
2096</v>
      </c>
      <c r="C6" s="5198" t="s">
        <v>
2095</v>
      </c>
      <c r="D6" s="5198" t="s">
        <v>
5892</v>
      </c>
      <c r="E6" s="5200" t="s">
        <v>
2094</v>
      </c>
      <c r="F6" s="5201"/>
      <c r="G6" s="5202"/>
      <c r="H6" s="5203" t="s">
        <v>
2093</v>
      </c>
      <c r="I6" s="5205" t="s">
        <v>
2092</v>
      </c>
    </row>
    <row r="7" spans="1:9" ht="18" customHeight="1">
      <c r="A7" s="5195"/>
      <c r="B7" s="5197"/>
      <c r="C7" s="5199"/>
      <c r="D7" s="5199"/>
      <c r="E7" s="2964" t="s">
        <v>
23</v>
      </c>
      <c r="F7" s="2964" t="s">
        <v>
2091</v>
      </c>
      <c r="G7" s="2964" t="s">
        <v>
2090</v>
      </c>
      <c r="H7" s="5204"/>
      <c r="I7" s="5206"/>
    </row>
    <row r="8" spans="1:9" s="1313" customFormat="1" ht="18" customHeight="1">
      <c r="A8" s="3078"/>
      <c r="B8" s="3079"/>
      <c r="C8" s="3079"/>
      <c r="D8" s="3079"/>
      <c r="E8" s="3080" t="s">
        <v>
2089</v>
      </c>
      <c r="F8" s="3080" t="s">
        <v>
2089</v>
      </c>
      <c r="G8" s="3080" t="s">
        <v>
2089</v>
      </c>
      <c r="H8" s="3080" t="s">
        <v>
2088</v>
      </c>
      <c r="I8" s="3080" t="s">
        <v>
2088</v>
      </c>
    </row>
    <row r="9" spans="1:9" ht="18" customHeight="1">
      <c r="A9" s="1312" t="s">
        <v>
716</v>
      </c>
      <c r="B9" s="1310">
        <v>
13</v>
      </c>
      <c r="C9" s="1309">
        <v>
83</v>
      </c>
      <c r="D9" s="1309">
        <v>
7</v>
      </c>
      <c r="E9" s="1308">
        <v>
16093812</v>
      </c>
      <c r="F9" s="1308">
        <v>
1105170</v>
      </c>
      <c r="G9" s="1308">
        <v>
14988642</v>
      </c>
      <c r="H9" s="1308">
        <v>
485701</v>
      </c>
      <c r="I9" s="1308">
        <v>
1941030</v>
      </c>
    </row>
    <row r="10" spans="1:9" ht="18" customHeight="1">
      <c r="A10" s="1312">
        <v>
30</v>
      </c>
      <c r="B10" s="1310">
        <v>
13</v>
      </c>
      <c r="C10" s="1309">
        <v>
83</v>
      </c>
      <c r="D10" s="1309">
        <v>
7</v>
      </c>
      <c r="E10" s="1308">
        <v>
16112128</v>
      </c>
      <c r="F10" s="1308">
        <v>
1107356</v>
      </c>
      <c r="G10" s="1308">
        <v>
15004770</v>
      </c>
      <c r="H10" s="1308">
        <v>
486137</v>
      </c>
      <c r="I10" s="1308">
        <v>
1947177</v>
      </c>
    </row>
    <row r="11" spans="1:9" ht="18" customHeight="1">
      <c r="A11" s="1312" t="s">
        <v>
465</v>
      </c>
      <c r="B11" s="1310">
        <v>
13</v>
      </c>
      <c r="C11" s="1309">
        <v>
83</v>
      </c>
      <c r="D11" s="1309">
        <v>
7</v>
      </c>
      <c r="E11" s="1308">
        <v>
16136559.1</v>
      </c>
      <c r="F11" s="1308">
        <v>
1114070.1500000001</v>
      </c>
      <c r="G11" s="1308">
        <v>
15022488.949999999</v>
      </c>
      <c r="H11" s="1308">
        <v>
486677</v>
      </c>
      <c r="I11" s="1308">
        <v>
1953493</v>
      </c>
    </row>
    <row r="12" spans="1:9" ht="18" customHeight="1">
      <c r="A12" s="1312">
        <v>
2</v>
      </c>
      <c r="B12" s="1310">
        <v>
13</v>
      </c>
      <c r="C12" s="1309">
        <v>
83</v>
      </c>
      <c r="D12" s="1309">
        <v>
7</v>
      </c>
      <c r="E12" s="1308">
        <v>
16161840.980000002</v>
      </c>
      <c r="F12" s="1308">
        <v>
1123534.5500000003</v>
      </c>
      <c r="G12" s="1308">
        <v>
15038306.43</v>
      </c>
      <c r="H12" s="1308">
        <v>
487101</v>
      </c>
      <c r="I12" s="1308">
        <v>
1958635</v>
      </c>
    </row>
    <row r="13" spans="1:9" s="1311" customFormat="1" ht="18" customHeight="1">
      <c r="A13" s="3081">
        <v>
3</v>
      </c>
      <c r="B13" s="3082">
        <f t="shared" ref="B13:I13" si="0">
SUM(B14:B36)</f>
        <v>
13</v>
      </c>
      <c r="C13" s="3083">
        <f t="shared" si="0"/>
        <v>
83</v>
      </c>
      <c r="D13" s="3083">
        <f t="shared" si="0"/>
        <v>
7</v>
      </c>
      <c r="E13" s="3084">
        <f t="shared" si="0"/>
        <v>
16182603.689999999</v>
      </c>
      <c r="F13" s="3084">
        <f t="shared" si="0"/>
        <v>
1132574.25</v>
      </c>
      <c r="G13" s="3084">
        <f t="shared" si="0"/>
        <v>
15050029.439999999</v>
      </c>
      <c r="H13" s="3084">
        <f t="shared" si="0"/>
        <v>
487541</v>
      </c>
      <c r="I13" s="3084">
        <f t="shared" si="0"/>
        <v>
1966257</v>
      </c>
    </row>
    <row r="14" spans="1:9" ht="18" customHeight="1">
      <c r="A14" s="3085" t="s">
        <v>
248</v>
      </c>
      <c r="B14" s="1310" t="s">
        <v>
10202</v>
      </c>
      <c r="C14" s="1309">
        <v>
1</v>
      </c>
      <c r="D14" s="1309">
        <v>
1</v>
      </c>
      <c r="E14" s="1308">
        <v>
298946.40000000002</v>
      </c>
      <c r="F14" s="3086">
        <v>
42277.48</v>
      </c>
      <c r="G14" s="3087">
        <v>
256668.92</v>
      </c>
      <c r="H14" s="1308">
        <v>
6718</v>
      </c>
      <c r="I14" s="1308">
        <v>
26396</v>
      </c>
    </row>
    <row r="15" spans="1:9" ht="18" customHeight="1">
      <c r="A15" s="3085" t="s">
        <v>
247</v>
      </c>
      <c r="B15" s="1310" t="s">
        <v>
10202</v>
      </c>
      <c r="C15" s="1309">
        <v>
7</v>
      </c>
      <c r="D15" s="1309" t="s">
        <v>
10202</v>
      </c>
      <c r="E15" s="1308">
        <v>
321821.39</v>
      </c>
      <c r="F15" s="3086">
        <v>
27011.45</v>
      </c>
      <c r="G15" s="3087">
        <v>
294809.94</v>
      </c>
      <c r="H15" s="1308">
        <v>
7037</v>
      </c>
      <c r="I15" s="1308">
        <v>
28274</v>
      </c>
    </row>
    <row r="16" spans="1:9" ht="18" customHeight="1">
      <c r="A16" s="3085" t="s">
        <v>
246</v>
      </c>
      <c r="B16" s="1310">
        <v>
1</v>
      </c>
      <c r="C16" s="1309">
        <v>
4</v>
      </c>
      <c r="D16" s="1309" t="s">
        <v>
10202</v>
      </c>
      <c r="E16" s="1308">
        <v>
470832.09</v>
      </c>
      <c r="F16" s="3086">
        <v>
58802.52</v>
      </c>
      <c r="G16" s="3087">
        <v>
412029.57</v>
      </c>
      <c r="H16" s="1308">
        <v>
11569</v>
      </c>
      <c r="I16" s="1308">
        <v>
41316</v>
      </c>
    </row>
    <row r="17" spans="1:9" ht="18" customHeight="1">
      <c r="A17" s="3085" t="s">
        <v>
245</v>
      </c>
      <c r="B17" s="1310">
        <v>
1</v>
      </c>
      <c r="C17" s="1309" t="s">
        <v>
10202</v>
      </c>
      <c r="D17" s="1309" t="s">
        <v>
10202</v>
      </c>
      <c r="E17" s="1308">
        <v>
491900.46</v>
      </c>
      <c r="F17" s="3086">
        <v>
34632.400000000001</v>
      </c>
      <c r="G17" s="3087">
        <v>
457268.06</v>
      </c>
      <c r="H17" s="1308">
        <v>
14391</v>
      </c>
      <c r="I17" s="1308">
        <v>
63127</v>
      </c>
    </row>
    <row r="18" spans="1:9" ht="18" customHeight="1">
      <c r="A18" s="3085" t="s">
        <v>
244</v>
      </c>
      <c r="B18" s="1310" t="s">
        <v>
10202</v>
      </c>
      <c r="C18" s="1309">
        <v>
2</v>
      </c>
      <c r="D18" s="1309" t="s">
        <v>
10202</v>
      </c>
      <c r="E18" s="1308">
        <v>
321083.18999999994</v>
      </c>
      <c r="F18" s="3086">
        <v>
48572.66</v>
      </c>
      <c r="G18" s="3087">
        <v>
272510.52999999997</v>
      </c>
      <c r="H18" s="1308">
        <v>
8842</v>
      </c>
      <c r="I18" s="1308">
        <v>
39393</v>
      </c>
    </row>
    <row r="19" spans="1:9" ht="18" customHeight="1">
      <c r="A19" s="3085" t="s">
        <v>
243</v>
      </c>
      <c r="B19" s="1310" t="s">
        <v>
10202</v>
      </c>
      <c r="C19" s="1309">
        <v>
2</v>
      </c>
      <c r="D19" s="1309">
        <v>
1</v>
      </c>
      <c r="E19" s="1308">
        <v>
376069.2</v>
      </c>
      <c r="F19" s="3086">
        <v>
44946.69</v>
      </c>
      <c r="G19" s="3087">
        <v>
331122.51</v>
      </c>
      <c r="H19" s="1308">
        <v>
8757</v>
      </c>
      <c r="I19" s="1308">
        <v>
45395</v>
      </c>
    </row>
    <row r="20" spans="1:9" ht="18" customHeight="1">
      <c r="A20" s="3085" t="s">
        <v>
242</v>
      </c>
      <c r="B20" s="1310" t="s">
        <v>
10202</v>
      </c>
      <c r="C20" s="1309">
        <v>
5</v>
      </c>
      <c r="D20" s="1309" t="s">
        <v>
10202</v>
      </c>
      <c r="E20" s="1308">
        <v>
375119.26</v>
      </c>
      <c r="F20" s="3086">
        <v>
30061.21</v>
      </c>
      <c r="G20" s="3087">
        <v>
345058.05</v>
      </c>
      <c r="H20" s="1308">
        <v>
10423</v>
      </c>
      <c r="I20" s="1308">
        <v>
50469</v>
      </c>
    </row>
    <row r="21" spans="1:9" ht="18" customHeight="1">
      <c r="A21" s="3085" t="s">
        <v>
241</v>
      </c>
      <c r="B21" s="1310">
        <v>
2</v>
      </c>
      <c r="C21" s="1309">
        <v>
20</v>
      </c>
      <c r="D21" s="1309">
        <v>
1</v>
      </c>
      <c r="E21" s="1308">
        <v>
748478.81</v>
      </c>
      <c r="F21" s="3086">
        <v>
46909.41</v>
      </c>
      <c r="G21" s="3087">
        <v>
701569.4</v>
      </c>
      <c r="H21" s="1308">
        <v>
16994</v>
      </c>
      <c r="I21" s="1308">
        <v>
55215</v>
      </c>
    </row>
    <row r="22" spans="1:9" ht="18" customHeight="1">
      <c r="A22" s="3085" t="s">
        <v>
240</v>
      </c>
      <c r="B22" s="1310" t="s">
        <v>
10202</v>
      </c>
      <c r="C22" s="1309">
        <v>
7</v>
      </c>
      <c r="D22" s="1309" t="s">
        <v>
10202</v>
      </c>
      <c r="E22" s="1308">
        <v>
453574.40000000002</v>
      </c>
      <c r="F22" s="3086">
        <v>
37124.339999999997</v>
      </c>
      <c r="G22" s="3087">
        <v>
416450.06</v>
      </c>
      <c r="H22" s="1308">
        <v>
13268</v>
      </c>
      <c r="I22" s="1308">
        <v>
69317</v>
      </c>
    </row>
    <row r="23" spans="1:9" ht="18" customHeight="1">
      <c r="A23" s="3085" t="s">
        <v>
239</v>
      </c>
      <c r="B23" s="1310" t="s">
        <v>
10202</v>
      </c>
      <c r="C23" s="1309" t="s">
        <v>
10202</v>
      </c>
      <c r="D23" s="1309" t="s">
        <v>
10202</v>
      </c>
      <c r="E23" s="1308">
        <v>
355345.64999999997</v>
      </c>
      <c r="F23" s="3086">
        <v>
23412.850000000002</v>
      </c>
      <c r="G23" s="3087">
        <v>
331932.79999999999</v>
      </c>
      <c r="H23" s="1308">
        <v>
12105</v>
      </c>
      <c r="I23" s="1308">
        <v>
60598</v>
      </c>
    </row>
    <row r="24" spans="1:9" ht="18" customHeight="1">
      <c r="A24" s="3085" t="s">
        <v>
238</v>
      </c>
      <c r="B24" s="1310">
        <v>
1</v>
      </c>
      <c r="C24" s="1309">
        <v>
10</v>
      </c>
      <c r="D24" s="1309">
        <v>
1</v>
      </c>
      <c r="E24" s="1308">
        <v>
1210022.74</v>
      </c>
      <c r="F24" s="3086">
        <v>
83597.899999999994</v>
      </c>
      <c r="G24" s="3087">
        <v>
1126424.8400000001</v>
      </c>
      <c r="H24" s="1308">
        <v>
35903</v>
      </c>
      <c r="I24" s="1308">
        <v>
160184</v>
      </c>
    </row>
    <row r="25" spans="1:9" ht="18" customHeight="1">
      <c r="A25" s="3085" t="s">
        <v>
237</v>
      </c>
      <c r="B25" s="1310" t="s">
        <v>
10202</v>
      </c>
      <c r="C25" s="1309" t="s">
        <v>
10202</v>
      </c>
      <c r="D25" s="1309" t="s">
        <v>
10202</v>
      </c>
      <c r="E25" s="1308">
        <v>
1614542.4500000002</v>
      </c>
      <c r="F25" s="3086">
        <v>
107880.05999999998</v>
      </c>
      <c r="G25" s="3087">
        <v>
1506662.3900000001</v>
      </c>
      <c r="H25" s="1308">
        <v>
52817</v>
      </c>
      <c r="I25" s="1308">
        <v>
203677</v>
      </c>
    </row>
    <row r="26" spans="1:9" ht="18" customHeight="1">
      <c r="A26" s="3085" t="s">
        <v>
236</v>
      </c>
      <c r="B26" s="1310" t="s">
        <v>
10202</v>
      </c>
      <c r="C26" s="1309" t="s">
        <v>
10202</v>
      </c>
      <c r="D26" s="1309" t="s">
        <v>
10202</v>
      </c>
      <c r="E26" s="1308">
        <v>
314963.32</v>
      </c>
      <c r="F26" s="3086">
        <v>
15748.68</v>
      </c>
      <c r="G26" s="3087">
        <v>
299214.64</v>
      </c>
      <c r="H26" s="1308">
        <v>
10469</v>
      </c>
      <c r="I26" s="1308">
        <v>
52453</v>
      </c>
    </row>
    <row r="27" spans="1:9" ht="18" customHeight="1">
      <c r="A27" s="3085" t="s">
        <v>
235</v>
      </c>
      <c r="B27" s="1310">
        <v>
1</v>
      </c>
      <c r="C27" s="1309" t="s">
        <v>
10202</v>
      </c>
      <c r="D27" s="1309">
        <v>
1</v>
      </c>
      <c r="E27" s="1308">
        <v>
440585.47999999992</v>
      </c>
      <c r="F27" s="3086">
        <v>
30114.93</v>
      </c>
      <c r="G27" s="3087">
        <v>
410470.54999999993</v>
      </c>
      <c r="H27" s="1308">
        <v>
14217</v>
      </c>
      <c r="I27" s="1308">
        <v>
76668</v>
      </c>
    </row>
    <row r="28" spans="1:9" ht="18" customHeight="1">
      <c r="A28" s="3085" t="s">
        <v>
234</v>
      </c>
      <c r="B28" s="1310" t="s">
        <v>
10202</v>
      </c>
      <c r="C28" s="1309" t="s">
        <v>
10202</v>
      </c>
      <c r="D28" s="1309" t="s">
        <v>
10202</v>
      </c>
      <c r="E28" s="1308">
        <v>
825298.4</v>
      </c>
      <c r="F28" s="3086">
        <v>
46838.950000000004</v>
      </c>
      <c r="G28" s="3087">
        <v>
778459.45000000007</v>
      </c>
      <c r="H28" s="1308">
        <v>
24484</v>
      </c>
      <c r="I28" s="1308">
        <v>
118803</v>
      </c>
    </row>
    <row r="29" spans="1:9" ht="18" customHeight="1">
      <c r="A29" s="3085" t="s">
        <v>
233</v>
      </c>
      <c r="B29" s="1310" t="s">
        <v>
10202</v>
      </c>
      <c r="C29" s="1309" t="s">
        <v>
10202</v>
      </c>
      <c r="D29" s="1309" t="s">
        <v>
10202</v>
      </c>
      <c r="E29" s="1308">
        <v>
400429.91000000003</v>
      </c>
      <c r="F29" s="3086">
        <v>
29885.4</v>
      </c>
      <c r="G29" s="3087">
        <v>
370544.51</v>
      </c>
      <c r="H29" s="1308">
        <v>
14002</v>
      </c>
      <c r="I29" s="1308">
        <v>
70104</v>
      </c>
    </row>
    <row r="30" spans="1:9" ht="18" customHeight="1">
      <c r="A30" s="3085" t="s">
        <v>
232</v>
      </c>
      <c r="B30" s="1310">
        <v>
1</v>
      </c>
      <c r="C30" s="1309">
        <v>
2</v>
      </c>
      <c r="D30" s="1309">
        <v>
1</v>
      </c>
      <c r="E30" s="1308">
        <v>
481168.28</v>
      </c>
      <c r="F30" s="3086">
        <v>
27638.74</v>
      </c>
      <c r="G30" s="3087">
        <v>
453529.54000000004</v>
      </c>
      <c r="H30" s="1308">
        <v>
14124</v>
      </c>
      <c r="I30" s="1308">
        <v>
69207</v>
      </c>
    </row>
    <row r="31" spans="1:9" ht="18" customHeight="1">
      <c r="A31" s="3085" t="s">
        <v>
231</v>
      </c>
      <c r="B31" s="1310">
        <v>
1</v>
      </c>
      <c r="C31" s="1309">
        <v>
3</v>
      </c>
      <c r="D31" s="1309" t="s">
        <v>
10202</v>
      </c>
      <c r="E31" s="1308">
        <v>
316303.78999999998</v>
      </c>
      <c r="F31" s="3086">
        <v>
35712.079999999994</v>
      </c>
      <c r="G31" s="3087">
        <v>
280591.70999999996</v>
      </c>
      <c r="H31" s="1308">
        <v>
8496</v>
      </c>
      <c r="I31" s="1308">
        <v>
46540</v>
      </c>
    </row>
    <row r="32" spans="1:9" ht="18" customHeight="1">
      <c r="A32" s="3085" t="s">
        <v>
230</v>
      </c>
      <c r="B32" s="1310">
        <v>
1</v>
      </c>
      <c r="C32" s="1309">
        <v>
1</v>
      </c>
      <c r="D32" s="1309" t="s">
        <v>
10202</v>
      </c>
      <c r="E32" s="1308">
        <v>
801711.3</v>
      </c>
      <c r="F32" s="3086">
        <v>
63913.969999999994</v>
      </c>
      <c r="G32" s="3087">
        <v>
737797.33000000007</v>
      </c>
      <c r="H32" s="1308">
        <v>
26211</v>
      </c>
      <c r="I32" s="1308">
        <v>
108930</v>
      </c>
    </row>
    <row r="33" spans="1:9" ht="18" customHeight="1">
      <c r="A33" s="3085" t="s">
        <v>
229</v>
      </c>
      <c r="B33" s="1310" t="s">
        <v>
10202</v>
      </c>
      <c r="C33" s="1309" t="s">
        <v>
10202</v>
      </c>
      <c r="D33" s="1309" t="s">
        <v>
10202</v>
      </c>
      <c r="E33" s="1308">
        <v>
1295407.3500000001</v>
      </c>
      <c r="F33" s="3086">
        <v>
68344.05</v>
      </c>
      <c r="G33" s="3087">
        <v>
1227063.3</v>
      </c>
      <c r="H33" s="1308">
        <v>
43390</v>
      </c>
      <c r="I33" s="1308">
        <v>
163287</v>
      </c>
    </row>
    <row r="34" spans="1:9" ht="18" customHeight="1">
      <c r="A34" s="3085" t="s">
        <v>
5893</v>
      </c>
      <c r="B34" s="1310">
        <v>
2</v>
      </c>
      <c r="C34" s="1309">
        <v>
6</v>
      </c>
      <c r="D34" s="1309" t="s">
        <v>
10202</v>
      </c>
      <c r="E34" s="1308">
        <v>
2119723.9400000004</v>
      </c>
      <c r="F34" s="3086">
        <v>
109725.73</v>
      </c>
      <c r="G34" s="3087">
        <v>
2009998.2100000002</v>
      </c>
      <c r="H34" s="1308">
        <v>
64850</v>
      </c>
      <c r="I34" s="1308">
        <v>
161756</v>
      </c>
    </row>
    <row r="35" spans="1:9" s="3090" customFormat="1" ht="18" customHeight="1">
      <c r="A35" s="3088" t="s">
        <v>
364</v>
      </c>
      <c r="B35" s="3082">
        <v>
1</v>
      </c>
      <c r="C35" s="3083">
        <v>
7</v>
      </c>
      <c r="D35" s="3083">
        <v>
1</v>
      </c>
      <c r="E35" s="3084">
        <v>
1021382.8200000001</v>
      </c>
      <c r="F35" s="3084">
        <v>
53348.39</v>
      </c>
      <c r="G35" s="3089">
        <v>
968034.43</v>
      </c>
      <c r="H35" s="3084">
        <v>
33664</v>
      </c>
      <c r="I35" s="3084">
        <v>
118591</v>
      </c>
    </row>
    <row r="36" spans="1:9" ht="18" customHeight="1">
      <c r="A36" s="3085" t="s">
        <v>
227</v>
      </c>
      <c r="B36" s="1310">
        <v>
1</v>
      </c>
      <c r="C36" s="1309">
        <v>
6</v>
      </c>
      <c r="D36" s="1309" t="s">
        <v>
10202</v>
      </c>
      <c r="E36" s="1308">
        <v>
1127893.0599999998</v>
      </c>
      <c r="F36" s="3086">
        <v>
66074.36</v>
      </c>
      <c r="G36" s="3087">
        <v>
1061818.6999999997</v>
      </c>
      <c r="H36" s="1308">
        <v>
34810</v>
      </c>
      <c r="I36" s="1308">
        <v>
136557</v>
      </c>
    </row>
    <row r="37" spans="1:9" ht="18" customHeight="1">
      <c r="A37" s="3091" t="s">
        <v>
5894</v>
      </c>
      <c r="B37" s="3092">
        <v>
7</v>
      </c>
      <c r="C37" s="3093">
        <v>
2</v>
      </c>
      <c r="D37" s="3093">
        <v>
1</v>
      </c>
      <c r="E37" s="3094">
        <v>
232240</v>
      </c>
      <c r="F37" s="3094">
        <v>
232240</v>
      </c>
      <c r="G37" s="3095" t="s">
        <v>
10202</v>
      </c>
      <c r="H37" s="3094">
        <v>
1235</v>
      </c>
      <c r="I37" s="3096" t="s">
        <v>
10202</v>
      </c>
    </row>
    <row r="38" spans="1:9" s="1193" customFormat="1" ht="15" customHeight="1">
      <c r="A38" s="1193" t="s">
        <v>
5895</v>
      </c>
    </row>
    <row r="39" spans="1:9" s="1193" customFormat="1" ht="15" customHeight="1">
      <c r="A39" s="1193" t="s">
        <v>
5896</v>
      </c>
    </row>
    <row r="40" spans="1:9" s="1193" customFormat="1" ht="15" customHeight="1">
      <c r="A40" s="1193" t="s">
        <v>
5897</v>
      </c>
    </row>
    <row r="41" spans="1:9" s="1193" customFormat="1" ht="15" customHeight="1">
      <c r="A41" s="1193" t="s">
        <v>
10203</v>
      </c>
    </row>
  </sheetData>
  <mergeCells count="10">
    <mergeCell ref="A1:D1"/>
    <mergeCell ref="A2:D2"/>
    <mergeCell ref="A3:I3"/>
    <mergeCell ref="A6:A7"/>
    <mergeCell ref="B6:B7"/>
    <mergeCell ref="C6:C7"/>
    <mergeCell ref="D6:D7"/>
    <mergeCell ref="E6:G6"/>
    <mergeCell ref="H6:H7"/>
    <mergeCell ref="I6:I7"/>
  </mergeCells>
  <phoneticPr fontId="25"/>
  <pageMargins left="0.70866141732283472" right="0.70866141732283472" top="0.74803149606299213" bottom="0.74803149606299213" header="0.31496062992125984" footer="0.3149606299212598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pageSetUpPr fitToPage="1"/>
  </sheetPr>
  <dimension ref="A1:J17"/>
  <sheetViews>
    <sheetView zoomScaleNormal="100" zoomScaleSheetLayoutView="100" workbookViewId="0">
      <selection activeCell="B23" sqref="B23"/>
    </sheetView>
  </sheetViews>
  <sheetFormatPr defaultRowHeight="14.25"/>
  <cols>
    <col min="1" max="1" width="15.625" style="1194" customWidth="1"/>
    <col min="2" max="4" width="12.625" style="1194" customWidth="1"/>
    <col min="5" max="10" width="11.625" style="1194" customWidth="1"/>
    <col min="11" max="16384" width="9" style="1194"/>
  </cols>
  <sheetData>
    <row r="1" spans="1:10" s="1482" customFormat="1" ht="20.100000000000001" customHeight="1">
      <c r="A1" s="4569" t="str">
        <f>
HYPERLINK("#目次!A1","【目次に戻る】")</f>
        <v>
【目次に戻る】</v>
      </c>
      <c r="B1" s="4569"/>
      <c r="C1" s="4569"/>
      <c r="D1" s="4569"/>
      <c r="E1" s="2945"/>
      <c r="F1" s="2945"/>
      <c r="G1" s="2945"/>
      <c r="H1" s="2945"/>
      <c r="I1" s="2945"/>
      <c r="J1" s="2945"/>
    </row>
    <row r="2" spans="1:10" s="1482" customFormat="1" ht="20.100000000000001" customHeight="1">
      <c r="A2" s="4569" t="str">
        <f>
HYPERLINK("#業務所管課別目次!A1","【業務所管課別目次に戻る】")</f>
        <v>
【業務所管課別目次に戻る】</v>
      </c>
      <c r="B2" s="4569"/>
      <c r="C2" s="4569"/>
      <c r="D2" s="4569"/>
      <c r="E2" s="2945"/>
      <c r="F2" s="2945"/>
      <c r="G2" s="2945"/>
      <c r="H2" s="2945"/>
      <c r="I2" s="2945"/>
      <c r="J2" s="2945"/>
    </row>
    <row r="3" spans="1:10" s="1325" customFormat="1" ht="26.1" customHeight="1">
      <c r="A3" s="5207" t="s">
        <v>
10197</v>
      </c>
      <c r="B3" s="5207"/>
      <c r="C3" s="5207"/>
      <c r="D3" s="5207"/>
      <c r="E3" s="5207"/>
      <c r="F3" s="5207"/>
      <c r="G3" s="5207"/>
      <c r="H3" s="5207"/>
      <c r="I3" s="5207"/>
      <c r="J3" s="5208"/>
    </row>
    <row r="4" spans="1:10" s="1106" customFormat="1" ht="15" customHeight="1"/>
    <row r="5" spans="1:10" s="1106" customFormat="1" ht="15" customHeight="1" thickBot="1"/>
    <row r="6" spans="1:10" ht="18" customHeight="1" thickTop="1">
      <c r="A6" s="5144" t="s">
        <v>
5944</v>
      </c>
      <c r="B6" s="5209" t="s">
        <v>
5945</v>
      </c>
      <c r="C6" s="5211" t="s">
        <v>
5946</v>
      </c>
      <c r="D6" s="5211" t="s">
        <v>
5947</v>
      </c>
      <c r="E6" s="5143" t="s">
        <v>
5948</v>
      </c>
      <c r="F6" s="5153"/>
      <c r="G6" s="5153"/>
      <c r="H6" s="5153"/>
      <c r="I6" s="5153"/>
      <c r="J6" s="5153"/>
    </row>
    <row r="7" spans="1:10" ht="18" customHeight="1">
      <c r="A7" s="5186"/>
      <c r="B7" s="5210"/>
      <c r="C7" s="5212"/>
      <c r="D7" s="5212"/>
      <c r="E7" s="5192" t="s">
        <v>
5949</v>
      </c>
      <c r="F7" s="5213"/>
      <c r="G7" s="5213"/>
      <c r="H7" s="5213"/>
      <c r="I7" s="5214"/>
      <c r="J7" s="5215" t="s">
        <v>
5950</v>
      </c>
    </row>
    <row r="8" spans="1:10" ht="32.1" customHeight="1">
      <c r="A8" s="5186"/>
      <c r="B8" s="5210"/>
      <c r="C8" s="5212"/>
      <c r="D8" s="5212"/>
      <c r="E8" s="3106" t="s">
        <v>
5951</v>
      </c>
      <c r="F8" s="3107" t="s">
        <v>
5952</v>
      </c>
      <c r="G8" s="3107" t="s">
        <v>
5953</v>
      </c>
      <c r="H8" s="3107" t="s">
        <v>
2115</v>
      </c>
      <c r="I8" s="3108" t="s">
        <v>
5954</v>
      </c>
      <c r="J8" s="5216"/>
    </row>
    <row r="9" spans="1:10" s="718" customFormat="1" ht="18" customHeight="1">
      <c r="A9" s="3109"/>
      <c r="B9" s="3110"/>
      <c r="C9" s="3111" t="s">
        <v>
5955</v>
      </c>
      <c r="D9" s="3111" t="s">
        <v>
5955</v>
      </c>
      <c r="E9" s="3111" t="s">
        <v>
5955</v>
      </c>
      <c r="F9" s="3111" t="s">
        <v>
5955</v>
      </c>
      <c r="G9" s="3111" t="s">
        <v>
5955</v>
      </c>
      <c r="H9" s="3111" t="s">
        <v>
5955</v>
      </c>
      <c r="I9" s="3111" t="s">
        <v>
5955</v>
      </c>
      <c r="J9" s="3111" t="s">
        <v>
5955</v>
      </c>
    </row>
    <row r="10" spans="1:10" s="3113" customFormat="1" ht="18" customHeight="1">
      <c r="A10" s="3112" t="s">
        <v>
10199</v>
      </c>
      <c r="B10" s="381">
        <v>
47</v>
      </c>
      <c r="C10" s="381">
        <v>
4518</v>
      </c>
      <c r="D10" s="381">
        <v>
4518</v>
      </c>
      <c r="E10" s="381">
        <v>
3385</v>
      </c>
      <c r="F10" s="381">
        <v>
1089</v>
      </c>
      <c r="G10" s="381">
        <v>
44</v>
      </c>
      <c r="H10" s="381" t="s">
        <v>
10200</v>
      </c>
      <c r="I10" s="381" t="s">
        <v>
374</v>
      </c>
      <c r="J10" s="381" t="s">
        <v>
374</v>
      </c>
    </row>
    <row r="11" spans="1:10" s="3113" customFormat="1" ht="18" customHeight="1">
      <c r="A11" s="3112">
        <v>
28</v>
      </c>
      <c r="B11" s="381">
        <v>
49</v>
      </c>
      <c r="C11" s="381">
        <v>
4159</v>
      </c>
      <c r="D11" s="381">
        <v>
4159</v>
      </c>
      <c r="E11" s="381">
        <v>
2589</v>
      </c>
      <c r="F11" s="381">
        <v>
1449</v>
      </c>
      <c r="G11" s="381">
        <v>
28</v>
      </c>
      <c r="H11" s="381">
        <v>
93</v>
      </c>
      <c r="I11" s="381" t="s">
        <v>
374</v>
      </c>
      <c r="J11" s="381" t="s">
        <v>
374</v>
      </c>
    </row>
    <row r="12" spans="1:10" s="3113" customFormat="1" ht="18" customHeight="1">
      <c r="A12" s="3112">
        <v>
29</v>
      </c>
      <c r="B12" s="381">
        <v>
44</v>
      </c>
      <c r="C12" s="381">
        <v>
3713</v>
      </c>
      <c r="D12" s="381">
        <v>
3713</v>
      </c>
      <c r="E12" s="381">
        <v>
2295</v>
      </c>
      <c r="F12" s="381">
        <v>
1299</v>
      </c>
      <c r="G12" s="381">
        <v>
30</v>
      </c>
      <c r="H12" s="381">
        <v>
89</v>
      </c>
      <c r="I12" s="381" t="s">
        <v>
374</v>
      </c>
      <c r="J12" s="381" t="s">
        <v>
374</v>
      </c>
    </row>
    <row r="13" spans="1:10" s="3114" customFormat="1" ht="18" customHeight="1">
      <c r="A13" s="3112">
        <v>
30</v>
      </c>
      <c r="B13" s="381">
        <v>
45</v>
      </c>
      <c r="C13" s="381">
        <v>
3680</v>
      </c>
      <c r="D13" s="381">
        <v>
3680</v>
      </c>
      <c r="E13" s="381">
        <v>
2276</v>
      </c>
      <c r="F13" s="381">
        <v>
1287</v>
      </c>
      <c r="G13" s="381">
        <v>
28</v>
      </c>
      <c r="H13" s="381">
        <v>
89</v>
      </c>
      <c r="I13" s="381" t="s">
        <v>
374</v>
      </c>
      <c r="J13" s="381" t="s">
        <v>
374</v>
      </c>
    </row>
    <row r="14" spans="1:10" s="3116" customFormat="1" ht="18" customHeight="1">
      <c r="A14" s="3115" t="s">
        <v>
5956</v>
      </c>
      <c r="B14" s="377">
        <v>
46</v>
      </c>
      <c r="C14" s="377">
        <v>
3340</v>
      </c>
      <c r="D14" s="377">
        <v>
3340</v>
      </c>
      <c r="E14" s="377">
        <v>
2055</v>
      </c>
      <c r="F14" s="377">
        <v>
1168</v>
      </c>
      <c r="G14" s="377">
        <v>
28</v>
      </c>
      <c r="H14" s="377">
        <v>
89</v>
      </c>
      <c r="I14" s="377" t="s">
        <v>
374</v>
      </c>
      <c r="J14" s="377" t="s">
        <v>
374</v>
      </c>
    </row>
    <row r="15" spans="1:10" s="1193" customFormat="1" ht="15" customHeight="1">
      <c r="A15" s="1193" t="s">
        <v>
10195</v>
      </c>
      <c r="B15" s="3117"/>
      <c r="C15" s="3117"/>
      <c r="D15" s="3117"/>
      <c r="E15" s="1262"/>
      <c r="F15" s="1262"/>
      <c r="G15" s="1262"/>
      <c r="H15" s="1262"/>
      <c r="I15" s="1262"/>
      <c r="J15" s="4395"/>
    </row>
    <row r="16" spans="1:10" s="1193" customFormat="1" ht="15" customHeight="1">
      <c r="A16" s="1193" t="s">
        <v>
10201</v>
      </c>
    </row>
    <row r="17" spans="1:1" s="1193" customFormat="1" ht="15" customHeight="1">
      <c r="A17" s="1193" t="s">
        <v>
10196</v>
      </c>
    </row>
  </sheetData>
  <mergeCells count="10">
    <mergeCell ref="A1:D1"/>
    <mergeCell ref="A2:D2"/>
    <mergeCell ref="A3:J3"/>
    <mergeCell ref="A6:A8"/>
    <mergeCell ref="B6:B8"/>
    <mergeCell ref="C6:C8"/>
    <mergeCell ref="D6:D8"/>
    <mergeCell ref="E6:J6"/>
    <mergeCell ref="E7:I7"/>
    <mergeCell ref="J7:J8"/>
  </mergeCells>
  <phoneticPr fontId="25"/>
  <pageMargins left="0.70866141732283472" right="0.70866141732283472" top="0.74803149606299213" bottom="0.74803149606299213" header="0.31496062992125984" footer="0.3149606299212598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Q18"/>
  <sheetViews>
    <sheetView zoomScaleNormal="100" zoomScaleSheetLayoutView="100" workbookViewId="0">
      <selection activeCell="B23" sqref="B23"/>
    </sheetView>
  </sheetViews>
  <sheetFormatPr defaultColWidth="9" defaultRowHeight="13.5"/>
  <cols>
    <col min="1" max="1" width="10.625" style="79" customWidth="1"/>
    <col min="2" max="2" width="6.625" style="79" customWidth="1"/>
    <col min="3" max="3" width="6.625" style="78" customWidth="1"/>
    <col min="4" max="4" width="8.625" style="78" customWidth="1"/>
    <col min="5" max="5" width="6.625" style="78" customWidth="1"/>
    <col min="6" max="6" width="8.625" style="78" customWidth="1"/>
    <col min="7" max="7" width="7.625" style="78" customWidth="1"/>
    <col min="8" max="8" width="8.625" style="78" customWidth="1"/>
    <col min="9" max="12" width="6.625" style="78" customWidth="1"/>
    <col min="13" max="14" width="8.625" style="78" customWidth="1"/>
    <col min="15" max="17" width="6.625" style="78" customWidth="1"/>
    <col min="18" max="16384" width="9" style="78"/>
  </cols>
  <sheetData>
    <row r="1" spans="1:17" s="1482" customFormat="1" ht="20.100000000000001" customHeight="1">
      <c r="A1" s="4569" t="str">
        <f>
HYPERLINK("#目次!A1","【目次に戻る】")</f>
        <v>
【目次に戻る】</v>
      </c>
      <c r="B1" s="4569"/>
      <c r="C1" s="4569"/>
      <c r="D1" s="4569"/>
      <c r="E1" s="4569"/>
      <c r="F1" s="3746"/>
      <c r="G1" s="3746"/>
      <c r="H1" s="3746"/>
      <c r="I1" s="3746"/>
      <c r="J1" s="3746"/>
    </row>
    <row r="2" spans="1:17" s="1482" customFormat="1" ht="20.100000000000001" customHeight="1">
      <c r="A2" s="4569" t="str">
        <f>
HYPERLINK("#業務所管課別目次!A1","【業務所管課別目次に戻る】")</f>
        <v>
【業務所管課別目次に戻る】</v>
      </c>
      <c r="B2" s="4569"/>
      <c r="C2" s="4569"/>
      <c r="D2" s="4569"/>
      <c r="E2" s="4569"/>
      <c r="F2" s="3746"/>
      <c r="G2" s="3746"/>
      <c r="H2" s="3746"/>
      <c r="I2" s="3746"/>
      <c r="J2" s="3746"/>
    </row>
    <row r="3" spans="1:17" ht="26.1" customHeight="1">
      <c r="A3" s="4574" t="s">
        <v>
10468</v>
      </c>
      <c r="B3" s="4574"/>
      <c r="C3" s="4574"/>
      <c r="D3" s="4574"/>
      <c r="E3" s="4574"/>
      <c r="F3" s="4574"/>
      <c r="G3" s="4574"/>
      <c r="H3" s="4574"/>
      <c r="I3" s="4574"/>
      <c r="J3" s="4574"/>
      <c r="K3" s="4574"/>
      <c r="L3" s="4574"/>
      <c r="M3" s="4574"/>
      <c r="N3" s="4574"/>
      <c r="O3" s="4574"/>
      <c r="P3" s="4574"/>
      <c r="Q3" s="4574"/>
    </row>
    <row r="4" spans="1:17" s="82" customFormat="1" ht="15" customHeight="1">
      <c r="A4" s="104"/>
      <c r="B4" s="104"/>
      <c r="C4" s="104"/>
      <c r="D4" s="104"/>
      <c r="E4" s="104"/>
      <c r="F4" s="104"/>
      <c r="G4" s="104"/>
      <c r="H4" s="104"/>
      <c r="I4" s="104"/>
      <c r="J4" s="104"/>
    </row>
    <row r="5" spans="1:17" s="82" customFormat="1" ht="15" customHeight="1" thickBot="1">
      <c r="A5" s="3750"/>
      <c r="B5" s="3752"/>
      <c r="E5" s="49"/>
      <c r="F5" s="49"/>
      <c r="G5" s="49"/>
      <c r="H5" s="49"/>
      <c r="I5" s="49"/>
      <c r="Q5" s="42" t="s">
        <v>
10369</v>
      </c>
    </row>
    <row r="6" spans="1:17" s="85" customFormat="1" ht="18" customHeight="1" thickTop="1">
      <c r="A6" s="5095" t="s">
        <v>
9</v>
      </c>
      <c r="B6" s="4614" t="s">
        <v>
4180</v>
      </c>
      <c r="C6" s="5093" t="s">
        <v>
2118</v>
      </c>
      <c r="D6" s="5220"/>
      <c r="E6" s="5093" t="s">
        <v>
2129</v>
      </c>
      <c r="F6" s="5220"/>
      <c r="G6" s="5093" t="s">
        <v>
2130</v>
      </c>
      <c r="H6" s="5220"/>
      <c r="I6" s="4614" t="s">
        <v>
2647</v>
      </c>
      <c r="J6" s="4614"/>
      <c r="K6" s="5217" t="s">
        <v>
4181</v>
      </c>
      <c r="L6" s="5217" t="s">
        <v>
4182</v>
      </c>
      <c r="M6" s="5217" t="s">
        <v>
4187</v>
      </c>
      <c r="N6" s="5217" t="s">
        <v>
4186</v>
      </c>
      <c r="O6" s="5222" t="s">
        <v>
4188</v>
      </c>
      <c r="P6" s="5217" t="s">
        <v>
4189</v>
      </c>
      <c r="Q6" s="5218"/>
    </row>
    <row r="7" spans="1:17" s="85" customFormat="1" ht="50.1" customHeight="1">
      <c r="A7" s="5096"/>
      <c r="B7" s="5219"/>
      <c r="C7" s="3753" t="s">
        <v>
1388</v>
      </c>
      <c r="D7" s="2558" t="s">
        <v>
6642</v>
      </c>
      <c r="E7" s="3753" t="s">
        <v>
1388</v>
      </c>
      <c r="F7" s="2558" t="s">
        <v>
6642</v>
      </c>
      <c r="G7" s="3753" t="s">
        <v>
1388</v>
      </c>
      <c r="H7" s="2558" t="s">
        <v>
6642</v>
      </c>
      <c r="I7" s="3753" t="s">
        <v>
4183</v>
      </c>
      <c r="J7" s="3753" t="s">
        <v>
4185</v>
      </c>
      <c r="K7" s="5221"/>
      <c r="L7" s="5221"/>
      <c r="M7" s="5221"/>
      <c r="N7" s="5221"/>
      <c r="O7" s="5223"/>
      <c r="P7" s="3312" t="s">
        <v>
6640</v>
      </c>
      <c r="Q7" s="2628" t="s">
        <v>
6641</v>
      </c>
    </row>
    <row r="8" spans="1:17" s="56" customFormat="1" ht="18" customHeight="1">
      <c r="A8" s="71"/>
      <c r="B8" s="2537" t="s">
        <v>
4173</v>
      </c>
      <c r="C8" s="67" t="s">
        <v>
3303</v>
      </c>
      <c r="D8" s="67"/>
      <c r="E8" s="67" t="s">
        <v>
4160</v>
      </c>
      <c r="F8" s="67" t="s">
        <v>
4160</v>
      </c>
      <c r="G8" s="67" t="s">
        <v>
3303</v>
      </c>
      <c r="H8" s="67" t="s">
        <v>
3303</v>
      </c>
      <c r="I8" s="67" t="s">
        <v>
4</v>
      </c>
      <c r="J8" s="67" t="s">
        <v>
3303</v>
      </c>
      <c r="K8" s="77"/>
      <c r="L8" s="77"/>
      <c r="M8" s="77" t="s">
        <v>
475</v>
      </c>
      <c r="N8" s="77" t="s">
        <v>
475</v>
      </c>
      <c r="O8" s="77" t="s">
        <v>
3303</v>
      </c>
      <c r="P8" s="77" t="s">
        <v>
475</v>
      </c>
      <c r="Q8" s="77" t="s">
        <v>
475</v>
      </c>
    </row>
    <row r="9" spans="1:17" s="85" customFormat="1" ht="18" customHeight="1">
      <c r="A9" s="3475" t="s">
        <v>
4034</v>
      </c>
      <c r="B9" s="3476">
        <v>
49</v>
      </c>
      <c r="C9" s="3477">
        <v>
1111</v>
      </c>
      <c r="D9" s="3477">
        <v>
49</v>
      </c>
      <c r="E9" s="3477">
        <v>
712</v>
      </c>
      <c r="F9" s="3477">
        <v>
36</v>
      </c>
      <c r="G9" s="3477">
        <v>
20542</v>
      </c>
      <c r="H9" s="3477">
        <v>
282</v>
      </c>
      <c r="I9" s="3477">
        <v>
75</v>
      </c>
      <c r="J9" s="3477">
        <v>
60</v>
      </c>
      <c r="K9" s="3478">
        <v>
49</v>
      </c>
      <c r="L9" s="3478">
        <v>
49</v>
      </c>
      <c r="M9" s="3478">
        <v>
263058</v>
      </c>
      <c r="N9" s="3478">
        <v>
478427</v>
      </c>
      <c r="O9" s="3483">
        <v>
28.9</v>
      </c>
      <c r="P9" s="3483">
        <v>
12.8</v>
      </c>
      <c r="Q9" s="3483">
        <v>
23.3</v>
      </c>
    </row>
    <row r="10" spans="1:17" s="85" customFormat="1" ht="18" customHeight="1">
      <c r="A10" s="3475" t="s">
        <v>
3587</v>
      </c>
      <c r="B10" s="3476">
        <v>
49</v>
      </c>
      <c r="C10" s="3477">
        <v>
1128</v>
      </c>
      <c r="D10" s="3477">
        <v>
51</v>
      </c>
      <c r="E10" s="3477">
        <v>
719</v>
      </c>
      <c r="F10" s="3477">
        <v>
38</v>
      </c>
      <c r="G10" s="3477">
        <v>
20617</v>
      </c>
      <c r="H10" s="3477">
        <v>
308</v>
      </c>
      <c r="I10" s="3477">
        <v>
75</v>
      </c>
      <c r="J10" s="3477">
        <v>
53</v>
      </c>
      <c r="K10" s="3478">
        <v>
49</v>
      </c>
      <c r="L10" s="3478">
        <v>
49</v>
      </c>
      <c r="M10" s="3478">
        <v>
263254</v>
      </c>
      <c r="N10" s="3478">
        <v>
478427</v>
      </c>
      <c r="O10" s="3483">
        <v>
28.67</v>
      </c>
      <c r="P10" s="3483">
        <v>
12.8</v>
      </c>
      <c r="Q10" s="3483">
        <v>
23.2</v>
      </c>
    </row>
    <row r="11" spans="1:17" s="85" customFormat="1" ht="18" customHeight="1">
      <c r="A11" s="3475">
        <v>
2</v>
      </c>
      <c r="B11" s="3476">
        <v>
49</v>
      </c>
      <c r="C11" s="3477">
        <v>
1146</v>
      </c>
      <c r="D11" s="3477">
        <v>
55</v>
      </c>
      <c r="E11" s="3477">
        <v>
727</v>
      </c>
      <c r="F11" s="3477">
        <v>
42</v>
      </c>
      <c r="G11" s="3477">
        <v>
20630</v>
      </c>
      <c r="H11" s="3477">
        <v>
326</v>
      </c>
      <c r="I11" s="3477">
        <v>
71</v>
      </c>
      <c r="J11" s="3477">
        <v>
42</v>
      </c>
      <c r="K11" s="3478">
        <v>
49</v>
      </c>
      <c r="L11" s="3478">
        <v>
49</v>
      </c>
      <c r="M11" s="3478">
        <v>
262185</v>
      </c>
      <c r="N11" s="3478">
        <v>
471516</v>
      </c>
      <c r="O11" s="3483">
        <v>
28.38</v>
      </c>
      <c r="P11" s="3483">
        <v>
12.7</v>
      </c>
      <c r="Q11" s="3483">
        <v>
22.9</v>
      </c>
    </row>
    <row r="12" spans="1:17" s="85" customFormat="1" ht="18" customHeight="1">
      <c r="A12" s="3475">
        <v>
3</v>
      </c>
      <c r="B12" s="3476">
        <v>
49</v>
      </c>
      <c r="C12" s="3477">
        <v>
1148</v>
      </c>
      <c r="D12" s="3477">
        <v>
53</v>
      </c>
      <c r="E12" s="3477">
        <v>
728</v>
      </c>
      <c r="F12" s="3477">
        <v>
39</v>
      </c>
      <c r="G12" s="3477">
        <v>
20611</v>
      </c>
      <c r="H12" s="3477">
        <v>
319</v>
      </c>
      <c r="I12" s="3477">
        <v>
74</v>
      </c>
      <c r="J12" s="3477">
        <v>
30</v>
      </c>
      <c r="K12" s="3478">
        <v>
49</v>
      </c>
      <c r="L12" s="3478">
        <v>
48</v>
      </c>
      <c r="M12" s="3478">
        <v>
261706</v>
      </c>
      <c r="N12" s="3478">
        <v>
470394</v>
      </c>
      <c r="O12" s="3483">
        <v>
28.3</v>
      </c>
      <c r="P12" s="3483">
        <v>
12.7</v>
      </c>
      <c r="Q12" s="3483">
        <v>
22.8</v>
      </c>
    </row>
    <row r="13" spans="1:17" s="91" customFormat="1" ht="18" customHeight="1">
      <c r="A13" s="3479">
        <v>
4</v>
      </c>
      <c r="B13" s="3480">
        <v>
49</v>
      </c>
      <c r="C13" s="3481">
        <v>
1147</v>
      </c>
      <c r="D13" s="3482">
        <v>
57</v>
      </c>
      <c r="E13" s="3481">
        <v>
739</v>
      </c>
      <c r="F13" s="3482">
        <v>
42</v>
      </c>
      <c r="G13" s="3481">
        <v>
20459</v>
      </c>
      <c r="H13" s="3482">
        <v>
313</v>
      </c>
      <c r="I13" s="3481">
        <v>
74</v>
      </c>
      <c r="J13" s="3481">
        <v>
18</v>
      </c>
      <c r="K13" s="4386">
        <v>
49</v>
      </c>
      <c r="L13" s="4386">
        <v>
47</v>
      </c>
      <c r="M13" s="4386">
        <v>
261689</v>
      </c>
      <c r="N13" s="4386">
        <v>
470394</v>
      </c>
      <c r="O13" s="4387">
        <f>
ROUND(G13/E13,1)</f>
        <v>
27.7</v>
      </c>
      <c r="P13" s="4387">
        <f>
ROUND(M13/G13,1)</f>
        <v>
12.8</v>
      </c>
      <c r="Q13" s="4387">
        <f>
ROUND(N13/G13,1)</f>
        <v>
23</v>
      </c>
    </row>
    <row r="14" spans="1:17" s="105" customFormat="1" ht="15" customHeight="1">
      <c r="A14" s="3752" t="s">
        <v>
6637</v>
      </c>
      <c r="B14" s="3752"/>
      <c r="C14" s="106"/>
      <c r="D14" s="106"/>
      <c r="E14" s="106"/>
      <c r="F14" s="106"/>
      <c r="G14" s="106"/>
      <c r="H14" s="106"/>
      <c r="I14" s="106"/>
    </row>
    <row r="15" spans="1:17" s="105" customFormat="1" ht="15" customHeight="1">
      <c r="A15" s="3752" t="s">
        <v>
6636</v>
      </c>
      <c r="B15" s="3752"/>
      <c r="C15" s="106"/>
      <c r="D15" s="106"/>
      <c r="E15" s="106"/>
      <c r="F15" s="106"/>
      <c r="G15" s="106"/>
      <c r="H15" s="106"/>
      <c r="I15" s="106"/>
    </row>
    <row r="16" spans="1:17" s="105" customFormat="1" ht="15" customHeight="1">
      <c r="A16" s="3752" t="s">
        <v>
6638</v>
      </c>
      <c r="B16" s="3752"/>
      <c r="C16" s="106"/>
      <c r="D16" s="106"/>
      <c r="E16" s="106"/>
      <c r="F16" s="106"/>
      <c r="G16" s="106"/>
      <c r="H16" s="106"/>
      <c r="I16" s="106"/>
    </row>
    <row r="17" spans="1:10" s="105" customFormat="1" ht="15" customHeight="1">
      <c r="A17" s="3752" t="s">
        <v>
4165</v>
      </c>
      <c r="B17" s="3752"/>
      <c r="C17" s="106"/>
      <c r="D17" s="106"/>
      <c r="E17" s="106"/>
      <c r="F17" s="106"/>
    </row>
    <row r="18" spans="1:10" s="82" customFormat="1" ht="15" customHeight="1">
      <c r="A18" s="104"/>
      <c r="B18" s="104"/>
      <c r="C18" s="104"/>
      <c r="D18" s="104"/>
      <c r="E18" s="104"/>
      <c r="F18" s="104"/>
      <c r="G18" s="104"/>
      <c r="H18" s="104"/>
      <c r="I18" s="104"/>
      <c r="J18" s="104"/>
    </row>
  </sheetData>
  <mergeCells count="15">
    <mergeCell ref="P6:Q6"/>
    <mergeCell ref="A1:E1"/>
    <mergeCell ref="A2:E2"/>
    <mergeCell ref="A3:Q3"/>
    <mergeCell ref="A6:A7"/>
    <mergeCell ref="B6:B7"/>
    <mergeCell ref="C6:D6"/>
    <mergeCell ref="E6:F6"/>
    <mergeCell ref="G6:H6"/>
    <mergeCell ref="I6:J6"/>
    <mergeCell ref="K6:K7"/>
    <mergeCell ref="L6:L7"/>
    <mergeCell ref="M6:M7"/>
    <mergeCell ref="N6:N7"/>
    <mergeCell ref="O6:O7"/>
  </mergeCells>
  <phoneticPr fontId="25"/>
  <pageMargins left="0.70866141732283472" right="0.70866141732283472" top="0.74803149606299213" bottom="0.74803149606299213" header="0.31496062992125984" footer="0.3149606299212598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pageSetUpPr fitToPage="1"/>
  </sheetPr>
  <dimension ref="A1:K34"/>
  <sheetViews>
    <sheetView zoomScaleNormal="100" zoomScaleSheetLayoutView="100" workbookViewId="0">
      <selection activeCell="B23" sqref="B23"/>
    </sheetView>
  </sheetViews>
  <sheetFormatPr defaultColWidth="9" defaultRowHeight="13.5"/>
  <cols>
    <col min="1" max="1" width="15.625" style="79" customWidth="1"/>
    <col min="2" max="2" width="8.625" style="78" customWidth="1"/>
    <col min="3" max="3" width="7.625" style="78" customWidth="1"/>
    <col min="4" max="4" width="9.625" style="78" customWidth="1"/>
    <col min="5" max="5" width="22.625" style="78" customWidth="1"/>
    <col min="6" max="6" width="15.625" style="3355" customWidth="1"/>
    <col min="7" max="7" width="8.625" style="78" customWidth="1"/>
    <col min="8" max="8" width="7.625" style="78" customWidth="1"/>
    <col min="9" max="9" width="9.625" style="78" customWidth="1"/>
    <col min="10" max="10" width="22.625" style="78" customWidth="1"/>
    <col min="11" max="16384" width="9" style="78"/>
  </cols>
  <sheetData>
    <row r="1" spans="1:11" s="1482" customFormat="1" ht="20.100000000000001" customHeight="1">
      <c r="A1" s="4569" t="str">
        <f>
HYPERLINK("#目次!A1","【目次に戻る】")</f>
        <v>
【目次に戻る】</v>
      </c>
      <c r="B1" s="4569"/>
      <c r="C1" s="4569"/>
      <c r="D1" s="2444"/>
      <c r="F1" s="3308"/>
      <c r="G1" s="3308"/>
      <c r="H1" s="3308"/>
      <c r="I1" s="3308"/>
    </row>
    <row r="2" spans="1:11" s="1482" customFormat="1" ht="20.100000000000001" customHeight="1">
      <c r="A2" s="4569" t="str">
        <f>
HYPERLINK("#業務所管課別目次!A1","【業務所管課別目次に戻る】")</f>
        <v>
【業務所管課別目次に戻る】</v>
      </c>
      <c r="B2" s="4569"/>
      <c r="C2" s="4569"/>
      <c r="D2" s="2444"/>
      <c r="F2" s="3308"/>
      <c r="G2" s="3308"/>
      <c r="H2" s="3308"/>
      <c r="I2" s="3308"/>
    </row>
    <row r="3" spans="1:11" ht="26.1" customHeight="1">
      <c r="A3" s="4574" t="s">
        <v>
10229</v>
      </c>
      <c r="B3" s="4574"/>
      <c r="C3" s="4574"/>
      <c r="D3" s="4574"/>
      <c r="E3" s="4574"/>
      <c r="F3" s="4574"/>
      <c r="G3" s="4574"/>
      <c r="H3" s="4574"/>
      <c r="I3" s="4574"/>
      <c r="J3" s="4574"/>
    </row>
    <row r="4" spans="1:11" s="82" customFormat="1" ht="15" customHeight="1">
      <c r="A4" s="104"/>
      <c r="B4" s="104"/>
      <c r="C4" s="104"/>
      <c r="D4" s="104"/>
      <c r="F4" s="2006"/>
      <c r="G4" s="104"/>
      <c r="H4" s="104"/>
      <c r="I4" s="104"/>
    </row>
    <row r="5" spans="1:11" s="82" customFormat="1" ht="15" customHeight="1" thickBot="1">
      <c r="A5" s="2452"/>
      <c r="B5" s="49"/>
      <c r="D5" s="49"/>
      <c r="E5" s="859"/>
      <c r="F5" s="3311"/>
      <c r="G5" s="49"/>
      <c r="I5" s="49"/>
      <c r="J5" s="859" t="s">
        <v>
4155</v>
      </c>
    </row>
    <row r="6" spans="1:11" s="85" customFormat="1" ht="30" customHeight="1" thickTop="1">
      <c r="A6" s="3314" t="s">
        <v>
4156</v>
      </c>
      <c r="B6" s="3310" t="s">
        <v>
4158</v>
      </c>
      <c r="C6" s="3310" t="s">
        <v>
4157</v>
      </c>
      <c r="D6" s="3310" t="s">
        <v>
3037</v>
      </c>
      <c r="E6" s="3317" t="s">
        <v>
9245</v>
      </c>
      <c r="F6" s="3356" t="s">
        <v>
4156</v>
      </c>
      <c r="G6" s="3354" t="s">
        <v>
4158</v>
      </c>
      <c r="H6" s="3310" t="s">
        <v>
4157</v>
      </c>
      <c r="I6" s="3310" t="s">
        <v>
3037</v>
      </c>
      <c r="J6" s="3317" t="s">
        <v>
4159</v>
      </c>
    </row>
    <row r="7" spans="1:11" s="56" customFormat="1" ht="18" customHeight="1">
      <c r="A7" s="71"/>
      <c r="B7" s="2551" t="s">
        <v>
3303</v>
      </c>
      <c r="C7" s="69" t="s">
        <v>
4160</v>
      </c>
      <c r="D7" s="67" t="s">
        <v>
4</v>
      </c>
      <c r="F7" s="3351"/>
      <c r="G7" s="2851" t="s">
        <v>
3303</v>
      </c>
      <c r="H7" s="69" t="s">
        <v>
4160</v>
      </c>
      <c r="I7" s="67" t="s">
        <v>
4</v>
      </c>
    </row>
    <row r="8" spans="1:11" s="85" customFormat="1" ht="18" customHeight="1">
      <c r="A8" s="2541" t="s">
        <v>
1388</v>
      </c>
      <c r="B8" s="535">
        <f>
SUM(B9:B33,G8:G33)</f>
        <v>
1147</v>
      </c>
      <c r="C8" s="560">
        <f>
SUM(C9:C33,H8:H33)</f>
        <v>
739</v>
      </c>
      <c r="D8" s="4250">
        <f>
SUM(D9:D33,I8:I33)</f>
        <v>
20459</v>
      </c>
      <c r="E8" s="3360"/>
      <c r="F8" s="3352" t="s">
        <v>
2138</v>
      </c>
      <c r="G8" s="23">
        <v>
19</v>
      </c>
      <c r="H8" s="23">
        <v>
11</v>
      </c>
      <c r="I8" s="23">
        <v>
286</v>
      </c>
      <c r="J8" s="3817" t="s">
        <v>
9752</v>
      </c>
      <c r="K8" s="3364"/>
    </row>
    <row r="9" spans="1:11" s="85" customFormat="1" ht="18" customHeight="1">
      <c r="A9" s="2556" t="s">
        <v>
2140</v>
      </c>
      <c r="B9" s="21">
        <v>
21</v>
      </c>
      <c r="C9" s="23">
        <v>
14</v>
      </c>
      <c r="D9" s="23">
        <v>
358</v>
      </c>
      <c r="E9" s="3362" t="s">
        <v>
9748</v>
      </c>
      <c r="F9" s="3352" t="s">
        <v>
2139</v>
      </c>
      <c r="G9" s="23">
        <v>
12</v>
      </c>
      <c r="H9" s="23">
        <v>
6</v>
      </c>
      <c r="I9" s="23">
        <v>
81</v>
      </c>
      <c r="J9" s="3362" t="s">
        <v>
9753</v>
      </c>
      <c r="K9" s="3364"/>
    </row>
    <row r="10" spans="1:11" s="85" customFormat="1" ht="18" customHeight="1">
      <c r="A10" s="2556" t="s">
        <v>
4162</v>
      </c>
      <c r="B10" s="21">
        <v>
18</v>
      </c>
      <c r="C10" s="23">
        <v>
12</v>
      </c>
      <c r="D10" s="23">
        <v>
307</v>
      </c>
      <c r="E10" s="3362"/>
      <c r="F10" s="3352" t="s">
        <v>
2141</v>
      </c>
      <c r="G10" s="23">
        <v>
22</v>
      </c>
      <c r="H10" s="23">
        <v>
15</v>
      </c>
      <c r="I10" s="23">
        <v>
376</v>
      </c>
      <c r="J10" s="3362"/>
      <c r="K10" s="3364"/>
    </row>
    <row r="11" spans="1:11" s="85" customFormat="1" ht="18" customHeight="1">
      <c r="A11" s="2556" t="s">
        <v>
2143</v>
      </c>
      <c r="B11" s="21">
        <v>
25</v>
      </c>
      <c r="C11" s="23">
        <v>
18</v>
      </c>
      <c r="D11" s="23">
        <v>
453</v>
      </c>
      <c r="E11" s="3362" t="s">
        <v>
9749</v>
      </c>
      <c r="F11" s="3352" t="s">
        <v>
2144</v>
      </c>
      <c r="G11" s="23">
        <v>
19</v>
      </c>
      <c r="H11" s="23">
        <v>
13</v>
      </c>
      <c r="I11" s="23">
        <v>
386</v>
      </c>
      <c r="J11" s="3362"/>
      <c r="K11" s="3364"/>
    </row>
    <row r="12" spans="1:11" s="85" customFormat="1" ht="18" customHeight="1">
      <c r="A12" s="2556" t="s">
        <v>
2145</v>
      </c>
      <c r="B12" s="21">
        <v>
17</v>
      </c>
      <c r="C12" s="23">
        <v>
11</v>
      </c>
      <c r="D12" s="23">
        <v>
288</v>
      </c>
      <c r="E12" s="3362"/>
      <c r="F12" s="3352" t="s">
        <v>
4163</v>
      </c>
      <c r="G12" s="23">
        <v>
25</v>
      </c>
      <c r="H12" s="23">
        <v>
13</v>
      </c>
      <c r="I12" s="23">
        <v>
390</v>
      </c>
      <c r="J12" s="3362" t="s">
        <v>
6631</v>
      </c>
      <c r="K12" s="3364"/>
    </row>
    <row r="13" spans="1:11" s="85" customFormat="1" ht="18" customHeight="1">
      <c r="A13" s="2556" t="s">
        <v>
2146</v>
      </c>
      <c r="B13" s="21">
        <v>
18</v>
      </c>
      <c r="C13" s="23">
        <v>
6</v>
      </c>
      <c r="D13" s="23">
        <v>
171</v>
      </c>
      <c r="E13" s="3362"/>
      <c r="F13" s="3352" t="s">
        <v>
2705</v>
      </c>
      <c r="G13" s="23">
        <v>
34</v>
      </c>
      <c r="H13" s="23">
        <v>
17</v>
      </c>
      <c r="I13" s="23">
        <v>
469</v>
      </c>
      <c r="J13" s="3362"/>
      <c r="K13" s="3364"/>
    </row>
    <row r="14" spans="1:11" s="85" customFormat="1" ht="18" customHeight="1">
      <c r="A14" s="2556" t="s">
        <v>
2147</v>
      </c>
      <c r="B14" s="21">
        <v>
31</v>
      </c>
      <c r="C14" s="23">
        <v>
23</v>
      </c>
      <c r="D14" s="23">
        <v>
707</v>
      </c>
      <c r="E14" s="3362" t="s">
        <v>
6629</v>
      </c>
      <c r="F14" s="3352" t="s">
        <v>
790</v>
      </c>
      <c r="G14" s="23">
        <v>
25</v>
      </c>
      <c r="H14" s="23">
        <v>
18</v>
      </c>
      <c r="I14" s="23">
        <v>
466</v>
      </c>
      <c r="J14" s="3362" t="s">
        <v>
9754</v>
      </c>
      <c r="K14" s="3364"/>
    </row>
    <row r="15" spans="1:11" s="85" customFormat="1" ht="18" customHeight="1">
      <c r="A15" s="2556" t="s">
        <v>
795</v>
      </c>
      <c r="B15" s="21">
        <v>
18</v>
      </c>
      <c r="C15" s="23">
        <v>
12</v>
      </c>
      <c r="D15" s="23">
        <v>
315</v>
      </c>
      <c r="E15" s="3362"/>
      <c r="F15" s="3352" t="s">
        <v>
2148</v>
      </c>
      <c r="G15" s="23">
        <v>
27</v>
      </c>
      <c r="H15" s="23">
        <v>
19</v>
      </c>
      <c r="I15" s="23">
        <v>
515</v>
      </c>
      <c r="J15" s="3362"/>
      <c r="K15" s="3364"/>
    </row>
    <row r="16" spans="1:11" s="85" customFormat="1" ht="18" customHeight="1">
      <c r="A16" s="2556" t="s">
        <v>
826</v>
      </c>
      <c r="B16" s="21">
        <v>
22</v>
      </c>
      <c r="C16" s="23">
        <v>
14</v>
      </c>
      <c r="D16" s="23">
        <v>
354</v>
      </c>
      <c r="E16" s="3362"/>
      <c r="F16" s="3352" t="s">
        <v>
2149</v>
      </c>
      <c r="G16" s="23">
        <v>
16</v>
      </c>
      <c r="H16" s="23">
        <v>
10</v>
      </c>
      <c r="I16" s="23">
        <v>
264</v>
      </c>
      <c r="J16" s="3362"/>
      <c r="K16" s="3364"/>
    </row>
    <row r="17" spans="1:11" s="85" customFormat="1" ht="18" customHeight="1">
      <c r="A17" s="2556" t="s">
        <v>
2150</v>
      </c>
      <c r="B17" s="21">
        <v>
24</v>
      </c>
      <c r="C17" s="23">
        <v>
12</v>
      </c>
      <c r="D17" s="23">
        <v>
307</v>
      </c>
      <c r="E17" s="3362" t="s">
        <v>
6630</v>
      </c>
      <c r="F17" s="3352" t="s">
        <v>
2151</v>
      </c>
      <c r="G17" s="23">
        <v>
19</v>
      </c>
      <c r="H17" s="23">
        <v>
12</v>
      </c>
      <c r="I17" s="23">
        <v>
303</v>
      </c>
      <c r="J17" s="3362" t="s">
        <v>
6632</v>
      </c>
      <c r="K17" s="3364"/>
    </row>
    <row r="18" spans="1:11" s="85" customFormat="1" ht="18" customHeight="1">
      <c r="A18" s="2556" t="s">
        <v>
2152</v>
      </c>
      <c r="B18" s="21">
        <v>
29</v>
      </c>
      <c r="C18" s="23">
        <v>
21</v>
      </c>
      <c r="D18" s="23">
        <v>
557</v>
      </c>
      <c r="E18" s="3362"/>
      <c r="F18" s="3352" t="s">
        <v>
2153</v>
      </c>
      <c r="G18" s="23">
        <v>
33</v>
      </c>
      <c r="H18" s="23">
        <v>
19</v>
      </c>
      <c r="I18" s="23">
        <v>
571</v>
      </c>
      <c r="J18" s="3362" t="s">
        <v>
9755</v>
      </c>
      <c r="K18" s="3364"/>
    </row>
    <row r="19" spans="1:11" s="85" customFormat="1" ht="18" customHeight="1">
      <c r="A19" s="2556" t="s">
        <v>
2155</v>
      </c>
      <c r="B19" s="21">
        <v>
23</v>
      </c>
      <c r="C19" s="23">
        <v>
16</v>
      </c>
      <c r="D19" s="23">
        <v>
467</v>
      </c>
      <c r="E19" s="3362" t="s">
        <v>
9750</v>
      </c>
      <c r="F19" s="3352" t="s">
        <v>
2154</v>
      </c>
      <c r="G19" s="23">
        <v>
26</v>
      </c>
      <c r="H19" s="23">
        <v>
13</v>
      </c>
      <c r="I19" s="23">
        <v>
417</v>
      </c>
      <c r="J19" s="3362"/>
      <c r="K19" s="3364"/>
    </row>
    <row r="20" spans="1:11" s="85" customFormat="1" ht="18" customHeight="1">
      <c r="A20" s="2556" t="s">
        <v>
825</v>
      </c>
      <c r="B20" s="21">
        <v>
24</v>
      </c>
      <c r="C20" s="23">
        <v>
17</v>
      </c>
      <c r="D20" s="23">
        <v>
452</v>
      </c>
      <c r="E20" s="3362"/>
      <c r="F20" s="3352" t="s">
        <v>
2156</v>
      </c>
      <c r="G20" s="23">
        <v>
18</v>
      </c>
      <c r="H20" s="23">
        <v>
12</v>
      </c>
      <c r="I20" s="23">
        <v>
283</v>
      </c>
      <c r="J20" s="3362"/>
      <c r="K20" s="3364"/>
    </row>
    <row r="21" spans="1:11" s="85" customFormat="1" ht="18" customHeight="1">
      <c r="A21" s="2556" t="s">
        <v>
840</v>
      </c>
      <c r="B21" s="21">
        <v>
17</v>
      </c>
      <c r="C21" s="23">
        <v>
11</v>
      </c>
      <c r="D21" s="23">
        <v>
286</v>
      </c>
      <c r="E21" s="3362"/>
      <c r="F21" s="3352" t="s">
        <v>
4164</v>
      </c>
      <c r="G21" s="23">
        <v>
31</v>
      </c>
      <c r="H21" s="23">
        <v>
15</v>
      </c>
      <c r="I21" s="23">
        <v>
435</v>
      </c>
      <c r="J21" s="3362"/>
      <c r="K21" s="3364"/>
    </row>
    <row r="22" spans="1:11" s="85" customFormat="1" ht="18" customHeight="1">
      <c r="A22" s="2556" t="s">
        <v>
2157</v>
      </c>
      <c r="B22" s="21">
        <v>
23</v>
      </c>
      <c r="C22" s="23">
        <v>
17</v>
      </c>
      <c r="D22" s="23">
        <v>
476</v>
      </c>
      <c r="E22" s="3362" t="s">
        <v>
9750</v>
      </c>
      <c r="F22" s="3352" t="s">
        <v>
2158</v>
      </c>
      <c r="G22" s="23">
        <v>
25</v>
      </c>
      <c r="H22" s="23">
        <v>
12</v>
      </c>
      <c r="I22" s="23">
        <v>
311</v>
      </c>
      <c r="J22" s="3362"/>
      <c r="K22" s="3364"/>
    </row>
    <row r="23" spans="1:11" s="85" customFormat="1" ht="18" customHeight="1">
      <c r="A23" s="2556" t="s">
        <v>
2159</v>
      </c>
      <c r="B23" s="21">
        <v>
28</v>
      </c>
      <c r="C23" s="23">
        <v>
21</v>
      </c>
      <c r="D23" s="23">
        <v>
489</v>
      </c>
      <c r="E23" s="3362"/>
      <c r="F23" s="3352" t="s">
        <v>
2160</v>
      </c>
      <c r="G23" s="23">
        <v>
19</v>
      </c>
      <c r="H23" s="23">
        <v>
13</v>
      </c>
      <c r="I23" s="23">
        <v>
418</v>
      </c>
      <c r="J23" s="3362"/>
      <c r="K23" s="3364"/>
    </row>
    <row r="24" spans="1:11" s="85" customFormat="1" ht="18" customHeight="1">
      <c r="A24" s="2556" t="s">
        <v>
2161</v>
      </c>
      <c r="B24" s="21">
        <v>
25</v>
      </c>
      <c r="C24" s="23">
        <v>
18</v>
      </c>
      <c r="D24" s="23">
        <v>
606</v>
      </c>
      <c r="E24" s="3362" t="s">
        <v>
9751</v>
      </c>
      <c r="F24" s="3352" t="s">
        <v>
831</v>
      </c>
      <c r="G24" s="23">
        <v>
30</v>
      </c>
      <c r="H24" s="23">
        <v>
17</v>
      </c>
      <c r="I24" s="23">
        <v>
490</v>
      </c>
      <c r="J24" s="3362"/>
      <c r="K24" s="3364"/>
    </row>
    <row r="25" spans="1:11" s="85" customFormat="1" ht="18" customHeight="1">
      <c r="A25" s="2556" t="s">
        <v>
838</v>
      </c>
      <c r="B25" s="21">
        <v>
18</v>
      </c>
      <c r="C25" s="23">
        <v>
12</v>
      </c>
      <c r="D25" s="23">
        <v>
360</v>
      </c>
      <c r="E25" s="3362"/>
      <c r="F25" s="3352" t="s">
        <v>
2162</v>
      </c>
      <c r="G25" s="23">
        <v>
28</v>
      </c>
      <c r="H25" s="23">
        <v>
20</v>
      </c>
      <c r="I25" s="23">
        <v>
613</v>
      </c>
      <c r="J25" s="3362" t="s">
        <v>
9756</v>
      </c>
      <c r="K25" s="3364"/>
    </row>
    <row r="26" spans="1:11" s="85" customFormat="1" ht="18" customHeight="1">
      <c r="A26" s="2556" t="s">
        <v>
2163</v>
      </c>
      <c r="B26" s="21">
        <v>
18</v>
      </c>
      <c r="C26" s="23">
        <v>
12</v>
      </c>
      <c r="D26" s="23">
        <v>
388</v>
      </c>
      <c r="E26" s="3362"/>
      <c r="F26" s="3352" t="s">
        <v>
2164</v>
      </c>
      <c r="G26" s="23">
        <v>
25</v>
      </c>
      <c r="H26" s="23">
        <v>
18</v>
      </c>
      <c r="I26" s="23">
        <v>
566</v>
      </c>
      <c r="J26" s="3362"/>
      <c r="K26" s="3364"/>
    </row>
    <row r="27" spans="1:11" s="85" customFormat="1" ht="18" customHeight="1">
      <c r="A27" s="2556" t="s">
        <v>
841</v>
      </c>
      <c r="B27" s="21">
        <v>
22</v>
      </c>
      <c r="C27" s="23">
        <v>
15</v>
      </c>
      <c r="D27" s="23">
        <v>
346</v>
      </c>
      <c r="E27" s="3362"/>
      <c r="F27" s="3352" t="s">
        <v>
2165</v>
      </c>
      <c r="G27" s="23">
        <v>
32</v>
      </c>
      <c r="H27" s="23">
        <v>
20</v>
      </c>
      <c r="I27" s="23">
        <v>
570</v>
      </c>
      <c r="J27" s="3362"/>
      <c r="K27" s="3364"/>
    </row>
    <row r="28" spans="1:11" s="85" customFormat="1" ht="18" customHeight="1">
      <c r="A28" s="2556" t="s">
        <v>
823</v>
      </c>
      <c r="B28" s="21">
        <v>
18</v>
      </c>
      <c r="C28" s="23">
        <v>
12</v>
      </c>
      <c r="D28" s="23">
        <v>
344</v>
      </c>
      <c r="E28" s="3367"/>
      <c r="F28" s="3352" t="s">
        <v>
822</v>
      </c>
      <c r="G28" s="23">
        <v>
23</v>
      </c>
      <c r="H28" s="23">
        <v>
16</v>
      </c>
      <c r="I28" s="23">
        <v>
475</v>
      </c>
      <c r="J28" s="3362"/>
      <c r="K28" s="3364"/>
    </row>
    <row r="29" spans="1:11" s="85" customFormat="1" ht="18" customHeight="1">
      <c r="A29" s="2556" t="s">
        <v>
836</v>
      </c>
      <c r="B29" s="21">
        <v>
31</v>
      </c>
      <c r="C29" s="23">
        <v>
23</v>
      </c>
      <c r="D29" s="23">
        <v>
608</v>
      </c>
      <c r="E29" s="3362"/>
      <c r="F29" s="3352" t="s">
        <v>
837</v>
      </c>
      <c r="G29" s="23">
        <v>
26</v>
      </c>
      <c r="H29" s="23">
        <v>
18</v>
      </c>
      <c r="I29" s="23">
        <v>
453</v>
      </c>
      <c r="J29" s="3362" t="s">
        <v>
6633</v>
      </c>
      <c r="K29" s="3364"/>
    </row>
    <row r="30" spans="1:11" s="85" customFormat="1" ht="18" customHeight="1">
      <c r="A30" s="2556" t="s">
        <v>
2166</v>
      </c>
      <c r="B30" s="21">
        <v>
23</v>
      </c>
      <c r="C30" s="23">
        <v>
15</v>
      </c>
      <c r="D30" s="23">
        <v>
337</v>
      </c>
      <c r="E30" s="3362"/>
      <c r="F30" s="3352" t="s">
        <v>
835</v>
      </c>
      <c r="G30" s="23">
        <v>
17</v>
      </c>
      <c r="H30" s="23">
        <v>
11</v>
      </c>
      <c r="I30" s="23">
        <v>
304</v>
      </c>
      <c r="J30" s="3362"/>
      <c r="K30" s="3364"/>
    </row>
    <row r="31" spans="1:11" s="85" customFormat="1" ht="18" customHeight="1">
      <c r="A31" s="2556" t="s">
        <v>
2167</v>
      </c>
      <c r="B31" s="21">
        <v>
26</v>
      </c>
      <c r="C31" s="23">
        <v>
19</v>
      </c>
      <c r="D31" s="23">
        <v>
586</v>
      </c>
      <c r="E31" s="3362"/>
      <c r="F31" s="3352" t="s">
        <v>
2168</v>
      </c>
      <c r="G31" s="23">
        <v>
18</v>
      </c>
      <c r="H31" s="23">
        <v>
12</v>
      </c>
      <c r="I31" s="23">
        <v>
323</v>
      </c>
      <c r="J31" s="3362"/>
      <c r="K31" s="3364"/>
    </row>
    <row r="32" spans="1:11" s="85" customFormat="1" ht="18" customHeight="1">
      <c r="A32" s="2556" t="s">
        <v>
2169</v>
      </c>
      <c r="B32" s="21">
        <v>
26</v>
      </c>
      <c r="C32" s="23">
        <v>
13</v>
      </c>
      <c r="D32" s="23">
        <v>
410</v>
      </c>
      <c r="E32" s="3362"/>
      <c r="F32" s="3358"/>
      <c r="G32" s="23"/>
      <c r="H32" s="23"/>
      <c r="I32" s="23"/>
      <c r="J32" s="3817"/>
      <c r="K32" s="3364"/>
    </row>
    <row r="33" spans="1:11" s="85" customFormat="1" ht="18" customHeight="1">
      <c r="A33" s="2555" t="s">
        <v>
830</v>
      </c>
      <c r="B33" s="89">
        <v>
33</v>
      </c>
      <c r="C33" s="2550">
        <v>
25</v>
      </c>
      <c r="D33" s="2550">
        <v>
722</v>
      </c>
      <c r="E33" s="3363"/>
      <c r="F33" s="3353"/>
      <c r="G33" s="2550"/>
      <c r="H33" s="2550"/>
      <c r="I33" s="2550"/>
      <c r="J33" s="3363"/>
      <c r="K33" s="3364"/>
    </row>
    <row r="34" spans="1:11" s="105" customFormat="1" ht="15" customHeight="1">
      <c r="A34" s="3453" t="s">
        <v>
5981</v>
      </c>
      <c r="B34" s="106"/>
      <c r="C34" s="106"/>
      <c r="D34" s="106"/>
      <c r="F34" s="3311"/>
      <c r="G34" s="106"/>
      <c r="H34" s="106"/>
      <c r="I34" s="106"/>
    </row>
  </sheetData>
  <mergeCells count="3">
    <mergeCell ref="A3:J3"/>
    <mergeCell ref="A1:C1"/>
    <mergeCell ref="A2:C2"/>
  </mergeCells>
  <phoneticPr fontId="25"/>
  <pageMargins left="0.70866141732283472" right="0.70866141732283472" top="0.74803149606299213" bottom="0.74803149606299213" header="0.31496062992125984" footer="0.3149606299212598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11"/>
  <sheetViews>
    <sheetView zoomScaleNormal="100" zoomScaleSheetLayoutView="100" workbookViewId="0">
      <selection activeCell="B23" sqref="B23"/>
    </sheetView>
  </sheetViews>
  <sheetFormatPr defaultColWidth="9" defaultRowHeight="13.5"/>
  <cols>
    <col min="1" max="1" width="15.625" style="79" customWidth="1"/>
    <col min="2" max="4" width="15.625" style="78" customWidth="1"/>
    <col min="5" max="5" width="25.625" style="78" customWidth="1"/>
    <col min="6" max="6" width="39.625" style="3355" customWidth="1"/>
    <col min="7" max="16384" width="9" style="78"/>
  </cols>
  <sheetData>
    <row r="1" spans="1:7" s="1482" customFormat="1" ht="20.100000000000001" customHeight="1">
      <c r="A1" s="4569" t="str">
        <f>
HYPERLINK("#目次!A1","【目次に戻る】")</f>
        <v>
【目次に戻る】</v>
      </c>
      <c r="B1" s="4569"/>
      <c r="C1" s="4569"/>
      <c r="D1" s="3746"/>
      <c r="F1" s="3746"/>
    </row>
    <row r="2" spans="1:7" s="1482" customFormat="1" ht="20.100000000000001" customHeight="1">
      <c r="A2" s="4569" t="str">
        <f>
HYPERLINK("#業務所管課別目次!A1","【業務所管課別目次に戻る】")</f>
        <v>
【業務所管課別目次に戻る】</v>
      </c>
      <c r="B2" s="4569"/>
      <c r="C2" s="4569"/>
      <c r="D2" s="3746"/>
      <c r="F2" s="3746"/>
    </row>
    <row r="3" spans="1:7" ht="26.1" customHeight="1">
      <c r="A3" s="4574" t="s">
        <v>
9104</v>
      </c>
      <c r="B3" s="4574"/>
      <c r="C3" s="4574"/>
      <c r="D3" s="4574"/>
      <c r="E3" s="4574"/>
      <c r="F3" s="4574"/>
    </row>
    <row r="4" spans="1:7" s="82" customFormat="1" ht="15" customHeight="1">
      <c r="A4" s="104"/>
      <c r="B4" s="104"/>
      <c r="C4" s="104"/>
      <c r="D4" s="104"/>
      <c r="F4" s="2006"/>
    </row>
    <row r="5" spans="1:7" s="82" customFormat="1" ht="15" customHeight="1" thickBot="1">
      <c r="A5" s="3752"/>
      <c r="B5" s="49"/>
      <c r="D5" s="49"/>
      <c r="E5" s="859" t="s">
        <v>
4155</v>
      </c>
      <c r="F5" s="3752"/>
      <c r="G5" s="2137"/>
    </row>
    <row r="6" spans="1:7" s="85" customFormat="1" ht="30" customHeight="1" thickTop="1">
      <c r="A6" s="3754" t="s">
        <v>
4156</v>
      </c>
      <c r="B6" s="3751" t="s">
        <v>
4158</v>
      </c>
      <c r="C6" s="3751" t="s">
        <v>
4157</v>
      </c>
      <c r="D6" s="3751" t="s">
        <v>
3037</v>
      </c>
      <c r="E6" s="3803" t="s">
        <v>
4159</v>
      </c>
      <c r="F6" s="3357"/>
      <c r="G6" s="2433"/>
    </row>
    <row r="7" spans="1:7" s="56" customFormat="1" ht="18" customHeight="1">
      <c r="A7" s="71"/>
      <c r="B7" s="2551" t="s">
        <v>
3303</v>
      </c>
      <c r="C7" s="69" t="s">
        <v>
4160</v>
      </c>
      <c r="D7" s="67" t="s">
        <v>
4</v>
      </c>
      <c r="F7" s="71"/>
      <c r="G7" s="3002"/>
    </row>
    <row r="8" spans="1:7" s="85" customFormat="1" ht="18" customHeight="1">
      <c r="A8" s="2557" t="s">
        <v>
2170</v>
      </c>
      <c r="B8" s="89">
        <v>
20</v>
      </c>
      <c r="C8" s="88">
        <v>
3</v>
      </c>
      <c r="D8" s="88">
        <v>
9</v>
      </c>
      <c r="E8" s="3361" t="s">
        <v>
6634</v>
      </c>
      <c r="F8" s="1679"/>
      <c r="G8" s="2433"/>
    </row>
    <row r="9" spans="1:7" s="105" customFormat="1" ht="15" customHeight="1">
      <c r="A9" s="3752" t="s">
        <v>
6628</v>
      </c>
      <c r="B9" s="106"/>
      <c r="C9" s="106"/>
      <c r="D9" s="106"/>
      <c r="F9" s="3752"/>
      <c r="G9" s="3014"/>
    </row>
    <row r="10" spans="1:7" s="105" customFormat="1" ht="15" customHeight="1">
      <c r="A10" s="3752" t="s">
        <v>
5981</v>
      </c>
      <c r="B10" s="106"/>
      <c r="C10" s="106"/>
      <c r="D10" s="106"/>
      <c r="F10" s="3752"/>
      <c r="G10" s="3014"/>
    </row>
    <row r="11" spans="1:7">
      <c r="G11" s="2653"/>
    </row>
  </sheetData>
  <mergeCells count="3">
    <mergeCell ref="A1:C1"/>
    <mergeCell ref="A2:C2"/>
    <mergeCell ref="A3:F3"/>
  </mergeCells>
  <phoneticPr fontId="25"/>
  <pageMargins left="0.70866141732283472" right="0.70866141732283472" top="0.74803149606299213" bottom="0.74803149606299213" header="0.31496062992125984" footer="0.3149606299212598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pageSetUpPr fitToPage="1"/>
  </sheetPr>
  <dimension ref="A1:Q17"/>
  <sheetViews>
    <sheetView zoomScaleNormal="100" zoomScaleSheetLayoutView="100" workbookViewId="0">
      <selection activeCell="B23" sqref="B23"/>
    </sheetView>
  </sheetViews>
  <sheetFormatPr defaultColWidth="9" defaultRowHeight="13.5"/>
  <cols>
    <col min="1" max="1" width="10.625" style="79" customWidth="1"/>
    <col min="2" max="2" width="6.625" style="79" customWidth="1"/>
    <col min="3" max="3" width="6.625" style="78" customWidth="1"/>
    <col min="4" max="4" width="8.625" style="78" customWidth="1"/>
    <col min="5" max="5" width="6.625" style="78" customWidth="1"/>
    <col min="6" max="6" width="8.625" style="78" customWidth="1"/>
    <col min="7" max="7" width="7.625" style="78" customWidth="1"/>
    <col min="8" max="8" width="8.625" style="78" customWidth="1"/>
    <col min="9" max="12" width="6.625" style="78" customWidth="1"/>
    <col min="13" max="14" width="8.625" style="78" customWidth="1"/>
    <col min="15" max="17" width="6.625" style="78" customWidth="1"/>
    <col min="18" max="16384" width="9" style="78"/>
  </cols>
  <sheetData>
    <row r="1" spans="1:17" s="1482" customFormat="1" ht="20.100000000000001" customHeight="1">
      <c r="A1" s="4569" t="str">
        <f>
HYPERLINK("#目次!A1","【目次に戻る】")</f>
        <v>
【目次に戻る】</v>
      </c>
      <c r="B1" s="4569"/>
      <c r="C1" s="4569"/>
      <c r="D1" s="4569"/>
      <c r="E1" s="4569"/>
      <c r="F1" s="3308"/>
      <c r="G1" s="2444"/>
      <c r="H1" s="3308"/>
      <c r="I1" s="2444"/>
      <c r="J1" s="2444"/>
    </row>
    <row r="2" spans="1:17" s="1482" customFormat="1" ht="20.100000000000001" customHeight="1">
      <c r="A2" s="4569" t="str">
        <f>
HYPERLINK("#業務所管課別目次!A1","【業務所管課別目次に戻る】")</f>
        <v>
【業務所管課別目次に戻る】</v>
      </c>
      <c r="B2" s="4569"/>
      <c r="C2" s="4569"/>
      <c r="D2" s="4569"/>
      <c r="E2" s="4569"/>
      <c r="F2" s="3308"/>
      <c r="G2" s="2444"/>
      <c r="H2" s="3308"/>
      <c r="I2" s="2444"/>
      <c r="J2" s="2444"/>
    </row>
    <row r="3" spans="1:17" ht="26.1" customHeight="1">
      <c r="A3" s="4574" t="s">
        <v>
10469</v>
      </c>
      <c r="B3" s="4574"/>
      <c r="C3" s="4574"/>
      <c r="D3" s="4574"/>
      <c r="E3" s="4574"/>
      <c r="F3" s="4574"/>
      <c r="G3" s="4574"/>
      <c r="H3" s="4574"/>
      <c r="I3" s="4574"/>
      <c r="J3" s="4574"/>
      <c r="K3" s="4574"/>
      <c r="L3" s="4574"/>
      <c r="M3" s="4574"/>
      <c r="N3" s="4574"/>
      <c r="O3" s="4574"/>
      <c r="P3" s="4574"/>
      <c r="Q3" s="4574"/>
    </row>
    <row r="4" spans="1:17" s="82" customFormat="1" ht="15" customHeight="1">
      <c r="A4" s="104"/>
      <c r="B4" s="104"/>
      <c r="C4" s="104"/>
      <c r="D4" s="104"/>
      <c r="E4" s="104"/>
      <c r="F4" s="104"/>
      <c r="G4" s="104"/>
      <c r="H4" s="104"/>
      <c r="I4" s="104"/>
      <c r="J4" s="104"/>
    </row>
    <row r="5" spans="1:17" s="82" customFormat="1" ht="15" customHeight="1" thickBot="1">
      <c r="A5" s="2450"/>
      <c r="B5" s="2452"/>
      <c r="E5" s="49"/>
      <c r="F5" s="49"/>
      <c r="G5" s="49"/>
      <c r="H5" s="49"/>
      <c r="I5" s="49"/>
      <c r="Q5" s="42" t="s">
        <v>
10369</v>
      </c>
    </row>
    <row r="6" spans="1:17" s="85" customFormat="1" ht="18" customHeight="1" thickTop="1">
      <c r="A6" s="5095" t="s">
        <v>
9</v>
      </c>
      <c r="B6" s="4614" t="s">
        <v>
4180</v>
      </c>
      <c r="C6" s="5093" t="s">
        <v>
2118</v>
      </c>
      <c r="D6" s="5220"/>
      <c r="E6" s="5093" t="s">
        <v>
2129</v>
      </c>
      <c r="F6" s="5220"/>
      <c r="G6" s="5093" t="s">
        <v>
4166</v>
      </c>
      <c r="H6" s="5220"/>
      <c r="I6" s="4614" t="s">
        <v>
2647</v>
      </c>
      <c r="J6" s="4614"/>
      <c r="K6" s="5217" t="s">
        <v>
4181</v>
      </c>
      <c r="L6" s="5217" t="s">
        <v>
4182</v>
      </c>
      <c r="M6" s="5217" t="s">
        <v>
4187</v>
      </c>
      <c r="N6" s="5217" t="s">
        <v>
4186</v>
      </c>
      <c r="O6" s="5222" t="s">
        <v>
4190</v>
      </c>
      <c r="P6" s="5217" t="s">
        <v>
4189</v>
      </c>
      <c r="Q6" s="5218"/>
    </row>
    <row r="7" spans="1:17" s="85" customFormat="1" ht="45" customHeight="1">
      <c r="A7" s="5096"/>
      <c r="B7" s="5219"/>
      <c r="C7" s="3313" t="s">
        <v>
6625</v>
      </c>
      <c r="D7" s="2558" t="s">
        <v>
6642</v>
      </c>
      <c r="E7" s="3313" t="s">
        <v>
6625</v>
      </c>
      <c r="F7" s="2558" t="s">
        <v>
6642</v>
      </c>
      <c r="G7" s="3313" t="s">
        <v>
6625</v>
      </c>
      <c r="H7" s="2558" t="s">
        <v>
6642</v>
      </c>
      <c r="I7" s="2456" t="s">
        <v>
4183</v>
      </c>
      <c r="J7" s="2456" t="s">
        <v>
4185</v>
      </c>
      <c r="K7" s="5221"/>
      <c r="L7" s="5221"/>
      <c r="M7" s="5221"/>
      <c r="N7" s="5221"/>
      <c r="O7" s="5223"/>
      <c r="P7" s="3312" t="s">
        <v>
6640</v>
      </c>
      <c r="Q7" s="2628" t="s">
        <v>
6641</v>
      </c>
    </row>
    <row r="8" spans="1:17" s="56" customFormat="1" ht="18" customHeight="1">
      <c r="A8" s="71"/>
      <c r="B8" s="2537" t="s">
        <v>
4173</v>
      </c>
      <c r="C8" s="67" t="s">
        <v>
3303</v>
      </c>
      <c r="D8" s="67"/>
      <c r="E8" s="67" t="s">
        <v>
4160</v>
      </c>
      <c r="F8" s="67" t="s">
        <v>
4160</v>
      </c>
      <c r="G8" s="67" t="s">
        <v>
3303</v>
      </c>
      <c r="H8" s="67" t="s">
        <v>
3303</v>
      </c>
      <c r="I8" s="67" t="s">
        <v>
4</v>
      </c>
      <c r="J8" s="67" t="s">
        <v>
3303</v>
      </c>
      <c r="K8" s="77"/>
      <c r="L8" s="77"/>
      <c r="M8" s="77" t="s">
        <v>
475</v>
      </c>
      <c r="N8" s="77" t="s">
        <v>
475</v>
      </c>
      <c r="O8" s="77" t="s">
        <v>
3303</v>
      </c>
      <c r="P8" s="77" t="s">
        <v>
475</v>
      </c>
      <c r="Q8" s="77" t="s">
        <v>
475</v>
      </c>
    </row>
    <row r="9" spans="1:17" s="85" customFormat="1" ht="18" customHeight="1">
      <c r="A9" s="3475" t="s">
        <v>
4034</v>
      </c>
      <c r="B9" s="3476">
        <v>
24</v>
      </c>
      <c r="C9" s="3477">
        <v>
568</v>
      </c>
      <c r="D9" s="3477">
        <v>
57</v>
      </c>
      <c r="E9" s="3477">
        <v>
294</v>
      </c>
      <c r="F9" s="3477">
        <v>
38</v>
      </c>
      <c r="G9" s="3477">
        <v>
8540</v>
      </c>
      <c r="H9" s="3477">
        <v>
315</v>
      </c>
      <c r="I9" s="3477">
        <v>
35</v>
      </c>
      <c r="J9" s="3477">
        <v>
33</v>
      </c>
      <c r="K9" s="3478">
        <v>
24</v>
      </c>
      <c r="L9" s="3478">
        <v>
24</v>
      </c>
      <c r="M9" s="3478">
        <v>
156279</v>
      </c>
      <c r="N9" s="3478">
        <v>
272868</v>
      </c>
      <c r="O9" s="3483">
        <v>
29.05</v>
      </c>
      <c r="P9" s="3483">
        <v>
18.3</v>
      </c>
      <c r="Q9" s="3483">
        <v>
32</v>
      </c>
    </row>
    <row r="10" spans="1:17" s="85" customFormat="1" ht="18" customHeight="1">
      <c r="A10" s="3475" t="s">
        <v>
3587</v>
      </c>
      <c r="B10" s="3476">
        <v>
24</v>
      </c>
      <c r="C10" s="3477">
        <v>
573</v>
      </c>
      <c r="D10" s="3477">
        <v>
34</v>
      </c>
      <c r="E10" s="3477">
        <v>
280</v>
      </c>
      <c r="F10" s="3477">
        <v>
23</v>
      </c>
      <c r="G10" s="3477">
        <v>
8463</v>
      </c>
      <c r="H10" s="3477">
        <v>
164</v>
      </c>
      <c r="I10" s="3477">
        <v>
35</v>
      </c>
      <c r="J10" s="3477">
        <v>
20</v>
      </c>
      <c r="K10" s="3478">
        <v>
24</v>
      </c>
      <c r="L10" s="3478">
        <v>
24</v>
      </c>
      <c r="M10" s="3478">
        <v>
156279</v>
      </c>
      <c r="N10" s="3478">
        <v>
272868</v>
      </c>
      <c r="O10" s="3483">
        <v>
30.23</v>
      </c>
      <c r="P10" s="3483">
        <v>
18.5</v>
      </c>
      <c r="Q10" s="3483">
        <v>
32.200000000000003</v>
      </c>
    </row>
    <row r="11" spans="1:17" s="85" customFormat="1" ht="18" customHeight="1">
      <c r="A11" s="3475">
        <v>
2</v>
      </c>
      <c r="B11" s="3476">
        <v>
24</v>
      </c>
      <c r="C11" s="3477">
        <v>
577</v>
      </c>
      <c r="D11" s="3477">
        <v>
39</v>
      </c>
      <c r="E11" s="3477">
        <v>
283</v>
      </c>
      <c r="F11" s="3477">
        <v>
25</v>
      </c>
      <c r="G11" s="3477">
        <v>
8621</v>
      </c>
      <c r="H11" s="3477">
        <v>
205</v>
      </c>
      <c r="I11" s="3477">
        <v>
36</v>
      </c>
      <c r="J11" s="3477">
        <v>
21</v>
      </c>
      <c r="K11" s="3478">
        <v>
24</v>
      </c>
      <c r="L11" s="3478">
        <v>
24</v>
      </c>
      <c r="M11" s="3478">
        <v>
157700</v>
      </c>
      <c r="N11" s="3478">
        <v>
272746</v>
      </c>
      <c r="O11" s="3483">
        <v>
30.46</v>
      </c>
      <c r="P11" s="3483">
        <v>
18.3</v>
      </c>
      <c r="Q11" s="3483">
        <v>
31.6</v>
      </c>
    </row>
    <row r="12" spans="1:17" s="85" customFormat="1" ht="18" customHeight="1">
      <c r="A12" s="3475">
        <v>
3</v>
      </c>
      <c r="B12" s="3476">
        <v>
24</v>
      </c>
      <c r="C12" s="3477">
        <v>
599</v>
      </c>
      <c r="D12" s="3477">
        <v>
46</v>
      </c>
      <c r="E12" s="3477">
        <v>
293</v>
      </c>
      <c r="F12" s="3477">
        <v>
31</v>
      </c>
      <c r="G12" s="3477">
        <v>
8782</v>
      </c>
      <c r="H12" s="3477">
        <v>
243</v>
      </c>
      <c r="I12" s="3477">
        <v>
35</v>
      </c>
      <c r="J12" s="3477">
        <v>
22</v>
      </c>
      <c r="K12" s="3478">
        <v>
24</v>
      </c>
      <c r="L12" s="3478">
        <v>
24</v>
      </c>
      <c r="M12" s="3478">
        <v>
158893</v>
      </c>
      <c r="N12" s="3478">
        <v>
272746</v>
      </c>
      <c r="O12" s="3483">
        <v>
30</v>
      </c>
      <c r="P12" s="3483">
        <v>
18.100000000000001</v>
      </c>
      <c r="Q12" s="3483">
        <v>
31.1</v>
      </c>
    </row>
    <row r="13" spans="1:17" s="91" customFormat="1" ht="18" customHeight="1">
      <c r="A13" s="3479">
        <v>
4</v>
      </c>
      <c r="B13" s="3480">
        <v>
24</v>
      </c>
      <c r="C13" s="3481">
        <v>
594</v>
      </c>
      <c r="D13" s="3482">
        <v>
49</v>
      </c>
      <c r="E13" s="3481">
        <v>
294</v>
      </c>
      <c r="F13" s="3482">
        <v>
31</v>
      </c>
      <c r="G13" s="3481">
        <v>
8800</v>
      </c>
      <c r="H13" s="3482">
        <v>
227</v>
      </c>
      <c r="I13" s="3481">
        <v>
35</v>
      </c>
      <c r="J13" s="3481">
        <v>
16</v>
      </c>
      <c r="K13" s="4386">
        <v>
24</v>
      </c>
      <c r="L13" s="4386">
        <v>
24</v>
      </c>
      <c r="M13" s="4386">
        <v>
160363</v>
      </c>
      <c r="N13" s="4386">
        <v>
272746</v>
      </c>
      <c r="O13" s="4387">
        <f>
ROUND(G13/E13,1)</f>
        <v>
29.9</v>
      </c>
      <c r="P13" s="4387">
        <f>
ROUND(M13/G13,1)</f>
        <v>
18.2</v>
      </c>
      <c r="Q13" s="4387">
        <f>
ROUND(N13/G13,1)</f>
        <v>
31</v>
      </c>
    </row>
    <row r="14" spans="1:17" s="105" customFormat="1" ht="15" customHeight="1">
      <c r="A14" s="3311" t="s">
        <v>
6637</v>
      </c>
      <c r="B14" s="3311"/>
      <c r="C14" s="106"/>
      <c r="D14" s="106"/>
      <c r="E14" s="106"/>
      <c r="F14" s="106"/>
      <c r="G14" s="106"/>
      <c r="H14" s="106"/>
      <c r="I14" s="106"/>
    </row>
    <row r="15" spans="1:17" s="105" customFormat="1" ht="15" customHeight="1">
      <c r="A15" s="2452" t="s">
        <v>
6639</v>
      </c>
      <c r="B15" s="2452"/>
      <c r="C15" s="106"/>
      <c r="D15" s="106"/>
      <c r="E15" s="106"/>
      <c r="F15" s="106"/>
      <c r="G15" s="106"/>
      <c r="H15" s="106"/>
      <c r="I15" s="106"/>
    </row>
    <row r="16" spans="1:17" s="105" customFormat="1" ht="15" customHeight="1">
      <c r="A16" s="3372" t="s">
        <v>
4165</v>
      </c>
      <c r="B16" s="3372"/>
      <c r="C16" s="106"/>
      <c r="D16" s="106"/>
      <c r="E16" s="106"/>
      <c r="F16" s="106"/>
    </row>
    <row r="17" spans="1:10" s="82" customFormat="1" ht="15" customHeight="1">
      <c r="A17" s="104"/>
      <c r="B17" s="104"/>
      <c r="C17" s="104"/>
      <c r="D17" s="104"/>
      <c r="E17" s="104"/>
      <c r="F17" s="104"/>
      <c r="G17" s="104"/>
      <c r="H17" s="104"/>
      <c r="I17" s="104"/>
      <c r="J17" s="104"/>
    </row>
  </sheetData>
  <mergeCells count="15">
    <mergeCell ref="A1:E1"/>
    <mergeCell ref="A2:E2"/>
    <mergeCell ref="A3:Q3"/>
    <mergeCell ref="O6:O7"/>
    <mergeCell ref="P6:Q6"/>
    <mergeCell ref="A6:A7"/>
    <mergeCell ref="B6:B7"/>
    <mergeCell ref="I6:J6"/>
    <mergeCell ref="K6:K7"/>
    <mergeCell ref="L6:L7"/>
    <mergeCell ref="M6:M7"/>
    <mergeCell ref="E6:F6"/>
    <mergeCell ref="G6:H6"/>
    <mergeCell ref="C6:D6"/>
    <mergeCell ref="N6:N7"/>
  </mergeCells>
  <phoneticPr fontId="25"/>
  <pageMargins left="0.70866141732283472" right="0.70866141732283472" top="0.74803149606299213" bottom="0.74803149606299213" header="0.31496062992125984" footer="0.3149606299212598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pageSetUpPr fitToPage="1"/>
  </sheetPr>
  <dimension ref="A1:J21"/>
  <sheetViews>
    <sheetView zoomScaleNormal="100" zoomScaleSheetLayoutView="100" workbookViewId="0">
      <selection activeCell="B23" sqref="B23"/>
    </sheetView>
  </sheetViews>
  <sheetFormatPr defaultColWidth="9" defaultRowHeight="13.5"/>
  <cols>
    <col min="1" max="1" width="17.625" style="79" customWidth="1"/>
    <col min="2" max="2" width="8.625" style="78" customWidth="1"/>
    <col min="3" max="3" width="7.625" style="78" customWidth="1"/>
    <col min="4" max="4" width="9.625" style="78" customWidth="1"/>
    <col min="5" max="5" width="20.625" style="78" customWidth="1"/>
    <col min="6" max="6" width="17.625" style="79" customWidth="1"/>
    <col min="7" max="7" width="8.625" style="78" customWidth="1"/>
    <col min="8" max="8" width="7.625" style="78" customWidth="1"/>
    <col min="9" max="9" width="9.625" style="78" customWidth="1"/>
    <col min="10" max="10" width="20.625" style="78" customWidth="1"/>
    <col min="11" max="16384" width="9" style="78"/>
  </cols>
  <sheetData>
    <row r="1" spans="1:10" s="1482" customFormat="1" ht="20.100000000000001" customHeight="1">
      <c r="A1" s="4569" t="str">
        <f>
HYPERLINK("#目次!A1","【目次に戻る】")</f>
        <v>
【目次に戻る】</v>
      </c>
      <c r="B1" s="4569"/>
      <c r="C1" s="4569"/>
      <c r="D1" s="2444"/>
      <c r="F1" s="3308"/>
      <c r="G1" s="3308"/>
      <c r="H1" s="3308"/>
      <c r="I1" s="3308"/>
    </row>
    <row r="2" spans="1:10" s="1482" customFormat="1" ht="20.100000000000001" customHeight="1">
      <c r="A2" s="4569" t="str">
        <f>
HYPERLINK("#業務所管課別目次!A1","【業務所管課別目次に戻る】")</f>
        <v>
【業務所管課別目次に戻る】</v>
      </c>
      <c r="B2" s="4569"/>
      <c r="C2" s="4569"/>
      <c r="D2" s="2444"/>
      <c r="F2" s="3308"/>
      <c r="G2" s="3308"/>
      <c r="H2" s="3308"/>
      <c r="I2" s="3308"/>
    </row>
    <row r="3" spans="1:10" ht="26.1" customHeight="1">
      <c r="A3" s="4574" t="s">
        <v>
10230</v>
      </c>
      <c r="B3" s="4574"/>
      <c r="C3" s="4574"/>
      <c r="D3" s="4574"/>
      <c r="E3" s="4574"/>
      <c r="F3" s="4574"/>
      <c r="G3" s="4574"/>
      <c r="H3" s="4574"/>
      <c r="I3" s="4574"/>
      <c r="J3" s="4574"/>
    </row>
    <row r="4" spans="1:10" s="82" customFormat="1" ht="15" customHeight="1">
      <c r="A4" s="104"/>
      <c r="B4" s="104"/>
      <c r="C4" s="104"/>
      <c r="D4" s="104"/>
      <c r="F4" s="2006"/>
      <c r="G4" s="104"/>
      <c r="H4" s="104"/>
      <c r="I4" s="104"/>
    </row>
    <row r="5" spans="1:10" s="82" customFormat="1" ht="15" customHeight="1" thickBot="1">
      <c r="A5" s="2452"/>
      <c r="B5" s="49"/>
      <c r="D5" s="49"/>
      <c r="F5" s="3311"/>
      <c r="G5" s="49"/>
      <c r="I5" s="49"/>
      <c r="J5" s="859" t="s">
        <v>
4155</v>
      </c>
    </row>
    <row r="6" spans="1:10" s="85" customFormat="1" ht="30" customHeight="1" thickTop="1">
      <c r="A6" s="3314" t="s">
        <v>
4156</v>
      </c>
      <c r="B6" s="3315" t="s">
        <v>
4158</v>
      </c>
      <c r="C6" s="3315" t="s">
        <v>
4157</v>
      </c>
      <c r="D6" s="3316" t="s">
        <v>
4166</v>
      </c>
      <c r="E6" s="3317" t="s">
        <v>
4159</v>
      </c>
      <c r="F6" s="3356" t="s">
        <v>
4156</v>
      </c>
      <c r="G6" s="3315" t="s">
        <v>
4158</v>
      </c>
      <c r="H6" s="3315" t="s">
        <v>
4157</v>
      </c>
      <c r="I6" s="3316" t="s">
        <v>
4166</v>
      </c>
      <c r="J6" s="3803" t="s">
        <v>
4159</v>
      </c>
    </row>
    <row r="7" spans="1:10" s="56" customFormat="1" ht="18" customHeight="1">
      <c r="A7" s="71"/>
      <c r="B7" s="2551" t="s">
        <v>
3303</v>
      </c>
      <c r="C7" s="69" t="s">
        <v>
4160</v>
      </c>
      <c r="D7" s="67" t="s">
        <v>
4</v>
      </c>
      <c r="F7" s="3351"/>
      <c r="G7" s="2551" t="s">
        <v>
3303</v>
      </c>
      <c r="H7" s="69" t="s">
        <v>
4160</v>
      </c>
      <c r="I7" s="67" t="s">
        <v>
4</v>
      </c>
    </row>
    <row r="8" spans="1:10" s="85" customFormat="1" ht="18" customHeight="1">
      <c r="A8" s="2541" t="s">
        <v>
1388</v>
      </c>
      <c r="B8" s="270">
        <f>
SUM(B9:B20,G8:G20)</f>
        <v>
594</v>
      </c>
      <c r="C8" s="271">
        <f>
SUM(C9:C20,H8:H20)</f>
        <v>
294</v>
      </c>
      <c r="D8" s="271">
        <f>
SUM(D9:D20,I8:I20)</f>
        <v>
8800</v>
      </c>
      <c r="E8" s="3359"/>
      <c r="F8" s="3352" t="s">
        <v>
2171</v>
      </c>
      <c r="G8" s="97">
        <v>
21</v>
      </c>
      <c r="H8" s="22">
        <v>
12</v>
      </c>
      <c r="I8" s="22">
        <v>
399</v>
      </c>
      <c r="J8" s="3365"/>
    </row>
    <row r="9" spans="1:10" s="85" customFormat="1" ht="18" customHeight="1">
      <c r="A9" s="2556" t="s">
        <v>
2140</v>
      </c>
      <c r="B9" s="97">
        <v>
20</v>
      </c>
      <c r="C9" s="22">
        <v>
11</v>
      </c>
      <c r="D9" s="22">
        <v>
356</v>
      </c>
      <c r="E9" s="3365"/>
      <c r="F9" s="3352" t="s">
        <v>
2172</v>
      </c>
      <c r="G9" s="97">
        <v>
22</v>
      </c>
      <c r="H9" s="22">
        <v>
10</v>
      </c>
      <c r="I9" s="22">
        <v>
206</v>
      </c>
      <c r="J9" s="3365" t="s">
        <v>
9760</v>
      </c>
    </row>
    <row r="10" spans="1:10" s="85" customFormat="1" ht="18" customHeight="1">
      <c r="A10" s="2556" t="s">
        <v>
838</v>
      </c>
      <c r="B10" s="97">
        <v>
29</v>
      </c>
      <c r="C10" s="22">
        <v>
16</v>
      </c>
      <c r="D10" s="22">
        <v>
546</v>
      </c>
      <c r="E10" s="3365" t="s">
        <v>
9757</v>
      </c>
      <c r="F10" s="3352" t="s">
        <v>
2173</v>
      </c>
      <c r="G10" s="97">
        <v>
27</v>
      </c>
      <c r="H10" s="22">
        <v>
9</v>
      </c>
      <c r="I10" s="22">
        <v>
328</v>
      </c>
      <c r="J10" s="3365" t="s">
        <v>
6635</v>
      </c>
    </row>
    <row r="11" spans="1:10" s="85" customFormat="1" ht="18" customHeight="1">
      <c r="A11" s="2556" t="s">
        <v>
836</v>
      </c>
      <c r="B11" s="97">
        <v>
20</v>
      </c>
      <c r="C11" s="22">
        <v>
10</v>
      </c>
      <c r="D11" s="22">
        <v>
314</v>
      </c>
      <c r="E11" s="3366" t="s">
        <v>
9755</v>
      </c>
      <c r="F11" s="3352" t="s">
        <v>
789</v>
      </c>
      <c r="G11" s="97">
        <v>
25</v>
      </c>
      <c r="H11" s="22">
        <v>
13</v>
      </c>
      <c r="I11" s="22">
        <v>
388</v>
      </c>
      <c r="J11" s="3365"/>
    </row>
    <row r="12" spans="1:10" s="85" customFormat="1" ht="18" customHeight="1">
      <c r="A12" s="2556" t="s">
        <v>
840</v>
      </c>
      <c r="B12" s="97">
        <v>
28</v>
      </c>
      <c r="C12" s="22">
        <v>
15</v>
      </c>
      <c r="D12" s="22">
        <v>
432</v>
      </c>
      <c r="E12" s="3365"/>
      <c r="F12" s="3352" t="s">
        <v>
800</v>
      </c>
      <c r="G12" s="97">
        <v>
25</v>
      </c>
      <c r="H12" s="22">
        <v>
14</v>
      </c>
      <c r="I12" s="22">
        <v>
387</v>
      </c>
      <c r="J12" s="3365"/>
    </row>
    <row r="13" spans="1:10" s="85" customFormat="1" ht="18" customHeight="1">
      <c r="A13" s="2556" t="s">
        <v>
826</v>
      </c>
      <c r="B13" s="97">
        <v>
27</v>
      </c>
      <c r="C13" s="22">
        <v>
15</v>
      </c>
      <c r="D13" s="22">
        <v>
432</v>
      </c>
      <c r="E13" s="3365"/>
      <c r="F13" s="3352" t="s">
        <v>
2174</v>
      </c>
      <c r="G13" s="97">
        <v>
29</v>
      </c>
      <c r="H13" s="22">
        <v>
13</v>
      </c>
      <c r="I13" s="22">
        <v>
476</v>
      </c>
      <c r="J13" s="3365"/>
    </row>
    <row r="14" spans="1:10" s="85" customFormat="1" ht="18" customHeight="1">
      <c r="A14" s="2556" t="s">
        <v>
2176</v>
      </c>
      <c r="B14" s="97">
        <v>
19</v>
      </c>
      <c r="C14" s="22">
        <v>
9</v>
      </c>
      <c r="D14" s="22">
        <v>
222</v>
      </c>
      <c r="E14" s="3365"/>
      <c r="F14" s="3352" t="s">
        <v>
2175</v>
      </c>
      <c r="G14" s="97">
        <v>
19</v>
      </c>
      <c r="H14" s="22">
        <v>
9</v>
      </c>
      <c r="I14" s="22">
        <v>
257</v>
      </c>
      <c r="J14" s="3365"/>
    </row>
    <row r="15" spans="1:10" s="85" customFormat="1" ht="18" customHeight="1">
      <c r="A15" s="2556" t="s">
        <v>
2150</v>
      </c>
      <c r="B15" s="97">
        <v>
27</v>
      </c>
      <c r="C15" s="22">
        <v>
15</v>
      </c>
      <c r="D15" s="22">
        <v>
477</v>
      </c>
      <c r="E15" s="3365"/>
      <c r="F15" s="3352" t="s">
        <v>
830</v>
      </c>
      <c r="G15" s="97">
        <v>
33</v>
      </c>
      <c r="H15" s="22">
        <v>
18</v>
      </c>
      <c r="I15" s="22">
        <v>
488</v>
      </c>
      <c r="J15" s="3365" t="s">
        <v>
9761</v>
      </c>
    </row>
    <row r="16" spans="1:10" s="85" customFormat="1" ht="18" customHeight="1">
      <c r="A16" s="2556" t="s">
        <v>
4167</v>
      </c>
      <c r="B16" s="97">
        <v>
16</v>
      </c>
      <c r="C16" s="22">
        <v>
6</v>
      </c>
      <c r="D16" s="22">
        <v>
176</v>
      </c>
      <c r="E16" s="3365" t="s">
        <v>
9758</v>
      </c>
      <c r="F16" s="3352" t="s">
        <v>
2177</v>
      </c>
      <c r="G16" s="97">
        <v>
30</v>
      </c>
      <c r="H16" s="22">
        <v>
14</v>
      </c>
      <c r="I16" s="22">
        <v>
457</v>
      </c>
      <c r="J16" s="3365" t="s">
        <v>
9762</v>
      </c>
    </row>
    <row r="17" spans="1:10" s="85" customFormat="1" ht="18" customHeight="1">
      <c r="A17" s="2556" t="s">
        <v>
2178</v>
      </c>
      <c r="B17" s="97">
        <v>
22</v>
      </c>
      <c r="C17" s="22">
        <v>
12</v>
      </c>
      <c r="D17" s="22">
        <v>
404</v>
      </c>
      <c r="E17" s="3365"/>
      <c r="F17" s="3352" t="s">
        <v>
825</v>
      </c>
      <c r="G17" s="97">
        <v>
21</v>
      </c>
      <c r="H17" s="22">
        <v>
9</v>
      </c>
      <c r="I17" s="22">
        <v>
254</v>
      </c>
      <c r="J17" s="3365"/>
    </row>
    <row r="18" spans="1:10" s="85" customFormat="1" ht="18" customHeight="1">
      <c r="A18" s="2556" t="s">
        <v>
795</v>
      </c>
      <c r="B18" s="97">
        <v>
24</v>
      </c>
      <c r="C18" s="22">
        <v>
8</v>
      </c>
      <c r="D18" s="22">
        <v>
262</v>
      </c>
      <c r="E18" s="3365" t="s">
        <v>
9759</v>
      </c>
      <c r="F18" s="3352" t="s">
        <v>
837</v>
      </c>
      <c r="G18" s="97">
        <v>
21</v>
      </c>
      <c r="H18" s="22">
        <v>
11</v>
      </c>
      <c r="I18" s="22">
        <v>
340</v>
      </c>
      <c r="J18" s="3365"/>
    </row>
    <row r="19" spans="1:10" s="85" customFormat="1" ht="21.95" customHeight="1">
      <c r="A19" s="2769" t="s">
        <v>
9764</v>
      </c>
      <c r="B19" s="97">
        <v>
16</v>
      </c>
      <c r="C19" s="22">
        <v>
6</v>
      </c>
      <c r="D19" s="22">
        <v>
194</v>
      </c>
      <c r="E19" s="3365"/>
      <c r="F19" s="3352" t="s">
        <v>
4168</v>
      </c>
      <c r="G19" s="97">
        <v>
36</v>
      </c>
      <c r="H19" s="22">
        <v>
21</v>
      </c>
      <c r="I19" s="22">
        <v>
604</v>
      </c>
      <c r="J19" s="3365"/>
    </row>
    <row r="20" spans="1:10" s="85" customFormat="1" ht="21.95" customHeight="1">
      <c r="A20" s="3484" t="s">
        <v>
9765</v>
      </c>
      <c r="B20" s="109">
        <v>
11</v>
      </c>
      <c r="C20" s="2539">
        <v>
5</v>
      </c>
      <c r="D20" s="2539">
        <v>
45</v>
      </c>
      <c r="E20" s="2542"/>
      <c r="F20" s="3353" t="s">
        <v>
829</v>
      </c>
      <c r="G20" s="109">
        <v>
26</v>
      </c>
      <c r="H20" s="2539">
        <v>
13</v>
      </c>
      <c r="I20" s="2539">
        <v>
356</v>
      </c>
      <c r="J20" s="3368" t="s">
        <v>
9763</v>
      </c>
    </row>
    <row r="21" spans="1:10" s="105" customFormat="1" ht="15" customHeight="1">
      <c r="A21" s="2452" t="s">
        <v>
5981</v>
      </c>
      <c r="B21" s="106"/>
      <c r="C21" s="106"/>
      <c r="D21" s="106"/>
      <c r="F21" s="3311"/>
      <c r="G21" s="106"/>
      <c r="H21" s="106"/>
      <c r="I21" s="106"/>
    </row>
  </sheetData>
  <mergeCells count="3">
    <mergeCell ref="A1:C1"/>
    <mergeCell ref="A2:C2"/>
    <mergeCell ref="A3:J3"/>
  </mergeCells>
  <phoneticPr fontId="25"/>
  <pageMargins left="0.70866141732283472" right="0.70866141732283472" top="0.74803149606299213" bottom="0.74803149606299213" header="0.31496062992125984" footer="0.3149606299212598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pageSetUpPr fitToPage="1"/>
  </sheetPr>
  <dimension ref="A1:J18"/>
  <sheetViews>
    <sheetView zoomScaleNormal="100" zoomScaleSheetLayoutView="100" workbookViewId="0">
      <selection activeCell="B23" sqref="B23"/>
    </sheetView>
  </sheetViews>
  <sheetFormatPr defaultColWidth="9" defaultRowHeight="13.5"/>
  <cols>
    <col min="1" max="1" width="22.625" style="79" customWidth="1"/>
    <col min="2" max="2" width="17.625" style="79" customWidth="1"/>
    <col min="3" max="7" width="17.625" style="78" customWidth="1"/>
    <col min="8" max="16384" width="9" style="78"/>
  </cols>
  <sheetData>
    <row r="1" spans="1:10" s="1482" customFormat="1" ht="20.100000000000001" customHeight="1">
      <c r="A1" s="4569" t="str">
        <f>
HYPERLINK("#目次!A1","【目次に戻る】")</f>
        <v>
【目次に戻る】</v>
      </c>
      <c r="B1" s="4569"/>
      <c r="C1" s="4569"/>
      <c r="D1" s="4569"/>
      <c r="E1" s="4569"/>
      <c r="F1" s="2444"/>
      <c r="G1" s="2444"/>
    </row>
    <row r="2" spans="1:10" s="1482" customFormat="1" ht="20.100000000000001" customHeight="1">
      <c r="A2" s="4569" t="str">
        <f>
HYPERLINK("#業務所管課別目次!A1","【業務所管課別目次に戻る】")</f>
        <v>
【業務所管課別目次に戻る】</v>
      </c>
      <c r="B2" s="4569"/>
      <c r="C2" s="4569"/>
      <c r="D2" s="4569"/>
      <c r="E2" s="4569"/>
      <c r="F2" s="2444"/>
      <c r="G2" s="2444"/>
    </row>
    <row r="3" spans="1:10" ht="26.1" customHeight="1">
      <c r="A3" s="4574" t="s">
        <v>
9105</v>
      </c>
      <c r="B3" s="4574"/>
      <c r="C3" s="4574"/>
      <c r="D3" s="4574"/>
      <c r="E3" s="4574"/>
      <c r="F3" s="4574"/>
      <c r="G3" s="4574"/>
      <c r="H3" s="1748"/>
      <c r="I3" s="1748"/>
      <c r="J3" s="1748"/>
    </row>
    <row r="4" spans="1:10" s="82" customFormat="1" ht="15" customHeight="1">
      <c r="A4" s="104"/>
      <c r="B4" s="104"/>
      <c r="C4" s="104"/>
      <c r="D4" s="104"/>
      <c r="F4" s="2006"/>
      <c r="G4" s="104"/>
      <c r="H4" s="104"/>
      <c r="I4" s="104"/>
    </row>
    <row r="5" spans="1:10" s="82" customFormat="1" ht="15" customHeight="1" thickBot="1">
      <c r="A5" s="2452" t="s">
        <v>
4169</v>
      </c>
      <c r="B5" s="3172"/>
      <c r="C5" s="49"/>
      <c r="D5" s="49"/>
      <c r="F5" s="49"/>
      <c r="G5" s="859" t="s">
        <v>
6501</v>
      </c>
    </row>
    <row r="6" spans="1:10" s="85" customFormat="1" ht="18" customHeight="1" thickTop="1">
      <c r="A6" s="4605" t="s">
        <v>
6627</v>
      </c>
      <c r="B6" s="5225" t="s">
        <v>
6500</v>
      </c>
      <c r="C6" s="4681" t="s">
        <v>
4158</v>
      </c>
      <c r="D6" s="4759"/>
      <c r="E6" s="4756" t="s">
        <v>
4170</v>
      </c>
      <c r="F6" s="4756" t="s">
        <v>
4171</v>
      </c>
      <c r="G6" s="4681" t="s">
        <v>
2728</v>
      </c>
    </row>
    <row r="7" spans="1:10" s="85" customFormat="1" ht="18" customHeight="1">
      <c r="A7" s="5227"/>
      <c r="B7" s="5226"/>
      <c r="C7" s="3309" t="s">
        <v>
6625</v>
      </c>
      <c r="D7" s="2284" t="s">
        <v>
6626</v>
      </c>
      <c r="E7" s="4757"/>
      <c r="F7" s="4757"/>
      <c r="G7" s="5224"/>
    </row>
    <row r="8" spans="1:10" s="2544" customFormat="1" ht="18" customHeight="1">
      <c r="A8" s="3283" t="s">
        <v>
6502</v>
      </c>
      <c r="B8" s="3346">
        <v>
3</v>
      </c>
      <c r="C8" s="3347">
        <v>
10</v>
      </c>
      <c r="D8" s="3347">
        <v>
4</v>
      </c>
      <c r="E8" s="3347">
        <v>
109</v>
      </c>
      <c r="F8" s="3347">
        <v>
290</v>
      </c>
      <c r="G8" s="3347">
        <v>
3</v>
      </c>
    </row>
    <row r="9" spans="1:10" s="2544" customFormat="1" ht="18" customHeight="1">
      <c r="A9" s="3283" t="s">
        <v>
6503</v>
      </c>
      <c r="B9" s="3348">
        <v>
3</v>
      </c>
      <c r="C9" s="3347">
        <v>
10</v>
      </c>
      <c r="D9" s="3347">
        <v>
4</v>
      </c>
      <c r="E9" s="3347">
        <v>
110</v>
      </c>
      <c r="F9" s="3347">
        <v>
290</v>
      </c>
      <c r="G9" s="3347">
        <v>
3</v>
      </c>
    </row>
    <row r="10" spans="1:10" s="2544" customFormat="1" ht="18" customHeight="1">
      <c r="A10" s="3283">
        <v>
2</v>
      </c>
      <c r="B10" s="3348">
        <v>
3</v>
      </c>
      <c r="C10" s="3347">
        <v>
10</v>
      </c>
      <c r="D10" s="3347">
        <v>
4</v>
      </c>
      <c r="E10" s="3347">
        <v>
82</v>
      </c>
      <c r="F10" s="3347">
        <v>
290</v>
      </c>
      <c r="G10" s="3347">
        <v>
3</v>
      </c>
    </row>
    <row r="11" spans="1:10" s="2544" customFormat="1" ht="18" customHeight="1">
      <c r="A11" s="3283">
        <v>
3</v>
      </c>
      <c r="B11" s="3348">
        <v>
2</v>
      </c>
      <c r="C11" s="3347">
        <v>
6</v>
      </c>
      <c r="D11" s="3347">
        <v>
2</v>
      </c>
      <c r="E11" s="3347">
        <v>
55</v>
      </c>
      <c r="F11" s="3347">
        <v>
225</v>
      </c>
      <c r="G11" s="3347">
        <v>
2</v>
      </c>
    </row>
    <row r="12" spans="1:10" s="2544" customFormat="1" ht="18" customHeight="1">
      <c r="A12" s="3267">
        <v>
4</v>
      </c>
      <c r="B12" s="3349">
        <v>
2</v>
      </c>
      <c r="C12" s="3350">
        <v>
6</v>
      </c>
      <c r="D12" s="3350">
        <v>
2</v>
      </c>
      <c r="E12" s="3350">
        <v>
48</v>
      </c>
      <c r="F12" s="3350">
        <v>
225</v>
      </c>
      <c r="G12" s="3350">
        <v>
2</v>
      </c>
    </row>
    <row r="13" spans="1:10" s="85" customFormat="1" ht="18" customHeight="1">
      <c r="A13" s="1679" t="s">
        <v>
4172</v>
      </c>
      <c r="B13" s="2151">
        <v>
1</v>
      </c>
      <c r="C13" s="2150">
        <v>
3</v>
      </c>
      <c r="D13" s="2150">
        <v>
1</v>
      </c>
      <c r="E13" s="2150">
        <v>
29</v>
      </c>
      <c r="F13" s="2150">
        <v>
160</v>
      </c>
      <c r="G13" s="2150">
        <v>
1</v>
      </c>
    </row>
    <row r="14" spans="1:10" s="85" customFormat="1" ht="18" customHeight="1">
      <c r="A14" s="2555" t="s">
        <v>
836</v>
      </c>
      <c r="B14" s="2262">
        <v>
1</v>
      </c>
      <c r="C14" s="2795">
        <v>
3</v>
      </c>
      <c r="D14" s="2795">
        <v>
1</v>
      </c>
      <c r="E14" s="2261">
        <v>
19</v>
      </c>
      <c r="F14" s="2795">
        <v>
65</v>
      </c>
      <c r="G14" s="2795">
        <v>
1</v>
      </c>
    </row>
    <row r="15" spans="1:10" s="105" customFormat="1" ht="15" customHeight="1">
      <c r="A15" s="3172" t="s">
        <v>
10382</v>
      </c>
      <c r="B15" s="3172"/>
      <c r="C15" s="106"/>
      <c r="D15" s="106"/>
      <c r="E15" s="106"/>
      <c r="F15" s="106"/>
    </row>
    <row r="16" spans="1:10" s="105" customFormat="1" ht="15" customHeight="1">
      <c r="A16" s="3172" t="s">
        <v>
6504</v>
      </c>
      <c r="B16" s="3172"/>
      <c r="C16" s="106"/>
      <c r="D16" s="106"/>
      <c r="E16" s="106"/>
      <c r="F16" s="106"/>
    </row>
    <row r="17" spans="1:6" s="105" customFormat="1" ht="15" customHeight="1">
      <c r="A17" s="3172" t="s">
        <v>
6505</v>
      </c>
      <c r="B17" s="3172"/>
      <c r="C17" s="106"/>
      <c r="D17" s="106"/>
      <c r="E17" s="106"/>
      <c r="F17" s="106"/>
    </row>
    <row r="18" spans="1:6" s="105" customFormat="1" ht="15" customHeight="1">
      <c r="A18" s="2452" t="s">
        <v>
4165</v>
      </c>
      <c r="B18" s="3172"/>
      <c r="C18" s="106"/>
      <c r="D18" s="106"/>
      <c r="E18" s="106"/>
      <c r="F18" s="106"/>
    </row>
  </sheetData>
  <mergeCells count="9">
    <mergeCell ref="A1:E1"/>
    <mergeCell ref="A2:E2"/>
    <mergeCell ref="G6:G7"/>
    <mergeCell ref="F6:F7"/>
    <mergeCell ref="E6:E7"/>
    <mergeCell ref="C6:D6"/>
    <mergeCell ref="B6:B7"/>
    <mergeCell ref="A6:A7"/>
    <mergeCell ref="A3:G3"/>
  </mergeCells>
  <phoneticPr fontId="25"/>
  <pageMargins left="0.70866141732283472" right="0.70866141732283472" top="0.74803149606299213" bottom="0.74803149606299213" header="0.31496062992125984" footer="0.3149606299212598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13"/>
  <sheetViews>
    <sheetView zoomScaleNormal="100" zoomScaleSheetLayoutView="100" workbookViewId="0">
      <selection activeCell="B23" sqref="B23"/>
    </sheetView>
  </sheetViews>
  <sheetFormatPr defaultColWidth="9" defaultRowHeight="13.5"/>
  <cols>
    <col min="1" max="1" width="15.625" style="1365" customWidth="1"/>
    <col min="2" max="13" width="9.625" style="1365" customWidth="1"/>
    <col min="14" max="14" width="13.625" style="1365" customWidth="1"/>
    <col min="15" max="16384" width="9" style="1365"/>
  </cols>
  <sheetData>
    <row r="1" spans="1:14" s="1482" customFormat="1" ht="20.100000000000001" customHeight="1">
      <c r="A1" s="4569" t="str">
        <f>
HYPERLINK("#目次!A1","【目次に戻る】")</f>
        <v>
【目次に戻る】</v>
      </c>
      <c r="B1" s="4569"/>
      <c r="C1" s="4569"/>
      <c r="D1" s="4569"/>
      <c r="E1" s="4569"/>
      <c r="F1" s="1481"/>
      <c r="G1" s="2444"/>
      <c r="H1" s="1481"/>
      <c r="I1" s="1481"/>
      <c r="J1" s="2444"/>
      <c r="K1" s="1481"/>
      <c r="L1" s="2444"/>
      <c r="M1" s="1481"/>
      <c r="N1" s="2444"/>
    </row>
    <row r="2" spans="1:14" s="1482" customFormat="1" ht="20.100000000000001" customHeight="1">
      <c r="A2" s="4569" t="str">
        <f>
HYPERLINK("#業務所管課別目次!A1","【業務所管課別目次に戻る】")</f>
        <v>
【業務所管課別目次に戻る】</v>
      </c>
      <c r="B2" s="4569"/>
      <c r="C2" s="4569"/>
      <c r="D2" s="4569"/>
      <c r="E2" s="4569"/>
      <c r="F2" s="1481"/>
      <c r="G2" s="2444"/>
      <c r="H2" s="1481"/>
      <c r="I2" s="1481"/>
      <c r="J2" s="2444"/>
      <c r="K2" s="1481"/>
      <c r="L2" s="2444"/>
      <c r="M2" s="1481"/>
      <c r="N2" s="2444"/>
    </row>
    <row r="3" spans="1:14" s="1367" customFormat="1" ht="26.1" customHeight="1">
      <c r="A3" s="4649" t="s">
        <v>
9106</v>
      </c>
      <c r="B3" s="4649"/>
      <c r="C3" s="4649"/>
      <c r="D3" s="4649"/>
      <c r="E3" s="4649"/>
      <c r="F3" s="4649"/>
      <c r="G3" s="4649"/>
      <c r="H3" s="4649"/>
      <c r="I3" s="4649"/>
      <c r="J3" s="4649"/>
      <c r="K3" s="4649"/>
      <c r="L3" s="4649"/>
      <c r="M3" s="4649"/>
      <c r="N3" s="2449"/>
    </row>
    <row r="4" spans="1:14" s="1355" customFormat="1" ht="15" customHeight="1">
      <c r="A4" s="1383"/>
      <c r="B4" s="1383"/>
      <c r="C4" s="1383"/>
      <c r="D4" s="1383"/>
      <c r="E4" s="1383"/>
      <c r="F4" s="1383"/>
      <c r="G4" s="1383"/>
      <c r="H4" s="1383"/>
      <c r="I4" s="1383"/>
      <c r="J4" s="1383"/>
      <c r="K4" s="1383"/>
      <c r="L4" s="1383"/>
      <c r="M4" s="1383"/>
      <c r="N4" s="1383"/>
    </row>
    <row r="5" spans="1:14" s="1355" customFormat="1" ht="15" customHeight="1" thickBot="1">
      <c r="A5" s="221" t="s">
        <v>
9295</v>
      </c>
      <c r="B5" s="544"/>
      <c r="C5" s="544"/>
      <c r="D5" s="544"/>
      <c r="E5" s="544"/>
      <c r="F5" s="544"/>
      <c r="G5" s="544"/>
      <c r="H5" s="1384"/>
      <c r="I5" s="1384"/>
      <c r="J5" s="544"/>
      <c r="M5" s="249" t="s">
        <v>
9276</v>
      </c>
      <c r="N5" s="476"/>
    </row>
    <row r="6" spans="1:14" s="1355" customFormat="1" ht="18" customHeight="1" thickTop="1">
      <c r="A6" s="5228" t="s">
        <v>
287</v>
      </c>
      <c r="B6" s="5232" t="s">
        <v>
23</v>
      </c>
      <c r="C6" s="5233"/>
      <c r="D6" s="5234"/>
      <c r="E6" s="5235" t="s">
        <v>
2135</v>
      </c>
      <c r="F6" s="5233"/>
      <c r="G6" s="5236"/>
      <c r="H6" s="5232" t="s">
        <v>
2136</v>
      </c>
      <c r="I6" s="5233"/>
      <c r="J6" s="5236"/>
      <c r="K6" s="5230" t="s">
        <v>
10247</v>
      </c>
      <c r="L6" s="5231"/>
      <c r="M6" s="5231"/>
      <c r="N6" s="1702"/>
    </row>
    <row r="7" spans="1:14" s="1355" customFormat="1" ht="18" customHeight="1">
      <c r="A7" s="5229"/>
      <c r="B7" s="3818" t="s">
        <v>
1148</v>
      </c>
      <c r="C7" s="3797" t="s">
        <v>
1143</v>
      </c>
      <c r="D7" s="3910" t="s">
        <v>
4184</v>
      </c>
      <c r="E7" s="3819" t="s">
        <v>
1148</v>
      </c>
      <c r="F7" s="3797" t="s">
        <v>
1143</v>
      </c>
      <c r="G7" s="3911" t="s">
        <v>
4184</v>
      </c>
      <c r="H7" s="3819" t="s">
        <v>
1148</v>
      </c>
      <c r="I7" s="3797" t="s">
        <v>
1143</v>
      </c>
      <c r="J7" s="3911" t="s">
        <v>
4184</v>
      </c>
      <c r="K7" s="3819" t="s">
        <v>
1148</v>
      </c>
      <c r="L7" s="3797" t="s">
        <v>
1143</v>
      </c>
      <c r="M7" s="3912" t="s">
        <v>
4184</v>
      </c>
      <c r="N7" s="1819"/>
    </row>
    <row r="8" spans="1:14" s="544" customFormat="1" ht="18" customHeight="1">
      <c r="A8" s="3820" t="s">
        <v>
4179</v>
      </c>
      <c r="B8" s="3821">
        <v>
261911</v>
      </c>
      <c r="C8" s="3821">
        <v>
156279</v>
      </c>
      <c r="D8" s="3821">
        <v>
1147</v>
      </c>
      <c r="E8" s="3821">
        <v>
225010</v>
      </c>
      <c r="F8" s="3821">
        <v>
132674</v>
      </c>
      <c r="G8" s="3821">
        <v>
952</v>
      </c>
      <c r="H8" s="3821">
        <v>
36901</v>
      </c>
      <c r="I8" s="3821">
        <v>
23605</v>
      </c>
      <c r="J8" s="3821">
        <v>
195</v>
      </c>
      <c r="K8" s="3822">
        <v>
10.953655924447473</v>
      </c>
      <c r="L8" s="3823">
        <v>
15.61</v>
      </c>
      <c r="M8" s="3823">
        <v>
86.545454545454547</v>
      </c>
      <c r="N8" s="1387"/>
    </row>
    <row r="9" spans="1:14" s="1388" customFormat="1" ht="18" customHeight="1">
      <c r="A9" s="3820" t="s">
        <v>
473</v>
      </c>
      <c r="B9" s="3821">
        <v>
262107</v>
      </c>
      <c r="C9" s="3821">
        <v>
156279</v>
      </c>
      <c r="D9" s="3821">
        <v>
1147</v>
      </c>
      <c r="E9" s="3821">
        <v>
225206</v>
      </c>
      <c r="F9" s="3821">
        <v>
132674</v>
      </c>
      <c r="G9" s="3821">
        <v>
952</v>
      </c>
      <c r="H9" s="3821">
        <v>
36901</v>
      </c>
      <c r="I9" s="3821">
        <v>
23605</v>
      </c>
      <c r="J9" s="3821">
        <v>
195</v>
      </c>
      <c r="K9" s="3822">
        <v>
10.92331571033613</v>
      </c>
      <c r="L9" s="3823">
        <v>
15.740182702574446</v>
      </c>
      <c r="M9" s="3823">
        <v>
59.5</v>
      </c>
      <c r="N9" s="1387"/>
    </row>
    <row r="10" spans="1:14" s="1355" customFormat="1" ht="18" customHeight="1">
      <c r="A10" s="3824">
        <v>
2</v>
      </c>
      <c r="B10" s="3825">
        <v>
262185</v>
      </c>
      <c r="C10" s="3821">
        <v>
157700</v>
      </c>
      <c r="D10" s="3821">
        <v>
1147</v>
      </c>
      <c r="E10" s="3821">
        <v>
225284</v>
      </c>
      <c r="F10" s="3821">
        <v>
133934</v>
      </c>
      <c r="G10" s="3821">
        <v>
952</v>
      </c>
      <c r="H10" s="3821">
        <v>
36901</v>
      </c>
      <c r="I10" s="3821">
        <v>
23766</v>
      </c>
      <c r="J10" s="3821">
        <v>
195</v>
      </c>
      <c r="K10" s="3822">
        <v>
10.920213281628696</v>
      </c>
      <c r="L10" s="3823">
        <v>
15.59185098</v>
      </c>
      <c r="M10" s="3823">
        <v>
86.545454545454547</v>
      </c>
      <c r="N10" s="1387"/>
    </row>
    <row r="11" spans="1:14" s="1355" customFormat="1" ht="18" customHeight="1">
      <c r="A11" s="3824">
        <v>
3</v>
      </c>
      <c r="B11" s="3825">
        <v>
261706</v>
      </c>
      <c r="C11" s="3821">
        <v>
158893</v>
      </c>
      <c r="D11" s="3821">
        <v>
1147</v>
      </c>
      <c r="E11" s="3821">
        <v>
224805</v>
      </c>
      <c r="F11" s="3821">
        <v>
135127</v>
      </c>
      <c r="G11" s="3821">
        <v>
952</v>
      </c>
      <c r="H11" s="3821">
        <v>
36901</v>
      </c>
      <c r="I11" s="3821">
        <v>
23766</v>
      </c>
      <c r="J11" s="3821">
        <v>
195</v>
      </c>
      <c r="K11" s="3822">
        <v>
10.907039930134394</v>
      </c>
      <c r="L11" s="3823">
        <v>
15.386813937599635</v>
      </c>
      <c r="M11" s="3823">
        <v>
59.5</v>
      </c>
      <c r="N11" s="1387"/>
    </row>
    <row r="12" spans="1:14" s="1394" customFormat="1" ht="18" customHeight="1">
      <c r="A12" s="3826">
        <v>
4</v>
      </c>
      <c r="B12" s="3827">
        <f>
E12+H12</f>
        <v>
261689</v>
      </c>
      <c r="C12" s="3828">
        <f>
F12+I12</f>
        <v>
160363</v>
      </c>
      <c r="D12" s="3828">
        <f>
G12+J12</f>
        <v>
1147</v>
      </c>
      <c r="E12" s="3828">
        <v>
224789</v>
      </c>
      <c r="F12" s="3828">
        <v>
136597</v>
      </c>
      <c r="G12" s="3828">
        <v>
952</v>
      </c>
      <c r="H12" s="3828">
        <v>
36900</v>
      </c>
      <c r="I12" s="3828">
        <v>
23766</v>
      </c>
      <c r="J12" s="3828">
        <v>
195</v>
      </c>
      <c r="K12" s="3829">
        <v>
10.987096143506525</v>
      </c>
      <c r="L12" s="3830">
        <v>
15.522386363636363</v>
      </c>
      <c r="M12" s="3830">
        <v>
105.77777777777777</v>
      </c>
      <c r="N12" s="2546"/>
    </row>
    <row r="13" spans="1:14" s="1355" customFormat="1" ht="15" customHeight="1">
      <c r="A13" s="1395" t="s">
        <v>
2137</v>
      </c>
      <c r="B13" s="1396"/>
      <c r="C13" s="1396"/>
      <c r="D13" s="1396"/>
      <c r="E13" s="1396"/>
    </row>
  </sheetData>
  <mergeCells count="8">
    <mergeCell ref="A1:E1"/>
    <mergeCell ref="A2:E2"/>
    <mergeCell ref="A3:M3"/>
    <mergeCell ref="A6:A7"/>
    <mergeCell ref="K6:M6"/>
    <mergeCell ref="B6:D6"/>
    <mergeCell ref="E6:G6"/>
    <mergeCell ref="H6:J6"/>
  </mergeCells>
  <phoneticPr fontId="25"/>
  <pageMargins left="0.70866141732283472" right="0.70866141732283472" top="0.74803149606299213" bottom="0.74803149606299213" header="0.31496062992125984" footer="0.3149606299212598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pageSetUpPr fitToPage="1"/>
  </sheetPr>
  <dimension ref="A1:E14"/>
  <sheetViews>
    <sheetView zoomScaleNormal="100" zoomScaleSheetLayoutView="100" workbookViewId="0">
      <selection activeCell="B23" sqref="B23"/>
    </sheetView>
  </sheetViews>
  <sheetFormatPr defaultColWidth="9" defaultRowHeight="13.5"/>
  <cols>
    <col min="1" max="1" width="22.625" style="79" customWidth="1"/>
    <col min="2" max="2" width="25.625" style="79" customWidth="1"/>
    <col min="3" max="5" width="25.625" style="78" customWidth="1"/>
    <col min="6" max="16384" width="9" style="78"/>
  </cols>
  <sheetData>
    <row r="1" spans="1:5" s="1482" customFormat="1" ht="20.100000000000001" customHeight="1">
      <c r="A1" s="4569" t="str">
        <f>
HYPERLINK("#目次!A1","【目次に戻る】")</f>
        <v>
【目次に戻る】</v>
      </c>
      <c r="B1" s="4569"/>
      <c r="C1" s="4569"/>
      <c r="D1" s="4569"/>
      <c r="E1" s="4569"/>
    </row>
    <row r="2" spans="1:5" s="1482" customFormat="1" ht="20.100000000000001" customHeight="1">
      <c r="A2" s="4569" t="str">
        <f>
HYPERLINK("#業務所管課別目次!A1","【業務所管課別目次に戻る】")</f>
        <v>
【業務所管課別目次に戻る】</v>
      </c>
      <c r="B2" s="4569"/>
      <c r="C2" s="4569"/>
      <c r="D2" s="4569"/>
      <c r="E2" s="4569"/>
    </row>
    <row r="3" spans="1:5" ht="26.1" customHeight="1">
      <c r="A3" s="4574" t="s">
        <v>
9107</v>
      </c>
      <c r="B3" s="4574"/>
      <c r="C3" s="4574"/>
      <c r="D3" s="4574"/>
      <c r="E3" s="4574"/>
    </row>
    <row r="4" spans="1:5" s="82" customFormat="1" ht="15" customHeight="1">
      <c r="A4" s="104"/>
      <c r="B4" s="104"/>
      <c r="C4" s="104"/>
      <c r="D4" s="104"/>
      <c r="E4" s="104"/>
    </row>
    <row r="5" spans="1:5" s="82" customFormat="1" ht="15" customHeight="1" thickBot="1">
      <c r="A5" s="2450"/>
      <c r="B5" s="2450"/>
      <c r="C5" s="2451"/>
      <c r="E5" s="2455" t="s">
        <v>
4174</v>
      </c>
    </row>
    <row r="6" spans="1:5" s="85" customFormat="1" ht="18" customHeight="1" thickTop="1">
      <c r="A6" s="5237" t="s">
        <v>
2305</v>
      </c>
      <c r="B6" s="4579" t="s">
        <v>
3498</v>
      </c>
      <c r="C6" s="4579"/>
      <c r="D6" s="4579" t="s">
        <v>
3496</v>
      </c>
      <c r="E6" s="4603"/>
    </row>
    <row r="7" spans="1:5" s="85" customFormat="1" ht="18" customHeight="1">
      <c r="A7" s="5238"/>
      <c r="B7" s="2443" t="s">
        <v>
4175</v>
      </c>
      <c r="C7" s="2443" t="s">
        <v>
4176</v>
      </c>
      <c r="D7" s="2443" t="s">
        <v>
4175</v>
      </c>
      <c r="E7" s="2446" t="s">
        <v>
4176</v>
      </c>
    </row>
    <row r="8" spans="1:5" s="56" customFormat="1" ht="18" customHeight="1">
      <c r="A8" s="71"/>
      <c r="B8" s="70" t="s">
        <v>
3303</v>
      </c>
      <c r="C8" s="67" t="s">
        <v>
2216</v>
      </c>
      <c r="D8" s="67" t="s">
        <v>
3303</v>
      </c>
      <c r="E8" s="67" t="s">
        <v>
2216</v>
      </c>
    </row>
    <row r="9" spans="1:5" s="85" customFormat="1" ht="18" customHeight="1">
      <c r="A9" s="94" t="s">
        <v>
4177</v>
      </c>
      <c r="B9" s="2151">
        <v>
97</v>
      </c>
      <c r="C9" s="2019">
        <v>
0.48</v>
      </c>
      <c r="D9" s="22">
        <v>
324</v>
      </c>
      <c r="E9" s="2019">
        <v>
3.55</v>
      </c>
    </row>
    <row r="10" spans="1:5" s="85" customFormat="1" ht="18" customHeight="1">
      <c r="A10" s="94">
        <v>
29</v>
      </c>
      <c r="B10" s="2151">
        <v>
91</v>
      </c>
      <c r="C10" s="2019">
        <v>
0.45</v>
      </c>
      <c r="D10" s="22">
        <v>
336</v>
      </c>
      <c r="E10" s="2019">
        <v>
3.89</v>
      </c>
    </row>
    <row r="11" spans="1:5" s="85" customFormat="1" ht="18" customHeight="1">
      <c r="A11" s="94">
        <v>
30</v>
      </c>
      <c r="B11" s="2151">
        <v>
129</v>
      </c>
      <c r="C11" s="2019">
        <v>
0.63</v>
      </c>
      <c r="D11" s="22">
        <v>
393</v>
      </c>
      <c r="E11" s="2019">
        <v>
4.62</v>
      </c>
    </row>
    <row r="12" spans="1:5" s="85" customFormat="1" ht="18" customHeight="1">
      <c r="A12" s="94" t="s">
        <v>
2819</v>
      </c>
      <c r="B12" s="2151">
        <v>
151</v>
      </c>
      <c r="C12" s="2019">
        <v>
0.73</v>
      </c>
      <c r="D12" s="22">
        <v>
385</v>
      </c>
      <c r="E12" s="2019">
        <v>
4.55</v>
      </c>
    </row>
    <row r="13" spans="1:5" s="91" customFormat="1" ht="18" customHeight="1">
      <c r="A13" s="2482">
        <v>
2</v>
      </c>
      <c r="B13" s="2545">
        <v>
196</v>
      </c>
      <c r="C13" s="4247">
        <v>
0.95</v>
      </c>
      <c r="D13" s="2484">
        <v>
433</v>
      </c>
      <c r="E13" s="4247">
        <v>
5.0199999999999996</v>
      </c>
    </row>
    <row r="14" spans="1:5" s="105" customFormat="1" ht="15" customHeight="1">
      <c r="A14" s="2452" t="s">
        <v>
4178</v>
      </c>
      <c r="B14" s="2452"/>
      <c r="C14" s="106"/>
      <c r="D14" s="106"/>
      <c r="E14" s="106"/>
    </row>
  </sheetData>
  <mergeCells count="6">
    <mergeCell ref="A1:E1"/>
    <mergeCell ref="A2:E2"/>
    <mergeCell ref="A3:E3"/>
    <mergeCell ref="A6:A7"/>
    <mergeCell ref="B6:C6"/>
    <mergeCell ref="D6:E6"/>
  </mergeCells>
  <phoneticPr fontId="25"/>
  <pageMargins left="0.70866141732283472" right="0.70866141732283472" top="0.74803149606299213" bottom="0.74803149606299213" header="0.31496062992125984"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165"/>
  <sheetViews>
    <sheetView zoomScaleNormal="100" zoomScaleSheetLayoutView="100" workbookViewId="0">
      <selection activeCell="B23" sqref="B23"/>
    </sheetView>
  </sheetViews>
  <sheetFormatPr defaultRowHeight="13.5"/>
  <cols>
    <col min="1" max="1" width="15.125" style="129" customWidth="1"/>
    <col min="2" max="4" width="8.625" style="129" customWidth="1"/>
    <col min="5" max="16" width="7.375" style="128" customWidth="1"/>
    <col min="17" max="16384" width="9" style="128"/>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151" customFormat="1" ht="26.1" customHeight="1">
      <c r="A3" s="4630" t="s">
        <v>
9339</v>
      </c>
      <c r="B3" s="4630"/>
      <c r="C3" s="4630"/>
      <c r="D3" s="4630"/>
      <c r="E3" s="4630"/>
      <c r="F3" s="4630"/>
      <c r="G3" s="4630"/>
      <c r="H3" s="4630"/>
      <c r="I3" s="4630"/>
      <c r="J3" s="4630"/>
      <c r="K3" s="4630"/>
      <c r="L3" s="4630"/>
      <c r="M3" s="4630"/>
      <c r="N3" s="4630"/>
      <c r="O3" s="4630"/>
      <c r="P3" s="4630"/>
    </row>
    <row r="4" spans="1:16" s="151" customFormat="1" ht="15" customHeight="1">
      <c r="A4" s="153"/>
      <c r="B4" s="152"/>
      <c r="C4" s="152"/>
      <c r="D4" s="152"/>
      <c r="E4" s="152"/>
      <c r="F4" s="152"/>
      <c r="G4" s="152"/>
      <c r="H4" s="152"/>
      <c r="I4" s="152"/>
      <c r="J4" s="152"/>
      <c r="K4" s="152"/>
      <c r="L4" s="152"/>
      <c r="M4" s="152"/>
      <c r="N4" s="152"/>
      <c r="O4" s="152"/>
      <c r="P4" s="152"/>
    </row>
    <row r="5" spans="1:16" s="130" customFormat="1" ht="15" customHeight="1" thickBot="1">
      <c r="A5" s="150" t="s">
        <v>
9283</v>
      </c>
      <c r="B5" s="149"/>
      <c r="C5" s="148"/>
      <c r="D5" s="148"/>
      <c r="O5" s="147"/>
      <c r="P5" s="146" t="s">
        <v>
4069</v>
      </c>
    </row>
    <row r="6" spans="1:16" s="140" customFormat="1" ht="18" customHeight="1" thickTop="1">
      <c r="A6" s="4631" t="s">
        <v>
191</v>
      </c>
      <c r="B6" s="4633" t="s">
        <v>
23</v>
      </c>
      <c r="C6" s="4634"/>
      <c r="D6" s="4635"/>
      <c r="E6" s="4636" t="s">
        <v>
262</v>
      </c>
      <c r="F6" s="4636"/>
      <c r="G6" s="4637" t="s">
        <v>
261</v>
      </c>
      <c r="H6" s="4636"/>
      <c r="I6" s="4637" t="s">
        <v>
260</v>
      </c>
      <c r="J6" s="4636"/>
      <c r="K6" s="4637" t="s">
        <v>
259</v>
      </c>
      <c r="L6" s="4636"/>
      <c r="M6" s="4637" t="s">
        <v>
258</v>
      </c>
      <c r="N6" s="4636"/>
      <c r="O6" s="4637" t="s">
        <v>
257</v>
      </c>
      <c r="P6" s="4636"/>
    </row>
    <row r="7" spans="1:16" s="140" customFormat="1" ht="18" customHeight="1">
      <c r="A7" s="4632"/>
      <c r="B7" s="145" t="s">
        <v>
23</v>
      </c>
      <c r="C7" s="144" t="s">
        <v>
1</v>
      </c>
      <c r="D7" s="143" t="s">
        <v>
2</v>
      </c>
      <c r="E7" s="142" t="s">
        <v>
1</v>
      </c>
      <c r="F7" s="141" t="s">
        <v>
2</v>
      </c>
      <c r="G7" s="141" t="s">
        <v>
1</v>
      </c>
      <c r="H7" s="141" t="s">
        <v>
2</v>
      </c>
      <c r="I7" s="141" t="s">
        <v>
1</v>
      </c>
      <c r="J7" s="141" t="s">
        <v>
2</v>
      </c>
      <c r="K7" s="141" t="s">
        <v>
1</v>
      </c>
      <c r="L7" s="141" t="s">
        <v>
2</v>
      </c>
      <c r="M7" s="141" t="s">
        <v>
1</v>
      </c>
      <c r="N7" s="141" t="s">
        <v>
2</v>
      </c>
      <c r="O7" s="141" t="s">
        <v>
1</v>
      </c>
      <c r="P7" s="141" t="s">
        <v>
2</v>
      </c>
    </row>
    <row r="8" spans="1:16" s="138" customFormat="1" ht="18" customHeight="1">
      <c r="A8" s="139" t="s">
        <v>
23</v>
      </c>
      <c r="B8" s="4333">
        <v>
462083</v>
      </c>
      <c r="C8" s="4333">
        <v>
230439</v>
      </c>
      <c r="D8" s="4333">
        <v>
231644</v>
      </c>
      <c r="E8" s="4331">
        <v>
8419</v>
      </c>
      <c r="F8" s="4331">
        <v>
7977</v>
      </c>
      <c r="G8" s="4331">
        <v>
9192</v>
      </c>
      <c r="H8" s="4331">
        <v>
8714</v>
      </c>
      <c r="I8" s="4331">
        <v>
9278</v>
      </c>
      <c r="J8" s="4331">
        <v>
8759</v>
      </c>
      <c r="K8" s="4331">
        <v>
9379</v>
      </c>
      <c r="L8" s="4331">
        <v>
8712</v>
      </c>
      <c r="M8" s="4331">
        <v>
13061</v>
      </c>
      <c r="N8" s="4331">
        <v>
12700</v>
      </c>
      <c r="O8" s="4331">
        <v>
15182</v>
      </c>
      <c r="P8" s="4331">
        <v>
14643</v>
      </c>
    </row>
    <row r="9" spans="1:16" s="135" customFormat="1" ht="18" customHeight="1">
      <c r="A9" s="137" t="s">
        <v>
9896</v>
      </c>
      <c r="B9" s="4334">
        <v>
1927</v>
      </c>
      <c r="C9" s="4332">
        <v>
968</v>
      </c>
      <c r="D9" s="4332">
        <v>
959</v>
      </c>
      <c r="E9" s="4332">
        <v>
21</v>
      </c>
      <c r="F9" s="4332">
        <v>
24</v>
      </c>
      <c r="G9" s="4332">
        <v>
25</v>
      </c>
      <c r="H9" s="4332">
        <v>
24</v>
      </c>
      <c r="I9" s="4332">
        <v>
32</v>
      </c>
      <c r="J9" s="4332">
        <v>
32</v>
      </c>
      <c r="K9" s="4332">
        <v>
41</v>
      </c>
      <c r="L9" s="4332">
        <v>
45</v>
      </c>
      <c r="M9" s="4332">
        <v>
48</v>
      </c>
      <c r="N9" s="4332">
        <v>
47</v>
      </c>
      <c r="O9" s="4332">
        <v>
51</v>
      </c>
      <c r="P9" s="4332">
        <v>
52</v>
      </c>
    </row>
    <row r="10" spans="1:16" s="135" customFormat="1" ht="18" customHeight="1">
      <c r="A10" s="137" t="s">
        <v>
9897</v>
      </c>
      <c r="B10" s="4334">
        <v>
3011</v>
      </c>
      <c r="C10" s="4332">
        <v>
1527</v>
      </c>
      <c r="D10" s="4332">
        <v>
1484</v>
      </c>
      <c r="E10" s="4332">
        <v>
42</v>
      </c>
      <c r="F10" s="4332">
        <v>
43</v>
      </c>
      <c r="G10" s="4332">
        <v>
54</v>
      </c>
      <c r="H10" s="4332">
        <v>
57</v>
      </c>
      <c r="I10" s="4332">
        <v>
79</v>
      </c>
      <c r="J10" s="4332">
        <v>
72</v>
      </c>
      <c r="K10" s="4332">
        <v>
69</v>
      </c>
      <c r="L10" s="4332">
        <v>
64</v>
      </c>
      <c r="M10" s="4332">
        <v>
71</v>
      </c>
      <c r="N10" s="4332">
        <v>
77</v>
      </c>
      <c r="O10" s="4332">
        <v>
97</v>
      </c>
      <c r="P10" s="4332">
        <v>
97</v>
      </c>
    </row>
    <row r="11" spans="1:16" s="135" customFormat="1" ht="18" customHeight="1">
      <c r="A11" s="137" t="s">
        <v>
9898</v>
      </c>
      <c r="B11" s="4334">
        <v>
2345</v>
      </c>
      <c r="C11" s="4332">
        <v>
1194</v>
      </c>
      <c r="D11" s="4332">
        <v>
1151</v>
      </c>
      <c r="E11" s="4332">
        <v>
39</v>
      </c>
      <c r="F11" s="4332">
        <v>
44</v>
      </c>
      <c r="G11" s="4332">
        <v>
37</v>
      </c>
      <c r="H11" s="4332">
        <v>
33</v>
      </c>
      <c r="I11" s="4332">
        <v>
43</v>
      </c>
      <c r="J11" s="4332">
        <v>
52</v>
      </c>
      <c r="K11" s="4332">
        <v>
46</v>
      </c>
      <c r="L11" s="4332">
        <v>
37</v>
      </c>
      <c r="M11" s="4332">
        <v>
64</v>
      </c>
      <c r="N11" s="4332">
        <v>
46</v>
      </c>
      <c r="O11" s="4332">
        <v>
72</v>
      </c>
      <c r="P11" s="4332">
        <v>
73</v>
      </c>
    </row>
    <row r="12" spans="1:16" s="135" customFormat="1" ht="18" customHeight="1">
      <c r="A12" s="137" t="s">
        <v>
9899</v>
      </c>
      <c r="B12" s="4334">
        <v>
2635</v>
      </c>
      <c r="C12" s="4332">
        <v>
1305</v>
      </c>
      <c r="D12" s="4332">
        <v>
1330</v>
      </c>
      <c r="E12" s="4332">
        <v>
44</v>
      </c>
      <c r="F12" s="4332">
        <v>
35</v>
      </c>
      <c r="G12" s="4332">
        <v>
50</v>
      </c>
      <c r="H12" s="4332">
        <v>
44</v>
      </c>
      <c r="I12" s="4332">
        <v>
54</v>
      </c>
      <c r="J12" s="4332">
        <v>
62</v>
      </c>
      <c r="K12" s="4332">
        <v>
64</v>
      </c>
      <c r="L12" s="4332">
        <v>
51</v>
      </c>
      <c r="M12" s="4332">
        <v>
68</v>
      </c>
      <c r="N12" s="4332">
        <v>
70</v>
      </c>
      <c r="O12" s="4332">
        <v>
85</v>
      </c>
      <c r="P12" s="4332">
        <v>
90</v>
      </c>
    </row>
    <row r="13" spans="1:16" s="135" customFormat="1" ht="18" customHeight="1">
      <c r="A13" s="137" t="s">
        <v>
9900</v>
      </c>
      <c r="B13" s="4334">
        <v>
3008</v>
      </c>
      <c r="C13" s="4332">
        <v>
1444</v>
      </c>
      <c r="D13" s="4332">
        <v>
1564</v>
      </c>
      <c r="E13" s="4332">
        <v>
44</v>
      </c>
      <c r="F13" s="4332">
        <v>
44</v>
      </c>
      <c r="G13" s="4332">
        <v>
56</v>
      </c>
      <c r="H13" s="4332">
        <v>
64</v>
      </c>
      <c r="I13" s="4332">
        <v>
56</v>
      </c>
      <c r="J13" s="4332">
        <v>
75</v>
      </c>
      <c r="K13" s="4332">
        <v>
57</v>
      </c>
      <c r="L13" s="4332">
        <v>
56</v>
      </c>
      <c r="M13" s="4332">
        <v>
92</v>
      </c>
      <c r="N13" s="4332">
        <v>
93</v>
      </c>
      <c r="O13" s="4332">
        <v>
129</v>
      </c>
      <c r="P13" s="4332">
        <v>
118</v>
      </c>
    </row>
    <row r="14" spans="1:16" s="135" customFormat="1" ht="18" customHeight="1">
      <c r="A14" s="137" t="s">
        <v>
9901</v>
      </c>
      <c r="B14" s="4334">
        <v>
3467</v>
      </c>
      <c r="C14" s="4332">
        <v>
1694</v>
      </c>
      <c r="D14" s="4332">
        <v>
1773</v>
      </c>
      <c r="E14" s="4332">
        <v>
77</v>
      </c>
      <c r="F14" s="4332">
        <v>
73</v>
      </c>
      <c r="G14" s="4332">
        <v>
63</v>
      </c>
      <c r="H14" s="4332">
        <v>
50</v>
      </c>
      <c r="I14" s="4332">
        <v>
67</v>
      </c>
      <c r="J14" s="4332">
        <v>
75</v>
      </c>
      <c r="K14" s="4332">
        <v>
63</v>
      </c>
      <c r="L14" s="4332">
        <v>
54</v>
      </c>
      <c r="M14" s="4332">
        <v>
89</v>
      </c>
      <c r="N14" s="4332">
        <v>
87</v>
      </c>
      <c r="O14" s="4332">
        <v>
101</v>
      </c>
      <c r="P14" s="4332">
        <v>
111</v>
      </c>
    </row>
    <row r="15" spans="1:16" s="135" customFormat="1" ht="18" customHeight="1">
      <c r="A15" s="137" t="s">
        <v>
9902</v>
      </c>
      <c r="B15" s="4334">
        <v>
1820</v>
      </c>
      <c r="C15" s="4332">
        <v>
893</v>
      </c>
      <c r="D15" s="4332">
        <v>
927</v>
      </c>
      <c r="E15" s="4332">
        <v>
34</v>
      </c>
      <c r="F15" s="4332">
        <v>
19</v>
      </c>
      <c r="G15" s="4332">
        <v>
35</v>
      </c>
      <c r="H15" s="4332">
        <v>
20</v>
      </c>
      <c r="I15" s="4332">
        <v>
15</v>
      </c>
      <c r="J15" s="4332">
        <v>
16</v>
      </c>
      <c r="K15" s="4332">
        <v>
28</v>
      </c>
      <c r="L15" s="4332">
        <v>
26</v>
      </c>
      <c r="M15" s="4332">
        <v>
50</v>
      </c>
      <c r="N15" s="4332">
        <v>
61</v>
      </c>
      <c r="O15" s="4332">
        <v>
61</v>
      </c>
      <c r="P15" s="4332">
        <v>
64</v>
      </c>
    </row>
    <row r="16" spans="1:16" s="135" customFormat="1" ht="18" customHeight="1">
      <c r="A16" s="137" t="s">
        <v>
9903</v>
      </c>
      <c r="B16" s="4334">
        <v>
4991</v>
      </c>
      <c r="C16" s="4332">
        <v>
2485</v>
      </c>
      <c r="D16" s="4332">
        <v>
2506</v>
      </c>
      <c r="E16" s="4332">
        <v>
100</v>
      </c>
      <c r="F16" s="4332">
        <v>
86</v>
      </c>
      <c r="G16" s="4332">
        <v>
79</v>
      </c>
      <c r="H16" s="4332">
        <v>
85</v>
      </c>
      <c r="I16" s="4332">
        <v>
85</v>
      </c>
      <c r="J16" s="4332">
        <v>
77</v>
      </c>
      <c r="K16" s="4332">
        <v>
64</v>
      </c>
      <c r="L16" s="4332">
        <v>
78</v>
      </c>
      <c r="M16" s="4332">
        <v>
131</v>
      </c>
      <c r="N16" s="4332">
        <v>
139</v>
      </c>
      <c r="O16" s="4332">
        <v>
174</v>
      </c>
      <c r="P16" s="4332">
        <v>
172</v>
      </c>
    </row>
    <row r="17" spans="1:16" s="135" customFormat="1" ht="18" customHeight="1">
      <c r="A17" s="137" t="s">
        <v>
9904</v>
      </c>
      <c r="B17" s="4334">
        <v>
2235</v>
      </c>
      <c r="C17" s="4332">
        <v>
1121</v>
      </c>
      <c r="D17" s="4332">
        <v>
1114</v>
      </c>
      <c r="E17" s="4332">
        <v>
41</v>
      </c>
      <c r="F17" s="4332">
        <v>
53</v>
      </c>
      <c r="G17" s="4332">
        <v>
58</v>
      </c>
      <c r="H17" s="4332">
        <v>
57</v>
      </c>
      <c r="I17" s="4332">
        <v>
38</v>
      </c>
      <c r="J17" s="4332">
        <v>
57</v>
      </c>
      <c r="K17" s="4332">
        <v>
63</v>
      </c>
      <c r="L17" s="4332">
        <v>
52</v>
      </c>
      <c r="M17" s="4332">
        <v>
60</v>
      </c>
      <c r="N17" s="4332">
        <v>
71</v>
      </c>
      <c r="O17" s="4332">
        <v>
72</v>
      </c>
      <c r="P17" s="4332">
        <v>
63</v>
      </c>
    </row>
    <row r="18" spans="1:16" s="135" customFormat="1" ht="18" customHeight="1">
      <c r="A18" s="137" t="s">
        <v>
9905</v>
      </c>
      <c r="B18" s="4334">
        <v>
2071</v>
      </c>
      <c r="C18" s="4332">
        <v>
1066</v>
      </c>
      <c r="D18" s="4332">
        <v>
1005</v>
      </c>
      <c r="E18" s="4332">
        <v>
30</v>
      </c>
      <c r="F18" s="4332">
        <v>
19</v>
      </c>
      <c r="G18" s="4332">
        <v>
45</v>
      </c>
      <c r="H18" s="4332">
        <v>
37</v>
      </c>
      <c r="I18" s="4332">
        <v>
38</v>
      </c>
      <c r="J18" s="4332">
        <v>
36</v>
      </c>
      <c r="K18" s="4332">
        <v>
29</v>
      </c>
      <c r="L18" s="4332">
        <v>
25</v>
      </c>
      <c r="M18" s="4332">
        <v>
74</v>
      </c>
      <c r="N18" s="4332">
        <v>
64</v>
      </c>
      <c r="O18" s="4332">
        <v>
66</v>
      </c>
      <c r="P18" s="4332">
        <v>
74</v>
      </c>
    </row>
    <row r="19" spans="1:16" s="135" customFormat="1" ht="18" customHeight="1">
      <c r="A19" s="137" t="s">
        <v>
9906</v>
      </c>
      <c r="B19" s="4334">
        <v>
2443</v>
      </c>
      <c r="C19" s="4332">
        <v>
1229</v>
      </c>
      <c r="D19" s="4332">
        <v>
1214</v>
      </c>
      <c r="E19" s="4332">
        <v>
29</v>
      </c>
      <c r="F19" s="4332">
        <v>
33</v>
      </c>
      <c r="G19" s="4332">
        <v>
52</v>
      </c>
      <c r="H19" s="4332">
        <v>
48</v>
      </c>
      <c r="I19" s="4332">
        <v>
35</v>
      </c>
      <c r="J19" s="4332">
        <v>
38</v>
      </c>
      <c r="K19" s="4332">
        <v>
57</v>
      </c>
      <c r="L19" s="4332">
        <v>
40</v>
      </c>
      <c r="M19" s="4332">
        <v>
52</v>
      </c>
      <c r="N19" s="4332">
        <v>
50</v>
      </c>
      <c r="O19" s="4332">
        <v>
79</v>
      </c>
      <c r="P19" s="4332">
        <v>
81</v>
      </c>
    </row>
    <row r="20" spans="1:16" s="135" customFormat="1" ht="18" customHeight="1">
      <c r="A20" s="137" t="s">
        <v>
9907</v>
      </c>
      <c r="B20" s="4334">
        <v>
4660</v>
      </c>
      <c r="C20" s="4332">
        <v>
2290</v>
      </c>
      <c r="D20" s="4332">
        <v>
2370</v>
      </c>
      <c r="E20" s="4332">
        <v>
76</v>
      </c>
      <c r="F20" s="4332">
        <v>
68</v>
      </c>
      <c r="G20" s="4332">
        <v>
91</v>
      </c>
      <c r="H20" s="4332">
        <v>
93</v>
      </c>
      <c r="I20" s="4332">
        <v>
82</v>
      </c>
      <c r="J20" s="4332">
        <v>
87</v>
      </c>
      <c r="K20" s="4332">
        <v>
87</v>
      </c>
      <c r="L20" s="4332">
        <v>
84</v>
      </c>
      <c r="M20" s="4332">
        <v>
127</v>
      </c>
      <c r="N20" s="4332">
        <v>
110</v>
      </c>
      <c r="O20" s="4332">
        <v>
119</v>
      </c>
      <c r="P20" s="4332">
        <v>
148</v>
      </c>
    </row>
    <row r="21" spans="1:16" s="135" customFormat="1" ht="18" customHeight="1">
      <c r="A21" s="137" t="s">
        <v>
9908</v>
      </c>
      <c r="B21" s="4334">
        <v>
2700</v>
      </c>
      <c r="C21" s="4332">
        <v>
1347</v>
      </c>
      <c r="D21" s="4332">
        <v>
1353</v>
      </c>
      <c r="E21" s="4332">
        <v>
35</v>
      </c>
      <c r="F21" s="4332">
        <v>
36</v>
      </c>
      <c r="G21" s="4332">
        <v>
32</v>
      </c>
      <c r="H21" s="4332">
        <v>
37</v>
      </c>
      <c r="I21" s="4332">
        <v>
48</v>
      </c>
      <c r="J21" s="4332">
        <v>
37</v>
      </c>
      <c r="K21" s="4332">
        <v>
41</v>
      </c>
      <c r="L21" s="4332">
        <v>
35</v>
      </c>
      <c r="M21" s="4332">
        <v>
81</v>
      </c>
      <c r="N21" s="4332">
        <v>
77</v>
      </c>
      <c r="O21" s="4332">
        <v>
100</v>
      </c>
      <c r="P21" s="4332">
        <v>
97</v>
      </c>
    </row>
    <row r="22" spans="1:16" s="135" customFormat="1" ht="18" customHeight="1">
      <c r="A22" s="137" t="s">
        <v>
9909</v>
      </c>
      <c r="B22" s="4334">
        <v>
2254</v>
      </c>
      <c r="C22" s="4332">
        <v>
1082</v>
      </c>
      <c r="D22" s="4332">
        <v>
1172</v>
      </c>
      <c r="E22" s="4332">
        <v>
30</v>
      </c>
      <c r="F22" s="4332">
        <v>
30</v>
      </c>
      <c r="G22" s="4332">
        <v>
34</v>
      </c>
      <c r="H22" s="4332">
        <v>
26</v>
      </c>
      <c r="I22" s="4332">
        <v>
33</v>
      </c>
      <c r="J22" s="4332">
        <v>
44</v>
      </c>
      <c r="K22" s="4332">
        <v>
45</v>
      </c>
      <c r="L22" s="4332">
        <v>
50</v>
      </c>
      <c r="M22" s="4332">
        <v>
88</v>
      </c>
      <c r="N22" s="4332">
        <v>
89</v>
      </c>
      <c r="O22" s="4332">
        <v>
86</v>
      </c>
      <c r="P22" s="4332">
        <v>
91</v>
      </c>
    </row>
    <row r="23" spans="1:16" s="135" customFormat="1" ht="18" customHeight="1">
      <c r="A23" s="137" t="s">
        <v>
9910</v>
      </c>
      <c r="B23" s="4334">
        <v>
2091</v>
      </c>
      <c r="C23" s="4332">
        <v>
1067</v>
      </c>
      <c r="D23" s="4332">
        <v>
1024</v>
      </c>
      <c r="E23" s="4332">
        <v>
40</v>
      </c>
      <c r="F23" s="4332">
        <v>
47</v>
      </c>
      <c r="G23" s="4332">
        <v>
44</v>
      </c>
      <c r="H23" s="4332">
        <v>
32</v>
      </c>
      <c r="I23" s="4332">
        <v>
35</v>
      </c>
      <c r="J23" s="4332">
        <v>
40</v>
      </c>
      <c r="K23" s="4332">
        <v>
43</v>
      </c>
      <c r="L23" s="4332">
        <v>
37</v>
      </c>
      <c r="M23" s="4332">
        <v>
88</v>
      </c>
      <c r="N23" s="4332">
        <v>
79</v>
      </c>
      <c r="O23" s="4332">
        <v>
94</v>
      </c>
      <c r="P23" s="4332">
        <v>
82</v>
      </c>
    </row>
    <row r="24" spans="1:16" s="135" customFormat="1" ht="18" customHeight="1">
      <c r="A24" s="137" t="s">
        <v>
9911</v>
      </c>
      <c r="B24" s="4334">
        <v>
3760</v>
      </c>
      <c r="C24" s="4332">
        <v>
1930</v>
      </c>
      <c r="D24" s="4332">
        <v>
1830</v>
      </c>
      <c r="E24" s="4332">
        <v>
55</v>
      </c>
      <c r="F24" s="4332">
        <v>
56</v>
      </c>
      <c r="G24" s="4332">
        <v>
80</v>
      </c>
      <c r="H24" s="4332">
        <v>
59</v>
      </c>
      <c r="I24" s="4332">
        <v>
81</v>
      </c>
      <c r="J24" s="4332">
        <v>
77</v>
      </c>
      <c r="K24" s="4332">
        <v>
106</v>
      </c>
      <c r="L24" s="4332">
        <v>
74</v>
      </c>
      <c r="M24" s="4332">
        <v>
132</v>
      </c>
      <c r="N24" s="4332">
        <v>
94</v>
      </c>
      <c r="O24" s="4332">
        <v>
98</v>
      </c>
      <c r="P24" s="4332">
        <v>
114</v>
      </c>
    </row>
    <row r="25" spans="1:16" s="135" customFormat="1" ht="18" customHeight="1">
      <c r="A25" s="137" t="s">
        <v>
9912</v>
      </c>
      <c r="B25" s="4334">
        <v>
2480</v>
      </c>
      <c r="C25" s="4332">
        <v>
1290</v>
      </c>
      <c r="D25" s="4332">
        <v>
1190</v>
      </c>
      <c r="E25" s="4332">
        <v>
47</v>
      </c>
      <c r="F25" s="4332">
        <v>
31</v>
      </c>
      <c r="G25" s="4332">
        <v>
55</v>
      </c>
      <c r="H25" s="4332">
        <v>
45</v>
      </c>
      <c r="I25" s="4332">
        <v>
62</v>
      </c>
      <c r="J25" s="4332">
        <v>
59</v>
      </c>
      <c r="K25" s="4332">
        <v>
46</v>
      </c>
      <c r="L25" s="4332">
        <v>
52</v>
      </c>
      <c r="M25" s="4332">
        <v>
62</v>
      </c>
      <c r="N25" s="4332">
        <v>
55</v>
      </c>
      <c r="O25" s="4332">
        <v>
71</v>
      </c>
      <c r="P25" s="4332">
        <v>
86</v>
      </c>
    </row>
    <row r="26" spans="1:16" s="135" customFormat="1" ht="18" customHeight="1">
      <c r="A26" s="240" t="s">
        <v>
9913</v>
      </c>
      <c r="B26" s="4334">
        <v>
2051</v>
      </c>
      <c r="C26" s="4332">
        <v>
1036</v>
      </c>
      <c r="D26" s="4332">
        <v>
1015</v>
      </c>
      <c r="E26" s="4332">
        <v>
26</v>
      </c>
      <c r="F26" s="4332">
        <v>
25</v>
      </c>
      <c r="G26" s="4332">
        <v>
29</v>
      </c>
      <c r="H26" s="4332">
        <v>
23</v>
      </c>
      <c r="I26" s="4332">
        <v>
32</v>
      </c>
      <c r="J26" s="4332">
        <v>
20</v>
      </c>
      <c r="K26" s="4332">
        <v>
41</v>
      </c>
      <c r="L26" s="4332">
        <v>
40</v>
      </c>
      <c r="M26" s="4332">
        <v>
69</v>
      </c>
      <c r="N26" s="4332">
        <v>
70</v>
      </c>
      <c r="O26" s="4332">
        <v>
81</v>
      </c>
      <c r="P26" s="4332">
        <v>
74</v>
      </c>
    </row>
    <row r="27" spans="1:16" s="135" customFormat="1" ht="18" customHeight="1">
      <c r="A27" s="240" t="s">
        <v>
9914</v>
      </c>
      <c r="B27" s="4334">
        <v>
4322</v>
      </c>
      <c r="C27" s="4332">
        <v>
2157</v>
      </c>
      <c r="D27" s="4332">
        <v>
2165</v>
      </c>
      <c r="E27" s="4332">
        <v>
78</v>
      </c>
      <c r="F27" s="4332">
        <v>
89</v>
      </c>
      <c r="G27" s="4332">
        <v>
106</v>
      </c>
      <c r="H27" s="4332">
        <v>
93</v>
      </c>
      <c r="I27" s="4332">
        <v>
97</v>
      </c>
      <c r="J27" s="4332">
        <v>
100</v>
      </c>
      <c r="K27" s="4332">
        <v>
81</v>
      </c>
      <c r="L27" s="4332">
        <v>
88</v>
      </c>
      <c r="M27" s="4332">
        <v>
130</v>
      </c>
      <c r="N27" s="4332">
        <v>
88</v>
      </c>
      <c r="O27" s="4332">
        <v>
133</v>
      </c>
      <c r="P27" s="4332">
        <v>
107</v>
      </c>
    </row>
    <row r="28" spans="1:16" s="135" customFormat="1" ht="18" customHeight="1">
      <c r="A28" s="240" t="s">
        <v>
9915</v>
      </c>
      <c r="B28" s="4334">
        <v>
3137</v>
      </c>
      <c r="C28" s="4332">
        <v>
1548</v>
      </c>
      <c r="D28" s="4332">
        <v>
1589</v>
      </c>
      <c r="E28" s="4332">
        <v>
28</v>
      </c>
      <c r="F28" s="4332">
        <v>
36</v>
      </c>
      <c r="G28" s="4332">
        <v>
34</v>
      </c>
      <c r="H28" s="4332">
        <v>
36</v>
      </c>
      <c r="I28" s="4332">
        <v>
61</v>
      </c>
      <c r="J28" s="4332">
        <v>
50</v>
      </c>
      <c r="K28" s="4332">
        <v>
64</v>
      </c>
      <c r="L28" s="4332">
        <v>
64</v>
      </c>
      <c r="M28" s="4332">
        <v>
82</v>
      </c>
      <c r="N28" s="4332">
        <v>
112</v>
      </c>
      <c r="O28" s="4332">
        <v>
92</v>
      </c>
      <c r="P28" s="4332">
        <v>
104</v>
      </c>
    </row>
    <row r="29" spans="1:16" s="135" customFormat="1" ht="18" customHeight="1">
      <c r="A29" s="240" t="s">
        <v>
9916</v>
      </c>
      <c r="B29" s="4334">
        <v>
4391</v>
      </c>
      <c r="C29" s="4332">
        <v>
2147</v>
      </c>
      <c r="D29" s="4332">
        <v>
2244</v>
      </c>
      <c r="E29" s="4332">
        <v>
50</v>
      </c>
      <c r="F29" s="4332">
        <v>
37</v>
      </c>
      <c r="G29" s="4332">
        <v>
62</v>
      </c>
      <c r="H29" s="4332">
        <v>
75</v>
      </c>
      <c r="I29" s="4332">
        <v>
74</v>
      </c>
      <c r="J29" s="4332">
        <v>
90</v>
      </c>
      <c r="K29" s="4332">
        <v>
87</v>
      </c>
      <c r="L29" s="4332">
        <v>
97</v>
      </c>
      <c r="M29" s="4332">
        <v>
147</v>
      </c>
      <c r="N29" s="4332">
        <v>
184</v>
      </c>
      <c r="O29" s="4332">
        <v>
156</v>
      </c>
      <c r="P29" s="4332">
        <v>
155</v>
      </c>
    </row>
    <row r="30" spans="1:16" s="135" customFormat="1" ht="18" customHeight="1">
      <c r="A30" s="137" t="s">
        <v>
9917</v>
      </c>
      <c r="B30" s="4334">
        <v>
3068</v>
      </c>
      <c r="C30" s="4332">
        <v>
1520</v>
      </c>
      <c r="D30" s="4332">
        <v>
1548</v>
      </c>
      <c r="E30" s="4332">
        <v>
52</v>
      </c>
      <c r="F30" s="4332">
        <v>
59</v>
      </c>
      <c r="G30" s="4332">
        <v>
55</v>
      </c>
      <c r="H30" s="4332">
        <v>
56</v>
      </c>
      <c r="I30" s="4332">
        <v>
72</v>
      </c>
      <c r="J30" s="4332">
        <v>
47</v>
      </c>
      <c r="K30" s="4332">
        <v>
64</v>
      </c>
      <c r="L30" s="4332">
        <v>
53</v>
      </c>
      <c r="M30" s="4332">
        <v>
82</v>
      </c>
      <c r="N30" s="4332">
        <v>
99</v>
      </c>
      <c r="O30" s="4332">
        <v>
91</v>
      </c>
      <c r="P30" s="4332">
        <v>
105</v>
      </c>
    </row>
    <row r="31" spans="1:16" s="135" customFormat="1" ht="18" customHeight="1">
      <c r="A31" s="137" t="s">
        <v>
9918</v>
      </c>
      <c r="B31" s="4334">
        <v>
4163</v>
      </c>
      <c r="C31" s="4332">
        <v>
2031</v>
      </c>
      <c r="D31" s="4332">
        <v>
2132</v>
      </c>
      <c r="E31" s="4332">
        <v>
78</v>
      </c>
      <c r="F31" s="4332">
        <v>
56</v>
      </c>
      <c r="G31" s="4332">
        <v>
67</v>
      </c>
      <c r="H31" s="4332">
        <v>
63</v>
      </c>
      <c r="I31" s="4332">
        <v>
67</v>
      </c>
      <c r="J31" s="4332">
        <v>
66</v>
      </c>
      <c r="K31" s="4332">
        <v>
53</v>
      </c>
      <c r="L31" s="4332">
        <v>
62</v>
      </c>
      <c r="M31" s="4332">
        <v>
101</v>
      </c>
      <c r="N31" s="4332">
        <v>
91</v>
      </c>
      <c r="O31" s="4332">
        <v>
124</v>
      </c>
      <c r="P31" s="4332">
        <v>
127</v>
      </c>
    </row>
    <row r="32" spans="1:16" s="135" customFormat="1" ht="18" customHeight="1">
      <c r="A32" s="137" t="s">
        <v>
9919</v>
      </c>
      <c r="B32" s="4334">
        <v>
4934</v>
      </c>
      <c r="C32" s="4332">
        <v>
2443</v>
      </c>
      <c r="D32" s="4332">
        <v>
2491</v>
      </c>
      <c r="E32" s="4332">
        <v>
123</v>
      </c>
      <c r="F32" s="4332">
        <v>
134</v>
      </c>
      <c r="G32" s="4332">
        <v>
120</v>
      </c>
      <c r="H32" s="4332">
        <v>
128</v>
      </c>
      <c r="I32" s="4332">
        <v>
119</v>
      </c>
      <c r="J32" s="4332">
        <v>
106</v>
      </c>
      <c r="K32" s="4332">
        <v>
101</v>
      </c>
      <c r="L32" s="4332">
        <v>
102</v>
      </c>
      <c r="M32" s="4332">
        <v>
124</v>
      </c>
      <c r="N32" s="4332">
        <v>
120</v>
      </c>
      <c r="O32" s="4332">
        <v>
152</v>
      </c>
      <c r="P32" s="4332">
        <v>
177</v>
      </c>
    </row>
    <row r="33" spans="1:16" s="135" customFormat="1" ht="18" customHeight="1">
      <c r="A33" s="137" t="s">
        <v>
9920</v>
      </c>
      <c r="B33" s="4334">
        <v>
5677</v>
      </c>
      <c r="C33" s="4332">
        <v>
2807</v>
      </c>
      <c r="D33" s="4332">
        <v>
2870</v>
      </c>
      <c r="E33" s="4332">
        <v>
77</v>
      </c>
      <c r="F33" s="4332">
        <v>
71</v>
      </c>
      <c r="G33" s="4332">
        <v>
100</v>
      </c>
      <c r="H33" s="4332">
        <v>
89</v>
      </c>
      <c r="I33" s="4332">
        <v>
96</v>
      </c>
      <c r="J33" s="4332">
        <v>
83</v>
      </c>
      <c r="K33" s="4332">
        <v>
89</v>
      </c>
      <c r="L33" s="4332">
        <v>
73</v>
      </c>
      <c r="M33" s="4332">
        <v>
142</v>
      </c>
      <c r="N33" s="4332">
        <v>
167</v>
      </c>
      <c r="O33" s="4332">
        <v>
178</v>
      </c>
      <c r="P33" s="4332">
        <v>
188</v>
      </c>
    </row>
    <row r="34" spans="1:16" s="135" customFormat="1" ht="18" customHeight="1">
      <c r="A34" s="137" t="s">
        <v>
9921</v>
      </c>
      <c r="B34" s="4334">
        <v>
3055</v>
      </c>
      <c r="C34" s="4332">
        <v>
1538</v>
      </c>
      <c r="D34" s="4332">
        <v>
1517</v>
      </c>
      <c r="E34" s="4332">
        <v>
33</v>
      </c>
      <c r="F34" s="4332">
        <v>
31</v>
      </c>
      <c r="G34" s="4332">
        <v>
37</v>
      </c>
      <c r="H34" s="4332">
        <v>
40</v>
      </c>
      <c r="I34" s="4332">
        <v>
58</v>
      </c>
      <c r="J34" s="4332">
        <v>
41</v>
      </c>
      <c r="K34" s="4332">
        <v>
59</v>
      </c>
      <c r="L34" s="4332">
        <v>
55</v>
      </c>
      <c r="M34" s="4332">
        <v>
93</v>
      </c>
      <c r="N34" s="4332">
        <v>
93</v>
      </c>
      <c r="O34" s="4332">
        <v>
123</v>
      </c>
      <c r="P34" s="4332">
        <v>
128</v>
      </c>
    </row>
    <row r="35" spans="1:16" s="135" customFormat="1" ht="18" customHeight="1">
      <c r="A35" s="137" t="s">
        <v>
9922</v>
      </c>
      <c r="B35" s="4334">
        <v>
3792</v>
      </c>
      <c r="C35" s="4332">
        <v>
1891</v>
      </c>
      <c r="D35" s="4332">
        <v>
1901</v>
      </c>
      <c r="E35" s="4332">
        <v>
53</v>
      </c>
      <c r="F35" s="4332">
        <v>
60</v>
      </c>
      <c r="G35" s="4332">
        <v>
51</v>
      </c>
      <c r="H35" s="4332">
        <v>
62</v>
      </c>
      <c r="I35" s="4332">
        <v>
43</v>
      </c>
      <c r="J35" s="4332">
        <v>
46</v>
      </c>
      <c r="K35" s="4332">
        <v>
64</v>
      </c>
      <c r="L35" s="4332">
        <v>
58</v>
      </c>
      <c r="M35" s="4332">
        <v>
110</v>
      </c>
      <c r="N35" s="4332">
        <v>
111</v>
      </c>
      <c r="O35" s="4332">
        <v>
146</v>
      </c>
      <c r="P35" s="4332">
        <v>
150</v>
      </c>
    </row>
    <row r="36" spans="1:16" s="135" customFormat="1" ht="18" customHeight="1">
      <c r="A36" s="137" t="s">
        <v>
9923</v>
      </c>
      <c r="B36" s="4334">
        <v>
2899</v>
      </c>
      <c r="C36" s="4332">
        <v>
1470</v>
      </c>
      <c r="D36" s="4332">
        <v>
1429</v>
      </c>
      <c r="E36" s="4332">
        <v>
36</v>
      </c>
      <c r="F36" s="4332">
        <v>
32</v>
      </c>
      <c r="G36" s="4332">
        <v>
37</v>
      </c>
      <c r="H36" s="4332">
        <v>
43</v>
      </c>
      <c r="I36" s="4332">
        <v>
51</v>
      </c>
      <c r="J36" s="4332">
        <v>
29</v>
      </c>
      <c r="K36" s="4332">
        <v>
45</v>
      </c>
      <c r="L36" s="4332">
        <v>
34</v>
      </c>
      <c r="M36" s="4332">
        <v>
87</v>
      </c>
      <c r="N36" s="4332">
        <v>
88</v>
      </c>
      <c r="O36" s="4332">
        <v>
99</v>
      </c>
      <c r="P36" s="4332">
        <v>
135</v>
      </c>
    </row>
    <row r="37" spans="1:16" s="135" customFormat="1" ht="18" customHeight="1">
      <c r="A37" s="137" t="s">
        <v>
9924</v>
      </c>
      <c r="B37" s="4334">
        <v>
2541</v>
      </c>
      <c r="C37" s="4332">
        <v>
1306</v>
      </c>
      <c r="D37" s="4332">
        <v>
1235</v>
      </c>
      <c r="E37" s="4332">
        <v>
34</v>
      </c>
      <c r="F37" s="4332">
        <v>
37</v>
      </c>
      <c r="G37" s="4332">
        <v>
51</v>
      </c>
      <c r="H37" s="4332">
        <v>
41</v>
      </c>
      <c r="I37" s="4332">
        <v>
51</v>
      </c>
      <c r="J37" s="4332">
        <v>
48</v>
      </c>
      <c r="K37" s="4332">
        <v>
40</v>
      </c>
      <c r="L37" s="4332">
        <v>
37</v>
      </c>
      <c r="M37" s="4332">
        <v>
60</v>
      </c>
      <c r="N37" s="4332">
        <v>
65</v>
      </c>
      <c r="O37" s="4332">
        <v>
85</v>
      </c>
      <c r="P37" s="4332">
        <v>
66</v>
      </c>
    </row>
    <row r="38" spans="1:16" s="135" customFormat="1" ht="18" customHeight="1">
      <c r="A38" s="137" t="s">
        <v>
9925</v>
      </c>
      <c r="B38" s="4334">
        <v>
2892</v>
      </c>
      <c r="C38" s="4332">
        <v>
1425</v>
      </c>
      <c r="D38" s="4332">
        <v>
1467</v>
      </c>
      <c r="E38" s="4332">
        <v>
32</v>
      </c>
      <c r="F38" s="4332">
        <v>
40</v>
      </c>
      <c r="G38" s="4332">
        <v>
43</v>
      </c>
      <c r="H38" s="4332">
        <v>
51</v>
      </c>
      <c r="I38" s="4332">
        <v>
47</v>
      </c>
      <c r="J38" s="4332">
        <v>
59</v>
      </c>
      <c r="K38" s="4332">
        <v>
57</v>
      </c>
      <c r="L38" s="4332">
        <v>
71</v>
      </c>
      <c r="M38" s="4332">
        <v>
85</v>
      </c>
      <c r="N38" s="4332">
        <v>
65</v>
      </c>
      <c r="O38" s="4332">
        <v>
108</v>
      </c>
      <c r="P38" s="4332">
        <v>
105</v>
      </c>
    </row>
    <row r="39" spans="1:16" s="135" customFormat="1" ht="18" customHeight="1">
      <c r="A39" s="137" t="s">
        <v>
9926</v>
      </c>
      <c r="B39" s="4334">
        <v>
2456</v>
      </c>
      <c r="C39" s="4332">
        <v>
1265</v>
      </c>
      <c r="D39" s="4332">
        <v>
1191</v>
      </c>
      <c r="E39" s="4332">
        <v>
21</v>
      </c>
      <c r="F39" s="4332">
        <v>
25</v>
      </c>
      <c r="G39" s="4332">
        <v>
35</v>
      </c>
      <c r="H39" s="4332">
        <v>
33</v>
      </c>
      <c r="I39" s="4332">
        <v>
43</v>
      </c>
      <c r="J39" s="4332">
        <v>
50</v>
      </c>
      <c r="K39" s="4332">
        <v>
52</v>
      </c>
      <c r="L39" s="4332">
        <v>
50</v>
      </c>
      <c r="M39" s="4332">
        <v>
92</v>
      </c>
      <c r="N39" s="4332">
        <v>
65</v>
      </c>
      <c r="O39" s="4332">
        <v>
98</v>
      </c>
      <c r="P39" s="4332">
        <v>
75</v>
      </c>
    </row>
    <row r="40" spans="1:16" s="135" customFormat="1" ht="18" customHeight="1">
      <c r="A40" s="137" t="s">
        <v>
9927</v>
      </c>
      <c r="B40" s="4334">
        <v>
2436</v>
      </c>
      <c r="C40" s="4332">
        <v>
1194</v>
      </c>
      <c r="D40" s="4332">
        <v>
1242</v>
      </c>
      <c r="E40" s="4332">
        <v>
44</v>
      </c>
      <c r="F40" s="4332">
        <v>
30</v>
      </c>
      <c r="G40" s="4332">
        <v>
43</v>
      </c>
      <c r="H40" s="4332">
        <v>
39</v>
      </c>
      <c r="I40" s="4332">
        <v>
45</v>
      </c>
      <c r="J40" s="4332">
        <v>
35</v>
      </c>
      <c r="K40" s="4332">
        <v>
50</v>
      </c>
      <c r="L40" s="4332">
        <v>
34</v>
      </c>
      <c r="M40" s="4332">
        <v>
69</v>
      </c>
      <c r="N40" s="4332">
        <v>
80</v>
      </c>
      <c r="O40" s="4332">
        <v>
85</v>
      </c>
      <c r="P40" s="4332">
        <v>
92</v>
      </c>
    </row>
    <row r="41" spans="1:16" s="135" customFormat="1" ht="18" customHeight="1">
      <c r="A41" s="137" t="s">
        <v>
9928</v>
      </c>
      <c r="B41" s="4334">
        <v>
3697</v>
      </c>
      <c r="C41" s="4332">
        <v>
1763</v>
      </c>
      <c r="D41" s="4332">
        <v>
1934</v>
      </c>
      <c r="E41" s="4332">
        <v>
79</v>
      </c>
      <c r="F41" s="4332">
        <v>
95</v>
      </c>
      <c r="G41" s="4332">
        <v>
122</v>
      </c>
      <c r="H41" s="4332">
        <v>
93</v>
      </c>
      <c r="I41" s="4332">
        <v>
97</v>
      </c>
      <c r="J41" s="4332">
        <v>
105</v>
      </c>
      <c r="K41" s="4332">
        <v>
76</v>
      </c>
      <c r="L41" s="4332">
        <v>
78</v>
      </c>
      <c r="M41" s="4332">
        <v>
79</v>
      </c>
      <c r="N41" s="4332">
        <v>
94</v>
      </c>
      <c r="O41" s="4332">
        <v>
89</v>
      </c>
      <c r="P41" s="4332">
        <v>
97</v>
      </c>
    </row>
    <row r="42" spans="1:16" s="135" customFormat="1" ht="18" customHeight="1">
      <c r="A42" s="137" t="s">
        <v>
9929</v>
      </c>
      <c r="B42" s="4334">
        <v>
2182</v>
      </c>
      <c r="C42" s="4332">
        <v>
1060</v>
      </c>
      <c r="D42" s="4332">
        <v>
1122</v>
      </c>
      <c r="E42" s="4332">
        <v>
56</v>
      </c>
      <c r="F42" s="4332">
        <v>
53</v>
      </c>
      <c r="G42" s="4332">
        <v>
49</v>
      </c>
      <c r="H42" s="4332">
        <v>
57</v>
      </c>
      <c r="I42" s="4332">
        <v>
51</v>
      </c>
      <c r="J42" s="4332">
        <v>
45</v>
      </c>
      <c r="K42" s="4332">
        <v>
38</v>
      </c>
      <c r="L42" s="4332">
        <v>
52</v>
      </c>
      <c r="M42" s="4332">
        <v>
55</v>
      </c>
      <c r="N42" s="4332">
        <v>
48</v>
      </c>
      <c r="O42" s="4332">
        <v>
52</v>
      </c>
      <c r="P42" s="4332">
        <v>
53</v>
      </c>
    </row>
    <row r="43" spans="1:16" s="135" customFormat="1" ht="18" customHeight="1">
      <c r="A43" s="137" t="s">
        <v>
9930</v>
      </c>
      <c r="B43" s="4334">
        <v>
4856</v>
      </c>
      <c r="C43" s="4332">
        <v>
2702</v>
      </c>
      <c r="D43" s="4332">
        <v>
2154</v>
      </c>
      <c r="E43" s="4332">
        <v>
162</v>
      </c>
      <c r="F43" s="4332">
        <v>
122</v>
      </c>
      <c r="G43" s="4332">
        <v>
131</v>
      </c>
      <c r="H43" s="4332">
        <v>
129</v>
      </c>
      <c r="I43" s="4332">
        <v>
110</v>
      </c>
      <c r="J43" s="4332">
        <v>
103</v>
      </c>
      <c r="K43" s="4332">
        <v>
82</v>
      </c>
      <c r="L43" s="4332">
        <v>
74</v>
      </c>
      <c r="M43" s="4332">
        <v>
133</v>
      </c>
      <c r="N43" s="4332">
        <v>
107</v>
      </c>
      <c r="O43" s="4332">
        <v>
234</v>
      </c>
      <c r="P43" s="4332">
        <v>
163</v>
      </c>
    </row>
    <row r="44" spans="1:16" s="135" customFormat="1" ht="18" customHeight="1">
      <c r="A44" s="137" t="s">
        <v>
9931</v>
      </c>
      <c r="B44" s="4334">
        <v>
2854</v>
      </c>
      <c r="C44" s="4332">
        <v>
1461</v>
      </c>
      <c r="D44" s="4332">
        <v>
1393</v>
      </c>
      <c r="E44" s="4332">
        <v>
33</v>
      </c>
      <c r="F44" s="4332">
        <v>
37</v>
      </c>
      <c r="G44" s="4332">
        <v>
42</v>
      </c>
      <c r="H44" s="4332">
        <v>
25</v>
      </c>
      <c r="I44" s="4332">
        <v>
39</v>
      </c>
      <c r="J44" s="4332">
        <v>
46</v>
      </c>
      <c r="K44" s="4332">
        <v>
65</v>
      </c>
      <c r="L44" s="4332">
        <v>
68</v>
      </c>
      <c r="M44" s="4332">
        <v>
116</v>
      </c>
      <c r="N44" s="4332">
        <v>
100</v>
      </c>
      <c r="O44" s="4332">
        <v>
130</v>
      </c>
      <c r="P44" s="4332">
        <v>
112</v>
      </c>
    </row>
    <row r="45" spans="1:16" s="135" customFormat="1" ht="18" customHeight="1">
      <c r="A45" s="137" t="s">
        <v>
9932</v>
      </c>
      <c r="B45" s="4334">
        <v>
1865</v>
      </c>
      <c r="C45" s="4332">
        <v>
937</v>
      </c>
      <c r="D45" s="4332">
        <v>
928</v>
      </c>
      <c r="E45" s="4332">
        <v>
27</v>
      </c>
      <c r="F45" s="4332">
        <v>
22</v>
      </c>
      <c r="G45" s="4332">
        <v>
38</v>
      </c>
      <c r="H45" s="4332">
        <v>
34</v>
      </c>
      <c r="I45" s="4332">
        <v>
26</v>
      </c>
      <c r="J45" s="4332">
        <v>
26</v>
      </c>
      <c r="K45" s="4332">
        <v>
28</v>
      </c>
      <c r="L45" s="4332">
        <v>
49</v>
      </c>
      <c r="M45" s="4332">
        <v>
56</v>
      </c>
      <c r="N45" s="4332">
        <v>
70</v>
      </c>
      <c r="O45" s="4332">
        <v>
80</v>
      </c>
      <c r="P45" s="4332">
        <v>
67</v>
      </c>
    </row>
    <row r="46" spans="1:16" s="135" customFormat="1" ht="18" customHeight="1">
      <c r="A46" s="137" t="s">
        <v>
9933</v>
      </c>
      <c r="B46" s="4334">
        <v>
2812</v>
      </c>
      <c r="C46" s="4332">
        <v>
1492</v>
      </c>
      <c r="D46" s="4332">
        <v>
1320</v>
      </c>
      <c r="E46" s="4332">
        <v>
64</v>
      </c>
      <c r="F46" s="4332">
        <v>
42</v>
      </c>
      <c r="G46" s="4332">
        <v>
43</v>
      </c>
      <c r="H46" s="4332">
        <v>
42</v>
      </c>
      <c r="I46" s="4332">
        <v>
38</v>
      </c>
      <c r="J46" s="4332">
        <v>
33</v>
      </c>
      <c r="K46" s="4332">
        <v>
44</v>
      </c>
      <c r="L46" s="4332">
        <v>
32</v>
      </c>
      <c r="M46" s="4332">
        <v>
105</v>
      </c>
      <c r="N46" s="4332">
        <v>
109</v>
      </c>
      <c r="O46" s="4332">
        <v>
184</v>
      </c>
      <c r="P46" s="4332">
        <v>
154</v>
      </c>
    </row>
    <row r="47" spans="1:16" s="135" customFormat="1" ht="18" customHeight="1">
      <c r="A47" s="240" t="s">
        <v>
9934</v>
      </c>
      <c r="B47" s="4334">
        <v>
2084</v>
      </c>
      <c r="C47" s="4332">
        <v>
1036</v>
      </c>
      <c r="D47" s="4332">
        <v>
1048</v>
      </c>
      <c r="E47" s="4332">
        <v>
17</v>
      </c>
      <c r="F47" s="4332">
        <v>
17</v>
      </c>
      <c r="G47" s="4332">
        <v>
18</v>
      </c>
      <c r="H47" s="4332">
        <v>
15</v>
      </c>
      <c r="I47" s="4332">
        <v>
30</v>
      </c>
      <c r="J47" s="4332">
        <v>
22</v>
      </c>
      <c r="K47" s="4332">
        <v>
29</v>
      </c>
      <c r="L47" s="4332">
        <v>
29</v>
      </c>
      <c r="M47" s="4332">
        <v>
105</v>
      </c>
      <c r="N47" s="4332">
        <v>
89</v>
      </c>
      <c r="O47" s="4332">
        <v>
126</v>
      </c>
      <c r="P47" s="4332">
        <v>
105</v>
      </c>
    </row>
    <row r="48" spans="1:16" s="135" customFormat="1" ht="18" customHeight="1">
      <c r="A48" s="240" t="s">
        <v>
9935</v>
      </c>
      <c r="B48" s="4334">
        <v>
1650</v>
      </c>
      <c r="C48" s="4332">
        <v>
853</v>
      </c>
      <c r="D48" s="4332">
        <v>
797</v>
      </c>
      <c r="E48" s="4332">
        <v>
22</v>
      </c>
      <c r="F48" s="4332">
        <v>
25</v>
      </c>
      <c r="G48" s="4332">
        <v>
32</v>
      </c>
      <c r="H48" s="4332">
        <v>
22</v>
      </c>
      <c r="I48" s="4332">
        <v>
33</v>
      </c>
      <c r="J48" s="4332">
        <v>
20</v>
      </c>
      <c r="K48" s="4332">
        <v>
35</v>
      </c>
      <c r="L48" s="4332">
        <v>
34</v>
      </c>
      <c r="M48" s="4332">
        <v>
56</v>
      </c>
      <c r="N48" s="4332">
        <v>
56</v>
      </c>
      <c r="O48" s="4332">
        <v>
52</v>
      </c>
      <c r="P48" s="4332">
        <v>
56</v>
      </c>
    </row>
    <row r="49" spans="1:16" s="135" customFormat="1" ht="18" customHeight="1">
      <c r="A49" s="240" t="s">
        <v>
9936</v>
      </c>
      <c r="B49" s="4334">
        <v>
2944</v>
      </c>
      <c r="C49" s="4332">
        <v>
1467</v>
      </c>
      <c r="D49" s="4332">
        <v>
1477</v>
      </c>
      <c r="E49" s="4332">
        <v>
45</v>
      </c>
      <c r="F49" s="4332">
        <v>
49</v>
      </c>
      <c r="G49" s="4332">
        <v>
74</v>
      </c>
      <c r="H49" s="4332">
        <v>
51</v>
      </c>
      <c r="I49" s="4332">
        <v>
91</v>
      </c>
      <c r="J49" s="4332">
        <v>
74</v>
      </c>
      <c r="K49" s="4332">
        <v>
77</v>
      </c>
      <c r="L49" s="4332">
        <v>
61</v>
      </c>
      <c r="M49" s="4332">
        <v>
74</v>
      </c>
      <c r="N49" s="4332">
        <v>
85</v>
      </c>
      <c r="O49" s="4332">
        <v>
95</v>
      </c>
      <c r="P49" s="4332">
        <v>
85</v>
      </c>
    </row>
    <row r="50" spans="1:16" s="135" customFormat="1" ht="18" customHeight="1">
      <c r="A50" s="137" t="s">
        <v>
9937</v>
      </c>
      <c r="B50" s="4334">
        <v>
1382</v>
      </c>
      <c r="C50" s="4332">
        <v>
658</v>
      </c>
      <c r="D50" s="4332">
        <v>
724</v>
      </c>
      <c r="E50" s="4332">
        <v>
20</v>
      </c>
      <c r="F50" s="4332">
        <v>
26</v>
      </c>
      <c r="G50" s="4332">
        <v>
33</v>
      </c>
      <c r="H50" s="4332">
        <v>
39</v>
      </c>
      <c r="I50" s="4332">
        <v>
30</v>
      </c>
      <c r="J50" s="4332">
        <v>
25</v>
      </c>
      <c r="K50" s="4332">
        <v>
48</v>
      </c>
      <c r="L50" s="4332">
        <v>
26</v>
      </c>
      <c r="M50" s="4332">
        <v>
29</v>
      </c>
      <c r="N50" s="4332">
        <v>
41</v>
      </c>
      <c r="O50" s="4332">
        <v>
44</v>
      </c>
      <c r="P50" s="4332">
        <v>
46</v>
      </c>
    </row>
    <row r="51" spans="1:16" s="135" customFormat="1" ht="18" customHeight="1">
      <c r="A51" s="137" t="s">
        <v>
9938</v>
      </c>
      <c r="B51" s="4334">
        <v>
3555</v>
      </c>
      <c r="C51" s="4332">
        <v>
1733</v>
      </c>
      <c r="D51" s="4332">
        <v>
1822</v>
      </c>
      <c r="E51" s="4332">
        <v>
63</v>
      </c>
      <c r="F51" s="4332">
        <v>
54</v>
      </c>
      <c r="G51" s="4332">
        <v>
64</v>
      </c>
      <c r="H51" s="4332">
        <v>
61</v>
      </c>
      <c r="I51" s="4332">
        <v>
73</v>
      </c>
      <c r="J51" s="4332">
        <v>
78</v>
      </c>
      <c r="K51" s="4332">
        <v>
75</v>
      </c>
      <c r="L51" s="4332">
        <v>
81</v>
      </c>
      <c r="M51" s="4332">
        <v>
92</v>
      </c>
      <c r="N51" s="4332">
        <v>
95</v>
      </c>
      <c r="O51" s="4332">
        <v>
93</v>
      </c>
      <c r="P51" s="4332">
        <v>
104</v>
      </c>
    </row>
    <row r="52" spans="1:16" s="135" customFormat="1" ht="18" customHeight="1">
      <c r="A52" s="137" t="s">
        <v>
9939</v>
      </c>
      <c r="B52" s="4334">
        <v>
3165</v>
      </c>
      <c r="C52" s="4332">
        <v>
1605</v>
      </c>
      <c r="D52" s="4332">
        <v>
1560</v>
      </c>
      <c r="E52" s="4332">
        <v>
49</v>
      </c>
      <c r="F52" s="4332">
        <v>
45</v>
      </c>
      <c r="G52" s="4332">
        <v>
59</v>
      </c>
      <c r="H52" s="4332">
        <v>
48</v>
      </c>
      <c r="I52" s="4332">
        <v>
67</v>
      </c>
      <c r="J52" s="4332">
        <v>
61</v>
      </c>
      <c r="K52" s="4332">
        <v>
99</v>
      </c>
      <c r="L52" s="4332">
        <v>
80</v>
      </c>
      <c r="M52" s="4332">
        <v>
103</v>
      </c>
      <c r="N52" s="4332">
        <v>
104</v>
      </c>
      <c r="O52" s="4332">
        <v>
78</v>
      </c>
      <c r="P52" s="4332">
        <v>
75</v>
      </c>
    </row>
    <row r="53" spans="1:16" s="135" customFormat="1" ht="18" customHeight="1">
      <c r="A53" s="137" t="s">
        <v>
9940</v>
      </c>
      <c r="B53" s="4334">
        <v>
4046</v>
      </c>
      <c r="C53" s="4332">
        <v>
1967</v>
      </c>
      <c r="D53" s="4332">
        <v>
2079</v>
      </c>
      <c r="E53" s="4332">
        <v>
71</v>
      </c>
      <c r="F53" s="4332">
        <v>
54</v>
      </c>
      <c r="G53" s="4332">
        <v>
78</v>
      </c>
      <c r="H53" s="4332">
        <v>
89</v>
      </c>
      <c r="I53" s="4332">
        <v>
89</v>
      </c>
      <c r="J53" s="4332">
        <v>
82</v>
      </c>
      <c r="K53" s="4332">
        <v>
83</v>
      </c>
      <c r="L53" s="4332">
        <v>
91</v>
      </c>
      <c r="M53" s="4332">
        <v>
106</v>
      </c>
      <c r="N53" s="4332">
        <v>
81</v>
      </c>
      <c r="O53" s="4332">
        <v>
105</v>
      </c>
      <c r="P53" s="4332">
        <v>
92</v>
      </c>
    </row>
    <row r="54" spans="1:16" s="135" customFormat="1" ht="18" customHeight="1">
      <c r="A54" s="137" t="s">
        <v>
9941</v>
      </c>
      <c r="B54" s="4334">
        <v>
4212</v>
      </c>
      <c r="C54" s="4332">
        <v>
1986</v>
      </c>
      <c r="D54" s="4332">
        <v>
2226</v>
      </c>
      <c r="E54" s="4332">
        <v>
73</v>
      </c>
      <c r="F54" s="4332">
        <v>
65</v>
      </c>
      <c r="G54" s="4332">
        <v>
73</v>
      </c>
      <c r="H54" s="4332">
        <v>
79</v>
      </c>
      <c r="I54" s="4332">
        <v>
81</v>
      </c>
      <c r="J54" s="4332">
        <v>
75</v>
      </c>
      <c r="K54" s="4332">
        <v>
67</v>
      </c>
      <c r="L54" s="4332">
        <v>
71</v>
      </c>
      <c r="M54" s="4332">
        <v>
88</v>
      </c>
      <c r="N54" s="4332">
        <v>
90</v>
      </c>
      <c r="O54" s="4332">
        <v>
106</v>
      </c>
      <c r="P54" s="4332">
        <v>
107</v>
      </c>
    </row>
    <row r="55" spans="1:16" s="135" customFormat="1" ht="18" customHeight="1">
      <c r="A55" s="137" t="s">
        <v>
9942</v>
      </c>
      <c r="B55" s="4334">
        <v>
6034</v>
      </c>
      <c r="C55" s="4332">
        <v>
2921</v>
      </c>
      <c r="D55" s="4332">
        <v>
3113</v>
      </c>
      <c r="E55" s="4332">
        <v>
92</v>
      </c>
      <c r="F55" s="4332">
        <v>
101</v>
      </c>
      <c r="G55" s="4332">
        <v>
100</v>
      </c>
      <c r="H55" s="4332">
        <v>
101</v>
      </c>
      <c r="I55" s="4332">
        <v>
103</v>
      </c>
      <c r="J55" s="4332">
        <v>
106</v>
      </c>
      <c r="K55" s="4332">
        <v>
125</v>
      </c>
      <c r="L55" s="4332">
        <v>
117</v>
      </c>
      <c r="M55" s="4332">
        <v>
178</v>
      </c>
      <c r="N55" s="4332">
        <v>
206</v>
      </c>
      <c r="O55" s="4332">
        <v>
222</v>
      </c>
      <c r="P55" s="4332">
        <v>
207</v>
      </c>
    </row>
    <row r="56" spans="1:16" s="135" customFormat="1" ht="18" customHeight="1">
      <c r="A56" s="137" t="s">
        <v>
9943</v>
      </c>
      <c r="B56" s="4334">
        <v>
7425</v>
      </c>
      <c r="C56" s="4332">
        <v>
3601</v>
      </c>
      <c r="D56" s="4332">
        <v>
3824</v>
      </c>
      <c r="E56" s="4332">
        <v>
172</v>
      </c>
      <c r="F56" s="4332">
        <v>
133</v>
      </c>
      <c r="G56" s="4332">
        <v>
172</v>
      </c>
      <c r="H56" s="4332">
        <v>
173</v>
      </c>
      <c r="I56" s="4332">
        <v>
197</v>
      </c>
      <c r="J56" s="4332">
        <v>
196</v>
      </c>
      <c r="K56" s="4332">
        <v>
130</v>
      </c>
      <c r="L56" s="4332">
        <v>
169</v>
      </c>
      <c r="M56" s="4332">
        <v>
167</v>
      </c>
      <c r="N56" s="4332">
        <v>
206</v>
      </c>
      <c r="O56" s="4332">
        <v>
254</v>
      </c>
      <c r="P56" s="4332">
        <v>
265</v>
      </c>
    </row>
    <row r="57" spans="1:16" s="135" customFormat="1" ht="18" customHeight="1">
      <c r="A57" s="137" t="s">
        <v>
9944</v>
      </c>
      <c r="B57" s="4334">
        <v>
3905</v>
      </c>
      <c r="C57" s="4332">
        <v>
1899</v>
      </c>
      <c r="D57" s="4332">
        <v>
2006</v>
      </c>
      <c r="E57" s="4332">
        <v>
100</v>
      </c>
      <c r="F57" s="4332">
        <v>
76</v>
      </c>
      <c r="G57" s="4332">
        <v>
75</v>
      </c>
      <c r="H57" s="4332">
        <v>
67</v>
      </c>
      <c r="I57" s="4332">
        <v>
91</v>
      </c>
      <c r="J57" s="4332">
        <v>
67</v>
      </c>
      <c r="K57" s="4332">
        <v>
93</v>
      </c>
      <c r="L57" s="4332">
        <v>
75</v>
      </c>
      <c r="M57" s="4332">
        <v>
101</v>
      </c>
      <c r="N57" s="4332">
        <v>
123</v>
      </c>
      <c r="O57" s="4332">
        <v>
133</v>
      </c>
      <c r="P57" s="4332">
        <v>
133</v>
      </c>
    </row>
    <row r="58" spans="1:16" s="135" customFormat="1" ht="18" customHeight="1">
      <c r="A58" s="137" t="s">
        <v>
9945</v>
      </c>
      <c r="B58" s="4334">
        <v>
5229</v>
      </c>
      <c r="C58" s="4332">
        <v>
2538</v>
      </c>
      <c r="D58" s="4332">
        <v>
2691</v>
      </c>
      <c r="E58" s="4332">
        <v>
121</v>
      </c>
      <c r="F58" s="4332">
        <v>
114</v>
      </c>
      <c r="G58" s="4332">
        <v>
102</v>
      </c>
      <c r="H58" s="4332">
        <v>
109</v>
      </c>
      <c r="I58" s="4332">
        <v>
79</v>
      </c>
      <c r="J58" s="4332">
        <v>
83</v>
      </c>
      <c r="K58" s="4332">
        <v>
65</v>
      </c>
      <c r="L58" s="4332">
        <v>
63</v>
      </c>
      <c r="M58" s="4332">
        <v>
114</v>
      </c>
      <c r="N58" s="4332">
        <v>
170</v>
      </c>
      <c r="O58" s="4332">
        <v>
221</v>
      </c>
      <c r="P58" s="4332">
        <v>
229</v>
      </c>
    </row>
    <row r="59" spans="1:16" s="135" customFormat="1" ht="18" customHeight="1">
      <c r="A59" s="137" t="s">
        <v>
9946</v>
      </c>
      <c r="B59" s="4334">
        <v>
3196</v>
      </c>
      <c r="C59" s="4332">
        <v>
1552</v>
      </c>
      <c r="D59" s="4332">
        <v>
1644</v>
      </c>
      <c r="E59" s="4332">
        <v>
61</v>
      </c>
      <c r="F59" s="4332">
        <v>
55</v>
      </c>
      <c r="G59" s="4332">
        <v>
85</v>
      </c>
      <c r="H59" s="4332">
        <v>
81</v>
      </c>
      <c r="I59" s="4332">
        <v>
79</v>
      </c>
      <c r="J59" s="4332">
        <v>
91</v>
      </c>
      <c r="K59" s="4332">
        <v>
83</v>
      </c>
      <c r="L59" s="4332">
        <v>
79</v>
      </c>
      <c r="M59" s="4332">
        <v>
88</v>
      </c>
      <c r="N59" s="4332">
        <v>
90</v>
      </c>
      <c r="O59" s="4332">
        <v>
82</v>
      </c>
      <c r="P59" s="4332">
        <v>
64</v>
      </c>
    </row>
    <row r="60" spans="1:16" s="135" customFormat="1" ht="18" customHeight="1">
      <c r="A60" s="137" t="s">
        <v>
9947</v>
      </c>
      <c r="B60" s="4334">
        <v>
5126</v>
      </c>
      <c r="C60" s="4332">
        <v>
2496</v>
      </c>
      <c r="D60" s="4332">
        <v>
2630</v>
      </c>
      <c r="E60" s="4332">
        <v>
91</v>
      </c>
      <c r="F60" s="4332">
        <v>
97</v>
      </c>
      <c r="G60" s="4332">
        <v>
100</v>
      </c>
      <c r="H60" s="4332">
        <v>
94</v>
      </c>
      <c r="I60" s="4332">
        <v>
106</v>
      </c>
      <c r="J60" s="4332">
        <v>
96</v>
      </c>
      <c r="K60" s="4332">
        <v>
90</v>
      </c>
      <c r="L60" s="4332">
        <v>
79</v>
      </c>
      <c r="M60" s="4332">
        <v>
160</v>
      </c>
      <c r="N60" s="4332">
        <v>
208</v>
      </c>
      <c r="O60" s="4332">
        <v>
191</v>
      </c>
      <c r="P60" s="4332">
        <v>
187</v>
      </c>
    </row>
    <row r="61" spans="1:16" s="135" customFormat="1" ht="18" customHeight="1">
      <c r="A61" s="137" t="s">
        <v>
9948</v>
      </c>
      <c r="B61" s="4334">
        <v>
4347</v>
      </c>
      <c r="C61" s="4332">
        <v>
2172</v>
      </c>
      <c r="D61" s="4332">
        <v>
2175</v>
      </c>
      <c r="E61" s="4332">
        <v>
108</v>
      </c>
      <c r="F61" s="4332">
        <v>
110</v>
      </c>
      <c r="G61" s="4332">
        <v>
107</v>
      </c>
      <c r="H61" s="4332">
        <v>
83</v>
      </c>
      <c r="I61" s="4332">
        <v>
97</v>
      </c>
      <c r="J61" s="4332">
        <v>
96</v>
      </c>
      <c r="K61" s="4332">
        <v>
96</v>
      </c>
      <c r="L61" s="4332">
        <v>
81</v>
      </c>
      <c r="M61" s="4332">
        <v>
127</v>
      </c>
      <c r="N61" s="4332">
        <v>
130</v>
      </c>
      <c r="O61" s="4332">
        <v>
166</v>
      </c>
      <c r="P61" s="4332">
        <v>
140</v>
      </c>
    </row>
    <row r="62" spans="1:16" s="135" customFormat="1" ht="18" customHeight="1">
      <c r="A62" s="137" t="s">
        <v>
9949</v>
      </c>
      <c r="B62" s="4334">
        <v>
2491</v>
      </c>
      <c r="C62" s="4332">
        <v>
1245</v>
      </c>
      <c r="D62" s="4332">
        <v>
1246</v>
      </c>
      <c r="E62" s="4332">
        <v>
45</v>
      </c>
      <c r="F62" s="4332">
        <v>
47</v>
      </c>
      <c r="G62" s="4332">
        <v>
37</v>
      </c>
      <c r="H62" s="4332">
        <v>
47</v>
      </c>
      <c r="I62" s="4332">
        <v>
33</v>
      </c>
      <c r="J62" s="4332">
        <v>
37</v>
      </c>
      <c r="K62" s="4332">
        <v>
44</v>
      </c>
      <c r="L62" s="4332">
        <v>
46</v>
      </c>
      <c r="M62" s="4332">
        <v>
96</v>
      </c>
      <c r="N62" s="4332">
        <v>
68</v>
      </c>
      <c r="O62" s="4332">
        <v>
92</v>
      </c>
      <c r="P62" s="4332">
        <v>
93</v>
      </c>
    </row>
    <row r="63" spans="1:16" s="135" customFormat="1" ht="18" customHeight="1">
      <c r="A63" s="137" t="s">
        <v>
9950</v>
      </c>
      <c r="B63" s="4334">
        <v>
1643</v>
      </c>
      <c r="C63" s="4332">
        <v>
823</v>
      </c>
      <c r="D63" s="4332">
        <v>
820</v>
      </c>
      <c r="E63" s="4332">
        <v>
32</v>
      </c>
      <c r="F63" s="4332">
        <v>
20</v>
      </c>
      <c r="G63" s="4332">
        <v>
20</v>
      </c>
      <c r="H63" s="4332">
        <v>
16</v>
      </c>
      <c r="I63" s="4332">
        <v>
10</v>
      </c>
      <c r="J63" s="4332">
        <v>
15</v>
      </c>
      <c r="K63" s="4332">
        <v>
20</v>
      </c>
      <c r="L63" s="4332">
        <v>
20</v>
      </c>
      <c r="M63" s="4332">
        <v>
53</v>
      </c>
      <c r="N63" s="4332">
        <v>
51</v>
      </c>
      <c r="O63" s="4332">
        <v>
86</v>
      </c>
      <c r="P63" s="4332">
        <v>
94</v>
      </c>
    </row>
    <row r="64" spans="1:16" s="135" customFormat="1" ht="18" customHeight="1">
      <c r="A64" s="137" t="s">
        <v>
9951</v>
      </c>
      <c r="B64" s="4334">
        <v>
1504</v>
      </c>
      <c r="C64" s="4332">
        <v>
764</v>
      </c>
      <c r="D64" s="4332">
        <v>
740</v>
      </c>
      <c r="E64" s="4332">
        <v>
24</v>
      </c>
      <c r="F64" s="4332">
        <v>
16</v>
      </c>
      <c r="G64" s="4332">
        <v>
25</v>
      </c>
      <c r="H64" s="4332">
        <v>
18</v>
      </c>
      <c r="I64" s="4332">
        <v>
19</v>
      </c>
      <c r="J64" s="4332">
        <v>
18</v>
      </c>
      <c r="K64" s="4332">
        <v>
22</v>
      </c>
      <c r="L64" s="4332">
        <v>
16</v>
      </c>
      <c r="M64" s="4332">
        <v>
51</v>
      </c>
      <c r="N64" s="4332">
        <v>
91</v>
      </c>
      <c r="O64" s="4332">
        <v>
96</v>
      </c>
      <c r="P64" s="4332">
        <v>
67</v>
      </c>
    </row>
    <row r="65" spans="1:16" s="135" customFormat="1" ht="18" customHeight="1">
      <c r="A65" s="137" t="s">
        <v>
9952</v>
      </c>
      <c r="B65" s="4334">
        <v>
5501</v>
      </c>
      <c r="C65" s="4332">
        <v>
2616</v>
      </c>
      <c r="D65" s="4332">
        <v>
2885</v>
      </c>
      <c r="E65" s="4332">
        <v>
126</v>
      </c>
      <c r="F65" s="4332">
        <v>
123</v>
      </c>
      <c r="G65" s="4332">
        <v>
87</v>
      </c>
      <c r="H65" s="4332">
        <v>
97</v>
      </c>
      <c r="I65" s="4332">
        <v>
78</v>
      </c>
      <c r="J65" s="4332">
        <v>
74</v>
      </c>
      <c r="K65" s="4332">
        <v>
69</v>
      </c>
      <c r="L65" s="4332">
        <v>
72</v>
      </c>
      <c r="M65" s="4332">
        <v>
77</v>
      </c>
      <c r="N65" s="4332">
        <v>
86</v>
      </c>
      <c r="O65" s="4332">
        <v>
135</v>
      </c>
      <c r="P65" s="4332">
        <v>
157</v>
      </c>
    </row>
    <row r="66" spans="1:16" s="135" customFormat="1" ht="18" customHeight="1">
      <c r="A66" s="137" t="s">
        <v>
9953</v>
      </c>
      <c r="B66" s="4334">
        <v>
3660</v>
      </c>
      <c r="C66" s="4332">
        <v>
1859</v>
      </c>
      <c r="D66" s="4332">
        <v>
1801</v>
      </c>
      <c r="E66" s="4332">
        <v>
93</v>
      </c>
      <c r="F66" s="4332">
        <v>
61</v>
      </c>
      <c r="G66" s="4332">
        <v>
86</v>
      </c>
      <c r="H66" s="4332">
        <v>
88</v>
      </c>
      <c r="I66" s="4332">
        <v>
116</v>
      </c>
      <c r="J66" s="4332">
        <v>
78</v>
      </c>
      <c r="K66" s="4332">
        <v>
95</v>
      </c>
      <c r="L66" s="4332">
        <v>
86</v>
      </c>
      <c r="M66" s="4332">
        <v>
103</v>
      </c>
      <c r="N66" s="4332">
        <v>
94</v>
      </c>
      <c r="O66" s="4332">
        <v>
109</v>
      </c>
      <c r="P66" s="4332">
        <v>
101</v>
      </c>
    </row>
    <row r="67" spans="1:16" s="135" customFormat="1" ht="18" customHeight="1">
      <c r="A67" s="137" t="s">
        <v>
9954</v>
      </c>
      <c r="B67" s="4334">
        <v>
3041</v>
      </c>
      <c r="C67" s="4332">
        <v>
1529</v>
      </c>
      <c r="D67" s="4332">
        <v>
1512</v>
      </c>
      <c r="E67" s="4332">
        <v>
55</v>
      </c>
      <c r="F67" s="4332">
        <v>
51</v>
      </c>
      <c r="G67" s="4332">
        <v>
73</v>
      </c>
      <c r="H67" s="4332">
        <v>
57</v>
      </c>
      <c r="I67" s="4332">
        <v>
76</v>
      </c>
      <c r="J67" s="4332">
        <v>
55</v>
      </c>
      <c r="K67" s="4332">
        <v>
55</v>
      </c>
      <c r="L67" s="4332">
        <v>
46</v>
      </c>
      <c r="M67" s="4332">
        <v>
71</v>
      </c>
      <c r="N67" s="4332">
        <v>
73</v>
      </c>
      <c r="O67" s="4332">
        <v>
101</v>
      </c>
      <c r="P67" s="4332">
        <v>
103</v>
      </c>
    </row>
    <row r="68" spans="1:16" s="135" customFormat="1" ht="18" customHeight="1">
      <c r="A68" s="137" t="s">
        <v>
9955</v>
      </c>
      <c r="B68" s="4334">
        <v>
3486</v>
      </c>
      <c r="C68" s="4332">
        <v>
1725</v>
      </c>
      <c r="D68" s="4332">
        <v>
1761</v>
      </c>
      <c r="E68" s="4332">
        <v>
60</v>
      </c>
      <c r="F68" s="4332">
        <v>
63</v>
      </c>
      <c r="G68" s="4332">
        <v>
65</v>
      </c>
      <c r="H68" s="4332">
        <v>
51</v>
      </c>
      <c r="I68" s="4332">
        <v>
56</v>
      </c>
      <c r="J68" s="4332">
        <v>
52</v>
      </c>
      <c r="K68" s="4332">
        <v>
45</v>
      </c>
      <c r="L68" s="4332">
        <v>
38</v>
      </c>
      <c r="M68" s="4332">
        <v>
85</v>
      </c>
      <c r="N68" s="4332">
        <v>
84</v>
      </c>
      <c r="O68" s="4332">
        <v>
145</v>
      </c>
      <c r="P68" s="4332">
        <v>
165</v>
      </c>
    </row>
    <row r="69" spans="1:16" s="135" customFormat="1" ht="18" customHeight="1">
      <c r="A69" s="137" t="s">
        <v>
9956</v>
      </c>
      <c r="B69" s="4334">
        <v>
6306</v>
      </c>
      <c r="C69" s="4332">
        <v>
3128</v>
      </c>
      <c r="D69" s="4332">
        <v>
3178</v>
      </c>
      <c r="E69" s="4332">
        <v>
158</v>
      </c>
      <c r="F69" s="4332">
        <v>
156</v>
      </c>
      <c r="G69" s="4332">
        <v>
258</v>
      </c>
      <c r="H69" s="4332">
        <v>
256</v>
      </c>
      <c r="I69" s="4332">
        <v>
199</v>
      </c>
      <c r="J69" s="4332">
        <v>
203</v>
      </c>
      <c r="K69" s="4332">
        <v>
125</v>
      </c>
      <c r="L69" s="4332">
        <v>
101</v>
      </c>
      <c r="M69" s="4332">
        <v>
127</v>
      </c>
      <c r="N69" s="4332">
        <v>
129</v>
      </c>
      <c r="O69" s="4332">
        <v>
124</v>
      </c>
      <c r="P69" s="4332">
        <v>
143</v>
      </c>
    </row>
    <row r="70" spans="1:16" s="135" customFormat="1" ht="18" customHeight="1">
      <c r="A70" s="137" t="s">
        <v>
9957</v>
      </c>
      <c r="B70" s="4334">
        <v>
2700</v>
      </c>
      <c r="C70" s="4332">
        <v>
1377</v>
      </c>
      <c r="D70" s="4332">
        <v>
1323</v>
      </c>
      <c r="E70" s="4332">
        <v>
33</v>
      </c>
      <c r="F70" s="4332">
        <v>
47</v>
      </c>
      <c r="G70" s="4332">
        <v>
49</v>
      </c>
      <c r="H70" s="4332">
        <v>
54</v>
      </c>
      <c r="I70" s="4332">
        <v>
54</v>
      </c>
      <c r="J70" s="4332">
        <v>
52</v>
      </c>
      <c r="K70" s="4332">
        <v>
61</v>
      </c>
      <c r="L70" s="4332">
        <v>
51</v>
      </c>
      <c r="M70" s="4332">
        <v>
83</v>
      </c>
      <c r="N70" s="4332">
        <v>
69</v>
      </c>
      <c r="O70" s="4332">
        <v>
74</v>
      </c>
      <c r="P70" s="4332">
        <v>
62</v>
      </c>
    </row>
    <row r="71" spans="1:16" s="135" customFormat="1" ht="18" customHeight="1">
      <c r="A71" s="137" t="s">
        <v>
9958</v>
      </c>
      <c r="B71" s="4334">
        <v>
3750</v>
      </c>
      <c r="C71" s="4332">
        <v>
1939</v>
      </c>
      <c r="D71" s="4332">
        <v>
1811</v>
      </c>
      <c r="E71" s="4332">
        <v>
53</v>
      </c>
      <c r="F71" s="4332">
        <v>
59</v>
      </c>
      <c r="G71" s="4332">
        <v>
48</v>
      </c>
      <c r="H71" s="4332">
        <v>
53</v>
      </c>
      <c r="I71" s="4332">
        <v>
68</v>
      </c>
      <c r="J71" s="4332">
        <v>
59</v>
      </c>
      <c r="K71" s="4332">
        <v>
62</v>
      </c>
      <c r="L71" s="4332">
        <v>
60</v>
      </c>
      <c r="M71" s="4332">
        <v>
93</v>
      </c>
      <c r="N71" s="4332">
        <v>
109</v>
      </c>
      <c r="O71" s="4332">
        <v>
182</v>
      </c>
      <c r="P71" s="4332">
        <v>
134</v>
      </c>
    </row>
    <row r="72" spans="1:16" s="135" customFormat="1" ht="18" customHeight="1">
      <c r="A72" s="137" t="s">
        <v>
9959</v>
      </c>
      <c r="B72" s="4334">
        <v>
4098</v>
      </c>
      <c r="C72" s="4332">
        <v>
2089</v>
      </c>
      <c r="D72" s="4332">
        <v>
2009</v>
      </c>
      <c r="E72" s="4332">
        <v>
76</v>
      </c>
      <c r="F72" s="4332">
        <v>
60</v>
      </c>
      <c r="G72" s="4332">
        <v>
58</v>
      </c>
      <c r="H72" s="4332">
        <v>
55</v>
      </c>
      <c r="I72" s="4332">
        <v>
38</v>
      </c>
      <c r="J72" s="4332">
        <v>
49</v>
      </c>
      <c r="K72" s="4332">
        <v>
57</v>
      </c>
      <c r="L72" s="4332">
        <v>
63</v>
      </c>
      <c r="M72" s="4332">
        <v>
145</v>
      </c>
      <c r="N72" s="4332">
        <v>
131</v>
      </c>
      <c r="O72" s="4332">
        <v>
234</v>
      </c>
      <c r="P72" s="4332">
        <v>
238</v>
      </c>
    </row>
    <row r="73" spans="1:16" s="135" customFormat="1" ht="18" customHeight="1">
      <c r="A73" s="137" t="s">
        <v>
9960</v>
      </c>
      <c r="B73" s="4334">
        <v>
3848</v>
      </c>
      <c r="C73" s="4332">
        <v>
2052</v>
      </c>
      <c r="D73" s="4332">
        <v>
1796</v>
      </c>
      <c r="E73" s="4332">
        <v>
60</v>
      </c>
      <c r="F73" s="4332">
        <v>
46</v>
      </c>
      <c r="G73" s="4332">
        <v>
73</v>
      </c>
      <c r="H73" s="4332">
        <v>
64</v>
      </c>
      <c r="I73" s="4332">
        <v>
64</v>
      </c>
      <c r="J73" s="4332">
        <v>
63</v>
      </c>
      <c r="K73" s="4332">
        <v>
67</v>
      </c>
      <c r="L73" s="4332">
        <v>
56</v>
      </c>
      <c r="M73" s="4332">
        <v>
144</v>
      </c>
      <c r="N73" s="4332">
        <v>
110</v>
      </c>
      <c r="O73" s="4332">
        <v>
203</v>
      </c>
      <c r="P73" s="4332">
        <v>
148</v>
      </c>
    </row>
    <row r="74" spans="1:16" s="135" customFormat="1" ht="18" customHeight="1">
      <c r="A74" s="137" t="s">
        <v>
9961</v>
      </c>
      <c r="B74" s="4334">
        <v>
3883</v>
      </c>
      <c r="C74" s="4332">
        <v>
2042</v>
      </c>
      <c r="D74" s="4332">
        <v>
1841</v>
      </c>
      <c r="E74" s="4332">
        <v>
50</v>
      </c>
      <c r="F74" s="4332">
        <v>
49</v>
      </c>
      <c r="G74" s="4332">
        <v>
52</v>
      </c>
      <c r="H74" s="4332">
        <v>
41</v>
      </c>
      <c r="I74" s="4332">
        <v>
42</v>
      </c>
      <c r="J74" s="4332">
        <v>
47</v>
      </c>
      <c r="K74" s="4332">
        <v>
40</v>
      </c>
      <c r="L74" s="4332">
        <v>
51</v>
      </c>
      <c r="M74" s="4332">
        <v>
142</v>
      </c>
      <c r="N74" s="4332">
        <v>
159</v>
      </c>
      <c r="O74" s="4332">
        <v>
201</v>
      </c>
      <c r="P74" s="4332">
        <v>
162</v>
      </c>
    </row>
    <row r="75" spans="1:16" s="135" customFormat="1" ht="18" customHeight="1">
      <c r="A75" s="240" t="s">
        <v>
9962</v>
      </c>
      <c r="B75" s="4334">
        <v>
3865</v>
      </c>
      <c r="C75" s="4332">
        <v>
1948</v>
      </c>
      <c r="D75" s="4332">
        <v>
1917</v>
      </c>
      <c r="E75" s="4332">
        <v>
90</v>
      </c>
      <c r="F75" s="4332">
        <v>
71</v>
      </c>
      <c r="G75" s="4332">
        <v>
87</v>
      </c>
      <c r="H75" s="4332">
        <v>
79</v>
      </c>
      <c r="I75" s="4332">
        <v>
95</v>
      </c>
      <c r="J75" s="4332">
        <v>
105</v>
      </c>
      <c r="K75" s="4332">
        <v>
98</v>
      </c>
      <c r="L75" s="4332">
        <v>
96</v>
      </c>
      <c r="M75" s="4332">
        <v>
101</v>
      </c>
      <c r="N75" s="4332">
        <v>
89</v>
      </c>
      <c r="O75" s="4332">
        <v>
117</v>
      </c>
      <c r="P75" s="4332">
        <v>
122</v>
      </c>
    </row>
    <row r="76" spans="1:16" s="135" customFormat="1" ht="18" customHeight="1">
      <c r="A76" s="240" t="s">
        <v>
9963</v>
      </c>
      <c r="B76" s="4334">
        <v>
3933</v>
      </c>
      <c r="C76" s="4332">
        <v>
1962</v>
      </c>
      <c r="D76" s="4332">
        <v>
1971</v>
      </c>
      <c r="E76" s="4332">
        <v>
93</v>
      </c>
      <c r="F76" s="4332">
        <v>
113</v>
      </c>
      <c r="G76" s="4332">
        <v>
108</v>
      </c>
      <c r="H76" s="4332">
        <v>
113</v>
      </c>
      <c r="I76" s="4332">
        <v>
99</v>
      </c>
      <c r="J76" s="4332">
        <v>
93</v>
      </c>
      <c r="K76" s="4332">
        <v>
101</v>
      </c>
      <c r="L76" s="4332">
        <v>
98</v>
      </c>
      <c r="M76" s="4332">
        <v>
127</v>
      </c>
      <c r="N76" s="4332">
        <v>
147</v>
      </c>
      <c r="O76" s="4332">
        <v>
108</v>
      </c>
      <c r="P76" s="4332">
        <v>
135</v>
      </c>
    </row>
    <row r="77" spans="1:16" s="135" customFormat="1" ht="18" customHeight="1">
      <c r="A77" s="240" t="s">
        <v>
9964</v>
      </c>
      <c r="B77" s="4334">
        <v>
3077</v>
      </c>
      <c r="C77" s="4332">
        <v>
1517</v>
      </c>
      <c r="D77" s="4332">
        <v>
1560</v>
      </c>
      <c r="E77" s="4332">
        <v>
64</v>
      </c>
      <c r="F77" s="4332">
        <v>
87</v>
      </c>
      <c r="G77" s="4332">
        <v>
44</v>
      </c>
      <c r="H77" s="4332">
        <v>
42</v>
      </c>
      <c r="I77" s="4332">
        <v>
28</v>
      </c>
      <c r="J77" s="4332">
        <v>
52</v>
      </c>
      <c r="K77" s="4332">
        <v>
43</v>
      </c>
      <c r="L77" s="4332">
        <v>
40</v>
      </c>
      <c r="M77" s="4332">
        <v>
82</v>
      </c>
      <c r="N77" s="4332">
        <v>
77</v>
      </c>
      <c r="O77" s="4332">
        <v>
155</v>
      </c>
      <c r="P77" s="4332">
        <v>
152</v>
      </c>
    </row>
    <row r="78" spans="1:16" s="135" customFormat="1" ht="18" customHeight="1">
      <c r="A78" s="240" t="s">
        <v>
9965</v>
      </c>
      <c r="B78" s="4334">
        <v>
2276</v>
      </c>
      <c r="C78" s="4332">
        <v>
1179</v>
      </c>
      <c r="D78" s="4332">
        <v>
1097</v>
      </c>
      <c r="E78" s="4332">
        <v>
39</v>
      </c>
      <c r="F78" s="4332">
        <v>
34</v>
      </c>
      <c r="G78" s="4332">
        <v>
42</v>
      </c>
      <c r="H78" s="4332">
        <v>
34</v>
      </c>
      <c r="I78" s="4332">
        <v>
40</v>
      </c>
      <c r="J78" s="4332">
        <v>
35</v>
      </c>
      <c r="K78" s="4332">
        <v>
50</v>
      </c>
      <c r="L78" s="4332">
        <v>
44</v>
      </c>
      <c r="M78" s="4332">
        <v>
78</v>
      </c>
      <c r="N78" s="4332">
        <v>
79</v>
      </c>
      <c r="O78" s="4332">
        <v>
84</v>
      </c>
      <c r="P78" s="4332">
        <v>
64</v>
      </c>
    </row>
    <row r="79" spans="1:16" s="135" customFormat="1" ht="18" customHeight="1">
      <c r="A79" s="240" t="s">
        <v>
9966</v>
      </c>
      <c r="B79" s="4334">
        <v>
3203</v>
      </c>
      <c r="C79" s="4332">
        <v>
1659</v>
      </c>
      <c r="D79" s="4332">
        <v>
1544</v>
      </c>
      <c r="E79" s="4332">
        <v>
35</v>
      </c>
      <c r="F79" s="4332">
        <v>
39</v>
      </c>
      <c r="G79" s="4332">
        <v>
34</v>
      </c>
      <c r="H79" s="4332">
        <v>
51</v>
      </c>
      <c r="I79" s="4332">
        <v>
60</v>
      </c>
      <c r="J79" s="4332">
        <v>
61</v>
      </c>
      <c r="K79" s="4332">
        <v>
58</v>
      </c>
      <c r="L79" s="4332">
        <v>
58</v>
      </c>
      <c r="M79" s="4332">
        <v>
120</v>
      </c>
      <c r="N79" s="4332">
        <v>
91</v>
      </c>
      <c r="O79" s="4332">
        <v>
169</v>
      </c>
      <c r="P79" s="4332">
        <v>
119</v>
      </c>
    </row>
    <row r="80" spans="1:16" s="135" customFormat="1" ht="18" customHeight="1">
      <c r="A80" s="240" t="s">
        <v>
9967</v>
      </c>
      <c r="B80" s="4334">
        <v>
3159</v>
      </c>
      <c r="C80" s="4332">
        <v>
1655</v>
      </c>
      <c r="D80" s="4332">
        <v>
1504</v>
      </c>
      <c r="E80" s="4332">
        <v>
62</v>
      </c>
      <c r="F80" s="4332">
        <v>
49</v>
      </c>
      <c r="G80" s="4332">
        <v>
73</v>
      </c>
      <c r="H80" s="4332">
        <v>
48</v>
      </c>
      <c r="I80" s="4332">
        <v>
74</v>
      </c>
      <c r="J80" s="4332">
        <v>
64</v>
      </c>
      <c r="K80" s="4332">
        <v>
69</v>
      </c>
      <c r="L80" s="4332">
        <v>
67</v>
      </c>
      <c r="M80" s="4332">
        <v>
92</v>
      </c>
      <c r="N80" s="4332">
        <v>
72</v>
      </c>
      <c r="O80" s="4332">
        <v>
110</v>
      </c>
      <c r="P80" s="4332">
        <v>
100</v>
      </c>
    </row>
    <row r="81" spans="1:16" s="135" customFormat="1" ht="18" customHeight="1">
      <c r="A81" s="240" t="s">
        <v>
9968</v>
      </c>
      <c r="B81" s="4334">
        <v>
3389</v>
      </c>
      <c r="C81" s="4332">
        <v>
1726</v>
      </c>
      <c r="D81" s="4332">
        <v>
1663</v>
      </c>
      <c r="E81" s="4332">
        <v>
52</v>
      </c>
      <c r="F81" s="4332">
        <v>
45</v>
      </c>
      <c r="G81" s="4332">
        <v>
51</v>
      </c>
      <c r="H81" s="4332">
        <v>
61</v>
      </c>
      <c r="I81" s="4332">
        <v>
68</v>
      </c>
      <c r="J81" s="4332">
        <v>
55</v>
      </c>
      <c r="K81" s="4332">
        <v>
65</v>
      </c>
      <c r="L81" s="4332">
        <v>
70</v>
      </c>
      <c r="M81" s="4332">
        <v>
115</v>
      </c>
      <c r="N81" s="4332">
        <v>
96</v>
      </c>
      <c r="O81" s="4332">
        <v>
135</v>
      </c>
      <c r="P81" s="4332">
        <v>
100</v>
      </c>
    </row>
    <row r="82" spans="1:16" s="135" customFormat="1" ht="18" customHeight="1">
      <c r="A82" s="240" t="s">
        <v>
9969</v>
      </c>
      <c r="B82" s="4334">
        <v>
3704</v>
      </c>
      <c r="C82" s="4332">
        <v>
1914</v>
      </c>
      <c r="D82" s="4332">
        <v>
1790</v>
      </c>
      <c r="E82" s="4332">
        <v>
66</v>
      </c>
      <c r="F82" s="4332">
        <v>
68</v>
      </c>
      <c r="G82" s="4332">
        <v>
91</v>
      </c>
      <c r="H82" s="4332">
        <v>
74</v>
      </c>
      <c r="I82" s="4332">
        <v>
73</v>
      </c>
      <c r="J82" s="4332">
        <v>
74</v>
      </c>
      <c r="K82" s="4332">
        <v>
89</v>
      </c>
      <c r="L82" s="4332">
        <v>
80</v>
      </c>
      <c r="M82" s="4332">
        <v>
126</v>
      </c>
      <c r="N82" s="4332">
        <v>
104</v>
      </c>
      <c r="O82" s="4332">
        <v>
113</v>
      </c>
      <c r="P82" s="4332">
        <v>
118</v>
      </c>
    </row>
    <row r="83" spans="1:16" s="135" customFormat="1" ht="18" customHeight="1">
      <c r="A83" s="240" t="s">
        <v>
9970</v>
      </c>
      <c r="B83" s="4334">
        <v>
2521</v>
      </c>
      <c r="C83" s="4332">
        <v>
1136</v>
      </c>
      <c r="D83" s="4332">
        <v>
1385</v>
      </c>
      <c r="E83" s="4332">
        <v>
33</v>
      </c>
      <c r="F83" s="4332">
        <v>
16</v>
      </c>
      <c r="G83" s="4332">
        <v>
44</v>
      </c>
      <c r="H83" s="4332">
        <v>
26</v>
      </c>
      <c r="I83" s="4332">
        <v>
44</v>
      </c>
      <c r="J83" s="4332">
        <v>
36</v>
      </c>
      <c r="K83" s="4332">
        <v>
37</v>
      </c>
      <c r="L83" s="4332">
        <v>
45</v>
      </c>
      <c r="M83" s="4332">
        <v>
41</v>
      </c>
      <c r="N83" s="4332">
        <v>
40</v>
      </c>
      <c r="O83" s="4332">
        <v>
43</v>
      </c>
      <c r="P83" s="4332">
        <v>
42</v>
      </c>
    </row>
    <row r="84" spans="1:16" s="135" customFormat="1" ht="18" customHeight="1">
      <c r="A84" s="240" t="s">
        <v>
9971</v>
      </c>
      <c r="B84" s="4334">
        <v>
908</v>
      </c>
      <c r="C84" s="4332">
        <v>
494</v>
      </c>
      <c r="D84" s="4332">
        <v>
414</v>
      </c>
      <c r="E84" s="4332">
        <v>
9</v>
      </c>
      <c r="F84" s="4332">
        <v>
11</v>
      </c>
      <c r="G84" s="4332">
        <v>
7</v>
      </c>
      <c r="H84" s="4332">
        <v>
6</v>
      </c>
      <c r="I84" s="4332">
        <v>
18</v>
      </c>
      <c r="J84" s="4332">
        <v>
12</v>
      </c>
      <c r="K84" s="4332">
        <v>
31</v>
      </c>
      <c r="L84" s="4332">
        <v>
11</v>
      </c>
      <c r="M84" s="4332">
        <v>
39</v>
      </c>
      <c r="N84" s="4332">
        <v>
24</v>
      </c>
      <c r="O84" s="4332">
        <v>
43</v>
      </c>
      <c r="P84" s="4332">
        <v>
35</v>
      </c>
    </row>
    <row r="85" spans="1:16" s="135" customFormat="1" ht="18" customHeight="1">
      <c r="A85" s="240" t="s">
        <v>
9972</v>
      </c>
      <c r="B85" s="4334">
        <v>
3598</v>
      </c>
      <c r="C85" s="4332">
        <v>
1802</v>
      </c>
      <c r="D85" s="4332">
        <v>
1796</v>
      </c>
      <c r="E85" s="4332">
        <v>
50</v>
      </c>
      <c r="F85" s="4332">
        <v>
54</v>
      </c>
      <c r="G85" s="4332">
        <v>
55</v>
      </c>
      <c r="H85" s="4332">
        <v>
56</v>
      </c>
      <c r="I85" s="4332">
        <v>
55</v>
      </c>
      <c r="J85" s="4332">
        <v>
53</v>
      </c>
      <c r="K85" s="4332">
        <v>
68</v>
      </c>
      <c r="L85" s="4332">
        <v>
61</v>
      </c>
      <c r="M85" s="4332">
        <v>
99</v>
      </c>
      <c r="N85" s="4332">
        <v>
85</v>
      </c>
      <c r="O85" s="4332">
        <v>
103</v>
      </c>
      <c r="P85" s="4332">
        <v>
84</v>
      </c>
    </row>
    <row r="86" spans="1:16" s="138" customFormat="1" ht="18" customHeight="1">
      <c r="A86" s="240" t="s">
        <v>
9973</v>
      </c>
      <c r="B86" s="4332">
        <v>
5710</v>
      </c>
      <c r="C86" s="4332">
        <v>
2929</v>
      </c>
      <c r="D86" s="4332">
        <v>
2781</v>
      </c>
      <c r="E86" s="4332">
        <v>
96</v>
      </c>
      <c r="F86" s="4332">
        <v>
87</v>
      </c>
      <c r="G86" s="4332">
        <v>
99</v>
      </c>
      <c r="H86" s="4332">
        <v>
102</v>
      </c>
      <c r="I86" s="4332">
        <v>
100</v>
      </c>
      <c r="J86" s="4332">
        <v>
89</v>
      </c>
      <c r="K86" s="4332">
        <v>
113</v>
      </c>
      <c r="L86" s="4332">
        <v>
89</v>
      </c>
      <c r="M86" s="4332">
        <v>
222</v>
      </c>
      <c r="N86" s="4332">
        <v>
189</v>
      </c>
      <c r="O86" s="4332">
        <v>
254</v>
      </c>
      <c r="P86" s="4332">
        <v>
206</v>
      </c>
    </row>
    <row r="87" spans="1:16" s="135" customFormat="1" ht="18" customHeight="1">
      <c r="A87" s="240" t="s">
        <v>
9974</v>
      </c>
      <c r="B87" s="4334">
        <v>
3486</v>
      </c>
      <c r="C87" s="4332">
        <v>
1791</v>
      </c>
      <c r="D87" s="4332">
        <v>
1695</v>
      </c>
      <c r="E87" s="4332">
        <v>
60</v>
      </c>
      <c r="F87" s="4332">
        <v>
52</v>
      </c>
      <c r="G87" s="4332">
        <v>
53</v>
      </c>
      <c r="H87" s="4332">
        <v>
59</v>
      </c>
      <c r="I87" s="4332">
        <v>
57</v>
      </c>
      <c r="J87" s="4332">
        <v>
58</v>
      </c>
      <c r="K87" s="4332">
        <v>
83</v>
      </c>
      <c r="L87" s="4332">
        <v>
70</v>
      </c>
      <c r="M87" s="4332">
        <v>
95</v>
      </c>
      <c r="N87" s="4332">
        <v>
98</v>
      </c>
      <c r="O87" s="4332">
        <v>
114</v>
      </c>
      <c r="P87" s="4332">
        <v>
105</v>
      </c>
    </row>
    <row r="88" spans="1:16" s="135" customFormat="1" ht="18" customHeight="1">
      <c r="A88" s="137" t="s">
        <v>
9975</v>
      </c>
      <c r="B88" s="4334">
        <v>
2070</v>
      </c>
      <c r="C88" s="4332">
        <v>
1059</v>
      </c>
      <c r="D88" s="4332">
        <v>
1011</v>
      </c>
      <c r="E88" s="4332">
        <v>
18</v>
      </c>
      <c r="F88" s="4332">
        <v>
29</v>
      </c>
      <c r="G88" s="4332">
        <v>
43</v>
      </c>
      <c r="H88" s="4332">
        <v>
36</v>
      </c>
      <c r="I88" s="4332">
        <v>
41</v>
      </c>
      <c r="J88" s="4332">
        <v>
36</v>
      </c>
      <c r="K88" s="4332">
        <v>
66</v>
      </c>
      <c r="L88" s="4332">
        <v>
63</v>
      </c>
      <c r="M88" s="4332">
        <v>
93</v>
      </c>
      <c r="N88" s="4332">
        <v>
57</v>
      </c>
      <c r="O88" s="4332">
        <v>
47</v>
      </c>
      <c r="P88" s="4332">
        <v>
38</v>
      </c>
    </row>
    <row r="89" spans="1:16" s="135" customFormat="1" ht="18" customHeight="1">
      <c r="A89" s="137" t="s">
        <v>
9976</v>
      </c>
      <c r="B89" s="4334">
        <v>
4869</v>
      </c>
      <c r="C89" s="4332">
        <v>
2474</v>
      </c>
      <c r="D89" s="4332">
        <v>
2395</v>
      </c>
      <c r="E89" s="4332">
        <v>
71</v>
      </c>
      <c r="F89" s="4332">
        <v>
66</v>
      </c>
      <c r="G89" s="4332">
        <v>
80</v>
      </c>
      <c r="H89" s="4332">
        <v>
71</v>
      </c>
      <c r="I89" s="4332">
        <v>
97</v>
      </c>
      <c r="J89" s="4332">
        <v>
71</v>
      </c>
      <c r="K89" s="4332">
        <v>
133</v>
      </c>
      <c r="L89" s="4332">
        <v>
115</v>
      </c>
      <c r="M89" s="4332">
        <v>
124</v>
      </c>
      <c r="N89" s="4332">
        <v>
130</v>
      </c>
      <c r="O89" s="4332">
        <v>
136</v>
      </c>
      <c r="P89" s="4332">
        <v>
124</v>
      </c>
    </row>
    <row r="90" spans="1:16" s="135" customFormat="1" ht="18" customHeight="1">
      <c r="A90" s="137" t="s">
        <v>
9977</v>
      </c>
      <c r="B90" s="4334">
        <v>
2989</v>
      </c>
      <c r="C90" s="4332">
        <v>
1495</v>
      </c>
      <c r="D90" s="4332">
        <v>
1494</v>
      </c>
      <c r="E90" s="4332">
        <v>
49</v>
      </c>
      <c r="F90" s="4332">
        <v>
37</v>
      </c>
      <c r="G90" s="4332">
        <v>
57</v>
      </c>
      <c r="H90" s="4332">
        <v>
54</v>
      </c>
      <c r="I90" s="4332">
        <v>
75</v>
      </c>
      <c r="J90" s="4332">
        <v>
64</v>
      </c>
      <c r="K90" s="4332">
        <v>
80</v>
      </c>
      <c r="L90" s="4332">
        <v>
80</v>
      </c>
      <c r="M90" s="4332">
        <v>
78</v>
      </c>
      <c r="N90" s="4332">
        <v>
53</v>
      </c>
      <c r="O90" s="4332">
        <v>
93</v>
      </c>
      <c r="P90" s="4332">
        <v>
81</v>
      </c>
    </row>
    <row r="91" spans="1:16" s="135" customFormat="1" ht="18" customHeight="1">
      <c r="A91" s="137" t="s">
        <v>
9978</v>
      </c>
      <c r="B91" s="4334">
        <v>
2469</v>
      </c>
      <c r="C91" s="4332">
        <v>
1286</v>
      </c>
      <c r="D91" s="4332">
        <v>
1183</v>
      </c>
      <c r="E91" s="4332">
        <v>
72</v>
      </c>
      <c r="F91" s="4332">
        <v>
55</v>
      </c>
      <c r="G91" s="4332">
        <v>
51</v>
      </c>
      <c r="H91" s="4332">
        <v>
52</v>
      </c>
      <c r="I91" s="4332">
        <v>
66</v>
      </c>
      <c r="J91" s="4332">
        <v>
49</v>
      </c>
      <c r="K91" s="4332">
        <v>
59</v>
      </c>
      <c r="L91" s="4332">
        <v>
51</v>
      </c>
      <c r="M91" s="4332">
        <v>
73</v>
      </c>
      <c r="N91" s="4332">
        <v>
74</v>
      </c>
      <c r="O91" s="4332">
        <v>
70</v>
      </c>
      <c r="P91" s="4332">
        <v>
71</v>
      </c>
    </row>
    <row r="92" spans="1:16" s="135" customFormat="1" ht="18" customHeight="1">
      <c r="A92" s="137" t="s">
        <v>
9979</v>
      </c>
      <c r="B92" s="4334">
        <v>
1945</v>
      </c>
      <c r="C92" s="4332">
        <v>
968</v>
      </c>
      <c r="D92" s="4332">
        <v>
977</v>
      </c>
      <c r="E92" s="4332">
        <v>
60</v>
      </c>
      <c r="F92" s="4332">
        <v>
25</v>
      </c>
      <c r="G92" s="4332">
        <v>
38</v>
      </c>
      <c r="H92" s="4332">
        <v>
29</v>
      </c>
      <c r="I92" s="4332">
        <v>
33</v>
      </c>
      <c r="J92" s="4332">
        <v>
36</v>
      </c>
      <c r="K92" s="4332">
        <v>
44</v>
      </c>
      <c r="L92" s="4332">
        <v>
49</v>
      </c>
      <c r="M92" s="4332">
        <v>
40</v>
      </c>
      <c r="N92" s="4332">
        <v>
49</v>
      </c>
      <c r="O92" s="4332">
        <v>
46</v>
      </c>
      <c r="P92" s="4332">
        <v>
51</v>
      </c>
    </row>
    <row r="93" spans="1:16" s="135" customFormat="1" ht="18" customHeight="1">
      <c r="A93" s="137" t="s">
        <v>
9980</v>
      </c>
      <c r="B93" s="4334">
        <v>
1929</v>
      </c>
      <c r="C93" s="4332">
        <v>
1003</v>
      </c>
      <c r="D93" s="4332">
        <v>
926</v>
      </c>
      <c r="E93" s="4332">
        <v>
47</v>
      </c>
      <c r="F93" s="4332">
        <v>
43</v>
      </c>
      <c r="G93" s="4332">
        <v>
37</v>
      </c>
      <c r="H93" s="4332">
        <v>
36</v>
      </c>
      <c r="I93" s="4332">
        <v>
35</v>
      </c>
      <c r="J93" s="4332">
        <v>
29</v>
      </c>
      <c r="K93" s="4332">
        <v>
31</v>
      </c>
      <c r="L93" s="4332">
        <v>
30</v>
      </c>
      <c r="M93" s="4332">
        <v>
54</v>
      </c>
      <c r="N93" s="4332">
        <v>
48</v>
      </c>
      <c r="O93" s="4332">
        <v>
66</v>
      </c>
      <c r="P93" s="4332">
        <v>
64</v>
      </c>
    </row>
    <row r="94" spans="1:16" s="135" customFormat="1" ht="18" customHeight="1">
      <c r="A94" s="137" t="s">
        <v>
9981</v>
      </c>
      <c r="B94" s="4334">
        <v>
1766</v>
      </c>
      <c r="C94" s="4332">
        <v>
892</v>
      </c>
      <c r="D94" s="4332">
        <v>
874</v>
      </c>
      <c r="E94" s="4332">
        <v>
27</v>
      </c>
      <c r="F94" s="4332">
        <v>
33</v>
      </c>
      <c r="G94" s="4332">
        <v>
23</v>
      </c>
      <c r="H94" s="4332">
        <v>
38</v>
      </c>
      <c r="I94" s="4332">
        <v>
31</v>
      </c>
      <c r="J94" s="4332">
        <v>
37</v>
      </c>
      <c r="K94" s="4332">
        <v>
52</v>
      </c>
      <c r="L94" s="4332">
        <v>
40</v>
      </c>
      <c r="M94" s="4332">
        <v>
58</v>
      </c>
      <c r="N94" s="4332">
        <v>
70</v>
      </c>
      <c r="O94" s="4332">
        <v>
54</v>
      </c>
      <c r="P94" s="4332">
        <v>
33</v>
      </c>
    </row>
    <row r="95" spans="1:16" s="135" customFormat="1" ht="18" customHeight="1">
      <c r="A95" s="137" t="s">
        <v>
9982</v>
      </c>
      <c r="B95" s="4334">
        <v>
1538</v>
      </c>
      <c r="C95" s="4332">
        <v>
800</v>
      </c>
      <c r="D95" s="4332">
        <v>
738</v>
      </c>
      <c r="E95" s="4332">
        <v>
25</v>
      </c>
      <c r="F95" s="4332">
        <v>
21</v>
      </c>
      <c r="G95" s="4332">
        <v>
32</v>
      </c>
      <c r="H95" s="4332">
        <v>
33</v>
      </c>
      <c r="I95" s="4332">
        <v>
40</v>
      </c>
      <c r="J95" s="4332">
        <v>
36</v>
      </c>
      <c r="K95" s="4332">
        <v>
49</v>
      </c>
      <c r="L95" s="4332">
        <v>
43</v>
      </c>
      <c r="M95" s="4332">
        <v>
46</v>
      </c>
      <c r="N95" s="4332">
        <v>
56</v>
      </c>
      <c r="O95" s="4332">
        <v>
52</v>
      </c>
      <c r="P95" s="4332">
        <v>
41</v>
      </c>
    </row>
    <row r="96" spans="1:16" s="135" customFormat="1" ht="18" customHeight="1">
      <c r="A96" s="137" t="s">
        <v>
9983</v>
      </c>
      <c r="B96" s="4334">
        <v>
1292</v>
      </c>
      <c r="C96" s="4332">
        <v>
685</v>
      </c>
      <c r="D96" s="4332">
        <v>
607</v>
      </c>
      <c r="E96" s="4332">
        <v>
29</v>
      </c>
      <c r="F96" s="4332">
        <v>
22</v>
      </c>
      <c r="G96" s="4332">
        <v>
19</v>
      </c>
      <c r="H96" s="4332">
        <v>
25</v>
      </c>
      <c r="I96" s="4332">
        <v>
31</v>
      </c>
      <c r="J96" s="4332">
        <v>
29</v>
      </c>
      <c r="K96" s="4332">
        <v>
27</v>
      </c>
      <c r="L96" s="4332">
        <v>
24</v>
      </c>
      <c r="M96" s="4332">
        <v>
28</v>
      </c>
      <c r="N96" s="4332">
        <v>
28</v>
      </c>
      <c r="O96" s="4332">
        <v>
60</v>
      </c>
      <c r="P96" s="4332">
        <v>
35</v>
      </c>
    </row>
    <row r="97" spans="1:16" s="135" customFormat="1" ht="18" customHeight="1">
      <c r="A97" s="137" t="s">
        <v>
9984</v>
      </c>
      <c r="B97" s="4334">
        <v>
2830</v>
      </c>
      <c r="C97" s="4332">
        <v>
1462</v>
      </c>
      <c r="D97" s="4332">
        <v>
1368</v>
      </c>
      <c r="E97" s="4332">
        <v>
73</v>
      </c>
      <c r="F97" s="4332">
        <v>
95</v>
      </c>
      <c r="G97" s="4332">
        <v>
48</v>
      </c>
      <c r="H97" s="4332">
        <v>
47</v>
      </c>
      <c r="I97" s="4332">
        <v>
46</v>
      </c>
      <c r="J97" s="4332">
        <v>
50</v>
      </c>
      <c r="K97" s="4332">
        <v>
46</v>
      </c>
      <c r="L97" s="4332">
        <v>
40</v>
      </c>
      <c r="M97" s="4332">
        <v>
84</v>
      </c>
      <c r="N97" s="4332">
        <v>
93</v>
      </c>
      <c r="O97" s="4332">
        <v>
137</v>
      </c>
      <c r="P97" s="4332">
        <v>
100</v>
      </c>
    </row>
    <row r="98" spans="1:16" s="135" customFormat="1" ht="18" customHeight="1">
      <c r="A98" s="137" t="s">
        <v>
9985</v>
      </c>
      <c r="B98" s="4334">
        <v>
2861</v>
      </c>
      <c r="C98" s="4332">
        <v>
1434</v>
      </c>
      <c r="D98" s="4332">
        <v>
1427</v>
      </c>
      <c r="E98" s="4332">
        <v>
48</v>
      </c>
      <c r="F98" s="4332">
        <v>
46</v>
      </c>
      <c r="G98" s="4332">
        <v>
54</v>
      </c>
      <c r="H98" s="4332">
        <v>
56</v>
      </c>
      <c r="I98" s="4332">
        <v>
52</v>
      </c>
      <c r="J98" s="4332">
        <v>
40</v>
      </c>
      <c r="K98" s="4332">
        <v>
40</v>
      </c>
      <c r="L98" s="4332">
        <v>
37</v>
      </c>
      <c r="M98" s="4332">
        <v>
67</v>
      </c>
      <c r="N98" s="4332">
        <v>
76</v>
      </c>
      <c r="O98" s="4332">
        <v>
113</v>
      </c>
      <c r="P98" s="4332">
        <v>
106</v>
      </c>
    </row>
    <row r="99" spans="1:16" s="135" customFormat="1" ht="18" customHeight="1">
      <c r="A99" s="137" t="s">
        <v>
9986</v>
      </c>
      <c r="B99" s="4334">
        <v>
3930</v>
      </c>
      <c r="C99" s="4332">
        <v>
1975</v>
      </c>
      <c r="D99" s="4332">
        <v>
1955</v>
      </c>
      <c r="E99" s="4332">
        <v>
78</v>
      </c>
      <c r="F99" s="4332">
        <v>
65</v>
      </c>
      <c r="G99" s="4332">
        <v>
64</v>
      </c>
      <c r="H99" s="4332">
        <v>
53</v>
      </c>
      <c r="I99" s="4332">
        <v>
53</v>
      </c>
      <c r="J99" s="4332">
        <v>
56</v>
      </c>
      <c r="K99" s="4332">
        <v>
59</v>
      </c>
      <c r="L99" s="4332">
        <v>
54</v>
      </c>
      <c r="M99" s="4332">
        <v>
96</v>
      </c>
      <c r="N99" s="4332">
        <v>
114</v>
      </c>
      <c r="O99" s="4332">
        <v>
169</v>
      </c>
      <c r="P99" s="4332">
        <v>
156</v>
      </c>
    </row>
    <row r="100" spans="1:16" s="135" customFormat="1" ht="18" customHeight="1">
      <c r="A100" s="137" t="s">
        <v>
9987</v>
      </c>
      <c r="B100" s="4334">
        <v>
1646</v>
      </c>
      <c r="C100" s="4332">
        <v>
682</v>
      </c>
      <c r="D100" s="4332">
        <v>
964</v>
      </c>
      <c r="E100" s="4332">
        <v>
13</v>
      </c>
      <c r="F100" s="4332">
        <v>
10</v>
      </c>
      <c r="G100" s="4332">
        <v>
30</v>
      </c>
      <c r="H100" s="4332">
        <v>
26</v>
      </c>
      <c r="I100" s="4332">
        <v>
31</v>
      </c>
      <c r="J100" s="4332">
        <v>
25</v>
      </c>
      <c r="K100" s="4332">
        <v>
29</v>
      </c>
      <c r="L100" s="4332">
        <v>
25</v>
      </c>
      <c r="M100" s="4332">
        <v>
36</v>
      </c>
      <c r="N100" s="4332">
        <v>
30</v>
      </c>
      <c r="O100" s="4332">
        <v>
10</v>
      </c>
      <c r="P100" s="4332">
        <v>
23</v>
      </c>
    </row>
    <row r="101" spans="1:16" s="135" customFormat="1" ht="18" customHeight="1">
      <c r="A101" s="137" t="s">
        <v>
9988</v>
      </c>
      <c r="B101" s="4334">
        <v>
2517</v>
      </c>
      <c r="C101" s="4332">
        <v>
1266</v>
      </c>
      <c r="D101" s="4332">
        <v>
1251</v>
      </c>
      <c r="E101" s="4332">
        <v>
32</v>
      </c>
      <c r="F101" s="4332">
        <v>
23</v>
      </c>
      <c r="G101" s="4332">
        <v>
31</v>
      </c>
      <c r="H101" s="4332">
        <v>
26</v>
      </c>
      <c r="I101" s="4332">
        <v>
26</v>
      </c>
      <c r="J101" s="4332">
        <v>
19</v>
      </c>
      <c r="K101" s="4332">
        <v>
37</v>
      </c>
      <c r="L101" s="4332">
        <v>
37</v>
      </c>
      <c r="M101" s="4332">
        <v>
80</v>
      </c>
      <c r="N101" s="4332">
        <v>
64</v>
      </c>
      <c r="O101" s="4332">
        <v>
117</v>
      </c>
      <c r="P101" s="4332">
        <v>
115</v>
      </c>
    </row>
    <row r="102" spans="1:16" s="135" customFormat="1" ht="18" customHeight="1">
      <c r="A102" s="137" t="s">
        <v>
9989</v>
      </c>
      <c r="B102" s="4334">
        <v>
1498</v>
      </c>
      <c r="C102" s="4332">
        <v>
767</v>
      </c>
      <c r="D102" s="4332">
        <v>
731</v>
      </c>
      <c r="E102" s="4332">
        <v>
25</v>
      </c>
      <c r="F102" s="4332">
        <v>
31</v>
      </c>
      <c r="G102" s="4332">
        <v>
21</v>
      </c>
      <c r="H102" s="4332">
        <v>
29</v>
      </c>
      <c r="I102" s="4332">
        <v>
28</v>
      </c>
      <c r="J102" s="4332">
        <v>
22</v>
      </c>
      <c r="K102" s="4332">
        <v>
25</v>
      </c>
      <c r="L102" s="4332">
        <v>
25</v>
      </c>
      <c r="M102" s="4332">
        <v>
36</v>
      </c>
      <c r="N102" s="4332">
        <v>
34</v>
      </c>
      <c r="O102" s="4332">
        <v>
56</v>
      </c>
      <c r="P102" s="4332">
        <v>
52</v>
      </c>
    </row>
    <row r="103" spans="1:16" s="135" customFormat="1" ht="18" customHeight="1">
      <c r="A103" s="137" t="s">
        <v>
9990</v>
      </c>
      <c r="B103" s="4334">
        <v>
2898</v>
      </c>
      <c r="C103" s="4332">
        <v>
1502</v>
      </c>
      <c r="D103" s="4332">
        <v>
1396</v>
      </c>
      <c r="E103" s="4332">
        <v>
77</v>
      </c>
      <c r="F103" s="4332">
        <v>
79</v>
      </c>
      <c r="G103" s="4332">
        <v>
76</v>
      </c>
      <c r="H103" s="4332">
        <v>
60</v>
      </c>
      <c r="I103" s="4332">
        <v>
67</v>
      </c>
      <c r="J103" s="4332">
        <v>
58</v>
      </c>
      <c r="K103" s="4332">
        <v>
43</v>
      </c>
      <c r="L103" s="4332">
        <v>
53</v>
      </c>
      <c r="M103" s="4332">
        <v>
68</v>
      </c>
      <c r="N103" s="4332">
        <v>
73</v>
      </c>
      <c r="O103" s="4332">
        <v>
94</v>
      </c>
      <c r="P103" s="4332">
        <v>
98</v>
      </c>
    </row>
    <row r="104" spans="1:16" s="135" customFormat="1" ht="18" customHeight="1">
      <c r="A104" s="137" t="s">
        <v>
9991</v>
      </c>
      <c r="B104" s="4334">
        <v>
2211</v>
      </c>
      <c r="C104" s="4332">
        <v>
1062</v>
      </c>
      <c r="D104" s="4332">
        <v>
1149</v>
      </c>
      <c r="E104" s="4332">
        <v>
27</v>
      </c>
      <c r="F104" s="4332">
        <v>
33</v>
      </c>
      <c r="G104" s="4332">
        <v>
30</v>
      </c>
      <c r="H104" s="4332">
        <v>
25</v>
      </c>
      <c r="I104" s="4332">
        <v>
22</v>
      </c>
      <c r="J104" s="4332">
        <v>
27</v>
      </c>
      <c r="K104" s="4332">
        <v>
33</v>
      </c>
      <c r="L104" s="4332">
        <v>
19</v>
      </c>
      <c r="M104" s="4332">
        <v>
81</v>
      </c>
      <c r="N104" s="4332">
        <v>
65</v>
      </c>
      <c r="O104" s="4332">
        <v>
70</v>
      </c>
      <c r="P104" s="4332">
        <v>
76</v>
      </c>
    </row>
    <row r="105" spans="1:16" s="135" customFormat="1" ht="18" customHeight="1">
      <c r="A105" s="137" t="s">
        <v>
9992</v>
      </c>
      <c r="B105" s="4334">
        <v>
2948</v>
      </c>
      <c r="C105" s="4332">
        <v>
1449</v>
      </c>
      <c r="D105" s="4332">
        <v>
1499</v>
      </c>
      <c r="E105" s="4332">
        <v>
60</v>
      </c>
      <c r="F105" s="4332">
        <v>
51</v>
      </c>
      <c r="G105" s="4332">
        <v>
52</v>
      </c>
      <c r="H105" s="4332">
        <v>
43</v>
      </c>
      <c r="I105" s="4332">
        <v>
35</v>
      </c>
      <c r="J105" s="4332">
        <v>
49</v>
      </c>
      <c r="K105" s="4332">
        <v>
52</v>
      </c>
      <c r="L105" s="4332">
        <v>
27</v>
      </c>
      <c r="M105" s="4332">
        <v>
78</v>
      </c>
      <c r="N105" s="4332">
        <v>
107</v>
      </c>
      <c r="O105" s="4332">
        <v>
112</v>
      </c>
      <c r="P105" s="4332">
        <v>
132</v>
      </c>
    </row>
    <row r="106" spans="1:16" s="135" customFormat="1" ht="18" customHeight="1">
      <c r="A106" s="137" t="s">
        <v>
9993</v>
      </c>
      <c r="B106" s="4334">
        <v>
2655</v>
      </c>
      <c r="C106" s="4332">
        <v>
1326</v>
      </c>
      <c r="D106" s="4332">
        <v>
1329</v>
      </c>
      <c r="E106" s="4332">
        <v>
43</v>
      </c>
      <c r="F106" s="4332">
        <v>
34</v>
      </c>
      <c r="G106" s="4332">
        <v>
65</v>
      </c>
      <c r="H106" s="4332">
        <v>
54</v>
      </c>
      <c r="I106" s="4332">
        <v>
57</v>
      </c>
      <c r="J106" s="4332">
        <v>
54</v>
      </c>
      <c r="K106" s="4332">
        <v>
67</v>
      </c>
      <c r="L106" s="4332">
        <v>
51</v>
      </c>
      <c r="M106" s="4332">
        <v>
74</v>
      </c>
      <c r="N106" s="4332">
        <v>
81</v>
      </c>
      <c r="O106" s="4332">
        <v>
81</v>
      </c>
      <c r="P106" s="4332">
        <v>
76</v>
      </c>
    </row>
    <row r="107" spans="1:16" s="135" customFormat="1" ht="18" customHeight="1">
      <c r="A107" s="137" t="s">
        <v>
9994</v>
      </c>
      <c r="B107" s="4334">
        <v>
4710</v>
      </c>
      <c r="C107" s="4332">
        <v>
2333</v>
      </c>
      <c r="D107" s="4332">
        <v>
2377</v>
      </c>
      <c r="E107" s="4332">
        <v>
74</v>
      </c>
      <c r="F107" s="4332">
        <v>
66</v>
      </c>
      <c r="G107" s="4332">
        <v>
75</v>
      </c>
      <c r="H107" s="4332">
        <v>
71</v>
      </c>
      <c r="I107" s="4332">
        <v>
94</v>
      </c>
      <c r="J107" s="4332">
        <v>
87</v>
      </c>
      <c r="K107" s="4332">
        <v>
118</v>
      </c>
      <c r="L107" s="4332">
        <v>
100</v>
      </c>
      <c r="M107" s="4332">
        <v>
118</v>
      </c>
      <c r="N107" s="4332">
        <v>
152</v>
      </c>
      <c r="O107" s="4332">
        <v>
127</v>
      </c>
      <c r="P107" s="4332">
        <v>
139</v>
      </c>
    </row>
    <row r="108" spans="1:16" s="135" customFormat="1" ht="18" customHeight="1">
      <c r="A108" s="137" t="s">
        <v>
9995</v>
      </c>
      <c r="B108" s="4334">
        <v>
2995</v>
      </c>
      <c r="C108" s="4332">
        <v>
1470</v>
      </c>
      <c r="D108" s="4332">
        <v>
1525</v>
      </c>
      <c r="E108" s="4332">
        <v>
57</v>
      </c>
      <c r="F108" s="4332">
        <v>
66</v>
      </c>
      <c r="G108" s="4332">
        <v>
67</v>
      </c>
      <c r="H108" s="4332">
        <v>
63</v>
      </c>
      <c r="I108" s="4332">
        <v>
56</v>
      </c>
      <c r="J108" s="4332">
        <v>
50</v>
      </c>
      <c r="K108" s="4332">
        <v>
43</v>
      </c>
      <c r="L108" s="4332">
        <v>
40</v>
      </c>
      <c r="M108" s="4332">
        <v>
94</v>
      </c>
      <c r="N108" s="4332">
        <v>
95</v>
      </c>
      <c r="O108" s="4332">
        <v>
105</v>
      </c>
      <c r="P108" s="4332">
        <v>
81</v>
      </c>
    </row>
    <row r="109" spans="1:16" s="135" customFormat="1" ht="18" customHeight="1">
      <c r="A109" s="137" t="s">
        <v>
9996</v>
      </c>
      <c r="B109" s="4334">
        <v>
2021</v>
      </c>
      <c r="C109" s="4332">
        <v>
1007</v>
      </c>
      <c r="D109" s="4332">
        <v>
1014</v>
      </c>
      <c r="E109" s="4332">
        <v>
44</v>
      </c>
      <c r="F109" s="4332">
        <v>
37</v>
      </c>
      <c r="G109" s="4332">
        <v>
47</v>
      </c>
      <c r="H109" s="4332">
        <v>
41</v>
      </c>
      <c r="I109" s="4332">
        <v>
46</v>
      </c>
      <c r="J109" s="4332">
        <v>
42</v>
      </c>
      <c r="K109" s="4332">
        <v>
53</v>
      </c>
      <c r="L109" s="4332">
        <v>
45</v>
      </c>
      <c r="M109" s="4332">
        <v>
48</v>
      </c>
      <c r="N109" s="4332">
        <v>
53</v>
      </c>
      <c r="O109" s="4332">
        <v>
55</v>
      </c>
      <c r="P109" s="4332">
        <v>
60</v>
      </c>
    </row>
    <row r="110" spans="1:16" s="135" customFormat="1" ht="18" customHeight="1">
      <c r="A110" s="137" t="s">
        <v>
9997</v>
      </c>
      <c r="B110" s="4334">
        <v>
395</v>
      </c>
      <c r="C110" s="4332">
        <v>
193</v>
      </c>
      <c r="D110" s="4332">
        <v>
202</v>
      </c>
      <c r="E110" s="4332">
        <v>
10</v>
      </c>
      <c r="F110" s="4332">
        <v>
9</v>
      </c>
      <c r="G110" s="4332">
        <v>
12</v>
      </c>
      <c r="H110" s="4332">
        <v>
11</v>
      </c>
      <c r="I110" s="4332">
        <v>
20</v>
      </c>
      <c r="J110" s="4332">
        <v>
13</v>
      </c>
      <c r="K110" s="4332">
        <v>
10</v>
      </c>
      <c r="L110" s="4332">
        <v>
18</v>
      </c>
      <c r="M110" s="4332">
        <v>
9</v>
      </c>
      <c r="N110" s="4332">
        <v>
7</v>
      </c>
      <c r="O110" s="4332">
        <v>
10</v>
      </c>
      <c r="P110" s="4332">
        <v>
17</v>
      </c>
    </row>
    <row r="111" spans="1:16" s="135" customFormat="1" ht="18" customHeight="1">
      <c r="A111" s="137" t="s">
        <v>
9998</v>
      </c>
      <c r="B111" s="4334">
        <v>
3168</v>
      </c>
      <c r="C111" s="4332">
        <v>
1645</v>
      </c>
      <c r="D111" s="4332">
        <v>
1523</v>
      </c>
      <c r="E111" s="4332">
        <v>
102</v>
      </c>
      <c r="F111" s="4332">
        <v>
100</v>
      </c>
      <c r="G111" s="4332">
        <v>
85</v>
      </c>
      <c r="H111" s="4332">
        <v>
72</v>
      </c>
      <c r="I111" s="4332">
        <v>
63</v>
      </c>
      <c r="J111" s="4332">
        <v>
50</v>
      </c>
      <c r="K111" s="4332">
        <v>
87</v>
      </c>
      <c r="L111" s="4332">
        <v>
59</v>
      </c>
      <c r="M111" s="4332">
        <v>
95</v>
      </c>
      <c r="N111" s="4332">
        <v>
71</v>
      </c>
      <c r="O111" s="4332">
        <v>
84</v>
      </c>
      <c r="P111" s="4332">
        <v>
84</v>
      </c>
    </row>
    <row r="112" spans="1:16" s="135" customFormat="1" ht="18" customHeight="1">
      <c r="A112" s="137" t="s">
        <v>
9999</v>
      </c>
      <c r="B112" s="4334">
        <v>
3741</v>
      </c>
      <c r="C112" s="4332">
        <v>
1897</v>
      </c>
      <c r="D112" s="4332">
        <v>
1844</v>
      </c>
      <c r="E112" s="4332">
        <v>
86</v>
      </c>
      <c r="F112" s="4332">
        <v>
80</v>
      </c>
      <c r="G112" s="4332">
        <v>
82</v>
      </c>
      <c r="H112" s="4332">
        <v>
76</v>
      </c>
      <c r="I112" s="4332">
        <v>
86</v>
      </c>
      <c r="J112" s="4332">
        <v>
67</v>
      </c>
      <c r="K112" s="4332">
        <v>
90</v>
      </c>
      <c r="L112" s="4332">
        <v>
71</v>
      </c>
      <c r="M112" s="4332">
        <v>
112</v>
      </c>
      <c r="N112" s="4332">
        <v>
113</v>
      </c>
      <c r="O112" s="4332">
        <v>
112</v>
      </c>
      <c r="P112" s="4332">
        <v>
117</v>
      </c>
    </row>
    <row r="113" spans="1:16" s="135" customFormat="1" ht="18" customHeight="1">
      <c r="A113" s="137" t="s">
        <v>
10000</v>
      </c>
      <c r="B113" s="4334">
        <v>
2333</v>
      </c>
      <c r="C113" s="4332">
        <v>
1256</v>
      </c>
      <c r="D113" s="4332">
        <v>
1077</v>
      </c>
      <c r="E113" s="4332">
        <v>
43</v>
      </c>
      <c r="F113" s="4332">
        <v>
24</v>
      </c>
      <c r="G113" s="4332">
        <v>
32</v>
      </c>
      <c r="H113" s="4332">
        <v>
29</v>
      </c>
      <c r="I113" s="4332">
        <v>
31</v>
      </c>
      <c r="J113" s="4332">
        <v>
23</v>
      </c>
      <c r="K113" s="4332">
        <v>
44</v>
      </c>
      <c r="L113" s="4332">
        <v>
32</v>
      </c>
      <c r="M113" s="4332">
        <v>
65</v>
      </c>
      <c r="N113" s="4332">
        <v>
60</v>
      </c>
      <c r="O113" s="4332">
        <v>
86</v>
      </c>
      <c r="P113" s="4332">
        <v>
68</v>
      </c>
    </row>
    <row r="114" spans="1:16" s="135" customFormat="1" ht="18" customHeight="1">
      <c r="A114" s="137" t="s">
        <v>
10001</v>
      </c>
      <c r="B114" s="4334">
        <v>
4096</v>
      </c>
      <c r="C114" s="4332">
        <v>
1995</v>
      </c>
      <c r="D114" s="4332">
        <v>
2101</v>
      </c>
      <c r="E114" s="4332">
        <v>
70</v>
      </c>
      <c r="F114" s="4332">
        <v>
58</v>
      </c>
      <c r="G114" s="4332">
        <v>
68</v>
      </c>
      <c r="H114" s="4332">
        <v>
55</v>
      </c>
      <c r="I114" s="4332">
        <v>
56</v>
      </c>
      <c r="J114" s="4332">
        <v>
65</v>
      </c>
      <c r="K114" s="4332">
        <v>
56</v>
      </c>
      <c r="L114" s="4332">
        <v>
54</v>
      </c>
      <c r="M114" s="4332">
        <v>
97</v>
      </c>
      <c r="N114" s="4332">
        <v>
120</v>
      </c>
      <c r="O114" s="4332">
        <v>
137</v>
      </c>
      <c r="P114" s="4332">
        <v>
178</v>
      </c>
    </row>
    <row r="115" spans="1:16" s="135" customFormat="1" ht="18" customHeight="1">
      <c r="A115" s="137" t="s">
        <v>
10002</v>
      </c>
      <c r="B115" s="4334">
        <v>
2746</v>
      </c>
      <c r="C115" s="4332">
        <v>
1400</v>
      </c>
      <c r="D115" s="4332">
        <v>
1346</v>
      </c>
      <c r="E115" s="4332">
        <v>
43</v>
      </c>
      <c r="F115" s="4332">
        <v>
26</v>
      </c>
      <c r="G115" s="4332">
        <v>
66</v>
      </c>
      <c r="H115" s="4332">
        <v>
50</v>
      </c>
      <c r="I115" s="4332">
        <v>
70</v>
      </c>
      <c r="J115" s="4332">
        <v>
57</v>
      </c>
      <c r="K115" s="4332">
        <v>
79</v>
      </c>
      <c r="L115" s="4332">
        <v>
57</v>
      </c>
      <c r="M115" s="4332">
        <v>
79</v>
      </c>
      <c r="N115" s="4332">
        <v>
68</v>
      </c>
      <c r="O115" s="4332">
        <v>
88</v>
      </c>
      <c r="P115" s="4332">
        <v>
58</v>
      </c>
    </row>
    <row r="116" spans="1:16" s="135" customFormat="1" ht="18" customHeight="1">
      <c r="A116" s="137" t="s">
        <v>
10003</v>
      </c>
      <c r="B116" s="4334">
        <v>
3957</v>
      </c>
      <c r="C116" s="4332">
        <v>
1901</v>
      </c>
      <c r="D116" s="4332">
        <v>
2056</v>
      </c>
      <c r="E116" s="4332">
        <v>
60</v>
      </c>
      <c r="F116" s="4332">
        <v>
77</v>
      </c>
      <c r="G116" s="4332">
        <v>
104</v>
      </c>
      <c r="H116" s="4332">
        <v>
104</v>
      </c>
      <c r="I116" s="4332">
        <v>
93</v>
      </c>
      <c r="J116" s="4332">
        <v>
90</v>
      </c>
      <c r="K116" s="4332">
        <v>
81</v>
      </c>
      <c r="L116" s="4332">
        <v>
83</v>
      </c>
      <c r="M116" s="4332">
        <v>
107</v>
      </c>
      <c r="N116" s="4332">
        <v>
87</v>
      </c>
      <c r="O116" s="4332">
        <v>
96</v>
      </c>
      <c r="P116" s="4332">
        <v>
119</v>
      </c>
    </row>
    <row r="117" spans="1:16" s="135" customFormat="1" ht="18" customHeight="1">
      <c r="A117" s="137" t="s">
        <v>
10004</v>
      </c>
      <c r="B117" s="4334">
        <v>
3978</v>
      </c>
      <c r="C117" s="4332">
        <v>
1932</v>
      </c>
      <c r="D117" s="4332">
        <v>
2046</v>
      </c>
      <c r="E117" s="4332">
        <v>
71</v>
      </c>
      <c r="F117" s="4332">
        <v>
63</v>
      </c>
      <c r="G117" s="4332">
        <v>
62</v>
      </c>
      <c r="H117" s="4332">
        <v>
55</v>
      </c>
      <c r="I117" s="4332">
        <v>
74</v>
      </c>
      <c r="J117" s="4332">
        <v>
75</v>
      </c>
      <c r="K117" s="4332">
        <v>
81</v>
      </c>
      <c r="L117" s="4332">
        <v>
76</v>
      </c>
      <c r="M117" s="4332">
        <v>
121</v>
      </c>
      <c r="N117" s="4332">
        <v>
107</v>
      </c>
      <c r="O117" s="4332">
        <v>
122</v>
      </c>
      <c r="P117" s="4332">
        <v>
130</v>
      </c>
    </row>
    <row r="118" spans="1:16" s="135" customFormat="1" ht="18" customHeight="1">
      <c r="A118" s="137" t="s">
        <v>
10005</v>
      </c>
      <c r="B118" s="4334">
        <v>
3516</v>
      </c>
      <c r="C118" s="4332">
        <v>
1748</v>
      </c>
      <c r="D118" s="4332">
        <v>
1768</v>
      </c>
      <c r="E118" s="4332">
        <v>
76</v>
      </c>
      <c r="F118" s="4332">
        <v>
53</v>
      </c>
      <c r="G118" s="4332">
        <v>
80</v>
      </c>
      <c r="H118" s="4332">
        <v>
69</v>
      </c>
      <c r="I118" s="4332">
        <v>
68</v>
      </c>
      <c r="J118" s="4332">
        <v>
75</v>
      </c>
      <c r="K118" s="4332">
        <v>
85</v>
      </c>
      <c r="L118" s="4332">
        <v>
58</v>
      </c>
      <c r="M118" s="4332">
        <v>
86</v>
      </c>
      <c r="N118" s="4332">
        <v>
106</v>
      </c>
      <c r="O118" s="4332">
        <v>
104</v>
      </c>
      <c r="P118" s="4332">
        <v>
99</v>
      </c>
    </row>
    <row r="119" spans="1:16" s="135" customFormat="1" ht="18" customHeight="1">
      <c r="A119" s="137" t="s">
        <v>
10006</v>
      </c>
      <c r="B119" s="4334">
        <v>
3108</v>
      </c>
      <c r="C119" s="4332">
        <v>
1533</v>
      </c>
      <c r="D119" s="4332">
        <v>
1575</v>
      </c>
      <c r="E119" s="4332">
        <v>
42</v>
      </c>
      <c r="F119" s="4332">
        <v>
43</v>
      </c>
      <c r="G119" s="4332">
        <v>
55</v>
      </c>
      <c r="H119" s="4332">
        <v>
44</v>
      </c>
      <c r="I119" s="4332">
        <v>
61</v>
      </c>
      <c r="J119" s="4332">
        <v>
61</v>
      </c>
      <c r="K119" s="4332">
        <v>
63</v>
      </c>
      <c r="L119" s="4332">
        <v>
61</v>
      </c>
      <c r="M119" s="4332">
        <v>
72</v>
      </c>
      <c r="N119" s="4332">
        <v>
73</v>
      </c>
      <c r="O119" s="4332">
        <v>
105</v>
      </c>
      <c r="P119" s="4332">
        <v>
101</v>
      </c>
    </row>
    <row r="120" spans="1:16" s="135" customFormat="1" ht="18" customHeight="1">
      <c r="A120" s="137" t="s">
        <v>
10007</v>
      </c>
      <c r="B120" s="4334">
        <v>
1560</v>
      </c>
      <c r="C120" s="4332">
        <v>
763</v>
      </c>
      <c r="D120" s="4332">
        <v>
797</v>
      </c>
      <c r="E120" s="4332">
        <v>
27</v>
      </c>
      <c r="F120" s="4332">
        <v>
32</v>
      </c>
      <c r="G120" s="4332">
        <v>
35</v>
      </c>
      <c r="H120" s="4332">
        <v>
36</v>
      </c>
      <c r="I120" s="4332">
        <v>
34</v>
      </c>
      <c r="J120" s="4332">
        <v>
39</v>
      </c>
      <c r="K120" s="4332">
        <v>
30</v>
      </c>
      <c r="L120" s="4332">
        <v>
24</v>
      </c>
      <c r="M120" s="4332">
        <v>
30</v>
      </c>
      <c r="N120" s="4332">
        <v>
33</v>
      </c>
      <c r="O120" s="4332">
        <v>
47</v>
      </c>
      <c r="P120" s="4332">
        <v>
40</v>
      </c>
    </row>
    <row r="121" spans="1:16" s="135" customFormat="1" ht="18" customHeight="1">
      <c r="A121" s="137" t="s">
        <v>
10008</v>
      </c>
      <c r="B121" s="4334">
        <v>
2529</v>
      </c>
      <c r="C121" s="4332">
        <v>
1255</v>
      </c>
      <c r="D121" s="4332">
        <v>
1274</v>
      </c>
      <c r="E121" s="4332">
        <v>
52</v>
      </c>
      <c r="F121" s="4332">
        <v>
53</v>
      </c>
      <c r="G121" s="4332">
        <v>
53</v>
      </c>
      <c r="H121" s="4332">
        <v>
48</v>
      </c>
      <c r="I121" s="4332">
        <v>
63</v>
      </c>
      <c r="J121" s="4332">
        <v>
49</v>
      </c>
      <c r="K121" s="4332">
        <v>
41</v>
      </c>
      <c r="L121" s="4332">
        <v>
42</v>
      </c>
      <c r="M121" s="4332">
        <v>
55</v>
      </c>
      <c r="N121" s="4332">
        <v>
53</v>
      </c>
      <c r="O121" s="4332">
        <v>
60</v>
      </c>
      <c r="P121" s="4332">
        <v>
70</v>
      </c>
    </row>
    <row r="122" spans="1:16" s="135" customFormat="1" ht="18" customHeight="1">
      <c r="A122" s="137" t="s">
        <v>
10009</v>
      </c>
      <c r="B122" s="4334">
        <v>
1861</v>
      </c>
      <c r="C122" s="4332">
        <v>
935</v>
      </c>
      <c r="D122" s="4332">
        <v>
926</v>
      </c>
      <c r="E122" s="4332">
        <v>
26</v>
      </c>
      <c r="F122" s="4332">
        <v>
23</v>
      </c>
      <c r="G122" s="4332">
        <v>
27</v>
      </c>
      <c r="H122" s="4332">
        <v>
31</v>
      </c>
      <c r="I122" s="4332">
        <v>
31</v>
      </c>
      <c r="J122" s="4332">
        <v>
31</v>
      </c>
      <c r="K122" s="4332">
        <v>
36</v>
      </c>
      <c r="L122" s="4332">
        <v>
28</v>
      </c>
      <c r="M122" s="4332">
        <v>
64</v>
      </c>
      <c r="N122" s="4332">
        <v>
64</v>
      </c>
      <c r="O122" s="4332">
        <v>
71</v>
      </c>
      <c r="P122" s="4332">
        <v>
66</v>
      </c>
    </row>
    <row r="123" spans="1:16" s="135" customFormat="1" ht="18" customHeight="1">
      <c r="A123" s="137" t="s">
        <v>
10010</v>
      </c>
      <c r="B123" s="4334">
        <v>
2398</v>
      </c>
      <c r="C123" s="4332">
        <v>
1210</v>
      </c>
      <c r="D123" s="4332">
        <v>
1188</v>
      </c>
      <c r="E123" s="4332">
        <v>
74</v>
      </c>
      <c r="F123" s="4332">
        <v>
73</v>
      </c>
      <c r="G123" s="4332">
        <v>
80</v>
      </c>
      <c r="H123" s="4332">
        <v>
59</v>
      </c>
      <c r="I123" s="4332">
        <v>
74</v>
      </c>
      <c r="J123" s="4332">
        <v>
59</v>
      </c>
      <c r="K123" s="4332">
        <v>
57</v>
      </c>
      <c r="L123" s="4332">
        <v>
50</v>
      </c>
      <c r="M123" s="4332">
        <v>
76</v>
      </c>
      <c r="N123" s="4332">
        <v>
62</v>
      </c>
      <c r="O123" s="4332">
        <v>
54</v>
      </c>
      <c r="P123" s="4332">
        <v>
59</v>
      </c>
    </row>
    <row r="124" spans="1:16" s="135" customFormat="1" ht="18" customHeight="1">
      <c r="A124" s="137" t="s">
        <v>
10011</v>
      </c>
      <c r="B124" s="4334">
        <v>
2071</v>
      </c>
      <c r="C124" s="4332">
        <v>
1009</v>
      </c>
      <c r="D124" s="4332">
        <v>
1062</v>
      </c>
      <c r="E124" s="4332">
        <v>
49</v>
      </c>
      <c r="F124" s="4332">
        <v>
62</v>
      </c>
      <c r="G124" s="4332">
        <v>
62</v>
      </c>
      <c r="H124" s="4332">
        <v>
77</v>
      </c>
      <c r="I124" s="4332">
        <v>
44</v>
      </c>
      <c r="J124" s="4332">
        <v>
25</v>
      </c>
      <c r="K124" s="4332">
        <v>
44</v>
      </c>
      <c r="L124" s="4332">
        <v>
28</v>
      </c>
      <c r="M124" s="4332">
        <v>
74</v>
      </c>
      <c r="N124" s="4332">
        <v>
52</v>
      </c>
      <c r="O124" s="4332">
        <v>
55</v>
      </c>
      <c r="P124" s="4332">
        <v>
63</v>
      </c>
    </row>
    <row r="125" spans="1:16" s="135" customFormat="1" ht="18" customHeight="1">
      <c r="A125" s="137" t="s">
        <v>
10012</v>
      </c>
      <c r="B125" s="4334">
        <v>
2116</v>
      </c>
      <c r="C125" s="4332">
        <v>
1051</v>
      </c>
      <c r="D125" s="4332">
        <v>
1065</v>
      </c>
      <c r="E125" s="4332">
        <v>
29</v>
      </c>
      <c r="F125" s="4332">
        <v>
33</v>
      </c>
      <c r="G125" s="4332">
        <v>
33</v>
      </c>
      <c r="H125" s="4332">
        <v>
31</v>
      </c>
      <c r="I125" s="4332">
        <v>
38</v>
      </c>
      <c r="J125" s="4332">
        <v>
26</v>
      </c>
      <c r="K125" s="4332">
        <v>
37</v>
      </c>
      <c r="L125" s="4332">
        <v>
38</v>
      </c>
      <c r="M125" s="4332">
        <v>
60</v>
      </c>
      <c r="N125" s="4332">
        <v>
53</v>
      </c>
      <c r="O125" s="4332">
        <v>
61</v>
      </c>
      <c r="P125" s="4332">
        <v>
52</v>
      </c>
    </row>
    <row r="126" spans="1:16" s="135" customFormat="1" ht="18" customHeight="1">
      <c r="A126" s="137" t="s">
        <v>
10013</v>
      </c>
      <c r="B126" s="4334">
        <v>
5282</v>
      </c>
      <c r="C126" s="4332">
        <v>
2568</v>
      </c>
      <c r="D126" s="4332">
        <v>
2714</v>
      </c>
      <c r="E126" s="4332">
        <v>
293</v>
      </c>
      <c r="F126" s="4332">
        <v>
267</v>
      </c>
      <c r="G126" s="4332">
        <v>
250</v>
      </c>
      <c r="H126" s="4332">
        <v>
246</v>
      </c>
      <c r="I126" s="4332">
        <v>
100</v>
      </c>
      <c r="J126" s="4332">
        <v>
104</v>
      </c>
      <c r="K126" s="4332">
        <v>
76</v>
      </c>
      <c r="L126" s="4332">
        <v>
53</v>
      </c>
      <c r="M126" s="4332">
        <v>
63</v>
      </c>
      <c r="N126" s="4332">
        <v>
52</v>
      </c>
      <c r="O126" s="4332">
        <v>
51</v>
      </c>
      <c r="P126" s="4332">
        <v>
82</v>
      </c>
    </row>
    <row r="127" spans="1:16" s="135" customFormat="1" ht="18" customHeight="1">
      <c r="A127" s="137" t="s">
        <v>
10014</v>
      </c>
      <c r="B127" s="4334">
        <v>
2443</v>
      </c>
      <c r="C127" s="4332">
        <v>
1201</v>
      </c>
      <c r="D127" s="4332">
        <v>
1242</v>
      </c>
      <c r="E127" s="4332">
        <v>
28</v>
      </c>
      <c r="F127" s="4332">
        <v>
28</v>
      </c>
      <c r="G127" s="4332">
        <v>
33</v>
      </c>
      <c r="H127" s="4332">
        <v>
38</v>
      </c>
      <c r="I127" s="4332">
        <v>
61</v>
      </c>
      <c r="J127" s="4332">
        <v>
38</v>
      </c>
      <c r="K127" s="4332">
        <v>
52</v>
      </c>
      <c r="L127" s="4332">
        <v>
37</v>
      </c>
      <c r="M127" s="4332">
        <v>
74</v>
      </c>
      <c r="N127" s="4332">
        <v>
64</v>
      </c>
      <c r="O127" s="4332">
        <v>
59</v>
      </c>
      <c r="P127" s="4332">
        <v>
55</v>
      </c>
    </row>
    <row r="128" spans="1:16" s="135" customFormat="1" ht="18" customHeight="1">
      <c r="A128" s="137" t="s">
        <v>
10015</v>
      </c>
      <c r="B128" s="4334">
        <v>
3168</v>
      </c>
      <c r="C128" s="4332">
        <v>
1564</v>
      </c>
      <c r="D128" s="4332">
        <v>
1604</v>
      </c>
      <c r="E128" s="4332">
        <v>
38</v>
      </c>
      <c r="F128" s="4332">
        <v>
39</v>
      </c>
      <c r="G128" s="4332">
        <v>
47</v>
      </c>
      <c r="H128" s="4332">
        <v>
51</v>
      </c>
      <c r="I128" s="4332">
        <v>
65</v>
      </c>
      <c r="J128" s="4332">
        <v>
50</v>
      </c>
      <c r="K128" s="4332">
        <v>
69</v>
      </c>
      <c r="L128" s="4332">
        <v>
49</v>
      </c>
      <c r="M128" s="4332">
        <v>
95</v>
      </c>
      <c r="N128" s="4332">
        <v>
115</v>
      </c>
      <c r="O128" s="4332">
        <v>
103</v>
      </c>
      <c r="P128" s="4332">
        <v>
108</v>
      </c>
    </row>
    <row r="129" spans="1:16" s="135" customFormat="1" ht="18" customHeight="1">
      <c r="A129" s="137" t="s">
        <v>
10016</v>
      </c>
      <c r="B129" s="4334">
        <v>
3927</v>
      </c>
      <c r="C129" s="4332">
        <v>
1896</v>
      </c>
      <c r="D129" s="4332">
        <v>
2031</v>
      </c>
      <c r="E129" s="4332">
        <v>
45</v>
      </c>
      <c r="F129" s="4332">
        <v>
46</v>
      </c>
      <c r="G129" s="4332">
        <v>
55</v>
      </c>
      <c r="H129" s="4332">
        <v>
51</v>
      </c>
      <c r="I129" s="4332">
        <v>
63</v>
      </c>
      <c r="J129" s="4332">
        <v>
62</v>
      </c>
      <c r="K129" s="4332">
        <v>
40</v>
      </c>
      <c r="L129" s="4332">
        <v>
50</v>
      </c>
      <c r="M129" s="4332">
        <v>
105</v>
      </c>
      <c r="N129" s="4332">
        <v>
112</v>
      </c>
      <c r="O129" s="4332">
        <v>
129</v>
      </c>
      <c r="P129" s="4332">
        <v>
150</v>
      </c>
    </row>
    <row r="130" spans="1:16" s="135" customFormat="1" ht="18" customHeight="1">
      <c r="A130" s="137" t="s">
        <v>
10017</v>
      </c>
      <c r="B130" s="4334">
        <v>
2703</v>
      </c>
      <c r="C130" s="4332">
        <v>
1383</v>
      </c>
      <c r="D130" s="4332">
        <v>
1320</v>
      </c>
      <c r="E130" s="4332">
        <v>
51</v>
      </c>
      <c r="F130" s="4332">
        <v>
47</v>
      </c>
      <c r="G130" s="4332">
        <v>
48</v>
      </c>
      <c r="H130" s="4332">
        <v>
49</v>
      </c>
      <c r="I130" s="4332">
        <v>
59</v>
      </c>
      <c r="J130" s="4332">
        <v>
33</v>
      </c>
      <c r="K130" s="4332">
        <v>
47</v>
      </c>
      <c r="L130" s="4332">
        <v>
38</v>
      </c>
      <c r="M130" s="4332">
        <v>
111</v>
      </c>
      <c r="N130" s="4332">
        <v>
65</v>
      </c>
      <c r="O130" s="4332">
        <v>
143</v>
      </c>
      <c r="P130" s="4332">
        <v>
79</v>
      </c>
    </row>
    <row r="131" spans="1:16" s="135" customFormat="1" ht="18" customHeight="1">
      <c r="A131" s="137" t="s">
        <v>
10018</v>
      </c>
      <c r="B131" s="4334">
        <v>
2896</v>
      </c>
      <c r="C131" s="4332">
        <v>
1404</v>
      </c>
      <c r="D131" s="4332">
        <v>
1492</v>
      </c>
      <c r="E131" s="4332">
        <v>
37</v>
      </c>
      <c r="F131" s="4332">
        <v>
30</v>
      </c>
      <c r="G131" s="4332">
        <v>
38</v>
      </c>
      <c r="H131" s="4332">
        <v>
40</v>
      </c>
      <c r="I131" s="4332">
        <v>
32</v>
      </c>
      <c r="J131" s="4332">
        <v>
39</v>
      </c>
      <c r="K131" s="4332">
        <v>
35</v>
      </c>
      <c r="L131" s="4332">
        <v>
39</v>
      </c>
      <c r="M131" s="4332">
        <v>
107</v>
      </c>
      <c r="N131" s="4332">
        <v>
105</v>
      </c>
      <c r="O131" s="4332">
        <v>
121</v>
      </c>
      <c r="P131" s="4332">
        <v>
144</v>
      </c>
    </row>
    <row r="132" spans="1:16" s="135" customFormat="1" ht="18" customHeight="1">
      <c r="A132" s="137" t="s">
        <v>
10019</v>
      </c>
      <c r="B132" s="4334">
        <v>
3012</v>
      </c>
      <c r="C132" s="4332">
        <v>
1414</v>
      </c>
      <c r="D132" s="4332">
        <v>
1598</v>
      </c>
      <c r="E132" s="4332">
        <v>
73</v>
      </c>
      <c r="F132" s="4332">
        <v>
83</v>
      </c>
      <c r="G132" s="4332">
        <v>
72</v>
      </c>
      <c r="H132" s="4332">
        <v>
72</v>
      </c>
      <c r="I132" s="4332">
        <v>
71</v>
      </c>
      <c r="J132" s="4332">
        <v>
67</v>
      </c>
      <c r="K132" s="4332">
        <v>
34</v>
      </c>
      <c r="L132" s="4332">
        <v>
57</v>
      </c>
      <c r="M132" s="4332">
        <v>
51</v>
      </c>
      <c r="N132" s="4332">
        <v>
54</v>
      </c>
      <c r="O132" s="4332">
        <v>
83</v>
      </c>
      <c r="P132" s="4332">
        <v>
94</v>
      </c>
    </row>
    <row r="133" spans="1:16" s="135" customFormat="1" ht="18" customHeight="1">
      <c r="A133" s="137" t="s">
        <v>
10020</v>
      </c>
      <c r="B133" s="4334">
        <v>
0</v>
      </c>
      <c r="C133" s="4332">
        <v>
0</v>
      </c>
      <c r="D133" s="4332" t="s">
        <v>
374</v>
      </c>
      <c r="E133" s="4332" t="s">
        <v>
374</v>
      </c>
      <c r="F133" s="4332" t="s">
        <v>
374</v>
      </c>
      <c r="G133" s="4332" t="s">
        <v>
374</v>
      </c>
      <c r="H133" s="4332" t="s">
        <v>
374</v>
      </c>
      <c r="I133" s="4332" t="s">
        <v>
374</v>
      </c>
      <c r="J133" s="4332" t="s">
        <v>
374</v>
      </c>
      <c r="K133" s="4332" t="s">
        <v>
374</v>
      </c>
      <c r="L133" s="4332" t="s">
        <v>
374</v>
      </c>
      <c r="M133" s="4332" t="s">
        <v>
374</v>
      </c>
      <c r="N133" s="4332" t="s">
        <v>
374</v>
      </c>
      <c r="O133" s="4332" t="s">
        <v>
374</v>
      </c>
      <c r="P133" s="4332" t="s">
        <v>
374</v>
      </c>
    </row>
    <row r="134" spans="1:16" s="135" customFormat="1" ht="18" customHeight="1">
      <c r="A134" s="137" t="s">
        <v>
10021</v>
      </c>
      <c r="B134" s="4334">
        <v>
5807</v>
      </c>
      <c r="C134" s="4332">
        <v>
2799</v>
      </c>
      <c r="D134" s="4332">
        <v>
3008</v>
      </c>
      <c r="E134" s="4332">
        <v>
85</v>
      </c>
      <c r="F134" s="4332">
        <v>
103</v>
      </c>
      <c r="G134" s="4332">
        <v>
169</v>
      </c>
      <c r="H134" s="4332">
        <v>
150</v>
      </c>
      <c r="I134" s="4332">
        <v>
187</v>
      </c>
      <c r="J134" s="4332">
        <v>
171</v>
      </c>
      <c r="K134" s="4332">
        <v>
89</v>
      </c>
      <c r="L134" s="4332">
        <v>
84</v>
      </c>
      <c r="M134" s="4332">
        <v>
90</v>
      </c>
      <c r="N134" s="4332">
        <v>
108</v>
      </c>
      <c r="O134" s="4332">
        <v>
125</v>
      </c>
      <c r="P134" s="4332">
        <v>
163</v>
      </c>
    </row>
    <row r="135" spans="1:16" s="135" customFormat="1" ht="18" customHeight="1">
      <c r="A135" s="137" t="s">
        <v>
10022</v>
      </c>
      <c r="B135" s="4334">
        <v>
3538</v>
      </c>
      <c r="C135" s="4332">
        <v>
1657</v>
      </c>
      <c r="D135" s="4332">
        <v>
1881</v>
      </c>
      <c r="E135" s="4332">
        <v>
70</v>
      </c>
      <c r="F135" s="4332">
        <v>
57</v>
      </c>
      <c r="G135" s="4332">
        <v>
72</v>
      </c>
      <c r="H135" s="4332">
        <v>
84</v>
      </c>
      <c r="I135" s="4332">
        <v>
64</v>
      </c>
      <c r="J135" s="4332">
        <v>
74</v>
      </c>
      <c r="K135" s="4332">
        <v>
79</v>
      </c>
      <c r="L135" s="4332">
        <v>
58</v>
      </c>
      <c r="M135" s="4332">
        <v>
115</v>
      </c>
      <c r="N135" s="4332">
        <v>
96</v>
      </c>
      <c r="O135" s="4332">
        <v>
98</v>
      </c>
      <c r="P135" s="4332">
        <v>
120</v>
      </c>
    </row>
    <row r="136" spans="1:16" s="135" customFormat="1" ht="18" customHeight="1">
      <c r="A136" s="137" t="s">
        <v>
10023</v>
      </c>
      <c r="B136" s="4334">
        <v>
2770</v>
      </c>
      <c r="C136" s="4332">
        <v>
1374</v>
      </c>
      <c r="D136" s="4332">
        <v>
1396</v>
      </c>
      <c r="E136" s="4332">
        <v>
46</v>
      </c>
      <c r="F136" s="4332">
        <v>
49</v>
      </c>
      <c r="G136" s="4332">
        <v>
49</v>
      </c>
      <c r="H136" s="4332">
        <v>
57</v>
      </c>
      <c r="I136" s="4332">
        <v>
27</v>
      </c>
      <c r="J136" s="4332">
        <v>
49</v>
      </c>
      <c r="K136" s="4332">
        <v>
33</v>
      </c>
      <c r="L136" s="4332">
        <v>
38</v>
      </c>
      <c r="M136" s="4332">
        <v>
72</v>
      </c>
      <c r="N136" s="4332">
        <v>
61</v>
      </c>
      <c r="O136" s="4332">
        <v>
105</v>
      </c>
      <c r="P136" s="4332">
        <v>
105</v>
      </c>
    </row>
    <row r="137" spans="1:16" s="135" customFormat="1" ht="18" customHeight="1">
      <c r="A137" s="137" t="s">
        <v>
10024</v>
      </c>
      <c r="B137" s="4334">
        <v>
2966</v>
      </c>
      <c r="C137" s="4332">
        <v>
1476</v>
      </c>
      <c r="D137" s="4332">
        <v>
1490</v>
      </c>
      <c r="E137" s="4332">
        <v>
41</v>
      </c>
      <c r="F137" s="4332">
        <v>
28</v>
      </c>
      <c r="G137" s="4332">
        <v>
60</v>
      </c>
      <c r="H137" s="4332">
        <v>
47</v>
      </c>
      <c r="I137" s="4332">
        <v>
55</v>
      </c>
      <c r="J137" s="4332">
        <v>
66</v>
      </c>
      <c r="K137" s="4332">
        <v>
71</v>
      </c>
      <c r="L137" s="4332">
        <v>
50</v>
      </c>
      <c r="M137" s="4332">
        <v>
107</v>
      </c>
      <c r="N137" s="4332">
        <v>
91</v>
      </c>
      <c r="O137" s="4332">
        <v>
118</v>
      </c>
      <c r="P137" s="4332">
        <v>
109</v>
      </c>
    </row>
    <row r="138" spans="1:16" s="135" customFormat="1" ht="18" customHeight="1">
      <c r="A138" s="137" t="s">
        <v>
10025</v>
      </c>
      <c r="B138" s="4334">
        <v>
3873</v>
      </c>
      <c r="C138" s="4332">
        <v>
1957</v>
      </c>
      <c r="D138" s="4332">
        <v>
1916</v>
      </c>
      <c r="E138" s="4332">
        <v>
70</v>
      </c>
      <c r="F138" s="4332">
        <v>
68</v>
      </c>
      <c r="G138" s="4332">
        <v>
65</v>
      </c>
      <c r="H138" s="4332">
        <v>
88</v>
      </c>
      <c r="I138" s="4332">
        <v>
84</v>
      </c>
      <c r="J138" s="4332">
        <v>
96</v>
      </c>
      <c r="K138" s="4332">
        <v>
99</v>
      </c>
      <c r="L138" s="4332">
        <v>
102</v>
      </c>
      <c r="M138" s="4332">
        <v>
131</v>
      </c>
      <c r="N138" s="4332">
        <v>
96</v>
      </c>
      <c r="O138" s="4332">
        <v>
123</v>
      </c>
      <c r="P138" s="4332">
        <v>
104</v>
      </c>
    </row>
    <row r="139" spans="1:16" s="135" customFormat="1" ht="18" customHeight="1">
      <c r="A139" s="137" t="s">
        <v>
10026</v>
      </c>
      <c r="B139" s="4334">
        <v>
2536</v>
      </c>
      <c r="C139" s="4332">
        <v>
1244</v>
      </c>
      <c r="D139" s="4332">
        <v>
1292</v>
      </c>
      <c r="E139" s="4332">
        <v>
49</v>
      </c>
      <c r="F139" s="4332">
        <v>
34</v>
      </c>
      <c r="G139" s="4332">
        <v>
37</v>
      </c>
      <c r="H139" s="4332">
        <v>
37</v>
      </c>
      <c r="I139" s="4332">
        <v>
35</v>
      </c>
      <c r="J139" s="4332">
        <v>
42</v>
      </c>
      <c r="K139" s="4332">
        <v>
42</v>
      </c>
      <c r="L139" s="4332">
        <v>
50</v>
      </c>
      <c r="M139" s="4332">
        <v>
54</v>
      </c>
      <c r="N139" s="4332">
        <v>
73</v>
      </c>
      <c r="O139" s="4332">
        <v>
81</v>
      </c>
      <c r="P139" s="4332">
        <v>
62</v>
      </c>
    </row>
    <row r="140" spans="1:16" s="135" customFormat="1" ht="18" customHeight="1">
      <c r="A140" s="137" t="s">
        <v>
10027</v>
      </c>
      <c r="B140" s="4334">
        <v>
1839</v>
      </c>
      <c r="C140" s="4332">
        <v>
918</v>
      </c>
      <c r="D140" s="4332">
        <v>
921</v>
      </c>
      <c r="E140" s="4332">
        <v>
54</v>
      </c>
      <c r="F140" s="4332">
        <v>
58</v>
      </c>
      <c r="G140" s="4332">
        <v>
40</v>
      </c>
      <c r="H140" s="4332">
        <v>
42</v>
      </c>
      <c r="I140" s="4332">
        <v>
42</v>
      </c>
      <c r="J140" s="4332">
        <v>
27</v>
      </c>
      <c r="K140" s="4332">
        <v>
46</v>
      </c>
      <c r="L140" s="4332">
        <v>
38</v>
      </c>
      <c r="M140" s="4332">
        <v>
48</v>
      </c>
      <c r="N140" s="4332">
        <v>
47</v>
      </c>
      <c r="O140" s="4332">
        <v>
47</v>
      </c>
      <c r="P140" s="4332">
        <v>
50</v>
      </c>
    </row>
    <row r="141" spans="1:16" s="135" customFormat="1" ht="18" customHeight="1">
      <c r="A141" s="137" t="s">
        <v>
10028</v>
      </c>
      <c r="B141" s="4334">
        <v>
946</v>
      </c>
      <c r="C141" s="4332">
        <v>
490</v>
      </c>
      <c r="D141" s="4332">
        <v>
456</v>
      </c>
      <c r="E141" s="4332">
        <v>
22</v>
      </c>
      <c r="F141" s="4332">
        <v>
15</v>
      </c>
      <c r="G141" s="4332">
        <v>
32</v>
      </c>
      <c r="H141" s="4332">
        <v>
22</v>
      </c>
      <c r="I141" s="4332">
        <v>
35</v>
      </c>
      <c r="J141" s="4332">
        <v>
36</v>
      </c>
      <c r="K141" s="4332">
        <v>
42</v>
      </c>
      <c r="L141" s="4332">
        <v>
32</v>
      </c>
      <c r="M141" s="4332">
        <v>
28</v>
      </c>
      <c r="N141" s="4332">
        <v>
22</v>
      </c>
      <c r="O141" s="4332">
        <v>
32</v>
      </c>
      <c r="P141" s="4332">
        <v>
17</v>
      </c>
    </row>
    <row r="142" spans="1:16" s="135" customFormat="1" ht="18" customHeight="1">
      <c r="A142" s="137" t="s">
        <v>
10029</v>
      </c>
      <c r="B142" s="4334">
        <v>
2422</v>
      </c>
      <c r="C142" s="4332">
        <v>
1230</v>
      </c>
      <c r="D142" s="4332">
        <v>
1192</v>
      </c>
      <c r="E142" s="4332">
        <v>
30</v>
      </c>
      <c r="F142" s="4332">
        <v>
32</v>
      </c>
      <c r="G142" s="4332">
        <v>
32</v>
      </c>
      <c r="H142" s="4332">
        <v>
36</v>
      </c>
      <c r="I142" s="4332">
        <v>
49</v>
      </c>
      <c r="J142" s="4332">
        <v>
50</v>
      </c>
      <c r="K142" s="4332">
        <v>
79</v>
      </c>
      <c r="L142" s="4332">
        <v>
58</v>
      </c>
      <c r="M142" s="4332">
        <v>
79</v>
      </c>
      <c r="N142" s="4332">
        <v>
48</v>
      </c>
      <c r="O142" s="4332">
        <v>
59</v>
      </c>
      <c r="P142" s="4332">
        <v>
51</v>
      </c>
    </row>
    <row r="143" spans="1:16" s="135" customFormat="1" ht="18" customHeight="1">
      <c r="A143" s="137" t="s">
        <v>
10030</v>
      </c>
      <c r="B143" s="4334">
        <v>
3047</v>
      </c>
      <c r="C143" s="4332">
        <v>
1541</v>
      </c>
      <c r="D143" s="4332">
        <v>
1506</v>
      </c>
      <c r="E143" s="4332">
        <v>
52</v>
      </c>
      <c r="F143" s="4332">
        <v>
56</v>
      </c>
      <c r="G143" s="4332">
        <v>
63</v>
      </c>
      <c r="H143" s="4332">
        <v>
61</v>
      </c>
      <c r="I143" s="4332">
        <v>
73</v>
      </c>
      <c r="J143" s="4332">
        <v>
60</v>
      </c>
      <c r="K143" s="4332">
        <v>
74</v>
      </c>
      <c r="L143" s="4332">
        <v>
93</v>
      </c>
      <c r="M143" s="4332">
        <v>
96</v>
      </c>
      <c r="N143" s="4332">
        <v>
77</v>
      </c>
      <c r="O143" s="4332">
        <v>
89</v>
      </c>
      <c r="P143" s="4332">
        <v>
59</v>
      </c>
    </row>
    <row r="144" spans="1:16" s="135" customFormat="1" ht="18" customHeight="1">
      <c r="A144" s="137" t="s">
        <v>
10031</v>
      </c>
      <c r="B144" s="4334">
        <v>
3238</v>
      </c>
      <c r="C144" s="4332">
        <v>
1589</v>
      </c>
      <c r="D144" s="4332">
        <v>
1649</v>
      </c>
      <c r="E144" s="4332">
        <v>
47</v>
      </c>
      <c r="F144" s="4332">
        <v>
61</v>
      </c>
      <c r="G144" s="4332">
        <v>
73</v>
      </c>
      <c r="H144" s="4332">
        <v>
73</v>
      </c>
      <c r="I144" s="4332">
        <v>
83</v>
      </c>
      <c r="J144" s="4332">
        <v>
68</v>
      </c>
      <c r="K144" s="4332">
        <v>
82</v>
      </c>
      <c r="L144" s="4332">
        <v>
79</v>
      </c>
      <c r="M144" s="4332">
        <v>
101</v>
      </c>
      <c r="N144" s="4332">
        <v>
97</v>
      </c>
      <c r="O144" s="4332">
        <v>
88</v>
      </c>
      <c r="P144" s="4332">
        <v>
85</v>
      </c>
    </row>
    <row r="145" spans="1:16" s="135" customFormat="1" ht="18" customHeight="1">
      <c r="A145" s="137" t="s">
        <v>
10032</v>
      </c>
      <c r="B145" s="4334">
        <v>
3314</v>
      </c>
      <c r="C145" s="4332">
        <v>
1652</v>
      </c>
      <c r="D145" s="4332">
        <v>
1662</v>
      </c>
      <c r="E145" s="4332">
        <v>
79</v>
      </c>
      <c r="F145" s="4332">
        <v>
78</v>
      </c>
      <c r="G145" s="4332">
        <v>
91</v>
      </c>
      <c r="H145" s="4332">
        <v>
90</v>
      </c>
      <c r="I145" s="4332">
        <v>
90</v>
      </c>
      <c r="J145" s="4332">
        <v>
81</v>
      </c>
      <c r="K145" s="4332">
        <v>
81</v>
      </c>
      <c r="L145" s="4332">
        <v>
104</v>
      </c>
      <c r="M145" s="4332">
        <v>
99</v>
      </c>
      <c r="N145" s="4332">
        <v>
84</v>
      </c>
      <c r="O145" s="4332">
        <v>
90</v>
      </c>
      <c r="P145" s="4332">
        <v>
98</v>
      </c>
    </row>
    <row r="146" spans="1:16" s="135" customFormat="1" ht="18" customHeight="1">
      <c r="A146" s="137" t="s">
        <v>
10033</v>
      </c>
      <c r="B146" s="4334">
        <v>
1508</v>
      </c>
      <c r="C146" s="4332">
        <v>
743</v>
      </c>
      <c r="D146" s="4332">
        <v>
765</v>
      </c>
      <c r="E146" s="4332">
        <v>
32</v>
      </c>
      <c r="F146" s="4332">
        <v>
36</v>
      </c>
      <c r="G146" s="4332">
        <v>
33</v>
      </c>
      <c r="H146" s="4332">
        <v>
41</v>
      </c>
      <c r="I146" s="4332">
        <v>
26</v>
      </c>
      <c r="J146" s="4332">
        <v>
31</v>
      </c>
      <c r="K146" s="4332">
        <v>
30</v>
      </c>
      <c r="L146" s="4332">
        <v>
32</v>
      </c>
      <c r="M146" s="4332">
        <v>
33</v>
      </c>
      <c r="N146" s="4332">
        <v>
33</v>
      </c>
      <c r="O146" s="4332">
        <v>
34</v>
      </c>
      <c r="P146" s="4332">
        <v>
36</v>
      </c>
    </row>
    <row r="147" spans="1:16" s="135" customFormat="1" ht="18" customHeight="1">
      <c r="A147" s="137" t="s">
        <v>
10034</v>
      </c>
      <c r="B147" s="4334">
        <v>
0</v>
      </c>
      <c r="C147" s="4332">
        <v>
0</v>
      </c>
      <c r="D147" s="4332" t="s">
        <v>
374</v>
      </c>
      <c r="E147" s="4332" t="s">
        <v>
374</v>
      </c>
      <c r="F147" s="4332" t="s">
        <v>
374</v>
      </c>
      <c r="G147" s="4332" t="s">
        <v>
374</v>
      </c>
      <c r="H147" s="4332" t="s">
        <v>
374</v>
      </c>
      <c r="I147" s="4332" t="s">
        <v>
374</v>
      </c>
      <c r="J147" s="4332" t="s">
        <v>
374</v>
      </c>
      <c r="K147" s="4332" t="s">
        <v>
374</v>
      </c>
      <c r="L147" s="4332" t="s">
        <v>
374</v>
      </c>
      <c r="M147" s="4332" t="s">
        <v>
374</v>
      </c>
      <c r="N147" s="4332" t="s">
        <v>
374</v>
      </c>
      <c r="O147" s="4332" t="s">
        <v>
374</v>
      </c>
      <c r="P147" s="4332" t="s">
        <v>
374</v>
      </c>
    </row>
    <row r="148" spans="1:16" s="135" customFormat="1" ht="18" customHeight="1">
      <c r="A148" s="137" t="s">
        <v>
10035</v>
      </c>
      <c r="B148" s="4334">
        <v>
1866</v>
      </c>
      <c r="C148" s="4332">
        <v>
915</v>
      </c>
      <c r="D148" s="4332">
        <v>
951</v>
      </c>
      <c r="E148" s="4332">
        <v>
30</v>
      </c>
      <c r="F148" s="4332">
        <v>
19</v>
      </c>
      <c r="G148" s="4332">
        <v>
27</v>
      </c>
      <c r="H148" s="4332">
        <v>
35</v>
      </c>
      <c r="I148" s="4332">
        <v>
36</v>
      </c>
      <c r="J148" s="4332">
        <v>
27</v>
      </c>
      <c r="K148" s="4332">
        <v>
37</v>
      </c>
      <c r="L148" s="4332">
        <v>
41</v>
      </c>
      <c r="M148" s="4332">
        <v>
71</v>
      </c>
      <c r="N148" s="4332">
        <v>
65</v>
      </c>
      <c r="O148" s="4332">
        <v>
42</v>
      </c>
      <c r="P148" s="4332">
        <v>
49</v>
      </c>
    </row>
    <row r="149" spans="1:16" s="135" customFormat="1" ht="18" customHeight="1">
      <c r="A149" s="137" t="s">
        <v>
10036</v>
      </c>
      <c r="B149" s="4334">
        <v>
2459</v>
      </c>
      <c r="C149" s="4332">
        <v>
1242</v>
      </c>
      <c r="D149" s="4332">
        <v>
1217</v>
      </c>
      <c r="E149" s="4332">
        <v>
61</v>
      </c>
      <c r="F149" s="4332">
        <v>
61</v>
      </c>
      <c r="G149" s="4332">
        <v>
61</v>
      </c>
      <c r="H149" s="4332">
        <v>
56</v>
      </c>
      <c r="I149" s="4332">
        <v>
56</v>
      </c>
      <c r="J149" s="4332">
        <v>
53</v>
      </c>
      <c r="K149" s="4332">
        <v>
62</v>
      </c>
      <c r="L149" s="4332">
        <v>
54</v>
      </c>
      <c r="M149" s="4332">
        <v>
72</v>
      </c>
      <c r="N149" s="4332">
        <v>
70</v>
      </c>
      <c r="O149" s="4332">
        <v>
89</v>
      </c>
      <c r="P149" s="4332">
        <v>
81</v>
      </c>
    </row>
    <row r="150" spans="1:16" s="135" customFormat="1" ht="18" customHeight="1">
      <c r="A150" s="137" t="s">
        <v>
10037</v>
      </c>
      <c r="B150" s="4334">
        <v>
1342</v>
      </c>
      <c r="C150" s="4332">
        <v>
662</v>
      </c>
      <c r="D150" s="4332">
        <v>
680</v>
      </c>
      <c r="E150" s="4332">
        <v>
13</v>
      </c>
      <c r="F150" s="4332">
        <v>
19</v>
      </c>
      <c r="G150" s="4332">
        <v>
16</v>
      </c>
      <c r="H150" s="4332">
        <v>
17</v>
      </c>
      <c r="I150" s="4332">
        <v>
31</v>
      </c>
      <c r="J150" s="4332">
        <v>
31</v>
      </c>
      <c r="K150" s="4332">
        <v>
31</v>
      </c>
      <c r="L150" s="4332">
        <v>
41</v>
      </c>
      <c r="M150" s="4332">
        <v>
35</v>
      </c>
      <c r="N150" s="4332">
        <v>
40</v>
      </c>
      <c r="O150" s="4332">
        <v>
38</v>
      </c>
      <c r="P150" s="4332">
        <v>
28</v>
      </c>
    </row>
    <row r="151" spans="1:16" s="135" customFormat="1" ht="18" customHeight="1">
      <c r="A151" s="137" t="s">
        <v>
10038</v>
      </c>
      <c r="B151" s="4334">
        <v>
1333</v>
      </c>
      <c r="C151" s="4332">
        <v>
679</v>
      </c>
      <c r="D151" s="4332">
        <v>
654</v>
      </c>
      <c r="E151" s="4332">
        <v>
35</v>
      </c>
      <c r="F151" s="4332">
        <v>
27</v>
      </c>
      <c r="G151" s="4332">
        <v>
49</v>
      </c>
      <c r="H151" s="4332">
        <v>
45</v>
      </c>
      <c r="I151" s="4332">
        <v>
52</v>
      </c>
      <c r="J151" s="4332">
        <v>
34</v>
      </c>
      <c r="K151" s="4332">
        <v>
38</v>
      </c>
      <c r="L151" s="4332">
        <v>
34</v>
      </c>
      <c r="M151" s="4332">
        <v>
47</v>
      </c>
      <c r="N151" s="4332">
        <v>
26</v>
      </c>
      <c r="O151" s="4332">
        <v>
30</v>
      </c>
      <c r="P151" s="4332">
        <v>
34</v>
      </c>
    </row>
    <row r="152" spans="1:16" s="135" customFormat="1" ht="18" customHeight="1">
      <c r="A152" s="137" t="s">
        <v>
10039</v>
      </c>
      <c r="B152" s="4334">
        <v>
2181</v>
      </c>
      <c r="C152" s="4332">
        <v>
1105</v>
      </c>
      <c r="D152" s="4332">
        <v>
1076</v>
      </c>
      <c r="E152" s="4332">
        <v>
35</v>
      </c>
      <c r="F152" s="4332">
        <v>
45</v>
      </c>
      <c r="G152" s="4332">
        <v>
66</v>
      </c>
      <c r="H152" s="4332">
        <v>
54</v>
      </c>
      <c r="I152" s="4332">
        <v>
68</v>
      </c>
      <c r="J152" s="4332">
        <v>
65</v>
      </c>
      <c r="K152" s="4332">
        <v>
50</v>
      </c>
      <c r="L152" s="4332">
        <v>
64</v>
      </c>
      <c r="M152" s="4332">
        <v>
58</v>
      </c>
      <c r="N152" s="4332">
        <v>
59</v>
      </c>
      <c r="O152" s="4332">
        <v>
64</v>
      </c>
      <c r="P152" s="4332">
        <v>
56</v>
      </c>
    </row>
    <row r="153" spans="1:16" s="135" customFormat="1" ht="18" customHeight="1">
      <c r="A153" s="137" t="s">
        <v>
10040</v>
      </c>
      <c r="B153" s="4334">
        <v>
454</v>
      </c>
      <c r="C153" s="4332">
        <v>
221</v>
      </c>
      <c r="D153" s="4332">
        <v>
233</v>
      </c>
      <c r="E153" s="4332">
        <v>
11</v>
      </c>
      <c r="F153" s="4332">
        <v>
16</v>
      </c>
      <c r="G153" s="4332">
        <v>
5</v>
      </c>
      <c r="H153" s="4332">
        <v>
13</v>
      </c>
      <c r="I153" s="4332">
        <v>
9</v>
      </c>
      <c r="J153" s="4332">
        <v>
12</v>
      </c>
      <c r="K153" s="4332">
        <v>
13</v>
      </c>
      <c r="L153" s="4332">
        <v>
6</v>
      </c>
      <c r="M153" s="4332">
        <v>
5</v>
      </c>
      <c r="N153" s="4332">
        <v>
15</v>
      </c>
      <c r="O153" s="4332">
        <v>
17</v>
      </c>
      <c r="P153" s="4332">
        <v>
18</v>
      </c>
    </row>
    <row r="154" spans="1:16" s="135" customFormat="1" ht="18" customHeight="1">
      <c r="A154" s="137" t="s">
        <v>
10041</v>
      </c>
      <c r="B154" s="4334">
        <v>
3542</v>
      </c>
      <c r="C154" s="4332">
        <v>
1688</v>
      </c>
      <c r="D154" s="4332">
        <v>
1854</v>
      </c>
      <c r="E154" s="4332">
        <v>
33</v>
      </c>
      <c r="F154" s="4332">
        <v>
34</v>
      </c>
      <c r="G154" s="4332">
        <v>
71</v>
      </c>
      <c r="H154" s="4332">
        <v>
51</v>
      </c>
      <c r="I154" s="4332">
        <v>
72</v>
      </c>
      <c r="J154" s="4332">
        <v>
81</v>
      </c>
      <c r="K154" s="4332">
        <v>
104</v>
      </c>
      <c r="L154" s="4332">
        <v>
87</v>
      </c>
      <c r="M154" s="4332">
        <v>
117</v>
      </c>
      <c r="N154" s="4332">
        <v>
88</v>
      </c>
      <c r="O154" s="4332">
        <v>
70</v>
      </c>
      <c r="P154" s="4332">
        <v>
57</v>
      </c>
    </row>
    <row r="155" spans="1:16" s="135" customFormat="1" ht="18" customHeight="1">
      <c r="A155" s="137" t="s">
        <v>
10042</v>
      </c>
      <c r="B155" s="4334">
        <v>
2828</v>
      </c>
      <c r="C155" s="4332">
        <v>
1427</v>
      </c>
      <c r="D155" s="4332">
        <v>
1401</v>
      </c>
      <c r="E155" s="4332">
        <v>
44</v>
      </c>
      <c r="F155" s="4332">
        <v>
42</v>
      </c>
      <c r="G155" s="4332">
        <v>
61</v>
      </c>
      <c r="H155" s="4332">
        <v>
56</v>
      </c>
      <c r="I155" s="4332">
        <v>
55</v>
      </c>
      <c r="J155" s="4332">
        <v>
52</v>
      </c>
      <c r="K155" s="4332">
        <v>
57</v>
      </c>
      <c r="L155" s="4332">
        <v>
51</v>
      </c>
      <c r="M155" s="4332">
        <v>
92</v>
      </c>
      <c r="N155" s="4332">
        <v>
82</v>
      </c>
      <c r="O155" s="4332">
        <v>
64</v>
      </c>
      <c r="P155" s="4332">
        <v>
69</v>
      </c>
    </row>
    <row r="156" spans="1:16" s="135" customFormat="1" ht="18" customHeight="1">
      <c r="A156" s="137" t="s">
        <v>
10043</v>
      </c>
      <c r="B156" s="4334">
        <v>
3819</v>
      </c>
      <c r="C156" s="4332">
        <v>
1813</v>
      </c>
      <c r="D156" s="4332">
        <v>
2006</v>
      </c>
      <c r="E156" s="4332">
        <v>
55</v>
      </c>
      <c r="F156" s="4332">
        <v>
53</v>
      </c>
      <c r="G156" s="4332">
        <v>
77</v>
      </c>
      <c r="H156" s="4332">
        <v>
64</v>
      </c>
      <c r="I156" s="4332">
        <v>
125</v>
      </c>
      <c r="J156" s="4332">
        <v>
115</v>
      </c>
      <c r="K156" s="4332">
        <v>
167</v>
      </c>
      <c r="L156" s="4332">
        <v>
174</v>
      </c>
      <c r="M156" s="4332">
        <v>
80</v>
      </c>
      <c r="N156" s="4332">
        <v>
96</v>
      </c>
      <c r="O156" s="4332">
        <v>
45</v>
      </c>
      <c r="P156" s="4332">
        <v>
52</v>
      </c>
    </row>
    <row r="157" spans="1:16" s="135" customFormat="1" ht="18" customHeight="1">
      <c r="A157" s="137" t="s">
        <v>
10044</v>
      </c>
      <c r="B157" s="4334">
        <v>
3558</v>
      </c>
      <c r="C157" s="4332">
        <v>
1787</v>
      </c>
      <c r="D157" s="4332">
        <v>
1771</v>
      </c>
      <c r="E157" s="4332">
        <v>
77</v>
      </c>
      <c r="F157" s="4332">
        <v>
52</v>
      </c>
      <c r="G157" s="4332">
        <v>
75</v>
      </c>
      <c r="H157" s="4332">
        <v>
69</v>
      </c>
      <c r="I157" s="4332">
        <v>
87</v>
      </c>
      <c r="J157" s="4332">
        <v>
69</v>
      </c>
      <c r="K157" s="4332">
        <v>
75</v>
      </c>
      <c r="L157" s="4332">
        <v>
71</v>
      </c>
      <c r="M157" s="4332">
        <v>
99</v>
      </c>
      <c r="N157" s="4332">
        <v>
82</v>
      </c>
      <c r="O157" s="4332">
        <v>
92</v>
      </c>
      <c r="P157" s="4332">
        <v>
85</v>
      </c>
    </row>
    <row r="158" spans="1:16" s="135" customFormat="1" ht="18" customHeight="1">
      <c r="A158" s="137" t="s">
        <v>
10045</v>
      </c>
      <c r="B158" s="4334">
        <v>
2007</v>
      </c>
      <c r="C158" s="4332">
        <v>
1030</v>
      </c>
      <c r="D158" s="4332">
        <v>
977</v>
      </c>
      <c r="E158" s="4332">
        <v>
38</v>
      </c>
      <c r="F158" s="4332">
        <v>
43</v>
      </c>
      <c r="G158" s="4332">
        <v>
46</v>
      </c>
      <c r="H158" s="4332">
        <v>
36</v>
      </c>
      <c r="I158" s="4332">
        <v>
52</v>
      </c>
      <c r="J158" s="4332">
        <v>
48</v>
      </c>
      <c r="K158" s="4332">
        <v>
55</v>
      </c>
      <c r="L158" s="4332">
        <v>
61</v>
      </c>
      <c r="M158" s="4332">
        <v>
50</v>
      </c>
      <c r="N158" s="4332">
        <v>
37</v>
      </c>
      <c r="O158" s="4332">
        <v>
52</v>
      </c>
      <c r="P158" s="4332">
        <v>
45</v>
      </c>
    </row>
    <row r="159" spans="1:16" s="135" customFormat="1" ht="18" customHeight="1">
      <c r="A159" s="137" t="s">
        <v>
10046</v>
      </c>
      <c r="B159" s="4334">
        <v>
2549</v>
      </c>
      <c r="C159" s="4332">
        <v>
1275</v>
      </c>
      <c r="D159" s="4332">
        <v>
1274</v>
      </c>
      <c r="E159" s="4332">
        <v>
25</v>
      </c>
      <c r="F159" s="4332">
        <v>
26</v>
      </c>
      <c r="G159" s="4332">
        <v>
56</v>
      </c>
      <c r="H159" s="4332">
        <v>
46</v>
      </c>
      <c r="I159" s="4332">
        <v>
55</v>
      </c>
      <c r="J159" s="4332">
        <v>
59</v>
      </c>
      <c r="K159" s="4332">
        <v>
78</v>
      </c>
      <c r="L159" s="4332">
        <v>
62</v>
      </c>
      <c r="M159" s="4332">
        <v>
98</v>
      </c>
      <c r="N159" s="4332">
        <v>
66</v>
      </c>
      <c r="O159" s="4332">
        <v>
70</v>
      </c>
      <c r="P159" s="4332">
        <v>
49</v>
      </c>
    </row>
    <row r="160" spans="1:16" s="135" customFormat="1" ht="18" customHeight="1">
      <c r="A160" s="137" t="s">
        <v>
10047</v>
      </c>
      <c r="B160" s="4334">
        <v>
3033</v>
      </c>
      <c r="C160" s="4332">
        <v>
1539</v>
      </c>
      <c r="D160" s="4332">
        <v>
1494</v>
      </c>
      <c r="E160" s="4332">
        <v>
50</v>
      </c>
      <c r="F160" s="4332">
        <v>
58</v>
      </c>
      <c r="G160" s="4332">
        <v>
59</v>
      </c>
      <c r="H160" s="4332">
        <v>
69</v>
      </c>
      <c r="I160" s="4332">
        <v>
78</v>
      </c>
      <c r="J160" s="4332">
        <v>
75</v>
      </c>
      <c r="K160" s="4332">
        <v>
85</v>
      </c>
      <c r="L160" s="4332">
        <v>
72</v>
      </c>
      <c r="M160" s="4332">
        <v>
86</v>
      </c>
      <c r="N160" s="4332">
        <v>
75</v>
      </c>
      <c r="O160" s="4332">
        <v>
93</v>
      </c>
      <c r="P160" s="4332">
        <v>
76</v>
      </c>
    </row>
    <row r="161" spans="1:16" s="135" customFormat="1" ht="18" customHeight="1">
      <c r="A161" s="137" t="s">
        <v>
10048</v>
      </c>
      <c r="B161" s="4334">
        <v>
1567</v>
      </c>
      <c r="C161" s="4332">
        <v>
767</v>
      </c>
      <c r="D161" s="4332">
        <v>
800</v>
      </c>
      <c r="E161" s="4332">
        <v>
26</v>
      </c>
      <c r="F161" s="4332">
        <v>
34</v>
      </c>
      <c r="G161" s="4332">
        <v>
36</v>
      </c>
      <c r="H161" s="4332">
        <v>
28</v>
      </c>
      <c r="I161" s="4332">
        <v>
39</v>
      </c>
      <c r="J161" s="4332">
        <v>
29</v>
      </c>
      <c r="K161" s="4332">
        <v>
30</v>
      </c>
      <c r="L161" s="4332">
        <v>
37</v>
      </c>
      <c r="M161" s="4332">
        <v>
47</v>
      </c>
      <c r="N161" s="4332">
        <v>
34</v>
      </c>
      <c r="O161" s="4332">
        <v>
32</v>
      </c>
      <c r="P161" s="4332">
        <v>
32</v>
      </c>
    </row>
    <row r="162" spans="1:16" s="135" customFormat="1" ht="18" customHeight="1">
      <c r="A162" s="137" t="s">
        <v>
10049</v>
      </c>
      <c r="B162" s="4334">
        <v>
1573</v>
      </c>
      <c r="C162" s="4332">
        <v>
752</v>
      </c>
      <c r="D162" s="4332">
        <v>
821</v>
      </c>
      <c r="E162" s="4332">
        <v>
29</v>
      </c>
      <c r="F162" s="4332">
        <v>
23</v>
      </c>
      <c r="G162" s="4332">
        <v>
45</v>
      </c>
      <c r="H162" s="4332">
        <v>
39</v>
      </c>
      <c r="I162" s="4332">
        <v>
44</v>
      </c>
      <c r="J162" s="4332">
        <v>
42</v>
      </c>
      <c r="K162" s="4332">
        <v>
45</v>
      </c>
      <c r="L162" s="4332">
        <v>
39</v>
      </c>
      <c r="M162" s="4332">
        <v>
51</v>
      </c>
      <c r="N162" s="4332">
        <v>
39</v>
      </c>
      <c r="O162" s="4332">
        <v>
36</v>
      </c>
      <c r="P162" s="4332">
        <v>
49</v>
      </c>
    </row>
    <row r="163" spans="1:16" s="135" customFormat="1" ht="18" customHeight="1">
      <c r="A163" s="136" t="s">
        <v>
10050</v>
      </c>
      <c r="B163" s="4334">
        <v>
1559</v>
      </c>
      <c r="C163" s="4332">
        <v>
808</v>
      </c>
      <c r="D163" s="4332">
        <v>
751</v>
      </c>
      <c r="E163" s="4332">
        <v>
17</v>
      </c>
      <c r="F163" s="4332">
        <v>
15</v>
      </c>
      <c r="G163" s="4332">
        <v>
31</v>
      </c>
      <c r="H163" s="4332">
        <v>
23</v>
      </c>
      <c r="I163" s="4332">
        <v>
40</v>
      </c>
      <c r="J163" s="4332">
        <v>
27</v>
      </c>
      <c r="K163" s="4332">
        <v>
54</v>
      </c>
      <c r="L163" s="4332">
        <v>
48</v>
      </c>
      <c r="M163" s="4332">
        <v>
49</v>
      </c>
      <c r="N163" s="4332">
        <v>
41</v>
      </c>
      <c r="O163" s="4332">
        <v>
35</v>
      </c>
      <c r="P163" s="4332">
        <v>
28</v>
      </c>
    </row>
    <row r="164" spans="1:16" s="130" customFormat="1" ht="15" customHeight="1">
      <c r="A164" s="130" t="s">
        <v>
256</v>
      </c>
      <c r="B164" s="134"/>
      <c r="C164" s="133"/>
      <c r="D164" s="133"/>
      <c r="E164" s="132"/>
      <c r="F164" s="132"/>
      <c r="G164" s="132"/>
      <c r="H164" s="132"/>
      <c r="I164" s="132"/>
      <c r="J164" s="132"/>
      <c r="K164" s="132"/>
      <c r="L164" s="132"/>
      <c r="M164" s="132"/>
      <c r="N164" s="132"/>
      <c r="O164" s="132"/>
      <c r="P164" s="132"/>
    </row>
    <row r="165" spans="1:16" s="130" customFormat="1" ht="15" customHeight="1">
      <c r="A165" s="131" t="s">
        <v>
31</v>
      </c>
      <c r="B165" s="131"/>
      <c r="C165" s="131"/>
      <c r="D165" s="131"/>
    </row>
  </sheetData>
  <mergeCells count="11">
    <mergeCell ref="A1:D1"/>
    <mergeCell ref="A2:D2"/>
    <mergeCell ref="A3:P3"/>
    <mergeCell ref="A6:A7"/>
    <mergeCell ref="B6:D6"/>
    <mergeCell ref="E6:F6"/>
    <mergeCell ref="G6:H6"/>
    <mergeCell ref="I6:J6"/>
    <mergeCell ref="K6:L6"/>
    <mergeCell ref="M6:N6"/>
    <mergeCell ref="O6:P6"/>
  </mergeCells>
  <phoneticPr fontId="25"/>
  <pageMargins left="0.70866141732283472" right="0.70866141732283472" top="0.74803149606299213" bottom="0.74803149606299213" header="0.31496062992125984" footer="0.3149606299212598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pageSetUpPr fitToPage="1"/>
  </sheetPr>
  <dimension ref="A1:I26"/>
  <sheetViews>
    <sheetView zoomScaleNormal="100" zoomScaleSheetLayoutView="100" workbookViewId="0">
      <selection activeCell="B23" sqref="B23"/>
    </sheetView>
  </sheetViews>
  <sheetFormatPr defaultColWidth="9" defaultRowHeight="13.5"/>
  <cols>
    <col min="1" max="1" width="22.625" style="79" customWidth="1"/>
    <col min="2" max="5" width="19.625" style="78" customWidth="1"/>
    <col min="6" max="6" width="25.625" style="78" customWidth="1"/>
    <col min="7" max="16384" width="9" style="78"/>
  </cols>
  <sheetData>
    <row r="1" spans="1:9" s="1482" customFormat="1" ht="20.100000000000001" customHeight="1">
      <c r="A1" s="4569" t="str">
        <f>
HYPERLINK("#目次!A1","【目次に戻る】")</f>
        <v>
【目次に戻る】</v>
      </c>
      <c r="B1" s="4569"/>
      <c r="C1" s="4569"/>
      <c r="D1" s="4569"/>
      <c r="E1" s="2975"/>
      <c r="F1" s="2975"/>
    </row>
    <row r="2" spans="1:9" s="1482" customFormat="1" ht="20.100000000000001" customHeight="1">
      <c r="A2" s="4569" t="str">
        <f>
HYPERLINK("#業務所管課別目次!A1","【業務所管課別目次に戻る】")</f>
        <v>
【業務所管課別目次に戻る】</v>
      </c>
      <c r="B2" s="4569"/>
      <c r="C2" s="4569"/>
      <c r="D2" s="4569"/>
      <c r="E2" s="2975"/>
      <c r="F2" s="2975"/>
    </row>
    <row r="3" spans="1:9" ht="26.1" customHeight="1">
      <c r="A3" s="4574" t="s">
        <v>
9108</v>
      </c>
      <c r="B3" s="4574"/>
      <c r="C3" s="4574"/>
      <c r="D3" s="4574"/>
      <c r="E3" s="4574"/>
      <c r="F3" s="4574"/>
    </row>
    <row r="4" spans="1:9" s="82" customFormat="1" ht="15" customHeight="1">
      <c r="A4" s="104"/>
      <c r="B4" s="104"/>
      <c r="C4" s="104"/>
      <c r="D4" s="104"/>
      <c r="E4" s="104"/>
      <c r="F4" s="104"/>
    </row>
    <row r="5" spans="1:9" s="102" customFormat="1" ht="20.100000000000001" customHeight="1">
      <c r="A5" s="4600" t="s">
        <v>
9463</v>
      </c>
      <c r="B5" s="4600"/>
      <c r="C5" s="4600"/>
      <c r="D5" s="4600"/>
      <c r="E5" s="4600"/>
      <c r="F5" s="4600"/>
      <c r="G5" s="2457"/>
      <c r="H5" s="2457"/>
      <c r="I5" s="2457"/>
    </row>
    <row r="6" spans="1:9" s="82" customFormat="1" ht="15" customHeight="1" thickBot="1">
      <c r="A6" s="2980"/>
      <c r="B6" s="49"/>
      <c r="D6" s="49"/>
      <c r="E6" s="49"/>
      <c r="F6" s="42" t="s">
        <v>
5974</v>
      </c>
    </row>
    <row r="7" spans="1:9" s="85" customFormat="1" ht="18" customHeight="1" thickTop="1">
      <c r="A7" s="4605" t="s">
        <v>
483</v>
      </c>
      <c r="B7" s="4579" t="s">
        <v>
5975</v>
      </c>
      <c r="C7" s="4579"/>
      <c r="D7" s="4579" t="s">
        <v>
5976</v>
      </c>
      <c r="E7" s="4579"/>
      <c r="F7" s="4279" t="s">
        <v>
9869</v>
      </c>
    </row>
    <row r="8" spans="1:9" s="85" customFormat="1" ht="18" customHeight="1">
      <c r="A8" s="5227"/>
      <c r="B8" s="2974" t="s">
        <v>
5977</v>
      </c>
      <c r="C8" s="2974" t="s">
        <v>
5978</v>
      </c>
      <c r="D8" s="2974" t="s">
        <v>
5977</v>
      </c>
      <c r="E8" s="2974" t="s">
        <v>
5978</v>
      </c>
      <c r="F8" s="2977" t="s">
        <v>
5978</v>
      </c>
    </row>
    <row r="9" spans="1:9" s="56" customFormat="1" ht="18" customHeight="1">
      <c r="A9" s="71"/>
      <c r="B9" s="70" t="s">
        <v>
4161</v>
      </c>
      <c r="C9" s="3026" t="s">
        <v>
4</v>
      </c>
      <c r="D9" s="3026" t="s">
        <v>
4161</v>
      </c>
      <c r="E9" s="3026" t="s">
        <v>
4</v>
      </c>
      <c r="F9" s="3026" t="s">
        <v>
4</v>
      </c>
    </row>
    <row r="10" spans="1:9" s="85" customFormat="1" ht="18" customHeight="1">
      <c r="A10" s="94" t="s">
        <v>
4070</v>
      </c>
      <c r="B10" s="97">
        <v>
29</v>
      </c>
      <c r="C10" s="22">
        <v>
188</v>
      </c>
      <c r="D10" s="22">
        <v>
4</v>
      </c>
      <c r="E10" s="22">
        <v>
44</v>
      </c>
      <c r="F10" s="22">
        <v>
767</v>
      </c>
    </row>
    <row r="11" spans="1:9" s="85" customFormat="1" ht="18" customHeight="1">
      <c r="A11" s="94" t="s">
        <v>
473</v>
      </c>
      <c r="B11" s="97">
        <v>
30</v>
      </c>
      <c r="C11" s="22">
        <v>
203</v>
      </c>
      <c r="D11" s="22">
        <v>
4</v>
      </c>
      <c r="E11" s="22">
        <v>
41</v>
      </c>
      <c r="F11" s="22">
        <v>
843</v>
      </c>
    </row>
    <row r="12" spans="1:9" s="85" customFormat="1" ht="18" customHeight="1">
      <c r="A12" s="94">
        <v>
2</v>
      </c>
      <c r="B12" s="97">
        <v>
33</v>
      </c>
      <c r="C12" s="22">
        <v>
216</v>
      </c>
      <c r="D12" s="22">
        <v>
4</v>
      </c>
      <c r="E12" s="22">
        <v>
41</v>
      </c>
      <c r="F12" s="22">
        <v>
891</v>
      </c>
    </row>
    <row r="13" spans="1:9" s="85" customFormat="1" ht="18" customHeight="1">
      <c r="A13" s="94">
        <v>
3</v>
      </c>
      <c r="B13" s="97">
        <v>
32</v>
      </c>
      <c r="C13" s="22">
        <v>
221</v>
      </c>
      <c r="D13" s="22">
        <v>
4</v>
      </c>
      <c r="E13" s="22">
        <v>
50</v>
      </c>
      <c r="F13" s="22">
        <v>
868</v>
      </c>
    </row>
    <row r="14" spans="1:9" s="91" customFormat="1" ht="18" customHeight="1">
      <c r="A14" s="2482">
        <v>
4</v>
      </c>
      <c r="B14" s="274">
        <v>
36</v>
      </c>
      <c r="C14" s="2484">
        <v>
234</v>
      </c>
      <c r="D14" s="2484">
        <v>
4</v>
      </c>
      <c r="E14" s="2484">
        <v>
48</v>
      </c>
      <c r="F14" s="2484">
        <v>
900</v>
      </c>
    </row>
    <row r="15" spans="1:9" s="82" customFormat="1" ht="15" customHeight="1">
      <c r="A15" s="104"/>
      <c r="B15" s="104"/>
      <c r="C15" s="104"/>
      <c r="D15" s="104"/>
      <c r="E15" s="104"/>
      <c r="F15" s="104"/>
    </row>
    <row r="16" spans="1:9" s="102" customFormat="1" ht="20.100000000000001" customHeight="1">
      <c r="A16" s="4600" t="s">
        <v>
9464</v>
      </c>
      <c r="B16" s="4600"/>
      <c r="C16" s="4600"/>
      <c r="D16" s="4600"/>
      <c r="E16" s="4600"/>
      <c r="F16" s="4600"/>
      <c r="G16" s="2457"/>
      <c r="H16" s="2457"/>
      <c r="I16" s="2457"/>
    </row>
    <row r="17" spans="1:6" s="82" customFormat="1" ht="15" customHeight="1" thickBot="1">
      <c r="A17" s="2980"/>
      <c r="B17" s="49"/>
      <c r="D17" s="49"/>
      <c r="E17" s="49"/>
      <c r="F17" s="42" t="s">
        <v>
5974</v>
      </c>
    </row>
    <row r="18" spans="1:6" s="85" customFormat="1" ht="18" customHeight="1" thickTop="1">
      <c r="A18" s="4605" t="s">
        <v>
483</v>
      </c>
      <c r="B18" s="4579" t="s">
        <v>
5975</v>
      </c>
      <c r="C18" s="4579"/>
      <c r="D18" s="4579" t="s">
        <v>
5976</v>
      </c>
      <c r="E18" s="4579"/>
      <c r="F18" s="4279" t="s">
        <v>
9869</v>
      </c>
    </row>
    <row r="19" spans="1:6" s="85" customFormat="1" ht="18" customHeight="1">
      <c r="A19" s="5227"/>
      <c r="B19" s="2974" t="s">
        <v>
5977</v>
      </c>
      <c r="C19" s="2974" t="s">
        <v>
5979</v>
      </c>
      <c r="D19" s="2974" t="s">
        <v>
5977</v>
      </c>
      <c r="E19" s="2974" t="s">
        <v>
5979</v>
      </c>
      <c r="F19" s="2977" t="s">
        <v>
5979</v>
      </c>
    </row>
    <row r="20" spans="1:6" s="56" customFormat="1" ht="18" customHeight="1">
      <c r="A20" s="71"/>
      <c r="B20" s="70" t="s">
        <v>
4161</v>
      </c>
      <c r="C20" s="3026" t="s">
        <v>
4</v>
      </c>
      <c r="D20" s="3026" t="s">
        <v>
4161</v>
      </c>
      <c r="E20" s="3026" t="s">
        <v>
4</v>
      </c>
      <c r="F20" s="3026" t="s">
        <v>
4</v>
      </c>
    </row>
    <row r="21" spans="1:6" s="85" customFormat="1" ht="18" customHeight="1">
      <c r="A21" s="94" t="s">
        <v>
4070</v>
      </c>
      <c r="B21" s="97">
        <v>
18</v>
      </c>
      <c r="C21" s="22">
        <v>
113</v>
      </c>
      <c r="D21" s="22">
        <v>
2</v>
      </c>
      <c r="E21" s="22">
        <v>
9</v>
      </c>
      <c r="F21" s="22">
        <v>
151</v>
      </c>
    </row>
    <row r="22" spans="1:6" s="85" customFormat="1" ht="18" customHeight="1">
      <c r="A22" s="94" t="s">
        <v>
473</v>
      </c>
      <c r="B22" s="97">
        <v>
18</v>
      </c>
      <c r="C22" s="22">
        <v>
112</v>
      </c>
      <c r="D22" s="22">
        <v>
2</v>
      </c>
      <c r="E22" s="22">
        <v>
5</v>
      </c>
      <c r="F22" s="22">
        <v>
207</v>
      </c>
    </row>
    <row r="23" spans="1:6" s="85" customFormat="1" ht="18" customHeight="1">
      <c r="A23" s="94">
        <v>
2</v>
      </c>
      <c r="B23" s="97">
        <v>
19</v>
      </c>
      <c r="C23" s="22">
        <v>
132</v>
      </c>
      <c r="D23" s="22">
        <v>
2</v>
      </c>
      <c r="E23" s="22">
        <v>
6</v>
      </c>
      <c r="F23" s="22">
        <v>
225</v>
      </c>
    </row>
    <row r="24" spans="1:6" s="85" customFormat="1" ht="18" customHeight="1">
      <c r="A24" s="94">
        <v>
3</v>
      </c>
      <c r="B24" s="97">
        <v>
24</v>
      </c>
      <c r="C24" s="22">
        <v>
154</v>
      </c>
      <c r="D24" s="22">
        <v>
2</v>
      </c>
      <c r="E24" s="22">
        <v>
6</v>
      </c>
      <c r="F24" s="22">
        <v>
222</v>
      </c>
    </row>
    <row r="25" spans="1:6" s="91" customFormat="1" ht="18" customHeight="1">
      <c r="A25" s="2482">
        <v>
4</v>
      </c>
      <c r="B25" s="274">
        <v>
25</v>
      </c>
      <c r="C25" s="2484">
        <v>
158</v>
      </c>
      <c r="D25" s="2484">
        <v>
2</v>
      </c>
      <c r="E25" s="2484">
        <v>
7</v>
      </c>
      <c r="F25" s="2484">
        <v>
263</v>
      </c>
    </row>
    <row r="26" spans="1:6" s="105" customFormat="1" ht="15" customHeight="1">
      <c r="A26" s="3077" t="s">
        <v>
5980</v>
      </c>
      <c r="B26" s="106"/>
      <c r="C26" s="106"/>
      <c r="D26" s="106"/>
      <c r="E26" s="106"/>
    </row>
  </sheetData>
  <mergeCells count="11">
    <mergeCell ref="A16:F16"/>
    <mergeCell ref="A18:A19"/>
    <mergeCell ref="B18:C18"/>
    <mergeCell ref="D18:E18"/>
    <mergeCell ref="A1:D1"/>
    <mergeCell ref="A2:D2"/>
    <mergeCell ref="A3:F3"/>
    <mergeCell ref="A5:F5"/>
    <mergeCell ref="A7:A8"/>
    <mergeCell ref="B7:C7"/>
    <mergeCell ref="D7:E7"/>
  </mergeCells>
  <phoneticPr fontId="25"/>
  <pageMargins left="0.70866141732283472" right="0.70866141732283472" top="0.74803149606299213" bottom="0.74803149606299213" header="0.31496062992125984" footer="0.3149606299212598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pageSetUpPr fitToPage="1"/>
  </sheetPr>
  <dimension ref="A1:I27"/>
  <sheetViews>
    <sheetView zoomScaleNormal="100" zoomScaleSheetLayoutView="100" workbookViewId="0">
      <selection activeCell="B23" sqref="B23"/>
    </sheetView>
  </sheetViews>
  <sheetFormatPr defaultColWidth="9" defaultRowHeight="13.5"/>
  <cols>
    <col min="1" max="1" width="22.625" style="79" customWidth="1"/>
    <col min="2" max="5" width="25.625" style="78" customWidth="1"/>
    <col min="6" max="16384" width="9" style="78"/>
  </cols>
  <sheetData>
    <row r="1" spans="1:9" s="1482" customFormat="1" ht="20.100000000000001" customHeight="1">
      <c r="A1" s="4569" t="str">
        <f>
HYPERLINK("#目次!A1","【目次に戻る】")</f>
        <v>
【目次に戻る】</v>
      </c>
      <c r="B1" s="4569"/>
      <c r="C1" s="4569"/>
      <c r="D1" s="3906"/>
      <c r="E1" s="3906"/>
    </row>
    <row r="2" spans="1:9" s="1482" customFormat="1" ht="20.100000000000001" customHeight="1">
      <c r="A2" s="4569" t="str">
        <f>
HYPERLINK("#業務所管課別目次!A1","【業務所管課別目次に戻る】")</f>
        <v>
【業務所管課別目次に戻る】</v>
      </c>
      <c r="B2" s="4569"/>
      <c r="C2" s="4569"/>
      <c r="D2" s="3906"/>
      <c r="E2" s="3906"/>
    </row>
    <row r="3" spans="1:9" ht="25.5" customHeight="1">
      <c r="A3" s="4574" t="s">
        <v>
9109</v>
      </c>
      <c r="B3" s="4574"/>
      <c r="C3" s="4574"/>
      <c r="D3" s="4574"/>
      <c r="E3" s="4574"/>
    </row>
    <row r="4" spans="1:9" s="82" customFormat="1" ht="15" customHeight="1">
      <c r="A4" s="104"/>
      <c r="B4" s="104"/>
      <c r="C4" s="104"/>
      <c r="D4" s="104"/>
      <c r="E4" s="104"/>
    </row>
    <row r="5" spans="1:9" s="102" customFormat="1" ht="20.100000000000001" customHeight="1">
      <c r="A5" s="4600" t="s">
        <v>
9454</v>
      </c>
      <c r="B5" s="4600"/>
      <c r="C5" s="4600"/>
      <c r="D5" s="4600"/>
      <c r="E5" s="4600"/>
      <c r="F5" s="2457"/>
      <c r="G5" s="2457"/>
      <c r="H5" s="2457"/>
      <c r="I5" s="2457"/>
    </row>
    <row r="6" spans="1:9" s="82" customFormat="1" ht="15" customHeight="1" thickBot="1">
      <c r="A6" s="2980"/>
      <c r="B6" s="49"/>
      <c r="D6" s="49"/>
      <c r="E6" s="859" t="s">
        <v>
9456</v>
      </c>
    </row>
    <row r="7" spans="1:9" s="85" customFormat="1" ht="18" customHeight="1" thickTop="1">
      <c r="A7" s="4605" t="s">
        <v>
483</v>
      </c>
      <c r="B7" s="4579" t="s">
        <v>
3498</v>
      </c>
      <c r="C7" s="4579"/>
      <c r="D7" s="4579" t="s">
        <v>
3496</v>
      </c>
      <c r="E7" s="4603"/>
    </row>
    <row r="8" spans="1:9" s="85" customFormat="1" ht="18" customHeight="1">
      <c r="A8" s="5227"/>
      <c r="B8" s="2974" t="s">
        <v>
5977</v>
      </c>
      <c r="C8" s="2974" t="s">
        <v>
5978</v>
      </c>
      <c r="D8" s="3907" t="s">
        <v>
5977</v>
      </c>
      <c r="E8" s="3967" t="s">
        <v>
5979</v>
      </c>
    </row>
    <row r="9" spans="1:9" s="56" customFormat="1" ht="18" customHeight="1">
      <c r="A9" s="71"/>
      <c r="B9" s="70" t="s">
        <v>
4161</v>
      </c>
      <c r="C9" s="3026" t="s">
        <v>
4</v>
      </c>
      <c r="D9" s="4326" t="s">
        <v>
4161</v>
      </c>
      <c r="E9" s="4326" t="s">
        <v>
4</v>
      </c>
    </row>
    <row r="10" spans="1:9" s="85" customFormat="1" ht="18" customHeight="1">
      <c r="A10" s="94" t="s">
        <v>
4070</v>
      </c>
      <c r="B10" s="97">
        <v>
3</v>
      </c>
      <c r="C10" s="22">
        <v>
50</v>
      </c>
      <c r="D10" s="22">
        <v>
2</v>
      </c>
      <c r="E10" s="22">
        <v>
41</v>
      </c>
    </row>
    <row r="11" spans="1:9" s="85" customFormat="1" ht="18" customHeight="1">
      <c r="A11" s="94" t="s">
        <v>
473</v>
      </c>
      <c r="B11" s="97">
        <v>
4</v>
      </c>
      <c r="C11" s="22">
        <v>
64</v>
      </c>
      <c r="D11" s="22">
        <v>
3</v>
      </c>
      <c r="E11" s="22">
        <v>
47</v>
      </c>
    </row>
    <row r="12" spans="1:9" s="85" customFormat="1" ht="18" customHeight="1">
      <c r="A12" s="94">
        <v>
2</v>
      </c>
      <c r="B12" s="97">
        <v>
5</v>
      </c>
      <c r="C12" s="22">
        <v>
69</v>
      </c>
      <c r="D12" s="22">
        <v>
4</v>
      </c>
      <c r="E12" s="22">
        <v>
67</v>
      </c>
    </row>
    <row r="13" spans="1:9" s="85" customFormat="1" ht="18" customHeight="1">
      <c r="A13" s="94">
        <v>
3</v>
      </c>
      <c r="B13" s="97">
        <v>
3</v>
      </c>
      <c r="C13" s="22">
        <v>
48</v>
      </c>
      <c r="D13" s="22">
        <v>
5</v>
      </c>
      <c r="E13" s="22">
        <v>
83</v>
      </c>
    </row>
    <row r="14" spans="1:9" s="91" customFormat="1" ht="18" customHeight="1">
      <c r="A14" s="2482">
        <v>
4</v>
      </c>
      <c r="B14" s="274">
        <v>
2</v>
      </c>
      <c r="C14" s="2484">
        <v>
31</v>
      </c>
      <c r="D14" s="2484">
        <v>
4</v>
      </c>
      <c r="E14" s="2484">
        <v>
62</v>
      </c>
    </row>
    <row r="15" spans="1:9" s="105" customFormat="1" ht="15" customHeight="1">
      <c r="A15" s="3908" t="s">
        <v>
5980</v>
      </c>
      <c r="B15" s="106"/>
      <c r="C15" s="106"/>
    </row>
    <row r="16" spans="1:9" s="82" customFormat="1" ht="15" customHeight="1">
      <c r="A16" s="104"/>
      <c r="B16" s="104"/>
      <c r="C16" s="104"/>
      <c r="D16" s="104"/>
      <c r="E16" s="104"/>
    </row>
    <row r="17" spans="1:9" s="102" customFormat="1" ht="20.100000000000001" customHeight="1">
      <c r="A17" s="4600" t="s">
        <v>
9455</v>
      </c>
      <c r="B17" s="4600"/>
      <c r="C17" s="4600"/>
      <c r="D17" s="4600"/>
      <c r="E17" s="4600"/>
      <c r="F17" s="2457"/>
      <c r="G17" s="2457"/>
      <c r="H17" s="2457"/>
      <c r="I17" s="2457"/>
    </row>
    <row r="18" spans="1:9" s="82" customFormat="1" ht="15" customHeight="1" thickBot="1">
      <c r="A18" s="2980" t="s">
        <v>
4169</v>
      </c>
      <c r="B18" s="49"/>
      <c r="C18" s="859" t="s">
        <v>
9457</v>
      </c>
    </row>
    <row r="19" spans="1:9" s="85" customFormat="1" ht="18" customHeight="1" thickTop="1">
      <c r="A19" s="4605" t="s">
        <v>
9459</v>
      </c>
      <c r="B19" s="4570" t="s">
        <v>
9458</v>
      </c>
      <c r="C19" s="4571"/>
    </row>
    <row r="20" spans="1:9" s="85" customFormat="1" ht="18" customHeight="1">
      <c r="A20" s="5227"/>
      <c r="B20" s="3907" t="s">
        <v>
9461</v>
      </c>
      <c r="C20" s="3967" t="s">
        <v>
9462</v>
      </c>
    </row>
    <row r="21" spans="1:9" s="85" customFormat="1" ht="18" customHeight="1">
      <c r="A21" s="94" t="s">
        <v>
716</v>
      </c>
      <c r="B21" s="97" t="s">
        <v>
9766</v>
      </c>
      <c r="C21" s="22" t="s">
        <v>
9766</v>
      </c>
    </row>
    <row r="22" spans="1:9" s="85" customFormat="1" ht="18" customHeight="1">
      <c r="A22" s="94">
        <v>
30</v>
      </c>
      <c r="B22" s="97">
        <v>
81</v>
      </c>
      <c r="C22" s="22">
        <v>
37</v>
      </c>
    </row>
    <row r="23" spans="1:9" s="85" customFormat="1" ht="18" customHeight="1">
      <c r="A23" s="94" t="s">
        <v>
9460</v>
      </c>
      <c r="B23" s="97">
        <v>
80</v>
      </c>
      <c r="C23" s="22">
        <v>
33</v>
      </c>
    </row>
    <row r="24" spans="1:9" s="85" customFormat="1" ht="18" customHeight="1">
      <c r="A24" s="94">
        <v>
2</v>
      </c>
      <c r="B24" s="97">
        <v>
47</v>
      </c>
      <c r="C24" s="22">
        <v>
29</v>
      </c>
    </row>
    <row r="25" spans="1:9" s="91" customFormat="1" ht="18" customHeight="1">
      <c r="A25" s="2482">
        <v>
3</v>
      </c>
      <c r="B25" s="109">
        <v>
31</v>
      </c>
      <c r="C25" s="3454">
        <v>
7</v>
      </c>
    </row>
    <row r="26" spans="1:9" s="105" customFormat="1" ht="15" customHeight="1">
      <c r="A26" s="3908" t="s">
        <v>
9465</v>
      </c>
      <c r="B26" s="106"/>
      <c r="C26" s="106"/>
    </row>
    <row r="27" spans="1:9" s="105" customFormat="1" ht="15" customHeight="1">
      <c r="A27" s="2980" t="s">
        <v>
9244</v>
      </c>
      <c r="B27" s="106"/>
      <c r="C27" s="106"/>
    </row>
  </sheetData>
  <mergeCells count="10">
    <mergeCell ref="B19:C19"/>
    <mergeCell ref="A19:A20"/>
    <mergeCell ref="A17:E17"/>
    <mergeCell ref="A1:C1"/>
    <mergeCell ref="A2:C2"/>
    <mergeCell ref="A3:E3"/>
    <mergeCell ref="A5:E5"/>
    <mergeCell ref="A7:A8"/>
    <mergeCell ref="B7:C7"/>
    <mergeCell ref="D7:E7"/>
  </mergeCells>
  <phoneticPr fontId="25"/>
  <pageMargins left="0.70866141732283472" right="0.70866141732283472" top="0.74803149606299213" bottom="0.74803149606299213" header="0.31496062992125984" footer="0.3149606299212598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F35"/>
  <sheetViews>
    <sheetView zoomScaleNormal="100" zoomScaleSheetLayoutView="100" workbookViewId="0">
      <selection activeCell="B23" sqref="B23"/>
    </sheetView>
  </sheetViews>
  <sheetFormatPr defaultColWidth="9" defaultRowHeight="14.25"/>
  <cols>
    <col min="1" max="1" width="12.625" style="24" customWidth="1"/>
    <col min="2" max="2" width="10.625" style="24" customWidth="1"/>
    <col min="3" max="3" width="6.625" style="24" customWidth="1"/>
    <col min="4" max="6" width="30.625" style="24" customWidth="1"/>
    <col min="7" max="16384" width="9" style="24"/>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365" customFormat="1" ht="26.1" customHeight="1">
      <c r="A3" s="4581" t="s">
        <v>
9110</v>
      </c>
      <c r="B3" s="4581"/>
      <c r="C3" s="4581"/>
      <c r="D3" s="4581"/>
      <c r="E3" s="4581"/>
      <c r="F3" s="4581"/>
    </row>
    <row r="4" spans="1:6" ht="15" customHeight="1">
      <c r="A4" s="363"/>
      <c r="B4" s="363"/>
      <c r="C4" s="363"/>
      <c r="D4" s="363"/>
      <c r="E4" s="363"/>
      <c r="F4" s="537"/>
    </row>
    <row r="5" spans="1:6" s="83" customFormat="1" ht="15" customHeight="1" thickBot="1">
      <c r="A5" s="1347"/>
      <c r="B5" s="1347"/>
      <c r="C5" s="49"/>
      <c r="D5" s="49"/>
      <c r="E5" s="49"/>
      <c r="F5" s="42"/>
    </row>
    <row r="6" spans="1:6" ht="18" customHeight="1" thickTop="1">
      <c r="A6" s="4760" t="s">
        <v>
2185</v>
      </c>
      <c r="B6" s="4760"/>
      <c r="C6" s="5239"/>
      <c r="D6" s="1402" t="s">
        <v>
2186</v>
      </c>
      <c r="E6" s="1403" t="s">
        <v>
2187</v>
      </c>
      <c r="F6" s="1402" t="s">
        <v>
2188</v>
      </c>
    </row>
    <row r="7" spans="1:6" s="119" customFormat="1" ht="18" customHeight="1">
      <c r="A7" s="42"/>
      <c r="B7" s="42"/>
      <c r="C7" s="1404"/>
      <c r="D7" s="539" t="s">
        <v>
4</v>
      </c>
      <c r="E7" s="1405" t="s">
        <v>
2189</v>
      </c>
      <c r="F7" s="1405" t="s">
        <v>
2190</v>
      </c>
    </row>
    <row r="8" spans="1:6" ht="18" customHeight="1">
      <c r="A8" s="18" t="s">
        <v>
1148</v>
      </c>
      <c r="B8" s="18" t="s">
        <v>
2191</v>
      </c>
      <c r="C8" s="17" t="s">
        <v>
1</v>
      </c>
      <c r="D8" s="1406">
        <v>
1734</v>
      </c>
      <c r="E8" s="1407">
        <v>
117.2</v>
      </c>
      <c r="F8" s="1408">
        <v>
22</v>
      </c>
    </row>
    <row r="9" spans="1:6" ht="18" customHeight="1">
      <c r="A9" s="18"/>
      <c r="B9" s="18"/>
      <c r="C9" s="17" t="s">
        <v>
2</v>
      </c>
      <c r="D9" s="1409">
        <v>
1709</v>
      </c>
      <c r="E9" s="1407">
        <v>
116.1</v>
      </c>
      <c r="F9" s="1407">
        <v>
21.4</v>
      </c>
    </row>
    <row r="10" spans="1:6" ht="18" customHeight="1">
      <c r="A10" s="18"/>
      <c r="B10" s="18"/>
      <c r="C10" s="17"/>
      <c r="D10" s="1409"/>
      <c r="E10" s="1407"/>
      <c r="F10" s="1407"/>
    </row>
    <row r="11" spans="1:6" ht="18" customHeight="1">
      <c r="A11" s="18"/>
      <c r="B11" s="18" t="s">
        <v>
2192</v>
      </c>
      <c r="C11" s="17" t="s">
        <v>
1</v>
      </c>
      <c r="D11" s="1409">
        <v>
1771</v>
      </c>
      <c r="E11" s="1407">
        <v>
123</v>
      </c>
      <c r="F11" s="1407">
        <v>
24.8</v>
      </c>
    </row>
    <row r="12" spans="1:6" ht="18" customHeight="1">
      <c r="A12" s="18"/>
      <c r="B12" s="18"/>
      <c r="C12" s="17" t="s">
        <v>
2</v>
      </c>
      <c r="D12" s="1409">
        <v>
1680</v>
      </c>
      <c r="E12" s="1407">
        <v>
122.2</v>
      </c>
      <c r="F12" s="1407">
        <v>
24.4</v>
      </c>
    </row>
    <row r="13" spans="1:6" ht="18" customHeight="1">
      <c r="A13" s="18"/>
      <c r="B13" s="18"/>
      <c r="C13" s="17"/>
      <c r="D13" s="1409"/>
      <c r="E13" s="1407"/>
      <c r="F13" s="1407"/>
    </row>
    <row r="14" spans="1:6" ht="18" customHeight="1">
      <c r="A14" s="18"/>
      <c r="B14" s="18" t="s">
        <v>
2193</v>
      </c>
      <c r="C14" s="17" t="s">
        <v>
1</v>
      </c>
      <c r="D14" s="1409">
        <v>
1751</v>
      </c>
      <c r="E14" s="1407">
        <v>
128.80000000000001</v>
      </c>
      <c r="F14" s="1407">
        <v>
28.4</v>
      </c>
    </row>
    <row r="15" spans="1:6" ht="18" customHeight="1">
      <c r="A15" s="18"/>
      <c r="B15" s="18"/>
      <c r="C15" s="17" t="s">
        <v>
2</v>
      </c>
      <c r="D15" s="1409">
        <v>
1639</v>
      </c>
      <c r="E15" s="1407">
        <v>
128</v>
      </c>
      <c r="F15" s="1407">
        <v>
27.3</v>
      </c>
    </row>
    <row r="16" spans="1:6" ht="18" customHeight="1">
      <c r="A16" s="18"/>
      <c r="B16" s="18"/>
      <c r="C16" s="17"/>
      <c r="D16" s="1409"/>
      <c r="E16" s="1407"/>
      <c r="F16" s="1407"/>
    </row>
    <row r="17" spans="1:6" ht="18" customHeight="1">
      <c r="A17" s="18"/>
      <c r="B17" s="18" t="s">
        <v>
2194</v>
      </c>
      <c r="C17" s="17" t="s">
        <v>
1</v>
      </c>
      <c r="D17" s="1409">
        <v>
1731</v>
      </c>
      <c r="E17" s="1407">
        <v>
134.19999999999999</v>
      </c>
      <c r="F17" s="1407">
        <v>
31.7</v>
      </c>
    </row>
    <row r="18" spans="1:6" ht="18" customHeight="1">
      <c r="A18" s="18"/>
      <c r="B18" s="18"/>
      <c r="C18" s="17" t="s">
        <v>
2</v>
      </c>
      <c r="D18" s="1409">
        <v>
1641</v>
      </c>
      <c r="E18" s="1407">
        <v>
135.1</v>
      </c>
      <c r="F18" s="1407">
        <v>
31.9</v>
      </c>
    </row>
    <row r="19" spans="1:6" ht="18" customHeight="1">
      <c r="A19" s="18"/>
      <c r="B19" s="18"/>
      <c r="C19" s="17"/>
      <c r="D19" s="1409"/>
      <c r="E19" s="1407"/>
      <c r="F19" s="1407"/>
    </row>
    <row r="20" spans="1:6" ht="18" customHeight="1">
      <c r="A20" s="18"/>
      <c r="B20" s="18" t="s">
        <v>
2195</v>
      </c>
      <c r="C20" s="17" t="s">
        <v>
1</v>
      </c>
      <c r="D20" s="1409">
        <v>
1725</v>
      </c>
      <c r="E20" s="1407">
        <v>
140.1</v>
      </c>
      <c r="F20" s="1407">
        <v>
35.9</v>
      </c>
    </row>
    <row r="21" spans="1:6" ht="18" customHeight="1">
      <c r="A21" s="18"/>
      <c r="B21" s="18"/>
      <c r="C21" s="17" t="s">
        <v>
2</v>
      </c>
      <c r="D21" s="1409">
        <v>
1686</v>
      </c>
      <c r="E21" s="1407">
        <v>
141.80000000000001</v>
      </c>
      <c r="F21" s="1407">
        <v>
35.6</v>
      </c>
    </row>
    <row r="22" spans="1:6" ht="18" customHeight="1">
      <c r="A22" s="18"/>
      <c r="B22" s="18"/>
      <c r="C22" s="17"/>
      <c r="D22" s="1409"/>
      <c r="E22" s="1407"/>
      <c r="F22" s="1407"/>
    </row>
    <row r="23" spans="1:6" ht="18" customHeight="1">
      <c r="A23" s="18"/>
      <c r="B23" s="18" t="s">
        <v>
2196</v>
      </c>
      <c r="C23" s="17" t="s">
        <v>
1</v>
      </c>
      <c r="D23" s="1409">
        <v>
1803</v>
      </c>
      <c r="E23" s="1407">
        <v>
146.5</v>
      </c>
      <c r="F23" s="1407">
        <v>
40.9</v>
      </c>
    </row>
    <row r="24" spans="1:6" ht="18" customHeight="1">
      <c r="A24" s="18"/>
      <c r="B24" s="18"/>
      <c r="C24" s="17" t="s">
        <v>
2</v>
      </c>
      <c r="D24" s="1409">
        <v>
1658</v>
      </c>
      <c r="E24" s="1407">
        <v>
147.80000000000001</v>
      </c>
      <c r="F24" s="1407">
        <v>
40.6</v>
      </c>
    </row>
    <row r="25" spans="1:6" ht="18" customHeight="1">
      <c r="A25" s="18"/>
      <c r="B25" s="18"/>
      <c r="C25" s="17"/>
      <c r="D25" s="1409"/>
      <c r="E25" s="1409"/>
      <c r="F25" s="1409"/>
    </row>
    <row r="26" spans="1:6" ht="18" customHeight="1">
      <c r="A26" s="18" t="s">
        <v>
1143</v>
      </c>
      <c r="B26" s="18" t="s">
        <v>
2197</v>
      </c>
      <c r="C26" s="17" t="s">
        <v>
1</v>
      </c>
      <c r="D26" s="1409">
        <v>
1466</v>
      </c>
      <c r="E26" s="1407">
        <v>
153.9</v>
      </c>
      <c r="F26" s="1407">
        <v>
45.6</v>
      </c>
    </row>
    <row r="27" spans="1:6" ht="18" customHeight="1">
      <c r="A27" s="18"/>
      <c r="B27" s="18"/>
      <c r="C27" s="17" t="s">
        <v>
2</v>
      </c>
      <c r="D27" s="1409">
        <v>
1385</v>
      </c>
      <c r="E27" s="1407">
        <v>
152.4</v>
      </c>
      <c r="F27" s="1407">
        <v>
44.6</v>
      </c>
    </row>
    <row r="28" spans="1:6" ht="18" customHeight="1">
      <c r="A28" s="18"/>
      <c r="B28" s="18"/>
      <c r="C28" s="17"/>
      <c r="D28" s="1409"/>
      <c r="E28" s="1407"/>
      <c r="F28" s="1407"/>
    </row>
    <row r="29" spans="1:6" ht="18" customHeight="1">
      <c r="A29" s="18"/>
      <c r="B29" s="18" t="s">
        <v>
2198</v>
      </c>
      <c r="C29" s="17" t="s">
        <v>
1</v>
      </c>
      <c r="D29" s="1409">
        <v>
1514</v>
      </c>
      <c r="E29" s="1407">
        <v>
161.4</v>
      </c>
      <c r="F29" s="1407">
        <v>
51.6</v>
      </c>
    </row>
    <row r="30" spans="1:6" ht="18" customHeight="1">
      <c r="A30" s="18"/>
      <c r="B30" s="18"/>
      <c r="C30" s="17" t="s">
        <v>
2</v>
      </c>
      <c r="D30" s="1409">
        <v>
1356</v>
      </c>
      <c r="E30" s="1407">
        <v>
155.4</v>
      </c>
      <c r="F30" s="1407">
        <v>
48.8</v>
      </c>
    </row>
    <row r="31" spans="1:6" ht="18" customHeight="1">
      <c r="A31" s="18"/>
      <c r="B31" s="18"/>
      <c r="C31" s="17"/>
      <c r="D31" s="1409"/>
      <c r="E31" s="1407"/>
      <c r="F31" s="1407"/>
    </row>
    <row r="32" spans="1:6" ht="18" customHeight="1">
      <c r="A32" s="18"/>
      <c r="B32" s="18" t="s">
        <v>
2199</v>
      </c>
      <c r="C32" s="17" t="s">
        <v>
1</v>
      </c>
      <c r="D32" s="1409">
        <v>
1458</v>
      </c>
      <c r="E32" s="1407">
        <v>
166.5</v>
      </c>
      <c r="F32" s="1407">
        <v>
55.5</v>
      </c>
    </row>
    <row r="33" spans="1:6" ht="18" customHeight="1">
      <c r="A33" s="1345"/>
      <c r="B33" s="1345"/>
      <c r="C33" s="1410" t="s">
        <v>
2</v>
      </c>
      <c r="D33" s="1411">
        <v>
1318</v>
      </c>
      <c r="E33" s="1412">
        <v>
156.6</v>
      </c>
      <c r="F33" s="1412">
        <v>
50.4</v>
      </c>
    </row>
    <row r="34" spans="1:6" s="83" customFormat="1" ht="15" customHeight="1">
      <c r="A34" s="35" t="s">
        <v>
4191</v>
      </c>
      <c r="B34" s="35"/>
      <c r="C34" s="35"/>
      <c r="D34" s="35"/>
      <c r="E34" s="35"/>
    </row>
    <row r="35" spans="1:6" s="83" customFormat="1" ht="15" customHeight="1">
      <c r="A35" s="83" t="s">
        <v>
2200</v>
      </c>
    </row>
  </sheetData>
  <mergeCells count="4">
    <mergeCell ref="A3:F3"/>
    <mergeCell ref="A6:C6"/>
    <mergeCell ref="A1:D1"/>
    <mergeCell ref="A2:D2"/>
  </mergeCells>
  <phoneticPr fontId="25"/>
  <pageMargins left="0.70866141732283472" right="0.70866141732283472" top="0.74803149606299213" bottom="0.74803149606299213" header="0.31496062992125984" footer="0.3149606299212598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pageSetUpPr fitToPage="1"/>
  </sheetPr>
  <dimension ref="A1:F23"/>
  <sheetViews>
    <sheetView zoomScaleNormal="100" zoomScaleSheetLayoutView="100" workbookViewId="0">
      <selection activeCell="B23" sqref="B23"/>
    </sheetView>
  </sheetViews>
  <sheetFormatPr defaultColWidth="9" defaultRowHeight="13.5"/>
  <cols>
    <col min="1" max="1" width="25.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2444"/>
      <c r="F1" s="2444"/>
    </row>
    <row r="2" spans="1:6" s="1482" customFormat="1" ht="20.100000000000001" customHeight="1">
      <c r="A2" s="4569" t="str">
        <f>
HYPERLINK("#業務所管課別目次!A1","【業務所管課別目次に戻る】")</f>
        <v>
【業務所管課別目次に戻る】</v>
      </c>
      <c r="B2" s="4569"/>
      <c r="C2" s="4569"/>
      <c r="D2" s="4569"/>
      <c r="E2" s="2444"/>
      <c r="F2" s="2444"/>
    </row>
    <row r="3" spans="1:6" ht="26.1" customHeight="1">
      <c r="A3" s="4574" t="s">
        <v>
9111</v>
      </c>
      <c r="B3" s="4574"/>
      <c r="C3" s="4574"/>
      <c r="D3" s="4574"/>
      <c r="E3" s="4574"/>
      <c r="F3" s="4574"/>
    </row>
    <row r="4" spans="1:6" s="82" customFormat="1" ht="15" customHeight="1">
      <c r="A4" s="104"/>
      <c r="B4" s="104"/>
      <c r="C4" s="104"/>
      <c r="D4" s="104"/>
      <c r="E4" s="104"/>
      <c r="F4" s="104"/>
    </row>
    <row r="5" spans="1:6" s="82" customFormat="1" ht="15" customHeight="1" thickBot="1">
      <c r="A5" s="2452"/>
      <c r="B5" s="49"/>
      <c r="D5" s="49"/>
      <c r="E5" s="49"/>
      <c r="F5" s="42" t="s">
        <v>
4155</v>
      </c>
    </row>
    <row r="6" spans="1:6" s="85" customFormat="1" ht="18" customHeight="1" thickTop="1">
      <c r="A6" s="2543" t="s">
        <v>
4192</v>
      </c>
      <c r="B6" s="2442" t="s">
        <v>
4193</v>
      </c>
      <c r="C6" s="2442" t="s">
        <v>
9495</v>
      </c>
      <c r="D6" s="2442" t="s">
        <v>
4195</v>
      </c>
      <c r="E6" s="2445" t="s">
        <v>
2129</v>
      </c>
      <c r="F6" s="4278" t="s">
        <v>
2131</v>
      </c>
    </row>
    <row r="7" spans="1:6" s="56" customFormat="1" ht="18" customHeight="1">
      <c r="A7" s="3983"/>
      <c r="B7" s="3980"/>
      <c r="C7" s="4088"/>
      <c r="D7" s="3977" t="s">
        <v>
475</v>
      </c>
      <c r="E7" s="3979" t="s">
        <v>
4160</v>
      </c>
      <c r="F7" s="4297" t="s">
        <v>
3303</v>
      </c>
    </row>
    <row r="8" spans="1:6" s="85" customFormat="1" ht="18" customHeight="1">
      <c r="A8" s="3984" t="s">
        <v>
4196</v>
      </c>
      <c r="B8" s="3981" t="s">
        <v>
4197</v>
      </c>
      <c r="C8" s="4089">
        <v>
14622</v>
      </c>
      <c r="D8" s="2779">
        <v>
10917</v>
      </c>
      <c r="E8" s="2780">
        <v>
23</v>
      </c>
      <c r="F8" s="2780">
        <v>
884</v>
      </c>
    </row>
    <row r="9" spans="1:6" s="85" customFormat="1" ht="18" customHeight="1">
      <c r="A9" s="3984" t="s">
        <v>
4198</v>
      </c>
      <c r="B9" s="3981" t="s">
        <v>
4199</v>
      </c>
      <c r="C9" s="4089">
        <v>
14622</v>
      </c>
      <c r="D9" s="2779">
        <v>
12538</v>
      </c>
      <c r="E9" s="2780">
        <v>
18</v>
      </c>
      <c r="F9" s="2780">
        <v>
689</v>
      </c>
    </row>
    <row r="10" spans="1:6" s="85" customFormat="1" ht="18" customHeight="1">
      <c r="A10" s="3984" t="s">
        <v>
4200</v>
      </c>
      <c r="B10" s="3981" t="s">
        <v>
378</v>
      </c>
      <c r="C10" s="4089" t="s">
        <v>
378</v>
      </c>
      <c r="D10" s="2779" t="s">
        <v>
378</v>
      </c>
      <c r="E10" s="2780">
        <v>
8</v>
      </c>
      <c r="F10" s="2780">
        <v>
114</v>
      </c>
    </row>
    <row r="11" spans="1:6" s="85" customFormat="1" ht="18" customHeight="1">
      <c r="A11" s="3984" t="s">
        <v>
4201</v>
      </c>
      <c r="B11" s="3981" t="s">
        <v>
4202</v>
      </c>
      <c r="C11" s="4089">
        <v>
22737</v>
      </c>
      <c r="D11" s="2779">
        <v>
16179</v>
      </c>
      <c r="E11" s="2780">
        <v>
18</v>
      </c>
      <c r="F11" s="2780">
        <v>
553</v>
      </c>
    </row>
    <row r="12" spans="1:6" s="85" customFormat="1" ht="18" customHeight="1">
      <c r="A12" s="3984" t="s">
        <v>
4203</v>
      </c>
      <c r="B12" s="3981" t="s">
        <v>
378</v>
      </c>
      <c r="C12" s="4089">
        <v>
17624</v>
      </c>
      <c r="D12" s="2779" t="s">
        <v>
378</v>
      </c>
      <c r="E12" s="2780">
        <v>
8</v>
      </c>
      <c r="F12" s="2780">
        <v>
36</v>
      </c>
    </row>
    <row r="13" spans="1:6" s="85" customFormat="1" ht="18" customHeight="1">
      <c r="A13" s="3984" t="s">
        <v>
4204</v>
      </c>
      <c r="B13" s="3981" t="s">
        <v>
4205</v>
      </c>
      <c r="C13" s="4089">
        <v>
13058</v>
      </c>
      <c r="D13" s="2779">
        <v>
16428</v>
      </c>
      <c r="E13" s="2780">
        <v>
4</v>
      </c>
      <c r="F13" s="2780">
        <v>
35</v>
      </c>
    </row>
    <row r="14" spans="1:6" s="85" customFormat="1" ht="18" customHeight="1">
      <c r="A14" s="3984" t="s">
        <v>
4206</v>
      </c>
      <c r="B14" s="3981" t="s">
        <v>
4207</v>
      </c>
      <c r="C14" s="4089">
        <v>
17624</v>
      </c>
      <c r="D14" s="2779">
        <v>
18660</v>
      </c>
      <c r="E14" s="2780">
        <v>
12</v>
      </c>
      <c r="F14" s="2780">
        <v>
376</v>
      </c>
    </row>
    <row r="15" spans="1:6" s="85" customFormat="1" ht="18" customHeight="1">
      <c r="A15" s="3984" t="s">
        <v>
4208</v>
      </c>
      <c r="B15" s="3981" t="s">
        <v>
378</v>
      </c>
      <c r="C15" s="4089" t="s">
        <v>
378</v>
      </c>
      <c r="D15" s="2779" t="s">
        <v>
378</v>
      </c>
      <c r="E15" s="2780">
        <v>
4</v>
      </c>
      <c r="F15" s="2780">
        <v>
69</v>
      </c>
    </row>
    <row r="16" spans="1:6" s="85" customFormat="1" ht="18" customHeight="1">
      <c r="A16" s="3984" t="s">
        <v>
4209</v>
      </c>
      <c r="B16" s="3981" t="s">
        <v>
4205</v>
      </c>
      <c r="C16" s="4089">
        <v>
39173</v>
      </c>
      <c r="D16" s="2779">
        <v>
16428</v>
      </c>
      <c r="E16" s="2780">
        <v>
16</v>
      </c>
      <c r="F16" s="2780">
        <v>
598</v>
      </c>
    </row>
    <row r="17" spans="1:6" s="85" customFormat="1" ht="18" customHeight="1">
      <c r="A17" s="3984" t="s">
        <v>
4210</v>
      </c>
      <c r="B17" s="3981" t="s">
        <v>
4211</v>
      </c>
      <c r="C17" s="4089">
        <v>
22655</v>
      </c>
      <c r="D17" s="2779">
        <v>
9224</v>
      </c>
      <c r="E17" s="2780">
        <v>
14</v>
      </c>
      <c r="F17" s="2780">
        <v>
42</v>
      </c>
    </row>
    <row r="18" spans="1:6" s="85" customFormat="1" ht="18" customHeight="1">
      <c r="A18" s="3984" t="s">
        <v>
4212</v>
      </c>
      <c r="B18" s="3981" t="s">
        <v>
4213</v>
      </c>
      <c r="C18" s="4089">
        <v>
37347</v>
      </c>
      <c r="D18" s="2779">
        <v>
12275</v>
      </c>
      <c r="E18" s="2780">
        <v>
38</v>
      </c>
      <c r="F18" s="2780">
        <v>
178</v>
      </c>
    </row>
    <row r="19" spans="1:6" s="85" customFormat="1" ht="18" customHeight="1">
      <c r="A19" s="3984" t="s">
        <v>
4214</v>
      </c>
      <c r="B19" s="3981" t="s">
        <v>
4215</v>
      </c>
      <c r="C19" s="4089">
        <v>
28121</v>
      </c>
      <c r="D19" s="2779">
        <v>
6494</v>
      </c>
      <c r="E19" s="2780">
        <v>
60</v>
      </c>
      <c r="F19" s="2780">
        <v>
299</v>
      </c>
    </row>
    <row r="20" spans="1:6" s="85" customFormat="1" ht="18" customHeight="1">
      <c r="A20" s="3984" t="s">
        <v>
4216</v>
      </c>
      <c r="B20" s="3981" t="s">
        <v>
4217</v>
      </c>
      <c r="C20" s="4089">
        <v>
29312</v>
      </c>
      <c r="D20" s="2779">
        <v>
7651</v>
      </c>
      <c r="E20" s="2780">
        <v>
21</v>
      </c>
      <c r="F20" s="2780">
        <v>
131</v>
      </c>
    </row>
    <row r="21" spans="1:6" s="85" customFormat="1" ht="18" customHeight="1">
      <c r="A21" s="3985" t="s">
        <v>
4218</v>
      </c>
      <c r="B21" s="3982" t="s">
        <v>
4219</v>
      </c>
      <c r="C21" s="4090">
        <v>
42095</v>
      </c>
      <c r="D21" s="2781">
        <v>
25066.15</v>
      </c>
      <c r="E21" s="2782">
        <v>
46</v>
      </c>
      <c r="F21" s="2782">
        <v>
308</v>
      </c>
    </row>
    <row r="22" spans="1:6" s="105" customFormat="1" ht="15" customHeight="1">
      <c r="A22" s="84" t="s">
        <v>
2137</v>
      </c>
      <c r="B22" s="106"/>
      <c r="C22" s="106"/>
      <c r="D22" s="106"/>
      <c r="E22" s="106"/>
      <c r="F22" s="106"/>
    </row>
    <row r="23" spans="1:6" ht="21" customHeight="1">
      <c r="A23" s="81"/>
      <c r="B23" s="80"/>
      <c r="C23" s="80"/>
      <c r="D23" s="80"/>
      <c r="E23" s="80"/>
      <c r="F23" s="80"/>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pageSetUpPr fitToPage="1"/>
  </sheetPr>
  <dimension ref="A1:F16"/>
  <sheetViews>
    <sheetView zoomScaleNormal="100" zoomScaleSheetLayoutView="100" workbookViewId="0">
      <selection activeCell="B23" sqref="B23"/>
    </sheetView>
  </sheetViews>
  <sheetFormatPr defaultColWidth="9" defaultRowHeight="13.5"/>
  <cols>
    <col min="1" max="1" width="35.625" style="79" customWidth="1"/>
    <col min="2" max="6" width="18.625" style="78" customWidth="1"/>
    <col min="7" max="16384" width="9" style="78"/>
  </cols>
  <sheetData>
    <row r="1" spans="1:6" s="1482" customFormat="1" ht="20.100000000000001" customHeight="1">
      <c r="A1" s="4569" t="str">
        <f>
HYPERLINK("#目次!A1","【目次に戻る】")</f>
        <v>
【目次に戻る】</v>
      </c>
      <c r="B1" s="4569"/>
      <c r="C1" s="4569"/>
      <c r="D1" s="4569"/>
      <c r="E1" s="2444"/>
      <c r="F1" s="2444"/>
    </row>
    <row r="2" spans="1:6" s="1482" customFormat="1" ht="20.100000000000001" customHeight="1">
      <c r="A2" s="4569" t="str">
        <f>
HYPERLINK("#業務所管課別目次!A1","【業務所管課別目次に戻る】")</f>
        <v>
【業務所管課別目次に戻る】</v>
      </c>
      <c r="B2" s="4569"/>
      <c r="C2" s="4569"/>
      <c r="D2" s="4569"/>
      <c r="E2" s="2444"/>
      <c r="F2" s="2444"/>
    </row>
    <row r="3" spans="1:6" ht="26.1" customHeight="1">
      <c r="A3" s="4574" t="s">
        <v>
9112</v>
      </c>
      <c r="B3" s="4574"/>
      <c r="C3" s="4574"/>
      <c r="D3" s="4574"/>
      <c r="E3" s="4574"/>
      <c r="F3" s="4574"/>
    </row>
    <row r="4" spans="1:6" s="82" customFormat="1" ht="15" customHeight="1">
      <c r="A4" s="104"/>
      <c r="B4" s="104"/>
      <c r="C4" s="104"/>
      <c r="D4" s="104"/>
      <c r="E4" s="104"/>
      <c r="F4" s="104"/>
    </row>
    <row r="5" spans="1:6" s="82" customFormat="1" ht="15" customHeight="1" thickBot="1">
      <c r="A5" s="2452"/>
      <c r="B5" s="49"/>
      <c r="D5" s="49"/>
      <c r="E5" s="49"/>
      <c r="F5" s="42" t="s">
        <v>
4155</v>
      </c>
    </row>
    <row r="6" spans="1:6" s="85" customFormat="1" ht="18" customHeight="1" thickTop="1">
      <c r="A6" s="2543" t="s">
        <v>
4192</v>
      </c>
      <c r="B6" s="2442" t="s">
        <v>
4193</v>
      </c>
      <c r="C6" s="2442" t="s">
        <v>
9495</v>
      </c>
      <c r="D6" s="2442" t="s">
        <v>
4195</v>
      </c>
      <c r="E6" s="2445" t="s">
        <v>
2129</v>
      </c>
      <c r="F6" s="4278" t="s">
        <v>
2131</v>
      </c>
    </row>
    <row r="7" spans="1:6" s="56" customFormat="1" ht="18" customHeight="1">
      <c r="A7" s="3983"/>
      <c r="B7" s="3980"/>
      <c r="C7" s="3977"/>
      <c r="D7" s="3977" t="s">
        <v>
475</v>
      </c>
      <c r="E7" s="3979" t="s">
        <v>
4160</v>
      </c>
      <c r="F7" s="4297" t="s">
        <v>
3303</v>
      </c>
    </row>
    <row r="8" spans="1:6" s="85" customFormat="1" ht="18" customHeight="1">
      <c r="A8" s="3984" t="s">
        <v>
4220</v>
      </c>
      <c r="B8" s="3988" t="s">
        <v>
4221</v>
      </c>
      <c r="C8" s="4089">
        <v>
15653</v>
      </c>
      <c r="D8" s="2779">
        <v>
12412</v>
      </c>
      <c r="E8" s="2780">
        <v>
9</v>
      </c>
      <c r="F8" s="2780">
        <v>
204</v>
      </c>
    </row>
    <row r="9" spans="1:6" s="85" customFormat="1" ht="18" customHeight="1">
      <c r="A9" s="3984" t="s">
        <v>
4225</v>
      </c>
      <c r="B9" s="3988" t="s">
        <v>
4221</v>
      </c>
      <c r="C9" s="4089">
        <v>
15653</v>
      </c>
      <c r="D9" s="2713" t="s">
        <v>
9767</v>
      </c>
      <c r="E9" s="2780">
        <v>
24</v>
      </c>
      <c r="F9" s="2780">
        <v>
726</v>
      </c>
    </row>
    <row r="10" spans="1:6" s="85" customFormat="1" ht="18" customHeight="1">
      <c r="A10" s="3984" t="s">
        <v>
4222</v>
      </c>
      <c r="B10" s="3988" t="s">
        <v>
4223</v>
      </c>
      <c r="C10" s="4089" t="s">
        <v>
9496</v>
      </c>
      <c r="D10" s="2779">
        <v>
13750</v>
      </c>
      <c r="E10" s="2780">
        <v>
6</v>
      </c>
      <c r="F10" s="2780">
        <v>
232</v>
      </c>
    </row>
    <row r="11" spans="1:6" s="85" customFormat="1" ht="18" customHeight="1">
      <c r="A11" s="3984" t="s">
        <v>
4226</v>
      </c>
      <c r="B11" s="3988" t="s">
        <v>
4223</v>
      </c>
      <c r="C11" s="4089" t="s">
        <v>
9496</v>
      </c>
      <c r="D11" s="2713" t="s">
        <v>
9767</v>
      </c>
      <c r="E11" s="2780">
        <v>
24</v>
      </c>
      <c r="F11" s="2780">
        <v>
933</v>
      </c>
    </row>
    <row r="12" spans="1:6" s="85" customFormat="1" ht="18" customHeight="1">
      <c r="A12" s="2698" t="s">
        <v>
9768</v>
      </c>
      <c r="B12" s="4093" t="s">
        <v>
4224</v>
      </c>
      <c r="C12" s="4094">
        <v>
39173</v>
      </c>
      <c r="D12" s="4095">
        <v>
3418</v>
      </c>
      <c r="E12" s="4096">
        <v>
3</v>
      </c>
      <c r="F12" s="4096">
        <v>
113</v>
      </c>
    </row>
    <row r="13" spans="1:6" s="85" customFormat="1" ht="15" customHeight="1">
      <c r="A13" s="1675" t="s">
        <v>
9497</v>
      </c>
      <c r="B13" s="4091"/>
      <c r="C13" s="4092"/>
      <c r="D13" s="22"/>
      <c r="E13" s="22"/>
      <c r="F13" s="22"/>
    </row>
    <row r="14" spans="1:6" s="85" customFormat="1" ht="15" customHeight="1">
      <c r="A14" s="1675" t="s">
        <v>
9498</v>
      </c>
      <c r="B14" s="4091"/>
      <c r="C14" s="4092"/>
      <c r="D14" s="22"/>
      <c r="E14" s="22"/>
      <c r="F14" s="22"/>
    </row>
    <row r="15" spans="1:6" s="85" customFormat="1" ht="15" customHeight="1">
      <c r="A15" s="1675" t="s">
        <v>
9499</v>
      </c>
      <c r="B15" s="4091"/>
      <c r="C15" s="4092"/>
      <c r="D15" s="22"/>
      <c r="E15" s="22"/>
      <c r="F15" s="22"/>
    </row>
    <row r="16" spans="1:6" s="105" customFormat="1" ht="15" customHeight="1">
      <c r="A16" s="4000" t="s">
        <v>
2137</v>
      </c>
      <c r="B16" s="106"/>
      <c r="C16" s="106"/>
      <c r="D16" s="106"/>
      <c r="E16" s="106"/>
      <c r="F16" s="106"/>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13"/>
  <sheetViews>
    <sheetView zoomScaleNormal="100" zoomScaleSheetLayoutView="100" workbookViewId="0">
      <selection activeCell="B23" sqref="B23"/>
    </sheetView>
  </sheetViews>
  <sheetFormatPr defaultColWidth="9" defaultRowHeight="13.5"/>
  <cols>
    <col min="1" max="1" width="35.625" style="79" customWidth="1"/>
    <col min="2" max="6" width="18.625" style="78" customWidth="1"/>
    <col min="7" max="16384" width="9" style="78"/>
  </cols>
  <sheetData>
    <row r="1" spans="1:6" s="1482" customFormat="1" ht="20.100000000000001" customHeight="1">
      <c r="A1" s="4569" t="str">
        <f>
HYPERLINK("#目次!A1","【目次に戻る】")</f>
        <v>
【目次に戻る】</v>
      </c>
      <c r="B1" s="4569"/>
      <c r="C1" s="4569"/>
      <c r="D1" s="4569"/>
      <c r="E1" s="3746"/>
      <c r="F1" s="3746"/>
    </row>
    <row r="2" spans="1:6" s="1482" customFormat="1" ht="20.100000000000001" customHeight="1">
      <c r="A2" s="4569" t="str">
        <f>
HYPERLINK("#業務所管課別目次!A1","【業務所管課別目次に戻る】")</f>
        <v>
【業務所管課別目次に戻る】</v>
      </c>
      <c r="B2" s="4569"/>
      <c r="C2" s="4569"/>
      <c r="D2" s="4569"/>
      <c r="E2" s="3746"/>
      <c r="F2" s="3746"/>
    </row>
    <row r="3" spans="1:6" ht="26.1" customHeight="1">
      <c r="A3" s="4574" t="s">
        <v>
9113</v>
      </c>
      <c r="B3" s="4574"/>
      <c r="C3" s="4574"/>
      <c r="D3" s="4574"/>
      <c r="E3" s="4574"/>
      <c r="F3" s="4574"/>
    </row>
    <row r="4" spans="1:6" s="82" customFormat="1" ht="15" customHeight="1">
      <c r="A4" s="104"/>
      <c r="B4" s="104"/>
      <c r="C4" s="104"/>
      <c r="D4" s="104"/>
      <c r="E4" s="104"/>
      <c r="F4" s="104"/>
    </row>
    <row r="5" spans="1:6" s="82" customFormat="1" ht="15" customHeight="1" thickBot="1">
      <c r="A5" s="3752"/>
      <c r="B5" s="49"/>
      <c r="D5" s="49"/>
      <c r="F5" s="42" t="s">
        <v>
4155</v>
      </c>
    </row>
    <row r="6" spans="1:6" s="85" customFormat="1" ht="18" customHeight="1" thickTop="1">
      <c r="A6" s="3754" t="s">
        <v>
4192</v>
      </c>
      <c r="B6" s="3747" t="s">
        <v>
4193</v>
      </c>
      <c r="C6" s="3747" t="s">
        <v>
4194</v>
      </c>
      <c r="D6" s="3747" t="s">
        <v>
4227</v>
      </c>
      <c r="E6" s="3747" t="s">
        <v>
4228</v>
      </c>
      <c r="F6" s="3748" t="s">
        <v>
4229</v>
      </c>
    </row>
    <row r="7" spans="1:6" s="56" customFormat="1" ht="18" customHeight="1">
      <c r="A7" s="3983"/>
      <c r="B7" s="3980"/>
      <c r="C7" s="3977"/>
      <c r="D7" s="3977" t="s">
        <v>
475</v>
      </c>
      <c r="E7" s="3978" t="s">
        <v>
3303</v>
      </c>
      <c r="F7" s="3979"/>
    </row>
    <row r="8" spans="1:6" s="85" customFormat="1" ht="18" customHeight="1">
      <c r="A8" s="3984" t="s">
        <v>
4230</v>
      </c>
      <c r="B8" s="3988" t="s">
        <v>
4231</v>
      </c>
      <c r="C8" s="3986" t="s">
        <v>
9548</v>
      </c>
      <c r="D8" s="2779">
        <v>
12942.9</v>
      </c>
      <c r="E8" s="2779">
        <v>
584</v>
      </c>
      <c r="F8" s="2780">
        <v>
1</v>
      </c>
    </row>
    <row r="9" spans="1:6" s="85" customFormat="1" ht="18" customHeight="1">
      <c r="A9" s="2704" t="s">
        <v>
4232</v>
      </c>
      <c r="B9" s="3988" t="s">
        <v>
4233</v>
      </c>
      <c r="C9" s="3986" t="s">
        <v>
9549</v>
      </c>
      <c r="D9" s="2779">
        <v>
80989</v>
      </c>
      <c r="E9" s="2779">
        <v>
4013</v>
      </c>
      <c r="F9" s="2780">
        <v>
3</v>
      </c>
    </row>
    <row r="10" spans="1:6" s="2433" customFormat="1" ht="18" customHeight="1">
      <c r="A10" s="2705" t="s">
        <v>
4234</v>
      </c>
      <c r="B10" s="3989" t="s">
        <v>
9769</v>
      </c>
      <c r="C10" s="3987" t="s">
        <v>
9770</v>
      </c>
      <c r="D10" s="2717" t="s">
        <v>
9771</v>
      </c>
      <c r="E10" s="2781">
        <v>
1017</v>
      </c>
      <c r="F10" s="2782">
        <v>
3</v>
      </c>
    </row>
    <row r="11" spans="1:6" s="105" customFormat="1" ht="15" customHeight="1">
      <c r="A11" s="3752" t="s">
        <v>
4235</v>
      </c>
      <c r="B11" s="106"/>
      <c r="C11" s="106"/>
      <c r="D11" s="106"/>
      <c r="E11" s="106"/>
      <c r="F11" s="106"/>
    </row>
    <row r="12" spans="1:6" s="105" customFormat="1" ht="15" customHeight="1">
      <c r="A12" s="3752" t="s">
        <v>
9547</v>
      </c>
      <c r="B12" s="106"/>
      <c r="C12" s="106"/>
      <c r="D12" s="106"/>
      <c r="E12" s="106"/>
      <c r="F12" s="106"/>
    </row>
    <row r="13" spans="1:6" s="105" customFormat="1" ht="15" customHeight="1">
      <c r="A13" s="3752" t="s">
        <v>
4236</v>
      </c>
      <c r="B13" s="106"/>
      <c r="C13" s="106"/>
      <c r="D13" s="106"/>
      <c r="E13" s="106"/>
      <c r="F13" s="106"/>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D33"/>
  <sheetViews>
    <sheetView zoomScaleNormal="100" zoomScaleSheetLayoutView="100" workbookViewId="0">
      <selection activeCell="B23" sqref="B23"/>
    </sheetView>
  </sheetViews>
  <sheetFormatPr defaultColWidth="9" defaultRowHeight="13.5"/>
  <cols>
    <col min="1" max="1" width="40.625" style="79" customWidth="1"/>
    <col min="2" max="4" width="28.625" style="78" customWidth="1"/>
    <col min="5" max="16384" width="9" style="78"/>
  </cols>
  <sheetData>
    <row r="1" spans="1:4" s="1482" customFormat="1" ht="20.100000000000001" customHeight="1">
      <c r="A1" s="4569" t="str">
        <f>
HYPERLINK("#目次!A1","【目次に戻る】")</f>
        <v>
【目次に戻る】</v>
      </c>
      <c r="B1" s="4569"/>
      <c r="C1" s="3746"/>
      <c r="D1" s="3746"/>
    </row>
    <row r="2" spans="1:4" s="1482" customFormat="1" ht="20.100000000000001" customHeight="1">
      <c r="A2" s="4569" t="str">
        <f>
HYPERLINK("#業務所管課別目次!A1","【業務所管課別目次に戻る】")</f>
        <v>
【業務所管課別目次に戻る】</v>
      </c>
      <c r="B2" s="4569"/>
      <c r="C2" s="3746"/>
      <c r="D2" s="3746"/>
    </row>
    <row r="3" spans="1:4" ht="26.1" customHeight="1">
      <c r="A3" s="4574" t="s">
        <v>
9114</v>
      </c>
      <c r="B3" s="4574"/>
      <c r="C3" s="4574"/>
      <c r="D3" s="4574"/>
    </row>
    <row r="4" spans="1:4" s="82" customFormat="1" ht="15" customHeight="1">
      <c r="A4" s="104"/>
      <c r="B4" s="104"/>
      <c r="C4" s="104"/>
      <c r="D4" s="104"/>
    </row>
    <row r="5" spans="1:4" s="82" customFormat="1" ht="15" customHeight="1" thickBot="1">
      <c r="A5" s="3752"/>
      <c r="B5" s="49"/>
      <c r="C5" s="49"/>
      <c r="D5" s="42" t="s">
        <v>
4155</v>
      </c>
    </row>
    <row r="6" spans="1:4" s="85" customFormat="1" ht="18" customHeight="1" thickTop="1">
      <c r="A6" s="3754" t="s">
        <v>
4192</v>
      </c>
      <c r="B6" s="3747" t="s">
        <v>
4193</v>
      </c>
      <c r="C6" s="3747" t="s">
        <v>
4170</v>
      </c>
      <c r="D6" s="3748" t="s">
        <v>
4237</v>
      </c>
    </row>
    <row r="7" spans="1:4" s="56" customFormat="1" ht="18" customHeight="1">
      <c r="A7" s="3990"/>
      <c r="B7" s="3980"/>
      <c r="C7" s="3978" t="s">
        <v>
3303</v>
      </c>
      <c r="D7" s="3979" t="s">
        <v>
4238</v>
      </c>
    </row>
    <row r="8" spans="1:4" s="85" customFormat="1" ht="18" customHeight="1">
      <c r="A8" s="2908" t="s">
        <v>
4239</v>
      </c>
      <c r="B8" s="3988" t="s">
        <v>
4240</v>
      </c>
      <c r="C8" s="2779">
        <v>
259</v>
      </c>
      <c r="D8" s="2780">
        <v>
10</v>
      </c>
    </row>
    <row r="9" spans="1:4" s="85" customFormat="1" ht="18" customHeight="1">
      <c r="A9" s="2908" t="s">
        <v>
4241</v>
      </c>
      <c r="B9" s="3988" t="s">
        <v>
4242</v>
      </c>
      <c r="C9" s="2779">
        <v>
196</v>
      </c>
      <c r="D9" s="2780">
        <v>
10</v>
      </c>
    </row>
    <row r="10" spans="1:4" s="85" customFormat="1" ht="18" customHeight="1">
      <c r="A10" s="2908" t="s">
        <v>
4243</v>
      </c>
      <c r="B10" s="3988" t="s">
        <v>
4244</v>
      </c>
      <c r="C10" s="2779">
        <v>
171</v>
      </c>
      <c r="D10" s="2780">
        <v>
12</v>
      </c>
    </row>
    <row r="11" spans="1:4" s="85" customFormat="1" ht="18" customHeight="1">
      <c r="A11" s="2908" t="s">
        <v>
4245</v>
      </c>
      <c r="B11" s="3988" t="s">
        <v>
4246</v>
      </c>
      <c r="C11" s="2779">
        <v>
125</v>
      </c>
      <c r="D11" s="2780">
        <v>
6</v>
      </c>
    </row>
    <row r="12" spans="1:4" s="85" customFormat="1" ht="18" customHeight="1">
      <c r="A12" s="2908" t="s">
        <v>
4247</v>
      </c>
      <c r="B12" s="3988" t="s">
        <v>
4248</v>
      </c>
      <c r="C12" s="2779">
        <v>
95</v>
      </c>
      <c r="D12" s="2780">
        <v>
7</v>
      </c>
    </row>
    <row r="13" spans="1:4" s="85" customFormat="1" ht="18" customHeight="1">
      <c r="A13" s="2908" t="s">
        <v>
4249</v>
      </c>
      <c r="B13" s="3988" t="s">
        <v>
4250</v>
      </c>
      <c r="C13" s="2779">
        <v>
110</v>
      </c>
      <c r="D13" s="2780">
        <v>
6</v>
      </c>
    </row>
    <row r="14" spans="1:4" s="85" customFormat="1" ht="18" customHeight="1">
      <c r="A14" s="2908" t="s">
        <v>
4251</v>
      </c>
      <c r="B14" s="3988" t="s">
        <v>
4252</v>
      </c>
      <c r="C14" s="2779">
        <v>
121</v>
      </c>
      <c r="D14" s="2780">
        <v>
6</v>
      </c>
    </row>
    <row r="15" spans="1:4" s="85" customFormat="1" ht="18" customHeight="1">
      <c r="A15" s="2908" t="s">
        <v>
4254</v>
      </c>
      <c r="B15" s="3988" t="s">
        <v>
4255</v>
      </c>
      <c r="C15" s="2779">
        <v>
103</v>
      </c>
      <c r="D15" s="2780">
        <v>
7</v>
      </c>
    </row>
    <row r="16" spans="1:4" s="85" customFormat="1" ht="18" customHeight="1">
      <c r="A16" s="2908" t="s">
        <v>
4256</v>
      </c>
      <c r="B16" s="3988" t="s">
        <v>
4257</v>
      </c>
      <c r="C16" s="2779">
        <v>
296</v>
      </c>
      <c r="D16" s="2780">
        <v>
13</v>
      </c>
    </row>
    <row r="17" spans="1:4" s="85" customFormat="1" ht="18" customHeight="1">
      <c r="A17" s="2908" t="s">
        <v>
4258</v>
      </c>
      <c r="B17" s="3988" t="s">
        <v>
4259</v>
      </c>
      <c r="C17" s="2779">
        <v>
330</v>
      </c>
      <c r="D17" s="2780">
        <v>
13</v>
      </c>
    </row>
    <row r="18" spans="1:4" s="85" customFormat="1" ht="18" customHeight="1">
      <c r="A18" s="2908" t="s">
        <v>
4260</v>
      </c>
      <c r="B18" s="3988" t="s">
        <v>
4221</v>
      </c>
      <c r="C18" s="2779">
        <v>
149</v>
      </c>
      <c r="D18" s="2780">
        <v>
5</v>
      </c>
    </row>
    <row r="19" spans="1:4" s="85" customFormat="1" ht="18" customHeight="1">
      <c r="A19" s="2908" t="s">
        <v>
4261</v>
      </c>
      <c r="B19" s="3988" t="s">
        <v>
4262</v>
      </c>
      <c r="C19" s="2779">
        <v>
256</v>
      </c>
      <c r="D19" s="2780">
        <v>
13</v>
      </c>
    </row>
    <row r="20" spans="1:4" s="85" customFormat="1" ht="18" customHeight="1">
      <c r="A20" s="2908" t="s">
        <v>
4263</v>
      </c>
      <c r="B20" s="3988" t="s">
        <v>
4264</v>
      </c>
      <c r="C20" s="2779">
        <v>
197</v>
      </c>
      <c r="D20" s="2780">
        <v>
12</v>
      </c>
    </row>
    <row r="21" spans="1:4" s="85" customFormat="1" ht="18" customHeight="1">
      <c r="A21" s="2908" t="s">
        <v>
4265</v>
      </c>
      <c r="B21" s="3988" t="s">
        <v>
4266</v>
      </c>
      <c r="C21" s="2779">
        <v>
59</v>
      </c>
      <c r="D21" s="2780">
        <v>
7</v>
      </c>
    </row>
    <row r="22" spans="1:4" s="85" customFormat="1" ht="18" customHeight="1">
      <c r="A22" s="2908" t="s">
        <v>
4267</v>
      </c>
      <c r="B22" s="3988" t="s">
        <v>
4268</v>
      </c>
      <c r="C22" s="2779">
        <v>
107</v>
      </c>
      <c r="D22" s="2780">
        <v>
4</v>
      </c>
    </row>
    <row r="23" spans="1:4" s="85" customFormat="1" ht="18" customHeight="1">
      <c r="A23" s="2908" t="s">
        <v>
4269</v>
      </c>
      <c r="B23" s="3988" t="s">
        <v>
4270</v>
      </c>
      <c r="C23" s="2779">
        <v>
91</v>
      </c>
      <c r="D23" s="2780">
        <v>
3</v>
      </c>
    </row>
    <row r="24" spans="1:4" s="85" customFormat="1" ht="18" customHeight="1">
      <c r="A24" s="2908" t="s">
        <v>
4271</v>
      </c>
      <c r="B24" s="3988" t="s">
        <v>
4272</v>
      </c>
      <c r="C24" s="2779">
        <v>
53</v>
      </c>
      <c r="D24" s="2780">
        <v>
6</v>
      </c>
    </row>
    <row r="25" spans="1:4" s="85" customFormat="1" ht="18" customHeight="1">
      <c r="A25" s="2908" t="s">
        <v>
4273</v>
      </c>
      <c r="B25" s="3988" t="s">
        <v>
4274</v>
      </c>
      <c r="C25" s="2779">
        <v>
27</v>
      </c>
      <c r="D25" s="2780">
        <v>
7</v>
      </c>
    </row>
    <row r="26" spans="1:4" s="85" customFormat="1" ht="18" customHeight="1">
      <c r="A26" s="2908" t="s">
        <v>
4275</v>
      </c>
      <c r="B26" s="3988" t="s">
        <v>
4276</v>
      </c>
      <c r="C26" s="2779">
        <v>
143</v>
      </c>
      <c r="D26" s="2780">
        <v>
6</v>
      </c>
    </row>
    <row r="27" spans="1:4" s="85" customFormat="1" ht="18" customHeight="1">
      <c r="A27" s="2908" t="s">
        <v>
4277</v>
      </c>
      <c r="B27" s="3988" t="s">
        <v>
4278</v>
      </c>
      <c r="C27" s="2779">
        <v>
128</v>
      </c>
      <c r="D27" s="2780">
        <v>
6</v>
      </c>
    </row>
    <row r="28" spans="1:4" s="85" customFormat="1" ht="18" customHeight="1">
      <c r="A28" s="2908" t="s">
        <v>
4279</v>
      </c>
      <c r="B28" s="3988" t="s">
        <v>
4280</v>
      </c>
      <c r="C28" s="2779">
        <v>
205</v>
      </c>
      <c r="D28" s="2780">
        <v>
9</v>
      </c>
    </row>
    <row r="29" spans="1:4" s="85" customFormat="1" ht="18" customHeight="1">
      <c r="A29" s="2908" t="s">
        <v>
4281</v>
      </c>
      <c r="B29" s="3988" t="s">
        <v>
4282</v>
      </c>
      <c r="C29" s="2779">
        <v>
179</v>
      </c>
      <c r="D29" s="2780">
        <v>
10</v>
      </c>
    </row>
    <row r="30" spans="1:4" s="85" customFormat="1" ht="18" customHeight="1">
      <c r="A30" s="2908" t="s">
        <v>
4283</v>
      </c>
      <c r="B30" s="3988" t="s">
        <v>
4284</v>
      </c>
      <c r="C30" s="2779">
        <v>
112</v>
      </c>
      <c r="D30" s="2780">
        <v>
6</v>
      </c>
    </row>
    <row r="31" spans="1:4" s="85" customFormat="1" ht="18" customHeight="1">
      <c r="A31" s="2909" t="s">
        <v>
4285</v>
      </c>
      <c r="B31" s="3989" t="s">
        <v>
4286</v>
      </c>
      <c r="C31" s="2781">
        <v>
79</v>
      </c>
      <c r="D31" s="2782">
        <v>
4</v>
      </c>
    </row>
    <row r="32" spans="1:4" s="105" customFormat="1" ht="15" customHeight="1">
      <c r="A32" s="3752" t="s">
        <v>
7619</v>
      </c>
      <c r="B32" s="106"/>
      <c r="C32" s="106"/>
      <c r="D32" s="106"/>
    </row>
    <row r="33" spans="1:4" s="105" customFormat="1" ht="15" customHeight="1">
      <c r="A33" s="3752" t="s">
        <v>
4287</v>
      </c>
      <c r="B33" s="106"/>
      <c r="C33" s="106"/>
      <c r="D33" s="106"/>
    </row>
  </sheetData>
  <mergeCells count="3">
    <mergeCell ref="A1:B1"/>
    <mergeCell ref="A2:B2"/>
    <mergeCell ref="A3:D3"/>
  </mergeCells>
  <phoneticPr fontId="25"/>
  <pageMargins left="0.70866141732283472" right="0.70866141732283472" top="0.74803149606299213" bottom="0.74803149606299213" header="0.31496062992125984" footer="0.3149606299212598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F36"/>
  <sheetViews>
    <sheetView zoomScaleNormal="100" zoomScaleSheetLayoutView="100" workbookViewId="0">
      <selection activeCell="B23" sqref="B23"/>
    </sheetView>
  </sheetViews>
  <sheetFormatPr defaultColWidth="9" defaultRowHeight="13.5"/>
  <cols>
    <col min="1" max="1" width="22.625" style="1365" customWidth="1"/>
    <col min="2" max="6" width="20.625" style="1365" customWidth="1"/>
    <col min="7" max="16384" width="9" style="1365"/>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223" customFormat="1" ht="26.1" customHeight="1">
      <c r="A3" s="4649" t="s">
        <v>
9115</v>
      </c>
      <c r="B3" s="4649"/>
      <c r="C3" s="4649"/>
      <c r="D3" s="4649"/>
      <c r="E3" s="4649"/>
      <c r="F3" s="4649"/>
    </row>
    <row r="4" spans="1:6" s="1355" customFormat="1" ht="15" customHeight="1">
      <c r="A4" s="222"/>
      <c r="B4" s="222"/>
      <c r="C4" s="222"/>
      <c r="D4" s="222"/>
      <c r="E4" s="222"/>
      <c r="F4" s="222"/>
    </row>
    <row r="5" spans="1:6" s="1355" customFormat="1" ht="15" customHeight="1" thickBot="1">
      <c r="E5" s="1356"/>
      <c r="F5" s="249" t="s">
        <v>
9277</v>
      </c>
    </row>
    <row r="6" spans="1:6" s="1355" customFormat="1" ht="18" customHeight="1" thickTop="1">
      <c r="A6" s="5240" t="s">
        <v>
2116</v>
      </c>
      <c r="B6" s="5242" t="s">
        <v>
2117</v>
      </c>
      <c r="C6" s="5242" t="s">
        <v>
2118</v>
      </c>
      <c r="D6" s="5244" t="s">
        <v>
2119</v>
      </c>
      <c r="E6" s="5244"/>
      <c r="F6" s="5245"/>
    </row>
    <row r="7" spans="1:6" s="1355" customFormat="1" ht="18" customHeight="1">
      <c r="A7" s="5241"/>
      <c r="B7" s="5243"/>
      <c r="C7" s="5243"/>
      <c r="D7" s="1357" t="s">
        <v>
23</v>
      </c>
      <c r="E7" s="1358" t="s">
        <v>
1</v>
      </c>
      <c r="F7" s="1359" t="s">
        <v>
2</v>
      </c>
    </row>
    <row r="8" spans="1:6" s="211" customFormat="1" ht="18" customHeight="1">
      <c r="A8" s="1360"/>
      <c r="B8" s="476"/>
      <c r="C8" s="476" t="s">
        <v>
801</v>
      </c>
      <c r="D8" s="476" t="s">
        <v>
801</v>
      </c>
      <c r="E8" s="476" t="s">
        <v>
801</v>
      </c>
      <c r="F8" s="476" t="s">
        <v>
801</v>
      </c>
    </row>
    <row r="9" spans="1:6" s="1362" customFormat="1" ht="18" customHeight="1">
      <c r="A9" s="1361" t="s">
        <v>
1155</v>
      </c>
      <c r="B9" s="600">
        <v>
28</v>
      </c>
      <c r="C9" s="600">
        <v>
369</v>
      </c>
      <c r="D9" s="600">
        <v>
4133</v>
      </c>
      <c r="E9" s="600">
        <v>
2117</v>
      </c>
      <c r="F9" s="600">
        <v>
2016</v>
      </c>
    </row>
    <row r="10" spans="1:6" s="1355" customFormat="1" ht="18" customHeight="1">
      <c r="A10" s="1363" t="s">
        <v>
2120</v>
      </c>
      <c r="B10" s="595">
        <v>
2</v>
      </c>
      <c r="C10" s="595">
        <v>
7</v>
      </c>
      <c r="D10" s="595">
        <v>
55</v>
      </c>
      <c r="E10" s="595">
        <v>
35</v>
      </c>
      <c r="F10" s="595">
        <v>
20</v>
      </c>
    </row>
    <row r="11" spans="1:6" s="1355" customFormat="1" ht="18" customHeight="1">
      <c r="A11" s="1363" t="s">
        <v>
2121</v>
      </c>
      <c r="B11" s="595">
        <v>
26</v>
      </c>
      <c r="C11" s="595">
        <v>
362</v>
      </c>
      <c r="D11" s="595">
        <v>
4078</v>
      </c>
      <c r="E11" s="595">
        <v>
2082</v>
      </c>
      <c r="F11" s="595">
        <v>
1996</v>
      </c>
    </row>
    <row r="12" spans="1:6" s="1362" customFormat="1" ht="18" customHeight="1">
      <c r="A12" s="3407" t="s">
        <v>
7443</v>
      </c>
      <c r="B12" s="600">
        <v>
3</v>
      </c>
      <c r="C12" s="600">
        <v>
110</v>
      </c>
      <c r="D12" s="600">
        <v>
864</v>
      </c>
      <c r="E12" s="600">
        <v>
437</v>
      </c>
      <c r="F12" s="600">
        <v>
427</v>
      </c>
    </row>
    <row r="13" spans="1:6" s="1355" customFormat="1" ht="18" customHeight="1">
      <c r="A13" s="1363" t="s">
        <v>
2120</v>
      </c>
      <c r="B13" s="595" t="s">
        <v>
10202</v>
      </c>
      <c r="C13" s="595" t="s">
        <v>
10202</v>
      </c>
      <c r="D13" s="595" t="s">
        <v>
10202</v>
      </c>
      <c r="E13" s="595" t="s">
        <v>
10202</v>
      </c>
      <c r="F13" s="595" t="s">
        <v>
10202</v>
      </c>
    </row>
    <row r="14" spans="1:6" s="1355" customFormat="1" ht="18" customHeight="1">
      <c r="A14" s="1363" t="s">
        <v>
2121</v>
      </c>
      <c r="B14" s="595">
        <v>
3</v>
      </c>
      <c r="C14" s="595">
        <v>
110</v>
      </c>
      <c r="D14" s="595">
        <v>
864</v>
      </c>
      <c r="E14" s="595">
        <v>
437</v>
      </c>
      <c r="F14" s="595">
        <v>
427</v>
      </c>
    </row>
    <row r="15" spans="1:6" s="1362" customFormat="1" ht="18" customHeight="1">
      <c r="A15" s="1361" t="s">
        <v>
1148</v>
      </c>
      <c r="B15" s="600">
        <v>
49</v>
      </c>
      <c r="C15" s="600">
        <v>
1224</v>
      </c>
      <c r="D15" s="600">
        <v>
20611</v>
      </c>
      <c r="E15" s="600">
        <v>
10548</v>
      </c>
      <c r="F15" s="600">
        <v>
10063</v>
      </c>
    </row>
    <row r="16" spans="1:6" s="1355" customFormat="1" ht="18" customHeight="1">
      <c r="A16" s="1363" t="s">
        <v>
2120</v>
      </c>
      <c r="B16" s="595">
        <v>
49</v>
      </c>
      <c r="C16" s="595">
        <v>
1224</v>
      </c>
      <c r="D16" s="595">
        <v>
20611</v>
      </c>
      <c r="E16" s="595">
        <v>
10548</v>
      </c>
      <c r="F16" s="595">
        <v>
10063</v>
      </c>
    </row>
    <row r="17" spans="1:6" s="1355" customFormat="1" ht="18" customHeight="1">
      <c r="A17" s="1363" t="s">
        <v>
2121</v>
      </c>
      <c r="B17" s="604" t="s">
        <v>
10202</v>
      </c>
      <c r="C17" s="595" t="s">
        <v>
10202</v>
      </c>
      <c r="D17" s="595" t="s">
        <v>
10202</v>
      </c>
      <c r="E17" s="595" t="s">
        <v>
10202</v>
      </c>
      <c r="F17" s="595" t="s">
        <v>
10202</v>
      </c>
    </row>
    <row r="18" spans="1:6" s="1362" customFormat="1" ht="18" customHeight="1">
      <c r="A18" s="1361" t="s">
        <v>
1143</v>
      </c>
      <c r="B18" s="600">
        <v>
27</v>
      </c>
      <c r="C18" s="600">
        <v>
657</v>
      </c>
      <c r="D18" s="600">
        <v>
9246</v>
      </c>
      <c r="E18" s="600">
        <v>
4824</v>
      </c>
      <c r="F18" s="600">
        <v>
4422</v>
      </c>
    </row>
    <row r="19" spans="1:6" s="1355" customFormat="1" ht="18" customHeight="1">
      <c r="A19" s="1363" t="s">
        <v>
2120</v>
      </c>
      <c r="B19" s="595">
        <v>
24</v>
      </c>
      <c r="C19" s="595">
        <v>
617</v>
      </c>
      <c r="D19" s="595">
        <v>
8737</v>
      </c>
      <c r="E19" s="595">
        <v>
4569</v>
      </c>
      <c r="F19" s="595">
        <v>
4168</v>
      </c>
    </row>
    <row r="20" spans="1:6" s="1355" customFormat="1" ht="18" customHeight="1">
      <c r="A20" s="1363" t="s">
        <v>
2121</v>
      </c>
      <c r="B20" s="595">
        <v>
3</v>
      </c>
      <c r="C20" s="595">
        <v>
40</v>
      </c>
      <c r="D20" s="595">
        <v>
509</v>
      </c>
      <c r="E20" s="595">
        <v>
255</v>
      </c>
      <c r="F20" s="595">
        <v>
254</v>
      </c>
    </row>
    <row r="21" spans="1:6" s="1362" customFormat="1" ht="18" customHeight="1">
      <c r="A21" s="1361" t="s">
        <v>
2123</v>
      </c>
      <c r="B21" s="600">
        <v>
8</v>
      </c>
      <c r="C21" s="600">
        <v>
388</v>
      </c>
      <c r="D21" s="600">
        <v>
5100</v>
      </c>
      <c r="E21" s="600">
        <v>
2662</v>
      </c>
      <c r="F21" s="600">
        <v>
2438</v>
      </c>
    </row>
    <row r="22" spans="1:6" s="1355" customFormat="1" ht="18" customHeight="1">
      <c r="A22" s="1363" t="s">
        <v>
2120</v>
      </c>
      <c r="B22" s="1364">
        <v>
6</v>
      </c>
      <c r="C22" s="1364">
        <v>
280</v>
      </c>
      <c r="D22" s="595">
        <v>
3499</v>
      </c>
      <c r="E22" s="595">
        <v>
1720</v>
      </c>
      <c r="F22" s="595">
        <v>
1779</v>
      </c>
    </row>
    <row r="23" spans="1:6" s="1355" customFormat="1" ht="18" customHeight="1">
      <c r="A23" s="1363" t="s">
        <v>
2121</v>
      </c>
      <c r="B23" s="1364">
        <v>
2</v>
      </c>
      <c r="C23" s="1364">
        <v>
108</v>
      </c>
      <c r="D23" s="595">
        <v>
1601</v>
      </c>
      <c r="E23" s="595">
        <v>
942</v>
      </c>
      <c r="F23" s="595">
        <v>
659</v>
      </c>
    </row>
    <row r="24" spans="1:6" s="1362" customFormat="1" ht="18" customHeight="1">
      <c r="A24" s="1361" t="s">
        <v>
2124</v>
      </c>
      <c r="B24" s="600">
        <v>
6</v>
      </c>
      <c r="C24" s="600">
        <v>
406</v>
      </c>
      <c r="D24" s="600">
        <v>
951</v>
      </c>
      <c r="E24" s="600">
        <v>
621</v>
      </c>
      <c r="F24" s="600">
        <v>
330</v>
      </c>
    </row>
    <row r="25" spans="1:6" s="1355" customFormat="1" ht="18" customHeight="1">
      <c r="A25" s="1363" t="s">
        <v>
2120</v>
      </c>
      <c r="B25" s="595">
        <v>
6</v>
      </c>
      <c r="C25" s="595">
        <v>
406</v>
      </c>
      <c r="D25" s="595">
        <v>
951</v>
      </c>
      <c r="E25" s="595">
        <v>
621</v>
      </c>
      <c r="F25" s="595">
        <v>
330</v>
      </c>
    </row>
    <row r="26" spans="1:6" s="1355" customFormat="1" ht="18" customHeight="1">
      <c r="A26" s="1363" t="s">
        <v>
2121</v>
      </c>
      <c r="B26" s="595" t="s">
        <v>
10202</v>
      </c>
      <c r="C26" s="595" t="s">
        <v>
10202</v>
      </c>
      <c r="D26" s="595" t="s">
        <v>
10202</v>
      </c>
      <c r="E26" s="595" t="s">
        <v>
10202</v>
      </c>
      <c r="F26" s="595" t="s">
        <v>
10202</v>
      </c>
    </row>
    <row r="27" spans="1:6" s="1362" customFormat="1" ht="18" customHeight="1">
      <c r="A27" s="1361" t="s">
        <v>
2125</v>
      </c>
      <c r="B27" s="600">
        <v>
5</v>
      </c>
      <c r="C27" s="600">
        <v>
66</v>
      </c>
      <c r="D27" s="600">
        <v>
1343</v>
      </c>
      <c r="E27" s="600">
        <v>
898</v>
      </c>
      <c r="F27" s="600">
        <v>
445</v>
      </c>
    </row>
    <row r="28" spans="1:6" s="1355" customFormat="1" ht="18" customHeight="1">
      <c r="A28" s="1363" t="s">
        <v>
2120</v>
      </c>
      <c r="B28" s="595" t="s">
        <v>
10202</v>
      </c>
      <c r="C28" s="595" t="s">
        <v>
10202</v>
      </c>
      <c r="D28" s="595" t="s">
        <v>
10202</v>
      </c>
      <c r="E28" s="595" t="s">
        <v>
10202</v>
      </c>
      <c r="F28" s="595" t="s">
        <v>
10202</v>
      </c>
    </row>
    <row r="29" spans="1:6" s="1355" customFormat="1" ht="18" customHeight="1">
      <c r="A29" s="1363" t="s">
        <v>
2121</v>
      </c>
      <c r="B29" s="595">
        <v>
5</v>
      </c>
      <c r="C29" s="595">
        <v>
66</v>
      </c>
      <c r="D29" s="595">
        <v>
1343</v>
      </c>
      <c r="E29" s="595">
        <v>
898</v>
      </c>
      <c r="F29" s="595">
        <v>
445</v>
      </c>
    </row>
    <row r="30" spans="1:6" s="1362" customFormat="1" ht="18" customHeight="1">
      <c r="A30" s="1361" t="s">
        <v>
2126</v>
      </c>
      <c r="B30" s="600">
        <v>
2</v>
      </c>
      <c r="C30" s="600" t="s">
        <v>
10202</v>
      </c>
      <c r="D30" s="600" t="s">
        <v>
10202</v>
      </c>
      <c r="E30" s="600" t="s">
        <v>
10202</v>
      </c>
      <c r="F30" s="600" t="s">
        <v>
10202</v>
      </c>
    </row>
    <row r="31" spans="1:6" ht="18" customHeight="1">
      <c r="A31" s="1363" t="s">
        <v>
2120</v>
      </c>
      <c r="B31" s="595" t="s">
        <v>
10202</v>
      </c>
      <c r="C31" s="595" t="s">
        <v>
10202</v>
      </c>
      <c r="D31" s="595" t="s">
        <v>
10202</v>
      </c>
      <c r="E31" s="595" t="s">
        <v>
10202</v>
      </c>
      <c r="F31" s="595" t="s">
        <v>
10202</v>
      </c>
    </row>
    <row r="32" spans="1:6" ht="18" customHeight="1">
      <c r="A32" s="1366" t="s">
        <v>
2121</v>
      </c>
      <c r="B32" s="593">
        <v>
2</v>
      </c>
      <c r="C32" s="593" t="s">
        <v>
10202</v>
      </c>
      <c r="D32" s="593" t="s">
        <v>
10202</v>
      </c>
      <c r="E32" s="593" t="s">
        <v>
10202</v>
      </c>
      <c r="F32" s="593" t="s">
        <v>
10202</v>
      </c>
    </row>
    <row r="33" spans="1:6" s="1355" customFormat="1" ht="15" customHeight="1">
      <c r="A33" s="3379" t="s">
        <v>
9216</v>
      </c>
      <c r="B33" s="1396"/>
      <c r="C33" s="1396"/>
      <c r="D33" s="1396"/>
    </row>
    <row r="34" spans="1:6" s="1355" customFormat="1" ht="15" customHeight="1">
      <c r="A34" s="212" t="s">
        <v>
9220</v>
      </c>
      <c r="B34" s="212"/>
      <c r="C34" s="212"/>
      <c r="D34" s="212"/>
      <c r="E34" s="212"/>
      <c r="F34" s="212"/>
    </row>
    <row r="35" spans="1:6" s="1355" customFormat="1" ht="15" customHeight="1">
      <c r="A35" s="212" t="s">
        <v>
9219</v>
      </c>
      <c r="B35" s="212"/>
      <c r="C35" s="212"/>
      <c r="D35" s="212"/>
      <c r="E35" s="212"/>
      <c r="F35" s="212"/>
    </row>
    <row r="36" spans="1:6" s="1355" customFormat="1" ht="15" customHeight="1">
      <c r="A36" s="212" t="s">
        <v>
2127</v>
      </c>
      <c r="B36" s="212"/>
      <c r="C36" s="212"/>
      <c r="D36" s="212"/>
      <c r="E36" s="212"/>
    </row>
  </sheetData>
  <mergeCells count="7">
    <mergeCell ref="A1:D1"/>
    <mergeCell ref="A2:D2"/>
    <mergeCell ref="A3:F3"/>
    <mergeCell ref="A6:A7"/>
    <mergeCell ref="B6:B7"/>
    <mergeCell ref="C6:C7"/>
    <mergeCell ref="D6:F6"/>
  </mergeCells>
  <phoneticPr fontId="25"/>
  <pageMargins left="0.70866141732283472" right="0.70866141732283472" top="0.74803149606299213" bottom="0.74803149606299213" header="0.31496062992125984" footer="0.3149606299212598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21"/>
  <sheetViews>
    <sheetView zoomScaleNormal="100" zoomScaleSheetLayoutView="100" workbookViewId="0">
      <selection activeCell="B23" sqref="B23"/>
    </sheetView>
  </sheetViews>
  <sheetFormatPr defaultColWidth="9" defaultRowHeight="13.5"/>
  <cols>
    <col min="1" max="10" width="12.625" style="1365" customWidth="1"/>
    <col min="11" max="16384" width="9" style="1365"/>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s="1367" customFormat="1" ht="26.1" customHeight="1">
      <c r="A3" s="4649" t="s">
        <v>
9116</v>
      </c>
      <c r="B3" s="4649"/>
      <c r="C3" s="4649"/>
      <c r="D3" s="4649"/>
      <c r="E3" s="4649"/>
      <c r="F3" s="4649"/>
      <c r="G3" s="4649"/>
      <c r="H3" s="4649"/>
      <c r="I3" s="4649"/>
      <c r="J3" s="4649"/>
    </row>
    <row r="4" spans="1:10" s="1355" customFormat="1" ht="15" customHeight="1">
      <c r="A4" s="222"/>
      <c r="B4" s="222"/>
      <c r="C4" s="222"/>
      <c r="D4" s="222"/>
      <c r="E4" s="222"/>
      <c r="F4" s="222"/>
      <c r="G4" s="222"/>
      <c r="H4" s="222"/>
      <c r="I4" s="222"/>
      <c r="J4" s="222"/>
    </row>
    <row r="5" spans="1:10" s="1355" customFormat="1" ht="15" customHeight="1" thickBot="1">
      <c r="J5" s="249" t="s">
        <v>
9278</v>
      </c>
    </row>
    <row r="6" spans="1:10" s="1355" customFormat="1" ht="18" customHeight="1" thickTop="1">
      <c r="A6" s="5246" t="s">
        <v>
9</v>
      </c>
      <c r="B6" s="4782" t="s">
        <v>
2128</v>
      </c>
      <c r="C6" s="5248" t="s">
        <v>
1148</v>
      </c>
      <c r="D6" s="5248"/>
      <c r="E6" s="5248"/>
      <c r="F6" s="5248"/>
      <c r="G6" s="4778" t="s">
        <v>
1143</v>
      </c>
      <c r="H6" s="5248"/>
      <c r="I6" s="5248"/>
      <c r="J6" s="4779"/>
    </row>
    <row r="7" spans="1:10" s="1355" customFormat="1" ht="18" customHeight="1">
      <c r="A7" s="5247"/>
      <c r="B7" s="4783"/>
      <c r="C7" s="574" t="s">
        <v>
2117</v>
      </c>
      <c r="D7" s="574" t="s">
        <v>
2118</v>
      </c>
      <c r="E7" s="574" t="s">
        <v>
2129</v>
      </c>
      <c r="F7" s="574" t="s">
        <v>
2130</v>
      </c>
      <c r="G7" s="1368" t="s">
        <v>
2117</v>
      </c>
      <c r="H7" s="574" t="s">
        <v>
2118</v>
      </c>
      <c r="I7" s="574" t="s">
        <v>
2129</v>
      </c>
      <c r="J7" s="1369" t="s">
        <v>
2131</v>
      </c>
    </row>
    <row r="8" spans="1:10" s="211" customFormat="1" ht="18" customHeight="1">
      <c r="A8" s="1370"/>
      <c r="B8" s="1371"/>
      <c r="C8" s="573"/>
      <c r="D8" s="573" t="s">
        <v>
801</v>
      </c>
      <c r="E8" s="573"/>
      <c r="F8" s="573" t="s">
        <v>
801</v>
      </c>
      <c r="G8" s="573"/>
      <c r="H8" s="476" t="s">
        <v>
801</v>
      </c>
      <c r="I8" s="476"/>
      <c r="J8" s="476" t="s">
        <v>
801</v>
      </c>
    </row>
    <row r="9" spans="1:10" s="1355" customFormat="1" ht="18" customHeight="1">
      <c r="A9" s="226" t="s">
        <v>
4154</v>
      </c>
      <c r="B9" s="1372" t="s">
        <v>
2132</v>
      </c>
      <c r="C9" s="604">
        <v>
49</v>
      </c>
      <c r="D9" s="595">
        <v>
1173</v>
      </c>
      <c r="E9" s="595">
        <v>
698</v>
      </c>
      <c r="F9" s="604">
        <v>
20322</v>
      </c>
      <c r="G9" s="604">
        <v>
24</v>
      </c>
      <c r="H9" s="595">
        <v>
563</v>
      </c>
      <c r="I9" s="595">
        <v>
277</v>
      </c>
      <c r="J9" s="604">
        <v>
8643</v>
      </c>
    </row>
    <row r="10" spans="1:10" s="1355" customFormat="1" ht="18" customHeight="1">
      <c r="A10" s="1373"/>
      <c r="B10" s="1372" t="s">
        <v>
2133</v>
      </c>
      <c r="C10" s="604" t="s">
        <v>
374</v>
      </c>
      <c r="D10" s="595" t="s">
        <v>
374</v>
      </c>
      <c r="E10" s="595" t="s">
        <v>
374</v>
      </c>
      <c r="F10" s="604" t="s">
        <v>
374</v>
      </c>
      <c r="G10" s="604">
        <v>
3</v>
      </c>
      <c r="H10" s="604">
        <v>
38</v>
      </c>
      <c r="I10" s="604">
        <v>
18</v>
      </c>
      <c r="J10" s="604">
        <v>
583</v>
      </c>
    </row>
    <row r="11" spans="1:10" s="1355" customFormat="1" ht="18" customHeight="1">
      <c r="A11" s="226">
        <v>
30</v>
      </c>
      <c r="B11" s="1372" t="s">
        <v>
2132</v>
      </c>
      <c r="C11" s="604">
        <v>
49</v>
      </c>
      <c r="D11" s="595">
        <v>
1181</v>
      </c>
      <c r="E11" s="595">
        <v>
705</v>
      </c>
      <c r="F11" s="604">
        <v>
20542</v>
      </c>
      <c r="G11" s="604">
        <v>
24</v>
      </c>
      <c r="H11" s="595">
        <v>
574</v>
      </c>
      <c r="I11" s="595">
        <v>
270</v>
      </c>
      <c r="J11" s="604">
        <v>
8498</v>
      </c>
    </row>
    <row r="12" spans="1:10" s="1374" customFormat="1" ht="18" customHeight="1">
      <c r="A12" s="226"/>
      <c r="B12" s="1372" t="s">
        <v>
2133</v>
      </c>
      <c r="C12" s="604" t="s">
        <v>
374</v>
      </c>
      <c r="D12" s="595" t="s">
        <v>
374</v>
      </c>
      <c r="E12" s="595" t="s">
        <v>
374</v>
      </c>
      <c r="F12" s="604" t="s">
        <v>
374</v>
      </c>
      <c r="G12" s="604">
        <v>
3</v>
      </c>
      <c r="H12" s="604">
        <v>
38</v>
      </c>
      <c r="I12" s="604">
        <v>
18</v>
      </c>
      <c r="J12" s="604">
        <v>
565</v>
      </c>
    </row>
    <row r="13" spans="1:10" s="1374" customFormat="1" ht="18" customHeight="1">
      <c r="A13" s="226" t="s">
        <v>
473</v>
      </c>
      <c r="B13" s="1372" t="s">
        <v>
2132</v>
      </c>
      <c r="C13" s="604">
        <v>
49</v>
      </c>
      <c r="D13" s="595">
        <v>
1210</v>
      </c>
      <c r="E13" s="595">
        <v>
711</v>
      </c>
      <c r="F13" s="604">
        <v>
20617</v>
      </c>
      <c r="G13" s="604">
        <v>
24</v>
      </c>
      <c r="H13" s="595">
        <v>
583</v>
      </c>
      <c r="I13" s="595">
        <v>
272</v>
      </c>
      <c r="J13" s="595">
        <v>
8429</v>
      </c>
    </row>
    <row r="14" spans="1:10" s="1362" customFormat="1" ht="18" customHeight="1">
      <c r="A14" s="226"/>
      <c r="B14" s="1372" t="s">
        <v>
2133</v>
      </c>
      <c r="C14" s="604" t="s">
        <v>
374</v>
      </c>
      <c r="D14" s="595" t="s">
        <v>
374</v>
      </c>
      <c r="E14" s="595" t="s">
        <v>
374</v>
      </c>
      <c r="F14" s="604" t="s">
        <v>
374</v>
      </c>
      <c r="G14" s="604">
        <v>
3</v>
      </c>
      <c r="H14" s="604">
        <v>
39</v>
      </c>
      <c r="I14" s="604">
        <v>
18</v>
      </c>
      <c r="J14" s="604">
        <v>
531</v>
      </c>
    </row>
    <row r="15" spans="1:10" s="1362" customFormat="1" ht="18" customHeight="1">
      <c r="A15" s="226">
        <v>
2</v>
      </c>
      <c r="B15" s="1372" t="s">
        <v>
2132</v>
      </c>
      <c r="C15" s="604">
        <v>
49</v>
      </c>
      <c r="D15" s="595">
        <v>
1225</v>
      </c>
      <c r="E15" s="595">
        <v>
718</v>
      </c>
      <c r="F15" s="604">
        <v>
20630</v>
      </c>
      <c r="G15" s="604">
        <v>
24</v>
      </c>
      <c r="H15" s="595">
        <v>
585</v>
      </c>
      <c r="I15" s="595">
        <v>
272</v>
      </c>
      <c r="J15" s="595">
        <v>
8590</v>
      </c>
    </row>
    <row r="16" spans="1:10" s="1355" customFormat="1" ht="18" customHeight="1">
      <c r="A16" s="1375"/>
      <c r="B16" s="1372" t="s">
        <v>
2133</v>
      </c>
      <c r="C16" s="604" t="s">
        <v>
374</v>
      </c>
      <c r="D16" s="604" t="s">
        <v>
374</v>
      </c>
      <c r="E16" s="604" t="s">
        <v>
374</v>
      </c>
      <c r="F16" s="604" t="s">
        <v>
374</v>
      </c>
      <c r="G16" s="604">
        <v>
3</v>
      </c>
      <c r="H16" s="604">
        <v>
39</v>
      </c>
      <c r="I16" s="604">
        <v>
18</v>
      </c>
      <c r="J16" s="604">
        <v>
509</v>
      </c>
    </row>
    <row r="17" spans="1:10" ht="18" customHeight="1">
      <c r="A17" s="1376">
        <v>
3</v>
      </c>
      <c r="B17" s="1377" t="s">
        <v>
2132</v>
      </c>
      <c r="C17" s="1378">
        <v>
49</v>
      </c>
      <c r="D17" s="1378">
        <v>
1224</v>
      </c>
      <c r="E17" s="1378">
        <v>
721</v>
      </c>
      <c r="F17" s="1379">
        <v>
20611</v>
      </c>
      <c r="G17" s="1379">
        <v>
24</v>
      </c>
      <c r="H17" s="1379">
        <v>
617</v>
      </c>
      <c r="I17" s="1379">
        <v>
281</v>
      </c>
      <c r="J17" s="1379">
        <v>
8737</v>
      </c>
    </row>
    <row r="18" spans="1:10" ht="18" customHeight="1">
      <c r="A18" s="3804"/>
      <c r="B18" s="3805" t="s">
        <v>
2133</v>
      </c>
      <c r="C18" s="3806" t="s">
        <v>
10202</v>
      </c>
      <c r="D18" s="3806" t="s">
        <v>
10202</v>
      </c>
      <c r="E18" s="3806" t="s">
        <v>
10202</v>
      </c>
      <c r="F18" s="3806" t="s">
        <v>
10202</v>
      </c>
      <c r="G18" s="3807">
        <v>
3</v>
      </c>
      <c r="H18" s="1381">
        <v>
40</v>
      </c>
      <c r="I18" s="1381">
        <v>
18</v>
      </c>
      <c r="J18" s="1381">
        <v>
509</v>
      </c>
    </row>
    <row r="19" spans="1:10" s="1355" customFormat="1" ht="15" customHeight="1">
      <c r="A19" s="212" t="s">
        <v>
9218</v>
      </c>
      <c r="B19" s="212"/>
      <c r="C19" s="212"/>
      <c r="D19" s="212"/>
      <c r="E19" s="212"/>
      <c r="F19" s="212"/>
    </row>
    <row r="20" spans="1:10" s="1355" customFormat="1" ht="15" customHeight="1">
      <c r="A20" s="212" t="s">
        <v>
9217</v>
      </c>
      <c r="B20" s="212"/>
      <c r="C20" s="212"/>
      <c r="D20" s="212"/>
      <c r="E20" s="212"/>
      <c r="F20" s="212"/>
    </row>
    <row r="21" spans="1:10" s="1355" customFormat="1" ht="15" customHeight="1">
      <c r="A21" s="212" t="s">
        <v>
2127</v>
      </c>
      <c r="B21" s="212"/>
      <c r="C21" s="212"/>
      <c r="D21" s="212"/>
      <c r="E21" s="212"/>
      <c r="F21" s="212"/>
    </row>
  </sheetData>
  <mergeCells count="7">
    <mergeCell ref="A1:D1"/>
    <mergeCell ref="A2:D2"/>
    <mergeCell ref="A3:J3"/>
    <mergeCell ref="A6:A7"/>
    <mergeCell ref="B6:B7"/>
    <mergeCell ref="C6:F6"/>
    <mergeCell ref="G6:J6"/>
  </mergeCells>
  <phoneticPr fontId="25"/>
  <pageMargins left="0.70866141732283472" right="0.70866141732283472" top="0.74803149606299213" bottom="0.74803149606299213" header="0.31496062992125984" footer="0.3149606299212598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P28"/>
  <sheetViews>
    <sheetView zoomScaleNormal="100" zoomScaleSheetLayoutView="100" workbookViewId="0">
      <selection activeCell="B23" sqref="B23"/>
    </sheetView>
  </sheetViews>
  <sheetFormatPr defaultColWidth="9" defaultRowHeight="14.25"/>
  <cols>
    <col min="1" max="3" width="8.125" style="24" customWidth="1"/>
    <col min="4" max="4" width="7.625" style="24" customWidth="1"/>
    <col min="5" max="7" width="8.125" style="24" customWidth="1"/>
    <col min="8" max="16" width="7.625" style="24" customWidth="1"/>
    <col min="17" max="16384" width="9" style="24"/>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365" customFormat="1" ht="32.1" customHeight="1">
      <c r="A3" s="4574" t="s">
        <v>
9117</v>
      </c>
      <c r="B3" s="4574"/>
      <c r="C3" s="4574"/>
      <c r="D3" s="4574"/>
      <c r="E3" s="4574"/>
      <c r="F3" s="4574"/>
      <c r="G3" s="4574"/>
      <c r="H3" s="4574"/>
      <c r="I3" s="4574"/>
      <c r="J3" s="4574"/>
      <c r="K3" s="4574"/>
      <c r="L3" s="4574"/>
      <c r="M3" s="4574"/>
      <c r="N3" s="4574"/>
      <c r="O3" s="4574"/>
      <c r="P3" s="4574"/>
    </row>
    <row r="4" spans="1:16" s="83" customFormat="1" ht="15" customHeight="1">
      <c r="A4" s="104"/>
      <c r="B4" s="104"/>
      <c r="C4" s="104"/>
      <c r="D4" s="104"/>
      <c r="E4" s="104"/>
      <c r="F4" s="104"/>
      <c r="G4" s="104"/>
      <c r="H4" s="104"/>
      <c r="I4" s="104"/>
      <c r="J4" s="104"/>
      <c r="K4" s="104"/>
      <c r="L4" s="104"/>
      <c r="M4" s="104"/>
      <c r="N4" s="104"/>
      <c r="O4" s="104"/>
      <c r="P4" s="104"/>
    </row>
    <row r="5" spans="1:16" s="102" customFormat="1" ht="20.100000000000001" customHeight="1">
      <c r="A5" s="4600" t="s">
        <v>
4288</v>
      </c>
      <c r="B5" s="4600"/>
      <c r="C5" s="4600"/>
      <c r="D5" s="4600"/>
      <c r="E5" s="4600"/>
      <c r="F5" s="4600"/>
      <c r="G5" s="4600"/>
      <c r="H5" s="4600"/>
      <c r="I5" s="4600"/>
      <c r="J5" s="4600"/>
      <c r="K5" s="4600"/>
      <c r="L5" s="4600"/>
      <c r="M5" s="4600"/>
      <c r="N5" s="4600"/>
      <c r="O5" s="4600"/>
      <c r="P5" s="4600"/>
    </row>
    <row r="6" spans="1:16" s="83" customFormat="1" ht="15" customHeight="1" thickBot="1">
      <c r="N6" s="1347"/>
      <c r="O6" s="1347"/>
      <c r="P6" s="99" t="s">
        <v>
9262</v>
      </c>
    </row>
    <row r="7" spans="1:16" s="405" customFormat="1" ht="24.95" customHeight="1" thickTop="1">
      <c r="A7" s="5249" t="s">
        <v>
9515</v>
      </c>
      <c r="B7" s="5251" t="s">
        <v>
1388</v>
      </c>
      <c r="C7" s="5262" t="s">
        <v>
2201</v>
      </c>
      <c r="D7" s="1413"/>
      <c r="E7" s="4658" t="s">
        <v>
2202</v>
      </c>
      <c r="F7" s="4658" t="s">
        <v>
2203</v>
      </c>
      <c r="G7" s="4658" t="s">
        <v>
2204</v>
      </c>
      <c r="H7" s="5255" t="s">
        <v>
2205</v>
      </c>
      <c r="I7" s="5255"/>
      <c r="J7" s="5255"/>
      <c r="K7" s="5255"/>
      <c r="L7" s="4658" t="s">
        <v>
2206</v>
      </c>
      <c r="M7" s="4658" t="s">
        <v>
2207</v>
      </c>
      <c r="N7" s="4658" t="s">
        <v>
2208</v>
      </c>
      <c r="O7" s="5256" t="s">
        <v>
2209</v>
      </c>
      <c r="P7" s="5260" t="s">
        <v>
2210</v>
      </c>
    </row>
    <row r="8" spans="1:16" s="405" customFormat="1" ht="60" customHeight="1">
      <c r="A8" s="5250"/>
      <c r="B8" s="5252"/>
      <c r="C8" s="5263"/>
      <c r="D8" s="1414" t="s">
        <v>
2211</v>
      </c>
      <c r="E8" s="5264"/>
      <c r="F8" s="5264"/>
      <c r="G8" s="5264"/>
      <c r="H8" s="1415" t="s">
        <v>
2212</v>
      </c>
      <c r="I8" s="1416" t="s">
        <v>
2213</v>
      </c>
      <c r="J8" s="1416" t="s">
        <v>
2214</v>
      </c>
      <c r="K8" s="1417" t="s">
        <v>
2215</v>
      </c>
      <c r="L8" s="5265"/>
      <c r="M8" s="5264"/>
      <c r="N8" s="5265"/>
      <c r="O8" s="5257"/>
      <c r="P8" s="5261"/>
    </row>
    <row r="9" spans="1:16" s="407" customFormat="1" ht="18" customHeight="1">
      <c r="A9" s="1438"/>
      <c r="B9" s="4104" t="s">
        <v>
801</v>
      </c>
      <c r="C9" s="4102" t="s">
        <v>
801</v>
      </c>
      <c r="D9" s="1420" t="s">
        <v>
801</v>
      </c>
      <c r="E9" s="1420" t="s">
        <v>
801</v>
      </c>
      <c r="F9" s="1420" t="s">
        <v>
801</v>
      </c>
      <c r="G9" s="1420" t="s">
        <v>
801</v>
      </c>
      <c r="H9" s="1420" t="s">
        <v>
801</v>
      </c>
      <c r="I9" s="1420" t="s">
        <v>
801</v>
      </c>
      <c r="J9" s="1420" t="s">
        <v>
801</v>
      </c>
      <c r="K9" s="1420" t="s">
        <v>
801</v>
      </c>
      <c r="L9" s="1420" t="s">
        <v>
801</v>
      </c>
      <c r="M9" s="1420" t="s">
        <v>
801</v>
      </c>
      <c r="N9" s="1420" t="s">
        <v>
2216</v>
      </c>
      <c r="O9" s="1420" t="s">
        <v>
801</v>
      </c>
      <c r="P9" s="1420" t="s">
        <v>
2216</v>
      </c>
    </row>
    <row r="10" spans="1:16" ht="18" customHeight="1">
      <c r="A10" s="4086" t="s">
        <v>
1388</v>
      </c>
      <c r="B10" s="4105">
        <f>
SUM(C10,E10:M10)</f>
        <v>
2935</v>
      </c>
      <c r="C10" s="400">
        <v>
2883</v>
      </c>
      <c r="D10" s="1421">
        <v>
218</v>
      </c>
      <c r="E10" s="1421">
        <v>
9</v>
      </c>
      <c r="F10" s="1421">
        <v>
2</v>
      </c>
      <c r="G10" s="1421" t="s">
        <v>
10309</v>
      </c>
      <c r="H10" s="1421">
        <v>
1</v>
      </c>
      <c r="I10" s="400">
        <v>
2</v>
      </c>
      <c r="J10" s="400" t="s">
        <v>
10309</v>
      </c>
      <c r="K10" s="400">
        <v>
2</v>
      </c>
      <c r="L10" s="1421">
        <v>
36</v>
      </c>
      <c r="M10" s="400" t="s">
        <v>
10309</v>
      </c>
      <c r="N10" s="1422">
        <v>
98.2</v>
      </c>
      <c r="O10" s="1423">
        <v>
3</v>
      </c>
      <c r="P10" s="1422">
        <v>
0.1</v>
      </c>
    </row>
    <row r="11" spans="1:16" ht="18" customHeight="1">
      <c r="A11" s="4100" t="s">
        <v>
1</v>
      </c>
      <c r="B11" s="4105">
        <f>
SUM(C11,E11:M11)</f>
        <v>
1513</v>
      </c>
      <c r="C11" s="400">
        <v>
1489</v>
      </c>
      <c r="D11" s="1421">
        <v>
135</v>
      </c>
      <c r="E11" s="1421">
        <v>
2</v>
      </c>
      <c r="F11" s="1421" t="s">
        <v>
10309</v>
      </c>
      <c r="G11" s="1421" t="s">
        <v>
10309</v>
      </c>
      <c r="H11" s="1421">
        <v>
1</v>
      </c>
      <c r="I11" s="400">
        <v>
2</v>
      </c>
      <c r="J11" s="400" t="s">
        <v>
10309</v>
      </c>
      <c r="K11" s="400">
        <v>
2</v>
      </c>
      <c r="L11" s="1421">
        <v>
17</v>
      </c>
      <c r="M11" s="400" t="s">
        <v>
10309</v>
      </c>
      <c r="N11" s="1422">
        <v>
98.4</v>
      </c>
      <c r="O11" s="1423">
        <v>
3</v>
      </c>
      <c r="P11" s="1422">
        <v>
0.2</v>
      </c>
    </row>
    <row r="12" spans="1:16" ht="18" customHeight="1">
      <c r="A12" s="4101" t="s">
        <v>
2</v>
      </c>
      <c r="B12" s="4105">
        <f>
SUM(C12,E12:M12)</f>
        <v>
1422</v>
      </c>
      <c r="C12" s="400">
        <v>
1394</v>
      </c>
      <c r="D12" s="1421">
        <v>
83</v>
      </c>
      <c r="E12" s="1421">
        <v>
7</v>
      </c>
      <c r="F12" s="1421">
        <v>
2</v>
      </c>
      <c r="G12" s="1421" t="s">
        <v>
10309</v>
      </c>
      <c r="H12" s="1421" t="s">
        <v>
10309</v>
      </c>
      <c r="I12" s="400" t="s">
        <v>
10309</v>
      </c>
      <c r="J12" s="400" t="s">
        <v>
10309</v>
      </c>
      <c r="K12" s="400" t="s">
        <v>
10309</v>
      </c>
      <c r="L12" s="1421">
        <v>
19</v>
      </c>
      <c r="M12" s="1421" t="s">
        <v>
10309</v>
      </c>
      <c r="N12" s="1422">
        <v>
98</v>
      </c>
      <c r="O12" s="4449" t="s">
        <v>
10309</v>
      </c>
      <c r="P12" s="1422" t="s">
        <v>
10309</v>
      </c>
    </row>
    <row r="13" spans="1:16" ht="18" customHeight="1">
      <c r="A13" s="1424" t="s">
        <v>
2132</v>
      </c>
      <c r="B13" s="4105">
        <f>
SUM(C13,E13:M13)</f>
        <v>
2761</v>
      </c>
      <c r="C13" s="400">
        <v>
2716</v>
      </c>
      <c r="D13" s="1421">
        <v>
184</v>
      </c>
      <c r="E13" s="1421">
        <v>
9</v>
      </c>
      <c r="F13" s="1421">
        <v>
2</v>
      </c>
      <c r="G13" s="1421" t="s">
        <v>
10309</v>
      </c>
      <c r="H13" s="1421">
        <v>
1</v>
      </c>
      <c r="I13" s="400">
        <v>
2</v>
      </c>
      <c r="J13" s="400" t="s">
        <v>
10309</v>
      </c>
      <c r="K13" s="400">
        <v>
2</v>
      </c>
      <c r="L13" s="1421">
        <v>
29</v>
      </c>
      <c r="M13" s="400" t="s">
        <v>
10309</v>
      </c>
      <c r="N13" s="1422">
        <v>
98.4</v>
      </c>
      <c r="O13" s="1423">
        <v>
3</v>
      </c>
      <c r="P13" s="1422">
        <v>
0.1</v>
      </c>
    </row>
    <row r="14" spans="1:16" ht="18" customHeight="1">
      <c r="A14" s="4101" t="s">
        <v>
2133</v>
      </c>
      <c r="B14" s="4105">
        <f>
SUM(C14,E14:M14)</f>
        <v>
174</v>
      </c>
      <c r="C14" s="4103">
        <v>
167</v>
      </c>
      <c r="D14" s="993">
        <v>
34</v>
      </c>
      <c r="E14" s="993" t="s">
        <v>
10309</v>
      </c>
      <c r="F14" s="1421" t="s">
        <v>
10309</v>
      </c>
      <c r="G14" s="1421" t="s">
        <v>
10309</v>
      </c>
      <c r="H14" s="993" t="s">
        <v>
10309</v>
      </c>
      <c r="I14" s="993" t="s">
        <v>
10309</v>
      </c>
      <c r="J14" s="993" t="s">
        <v>
10309</v>
      </c>
      <c r="K14" s="993" t="s">
        <v>
10309</v>
      </c>
      <c r="L14" s="993">
        <v>
7</v>
      </c>
      <c r="M14" s="993" t="s">
        <v>
10309</v>
      </c>
      <c r="N14" s="1425">
        <v>
96</v>
      </c>
      <c r="O14" s="1426" t="s">
        <v>
10309</v>
      </c>
      <c r="P14" s="1425" t="s">
        <v>
10309</v>
      </c>
    </row>
    <row r="15" spans="1:16" s="32" customFormat="1" ht="15" customHeight="1">
      <c r="A15" s="1427" t="s">
        <v>
2217</v>
      </c>
      <c r="B15" s="1427"/>
      <c r="C15" s="1427"/>
      <c r="D15" s="1427"/>
      <c r="E15" s="1427"/>
      <c r="F15" s="554"/>
      <c r="G15" s="554"/>
      <c r="H15" s="554"/>
      <c r="I15" s="554"/>
      <c r="J15" s="554"/>
      <c r="K15" s="554"/>
      <c r="L15" s="554"/>
      <c r="M15" s="1427"/>
      <c r="N15" s="554"/>
      <c r="O15" s="554"/>
      <c r="P15" s="554"/>
    </row>
    <row r="16" spans="1:16" s="83" customFormat="1" ht="15" customHeight="1">
      <c r="A16" s="104"/>
      <c r="B16" s="104"/>
      <c r="C16" s="104"/>
      <c r="D16" s="104"/>
      <c r="E16" s="104"/>
      <c r="F16" s="104"/>
      <c r="G16" s="104"/>
      <c r="H16" s="104"/>
      <c r="I16" s="104"/>
      <c r="J16" s="104"/>
      <c r="K16" s="104"/>
      <c r="L16" s="104"/>
      <c r="M16" s="104"/>
      <c r="N16" s="104"/>
      <c r="O16" s="104"/>
      <c r="P16" s="104"/>
    </row>
    <row r="17" spans="1:16" s="102" customFormat="1" ht="20.100000000000001" customHeight="1">
      <c r="A17" s="4600" t="s">
        <v>
4289</v>
      </c>
      <c r="B17" s="4600"/>
      <c r="C17" s="4600"/>
      <c r="D17" s="4600"/>
      <c r="E17" s="4600"/>
      <c r="F17" s="4600"/>
      <c r="G17" s="4600"/>
      <c r="H17" s="4600"/>
      <c r="I17" s="4600"/>
      <c r="J17" s="4600"/>
      <c r="K17" s="4600"/>
      <c r="L17" s="4600"/>
      <c r="M17" s="4600"/>
      <c r="N17" s="4600"/>
      <c r="O17" s="4600"/>
      <c r="P17" s="4600"/>
    </row>
    <row r="18" spans="1:16" s="83" customFormat="1" ht="15" customHeight="1" thickBot="1">
      <c r="N18" s="2451"/>
      <c r="O18" s="2451"/>
      <c r="P18" s="2455" t="s">
        <v>
9262</v>
      </c>
    </row>
    <row r="19" spans="1:16" s="405" customFormat="1" ht="24.95" customHeight="1" thickTop="1">
      <c r="A19" s="5249" t="s">
        <v>
9515</v>
      </c>
      <c r="B19" s="5251" t="s">
        <v>
1388</v>
      </c>
      <c r="C19" s="5253" t="s">
        <v>
2218</v>
      </c>
      <c r="D19" s="1428"/>
      <c r="E19" s="4784" t="s">
        <v>
2219</v>
      </c>
      <c r="F19" s="4784" t="s">
        <v>
2220</v>
      </c>
      <c r="G19" s="4784" t="s">
        <v>
2204</v>
      </c>
      <c r="H19" s="5255" t="s">
        <v>
2205</v>
      </c>
      <c r="I19" s="5255"/>
      <c r="J19" s="5255"/>
      <c r="K19" s="5255"/>
      <c r="L19" s="4784" t="s">
        <v>
2206</v>
      </c>
      <c r="M19" s="4784" t="s">
        <v>
2207</v>
      </c>
      <c r="N19" s="4784" t="s">
        <v>
2221</v>
      </c>
      <c r="O19" s="5256" t="s">
        <v>
2209</v>
      </c>
      <c r="P19" s="5258" t="s">
        <v>
2210</v>
      </c>
    </row>
    <row r="20" spans="1:16" s="405" customFormat="1" ht="60" customHeight="1">
      <c r="A20" s="5250"/>
      <c r="B20" s="5252"/>
      <c r="C20" s="5254"/>
      <c r="D20" s="1429" t="s">
        <v>
2222</v>
      </c>
      <c r="E20" s="4694"/>
      <c r="F20" s="4785"/>
      <c r="G20" s="4785"/>
      <c r="H20" s="2448" t="s">
        <v>
2212</v>
      </c>
      <c r="I20" s="1416" t="s">
        <v>
2213</v>
      </c>
      <c r="J20" s="1416" t="s">
        <v>
2214</v>
      </c>
      <c r="K20" s="1417" t="s">
        <v>
2215</v>
      </c>
      <c r="L20" s="4694"/>
      <c r="M20" s="4785"/>
      <c r="N20" s="4785"/>
      <c r="O20" s="5257"/>
      <c r="P20" s="5259"/>
    </row>
    <row r="21" spans="1:16" s="407" customFormat="1" ht="18" customHeight="1">
      <c r="A21" s="1438"/>
      <c r="B21" s="4104" t="s">
        <v>
801</v>
      </c>
      <c r="C21" s="4102" t="s">
        <v>
801</v>
      </c>
      <c r="D21" s="1420" t="s">
        <v>
801</v>
      </c>
      <c r="E21" s="1420" t="s">
        <v>
801</v>
      </c>
      <c r="F21" s="1420" t="s">
        <v>
801</v>
      </c>
      <c r="G21" s="1420" t="s">
        <v>
801</v>
      </c>
      <c r="H21" s="1420" t="s">
        <v>
801</v>
      </c>
      <c r="I21" s="1420" t="s">
        <v>
801</v>
      </c>
      <c r="J21" s="1420" t="s">
        <v>
801</v>
      </c>
      <c r="K21" s="1420" t="s">
        <v>
801</v>
      </c>
      <c r="L21" s="1420" t="s">
        <v>
801</v>
      </c>
      <c r="M21" s="1420" t="s">
        <v>
801</v>
      </c>
      <c r="N21" s="1420" t="s">
        <v>
2216</v>
      </c>
      <c r="O21" s="1420" t="s">
        <v>
801</v>
      </c>
      <c r="P21" s="1420" t="s">
        <v>
2216</v>
      </c>
    </row>
    <row r="22" spans="1:16" ht="18" customHeight="1">
      <c r="A22" s="4086" t="s">
        <v>
9514</v>
      </c>
      <c r="B22" s="4105">
        <f>
SUM(C22,E22:M22)</f>
        <v>
1680</v>
      </c>
      <c r="C22" s="400">
        <v>
769</v>
      </c>
      <c r="D22" s="1421">
        <v>
769</v>
      </c>
      <c r="E22" s="1421">
        <v>
495</v>
      </c>
      <c r="F22" s="1421">
        <v>
10</v>
      </c>
      <c r="G22" s="1421">
        <v>
9</v>
      </c>
      <c r="H22" s="1421">
        <v>
4</v>
      </c>
      <c r="I22" s="400">
        <v>
257</v>
      </c>
      <c r="J22" s="400">
        <v>
31</v>
      </c>
      <c r="K22" s="400">
        <v>
3</v>
      </c>
      <c r="L22" s="1421">
        <v>
102</v>
      </c>
      <c r="M22" s="1430" t="s">
        <v>
10309</v>
      </c>
      <c r="N22" s="1422">
        <v>
45.8</v>
      </c>
      <c r="O22" s="1423">
        <v>
269</v>
      </c>
      <c r="P22" s="1422">
        <v>
16</v>
      </c>
    </row>
    <row r="23" spans="1:16" ht="18" customHeight="1">
      <c r="A23" s="4100" t="s">
        <v>
1</v>
      </c>
      <c r="B23" s="4105">
        <f>
SUM(C23,E23:M23)</f>
        <v>
862</v>
      </c>
      <c r="C23" s="400">
        <v>
431</v>
      </c>
      <c r="D23" s="1421">
        <v>
431</v>
      </c>
      <c r="E23" s="1421">
        <v>
208</v>
      </c>
      <c r="F23" s="1421">
        <v>
6</v>
      </c>
      <c r="G23" s="1421">
        <v>
8</v>
      </c>
      <c r="H23" s="1421">
        <v>
3</v>
      </c>
      <c r="I23" s="400">
        <v>
117</v>
      </c>
      <c r="J23" s="400">
        <v>
20</v>
      </c>
      <c r="K23" s="400">
        <v>
1</v>
      </c>
      <c r="L23" s="1421">
        <v>
68</v>
      </c>
      <c r="M23" s="1430" t="s">
        <v>
10309</v>
      </c>
      <c r="N23" s="1422">
        <v>
50</v>
      </c>
      <c r="O23" s="1423">
        <v>
128</v>
      </c>
      <c r="P23" s="1422">
        <v>
14.8</v>
      </c>
    </row>
    <row r="24" spans="1:16" ht="18" customHeight="1">
      <c r="A24" s="4101" t="s">
        <v>
2</v>
      </c>
      <c r="B24" s="4105">
        <f>
SUM(C24,E24:M24)</f>
        <v>
818</v>
      </c>
      <c r="C24" s="400">
        <v>
338</v>
      </c>
      <c r="D24" s="1421">
        <v>
338</v>
      </c>
      <c r="E24" s="1421">
        <v>
287</v>
      </c>
      <c r="F24" s="1421">
        <v>
4</v>
      </c>
      <c r="G24" s="1421">
        <v>
1</v>
      </c>
      <c r="H24" s="1421">
        <v>
1</v>
      </c>
      <c r="I24" s="400">
        <v>
140</v>
      </c>
      <c r="J24" s="400">
        <v>
11</v>
      </c>
      <c r="K24" s="400">
        <v>
2</v>
      </c>
      <c r="L24" s="1421">
        <v>
34</v>
      </c>
      <c r="M24" s="1430" t="s">
        <v>
10309</v>
      </c>
      <c r="N24" s="1422">
        <v>
41.3</v>
      </c>
      <c r="O24" s="1423">
        <v>
141</v>
      </c>
      <c r="P24" s="1422">
        <v>
17.2</v>
      </c>
    </row>
    <row r="25" spans="1:16" ht="18" customHeight="1">
      <c r="A25" s="1424" t="s">
        <v>
2132</v>
      </c>
      <c r="B25" s="4105">
        <f>
SUM(C25,E25:M25)</f>
        <v>
1144</v>
      </c>
      <c r="C25" s="400">
        <v>
390</v>
      </c>
      <c r="D25" s="1421">
        <v>
390</v>
      </c>
      <c r="E25" s="1421">
        <v>
404</v>
      </c>
      <c r="F25" s="1421">
        <v>
10</v>
      </c>
      <c r="G25" s="1421">
        <v>
9</v>
      </c>
      <c r="H25" s="1421">
        <v>
4</v>
      </c>
      <c r="I25" s="400">
        <v>
244</v>
      </c>
      <c r="J25" s="400">
        <v>
31</v>
      </c>
      <c r="K25" s="400">
        <v>
3</v>
      </c>
      <c r="L25" s="1421">
        <v>
49</v>
      </c>
      <c r="M25" s="1430" t="s">
        <v>
10309</v>
      </c>
      <c r="N25" s="1422">
        <v>
34.1</v>
      </c>
      <c r="O25" s="1423">
        <v>
256</v>
      </c>
      <c r="P25" s="1422">
        <v>
22.4</v>
      </c>
    </row>
    <row r="26" spans="1:16" ht="18" customHeight="1">
      <c r="A26" s="4101" t="s">
        <v>
2133</v>
      </c>
      <c r="B26" s="4105">
        <f>
SUM(C26,E26:M26)</f>
        <v>
536</v>
      </c>
      <c r="C26" s="4103">
        <v>
379</v>
      </c>
      <c r="D26" s="993">
        <v>
379</v>
      </c>
      <c r="E26" s="1421">
        <v>
91</v>
      </c>
      <c r="F26" s="1431" t="s">
        <v>
10309</v>
      </c>
      <c r="G26" s="1431" t="s">
        <v>
10309</v>
      </c>
      <c r="H26" s="993" t="s">
        <v>
10309</v>
      </c>
      <c r="I26" s="993">
        <v>
13</v>
      </c>
      <c r="J26" s="993" t="s">
        <v>
10309</v>
      </c>
      <c r="K26" s="993" t="s">
        <v>
10309</v>
      </c>
      <c r="L26" s="993">
        <v>
53</v>
      </c>
      <c r="M26" s="1431" t="s">
        <v>
10309</v>
      </c>
      <c r="N26" s="1425">
        <v>
70.7</v>
      </c>
      <c r="O26" s="1426">
        <v>
13</v>
      </c>
      <c r="P26" s="1425">
        <v>
2.4</v>
      </c>
    </row>
    <row r="27" spans="1:16" s="32" customFormat="1" ht="15" customHeight="1">
      <c r="A27" s="1427" t="s">
        <v>
2217</v>
      </c>
      <c r="B27" s="1427"/>
      <c r="C27" s="1427"/>
      <c r="D27" s="1427"/>
      <c r="E27" s="1427"/>
      <c r="F27" s="554"/>
      <c r="G27" s="554"/>
      <c r="H27" s="554"/>
      <c r="I27" s="554"/>
      <c r="J27" s="554"/>
      <c r="K27" s="554"/>
      <c r="L27" s="554"/>
      <c r="M27" s="1427"/>
      <c r="N27" s="554"/>
      <c r="O27" s="554"/>
      <c r="P27" s="554"/>
    </row>
    <row r="28" spans="1:16" s="1091" customFormat="1" ht="15" customHeight="1">
      <c r="A28" s="48" t="s">
        <v>
2134</v>
      </c>
      <c r="B28" s="48"/>
      <c r="C28" s="48"/>
      <c r="D28" s="48"/>
      <c r="E28" s="48"/>
      <c r="F28" s="48"/>
      <c r="G28" s="48"/>
      <c r="H28" s="553"/>
      <c r="I28" s="553"/>
      <c r="J28" s="553"/>
      <c r="K28" s="553"/>
      <c r="O28" s="553"/>
    </row>
  </sheetData>
  <mergeCells count="29">
    <mergeCell ref="P7:P8"/>
    <mergeCell ref="A3:P3"/>
    <mergeCell ref="C7:C8"/>
    <mergeCell ref="E7:E8"/>
    <mergeCell ref="F7:F8"/>
    <mergeCell ref="G7:G8"/>
    <mergeCell ref="H7:K7"/>
    <mergeCell ref="L7:L8"/>
    <mergeCell ref="M7:M8"/>
    <mergeCell ref="N7:N8"/>
    <mergeCell ref="A5:P5"/>
    <mergeCell ref="B7:B8"/>
    <mergeCell ref="A7:A8"/>
    <mergeCell ref="A19:A20"/>
    <mergeCell ref="B19:B20"/>
    <mergeCell ref="A1:D1"/>
    <mergeCell ref="A2:D2"/>
    <mergeCell ref="A17:P17"/>
    <mergeCell ref="C19:C20"/>
    <mergeCell ref="E19:E20"/>
    <mergeCell ref="F19:F20"/>
    <mergeCell ref="G19:G20"/>
    <mergeCell ref="H19:K19"/>
    <mergeCell ref="L19:L20"/>
    <mergeCell ref="M19:M20"/>
    <mergeCell ref="N19:N20"/>
    <mergeCell ref="O19:O20"/>
    <mergeCell ref="P19:P20"/>
    <mergeCell ref="O7:O8"/>
  </mergeCells>
  <phoneticPr fontId="25"/>
  <pageMargins left="0.70866141732283472" right="0.70866141732283472" top="0.74803149606299213" bottom="0.74803149606299213" header="0.31496062992125984" footer="0.3149606299212598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165"/>
  <sheetViews>
    <sheetView zoomScaleNormal="100" zoomScaleSheetLayoutView="100" workbookViewId="0">
      <selection activeCell="B23" sqref="B23"/>
    </sheetView>
  </sheetViews>
  <sheetFormatPr defaultRowHeight="13.5"/>
  <cols>
    <col min="1" max="1" width="15.125" style="155" customWidth="1"/>
    <col min="2" max="15" width="8.125" style="154" customWidth="1"/>
    <col min="16" max="16384" width="9" style="154"/>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167" customFormat="1" ht="26.1" customHeight="1">
      <c r="A3" s="4638" t="s">
        <v>
9338</v>
      </c>
      <c r="B3" s="4638"/>
      <c r="C3" s="4638"/>
      <c r="D3" s="4638"/>
      <c r="E3" s="4638"/>
      <c r="F3" s="4638"/>
      <c r="G3" s="4638"/>
      <c r="H3" s="4638"/>
      <c r="I3" s="4638"/>
      <c r="J3" s="4638"/>
      <c r="K3" s="4638"/>
      <c r="L3" s="4638"/>
      <c r="M3" s="4638"/>
      <c r="N3" s="4638"/>
      <c r="O3" s="4638"/>
    </row>
    <row r="4" spans="1:16" s="167" customFormat="1" ht="15" customHeight="1">
      <c r="A4" s="169"/>
      <c r="B4" s="168"/>
      <c r="C4" s="168"/>
      <c r="D4" s="168"/>
      <c r="E4" s="168"/>
      <c r="F4" s="168"/>
      <c r="G4" s="168"/>
      <c r="H4" s="168"/>
      <c r="I4" s="168"/>
      <c r="J4" s="168"/>
      <c r="K4" s="168"/>
      <c r="L4" s="168"/>
      <c r="M4" s="168"/>
      <c r="N4" s="168"/>
      <c r="O4" s="168"/>
    </row>
    <row r="5" spans="1:16" s="156" customFormat="1" ht="15" customHeight="1" thickBot="1">
      <c r="A5" s="166" t="s">
        <v>
9283</v>
      </c>
      <c r="B5" s="165"/>
      <c r="O5" s="146" t="s">
        <v>
4069</v>
      </c>
    </row>
    <row r="6" spans="1:16" s="162" customFormat="1" ht="18" customHeight="1" thickTop="1">
      <c r="A6" s="4639" t="s">
        <v>
191</v>
      </c>
      <c r="B6" s="4641" t="s">
        <v>
270</v>
      </c>
      <c r="C6" s="4642"/>
      <c r="D6" s="4641" t="s">
        <v>
269</v>
      </c>
      <c r="E6" s="4642"/>
      <c r="F6" s="4641" t="s">
        <v>
268</v>
      </c>
      <c r="G6" s="4642"/>
      <c r="H6" s="4641" t="s">
        <v>
267</v>
      </c>
      <c r="I6" s="4642"/>
      <c r="J6" s="4641" t="s">
        <v>
266</v>
      </c>
      <c r="K6" s="4642"/>
      <c r="L6" s="4641" t="s">
        <v>
265</v>
      </c>
      <c r="M6" s="4642"/>
      <c r="N6" s="4641" t="s">
        <v>
264</v>
      </c>
      <c r="O6" s="4642"/>
    </row>
    <row r="7" spans="1:16" s="162" customFormat="1" ht="18" customHeight="1">
      <c r="A7" s="4640"/>
      <c r="B7" s="163" t="s">
        <v>
1</v>
      </c>
      <c r="C7" s="163" t="s">
        <v>
2</v>
      </c>
      <c r="D7" s="163" t="s">
        <v>
1</v>
      </c>
      <c r="E7" s="163" t="s">
        <v>
2</v>
      </c>
      <c r="F7" s="163" t="s">
        <v>
1</v>
      </c>
      <c r="G7" s="163" t="s">
        <v>
2</v>
      </c>
      <c r="H7" s="163" t="s">
        <v>
1</v>
      </c>
      <c r="I7" s="163" t="s">
        <v>
2</v>
      </c>
      <c r="J7" s="163" t="s">
        <v>
1</v>
      </c>
      <c r="K7" s="163" t="s">
        <v>
2</v>
      </c>
      <c r="L7" s="163" t="s">
        <v>
1</v>
      </c>
      <c r="M7" s="163" t="s">
        <v>
2</v>
      </c>
      <c r="N7" s="163" t="s">
        <v>
1</v>
      </c>
      <c r="O7" s="163" t="s">
        <v>
2</v>
      </c>
    </row>
    <row r="8" spans="1:16" s="160" customFormat="1" ht="18" customHeight="1">
      <c r="A8" s="161" t="s">
        <v>
23</v>
      </c>
      <c r="B8" s="4331">
        <v>
14822</v>
      </c>
      <c r="C8" s="4331">
        <v>
13701</v>
      </c>
      <c r="D8" s="4331">
        <v>
15534</v>
      </c>
      <c r="E8" s="4331">
        <v>
14371</v>
      </c>
      <c r="F8" s="4331">
        <v>
16647</v>
      </c>
      <c r="G8" s="4331">
        <v>
15279</v>
      </c>
      <c r="H8" s="4331">
        <v>
19483</v>
      </c>
      <c r="I8" s="4331">
        <v>
17886</v>
      </c>
      <c r="J8" s="4331">
        <v>
19680</v>
      </c>
      <c r="K8" s="4331">
        <v>
18102</v>
      </c>
      <c r="L8" s="4331">
        <v>
16101</v>
      </c>
      <c r="M8" s="4331">
        <v>
14949</v>
      </c>
      <c r="N8" s="4331">
        <v>
13281</v>
      </c>
      <c r="O8" s="4331">
        <v>
12179</v>
      </c>
      <c r="P8" s="292"/>
    </row>
    <row r="9" spans="1:16" s="158" customFormat="1" ht="18" customHeight="1">
      <c r="A9" s="137" t="s">
        <v>
9896</v>
      </c>
      <c r="B9" s="4332">
        <v>
55</v>
      </c>
      <c r="C9" s="4332">
        <v>
53</v>
      </c>
      <c r="D9" s="4332">
        <v>
70</v>
      </c>
      <c r="E9" s="4332">
        <v>
62</v>
      </c>
      <c r="F9" s="4332">
        <v>
69</v>
      </c>
      <c r="G9" s="4332">
        <v>
45</v>
      </c>
      <c r="H9" s="4332">
        <v>
86</v>
      </c>
      <c r="I9" s="4332">
        <v>
93</v>
      </c>
      <c r="J9" s="4332">
        <v>
115</v>
      </c>
      <c r="K9" s="4332">
        <v>
96</v>
      </c>
      <c r="L9" s="4332">
        <v>
69</v>
      </c>
      <c r="M9" s="4332">
        <v>
64</v>
      </c>
      <c r="N9" s="4332">
        <v>
57</v>
      </c>
      <c r="O9" s="4332">
        <v>
56</v>
      </c>
    </row>
    <row r="10" spans="1:16" s="158" customFormat="1" ht="18" customHeight="1">
      <c r="A10" s="137" t="s">
        <v>
9897</v>
      </c>
      <c r="B10" s="4332">
        <v>
108</v>
      </c>
      <c r="C10" s="4332">
        <v>
87</v>
      </c>
      <c r="D10" s="4332">
        <v>
108</v>
      </c>
      <c r="E10" s="4332">
        <v>
93</v>
      </c>
      <c r="F10" s="4332">
        <v>
114</v>
      </c>
      <c r="G10" s="4332">
        <v>
121</v>
      </c>
      <c r="H10" s="4332">
        <v>
175</v>
      </c>
      <c r="I10" s="4332">
        <v>
136</v>
      </c>
      <c r="J10" s="4332">
        <v>
126</v>
      </c>
      <c r="K10" s="4332">
        <v>
118</v>
      </c>
      <c r="L10" s="4332">
        <v>
93</v>
      </c>
      <c r="M10" s="4332">
        <v>
73</v>
      </c>
      <c r="N10" s="4332">
        <v>
85</v>
      </c>
      <c r="O10" s="4332">
        <v>
76</v>
      </c>
    </row>
    <row r="11" spans="1:16" s="158" customFormat="1" ht="18" customHeight="1">
      <c r="A11" s="137" t="s">
        <v>
9898</v>
      </c>
      <c r="B11" s="4332">
        <v>
64</v>
      </c>
      <c r="C11" s="4332">
        <v>
55</v>
      </c>
      <c r="D11" s="4332">
        <v>
80</v>
      </c>
      <c r="E11" s="4332">
        <v>
61</v>
      </c>
      <c r="F11" s="4332">
        <v>
83</v>
      </c>
      <c r="G11" s="4332">
        <v>
75</v>
      </c>
      <c r="H11" s="4332">
        <v>
98</v>
      </c>
      <c r="I11" s="4332">
        <v>
97</v>
      </c>
      <c r="J11" s="4332">
        <v>
102</v>
      </c>
      <c r="K11" s="4332">
        <v>
93</v>
      </c>
      <c r="L11" s="4332">
        <v>
100</v>
      </c>
      <c r="M11" s="4332">
        <v>
80</v>
      </c>
      <c r="N11" s="4332">
        <v>
69</v>
      </c>
      <c r="O11" s="4332">
        <v>
61</v>
      </c>
    </row>
    <row r="12" spans="1:16" s="158" customFormat="1" ht="18" customHeight="1">
      <c r="A12" s="137" t="s">
        <v>
9899</v>
      </c>
      <c r="B12" s="4332">
        <v>
61</v>
      </c>
      <c r="C12" s="4332">
        <v>
60</v>
      </c>
      <c r="D12" s="4332">
        <v>
87</v>
      </c>
      <c r="E12" s="4332">
        <v>
93</v>
      </c>
      <c r="F12" s="4332">
        <v>
100</v>
      </c>
      <c r="G12" s="4332">
        <v>
80</v>
      </c>
      <c r="H12" s="4332">
        <v>
133</v>
      </c>
      <c r="I12" s="4332">
        <v>
113</v>
      </c>
      <c r="J12" s="4332">
        <v>
137</v>
      </c>
      <c r="K12" s="4332">
        <v>
111</v>
      </c>
      <c r="L12" s="4332">
        <v>
86</v>
      </c>
      <c r="M12" s="4332">
        <v>
86</v>
      </c>
      <c r="N12" s="4332">
        <v>
74</v>
      </c>
      <c r="O12" s="4332">
        <v>
73</v>
      </c>
    </row>
    <row r="13" spans="1:16" s="158" customFormat="1" ht="18" customHeight="1">
      <c r="A13" s="137" t="s">
        <v>
9900</v>
      </c>
      <c r="B13" s="4332">
        <v>
88</v>
      </c>
      <c r="C13" s="4332">
        <v>
82</v>
      </c>
      <c r="D13" s="4332">
        <v>
69</v>
      </c>
      <c r="E13" s="4332">
        <v>
101</v>
      </c>
      <c r="F13" s="4332">
        <v>
114</v>
      </c>
      <c r="G13" s="4332">
        <v>
118</v>
      </c>
      <c r="H13" s="4332">
        <v>
141</v>
      </c>
      <c r="I13" s="4332">
        <v>
123</v>
      </c>
      <c r="J13" s="4332">
        <v>
121</v>
      </c>
      <c r="K13" s="4332">
        <v>
107</v>
      </c>
      <c r="L13" s="4332">
        <v>
105</v>
      </c>
      <c r="M13" s="4332">
        <v>
110</v>
      </c>
      <c r="N13" s="4332">
        <v>
88</v>
      </c>
      <c r="O13" s="4332">
        <v>
71</v>
      </c>
    </row>
    <row r="14" spans="1:16" s="158" customFormat="1" ht="18" customHeight="1">
      <c r="A14" s="137" t="s">
        <v>
9901</v>
      </c>
      <c r="B14" s="4332">
        <v>
110</v>
      </c>
      <c r="C14" s="4332">
        <v>
131</v>
      </c>
      <c r="D14" s="4332">
        <v>
127</v>
      </c>
      <c r="E14" s="4332">
        <v>
119</v>
      </c>
      <c r="F14" s="4332">
        <v>
120</v>
      </c>
      <c r="G14" s="4332">
        <v>
119</v>
      </c>
      <c r="H14" s="4332">
        <v>
148</v>
      </c>
      <c r="I14" s="4332">
        <v>
156</v>
      </c>
      <c r="J14" s="4332">
        <v>
133</v>
      </c>
      <c r="K14" s="4332">
        <v>
137</v>
      </c>
      <c r="L14" s="4332">
        <v>
121</v>
      </c>
      <c r="M14" s="4332">
        <v>
108</v>
      </c>
      <c r="N14" s="4332">
        <v>
86</v>
      </c>
      <c r="O14" s="4332">
        <v>
94</v>
      </c>
    </row>
    <row r="15" spans="1:16" s="158" customFormat="1" ht="18" customHeight="1">
      <c r="A15" s="137" t="s">
        <v>
9902</v>
      </c>
      <c r="B15" s="4332">
        <v>
58</v>
      </c>
      <c r="C15" s="4332">
        <v>
58</v>
      </c>
      <c r="D15" s="4332">
        <v>
45</v>
      </c>
      <c r="E15" s="4332">
        <v>
46</v>
      </c>
      <c r="F15" s="4332">
        <v>
61</v>
      </c>
      <c r="G15" s="4332">
        <v>
51</v>
      </c>
      <c r="H15" s="4332">
        <v>
64</v>
      </c>
      <c r="I15" s="4332">
        <v>
76</v>
      </c>
      <c r="J15" s="4332">
        <v>
78</v>
      </c>
      <c r="K15" s="4332">
        <v>
71</v>
      </c>
      <c r="L15" s="4332">
        <v>
59</v>
      </c>
      <c r="M15" s="4332">
        <v>
54</v>
      </c>
      <c r="N15" s="4332">
        <v>
54</v>
      </c>
      <c r="O15" s="4332">
        <v>
52</v>
      </c>
    </row>
    <row r="16" spans="1:16" s="158" customFormat="1" ht="18" customHeight="1">
      <c r="A16" s="137" t="s">
        <v>
9903</v>
      </c>
      <c r="B16" s="4332">
        <v>
190</v>
      </c>
      <c r="C16" s="4332">
        <v>
155</v>
      </c>
      <c r="D16" s="4332">
        <v>
156</v>
      </c>
      <c r="E16" s="4332">
        <v>
144</v>
      </c>
      <c r="F16" s="4332">
        <v>
153</v>
      </c>
      <c r="G16" s="4332">
        <v>
153</v>
      </c>
      <c r="H16" s="4332">
        <v>
208</v>
      </c>
      <c r="I16" s="4332">
        <v>
193</v>
      </c>
      <c r="J16" s="4332">
        <v>
244</v>
      </c>
      <c r="K16" s="4332">
        <v>
190</v>
      </c>
      <c r="L16" s="4332">
        <v>
174</v>
      </c>
      <c r="M16" s="4332">
        <v>
167</v>
      </c>
      <c r="N16" s="4332">
        <v>
151</v>
      </c>
      <c r="O16" s="4332">
        <v>
147</v>
      </c>
    </row>
    <row r="17" spans="1:16" s="158" customFormat="1" ht="18" customHeight="1">
      <c r="A17" s="137" t="s">
        <v>
9904</v>
      </c>
      <c r="B17" s="4332">
        <v>
65</v>
      </c>
      <c r="C17" s="4332">
        <v>
52</v>
      </c>
      <c r="D17" s="4332">
        <v>
75</v>
      </c>
      <c r="E17" s="4332">
        <v>
61</v>
      </c>
      <c r="F17" s="4332">
        <v>
83</v>
      </c>
      <c r="G17" s="4332">
        <v>
79</v>
      </c>
      <c r="H17" s="4332">
        <v>
86</v>
      </c>
      <c r="I17" s="4332">
        <v>
90</v>
      </c>
      <c r="J17" s="4332">
        <v>
114</v>
      </c>
      <c r="K17" s="4332">
        <v>
112</v>
      </c>
      <c r="L17" s="4332">
        <v>
81</v>
      </c>
      <c r="M17" s="4332">
        <v>
77</v>
      </c>
      <c r="N17" s="4332">
        <v>
64</v>
      </c>
      <c r="O17" s="4332">
        <v>
56</v>
      </c>
    </row>
    <row r="18" spans="1:16" s="158" customFormat="1" ht="18" customHeight="1">
      <c r="A18" s="137" t="s">
        <v>
9905</v>
      </c>
      <c r="B18" s="4332">
        <v>
62</v>
      </c>
      <c r="C18" s="4332">
        <v>
48</v>
      </c>
      <c r="D18" s="4332">
        <v>
53</v>
      </c>
      <c r="E18" s="4332">
        <v>
57</v>
      </c>
      <c r="F18" s="4332">
        <v>
83</v>
      </c>
      <c r="G18" s="4332">
        <v>
82</v>
      </c>
      <c r="H18" s="4332">
        <v>
93</v>
      </c>
      <c r="I18" s="4332">
        <v>
62</v>
      </c>
      <c r="J18" s="4332">
        <v>
102</v>
      </c>
      <c r="K18" s="4332">
        <v>
73</v>
      </c>
      <c r="L18" s="4332">
        <v>
80</v>
      </c>
      <c r="M18" s="4332">
        <v>
59</v>
      </c>
      <c r="N18" s="4332">
        <v>
63</v>
      </c>
      <c r="O18" s="4332">
        <v>
46</v>
      </c>
    </row>
    <row r="19" spans="1:16" s="158" customFormat="1" ht="18" customHeight="1">
      <c r="A19" s="137" t="s">
        <v>
9906</v>
      </c>
      <c r="B19" s="4332">
        <v>
70</v>
      </c>
      <c r="C19" s="4332">
        <v>
69</v>
      </c>
      <c r="D19" s="4332">
        <v>
69</v>
      </c>
      <c r="E19" s="4332">
        <v>
72</v>
      </c>
      <c r="F19" s="4332">
        <v>
99</v>
      </c>
      <c r="G19" s="4332">
        <v>
78</v>
      </c>
      <c r="H19" s="4332">
        <v>
96</v>
      </c>
      <c r="I19" s="4332">
        <v>
96</v>
      </c>
      <c r="J19" s="4332">
        <v>
86</v>
      </c>
      <c r="K19" s="4332">
        <v>
78</v>
      </c>
      <c r="L19" s="4332">
        <v>
90</v>
      </c>
      <c r="M19" s="4332">
        <v>
69</v>
      </c>
      <c r="N19" s="4332">
        <v>
80</v>
      </c>
      <c r="O19" s="4332">
        <v>
79</v>
      </c>
    </row>
    <row r="20" spans="1:16" s="158" customFormat="1" ht="18" customHeight="1">
      <c r="A20" s="137" t="s">
        <v>
9907</v>
      </c>
      <c r="B20" s="4332">
        <v>
109</v>
      </c>
      <c r="C20" s="4332">
        <v>
95</v>
      </c>
      <c r="D20" s="4332">
        <v>
138</v>
      </c>
      <c r="E20" s="4332">
        <v>
126</v>
      </c>
      <c r="F20" s="4332">
        <v>
150</v>
      </c>
      <c r="G20" s="4332">
        <v>
155</v>
      </c>
      <c r="H20" s="4332">
        <v>
205</v>
      </c>
      <c r="I20" s="4332">
        <v>
185</v>
      </c>
      <c r="J20" s="4332">
        <v>
216</v>
      </c>
      <c r="K20" s="4332">
        <v>
222</v>
      </c>
      <c r="L20" s="4332">
        <v>
196</v>
      </c>
      <c r="M20" s="4332">
        <v>
179</v>
      </c>
      <c r="N20" s="4332">
        <v>
156</v>
      </c>
      <c r="O20" s="4332">
        <v>
132</v>
      </c>
    </row>
    <row r="21" spans="1:16" s="158" customFormat="1" ht="18" customHeight="1">
      <c r="A21" s="137" t="s">
        <v>
9908</v>
      </c>
      <c r="B21" s="4332">
        <v>
93</v>
      </c>
      <c r="C21" s="4332">
        <v>
85</v>
      </c>
      <c r="D21" s="4332">
        <v>
81</v>
      </c>
      <c r="E21" s="4332">
        <v>
77</v>
      </c>
      <c r="F21" s="4332">
        <v>
97</v>
      </c>
      <c r="G21" s="4332">
        <v>
84</v>
      </c>
      <c r="H21" s="4332">
        <v>
118</v>
      </c>
      <c r="I21" s="4332">
        <v>
99</v>
      </c>
      <c r="J21" s="4332">
        <v>
99</v>
      </c>
      <c r="K21" s="4332">
        <v>
102</v>
      </c>
      <c r="L21" s="4332">
        <v>
89</v>
      </c>
      <c r="M21" s="4332">
        <v>
73</v>
      </c>
      <c r="N21" s="4332">
        <v>
75</v>
      </c>
      <c r="O21" s="4332">
        <v>
74</v>
      </c>
    </row>
    <row r="22" spans="1:16" s="158" customFormat="1" ht="18" customHeight="1">
      <c r="A22" s="137" t="s">
        <v>
9909</v>
      </c>
      <c r="B22" s="4332">
        <v>
76</v>
      </c>
      <c r="C22" s="4332">
        <v>
64</v>
      </c>
      <c r="D22" s="4332">
        <v>
57</v>
      </c>
      <c r="E22" s="4332">
        <v>
55</v>
      </c>
      <c r="F22" s="4332">
        <v>
88</v>
      </c>
      <c r="G22" s="4332">
        <v>
78</v>
      </c>
      <c r="H22" s="4332">
        <v>
90</v>
      </c>
      <c r="I22" s="4332">
        <v>
79</v>
      </c>
      <c r="J22" s="4332">
        <v>
108</v>
      </c>
      <c r="K22" s="4332">
        <v>
124</v>
      </c>
      <c r="L22" s="4332">
        <v>
82</v>
      </c>
      <c r="M22" s="4332">
        <v>
66</v>
      </c>
      <c r="N22" s="4332">
        <v>
48</v>
      </c>
      <c r="O22" s="4332">
        <v>
61</v>
      </c>
    </row>
    <row r="23" spans="1:16" s="158" customFormat="1" ht="18" customHeight="1">
      <c r="A23" s="137" t="s">
        <v>
9910</v>
      </c>
      <c r="B23" s="4332">
        <v>
77</v>
      </c>
      <c r="C23" s="4332">
        <v>
75</v>
      </c>
      <c r="D23" s="4332">
        <v>
76</v>
      </c>
      <c r="E23" s="4332">
        <v>
55</v>
      </c>
      <c r="F23" s="4332">
        <v>
72</v>
      </c>
      <c r="G23" s="4332">
        <v>
62</v>
      </c>
      <c r="H23" s="4332">
        <v>
81</v>
      </c>
      <c r="I23" s="4332">
        <v>
84</v>
      </c>
      <c r="J23" s="4332">
        <v>
86</v>
      </c>
      <c r="K23" s="4332">
        <v>
55</v>
      </c>
      <c r="L23" s="4332">
        <v>
50</v>
      </c>
      <c r="M23" s="4332">
        <v>
50</v>
      </c>
      <c r="N23" s="4332">
        <v>
58</v>
      </c>
      <c r="O23" s="4332">
        <v>
54</v>
      </c>
    </row>
    <row r="24" spans="1:16" s="158" customFormat="1" ht="18" customHeight="1">
      <c r="A24" s="137" t="s">
        <v>
9911</v>
      </c>
      <c r="B24" s="4332">
        <v>
112</v>
      </c>
      <c r="C24" s="4332">
        <v>
83</v>
      </c>
      <c r="D24" s="4332">
        <v>
100</v>
      </c>
      <c r="E24" s="4332">
        <v>
91</v>
      </c>
      <c r="F24" s="4332">
        <v>
132</v>
      </c>
      <c r="G24" s="4332">
        <v>
108</v>
      </c>
      <c r="H24" s="4332">
        <v>
141</v>
      </c>
      <c r="I24" s="4332">
        <v>
139</v>
      </c>
      <c r="J24" s="4332">
        <v>
177</v>
      </c>
      <c r="K24" s="4332">
        <v>
179</v>
      </c>
      <c r="L24" s="4332">
        <v>
160</v>
      </c>
      <c r="M24" s="4332">
        <v>
144</v>
      </c>
      <c r="N24" s="4332">
        <v>
127</v>
      </c>
      <c r="O24" s="4332">
        <v>
103</v>
      </c>
    </row>
    <row r="25" spans="1:16" s="135" customFormat="1" ht="18" customHeight="1">
      <c r="A25" s="137" t="s">
        <v>
9912</v>
      </c>
      <c r="B25" s="4332">
        <v>
73</v>
      </c>
      <c r="C25" s="4332">
        <v>
61</v>
      </c>
      <c r="D25" s="4332">
        <v>
68</v>
      </c>
      <c r="E25" s="4332">
        <v>
75</v>
      </c>
      <c r="F25" s="4332">
        <v>
111</v>
      </c>
      <c r="G25" s="4332">
        <v>
84</v>
      </c>
      <c r="H25" s="4332">
        <v>
128</v>
      </c>
      <c r="I25" s="4332">
        <v>
88</v>
      </c>
      <c r="J25" s="4332">
        <v>
128</v>
      </c>
      <c r="K25" s="4332">
        <v>
114</v>
      </c>
      <c r="L25" s="4332">
        <v>
112</v>
      </c>
      <c r="M25" s="4332">
        <v>
80</v>
      </c>
      <c r="N25" s="4332">
        <v>
86</v>
      </c>
      <c r="O25" s="4332">
        <v>
65</v>
      </c>
      <c r="P25" s="158"/>
    </row>
    <row r="26" spans="1:16" s="158" customFormat="1" ht="18" customHeight="1">
      <c r="A26" s="240" t="s">
        <v>
9913</v>
      </c>
      <c r="B26" s="4332">
        <v>
58</v>
      </c>
      <c r="C26" s="4332">
        <v>
45</v>
      </c>
      <c r="D26" s="4332">
        <v>
63</v>
      </c>
      <c r="E26" s="4332">
        <v>
53</v>
      </c>
      <c r="F26" s="4332">
        <v>
61</v>
      </c>
      <c r="G26" s="4332">
        <v>
56</v>
      </c>
      <c r="H26" s="4332">
        <v>
77</v>
      </c>
      <c r="I26" s="4332">
        <v>
77</v>
      </c>
      <c r="J26" s="4332">
        <v>
103</v>
      </c>
      <c r="K26" s="4332">
        <v>
97</v>
      </c>
      <c r="L26" s="4332">
        <v>
70</v>
      </c>
      <c r="M26" s="4332">
        <v>
59</v>
      </c>
      <c r="N26" s="4332">
        <v>
74</v>
      </c>
      <c r="O26" s="4332">
        <v>
55</v>
      </c>
    </row>
    <row r="27" spans="1:16" s="158" customFormat="1" ht="18" customHeight="1">
      <c r="A27" s="240" t="s">
        <v>
9914</v>
      </c>
      <c r="B27" s="4332">
        <v>
118</v>
      </c>
      <c r="C27" s="4332">
        <v>
108</v>
      </c>
      <c r="D27" s="4332">
        <v>
151</v>
      </c>
      <c r="E27" s="4332">
        <v>
148</v>
      </c>
      <c r="F27" s="4332">
        <v>
178</v>
      </c>
      <c r="G27" s="4332">
        <v>
158</v>
      </c>
      <c r="H27" s="4332">
        <v>
175</v>
      </c>
      <c r="I27" s="4332">
        <v>
171</v>
      </c>
      <c r="J27" s="4332">
        <v>
198</v>
      </c>
      <c r="K27" s="4332">
        <v>
158</v>
      </c>
      <c r="L27" s="4332">
        <v>
143</v>
      </c>
      <c r="M27" s="4332">
        <v>
152</v>
      </c>
      <c r="N27" s="4332">
        <v>
94</v>
      </c>
      <c r="O27" s="4332">
        <v>
120</v>
      </c>
    </row>
    <row r="28" spans="1:16" s="158" customFormat="1" ht="18" customHeight="1">
      <c r="A28" s="240" t="s">
        <v>
9915</v>
      </c>
      <c r="B28" s="4332">
        <v>
98</v>
      </c>
      <c r="C28" s="4332">
        <v>
88</v>
      </c>
      <c r="D28" s="4332">
        <v>
102</v>
      </c>
      <c r="E28" s="4332">
        <v>
60</v>
      </c>
      <c r="F28" s="4332">
        <v>
84</v>
      </c>
      <c r="G28" s="4332">
        <v>
70</v>
      </c>
      <c r="H28" s="4332">
        <v>
144</v>
      </c>
      <c r="I28" s="4332">
        <v>
117</v>
      </c>
      <c r="J28" s="4332">
        <v>
142</v>
      </c>
      <c r="K28" s="4332">
        <v>
116</v>
      </c>
      <c r="L28" s="4332">
        <v>
99</v>
      </c>
      <c r="M28" s="4332">
        <v>
114</v>
      </c>
      <c r="N28" s="4332">
        <v>
100</v>
      </c>
      <c r="O28" s="4332">
        <v>
87</v>
      </c>
    </row>
    <row r="29" spans="1:16" s="135" customFormat="1" ht="18" customHeight="1">
      <c r="A29" s="240" t="s">
        <v>
9916</v>
      </c>
      <c r="B29" s="4332">
        <v>
138</v>
      </c>
      <c r="C29" s="4332">
        <v>
126</v>
      </c>
      <c r="D29" s="4332">
        <v>
119</v>
      </c>
      <c r="E29" s="4332">
        <v>
92</v>
      </c>
      <c r="F29" s="4332">
        <v>
130</v>
      </c>
      <c r="G29" s="4332">
        <v>
118</v>
      </c>
      <c r="H29" s="4332">
        <v>
158</v>
      </c>
      <c r="I29" s="4332">
        <v>
156</v>
      </c>
      <c r="J29" s="4332">
        <v>
192</v>
      </c>
      <c r="K29" s="4332">
        <v>
181</v>
      </c>
      <c r="L29" s="4332">
        <v>
155</v>
      </c>
      <c r="M29" s="4332">
        <v>
134</v>
      </c>
      <c r="N29" s="4332">
        <v>
130</v>
      </c>
      <c r="O29" s="4332">
        <v>
127</v>
      </c>
      <c r="P29" s="158"/>
    </row>
    <row r="30" spans="1:16" s="158" customFormat="1" ht="18" customHeight="1">
      <c r="A30" s="137" t="s">
        <v>
9917</v>
      </c>
      <c r="B30" s="4332">
        <v>
96</v>
      </c>
      <c r="C30" s="4332">
        <v>
102</v>
      </c>
      <c r="D30" s="4332">
        <v>
91</v>
      </c>
      <c r="E30" s="4332">
        <v>
114</v>
      </c>
      <c r="F30" s="4332">
        <v>
95</v>
      </c>
      <c r="G30" s="4332">
        <v>
97</v>
      </c>
      <c r="H30" s="4332">
        <v>
138</v>
      </c>
      <c r="I30" s="4332">
        <v>
111</v>
      </c>
      <c r="J30" s="4332">
        <v>
100</v>
      </c>
      <c r="K30" s="4332">
        <v>
111</v>
      </c>
      <c r="L30" s="4332">
        <v>
116</v>
      </c>
      <c r="M30" s="4332">
        <v>
110</v>
      </c>
      <c r="N30" s="4332">
        <v>
104</v>
      </c>
      <c r="O30" s="4332">
        <v>
96</v>
      </c>
    </row>
    <row r="31" spans="1:16" s="135" customFormat="1" ht="18" customHeight="1">
      <c r="A31" s="137" t="s">
        <v>
9918</v>
      </c>
      <c r="B31" s="4332">
        <v>
132</v>
      </c>
      <c r="C31" s="4332">
        <v>
143</v>
      </c>
      <c r="D31" s="4332">
        <v>
153</v>
      </c>
      <c r="E31" s="4332">
        <v>
130</v>
      </c>
      <c r="F31" s="4332">
        <v>
132</v>
      </c>
      <c r="G31" s="4332">
        <v>
130</v>
      </c>
      <c r="H31" s="4332">
        <v>
153</v>
      </c>
      <c r="I31" s="4332">
        <v>
136</v>
      </c>
      <c r="J31" s="4332">
        <v>
153</v>
      </c>
      <c r="K31" s="4332">
        <v>
164</v>
      </c>
      <c r="L31" s="4332">
        <v>
153</v>
      </c>
      <c r="M31" s="4332">
        <v>
138</v>
      </c>
      <c r="N31" s="4332">
        <v>
135</v>
      </c>
      <c r="O31" s="4332">
        <v>
130</v>
      </c>
      <c r="P31" s="158"/>
    </row>
    <row r="32" spans="1:16" s="158" customFormat="1" ht="18" customHeight="1">
      <c r="A32" s="137" t="s">
        <v>
9919</v>
      </c>
      <c r="B32" s="4332">
        <v>
162</v>
      </c>
      <c r="C32" s="4332">
        <v>
163</v>
      </c>
      <c r="D32" s="4332">
        <v>
171</v>
      </c>
      <c r="E32" s="4332">
        <v>
164</v>
      </c>
      <c r="F32" s="4332">
        <v>
184</v>
      </c>
      <c r="G32" s="4332">
        <v>
181</v>
      </c>
      <c r="H32" s="4332">
        <v>
207</v>
      </c>
      <c r="I32" s="4332">
        <v>
166</v>
      </c>
      <c r="J32" s="4332">
        <v>
181</v>
      </c>
      <c r="K32" s="4332">
        <v>
176</v>
      </c>
      <c r="L32" s="4332">
        <v>
176</v>
      </c>
      <c r="M32" s="4332">
        <v>
138</v>
      </c>
      <c r="N32" s="4332">
        <v>
142</v>
      </c>
      <c r="O32" s="4332">
        <v>
123</v>
      </c>
    </row>
    <row r="33" spans="1:16" s="158" customFormat="1" ht="18" customHeight="1">
      <c r="A33" s="137" t="s">
        <v>
9920</v>
      </c>
      <c r="B33" s="4332">
        <v>
159</v>
      </c>
      <c r="C33" s="4332">
        <v>
147</v>
      </c>
      <c r="D33" s="4332">
        <v>
198</v>
      </c>
      <c r="E33" s="4332">
        <v>
191</v>
      </c>
      <c r="F33" s="4332">
        <v>
195</v>
      </c>
      <c r="G33" s="4332">
        <v>
180</v>
      </c>
      <c r="H33" s="4332">
        <v>
228</v>
      </c>
      <c r="I33" s="4332">
        <v>
182</v>
      </c>
      <c r="J33" s="4332">
        <v>
230</v>
      </c>
      <c r="K33" s="4332">
        <v>
209</v>
      </c>
      <c r="L33" s="4332">
        <v>
177</v>
      </c>
      <c r="M33" s="4332">
        <v>
183</v>
      </c>
      <c r="N33" s="4332">
        <v>
182</v>
      </c>
      <c r="O33" s="4332">
        <v>
144</v>
      </c>
    </row>
    <row r="34" spans="1:16" s="158" customFormat="1" ht="18" customHeight="1">
      <c r="A34" s="137" t="s">
        <v>
9921</v>
      </c>
      <c r="B34" s="4332">
        <v>
96</v>
      </c>
      <c r="C34" s="4332">
        <v>
92</v>
      </c>
      <c r="D34" s="4332">
        <v>
90</v>
      </c>
      <c r="E34" s="4332">
        <v>
84</v>
      </c>
      <c r="F34" s="4332">
        <v>
109</v>
      </c>
      <c r="G34" s="4332">
        <v>
85</v>
      </c>
      <c r="H34" s="4332">
        <v>
123</v>
      </c>
      <c r="I34" s="4332">
        <v>
94</v>
      </c>
      <c r="J34" s="4332">
        <v>
140</v>
      </c>
      <c r="K34" s="4332">
        <v>
92</v>
      </c>
      <c r="L34" s="4332">
        <v>
110</v>
      </c>
      <c r="M34" s="4332">
        <v>
135</v>
      </c>
      <c r="N34" s="4332">
        <v>
115</v>
      </c>
      <c r="O34" s="4332">
        <v>
93</v>
      </c>
    </row>
    <row r="35" spans="1:16" s="158" customFormat="1" ht="18" customHeight="1">
      <c r="A35" s="137" t="s">
        <v>
9922</v>
      </c>
      <c r="B35" s="4332">
        <v>
133</v>
      </c>
      <c r="C35" s="4332">
        <v>
118</v>
      </c>
      <c r="D35" s="4332">
        <v>
137</v>
      </c>
      <c r="E35" s="4332">
        <v>
103</v>
      </c>
      <c r="F35" s="4332">
        <v>
139</v>
      </c>
      <c r="G35" s="4332">
        <v>
102</v>
      </c>
      <c r="H35" s="4332">
        <v>
135</v>
      </c>
      <c r="I35" s="4332">
        <v>
120</v>
      </c>
      <c r="J35" s="4332">
        <v>
130</v>
      </c>
      <c r="K35" s="4332">
        <v>
142</v>
      </c>
      <c r="L35" s="4332">
        <v>
137</v>
      </c>
      <c r="M35" s="4332">
        <v>
113</v>
      </c>
      <c r="N35" s="4332">
        <v>
127</v>
      </c>
      <c r="O35" s="4332">
        <v>
112</v>
      </c>
    </row>
    <row r="36" spans="1:16" s="158" customFormat="1" ht="18" customHeight="1">
      <c r="A36" s="137" t="s">
        <v>
9923</v>
      </c>
      <c r="B36" s="4332">
        <v>
104</v>
      </c>
      <c r="C36" s="4332">
        <v>
88</v>
      </c>
      <c r="D36" s="4332">
        <v>
95</v>
      </c>
      <c r="E36" s="4332">
        <v>
67</v>
      </c>
      <c r="F36" s="4332">
        <v>
86</v>
      </c>
      <c r="G36" s="4332">
        <v>
87</v>
      </c>
      <c r="H36" s="4332">
        <v>
116</v>
      </c>
      <c r="I36" s="4332">
        <v>
97</v>
      </c>
      <c r="J36" s="4332">
        <v>
122</v>
      </c>
      <c r="K36" s="4332">
        <v>
92</v>
      </c>
      <c r="L36" s="4332">
        <v>
94</v>
      </c>
      <c r="M36" s="4332">
        <v>
98</v>
      </c>
      <c r="N36" s="4332">
        <v>
86</v>
      </c>
      <c r="O36" s="4332">
        <v>
73</v>
      </c>
    </row>
    <row r="37" spans="1:16" s="158" customFormat="1" ht="18" customHeight="1">
      <c r="A37" s="137" t="s">
        <v>
9924</v>
      </c>
      <c r="B37" s="4332">
        <v>
72</v>
      </c>
      <c r="C37" s="4332">
        <v>
67</v>
      </c>
      <c r="D37" s="4332">
        <v>
73</v>
      </c>
      <c r="E37" s="4332">
        <v>
56</v>
      </c>
      <c r="F37" s="4332">
        <v>
102</v>
      </c>
      <c r="G37" s="4332">
        <v>
71</v>
      </c>
      <c r="H37" s="4332">
        <v>
121</v>
      </c>
      <c r="I37" s="4332">
        <v>
92</v>
      </c>
      <c r="J37" s="4332">
        <v>
115</v>
      </c>
      <c r="K37" s="4332">
        <v>
99</v>
      </c>
      <c r="L37" s="4332">
        <v>
80</v>
      </c>
      <c r="M37" s="4332">
        <v>
68</v>
      </c>
      <c r="N37" s="4332">
        <v>
78</v>
      </c>
      <c r="O37" s="4332">
        <v>
63</v>
      </c>
    </row>
    <row r="38" spans="1:16" s="158" customFormat="1" ht="18" customHeight="1">
      <c r="A38" s="137" t="s">
        <v>
9925</v>
      </c>
      <c r="B38" s="4332">
        <v>
73</v>
      </c>
      <c r="C38" s="4332">
        <v>
79</v>
      </c>
      <c r="D38" s="4332">
        <v>
90</v>
      </c>
      <c r="E38" s="4332">
        <v>
74</v>
      </c>
      <c r="F38" s="4332">
        <v>
95</v>
      </c>
      <c r="G38" s="4332">
        <v>
85</v>
      </c>
      <c r="H38" s="4332">
        <v>
114</v>
      </c>
      <c r="I38" s="4332">
        <v>
105</v>
      </c>
      <c r="J38" s="4332">
        <v>
122</v>
      </c>
      <c r="K38" s="4332">
        <v>
99</v>
      </c>
      <c r="L38" s="4332">
        <v>
107</v>
      </c>
      <c r="M38" s="4332">
        <v>
108</v>
      </c>
      <c r="N38" s="4332">
        <v>
96</v>
      </c>
      <c r="O38" s="4332">
        <v>
87</v>
      </c>
    </row>
    <row r="39" spans="1:16" s="135" customFormat="1" ht="18" customHeight="1">
      <c r="A39" s="137" t="s">
        <v>
9926</v>
      </c>
      <c r="B39" s="4332">
        <v>
79</v>
      </c>
      <c r="C39" s="4332">
        <v>
49</v>
      </c>
      <c r="D39" s="4332">
        <v>
75</v>
      </c>
      <c r="E39" s="4332">
        <v>
71</v>
      </c>
      <c r="F39" s="4332">
        <v>
84</v>
      </c>
      <c r="G39" s="4332">
        <v>
84</v>
      </c>
      <c r="H39" s="4332">
        <v>
99</v>
      </c>
      <c r="I39" s="4332">
        <v>
100</v>
      </c>
      <c r="J39" s="4332">
        <v>
103</v>
      </c>
      <c r="K39" s="4332">
        <v>
88</v>
      </c>
      <c r="L39" s="4332">
        <v>
92</v>
      </c>
      <c r="M39" s="4332">
        <v>
70</v>
      </c>
      <c r="N39" s="4332">
        <v>
83</v>
      </c>
      <c r="O39" s="4332">
        <v>
80</v>
      </c>
      <c r="P39" s="158"/>
    </row>
    <row r="40" spans="1:16" s="158" customFormat="1" ht="18" customHeight="1">
      <c r="A40" s="137" t="s">
        <v>
9927</v>
      </c>
      <c r="B40" s="4332">
        <v>
76</v>
      </c>
      <c r="C40" s="4332">
        <v>
86</v>
      </c>
      <c r="D40" s="4332">
        <v>
68</v>
      </c>
      <c r="E40" s="4332">
        <v>
60</v>
      </c>
      <c r="F40" s="4332">
        <v>
77</v>
      </c>
      <c r="G40" s="4332">
        <v>
69</v>
      </c>
      <c r="H40" s="4332">
        <v>
73</v>
      </c>
      <c r="I40" s="4332">
        <v>
84</v>
      </c>
      <c r="J40" s="4332">
        <v>
78</v>
      </c>
      <c r="K40" s="4332">
        <v>
87</v>
      </c>
      <c r="L40" s="4332">
        <v>
91</v>
      </c>
      <c r="M40" s="4332">
        <v>
99</v>
      </c>
      <c r="N40" s="4332">
        <v>
77</v>
      </c>
      <c r="O40" s="4332">
        <v>
52</v>
      </c>
    </row>
    <row r="41" spans="1:16" s="158" customFormat="1" ht="18" customHeight="1">
      <c r="A41" s="137" t="s">
        <v>
9928</v>
      </c>
      <c r="B41" s="4332">
        <v>
104</v>
      </c>
      <c r="C41" s="4332">
        <v>
128</v>
      </c>
      <c r="D41" s="4332">
        <v>
122</v>
      </c>
      <c r="E41" s="4332">
        <v>
110</v>
      </c>
      <c r="F41" s="4332">
        <v>
117</v>
      </c>
      <c r="G41" s="4332">
        <v>
126</v>
      </c>
      <c r="H41" s="4332">
        <v>
157</v>
      </c>
      <c r="I41" s="4332">
        <v>
153</v>
      </c>
      <c r="J41" s="4332">
        <v>
129</v>
      </c>
      <c r="K41" s="4332">
        <v>
134</v>
      </c>
      <c r="L41" s="4332">
        <v>
99</v>
      </c>
      <c r="M41" s="4332">
        <v>
122</v>
      </c>
      <c r="N41" s="4332">
        <v>
95</v>
      </c>
      <c r="O41" s="4332">
        <v>
89</v>
      </c>
    </row>
    <row r="42" spans="1:16" s="135" customFormat="1" ht="18" customHeight="1">
      <c r="A42" s="137" t="s">
        <v>
9929</v>
      </c>
      <c r="B42" s="4332">
        <v>
55</v>
      </c>
      <c r="C42" s="4332">
        <v>
64</v>
      </c>
      <c r="D42" s="4332">
        <v>
75</v>
      </c>
      <c r="E42" s="4332">
        <v>
67</v>
      </c>
      <c r="F42" s="4332">
        <v>
72</v>
      </c>
      <c r="G42" s="4332">
        <v>
62</v>
      </c>
      <c r="H42" s="4332">
        <v>
71</v>
      </c>
      <c r="I42" s="4332">
        <v>
84</v>
      </c>
      <c r="J42" s="4332">
        <v>
91</v>
      </c>
      <c r="K42" s="4332">
        <v>
102</v>
      </c>
      <c r="L42" s="4332">
        <v>
76</v>
      </c>
      <c r="M42" s="4332">
        <v>
69</v>
      </c>
      <c r="N42" s="4332">
        <v>
54</v>
      </c>
      <c r="O42" s="4332">
        <v>
60</v>
      </c>
      <c r="P42" s="158"/>
    </row>
    <row r="43" spans="1:16" s="158" customFormat="1" ht="18" customHeight="1">
      <c r="A43" s="137" t="s">
        <v>
9930</v>
      </c>
      <c r="B43" s="4332">
        <v>
278</v>
      </c>
      <c r="C43" s="4332">
        <v>
213</v>
      </c>
      <c r="D43" s="4332">
        <v>
316</v>
      </c>
      <c r="E43" s="4332">
        <v>
218</v>
      </c>
      <c r="F43" s="4332">
        <v>
283</v>
      </c>
      <c r="G43" s="4332">
        <v>
208</v>
      </c>
      <c r="H43" s="4332">
        <v>
280</v>
      </c>
      <c r="I43" s="4332">
        <v>
193</v>
      </c>
      <c r="J43" s="4332">
        <v>
211</v>
      </c>
      <c r="K43" s="4332">
        <v>
127</v>
      </c>
      <c r="L43" s="4332">
        <v>
127</v>
      </c>
      <c r="M43" s="4332">
        <v>
107</v>
      </c>
      <c r="N43" s="4332">
        <v>
86</v>
      </c>
      <c r="O43" s="4332">
        <v>
54</v>
      </c>
    </row>
    <row r="44" spans="1:16" s="158" customFormat="1" ht="18" customHeight="1">
      <c r="A44" s="137" t="s">
        <v>
9931</v>
      </c>
      <c r="B44" s="4332">
        <v>
109</v>
      </c>
      <c r="C44" s="4332">
        <v>
62</v>
      </c>
      <c r="D44" s="4332">
        <v>
96</v>
      </c>
      <c r="E44" s="4332">
        <v>
82</v>
      </c>
      <c r="F44" s="4332">
        <v>
77</v>
      </c>
      <c r="G44" s="4332">
        <v>
97</v>
      </c>
      <c r="H44" s="4332">
        <v>
111</v>
      </c>
      <c r="I44" s="4332">
        <v>
108</v>
      </c>
      <c r="J44" s="4332">
        <v>
128</v>
      </c>
      <c r="K44" s="4332">
        <v>
124</v>
      </c>
      <c r="L44" s="4332">
        <v>
108</v>
      </c>
      <c r="M44" s="4332">
        <v>
86</v>
      </c>
      <c r="N44" s="4332">
        <v>
92</v>
      </c>
      <c r="O44" s="4332">
        <v>
72</v>
      </c>
    </row>
    <row r="45" spans="1:16" s="158" customFormat="1" ht="18" customHeight="1">
      <c r="A45" s="137" t="s">
        <v>
9932</v>
      </c>
      <c r="B45" s="4332">
        <v>
68</v>
      </c>
      <c r="C45" s="4332">
        <v>
51</v>
      </c>
      <c r="D45" s="4332">
        <v>
51</v>
      </c>
      <c r="E45" s="4332">
        <v>
55</v>
      </c>
      <c r="F45" s="4332">
        <v>
54</v>
      </c>
      <c r="G45" s="4332">
        <v>
51</v>
      </c>
      <c r="H45" s="4332">
        <v>
78</v>
      </c>
      <c r="I45" s="4332">
        <v>
61</v>
      </c>
      <c r="J45" s="4332">
        <v>
76</v>
      </c>
      <c r="K45" s="4332">
        <v>
62</v>
      </c>
      <c r="L45" s="4332">
        <v>
72</v>
      </c>
      <c r="M45" s="4332">
        <v>
51</v>
      </c>
      <c r="N45" s="4332">
        <v>
61</v>
      </c>
      <c r="O45" s="4332">
        <v>
62</v>
      </c>
    </row>
    <row r="46" spans="1:16" s="135" customFormat="1" ht="18" customHeight="1">
      <c r="A46" s="137" t="s">
        <v>
9933</v>
      </c>
      <c r="B46" s="4332">
        <v>
163</v>
      </c>
      <c r="C46" s="4332">
        <v>
131</v>
      </c>
      <c r="D46" s="4332">
        <v>
131</v>
      </c>
      <c r="E46" s="4332">
        <v>
101</v>
      </c>
      <c r="F46" s="4332">
        <v>
122</v>
      </c>
      <c r="G46" s="4332">
        <v>
70</v>
      </c>
      <c r="H46" s="4332">
        <v>
134</v>
      </c>
      <c r="I46" s="4332">
        <v>
111</v>
      </c>
      <c r="J46" s="4332">
        <v>
121</v>
      </c>
      <c r="K46" s="4332">
        <v>
96</v>
      </c>
      <c r="L46" s="4332">
        <v>
98</v>
      </c>
      <c r="M46" s="4332">
        <v>
96</v>
      </c>
      <c r="N46" s="4332">
        <v>
57</v>
      </c>
      <c r="O46" s="4332">
        <v>
56</v>
      </c>
      <c r="P46" s="158"/>
    </row>
    <row r="47" spans="1:16" s="158" customFormat="1" ht="18" customHeight="1">
      <c r="A47" s="240" t="s">
        <v>
9934</v>
      </c>
      <c r="B47" s="4332">
        <v>
84</v>
      </c>
      <c r="C47" s="4332">
        <v>
80</v>
      </c>
      <c r="D47" s="4332">
        <v>
56</v>
      </c>
      <c r="E47" s="4332">
        <v>
67</v>
      </c>
      <c r="F47" s="4332">
        <v>
54</v>
      </c>
      <c r="G47" s="4332">
        <v>
49</v>
      </c>
      <c r="H47" s="4332">
        <v>
83</v>
      </c>
      <c r="I47" s="4332">
        <v>
69</v>
      </c>
      <c r="J47" s="4332">
        <v>
76</v>
      </c>
      <c r="K47" s="4332">
        <v>
83</v>
      </c>
      <c r="L47" s="4332">
        <v>
74</v>
      </c>
      <c r="M47" s="4332">
        <v>
55</v>
      </c>
      <c r="N47" s="4332">
        <v>
53</v>
      </c>
      <c r="O47" s="4332">
        <v>
65</v>
      </c>
    </row>
    <row r="48" spans="1:16" s="158" customFormat="1" ht="18" customHeight="1">
      <c r="A48" s="240" t="s">
        <v>
9935</v>
      </c>
      <c r="B48" s="4332">
        <v>
52</v>
      </c>
      <c r="C48" s="4332">
        <v>
36</v>
      </c>
      <c r="D48" s="4332">
        <v>
43</v>
      </c>
      <c r="E48" s="4332">
        <v>
44</v>
      </c>
      <c r="F48" s="4332">
        <v>
59</v>
      </c>
      <c r="G48" s="4332">
        <v>
58</v>
      </c>
      <c r="H48" s="4332">
        <v>
76</v>
      </c>
      <c r="I48" s="4332">
        <v>
53</v>
      </c>
      <c r="J48" s="4332">
        <v>
76</v>
      </c>
      <c r="K48" s="4332">
        <v>
68</v>
      </c>
      <c r="L48" s="4332">
        <v>
74</v>
      </c>
      <c r="M48" s="4332">
        <v>
58</v>
      </c>
      <c r="N48" s="4332">
        <v>
40</v>
      </c>
      <c r="O48" s="4332">
        <v>
29</v>
      </c>
    </row>
    <row r="49" spans="1:16" s="135" customFormat="1" ht="18" customHeight="1">
      <c r="A49" s="240" t="s">
        <v>
9936</v>
      </c>
      <c r="B49" s="4332">
        <v>
71</v>
      </c>
      <c r="C49" s="4332">
        <v>
67</v>
      </c>
      <c r="D49" s="4332">
        <v>
96</v>
      </c>
      <c r="E49" s="4332">
        <v>
82</v>
      </c>
      <c r="F49" s="4332">
        <v>
119</v>
      </c>
      <c r="G49" s="4332">
        <v>
95</v>
      </c>
      <c r="H49" s="4332">
        <v>
110</v>
      </c>
      <c r="I49" s="4332">
        <v>
124</v>
      </c>
      <c r="J49" s="4332">
        <v>
123</v>
      </c>
      <c r="K49" s="4332">
        <v>
120</v>
      </c>
      <c r="L49" s="4332">
        <v>
95</v>
      </c>
      <c r="M49" s="4332">
        <v>
108</v>
      </c>
      <c r="N49" s="4332">
        <v>
91</v>
      </c>
      <c r="O49" s="4332">
        <v>
98</v>
      </c>
      <c r="P49" s="158"/>
    </row>
    <row r="50" spans="1:16" s="158" customFormat="1" ht="18" customHeight="1">
      <c r="A50" s="137" t="s">
        <v>
9937</v>
      </c>
      <c r="B50" s="4332">
        <v>
25</v>
      </c>
      <c r="C50" s="4332">
        <v>
36</v>
      </c>
      <c r="D50" s="4332">
        <v>
38</v>
      </c>
      <c r="E50" s="4332">
        <v>
55</v>
      </c>
      <c r="F50" s="4332">
        <v>
52</v>
      </c>
      <c r="G50" s="4332">
        <v>
42</v>
      </c>
      <c r="H50" s="4332">
        <v>
61</v>
      </c>
      <c r="I50" s="4332">
        <v>
62</v>
      </c>
      <c r="J50" s="4332">
        <v>
59</v>
      </c>
      <c r="K50" s="4332">
        <v>
59</v>
      </c>
      <c r="L50" s="4332">
        <v>
48</v>
      </c>
      <c r="M50" s="4332">
        <v>
60</v>
      </c>
      <c r="N50" s="4332">
        <v>
46</v>
      </c>
      <c r="O50" s="4332">
        <v>
39</v>
      </c>
    </row>
    <row r="51" spans="1:16" s="158" customFormat="1" ht="18" customHeight="1">
      <c r="A51" s="137" t="s">
        <v>
9938</v>
      </c>
      <c r="B51" s="4332">
        <v>
104</v>
      </c>
      <c r="C51" s="4332">
        <v>
113</v>
      </c>
      <c r="D51" s="4332">
        <v>
114</v>
      </c>
      <c r="E51" s="4332">
        <v>
102</v>
      </c>
      <c r="F51" s="4332">
        <v>
141</v>
      </c>
      <c r="G51" s="4332">
        <v>
112</v>
      </c>
      <c r="H51" s="4332">
        <v>
161</v>
      </c>
      <c r="I51" s="4332">
        <v>
140</v>
      </c>
      <c r="J51" s="4332">
        <v>
158</v>
      </c>
      <c r="K51" s="4332">
        <v>
166</v>
      </c>
      <c r="L51" s="4332">
        <v>
110</v>
      </c>
      <c r="M51" s="4332">
        <v>
120</v>
      </c>
      <c r="N51" s="4332">
        <v>
117</v>
      </c>
      <c r="O51" s="4332">
        <v>
114</v>
      </c>
    </row>
    <row r="52" spans="1:16" s="158" customFormat="1" ht="18" customHeight="1">
      <c r="A52" s="137" t="s">
        <v>
9939</v>
      </c>
      <c r="B52" s="4332">
        <v>
100</v>
      </c>
      <c r="C52" s="4332">
        <v>
86</v>
      </c>
      <c r="D52" s="4332">
        <v>
92</v>
      </c>
      <c r="E52" s="4332">
        <v>
86</v>
      </c>
      <c r="F52" s="4332">
        <v>
93</v>
      </c>
      <c r="G52" s="4332">
        <v>
92</v>
      </c>
      <c r="H52" s="4332">
        <v>
149</v>
      </c>
      <c r="I52" s="4332">
        <v>
128</v>
      </c>
      <c r="J52" s="4332">
        <v>
109</v>
      </c>
      <c r="K52" s="4332">
        <v>
127</v>
      </c>
      <c r="L52" s="4332">
        <v>
168</v>
      </c>
      <c r="M52" s="4332">
        <v>
124</v>
      </c>
      <c r="N52" s="4332">
        <v>
103</v>
      </c>
      <c r="O52" s="4332">
        <v>
104</v>
      </c>
    </row>
    <row r="53" spans="1:16" s="135" customFormat="1" ht="18" customHeight="1">
      <c r="A53" s="137" t="s">
        <v>
9940</v>
      </c>
      <c r="B53" s="4332">
        <v>
102</v>
      </c>
      <c r="C53" s="4332">
        <v>
102</v>
      </c>
      <c r="D53" s="4332">
        <v>
148</v>
      </c>
      <c r="E53" s="4332">
        <v>
145</v>
      </c>
      <c r="F53" s="4332">
        <v>
139</v>
      </c>
      <c r="G53" s="4332">
        <v>
123</v>
      </c>
      <c r="H53" s="4332">
        <v>
142</v>
      </c>
      <c r="I53" s="4332">
        <v>
172</v>
      </c>
      <c r="J53" s="4332">
        <v>
176</v>
      </c>
      <c r="K53" s="4332">
        <v>
150</v>
      </c>
      <c r="L53" s="4332">
        <v>
132</v>
      </c>
      <c r="M53" s="4332">
        <v>
159</v>
      </c>
      <c r="N53" s="4332">
        <v>
112</v>
      </c>
      <c r="O53" s="4332">
        <v>
142</v>
      </c>
      <c r="P53" s="158"/>
    </row>
    <row r="54" spans="1:16" s="158" customFormat="1" ht="18" customHeight="1">
      <c r="A54" s="137" t="s">
        <v>
9941</v>
      </c>
      <c r="B54" s="4332">
        <v>
106</v>
      </c>
      <c r="C54" s="4332">
        <v>
111</v>
      </c>
      <c r="D54" s="4332">
        <v>
111</v>
      </c>
      <c r="E54" s="4332">
        <v>
117</v>
      </c>
      <c r="F54" s="4332">
        <v>
137</v>
      </c>
      <c r="G54" s="4332">
        <v>
140</v>
      </c>
      <c r="H54" s="4332">
        <v>
156</v>
      </c>
      <c r="I54" s="4332">
        <v>
157</v>
      </c>
      <c r="J54" s="4332">
        <v>
169</v>
      </c>
      <c r="K54" s="4332">
        <v>
141</v>
      </c>
      <c r="L54" s="4332">
        <v>
139</v>
      </c>
      <c r="M54" s="4332">
        <v>
177</v>
      </c>
      <c r="N54" s="4332">
        <v>
137</v>
      </c>
      <c r="O54" s="4332">
        <v>
143</v>
      </c>
    </row>
    <row r="55" spans="1:16" s="158" customFormat="1" ht="18" customHeight="1">
      <c r="A55" s="137" t="s">
        <v>
9942</v>
      </c>
      <c r="B55" s="4332">
        <v>
186</v>
      </c>
      <c r="C55" s="4332">
        <v>
190</v>
      </c>
      <c r="D55" s="4332">
        <v>
209</v>
      </c>
      <c r="E55" s="4332">
        <v>
204</v>
      </c>
      <c r="F55" s="4332">
        <v>
210</v>
      </c>
      <c r="G55" s="4332">
        <v>
196</v>
      </c>
      <c r="H55" s="4332">
        <v>
215</v>
      </c>
      <c r="I55" s="4332">
        <v>
214</v>
      </c>
      <c r="J55" s="4332">
        <v>
232</v>
      </c>
      <c r="K55" s="4332">
        <v>
251</v>
      </c>
      <c r="L55" s="4332">
        <v>
205</v>
      </c>
      <c r="M55" s="4332">
        <v>
208</v>
      </c>
      <c r="N55" s="4332">
        <v>
160</v>
      </c>
      <c r="O55" s="4332">
        <v>
147</v>
      </c>
    </row>
    <row r="56" spans="1:16" s="158" customFormat="1" ht="18" customHeight="1">
      <c r="A56" s="137" t="s">
        <v>
9943</v>
      </c>
      <c r="B56" s="4332">
        <v>
214</v>
      </c>
      <c r="C56" s="4332">
        <v>
242</v>
      </c>
      <c r="D56" s="4332">
        <v>
259</v>
      </c>
      <c r="E56" s="4332">
        <v>
279</v>
      </c>
      <c r="F56" s="4332">
        <v>
324</v>
      </c>
      <c r="G56" s="4332">
        <v>
317</v>
      </c>
      <c r="H56" s="4332">
        <v>
388</v>
      </c>
      <c r="I56" s="4332">
        <v>
386</v>
      </c>
      <c r="J56" s="4332">
        <v>
329</v>
      </c>
      <c r="K56" s="4332">
        <v>
319</v>
      </c>
      <c r="L56" s="4332">
        <v>
240</v>
      </c>
      <c r="M56" s="4332">
        <v>
249</v>
      </c>
      <c r="N56" s="4332">
        <v>
191</v>
      </c>
      <c r="O56" s="4332">
        <v>
188</v>
      </c>
    </row>
    <row r="57" spans="1:16" s="158" customFormat="1" ht="18" customHeight="1">
      <c r="A57" s="137" t="s">
        <v>
9944</v>
      </c>
      <c r="B57" s="4332">
        <v>
126</v>
      </c>
      <c r="C57" s="4332">
        <v>
125</v>
      </c>
      <c r="D57" s="4332">
        <v>
119</v>
      </c>
      <c r="E57" s="4332">
        <v>
131</v>
      </c>
      <c r="F57" s="4332">
        <v>
121</v>
      </c>
      <c r="G57" s="4332">
        <v>
130</v>
      </c>
      <c r="H57" s="4332">
        <v>
137</v>
      </c>
      <c r="I57" s="4332">
        <v>
161</v>
      </c>
      <c r="J57" s="4332">
        <v>
173</v>
      </c>
      <c r="K57" s="4332">
        <v>
172</v>
      </c>
      <c r="L57" s="4332">
        <v>
135</v>
      </c>
      <c r="M57" s="4332">
        <v>
156</v>
      </c>
      <c r="N57" s="4332">
        <v>
98</v>
      </c>
      <c r="O57" s="4332">
        <v>
91</v>
      </c>
    </row>
    <row r="58" spans="1:16" s="135" customFormat="1" ht="18" customHeight="1">
      <c r="A58" s="137" t="s">
        <v>
9945</v>
      </c>
      <c r="B58" s="4332">
        <v>
202</v>
      </c>
      <c r="C58" s="4332">
        <v>
202</v>
      </c>
      <c r="D58" s="4332">
        <v>
212</v>
      </c>
      <c r="E58" s="4332">
        <v>
215</v>
      </c>
      <c r="F58" s="4332">
        <v>
217</v>
      </c>
      <c r="G58" s="4332">
        <v>
221</v>
      </c>
      <c r="H58" s="4332">
        <v>
228</v>
      </c>
      <c r="I58" s="4332">
        <v>
213</v>
      </c>
      <c r="J58" s="4332">
        <v>
190</v>
      </c>
      <c r="K58" s="4332">
        <v>
187</v>
      </c>
      <c r="L58" s="4332">
        <v>
155</v>
      </c>
      <c r="M58" s="4332">
        <v>
147</v>
      </c>
      <c r="N58" s="4332">
        <v>
137</v>
      </c>
      <c r="O58" s="4332">
        <v>
139</v>
      </c>
      <c r="P58" s="158"/>
    </row>
    <row r="59" spans="1:16" s="158" customFormat="1" ht="18" customHeight="1">
      <c r="A59" s="137" t="s">
        <v>
9946</v>
      </c>
      <c r="B59" s="4332">
        <v>
66</v>
      </c>
      <c r="C59" s="4332">
        <v>
79</v>
      </c>
      <c r="D59" s="4332">
        <v>
101</v>
      </c>
      <c r="E59" s="4332">
        <v>
112</v>
      </c>
      <c r="F59" s="4332">
        <v>
114</v>
      </c>
      <c r="G59" s="4332">
        <v>
116</v>
      </c>
      <c r="H59" s="4332">
        <v>
112</v>
      </c>
      <c r="I59" s="4332">
        <v>
112</v>
      </c>
      <c r="J59" s="4332">
        <v>
111</v>
      </c>
      <c r="K59" s="4332">
        <v>
113</v>
      </c>
      <c r="L59" s="4332">
        <v>
106</v>
      </c>
      <c r="M59" s="4332">
        <v>
95</v>
      </c>
      <c r="N59" s="4332">
        <v>
110</v>
      </c>
      <c r="O59" s="4332">
        <v>
98</v>
      </c>
    </row>
    <row r="60" spans="1:16" s="158" customFormat="1" ht="18" customHeight="1">
      <c r="A60" s="137" t="s">
        <v>
9947</v>
      </c>
      <c r="B60" s="4332">
        <v>
223</v>
      </c>
      <c r="C60" s="4332">
        <v>
172</v>
      </c>
      <c r="D60" s="4332">
        <v>
172</v>
      </c>
      <c r="E60" s="4332">
        <v>
149</v>
      </c>
      <c r="F60" s="4332">
        <v>
182</v>
      </c>
      <c r="G60" s="4332">
        <v>
178</v>
      </c>
      <c r="H60" s="4332">
        <v>
193</v>
      </c>
      <c r="I60" s="4332">
        <v>
178</v>
      </c>
      <c r="J60" s="4332">
        <v>
185</v>
      </c>
      <c r="K60" s="4332">
        <v>
185</v>
      </c>
      <c r="L60" s="4332">
        <v>
168</v>
      </c>
      <c r="M60" s="4332">
        <v>
156</v>
      </c>
      <c r="N60" s="4332">
        <v>
141</v>
      </c>
      <c r="O60" s="4332">
        <v>
134</v>
      </c>
    </row>
    <row r="61" spans="1:16" s="158" customFormat="1" ht="18" customHeight="1">
      <c r="A61" s="137" t="s">
        <v>
9948</v>
      </c>
      <c r="B61" s="4332">
        <v>
147</v>
      </c>
      <c r="C61" s="4332">
        <v>
153</v>
      </c>
      <c r="D61" s="4332">
        <v>
165</v>
      </c>
      <c r="E61" s="4332">
        <v>
163</v>
      </c>
      <c r="F61" s="4332">
        <v>
147</v>
      </c>
      <c r="G61" s="4332">
        <v>
141</v>
      </c>
      <c r="H61" s="4332">
        <v>
187</v>
      </c>
      <c r="I61" s="4332">
        <v>
171</v>
      </c>
      <c r="J61" s="4332">
        <v>
170</v>
      </c>
      <c r="K61" s="4332">
        <v>
153</v>
      </c>
      <c r="L61" s="4332">
        <v>
129</v>
      </c>
      <c r="M61" s="4332">
        <v>
131</v>
      </c>
      <c r="N61" s="4332">
        <v>
115</v>
      </c>
      <c r="O61" s="4332">
        <v>
111</v>
      </c>
    </row>
    <row r="62" spans="1:16" s="135" customFormat="1" ht="18" customHeight="1">
      <c r="A62" s="137" t="s">
        <v>
9949</v>
      </c>
      <c r="B62" s="4332">
        <v>
87</v>
      </c>
      <c r="C62" s="4332">
        <v>
94</v>
      </c>
      <c r="D62" s="4332">
        <v>
89</v>
      </c>
      <c r="E62" s="4332">
        <v>
81</v>
      </c>
      <c r="F62" s="4332">
        <v>
81</v>
      </c>
      <c r="G62" s="4332">
        <v>
61</v>
      </c>
      <c r="H62" s="4332">
        <v>
85</v>
      </c>
      <c r="I62" s="4332">
        <v>
80</v>
      </c>
      <c r="J62" s="4332">
        <v>
99</v>
      </c>
      <c r="K62" s="4332">
        <v>
101</v>
      </c>
      <c r="L62" s="4332">
        <v>
90</v>
      </c>
      <c r="M62" s="4332">
        <v>
83</v>
      </c>
      <c r="N62" s="4332">
        <v>
73</v>
      </c>
      <c r="O62" s="4332">
        <v>
57</v>
      </c>
      <c r="P62" s="158"/>
    </row>
    <row r="63" spans="1:16" s="158" customFormat="1" ht="18" customHeight="1">
      <c r="A63" s="137" t="s">
        <v>
9950</v>
      </c>
      <c r="B63" s="4332">
        <v>
72</v>
      </c>
      <c r="C63" s="4332">
        <v>
59</v>
      </c>
      <c r="D63" s="4332">
        <v>
54</v>
      </c>
      <c r="E63" s="4332">
        <v>
48</v>
      </c>
      <c r="F63" s="4332">
        <v>
60</v>
      </c>
      <c r="G63" s="4332">
        <v>
38</v>
      </c>
      <c r="H63" s="4332">
        <v>
58</v>
      </c>
      <c r="I63" s="4332">
        <v>
62</v>
      </c>
      <c r="J63" s="4332">
        <v>
64</v>
      </c>
      <c r="K63" s="4332">
        <v>
54</v>
      </c>
      <c r="L63" s="4332">
        <v>
56</v>
      </c>
      <c r="M63" s="4332">
        <v>
45</v>
      </c>
      <c r="N63" s="4332">
        <v>
45</v>
      </c>
      <c r="O63" s="4332">
        <v>
38</v>
      </c>
    </row>
    <row r="64" spans="1:16" s="158" customFormat="1" ht="18" customHeight="1">
      <c r="A64" s="137" t="s">
        <v>
9951</v>
      </c>
      <c r="B64" s="4332">
        <v>
47</v>
      </c>
      <c r="C64" s="4332">
        <v>
34</v>
      </c>
      <c r="D64" s="4332">
        <v>
40</v>
      </c>
      <c r="E64" s="4332">
        <v>
35</v>
      </c>
      <c r="F64" s="4332">
        <v>
40</v>
      </c>
      <c r="G64" s="4332">
        <v>
43</v>
      </c>
      <c r="H64" s="4332">
        <v>
59</v>
      </c>
      <c r="I64" s="4332">
        <v>
46</v>
      </c>
      <c r="J64" s="4332">
        <v>
64</v>
      </c>
      <c r="K64" s="4332">
        <v>
66</v>
      </c>
      <c r="L64" s="4332">
        <v>
57</v>
      </c>
      <c r="M64" s="4332">
        <v>
52</v>
      </c>
      <c r="N64" s="4332">
        <v>
43</v>
      </c>
      <c r="O64" s="4332">
        <v>
36</v>
      </c>
    </row>
    <row r="65" spans="1:16" s="158" customFormat="1" ht="18" customHeight="1">
      <c r="A65" s="137" t="s">
        <v>
9952</v>
      </c>
      <c r="B65" s="4332">
        <v>
205</v>
      </c>
      <c r="C65" s="4332">
        <v>
195</v>
      </c>
      <c r="D65" s="4332">
        <v>
199</v>
      </c>
      <c r="E65" s="4332">
        <v>
192</v>
      </c>
      <c r="F65" s="4332">
        <v>
174</v>
      </c>
      <c r="G65" s="4332">
        <v>
169</v>
      </c>
      <c r="H65" s="4332">
        <v>
216</v>
      </c>
      <c r="I65" s="4332">
        <v>
209</v>
      </c>
      <c r="J65" s="4332">
        <v>
219</v>
      </c>
      <c r="K65" s="4332">
        <v>
211</v>
      </c>
      <c r="L65" s="4332">
        <v>
196</v>
      </c>
      <c r="M65" s="4332">
        <v>
180</v>
      </c>
      <c r="N65" s="4332">
        <v>
157</v>
      </c>
      <c r="O65" s="4332">
        <v>
180</v>
      </c>
    </row>
    <row r="66" spans="1:16" s="158" customFormat="1" ht="18" customHeight="1">
      <c r="A66" s="137" t="s">
        <v>
9953</v>
      </c>
      <c r="B66" s="4332">
        <v>
113</v>
      </c>
      <c r="C66" s="4332">
        <v>
106</v>
      </c>
      <c r="D66" s="4332">
        <v>
109</v>
      </c>
      <c r="E66" s="4332">
        <v>
113</v>
      </c>
      <c r="F66" s="4332">
        <v>
166</v>
      </c>
      <c r="G66" s="4332">
        <v>
149</v>
      </c>
      <c r="H66" s="4332">
        <v>
166</v>
      </c>
      <c r="I66" s="4332">
        <v>
167</v>
      </c>
      <c r="J66" s="4332">
        <v>
156</v>
      </c>
      <c r="K66" s="4332">
        <v>
154</v>
      </c>
      <c r="L66" s="4332">
        <v>
118</v>
      </c>
      <c r="M66" s="4332">
        <v>
112</v>
      </c>
      <c r="N66" s="4332">
        <v>
102</v>
      </c>
      <c r="O66" s="4332">
        <v>
91</v>
      </c>
    </row>
    <row r="67" spans="1:16" s="158" customFormat="1" ht="18" customHeight="1">
      <c r="A67" s="137" t="s">
        <v>
9954</v>
      </c>
      <c r="B67" s="4332">
        <v>
108</v>
      </c>
      <c r="C67" s="4332">
        <v>
96</v>
      </c>
      <c r="D67" s="4332">
        <v>
98</v>
      </c>
      <c r="E67" s="4332">
        <v>
111</v>
      </c>
      <c r="F67" s="4332">
        <v>
139</v>
      </c>
      <c r="G67" s="4332">
        <v>
92</v>
      </c>
      <c r="H67" s="4332">
        <v>
124</v>
      </c>
      <c r="I67" s="4332">
        <v>
107</v>
      </c>
      <c r="J67" s="4332">
        <v>
154</v>
      </c>
      <c r="K67" s="4332">
        <v>
140</v>
      </c>
      <c r="L67" s="4332">
        <v>
88</v>
      </c>
      <c r="M67" s="4332">
        <v>
102</v>
      </c>
      <c r="N67" s="4332">
        <v>
85</v>
      </c>
      <c r="O67" s="4332">
        <v>
95</v>
      </c>
    </row>
    <row r="68" spans="1:16" s="158" customFormat="1" ht="18" customHeight="1">
      <c r="A68" s="137" t="s">
        <v>
9955</v>
      </c>
      <c r="B68" s="4332">
        <v>
144</v>
      </c>
      <c r="C68" s="4332">
        <v>
142</v>
      </c>
      <c r="D68" s="4332">
        <v>
142</v>
      </c>
      <c r="E68" s="4332">
        <v>
139</v>
      </c>
      <c r="F68" s="4332">
        <v>
120</v>
      </c>
      <c r="G68" s="4332">
        <v>
104</v>
      </c>
      <c r="H68" s="4332">
        <v>
136</v>
      </c>
      <c r="I68" s="4332">
        <v>
129</v>
      </c>
      <c r="J68" s="4332">
        <v>
125</v>
      </c>
      <c r="K68" s="4332">
        <v>
116</v>
      </c>
      <c r="L68" s="4332">
        <v>
113</v>
      </c>
      <c r="M68" s="4332">
        <v>
95</v>
      </c>
      <c r="N68" s="4332">
        <v>
96</v>
      </c>
      <c r="O68" s="4332">
        <v>
93</v>
      </c>
    </row>
    <row r="69" spans="1:16" s="158" customFormat="1" ht="18" customHeight="1">
      <c r="A69" s="137" t="s">
        <v>
9956</v>
      </c>
      <c r="B69" s="4332">
        <v>
175</v>
      </c>
      <c r="C69" s="4332">
        <v>
179</v>
      </c>
      <c r="D69" s="4332">
        <v>
253</v>
      </c>
      <c r="E69" s="4332">
        <v>
308</v>
      </c>
      <c r="F69" s="4332">
        <v>
362</v>
      </c>
      <c r="G69" s="4332">
        <v>
326</v>
      </c>
      <c r="H69" s="4332">
        <v>
334</v>
      </c>
      <c r="I69" s="4332">
        <v>
279</v>
      </c>
      <c r="J69" s="4332">
        <v>
252</v>
      </c>
      <c r="K69" s="4332">
        <v>
223</v>
      </c>
      <c r="L69" s="4332">
        <v>
167</v>
      </c>
      <c r="M69" s="4332">
        <v>
181</v>
      </c>
      <c r="N69" s="4332">
        <v>
161</v>
      </c>
      <c r="O69" s="4332">
        <v>
147</v>
      </c>
    </row>
    <row r="70" spans="1:16" s="135" customFormat="1" ht="18" customHeight="1">
      <c r="A70" s="137" t="s">
        <v>
9957</v>
      </c>
      <c r="B70" s="4332">
        <v>
68</v>
      </c>
      <c r="C70" s="4332">
        <v>
51</v>
      </c>
      <c r="D70" s="4332">
        <v>
80</v>
      </c>
      <c r="E70" s="4332">
        <v>
85</v>
      </c>
      <c r="F70" s="4332">
        <v>
96</v>
      </c>
      <c r="G70" s="4332">
        <v>
100</v>
      </c>
      <c r="H70" s="4332">
        <v>
108</v>
      </c>
      <c r="I70" s="4332">
        <v>
97</v>
      </c>
      <c r="J70" s="4332">
        <v>
118</v>
      </c>
      <c r="K70" s="4332">
        <v>
84</v>
      </c>
      <c r="L70" s="4332">
        <v>
130</v>
      </c>
      <c r="M70" s="4332">
        <v>
106</v>
      </c>
      <c r="N70" s="4332">
        <v>
83</v>
      </c>
      <c r="O70" s="4332">
        <v>
77</v>
      </c>
      <c r="P70" s="158"/>
    </row>
    <row r="71" spans="1:16" s="158" customFormat="1" ht="18" customHeight="1">
      <c r="A71" s="137" t="s">
        <v>
9958</v>
      </c>
      <c r="B71" s="4332">
        <v>
155</v>
      </c>
      <c r="C71" s="4332">
        <v>
148</v>
      </c>
      <c r="D71" s="4332">
        <v>
161</v>
      </c>
      <c r="E71" s="4332">
        <v>
149</v>
      </c>
      <c r="F71" s="4332">
        <v>
160</v>
      </c>
      <c r="G71" s="4332">
        <v>
139</v>
      </c>
      <c r="H71" s="4332">
        <v>
182</v>
      </c>
      <c r="I71" s="4332">
        <v>
123</v>
      </c>
      <c r="J71" s="4332">
        <v>
165</v>
      </c>
      <c r="K71" s="4332">
        <v>
143</v>
      </c>
      <c r="L71" s="4332">
        <v>
142</v>
      </c>
      <c r="M71" s="4332">
        <v>
103</v>
      </c>
      <c r="N71" s="4332">
        <v>
91</v>
      </c>
      <c r="O71" s="4332">
        <v>
76</v>
      </c>
    </row>
    <row r="72" spans="1:16" s="158" customFormat="1" ht="18" customHeight="1">
      <c r="A72" s="137" t="s">
        <v>
9959</v>
      </c>
      <c r="B72" s="4332">
        <v>
191</v>
      </c>
      <c r="C72" s="4332">
        <v>
173</v>
      </c>
      <c r="D72" s="4332">
        <v>
192</v>
      </c>
      <c r="E72" s="4332">
        <v>
148</v>
      </c>
      <c r="F72" s="4332">
        <v>
179</v>
      </c>
      <c r="G72" s="4332">
        <v>
161</v>
      </c>
      <c r="H72" s="4332">
        <v>
189</v>
      </c>
      <c r="I72" s="4332">
        <v>
147</v>
      </c>
      <c r="J72" s="4332">
        <v>
164</v>
      </c>
      <c r="K72" s="4332">
        <v>
154</v>
      </c>
      <c r="L72" s="4332">
        <v>
104</v>
      </c>
      <c r="M72" s="4332">
        <v>
104</v>
      </c>
      <c r="N72" s="4332">
        <v>
99</v>
      </c>
      <c r="O72" s="4332">
        <v>
95</v>
      </c>
    </row>
    <row r="73" spans="1:16" s="158" customFormat="1" ht="18" customHeight="1">
      <c r="A73" s="137" t="s">
        <v>
9960</v>
      </c>
      <c r="B73" s="4332">
        <v>
172</v>
      </c>
      <c r="C73" s="4332">
        <v>
113</v>
      </c>
      <c r="D73" s="4332">
        <v>
155</v>
      </c>
      <c r="E73" s="4332">
        <v>
114</v>
      </c>
      <c r="F73" s="4332">
        <v>
142</v>
      </c>
      <c r="G73" s="4332">
        <v>
119</v>
      </c>
      <c r="H73" s="4332">
        <v>
143</v>
      </c>
      <c r="I73" s="4332">
        <v>
135</v>
      </c>
      <c r="J73" s="4332">
        <v>
175</v>
      </c>
      <c r="K73" s="4332">
        <v>
134</v>
      </c>
      <c r="L73" s="4332">
        <v>
112</v>
      </c>
      <c r="M73" s="4332">
        <v>
118</v>
      </c>
      <c r="N73" s="4332">
        <v>
136</v>
      </c>
      <c r="O73" s="4332">
        <v>
88</v>
      </c>
    </row>
    <row r="74" spans="1:16" s="135" customFormat="1" ht="18" customHeight="1">
      <c r="A74" s="137" t="s">
        <v>
9961</v>
      </c>
      <c r="B74" s="4332">
        <v>
193</v>
      </c>
      <c r="C74" s="4332">
        <v>
128</v>
      </c>
      <c r="D74" s="4332">
        <v>
166</v>
      </c>
      <c r="E74" s="4332">
        <v>
129</v>
      </c>
      <c r="F74" s="4332">
        <v>
161</v>
      </c>
      <c r="G74" s="4332">
        <v>
105</v>
      </c>
      <c r="H74" s="4332">
        <v>
151</v>
      </c>
      <c r="I74" s="4332">
        <v>
128</v>
      </c>
      <c r="J74" s="4332">
        <v>
159</v>
      </c>
      <c r="K74" s="4332">
        <v>
102</v>
      </c>
      <c r="L74" s="4332">
        <v>
122</v>
      </c>
      <c r="M74" s="4332">
        <v>
126</v>
      </c>
      <c r="N74" s="4332">
        <v>
118</v>
      </c>
      <c r="O74" s="4332">
        <v>
97</v>
      </c>
      <c r="P74" s="158"/>
    </row>
    <row r="75" spans="1:16" s="158" customFormat="1" ht="18" customHeight="1">
      <c r="A75" s="240" t="s">
        <v>
9962</v>
      </c>
      <c r="B75" s="4332">
        <v>
131</v>
      </c>
      <c r="C75" s="4332">
        <v>
89</v>
      </c>
      <c r="D75" s="4332">
        <v>
138</v>
      </c>
      <c r="E75" s="4332">
        <v>
125</v>
      </c>
      <c r="F75" s="4332">
        <v>
145</v>
      </c>
      <c r="G75" s="4332">
        <v>
151</v>
      </c>
      <c r="H75" s="4332">
        <v>
227</v>
      </c>
      <c r="I75" s="4332">
        <v>
211</v>
      </c>
      <c r="J75" s="4332">
        <v>
210</v>
      </c>
      <c r="K75" s="4332">
        <v>
209</v>
      </c>
      <c r="L75" s="4332">
        <v>
159</v>
      </c>
      <c r="M75" s="4332">
        <v>
145</v>
      </c>
      <c r="N75" s="4332">
        <v>
103</v>
      </c>
      <c r="O75" s="4332">
        <v>
89</v>
      </c>
    </row>
    <row r="76" spans="1:16" s="158" customFormat="1" ht="18" customHeight="1">
      <c r="A76" s="240" t="s">
        <v>
9963</v>
      </c>
      <c r="B76" s="4332">
        <v>
129</v>
      </c>
      <c r="C76" s="4332">
        <v>
123</v>
      </c>
      <c r="D76" s="4332">
        <v>
184</v>
      </c>
      <c r="E76" s="4332">
        <v>
144</v>
      </c>
      <c r="F76" s="4332">
        <v>
204</v>
      </c>
      <c r="G76" s="4332">
        <v>
196</v>
      </c>
      <c r="H76" s="4332">
        <v>
191</v>
      </c>
      <c r="I76" s="4332">
        <v>
196</v>
      </c>
      <c r="J76" s="4332">
        <v>
187</v>
      </c>
      <c r="K76" s="4332">
        <v>
169</v>
      </c>
      <c r="L76" s="4332">
        <v>
143</v>
      </c>
      <c r="M76" s="4332">
        <v>
112</v>
      </c>
      <c r="N76" s="4332">
        <v>
89</v>
      </c>
      <c r="O76" s="4332">
        <v>
66</v>
      </c>
    </row>
    <row r="77" spans="1:16" s="158" customFormat="1" ht="18" customHeight="1">
      <c r="A77" s="240" t="s">
        <v>
9964</v>
      </c>
      <c r="B77" s="4332">
        <v>
177</v>
      </c>
      <c r="C77" s="4332">
        <v>
153</v>
      </c>
      <c r="D77" s="4332">
        <v>
133</v>
      </c>
      <c r="E77" s="4332">
        <v>
117</v>
      </c>
      <c r="F77" s="4332">
        <v>
129</v>
      </c>
      <c r="G77" s="4332">
        <v>
115</v>
      </c>
      <c r="H77" s="4332">
        <v>
110</v>
      </c>
      <c r="I77" s="4332">
        <v>
109</v>
      </c>
      <c r="J77" s="4332">
        <v>
106</v>
      </c>
      <c r="K77" s="4332">
        <v>
85</v>
      </c>
      <c r="L77" s="4332">
        <v>
93</v>
      </c>
      <c r="M77" s="4332">
        <v>
76</v>
      </c>
      <c r="N77" s="4332">
        <v>
67</v>
      </c>
      <c r="O77" s="4332">
        <v>
73</v>
      </c>
    </row>
    <row r="78" spans="1:16" s="158" customFormat="1" ht="18" customHeight="1">
      <c r="A78" s="240" t="s">
        <v>
9965</v>
      </c>
      <c r="B78" s="4332">
        <v>
84</v>
      </c>
      <c r="C78" s="4332">
        <v>
70</v>
      </c>
      <c r="D78" s="4332">
        <v>
95</v>
      </c>
      <c r="E78" s="4332">
        <v>
74</v>
      </c>
      <c r="F78" s="4332">
        <v>
79</v>
      </c>
      <c r="G78" s="4332">
        <v>
53</v>
      </c>
      <c r="H78" s="4332">
        <v>
77</v>
      </c>
      <c r="I78" s="4332">
        <v>
68</v>
      </c>
      <c r="J78" s="4332">
        <v>
117</v>
      </c>
      <c r="K78" s="4332">
        <v>
98</v>
      </c>
      <c r="L78" s="4332">
        <v>
85</v>
      </c>
      <c r="M78" s="4332">
        <v>
77</v>
      </c>
      <c r="N78" s="4332">
        <v>
69</v>
      </c>
      <c r="O78" s="4332">
        <v>
66</v>
      </c>
    </row>
    <row r="79" spans="1:16" s="158" customFormat="1" ht="18" customHeight="1">
      <c r="A79" s="240" t="s">
        <v>
9966</v>
      </c>
      <c r="B79" s="4332">
        <v>
147</v>
      </c>
      <c r="C79" s="4332">
        <v>
122</v>
      </c>
      <c r="D79" s="4332">
        <v>
114</v>
      </c>
      <c r="E79" s="4332">
        <v>
87</v>
      </c>
      <c r="F79" s="4332">
        <v>
115</v>
      </c>
      <c r="G79" s="4332">
        <v>
113</v>
      </c>
      <c r="H79" s="4332">
        <v>
146</v>
      </c>
      <c r="I79" s="4332">
        <v>
149</v>
      </c>
      <c r="J79" s="4332">
        <v>
151</v>
      </c>
      <c r="K79" s="4332">
        <v>
116</v>
      </c>
      <c r="L79" s="4332">
        <v>
109</v>
      </c>
      <c r="M79" s="4332">
        <v>
108</v>
      </c>
      <c r="N79" s="4332">
        <v>
103</v>
      </c>
      <c r="O79" s="4332">
        <v>
83</v>
      </c>
    </row>
    <row r="80" spans="1:16" s="158" customFormat="1" ht="18" customHeight="1">
      <c r="A80" s="240" t="s">
        <v>
9967</v>
      </c>
      <c r="B80" s="4332">
        <v>
111</v>
      </c>
      <c r="C80" s="4332">
        <v>
80</v>
      </c>
      <c r="D80" s="4332">
        <v>
109</v>
      </c>
      <c r="E80" s="4332">
        <v>
87</v>
      </c>
      <c r="F80" s="4332">
        <v>
104</v>
      </c>
      <c r="G80" s="4332">
        <v>
107</v>
      </c>
      <c r="H80" s="4332">
        <v>
139</v>
      </c>
      <c r="I80" s="4332">
        <v>
127</v>
      </c>
      <c r="J80" s="4332">
        <v>
156</v>
      </c>
      <c r="K80" s="4332">
        <v>
130</v>
      </c>
      <c r="L80" s="4332">
        <v>
109</v>
      </c>
      <c r="M80" s="4332">
        <v>
93</v>
      </c>
      <c r="N80" s="4332">
        <v>
80</v>
      </c>
      <c r="O80" s="4332">
        <v>
69</v>
      </c>
    </row>
    <row r="81" spans="1:16" s="158" customFormat="1" ht="18" customHeight="1">
      <c r="A81" s="240" t="s">
        <v>
9968</v>
      </c>
      <c r="B81" s="4332">
        <v>
140</v>
      </c>
      <c r="C81" s="4332">
        <v>
116</v>
      </c>
      <c r="D81" s="4332">
        <v>
116</v>
      </c>
      <c r="E81" s="4332">
        <v>
91</v>
      </c>
      <c r="F81" s="4332">
        <v>
126</v>
      </c>
      <c r="G81" s="4332">
        <v>
110</v>
      </c>
      <c r="H81" s="4332">
        <v>
123</v>
      </c>
      <c r="I81" s="4332">
        <v>
112</v>
      </c>
      <c r="J81" s="4332">
        <v>
141</v>
      </c>
      <c r="K81" s="4332">
        <v>
137</v>
      </c>
      <c r="L81" s="4332">
        <v>
138</v>
      </c>
      <c r="M81" s="4332">
        <v>
126</v>
      </c>
      <c r="N81" s="4332">
        <v>
87</v>
      </c>
      <c r="O81" s="4332">
        <v>
93</v>
      </c>
    </row>
    <row r="82" spans="1:16" s="135" customFormat="1" ht="18" customHeight="1">
      <c r="A82" s="240" t="s">
        <v>
9969</v>
      </c>
      <c r="B82" s="4332">
        <v>
113</v>
      </c>
      <c r="C82" s="4332">
        <v>
112</v>
      </c>
      <c r="D82" s="4332">
        <v>
135</v>
      </c>
      <c r="E82" s="4332">
        <v>
101</v>
      </c>
      <c r="F82" s="4332">
        <v>
155</v>
      </c>
      <c r="G82" s="4332">
        <v>
151</v>
      </c>
      <c r="H82" s="4332">
        <v>
186</v>
      </c>
      <c r="I82" s="4332">
        <v>
158</v>
      </c>
      <c r="J82" s="4332">
        <v>
184</v>
      </c>
      <c r="K82" s="4332">
        <v>
166</v>
      </c>
      <c r="L82" s="4332">
        <v>
135</v>
      </c>
      <c r="M82" s="4332">
        <v>
110</v>
      </c>
      <c r="N82" s="4332">
        <v>
105</v>
      </c>
      <c r="O82" s="4332">
        <v>
75</v>
      </c>
      <c r="P82" s="158"/>
    </row>
    <row r="83" spans="1:16" s="158" customFormat="1" ht="18" customHeight="1">
      <c r="A83" s="240" t="s">
        <v>
9970</v>
      </c>
      <c r="B83" s="4332">
        <v>
49</v>
      </c>
      <c r="C83" s="4332">
        <v>
50</v>
      </c>
      <c r="D83" s="4332">
        <v>
59</v>
      </c>
      <c r="E83" s="4332">
        <v>
55</v>
      </c>
      <c r="F83" s="4332">
        <v>
81</v>
      </c>
      <c r="G83" s="4332">
        <v>
63</v>
      </c>
      <c r="H83" s="4332">
        <v>
85</v>
      </c>
      <c r="I83" s="4332">
        <v>
108</v>
      </c>
      <c r="J83" s="4332">
        <v>
107</v>
      </c>
      <c r="K83" s="4332">
        <v>
104</v>
      </c>
      <c r="L83" s="4332">
        <v>
73</v>
      </c>
      <c r="M83" s="4332">
        <v>
76</v>
      </c>
      <c r="N83" s="4332">
        <v>
53</v>
      </c>
      <c r="O83" s="4332">
        <v>
80</v>
      </c>
    </row>
    <row r="84" spans="1:16" s="158" customFormat="1" ht="18" customHeight="1">
      <c r="A84" s="240" t="s">
        <v>
9971</v>
      </c>
      <c r="B84" s="4332">
        <v>
59</v>
      </c>
      <c r="C84" s="4332">
        <v>
38</v>
      </c>
      <c r="D84" s="4332">
        <v>
43</v>
      </c>
      <c r="E84" s="4332">
        <v>
35</v>
      </c>
      <c r="F84" s="4332">
        <v>
39</v>
      </c>
      <c r="G84" s="4332">
        <v>
42</v>
      </c>
      <c r="H84" s="4332">
        <v>
48</v>
      </c>
      <c r="I84" s="4332">
        <v>
30</v>
      </c>
      <c r="J84" s="4332">
        <v>
31</v>
      </c>
      <c r="K84" s="4332">
        <v>
27</v>
      </c>
      <c r="L84" s="4332">
        <v>
20</v>
      </c>
      <c r="M84" s="4332">
        <v>
20</v>
      </c>
      <c r="N84" s="4332">
        <v>
18</v>
      </c>
      <c r="O84" s="4332">
        <v>
22</v>
      </c>
    </row>
    <row r="85" spans="1:16" s="158" customFormat="1" ht="18" customHeight="1">
      <c r="A85" s="240" t="s">
        <v>
9972</v>
      </c>
      <c r="B85" s="4332">
        <v>
117</v>
      </c>
      <c r="C85" s="4332">
        <v>
91</v>
      </c>
      <c r="D85" s="4332">
        <v>
125</v>
      </c>
      <c r="E85" s="4332">
        <v>
73</v>
      </c>
      <c r="F85" s="4332">
        <v>
113</v>
      </c>
      <c r="G85" s="4332">
        <v>
105</v>
      </c>
      <c r="H85" s="4332">
        <v>
129</v>
      </c>
      <c r="I85" s="4332">
        <v>
137</v>
      </c>
      <c r="J85" s="4332">
        <v>
149</v>
      </c>
      <c r="K85" s="4332">
        <v>
119</v>
      </c>
      <c r="L85" s="4332">
        <v>
132</v>
      </c>
      <c r="M85" s="4332">
        <v>
137</v>
      </c>
      <c r="N85" s="4332">
        <v>
119</v>
      </c>
      <c r="O85" s="4332">
        <v>
94</v>
      </c>
    </row>
    <row r="86" spans="1:16" s="158" customFormat="1" ht="18" customHeight="1">
      <c r="A86" s="240" t="s">
        <v>
9973</v>
      </c>
      <c r="B86" s="4332">
        <v>
223</v>
      </c>
      <c r="C86" s="4332">
        <v>
191</v>
      </c>
      <c r="D86" s="4332">
        <v>
214</v>
      </c>
      <c r="E86" s="4332">
        <v>
189</v>
      </c>
      <c r="F86" s="4332">
        <v>
216</v>
      </c>
      <c r="G86" s="4332">
        <v>
174</v>
      </c>
      <c r="H86" s="4332">
        <v>
233</v>
      </c>
      <c r="I86" s="4332">
        <v>
194</v>
      </c>
      <c r="J86" s="4332">
        <v>
227</v>
      </c>
      <c r="K86" s="4332">
        <v>
242</v>
      </c>
      <c r="L86" s="4332">
        <v>
215</v>
      </c>
      <c r="M86" s="4332">
        <v>
194</v>
      </c>
      <c r="N86" s="4332">
        <v>
167</v>
      </c>
      <c r="O86" s="4332">
        <v>
157</v>
      </c>
    </row>
    <row r="87" spans="1:16" s="158" customFormat="1" ht="18" customHeight="1">
      <c r="A87" s="240" t="s">
        <v>
9974</v>
      </c>
      <c r="B87" s="4332">
        <v>
122</v>
      </c>
      <c r="C87" s="4332">
        <v>
83</v>
      </c>
      <c r="D87" s="4332">
        <v>
109</v>
      </c>
      <c r="E87" s="4332">
        <v>
107</v>
      </c>
      <c r="F87" s="4332">
        <v>
114</v>
      </c>
      <c r="G87" s="4332">
        <v>
118</v>
      </c>
      <c r="H87" s="4332">
        <v>
157</v>
      </c>
      <c r="I87" s="4332">
        <v>
110</v>
      </c>
      <c r="J87" s="4332">
        <v>
176</v>
      </c>
      <c r="K87" s="4332">
        <v>
131</v>
      </c>
      <c r="L87" s="4332">
        <v>
148</v>
      </c>
      <c r="M87" s="4332">
        <v>
105</v>
      </c>
      <c r="N87" s="4332">
        <v>
104</v>
      </c>
      <c r="O87" s="4332">
        <v>
97</v>
      </c>
    </row>
    <row r="88" spans="1:16" s="158" customFormat="1" ht="18" customHeight="1">
      <c r="A88" s="137" t="s">
        <v>
9975</v>
      </c>
      <c r="B88" s="4332">
        <v>
52</v>
      </c>
      <c r="C88" s="4332">
        <v>
38</v>
      </c>
      <c r="D88" s="4332">
        <v>
41</v>
      </c>
      <c r="E88" s="4332">
        <v>
44</v>
      </c>
      <c r="F88" s="4332">
        <v>
60</v>
      </c>
      <c r="G88" s="4332">
        <v>
71</v>
      </c>
      <c r="H88" s="4332">
        <v>
106</v>
      </c>
      <c r="I88" s="4332">
        <v>
99</v>
      </c>
      <c r="J88" s="4332">
        <v>
110</v>
      </c>
      <c r="K88" s="4332">
        <v>
80</v>
      </c>
      <c r="L88" s="4332">
        <v>
72</v>
      </c>
      <c r="M88" s="4332">
        <v>
61</v>
      </c>
      <c r="N88" s="4332">
        <v>
55</v>
      </c>
      <c r="O88" s="4332">
        <v>
53</v>
      </c>
    </row>
    <row r="89" spans="1:16" s="158" customFormat="1" ht="18" customHeight="1">
      <c r="A89" s="137" t="s">
        <v>
9976</v>
      </c>
      <c r="B89" s="4332">
        <v>
116</v>
      </c>
      <c r="C89" s="4332">
        <v>
104</v>
      </c>
      <c r="D89" s="4332">
        <v>
144</v>
      </c>
      <c r="E89" s="4332">
        <v>
123</v>
      </c>
      <c r="F89" s="4332">
        <v>
158</v>
      </c>
      <c r="G89" s="4332">
        <v>
123</v>
      </c>
      <c r="H89" s="4332">
        <v>
238</v>
      </c>
      <c r="I89" s="4332">
        <v>
216</v>
      </c>
      <c r="J89" s="4332">
        <v>
250</v>
      </c>
      <c r="K89" s="4332">
        <v>
208</v>
      </c>
      <c r="L89" s="4332">
        <v>
177</v>
      </c>
      <c r="M89" s="4332">
        <v>
157</v>
      </c>
      <c r="N89" s="4332">
        <v>
127</v>
      </c>
      <c r="O89" s="4332">
        <v>
134</v>
      </c>
    </row>
    <row r="90" spans="1:16" s="158" customFormat="1" ht="18" customHeight="1">
      <c r="A90" s="137" t="s">
        <v>
9977</v>
      </c>
      <c r="B90" s="4332">
        <v>
72</v>
      </c>
      <c r="C90" s="4332">
        <v>
73</v>
      </c>
      <c r="D90" s="4332">
        <v>
85</v>
      </c>
      <c r="E90" s="4332">
        <v>
70</v>
      </c>
      <c r="F90" s="4332">
        <v>
93</v>
      </c>
      <c r="G90" s="4332">
        <v>
97</v>
      </c>
      <c r="H90" s="4332">
        <v>
125</v>
      </c>
      <c r="I90" s="4332">
        <v>
117</v>
      </c>
      <c r="J90" s="4332">
        <v>
136</v>
      </c>
      <c r="K90" s="4332">
        <v>
125</v>
      </c>
      <c r="L90" s="4332">
        <v>
113</v>
      </c>
      <c r="M90" s="4332">
        <v>
95</v>
      </c>
      <c r="N90" s="4332">
        <v>
84</v>
      </c>
      <c r="O90" s="4332">
        <v>
69</v>
      </c>
    </row>
    <row r="91" spans="1:16" s="158" customFormat="1" ht="18" customHeight="1">
      <c r="A91" s="137" t="s">
        <v>
9978</v>
      </c>
      <c r="B91" s="4332">
        <v>
74</v>
      </c>
      <c r="C91" s="4332">
        <v>
80</v>
      </c>
      <c r="D91" s="4332">
        <v>
94</v>
      </c>
      <c r="E91" s="4332">
        <v>
93</v>
      </c>
      <c r="F91" s="4332">
        <v>
95</v>
      </c>
      <c r="G91" s="4332">
        <v>
70</v>
      </c>
      <c r="H91" s="4332">
        <v>
145</v>
      </c>
      <c r="I91" s="4332">
        <v>
108</v>
      </c>
      <c r="J91" s="4332">
        <v>
100</v>
      </c>
      <c r="K91" s="4332">
        <v>
94</v>
      </c>
      <c r="L91" s="4332">
        <v>
88</v>
      </c>
      <c r="M91" s="4332">
        <v>
67</v>
      </c>
      <c r="N91" s="4332">
        <v>
61</v>
      </c>
      <c r="O91" s="4332">
        <v>
33</v>
      </c>
    </row>
    <row r="92" spans="1:16" s="158" customFormat="1" ht="18" customHeight="1">
      <c r="A92" s="137" t="s">
        <v>
9979</v>
      </c>
      <c r="B92" s="4332">
        <v>
48</v>
      </c>
      <c r="C92" s="4332">
        <v>
46</v>
      </c>
      <c r="D92" s="4332">
        <v>
46</v>
      </c>
      <c r="E92" s="4332">
        <v>
50</v>
      </c>
      <c r="F92" s="4332">
        <v>
48</v>
      </c>
      <c r="G92" s="4332">
        <v>
55</v>
      </c>
      <c r="H92" s="4332">
        <v>
82</v>
      </c>
      <c r="I92" s="4332">
        <v>
71</v>
      </c>
      <c r="J92" s="4332">
        <v>
91</v>
      </c>
      <c r="K92" s="4332">
        <v>
71</v>
      </c>
      <c r="L92" s="4332">
        <v>
59</v>
      </c>
      <c r="M92" s="4332">
        <v>
64</v>
      </c>
      <c r="N92" s="4332">
        <v>
57</v>
      </c>
      <c r="O92" s="4332">
        <v>
57</v>
      </c>
    </row>
    <row r="93" spans="1:16" s="158" customFormat="1" ht="18" customHeight="1">
      <c r="A93" s="137" t="s">
        <v>
9980</v>
      </c>
      <c r="B93" s="4332">
        <v>
74</v>
      </c>
      <c r="C93" s="4332">
        <v>
63</v>
      </c>
      <c r="D93" s="4332">
        <v>
82</v>
      </c>
      <c r="E93" s="4332">
        <v>
71</v>
      </c>
      <c r="F93" s="4332">
        <v>
73</v>
      </c>
      <c r="G93" s="4332">
        <v>
57</v>
      </c>
      <c r="H93" s="4332">
        <v>
85</v>
      </c>
      <c r="I93" s="4332">
        <v>
57</v>
      </c>
      <c r="J93" s="4332">
        <v>
74</v>
      </c>
      <c r="K93" s="4332">
        <v>
70</v>
      </c>
      <c r="L93" s="4332">
        <v>
78</v>
      </c>
      <c r="M93" s="4332">
        <v>
52</v>
      </c>
      <c r="N93" s="4332">
        <v>
58</v>
      </c>
      <c r="O93" s="4332">
        <v>
58</v>
      </c>
    </row>
    <row r="94" spans="1:16" s="158" customFormat="1" ht="18" customHeight="1">
      <c r="A94" s="137" t="s">
        <v>
9981</v>
      </c>
      <c r="B94" s="4332">
        <v>
53</v>
      </c>
      <c r="C94" s="4332">
        <v>
61</v>
      </c>
      <c r="D94" s="4332">
        <v>
60</v>
      </c>
      <c r="E94" s="4332">
        <v>
33</v>
      </c>
      <c r="F94" s="4332">
        <v>
51</v>
      </c>
      <c r="G94" s="4332">
        <v>
48</v>
      </c>
      <c r="H94" s="4332">
        <v>
71</v>
      </c>
      <c r="I94" s="4332">
        <v>
74</v>
      </c>
      <c r="J94" s="4332">
        <v>
86</v>
      </c>
      <c r="K94" s="4332">
        <v>
88</v>
      </c>
      <c r="L94" s="4332">
        <v>
91</v>
      </c>
      <c r="M94" s="4332">
        <v>
64</v>
      </c>
      <c r="N94" s="4332">
        <v>
63</v>
      </c>
      <c r="O94" s="4332">
        <v>
52</v>
      </c>
    </row>
    <row r="95" spans="1:16" s="158" customFormat="1" ht="18" customHeight="1">
      <c r="A95" s="137" t="s">
        <v>
9982</v>
      </c>
      <c r="B95" s="4332">
        <v>
61</v>
      </c>
      <c r="C95" s="4332">
        <v>
39</v>
      </c>
      <c r="D95" s="4332">
        <v>
56</v>
      </c>
      <c r="E95" s="4332">
        <v>
44</v>
      </c>
      <c r="F95" s="4332">
        <v>
58</v>
      </c>
      <c r="G95" s="4332">
        <v>
65</v>
      </c>
      <c r="H95" s="4332">
        <v>
86</v>
      </c>
      <c r="I95" s="4332">
        <v>
71</v>
      </c>
      <c r="J95" s="4332">
        <v>
79</v>
      </c>
      <c r="K95" s="4332">
        <v>
66</v>
      </c>
      <c r="L95" s="4332">
        <v>
44</v>
      </c>
      <c r="M95" s="4332">
        <v>
35</v>
      </c>
      <c r="N95" s="4332">
        <v>
47</v>
      </c>
      <c r="O95" s="4332">
        <v>
45</v>
      </c>
    </row>
    <row r="96" spans="1:16" s="135" customFormat="1" ht="18" customHeight="1">
      <c r="A96" s="137" t="s">
        <v>
9983</v>
      </c>
      <c r="B96" s="4332">
        <v>
52</v>
      </c>
      <c r="C96" s="4332">
        <v>
49</v>
      </c>
      <c r="D96" s="4332">
        <v>
41</v>
      </c>
      <c r="E96" s="4332">
        <v>
38</v>
      </c>
      <c r="F96" s="4332">
        <v>
37</v>
      </c>
      <c r="G96" s="4332">
        <v>
36</v>
      </c>
      <c r="H96" s="4332">
        <v>
65</v>
      </c>
      <c r="I96" s="4332">
        <v>
41</v>
      </c>
      <c r="J96" s="4332">
        <v>
71</v>
      </c>
      <c r="K96" s="4332">
        <v>
55</v>
      </c>
      <c r="L96" s="4332">
        <v>
49</v>
      </c>
      <c r="M96" s="4332">
        <v>
41</v>
      </c>
      <c r="N96" s="4332">
        <v>
41</v>
      </c>
      <c r="O96" s="4332">
        <v>
27</v>
      </c>
      <c r="P96" s="158"/>
    </row>
    <row r="97" spans="1:16" s="158" customFormat="1" ht="18" customHeight="1">
      <c r="A97" s="137" t="s">
        <v>
9984</v>
      </c>
      <c r="B97" s="4332">
        <v>
133</v>
      </c>
      <c r="C97" s="4332">
        <v>
112</v>
      </c>
      <c r="D97" s="4332">
        <v>
130</v>
      </c>
      <c r="E97" s="4332">
        <v>
104</v>
      </c>
      <c r="F97" s="4332">
        <v>
124</v>
      </c>
      <c r="G97" s="4332">
        <v>
95</v>
      </c>
      <c r="H97" s="4332">
        <v>
121</v>
      </c>
      <c r="I97" s="4332">
        <v>
91</v>
      </c>
      <c r="J97" s="4332">
        <v>
130</v>
      </c>
      <c r="K97" s="4332">
        <v>
100</v>
      </c>
      <c r="L97" s="4332">
        <v>
112</v>
      </c>
      <c r="M97" s="4332">
        <v>
88</v>
      </c>
      <c r="N97" s="4332">
        <v>
65</v>
      </c>
      <c r="O97" s="4332">
        <v>
55</v>
      </c>
    </row>
    <row r="98" spans="1:16" s="158" customFormat="1" ht="18" customHeight="1">
      <c r="A98" s="137" t="s">
        <v>
9985</v>
      </c>
      <c r="B98" s="4332">
        <v>
99</v>
      </c>
      <c r="C98" s="4332">
        <v>
105</v>
      </c>
      <c r="D98" s="4332">
        <v>
112</v>
      </c>
      <c r="E98" s="4332">
        <v>
99</v>
      </c>
      <c r="F98" s="4332">
        <v>
114</v>
      </c>
      <c r="G98" s="4332">
        <v>
97</v>
      </c>
      <c r="H98" s="4332">
        <v>
116</v>
      </c>
      <c r="I98" s="4332">
        <v>
106</v>
      </c>
      <c r="J98" s="4332">
        <v>
96</v>
      </c>
      <c r="K98" s="4332">
        <v>
87</v>
      </c>
      <c r="L98" s="4332">
        <v>
110</v>
      </c>
      <c r="M98" s="4332">
        <v>
71</v>
      </c>
      <c r="N98" s="4332">
        <v>
64</v>
      </c>
      <c r="O98" s="4332">
        <v>
86</v>
      </c>
    </row>
    <row r="99" spans="1:16" s="158" customFormat="1" ht="18" customHeight="1">
      <c r="A99" s="137" t="s">
        <v>
9986</v>
      </c>
      <c r="B99" s="4332">
        <v>
136</v>
      </c>
      <c r="C99" s="4332">
        <v>
113</v>
      </c>
      <c r="D99" s="4332">
        <v>
135</v>
      </c>
      <c r="E99" s="4332">
        <v>
131</v>
      </c>
      <c r="F99" s="4332">
        <v>
150</v>
      </c>
      <c r="G99" s="4332">
        <v>
134</v>
      </c>
      <c r="H99" s="4332">
        <v>
151</v>
      </c>
      <c r="I99" s="4332">
        <v>
146</v>
      </c>
      <c r="J99" s="4332">
        <v>
167</v>
      </c>
      <c r="K99" s="4332">
        <v>
161</v>
      </c>
      <c r="L99" s="4332">
        <v>
168</v>
      </c>
      <c r="M99" s="4332">
        <v>
150</v>
      </c>
      <c r="N99" s="4332">
        <v>
127</v>
      </c>
      <c r="O99" s="4332">
        <v>
118</v>
      </c>
    </row>
    <row r="100" spans="1:16" s="158" customFormat="1" ht="18" customHeight="1">
      <c r="A100" s="137" t="s">
        <v>
9987</v>
      </c>
      <c r="B100" s="4332">
        <v>
21</v>
      </c>
      <c r="C100" s="4332">
        <v>
23</v>
      </c>
      <c r="D100" s="4332">
        <v>
25</v>
      </c>
      <c r="E100" s="4332">
        <v>
33</v>
      </c>
      <c r="F100" s="4332">
        <v>
31</v>
      </c>
      <c r="G100" s="4332">
        <v>
21</v>
      </c>
      <c r="H100" s="4332">
        <v>
41</v>
      </c>
      <c r="I100" s="4332">
        <v>
48</v>
      </c>
      <c r="J100" s="4332">
        <v>
35</v>
      </c>
      <c r="K100" s="4332">
        <v>
65</v>
      </c>
      <c r="L100" s="4332">
        <v>
40</v>
      </c>
      <c r="M100" s="4332">
        <v>
67</v>
      </c>
      <c r="N100" s="4332">
        <v>
46</v>
      </c>
      <c r="O100" s="4332">
        <v>
43</v>
      </c>
    </row>
    <row r="101" spans="1:16" s="158" customFormat="1" ht="18" customHeight="1">
      <c r="A101" s="137" t="s">
        <v>
9988</v>
      </c>
      <c r="B101" s="4332">
        <v>
99</v>
      </c>
      <c r="C101" s="4332">
        <v>
78</v>
      </c>
      <c r="D101" s="4332">
        <v>
87</v>
      </c>
      <c r="E101" s="4332">
        <v>
69</v>
      </c>
      <c r="F101" s="4332">
        <v>
84</v>
      </c>
      <c r="G101" s="4332">
        <v>
61</v>
      </c>
      <c r="H101" s="4332">
        <v>
84</v>
      </c>
      <c r="I101" s="4332">
        <v>
85</v>
      </c>
      <c r="J101" s="4332">
        <v>
89</v>
      </c>
      <c r="K101" s="4332">
        <v>
80</v>
      </c>
      <c r="L101" s="4332">
        <v>
86</v>
      </c>
      <c r="M101" s="4332">
        <v>
92</v>
      </c>
      <c r="N101" s="4332">
        <v>
84</v>
      </c>
      <c r="O101" s="4332">
        <v>
82</v>
      </c>
    </row>
    <row r="102" spans="1:16" s="158" customFormat="1" ht="18" customHeight="1">
      <c r="A102" s="137" t="s">
        <v>
9989</v>
      </c>
      <c r="B102" s="4332">
        <v>
55</v>
      </c>
      <c r="C102" s="4332">
        <v>
56</v>
      </c>
      <c r="D102" s="4332">
        <v>
41</v>
      </c>
      <c r="E102" s="4332">
        <v>
48</v>
      </c>
      <c r="F102" s="4332">
        <v>
56</v>
      </c>
      <c r="G102" s="4332">
        <v>
46</v>
      </c>
      <c r="H102" s="4332">
        <v>
68</v>
      </c>
      <c r="I102" s="4332">
        <v>
50</v>
      </c>
      <c r="J102" s="4332">
        <v>
80</v>
      </c>
      <c r="K102" s="4332">
        <v>
61</v>
      </c>
      <c r="L102" s="4332">
        <v>
54</v>
      </c>
      <c r="M102" s="4332">
        <v>
39</v>
      </c>
      <c r="N102" s="4332">
        <v>
49</v>
      </c>
      <c r="O102" s="4332">
        <v>
40</v>
      </c>
    </row>
    <row r="103" spans="1:16" s="158" customFormat="1" ht="18" customHeight="1">
      <c r="A103" s="137" t="s">
        <v>
9990</v>
      </c>
      <c r="B103" s="4332">
        <v>
123</v>
      </c>
      <c r="C103" s="4332">
        <v>
110</v>
      </c>
      <c r="D103" s="4332">
        <v>
128</v>
      </c>
      <c r="E103" s="4332">
        <v>
116</v>
      </c>
      <c r="F103" s="4332">
        <v>
140</v>
      </c>
      <c r="G103" s="4332">
        <v>
103</v>
      </c>
      <c r="H103" s="4332">
        <v>
125</v>
      </c>
      <c r="I103" s="4332">
        <v>
106</v>
      </c>
      <c r="J103" s="4332">
        <v>
116</v>
      </c>
      <c r="K103" s="4332">
        <v>
100</v>
      </c>
      <c r="L103" s="4332">
        <v>
94</v>
      </c>
      <c r="M103" s="4332">
        <v>
67</v>
      </c>
      <c r="N103" s="4332">
        <v>
68</v>
      </c>
      <c r="O103" s="4332">
        <v>
51</v>
      </c>
    </row>
    <row r="104" spans="1:16" s="135" customFormat="1" ht="18" customHeight="1">
      <c r="A104" s="137" t="s">
        <v>
9991</v>
      </c>
      <c r="B104" s="4332">
        <v>
64</v>
      </c>
      <c r="C104" s="4332">
        <v>
87</v>
      </c>
      <c r="D104" s="4332">
        <v>
73</v>
      </c>
      <c r="E104" s="4332">
        <v>
60</v>
      </c>
      <c r="F104" s="4332">
        <v>
63</v>
      </c>
      <c r="G104" s="4332">
        <v>
56</v>
      </c>
      <c r="H104" s="4332">
        <v>
83</v>
      </c>
      <c r="I104" s="4332">
        <v>
66</v>
      </c>
      <c r="J104" s="4332">
        <v>
83</v>
      </c>
      <c r="K104" s="4332">
        <v>
79</v>
      </c>
      <c r="L104" s="4332">
        <v>
60</v>
      </c>
      <c r="M104" s="4332">
        <v>
79</v>
      </c>
      <c r="N104" s="4332">
        <v>
43</v>
      </c>
      <c r="O104" s="4332">
        <v>
55</v>
      </c>
      <c r="P104" s="158"/>
    </row>
    <row r="105" spans="1:16" s="158" customFormat="1" ht="18" customHeight="1">
      <c r="A105" s="137" t="s">
        <v>
9992</v>
      </c>
      <c r="B105" s="4332">
        <v>
108</v>
      </c>
      <c r="C105" s="4332">
        <v>
95</v>
      </c>
      <c r="D105" s="4332">
        <v>
108</v>
      </c>
      <c r="E105" s="4332">
        <v>
109</v>
      </c>
      <c r="F105" s="4332">
        <v>
95</v>
      </c>
      <c r="G105" s="4332">
        <v>
101</v>
      </c>
      <c r="H105" s="4332">
        <v>
128</v>
      </c>
      <c r="I105" s="4332">
        <v>
102</v>
      </c>
      <c r="J105" s="4332">
        <v>
110</v>
      </c>
      <c r="K105" s="4332">
        <v>
98</v>
      </c>
      <c r="L105" s="4332">
        <v>
100</v>
      </c>
      <c r="M105" s="4332">
        <v>
93</v>
      </c>
      <c r="N105" s="4332">
        <v>
84</v>
      </c>
      <c r="O105" s="4332">
        <v>
65</v>
      </c>
    </row>
    <row r="106" spans="1:16" s="158" customFormat="1" ht="18" customHeight="1">
      <c r="A106" s="137" t="s">
        <v>
9993</v>
      </c>
      <c r="B106" s="4332">
        <v>
68</v>
      </c>
      <c r="C106" s="4332">
        <v>
73</v>
      </c>
      <c r="D106" s="4332">
        <v>
80</v>
      </c>
      <c r="E106" s="4332">
        <v>
80</v>
      </c>
      <c r="F106" s="4332">
        <v>
122</v>
      </c>
      <c r="G106" s="4332">
        <v>
94</v>
      </c>
      <c r="H106" s="4332">
        <v>
117</v>
      </c>
      <c r="I106" s="4332">
        <v>
84</v>
      </c>
      <c r="J106" s="4332">
        <v>
89</v>
      </c>
      <c r="K106" s="4332">
        <v>
118</v>
      </c>
      <c r="L106" s="4332">
        <v>
107</v>
      </c>
      <c r="M106" s="4332">
        <v>
85</v>
      </c>
      <c r="N106" s="4332">
        <v>
76</v>
      </c>
      <c r="O106" s="4332">
        <v>
80</v>
      </c>
    </row>
    <row r="107" spans="1:16" s="158" customFormat="1" ht="18" customHeight="1">
      <c r="A107" s="137" t="s">
        <v>
9994</v>
      </c>
      <c r="B107" s="4332">
        <v>
147</v>
      </c>
      <c r="C107" s="4332">
        <v>
129</v>
      </c>
      <c r="D107" s="4332">
        <v>
151</v>
      </c>
      <c r="E107" s="4332">
        <v>
134</v>
      </c>
      <c r="F107" s="4332">
        <v>
132</v>
      </c>
      <c r="G107" s="4332">
        <v>
124</v>
      </c>
      <c r="H107" s="4332">
        <v>
174</v>
      </c>
      <c r="I107" s="4332">
        <v>
195</v>
      </c>
      <c r="J107" s="4332">
        <v>
223</v>
      </c>
      <c r="K107" s="4332">
        <v>
204</v>
      </c>
      <c r="L107" s="4332">
        <v>
182</v>
      </c>
      <c r="M107" s="4332">
        <v>
176</v>
      </c>
      <c r="N107" s="4332">
        <v>
157</v>
      </c>
      <c r="O107" s="4332">
        <v>
135</v>
      </c>
    </row>
    <row r="108" spans="1:16" s="135" customFormat="1" ht="18" customHeight="1">
      <c r="A108" s="137" t="s">
        <v>
9995</v>
      </c>
      <c r="B108" s="4332">
        <v>
99</v>
      </c>
      <c r="C108" s="4332">
        <v>
108</v>
      </c>
      <c r="D108" s="4332">
        <v>
105</v>
      </c>
      <c r="E108" s="4332">
        <v>
105</v>
      </c>
      <c r="F108" s="4332">
        <v>
104</v>
      </c>
      <c r="G108" s="4332">
        <v>
113</v>
      </c>
      <c r="H108" s="4332">
        <v>
128</v>
      </c>
      <c r="I108" s="4332">
        <v>
101</v>
      </c>
      <c r="J108" s="4332">
        <v>
115</v>
      </c>
      <c r="K108" s="4332">
        <v>
100</v>
      </c>
      <c r="L108" s="4332">
        <v>
96</v>
      </c>
      <c r="M108" s="4332">
        <v>
89</v>
      </c>
      <c r="N108" s="4332">
        <v>
80</v>
      </c>
      <c r="O108" s="4332">
        <v>
91</v>
      </c>
      <c r="P108" s="158"/>
    </row>
    <row r="109" spans="1:16" s="158" customFormat="1" ht="18" customHeight="1">
      <c r="A109" s="137" t="s">
        <v>
9996</v>
      </c>
      <c r="B109" s="4332">
        <v>
57</v>
      </c>
      <c r="C109" s="4332">
        <v>
69</v>
      </c>
      <c r="D109" s="4332">
        <v>
72</v>
      </c>
      <c r="E109" s="4332">
        <v>
65</v>
      </c>
      <c r="F109" s="4332">
        <v>
80</v>
      </c>
      <c r="G109" s="4332">
        <v>
68</v>
      </c>
      <c r="H109" s="4332">
        <v>
92</v>
      </c>
      <c r="I109" s="4332">
        <v>
80</v>
      </c>
      <c r="J109" s="4332">
        <v>
78</v>
      </c>
      <c r="K109" s="4332">
        <v>
66</v>
      </c>
      <c r="L109" s="4332">
        <v>
65</v>
      </c>
      <c r="M109" s="4332">
        <v>
62</v>
      </c>
      <c r="N109" s="4332">
        <v>
50</v>
      </c>
      <c r="O109" s="4332">
        <v>
38</v>
      </c>
    </row>
    <row r="110" spans="1:16" s="158" customFormat="1" ht="18" customHeight="1">
      <c r="A110" s="137" t="s">
        <v>
9997</v>
      </c>
      <c r="B110" s="4332">
        <v>
8</v>
      </c>
      <c r="C110" s="4332">
        <v>
11</v>
      </c>
      <c r="D110" s="4332">
        <v>
8</v>
      </c>
      <c r="E110" s="4332">
        <v>
12</v>
      </c>
      <c r="F110" s="4332">
        <v>
13</v>
      </c>
      <c r="G110" s="4332">
        <v>
15</v>
      </c>
      <c r="H110" s="4332">
        <v>
20</v>
      </c>
      <c r="I110" s="4332">
        <v>
17</v>
      </c>
      <c r="J110" s="4332">
        <v>
12</v>
      </c>
      <c r="K110" s="4332">
        <v>
7</v>
      </c>
      <c r="L110" s="4332">
        <v>
19</v>
      </c>
      <c r="M110" s="4332">
        <v>
13</v>
      </c>
      <c r="N110" s="4332">
        <v>
8</v>
      </c>
      <c r="O110" s="4332">
        <v>
9</v>
      </c>
    </row>
    <row r="111" spans="1:16" s="158" customFormat="1" ht="18" customHeight="1">
      <c r="A111" s="137" t="s">
        <v>
9998</v>
      </c>
      <c r="B111" s="4332">
        <v>
113</v>
      </c>
      <c r="C111" s="4332">
        <v>
126</v>
      </c>
      <c r="D111" s="4332">
        <v>
162</v>
      </c>
      <c r="E111" s="4332">
        <v>
130</v>
      </c>
      <c r="F111" s="4332">
        <v>
147</v>
      </c>
      <c r="G111" s="4332">
        <v>
119</v>
      </c>
      <c r="H111" s="4332">
        <v>
121</v>
      </c>
      <c r="I111" s="4332">
        <v>
107</v>
      </c>
      <c r="J111" s="4332">
        <v>
145</v>
      </c>
      <c r="K111" s="4332">
        <v>
117</v>
      </c>
      <c r="L111" s="4332">
        <v>
100</v>
      </c>
      <c r="M111" s="4332">
        <v>
104</v>
      </c>
      <c r="N111" s="4332">
        <v>
90</v>
      </c>
      <c r="O111" s="4332">
        <v>
72</v>
      </c>
    </row>
    <row r="112" spans="1:16" s="158" customFormat="1" ht="18" customHeight="1">
      <c r="A112" s="137" t="s">
        <v>
9999</v>
      </c>
      <c r="B112" s="4332">
        <v>
130</v>
      </c>
      <c r="C112" s="4332">
        <v>
139</v>
      </c>
      <c r="D112" s="4332">
        <v>
149</v>
      </c>
      <c r="E112" s="4332">
        <v>
119</v>
      </c>
      <c r="F112" s="4332">
        <v>
134</v>
      </c>
      <c r="G112" s="4332">
        <v>
118</v>
      </c>
      <c r="H112" s="4332">
        <v>
172</v>
      </c>
      <c r="I112" s="4332">
        <v>
157</v>
      </c>
      <c r="J112" s="4332">
        <v>
171</v>
      </c>
      <c r="K112" s="4332">
        <v>
142</v>
      </c>
      <c r="L112" s="4332">
        <v>
137</v>
      </c>
      <c r="M112" s="4332">
        <v>
105</v>
      </c>
      <c r="N112" s="4332">
        <v>
99</v>
      </c>
      <c r="O112" s="4332">
        <v>
76</v>
      </c>
    </row>
    <row r="113" spans="1:16" s="135" customFormat="1" ht="18" customHeight="1">
      <c r="A113" s="137" t="s">
        <v>
10000</v>
      </c>
      <c r="B113" s="4332">
        <v>
98</v>
      </c>
      <c r="C113" s="4332">
        <v>
60</v>
      </c>
      <c r="D113" s="4332">
        <v>
90</v>
      </c>
      <c r="E113" s="4332">
        <v>
77</v>
      </c>
      <c r="F113" s="4332">
        <v>
89</v>
      </c>
      <c r="G113" s="4332">
        <v>
66</v>
      </c>
      <c r="H113" s="4332">
        <v>
96</v>
      </c>
      <c r="I113" s="4332">
        <v>
76</v>
      </c>
      <c r="J113" s="4332">
        <v>
107</v>
      </c>
      <c r="K113" s="4332">
        <v>
84</v>
      </c>
      <c r="L113" s="4332">
        <v>
82</v>
      </c>
      <c r="M113" s="4332">
        <v>
57</v>
      </c>
      <c r="N113" s="4332">
        <v>
62</v>
      </c>
      <c r="O113" s="4332">
        <v>
65</v>
      </c>
      <c r="P113" s="158"/>
    </row>
    <row r="114" spans="1:16" s="158" customFormat="1" ht="18" customHeight="1">
      <c r="A114" s="137" t="s">
        <v>
10001</v>
      </c>
      <c r="B114" s="4332">
        <v>
120</v>
      </c>
      <c r="C114" s="4332">
        <v>
119</v>
      </c>
      <c r="D114" s="4332">
        <v>
142</v>
      </c>
      <c r="E114" s="4332">
        <v>
139</v>
      </c>
      <c r="F114" s="4332">
        <v>
127</v>
      </c>
      <c r="G114" s="4332">
        <v>
103</v>
      </c>
      <c r="H114" s="4332">
        <v>
155</v>
      </c>
      <c r="I114" s="4332">
        <v>
125</v>
      </c>
      <c r="J114" s="4332">
        <v>
164</v>
      </c>
      <c r="K114" s="4332">
        <v>
168</v>
      </c>
      <c r="L114" s="4332">
        <v>
155</v>
      </c>
      <c r="M114" s="4332">
        <v>
144</v>
      </c>
      <c r="N114" s="4332">
        <v>
120</v>
      </c>
      <c r="O114" s="4332">
        <v>
112</v>
      </c>
    </row>
    <row r="115" spans="1:16" s="158" customFormat="1" ht="18" customHeight="1">
      <c r="A115" s="137" t="s">
        <v>
10002</v>
      </c>
      <c r="B115" s="4332">
        <v>
66</v>
      </c>
      <c r="C115" s="4332">
        <v>
63</v>
      </c>
      <c r="D115" s="4332">
        <v>
78</v>
      </c>
      <c r="E115" s="4332">
        <v>
63</v>
      </c>
      <c r="F115" s="4332">
        <v>
97</v>
      </c>
      <c r="G115" s="4332">
        <v>
107</v>
      </c>
      <c r="H115" s="4332">
        <v>
111</v>
      </c>
      <c r="I115" s="4332">
        <v>
102</v>
      </c>
      <c r="J115" s="4332">
        <v>
99</v>
      </c>
      <c r="K115" s="4332">
        <v>
93</v>
      </c>
      <c r="L115" s="4332">
        <v>
91</v>
      </c>
      <c r="M115" s="4332">
        <v>
97</v>
      </c>
      <c r="N115" s="4332">
        <v>
87</v>
      </c>
      <c r="O115" s="4332">
        <v>
97</v>
      </c>
    </row>
    <row r="116" spans="1:16" s="158" customFormat="1" ht="18" customHeight="1">
      <c r="A116" s="137" t="s">
        <v>
10003</v>
      </c>
      <c r="B116" s="4332">
        <v>
88</v>
      </c>
      <c r="C116" s="4332">
        <v>
103</v>
      </c>
      <c r="D116" s="4332">
        <v>
127</v>
      </c>
      <c r="E116" s="4332">
        <v>
115</v>
      </c>
      <c r="F116" s="4332">
        <v>
133</v>
      </c>
      <c r="G116" s="4332">
        <v>
141</v>
      </c>
      <c r="H116" s="4332">
        <v>
186</v>
      </c>
      <c r="I116" s="4332">
        <v>
178</v>
      </c>
      <c r="J116" s="4332">
        <v>
160</v>
      </c>
      <c r="K116" s="4332">
        <v>
171</v>
      </c>
      <c r="L116" s="4332">
        <v>
134</v>
      </c>
      <c r="M116" s="4332">
        <v>
144</v>
      </c>
      <c r="N116" s="4332">
        <v>
124</v>
      </c>
      <c r="O116" s="4332">
        <v>
117</v>
      </c>
    </row>
    <row r="117" spans="1:16" s="158" customFormat="1" ht="18" customHeight="1">
      <c r="A117" s="137" t="s">
        <v>
10004</v>
      </c>
      <c r="B117" s="4332">
        <v>
140</v>
      </c>
      <c r="C117" s="4332">
        <v>
123</v>
      </c>
      <c r="D117" s="4332">
        <v>
112</v>
      </c>
      <c r="E117" s="4332">
        <v>
106</v>
      </c>
      <c r="F117" s="4332">
        <v>
127</v>
      </c>
      <c r="G117" s="4332">
        <v>
120</v>
      </c>
      <c r="H117" s="4332">
        <v>
138</v>
      </c>
      <c r="I117" s="4332">
        <v>
144</v>
      </c>
      <c r="J117" s="4332">
        <v>
147</v>
      </c>
      <c r="K117" s="4332">
        <v>
174</v>
      </c>
      <c r="L117" s="4332">
        <v>
150</v>
      </c>
      <c r="M117" s="4332">
        <v>
139</v>
      </c>
      <c r="N117" s="4332">
        <v>
129</v>
      </c>
      <c r="O117" s="4332">
        <v>
111</v>
      </c>
    </row>
    <row r="118" spans="1:16" s="158" customFormat="1" ht="18" customHeight="1">
      <c r="A118" s="137" t="s">
        <v>
10005</v>
      </c>
      <c r="B118" s="4332">
        <v>
103</v>
      </c>
      <c r="C118" s="4332">
        <v>
109</v>
      </c>
      <c r="D118" s="4332">
        <v>
108</v>
      </c>
      <c r="E118" s="4332">
        <v>
104</v>
      </c>
      <c r="F118" s="4332">
        <v>
106</v>
      </c>
      <c r="G118" s="4332">
        <v>
117</v>
      </c>
      <c r="H118" s="4332">
        <v>
158</v>
      </c>
      <c r="I118" s="4332">
        <v>
132</v>
      </c>
      <c r="J118" s="4332">
        <v>
155</v>
      </c>
      <c r="K118" s="4332">
        <v>
133</v>
      </c>
      <c r="L118" s="4332">
        <v>
124</v>
      </c>
      <c r="M118" s="4332">
        <v>
117</v>
      </c>
      <c r="N118" s="4332">
        <v>
87</v>
      </c>
      <c r="O118" s="4332">
        <v>
74</v>
      </c>
    </row>
    <row r="119" spans="1:16" s="158" customFormat="1" ht="18" customHeight="1">
      <c r="A119" s="137" t="s">
        <v>
10006</v>
      </c>
      <c r="B119" s="4332">
        <v>
97</v>
      </c>
      <c r="C119" s="4332">
        <v>
75</v>
      </c>
      <c r="D119" s="4332">
        <v>
92</v>
      </c>
      <c r="E119" s="4332">
        <v>
82</v>
      </c>
      <c r="F119" s="4332">
        <v>
98</v>
      </c>
      <c r="G119" s="4332">
        <v>
83</v>
      </c>
      <c r="H119" s="4332">
        <v>
133</v>
      </c>
      <c r="I119" s="4332">
        <v>
138</v>
      </c>
      <c r="J119" s="4332">
        <v>
139</v>
      </c>
      <c r="K119" s="4332">
        <v>
142</v>
      </c>
      <c r="L119" s="4332">
        <v>
118</v>
      </c>
      <c r="M119" s="4332">
        <v>
102</v>
      </c>
      <c r="N119" s="4332">
        <v>
88</v>
      </c>
      <c r="O119" s="4332">
        <v>
104</v>
      </c>
    </row>
    <row r="120" spans="1:16" s="135" customFormat="1" ht="18" customHeight="1">
      <c r="A120" s="137" t="s">
        <v>
10007</v>
      </c>
      <c r="B120" s="4332">
        <v>
42</v>
      </c>
      <c r="C120" s="4332">
        <v>
37</v>
      </c>
      <c r="D120" s="4332">
        <v>
47</v>
      </c>
      <c r="E120" s="4332">
        <v>
44</v>
      </c>
      <c r="F120" s="4332">
        <v>
45</v>
      </c>
      <c r="G120" s="4332">
        <v>
50</v>
      </c>
      <c r="H120" s="4332">
        <v>
78</v>
      </c>
      <c r="I120" s="4332">
        <v>
60</v>
      </c>
      <c r="J120" s="4332">
        <v>
69</v>
      </c>
      <c r="K120" s="4332">
        <v>
64</v>
      </c>
      <c r="L120" s="4332">
        <v>
55</v>
      </c>
      <c r="M120" s="4332">
        <v>
60</v>
      </c>
      <c r="N120" s="4332">
        <v>
59</v>
      </c>
      <c r="O120" s="4332">
        <v>
45</v>
      </c>
      <c r="P120" s="158"/>
    </row>
    <row r="121" spans="1:16" s="158" customFormat="1" ht="18" customHeight="1">
      <c r="A121" s="137" t="s">
        <v>
10008</v>
      </c>
      <c r="B121" s="4332">
        <v>
75</v>
      </c>
      <c r="C121" s="4332">
        <v>
87</v>
      </c>
      <c r="D121" s="4332">
        <v>
94</v>
      </c>
      <c r="E121" s="4332">
        <v>
75</v>
      </c>
      <c r="F121" s="4332">
        <v>
101</v>
      </c>
      <c r="G121" s="4332">
        <v>
87</v>
      </c>
      <c r="H121" s="4332">
        <v>
125</v>
      </c>
      <c r="I121" s="4332">
        <v>
90</v>
      </c>
      <c r="J121" s="4332">
        <v>
94</v>
      </c>
      <c r="K121" s="4332">
        <v>
99</v>
      </c>
      <c r="L121" s="4332">
        <v>
92</v>
      </c>
      <c r="M121" s="4332">
        <v>
86</v>
      </c>
      <c r="N121" s="4332">
        <v>
74</v>
      </c>
      <c r="O121" s="4332">
        <v>
77</v>
      </c>
    </row>
    <row r="122" spans="1:16" s="158" customFormat="1" ht="18" customHeight="1">
      <c r="A122" s="137" t="s">
        <v>
10009</v>
      </c>
      <c r="B122" s="4332">
        <v>
49</v>
      </c>
      <c r="C122" s="4332">
        <v>
45</v>
      </c>
      <c r="D122" s="4332">
        <v>
55</v>
      </c>
      <c r="E122" s="4332">
        <v>
45</v>
      </c>
      <c r="F122" s="4332">
        <v>
49</v>
      </c>
      <c r="G122" s="4332">
        <v>
53</v>
      </c>
      <c r="H122" s="4332">
        <v>
90</v>
      </c>
      <c r="I122" s="4332">
        <v>
70</v>
      </c>
      <c r="J122" s="4332">
        <v>
77</v>
      </c>
      <c r="K122" s="4332">
        <v>
74</v>
      </c>
      <c r="L122" s="4332">
        <v>
61</v>
      </c>
      <c r="M122" s="4332">
        <v>
43</v>
      </c>
      <c r="N122" s="4332">
        <v>
66</v>
      </c>
      <c r="O122" s="4332">
        <v>
51</v>
      </c>
    </row>
    <row r="123" spans="1:16" s="158" customFormat="1" ht="18" customHeight="1">
      <c r="A123" s="137" t="s">
        <v>
10010</v>
      </c>
      <c r="B123" s="4332">
        <v>
70</v>
      </c>
      <c r="C123" s="4332">
        <v>
71</v>
      </c>
      <c r="D123" s="4332">
        <v>
95</v>
      </c>
      <c r="E123" s="4332">
        <v>
88</v>
      </c>
      <c r="F123" s="4332">
        <v>
115</v>
      </c>
      <c r="G123" s="4332">
        <v>
107</v>
      </c>
      <c r="H123" s="4332">
        <v>
109</v>
      </c>
      <c r="I123" s="4332">
        <v>
111</v>
      </c>
      <c r="J123" s="4332">
        <v>
91</v>
      </c>
      <c r="K123" s="4332">
        <v>
85</v>
      </c>
      <c r="L123" s="4332">
        <v>
61</v>
      </c>
      <c r="M123" s="4332">
        <v>
67</v>
      </c>
      <c r="N123" s="4332">
        <v>
49</v>
      </c>
      <c r="O123" s="4332">
        <v>
44</v>
      </c>
    </row>
    <row r="124" spans="1:16" s="158" customFormat="1" ht="18" customHeight="1">
      <c r="A124" s="137" t="s">
        <v>
10011</v>
      </c>
      <c r="B124" s="4332">
        <v>
59</v>
      </c>
      <c r="C124" s="4332">
        <v>
65</v>
      </c>
      <c r="D124" s="4332">
        <v>
89</v>
      </c>
      <c r="E124" s="4332">
        <v>
96</v>
      </c>
      <c r="F124" s="4332">
        <v>
86</v>
      </c>
      <c r="G124" s="4332">
        <v>
73</v>
      </c>
      <c r="H124" s="4332">
        <v>
73</v>
      </c>
      <c r="I124" s="4332">
        <v>
62</v>
      </c>
      <c r="J124" s="4332">
        <v>
81</v>
      </c>
      <c r="K124" s="4332">
        <v>
76</v>
      </c>
      <c r="L124" s="4332">
        <v>
64</v>
      </c>
      <c r="M124" s="4332">
        <v>
53</v>
      </c>
      <c r="N124" s="4332">
        <v>
42</v>
      </c>
      <c r="O124" s="4332">
        <v>
34</v>
      </c>
    </row>
    <row r="125" spans="1:16" s="158" customFormat="1" ht="18" customHeight="1">
      <c r="A125" s="137" t="s">
        <v>
10012</v>
      </c>
      <c r="B125" s="4332">
        <v>
67</v>
      </c>
      <c r="C125" s="4332">
        <v>
45</v>
      </c>
      <c r="D125" s="4332">
        <v>
56</v>
      </c>
      <c r="E125" s="4332">
        <v>
61</v>
      </c>
      <c r="F125" s="4332">
        <v>
75</v>
      </c>
      <c r="G125" s="4332">
        <v>
58</v>
      </c>
      <c r="H125" s="4332">
        <v>
76</v>
      </c>
      <c r="I125" s="4332">
        <v>
78</v>
      </c>
      <c r="J125" s="4332">
        <v>
88</v>
      </c>
      <c r="K125" s="4332">
        <v>
76</v>
      </c>
      <c r="L125" s="4332">
        <v>
66</v>
      </c>
      <c r="M125" s="4332">
        <v>
57</v>
      </c>
      <c r="N125" s="4332">
        <v>
76</v>
      </c>
      <c r="O125" s="4332">
        <v>
62</v>
      </c>
    </row>
    <row r="126" spans="1:16" s="135" customFormat="1" ht="18" customHeight="1">
      <c r="A126" s="137" t="s">
        <v>
10013</v>
      </c>
      <c r="B126" s="4332">
        <v>
212</v>
      </c>
      <c r="C126" s="4332">
        <v>
231</v>
      </c>
      <c r="D126" s="4332">
        <v>
342</v>
      </c>
      <c r="E126" s="4332">
        <v>
376</v>
      </c>
      <c r="F126" s="4332">
        <v>
297</v>
      </c>
      <c r="G126" s="4332">
        <v>
277</v>
      </c>
      <c r="H126" s="4332">
        <v>
163</v>
      </c>
      <c r="I126" s="4332">
        <v>
152</v>
      </c>
      <c r="J126" s="4332">
        <v>
128</v>
      </c>
      <c r="K126" s="4332">
        <v>
144</v>
      </c>
      <c r="L126" s="4332">
        <v>
115</v>
      </c>
      <c r="M126" s="4332">
        <v>
92</v>
      </c>
      <c r="N126" s="4332">
        <v>
92</v>
      </c>
      <c r="O126" s="4332">
        <v>
78</v>
      </c>
      <c r="P126" s="158"/>
    </row>
    <row r="127" spans="1:16" s="158" customFormat="1" ht="18" customHeight="1">
      <c r="A127" s="137" t="s">
        <v>
10014</v>
      </c>
      <c r="B127" s="4332">
        <v>
63</v>
      </c>
      <c r="C127" s="4332">
        <v>
42</v>
      </c>
      <c r="D127" s="4332">
        <v>
63</v>
      </c>
      <c r="E127" s="4332">
        <v>
69</v>
      </c>
      <c r="F127" s="4332">
        <v>
64</v>
      </c>
      <c r="G127" s="4332">
        <v>
76</v>
      </c>
      <c r="H127" s="4332">
        <v>
115</v>
      </c>
      <c r="I127" s="4332">
        <v>
102</v>
      </c>
      <c r="J127" s="4332">
        <v>
107</v>
      </c>
      <c r="K127" s="4332">
        <v>
96</v>
      </c>
      <c r="L127" s="4332">
        <v>
87</v>
      </c>
      <c r="M127" s="4332">
        <v>
97</v>
      </c>
      <c r="N127" s="4332">
        <v>
67</v>
      </c>
      <c r="O127" s="4332">
        <v>
99</v>
      </c>
    </row>
    <row r="128" spans="1:16" s="158" customFormat="1" ht="18" customHeight="1">
      <c r="A128" s="137" t="s">
        <v>
10015</v>
      </c>
      <c r="B128" s="4332">
        <v>
79</v>
      </c>
      <c r="C128" s="4332">
        <v>
86</v>
      </c>
      <c r="D128" s="4332">
        <v>
97</v>
      </c>
      <c r="E128" s="4332">
        <v>
109</v>
      </c>
      <c r="F128" s="4332">
        <v>
110</v>
      </c>
      <c r="G128" s="4332">
        <v>
110</v>
      </c>
      <c r="H128" s="4332">
        <v>
122</v>
      </c>
      <c r="I128" s="4332">
        <v>
115</v>
      </c>
      <c r="J128" s="4332">
        <v>
149</v>
      </c>
      <c r="K128" s="4332">
        <v>
137</v>
      </c>
      <c r="L128" s="4332">
        <v>
128</v>
      </c>
      <c r="M128" s="4332">
        <v>
112</v>
      </c>
      <c r="N128" s="4332">
        <v>
127</v>
      </c>
      <c r="O128" s="4332">
        <v>
102</v>
      </c>
    </row>
    <row r="129" spans="1:16" s="158" customFormat="1" ht="18" customHeight="1">
      <c r="A129" s="137" t="s">
        <v>
10016</v>
      </c>
      <c r="B129" s="4332">
        <v>
120</v>
      </c>
      <c r="C129" s="4332">
        <v>
120</v>
      </c>
      <c r="D129" s="4332">
        <v>
113</v>
      </c>
      <c r="E129" s="4332">
        <v>
125</v>
      </c>
      <c r="F129" s="4332">
        <v>
118</v>
      </c>
      <c r="G129" s="4332">
        <v>
116</v>
      </c>
      <c r="H129" s="4332">
        <v>
147</v>
      </c>
      <c r="I129" s="4332">
        <v>
137</v>
      </c>
      <c r="J129" s="4332">
        <v>
145</v>
      </c>
      <c r="K129" s="4332">
        <v>
147</v>
      </c>
      <c r="L129" s="4332">
        <v>
140</v>
      </c>
      <c r="M129" s="4332">
        <v>
140</v>
      </c>
      <c r="N129" s="4332">
        <v>
141</v>
      </c>
      <c r="O129" s="4332">
        <v>
124</v>
      </c>
    </row>
    <row r="130" spans="1:16" s="158" customFormat="1" ht="18" customHeight="1">
      <c r="A130" s="137" t="s">
        <v>
10017</v>
      </c>
      <c r="B130" s="4332">
        <v>
90</v>
      </c>
      <c r="C130" s="4332">
        <v>
84</v>
      </c>
      <c r="D130" s="4332">
        <v>
86</v>
      </c>
      <c r="E130" s="4332">
        <v>
88</v>
      </c>
      <c r="F130" s="4332">
        <v>
88</v>
      </c>
      <c r="G130" s="4332">
        <v>
81</v>
      </c>
      <c r="H130" s="4332">
        <v>
87</v>
      </c>
      <c r="I130" s="4332">
        <v>
96</v>
      </c>
      <c r="J130" s="4332">
        <v>
132</v>
      </c>
      <c r="K130" s="4332">
        <v>
98</v>
      </c>
      <c r="L130" s="4332">
        <v>
80</v>
      </c>
      <c r="M130" s="4332">
        <v>
95</v>
      </c>
      <c r="N130" s="4332">
        <v>
78</v>
      </c>
      <c r="O130" s="4332">
        <v>
84</v>
      </c>
    </row>
    <row r="131" spans="1:16" s="158" customFormat="1" ht="18" customHeight="1">
      <c r="A131" s="137" t="s">
        <v>
10018</v>
      </c>
      <c r="B131" s="4332">
        <v>
80</v>
      </c>
      <c r="C131" s="4332">
        <v>
86</v>
      </c>
      <c r="D131" s="4332">
        <v>
95</v>
      </c>
      <c r="E131" s="4332">
        <v>
83</v>
      </c>
      <c r="F131" s="4332">
        <v>
108</v>
      </c>
      <c r="G131" s="4332">
        <v>
92</v>
      </c>
      <c r="H131" s="4332">
        <v>
121</v>
      </c>
      <c r="I131" s="4332">
        <v>
110</v>
      </c>
      <c r="J131" s="4332">
        <v>
128</v>
      </c>
      <c r="K131" s="4332">
        <v>
125</v>
      </c>
      <c r="L131" s="4332">
        <v>
95</v>
      </c>
      <c r="M131" s="4332">
        <v>
81</v>
      </c>
      <c r="N131" s="4332">
        <v>
91</v>
      </c>
      <c r="O131" s="4332">
        <v>
77</v>
      </c>
    </row>
    <row r="132" spans="1:16" s="158" customFormat="1" ht="18" customHeight="1">
      <c r="A132" s="137" t="s">
        <v>
10019</v>
      </c>
      <c r="B132" s="4332">
        <v>
108</v>
      </c>
      <c r="C132" s="4332">
        <v>
116</v>
      </c>
      <c r="D132" s="4332">
        <v>
96</v>
      </c>
      <c r="E132" s="4332">
        <v>
100</v>
      </c>
      <c r="F132" s="4332">
        <v>
120</v>
      </c>
      <c r="G132" s="4332">
        <v>
127</v>
      </c>
      <c r="H132" s="4332">
        <v>
148</v>
      </c>
      <c r="I132" s="4332">
        <v>
174</v>
      </c>
      <c r="J132" s="4332">
        <v>
139</v>
      </c>
      <c r="K132" s="4332">
        <v>
137</v>
      </c>
      <c r="L132" s="4332">
        <v>
93</v>
      </c>
      <c r="M132" s="4332">
        <v>
95</v>
      </c>
      <c r="N132" s="4332">
        <v>
91</v>
      </c>
      <c r="O132" s="4332">
        <v>
84</v>
      </c>
    </row>
    <row r="133" spans="1:16" s="158" customFormat="1" ht="18" customHeight="1">
      <c r="A133" s="137" t="s">
        <v>
10020</v>
      </c>
      <c r="B133" s="4332" t="s">
        <v>
374</v>
      </c>
      <c r="C133" s="4332" t="s">
        <v>
374</v>
      </c>
      <c r="D133" s="4332" t="s">
        <v>
374</v>
      </c>
      <c r="E133" s="4332" t="s">
        <v>
374</v>
      </c>
      <c r="F133" s="4332" t="s">
        <v>
374</v>
      </c>
      <c r="G133" s="4332" t="s">
        <v>
374</v>
      </c>
      <c r="H133" s="4332" t="s">
        <v>
374</v>
      </c>
      <c r="I133" s="4332" t="s">
        <v>
374</v>
      </c>
      <c r="J133" s="4332" t="s">
        <v>
374</v>
      </c>
      <c r="K133" s="4332" t="s">
        <v>
374</v>
      </c>
      <c r="L133" s="4332" t="s">
        <v>
374</v>
      </c>
      <c r="M133" s="4332" t="s">
        <v>
374</v>
      </c>
      <c r="N133" s="4332" t="s">
        <v>
374</v>
      </c>
      <c r="O133" s="4332" t="s">
        <v>
374</v>
      </c>
    </row>
    <row r="134" spans="1:16" s="158" customFormat="1" ht="18" customHeight="1">
      <c r="A134" s="137" t="s">
        <v>
10021</v>
      </c>
      <c r="B134" s="4332">
        <v>
188</v>
      </c>
      <c r="C134" s="4332">
        <v>
170</v>
      </c>
      <c r="D134" s="4332">
        <v>
197</v>
      </c>
      <c r="E134" s="4332">
        <v>
179</v>
      </c>
      <c r="F134" s="4332">
        <v>
264</v>
      </c>
      <c r="G134" s="4332">
        <v>
312</v>
      </c>
      <c r="H134" s="4332">
        <v>
318</v>
      </c>
      <c r="I134" s="4332">
        <v>
292</v>
      </c>
      <c r="J134" s="4332">
        <v>
249</v>
      </c>
      <c r="K134" s="4332">
        <v>
223</v>
      </c>
      <c r="L134" s="4332">
        <v>
177</v>
      </c>
      <c r="M134" s="4332">
        <v>
148</v>
      </c>
      <c r="N134" s="4332">
        <v>
129</v>
      </c>
      <c r="O134" s="4332">
        <v>
112</v>
      </c>
    </row>
    <row r="135" spans="1:16" s="158" customFormat="1" ht="18" customHeight="1">
      <c r="A135" s="137" t="s">
        <v>
10022</v>
      </c>
      <c r="B135" s="4332">
        <v>
91</v>
      </c>
      <c r="C135" s="4332">
        <v>
105</v>
      </c>
      <c r="D135" s="4332">
        <v>
115</v>
      </c>
      <c r="E135" s="4332">
        <v>
106</v>
      </c>
      <c r="F135" s="4332">
        <v>
110</v>
      </c>
      <c r="G135" s="4332">
        <v>
99</v>
      </c>
      <c r="H135" s="4332">
        <v>
139</v>
      </c>
      <c r="I135" s="4332">
        <v>
142</v>
      </c>
      <c r="J135" s="4332">
        <v>
139</v>
      </c>
      <c r="K135" s="4332">
        <v>
148</v>
      </c>
      <c r="L135" s="4332">
        <v>
87</v>
      </c>
      <c r="M135" s="4332">
        <v>
126</v>
      </c>
      <c r="N135" s="4332">
        <v>
94</v>
      </c>
      <c r="O135" s="4332">
        <v>
85</v>
      </c>
    </row>
    <row r="136" spans="1:16" s="158" customFormat="1" ht="18" customHeight="1">
      <c r="A136" s="137" t="s">
        <v>
10023</v>
      </c>
      <c r="B136" s="4332">
        <v>
94</v>
      </c>
      <c r="C136" s="4332">
        <v>
101</v>
      </c>
      <c r="D136" s="4332">
        <v>
88</v>
      </c>
      <c r="E136" s="4332">
        <v>
91</v>
      </c>
      <c r="F136" s="4332">
        <v>
88</v>
      </c>
      <c r="G136" s="4332">
        <v>
88</v>
      </c>
      <c r="H136" s="4332">
        <v>
102</v>
      </c>
      <c r="I136" s="4332">
        <v>
93</v>
      </c>
      <c r="J136" s="4332">
        <v>
106</v>
      </c>
      <c r="K136" s="4332">
        <v>
88</v>
      </c>
      <c r="L136" s="4332">
        <v>
102</v>
      </c>
      <c r="M136" s="4332">
        <v>
84</v>
      </c>
      <c r="N136" s="4332">
        <v>
110</v>
      </c>
      <c r="O136" s="4332">
        <v>
66</v>
      </c>
    </row>
    <row r="137" spans="1:16" s="158" customFormat="1" ht="18" customHeight="1">
      <c r="A137" s="137" t="s">
        <v>
10024</v>
      </c>
      <c r="B137" s="4332">
        <v>
89</v>
      </c>
      <c r="C137" s="4332">
        <v>
91</v>
      </c>
      <c r="D137" s="4332">
        <v>
100</v>
      </c>
      <c r="E137" s="4332">
        <v>
74</v>
      </c>
      <c r="F137" s="4332">
        <v>
104</v>
      </c>
      <c r="G137" s="4332">
        <v>
87</v>
      </c>
      <c r="H137" s="4332">
        <v>
105</v>
      </c>
      <c r="I137" s="4332">
        <v>
129</v>
      </c>
      <c r="J137" s="4332">
        <v>
115</v>
      </c>
      <c r="K137" s="4332">
        <v>
112</v>
      </c>
      <c r="L137" s="4332">
        <v>
96</v>
      </c>
      <c r="M137" s="4332">
        <v>
98</v>
      </c>
      <c r="N137" s="4332">
        <v>
82</v>
      </c>
      <c r="O137" s="4332">
        <v>
88</v>
      </c>
    </row>
    <row r="138" spans="1:16" s="158" customFormat="1" ht="18" customHeight="1">
      <c r="A138" s="137" t="s">
        <v>
10025</v>
      </c>
      <c r="B138" s="4332">
        <v>
99</v>
      </c>
      <c r="C138" s="4332">
        <v>
89</v>
      </c>
      <c r="D138" s="4332">
        <v>
127</v>
      </c>
      <c r="E138" s="4332">
        <v>
122</v>
      </c>
      <c r="F138" s="4332">
        <v>
123</v>
      </c>
      <c r="G138" s="4332">
        <v>
133</v>
      </c>
      <c r="H138" s="4332">
        <v>
163</v>
      </c>
      <c r="I138" s="4332">
        <v>
140</v>
      </c>
      <c r="J138" s="4332">
        <v>
156</v>
      </c>
      <c r="K138" s="4332">
        <v>
164</v>
      </c>
      <c r="L138" s="4332">
        <v>
169</v>
      </c>
      <c r="M138" s="4332">
        <v>
131</v>
      </c>
      <c r="N138" s="4332">
        <v>
117</v>
      </c>
      <c r="O138" s="4332">
        <v>
120</v>
      </c>
    </row>
    <row r="139" spans="1:16" s="158" customFormat="1" ht="18" customHeight="1">
      <c r="A139" s="137" t="s">
        <v>
10026</v>
      </c>
      <c r="B139" s="4332">
        <v>
76</v>
      </c>
      <c r="C139" s="4332">
        <v>
93</v>
      </c>
      <c r="D139" s="4332">
        <v>
63</v>
      </c>
      <c r="E139" s="4332">
        <v>
75</v>
      </c>
      <c r="F139" s="4332">
        <v>
93</v>
      </c>
      <c r="G139" s="4332">
        <v>
72</v>
      </c>
      <c r="H139" s="4332">
        <v>
106</v>
      </c>
      <c r="I139" s="4332">
        <v>
99</v>
      </c>
      <c r="J139" s="4332">
        <v>
98</v>
      </c>
      <c r="K139" s="4332">
        <v>
113</v>
      </c>
      <c r="L139" s="4332">
        <v>
116</v>
      </c>
      <c r="M139" s="4332">
        <v>
105</v>
      </c>
      <c r="N139" s="4332">
        <v>
90</v>
      </c>
      <c r="O139" s="4332">
        <v>
76</v>
      </c>
    </row>
    <row r="140" spans="1:16" s="158" customFormat="1" ht="18" customHeight="1">
      <c r="A140" s="137" t="s">
        <v>
10027</v>
      </c>
      <c r="B140" s="4332">
        <v>
72</v>
      </c>
      <c r="C140" s="4332">
        <v>
67</v>
      </c>
      <c r="D140" s="4332">
        <v>
72</v>
      </c>
      <c r="E140" s="4332">
        <v>
62</v>
      </c>
      <c r="F140" s="4332">
        <v>
70</v>
      </c>
      <c r="G140" s="4332">
        <v>
47</v>
      </c>
      <c r="H140" s="4332">
        <v>
76</v>
      </c>
      <c r="I140" s="4332">
        <v>
72</v>
      </c>
      <c r="J140" s="4332">
        <v>
65</v>
      </c>
      <c r="K140" s="4332">
        <v>
67</v>
      </c>
      <c r="L140" s="4332">
        <v>
50</v>
      </c>
      <c r="M140" s="4332">
        <v>
57</v>
      </c>
      <c r="N140" s="4332">
        <v>
58</v>
      </c>
      <c r="O140" s="4332">
        <v>
53</v>
      </c>
    </row>
    <row r="141" spans="1:16" s="135" customFormat="1" ht="18" customHeight="1">
      <c r="A141" s="137" t="s">
        <v>
10028</v>
      </c>
      <c r="B141" s="4332">
        <v>
21</v>
      </c>
      <c r="C141" s="4332">
        <v>
17</v>
      </c>
      <c r="D141" s="4332">
        <v>
32</v>
      </c>
      <c r="E141" s="4332">
        <v>
38</v>
      </c>
      <c r="F141" s="4332">
        <v>
42</v>
      </c>
      <c r="G141" s="4332">
        <v>
58</v>
      </c>
      <c r="H141" s="4332">
        <v>
50</v>
      </c>
      <c r="I141" s="4332">
        <v>
38</v>
      </c>
      <c r="J141" s="4332">
        <v>
42</v>
      </c>
      <c r="K141" s="4332">
        <v>
33</v>
      </c>
      <c r="L141" s="4332">
        <v>
38</v>
      </c>
      <c r="M141" s="4332">
        <v>
31</v>
      </c>
      <c r="N141" s="4332">
        <v>
8</v>
      </c>
      <c r="O141" s="4332">
        <v>
9</v>
      </c>
      <c r="P141" s="158"/>
    </row>
    <row r="142" spans="1:16" s="158" customFormat="1" ht="18" customHeight="1">
      <c r="A142" s="137" t="s">
        <v>
10029</v>
      </c>
      <c r="B142" s="4332">
        <v>
67</v>
      </c>
      <c r="C142" s="4332">
        <v>
60</v>
      </c>
      <c r="D142" s="4332">
        <v>
61</v>
      </c>
      <c r="E142" s="4332">
        <v>
52</v>
      </c>
      <c r="F142" s="4332">
        <v>
54</v>
      </c>
      <c r="G142" s="4332">
        <v>
53</v>
      </c>
      <c r="H142" s="4332">
        <v>
101</v>
      </c>
      <c r="I142" s="4332">
        <v>
96</v>
      </c>
      <c r="J142" s="4332">
        <v>
133</v>
      </c>
      <c r="K142" s="4332">
        <v>
114</v>
      </c>
      <c r="L142" s="4332">
        <v>
104</v>
      </c>
      <c r="M142" s="4332">
        <v>
92</v>
      </c>
      <c r="N142" s="4332">
        <v>
87</v>
      </c>
      <c r="O142" s="4332">
        <v>
82</v>
      </c>
    </row>
    <row r="143" spans="1:16" s="158" customFormat="1" ht="18" customHeight="1">
      <c r="A143" s="137" t="s">
        <v>
10030</v>
      </c>
      <c r="B143" s="4332">
        <v>
83</v>
      </c>
      <c r="C143" s="4332">
        <v>
73</v>
      </c>
      <c r="D143" s="4332">
        <v>
79</v>
      </c>
      <c r="E143" s="4332">
        <v>
72</v>
      </c>
      <c r="F143" s="4332">
        <v>
108</v>
      </c>
      <c r="G143" s="4332">
        <v>
106</v>
      </c>
      <c r="H143" s="4332">
        <v>
126</v>
      </c>
      <c r="I143" s="4332">
        <v>
116</v>
      </c>
      <c r="J143" s="4332">
        <v>
152</v>
      </c>
      <c r="K143" s="4332">
        <v>
149</v>
      </c>
      <c r="L143" s="4332">
        <v>
115</v>
      </c>
      <c r="M143" s="4332">
        <v>
106</v>
      </c>
      <c r="N143" s="4332">
        <v>
95</v>
      </c>
      <c r="O143" s="4332">
        <v>
78</v>
      </c>
    </row>
    <row r="144" spans="1:16" s="158" customFormat="1" ht="18" customHeight="1">
      <c r="A144" s="137" t="s">
        <v>
10031</v>
      </c>
      <c r="B144" s="4332">
        <v>
82</v>
      </c>
      <c r="C144" s="4332">
        <v>
81</v>
      </c>
      <c r="D144" s="4332">
        <v>
62</v>
      </c>
      <c r="E144" s="4332">
        <v>
81</v>
      </c>
      <c r="F144" s="4332">
        <v>
121</v>
      </c>
      <c r="G144" s="4332">
        <v>
99</v>
      </c>
      <c r="H144" s="4332">
        <v>
122</v>
      </c>
      <c r="I144" s="4332">
        <v>
126</v>
      </c>
      <c r="J144" s="4332">
        <v>
151</v>
      </c>
      <c r="K144" s="4332">
        <v>
137</v>
      </c>
      <c r="L144" s="4332">
        <v>
129</v>
      </c>
      <c r="M144" s="4332">
        <v>
115</v>
      </c>
      <c r="N144" s="4332">
        <v>
106</v>
      </c>
      <c r="O144" s="4332">
        <v>
83</v>
      </c>
    </row>
    <row r="145" spans="1:16" s="158" customFormat="1" ht="18" customHeight="1">
      <c r="A145" s="137" t="s">
        <v>
10032</v>
      </c>
      <c r="B145" s="4332">
        <v>
77</v>
      </c>
      <c r="C145" s="4332">
        <v>
81</v>
      </c>
      <c r="D145" s="4332">
        <v>
110</v>
      </c>
      <c r="E145" s="4332">
        <v>
86</v>
      </c>
      <c r="F145" s="4332">
        <v>
99</v>
      </c>
      <c r="G145" s="4332">
        <v>
113</v>
      </c>
      <c r="H145" s="4332">
        <v>
142</v>
      </c>
      <c r="I145" s="4332">
        <v>
128</v>
      </c>
      <c r="J145" s="4332">
        <v>
164</v>
      </c>
      <c r="K145" s="4332">
        <v>
151</v>
      </c>
      <c r="L145" s="4332">
        <v>
126</v>
      </c>
      <c r="M145" s="4332">
        <v>
110</v>
      </c>
      <c r="N145" s="4332">
        <v>
86</v>
      </c>
      <c r="O145" s="4332">
        <v>
79</v>
      </c>
    </row>
    <row r="146" spans="1:16" s="158" customFormat="1" ht="18" customHeight="1">
      <c r="A146" s="137" t="s">
        <v>
10033</v>
      </c>
      <c r="B146" s="4332">
        <v>
45</v>
      </c>
      <c r="C146" s="4332">
        <v>
31</v>
      </c>
      <c r="D146" s="4332">
        <v>
42</v>
      </c>
      <c r="E146" s="4332">
        <v>
41</v>
      </c>
      <c r="F146" s="4332">
        <v>
49</v>
      </c>
      <c r="G146" s="4332">
        <v>
46</v>
      </c>
      <c r="H146" s="4332">
        <v>
56</v>
      </c>
      <c r="I146" s="4332">
        <v>
65</v>
      </c>
      <c r="J146" s="4332">
        <v>
84</v>
      </c>
      <c r="K146" s="4332">
        <v>
64</v>
      </c>
      <c r="L146" s="4332">
        <v>
44</v>
      </c>
      <c r="M146" s="4332">
        <v>
47</v>
      </c>
      <c r="N146" s="4332">
        <v>
47</v>
      </c>
      <c r="O146" s="4332">
        <v>
32</v>
      </c>
    </row>
    <row r="147" spans="1:16" s="158" customFormat="1" ht="18" customHeight="1">
      <c r="A147" s="137" t="s">
        <v>
10034</v>
      </c>
      <c r="B147" s="4332" t="s">
        <v>
374</v>
      </c>
      <c r="C147" s="4332" t="s">
        <v>
374</v>
      </c>
      <c r="D147" s="4332" t="s">
        <v>
374</v>
      </c>
      <c r="E147" s="4332" t="s">
        <v>
374</v>
      </c>
      <c r="F147" s="4332" t="s">
        <v>
374</v>
      </c>
      <c r="G147" s="4332" t="s">
        <v>
374</v>
      </c>
      <c r="H147" s="4332" t="s">
        <v>
374</v>
      </c>
      <c r="I147" s="4332" t="s">
        <v>
374</v>
      </c>
      <c r="J147" s="4332" t="s">
        <v>
374</v>
      </c>
      <c r="K147" s="4332" t="s">
        <v>
374</v>
      </c>
      <c r="L147" s="4332" t="s">
        <v>
374</v>
      </c>
      <c r="M147" s="4332" t="s">
        <v>
374</v>
      </c>
      <c r="N147" s="4332" t="s">
        <v>
374</v>
      </c>
      <c r="O147" s="4332" t="s">
        <v>
374</v>
      </c>
    </row>
    <row r="148" spans="1:16" s="158" customFormat="1" ht="18" customHeight="1">
      <c r="A148" s="137" t="s">
        <v>
10035</v>
      </c>
      <c r="B148" s="4332">
        <v>
44</v>
      </c>
      <c r="C148" s="4332">
        <v>
40</v>
      </c>
      <c r="D148" s="4332">
        <v>
52</v>
      </c>
      <c r="E148" s="4332">
        <v>
45</v>
      </c>
      <c r="F148" s="4332">
        <v>
53</v>
      </c>
      <c r="G148" s="4332">
        <v>
53</v>
      </c>
      <c r="H148" s="4332">
        <v>
74</v>
      </c>
      <c r="I148" s="4332">
        <v>
75</v>
      </c>
      <c r="J148" s="4332">
        <v>
67</v>
      </c>
      <c r="K148" s="4332">
        <v>
77</v>
      </c>
      <c r="L148" s="4332">
        <v>
87</v>
      </c>
      <c r="M148" s="4332">
        <v>
83</v>
      </c>
      <c r="N148" s="4332">
        <v>
58</v>
      </c>
      <c r="O148" s="4332">
        <v>
55</v>
      </c>
    </row>
    <row r="149" spans="1:16" s="158" customFormat="1" ht="18" customHeight="1">
      <c r="A149" s="137" t="s">
        <v>
10036</v>
      </c>
      <c r="B149" s="4332">
        <v>
98</v>
      </c>
      <c r="C149" s="4332">
        <v>
82</v>
      </c>
      <c r="D149" s="4332">
        <v>
77</v>
      </c>
      <c r="E149" s="4332">
        <v>
78</v>
      </c>
      <c r="F149" s="4332">
        <v>
88</v>
      </c>
      <c r="G149" s="4332">
        <v>
86</v>
      </c>
      <c r="H149" s="4332">
        <v>
89</v>
      </c>
      <c r="I149" s="4332">
        <v>
98</v>
      </c>
      <c r="J149" s="4332">
        <v>
116</v>
      </c>
      <c r="K149" s="4332">
        <v>
112</v>
      </c>
      <c r="L149" s="4332">
        <v>
86</v>
      </c>
      <c r="M149" s="4332">
        <v>
75</v>
      </c>
      <c r="N149" s="4332">
        <v>
60</v>
      </c>
      <c r="O149" s="4332">
        <v>
47</v>
      </c>
    </row>
    <row r="150" spans="1:16" s="158" customFormat="1" ht="18" customHeight="1">
      <c r="A150" s="137" t="s">
        <v>
10037</v>
      </c>
      <c r="B150" s="4332">
        <v>
25</v>
      </c>
      <c r="C150" s="4332">
        <v>
40</v>
      </c>
      <c r="D150" s="4332">
        <v>
28</v>
      </c>
      <c r="E150" s="4332">
        <v>
21</v>
      </c>
      <c r="F150" s="4332">
        <v>
30</v>
      </c>
      <c r="G150" s="4332">
        <v>
36</v>
      </c>
      <c r="H150" s="4332">
        <v>
46</v>
      </c>
      <c r="I150" s="4332">
        <v>
46</v>
      </c>
      <c r="J150" s="4332">
        <v>
65</v>
      </c>
      <c r="K150" s="4332">
        <v>
69</v>
      </c>
      <c r="L150" s="4332">
        <v>
55</v>
      </c>
      <c r="M150" s="4332">
        <v>
47</v>
      </c>
      <c r="N150" s="4332">
        <v>
63</v>
      </c>
      <c r="O150" s="4332">
        <v>
43</v>
      </c>
    </row>
    <row r="151" spans="1:16" s="158" customFormat="1" ht="18" customHeight="1">
      <c r="A151" s="137" t="s">
        <v>
10038</v>
      </c>
      <c r="B151" s="4332">
        <v>
37</v>
      </c>
      <c r="C151" s="4332">
        <v>
38</v>
      </c>
      <c r="D151" s="4332">
        <v>
44</v>
      </c>
      <c r="E151" s="4332">
        <v>
40</v>
      </c>
      <c r="F151" s="4332">
        <v>
59</v>
      </c>
      <c r="G151" s="4332">
        <v>
65</v>
      </c>
      <c r="H151" s="4332">
        <v>
61</v>
      </c>
      <c r="I151" s="4332">
        <v>
60</v>
      </c>
      <c r="J151" s="4332">
        <v>
52</v>
      </c>
      <c r="K151" s="4332">
        <v>
42</v>
      </c>
      <c r="L151" s="4332">
        <v>
36</v>
      </c>
      <c r="M151" s="4332">
        <v>
36</v>
      </c>
      <c r="N151" s="4332">
        <v>
36</v>
      </c>
      <c r="O151" s="4332">
        <v>
35</v>
      </c>
    </row>
    <row r="152" spans="1:16" s="158" customFormat="1" ht="18" customHeight="1">
      <c r="A152" s="137" t="s">
        <v>
10039</v>
      </c>
      <c r="B152" s="4332">
        <v>
60</v>
      </c>
      <c r="C152" s="4332">
        <v>
60</v>
      </c>
      <c r="D152" s="4332">
        <v>
64</v>
      </c>
      <c r="E152" s="4332">
        <v>
73</v>
      </c>
      <c r="F152" s="4332">
        <v>
70</v>
      </c>
      <c r="G152" s="4332">
        <v>
66</v>
      </c>
      <c r="H152" s="4332">
        <v>
115</v>
      </c>
      <c r="I152" s="4332">
        <v>
95</v>
      </c>
      <c r="J152" s="4332">
        <v>
94</v>
      </c>
      <c r="K152" s="4332">
        <v>
102</v>
      </c>
      <c r="L152" s="4332">
        <v>
97</v>
      </c>
      <c r="M152" s="4332">
        <v>
85</v>
      </c>
      <c r="N152" s="4332">
        <v>
58</v>
      </c>
      <c r="O152" s="4332">
        <v>
55</v>
      </c>
    </row>
    <row r="153" spans="1:16" s="135" customFormat="1" ht="18" customHeight="1">
      <c r="A153" s="137" t="s">
        <v>
10040</v>
      </c>
      <c r="B153" s="4332">
        <v>
17</v>
      </c>
      <c r="C153" s="4332">
        <v>
18</v>
      </c>
      <c r="D153" s="4332">
        <v>
18</v>
      </c>
      <c r="E153" s="4332">
        <v>
10</v>
      </c>
      <c r="F153" s="4332">
        <v>
17</v>
      </c>
      <c r="G153" s="4332">
        <v>
11</v>
      </c>
      <c r="H153" s="4332">
        <v>
16</v>
      </c>
      <c r="I153" s="4332">
        <v>
18</v>
      </c>
      <c r="J153" s="4332">
        <v>
21</v>
      </c>
      <c r="K153" s="4332">
        <v>
15</v>
      </c>
      <c r="L153" s="4332">
        <v>
14</v>
      </c>
      <c r="M153" s="4332">
        <v>
16</v>
      </c>
      <c r="N153" s="4332">
        <v>
11</v>
      </c>
      <c r="O153" s="4332">
        <v>
8</v>
      </c>
      <c r="P153" s="158"/>
    </row>
    <row r="154" spans="1:16" s="158" customFormat="1" ht="18" customHeight="1">
      <c r="A154" s="137" t="s">
        <v>
10041</v>
      </c>
      <c r="B154" s="4332">
        <v>
68</v>
      </c>
      <c r="C154" s="4332">
        <v>
61</v>
      </c>
      <c r="D154" s="4332">
        <v>
70</v>
      </c>
      <c r="E154" s="4332">
        <v>
63</v>
      </c>
      <c r="F154" s="4332">
        <v>
69</v>
      </c>
      <c r="G154" s="4332">
        <v>
100</v>
      </c>
      <c r="H154" s="4332">
        <v>
120</v>
      </c>
      <c r="I154" s="4332">
        <v>
161</v>
      </c>
      <c r="J154" s="4332">
        <v>
157</v>
      </c>
      <c r="K154" s="4332">
        <v>
141</v>
      </c>
      <c r="L154" s="4332">
        <v>
147</v>
      </c>
      <c r="M154" s="4332">
        <v>
154</v>
      </c>
      <c r="N154" s="4332">
        <v>
111</v>
      </c>
      <c r="O154" s="4332">
        <v>
104</v>
      </c>
    </row>
    <row r="155" spans="1:16" s="158" customFormat="1" ht="18" customHeight="1">
      <c r="A155" s="137" t="s">
        <v>
10042</v>
      </c>
      <c r="B155" s="4332">
        <v>
77</v>
      </c>
      <c r="C155" s="4332">
        <v>
62</v>
      </c>
      <c r="D155" s="4332">
        <v>
80</v>
      </c>
      <c r="E155" s="4332">
        <v>
69</v>
      </c>
      <c r="F155" s="4332">
        <v>
98</v>
      </c>
      <c r="G155" s="4332">
        <v>
84</v>
      </c>
      <c r="H155" s="4332">
        <v>
114</v>
      </c>
      <c r="I155" s="4332">
        <v>
104</v>
      </c>
      <c r="J155" s="4332">
        <v>
140</v>
      </c>
      <c r="K155" s="4332">
        <v>
105</v>
      </c>
      <c r="L155" s="4332">
        <v>
124</v>
      </c>
      <c r="M155" s="4332">
        <v>
119</v>
      </c>
      <c r="N155" s="4332">
        <v>
80</v>
      </c>
      <c r="O155" s="4332">
        <v>
67</v>
      </c>
    </row>
    <row r="156" spans="1:16" s="158" customFormat="1" ht="18" customHeight="1">
      <c r="A156" s="137" t="s">
        <v>
10043</v>
      </c>
      <c r="B156" s="4332">
        <v>
44</v>
      </c>
      <c r="C156" s="4332">
        <v>
61</v>
      </c>
      <c r="D156" s="4332">
        <v>
74</v>
      </c>
      <c r="E156" s="4332">
        <v>
81</v>
      </c>
      <c r="F156" s="4332">
        <v>
95</v>
      </c>
      <c r="G156" s="4332">
        <v>
111</v>
      </c>
      <c r="H156" s="4332">
        <v>
201</v>
      </c>
      <c r="I156" s="4332">
        <v>
267</v>
      </c>
      <c r="J156" s="4332">
        <v>
214</v>
      </c>
      <c r="K156" s="4332">
        <v>
201</v>
      </c>
      <c r="L156" s="4332">
        <v>
132</v>
      </c>
      <c r="M156" s="4332">
        <v>
111</v>
      </c>
      <c r="N156" s="4332">
        <v>
99</v>
      </c>
      <c r="O156" s="4332">
        <v>
108</v>
      </c>
    </row>
    <row r="157" spans="1:16" s="159" customFormat="1" ht="18" customHeight="1">
      <c r="A157" s="137" t="s">
        <v>
10044</v>
      </c>
      <c r="B157" s="4332">
        <v>
105</v>
      </c>
      <c r="C157" s="4332">
        <v>
83</v>
      </c>
      <c r="D157" s="4332">
        <v>
94</v>
      </c>
      <c r="E157" s="4332">
        <v>
96</v>
      </c>
      <c r="F157" s="4332">
        <v>
130</v>
      </c>
      <c r="G157" s="4332">
        <v>
117</v>
      </c>
      <c r="H157" s="4332">
        <v>
152</v>
      </c>
      <c r="I157" s="4332">
        <v>
124</v>
      </c>
      <c r="J157" s="4332">
        <v>
129</v>
      </c>
      <c r="K157" s="4332">
        <v>
157</v>
      </c>
      <c r="L157" s="4332">
        <v>
117</v>
      </c>
      <c r="M157" s="4332">
        <v>
117</v>
      </c>
      <c r="N157" s="4332">
        <v>
115</v>
      </c>
      <c r="O157" s="4332">
        <v>
98</v>
      </c>
      <c r="P157" s="158"/>
    </row>
    <row r="158" spans="1:16" s="158" customFormat="1" ht="18" customHeight="1">
      <c r="A158" s="137" t="s">
        <v>
10045</v>
      </c>
      <c r="B158" s="4332">
        <v>
63</v>
      </c>
      <c r="C158" s="4332">
        <v>
44</v>
      </c>
      <c r="D158" s="4332">
        <v>
60</v>
      </c>
      <c r="E158" s="4332">
        <v>
65</v>
      </c>
      <c r="F158" s="4332">
        <v>
74</v>
      </c>
      <c r="G158" s="4332">
        <v>
64</v>
      </c>
      <c r="H158" s="4332">
        <v>
84</v>
      </c>
      <c r="I158" s="4332">
        <v>
73</v>
      </c>
      <c r="J158" s="4332">
        <v>
103</v>
      </c>
      <c r="K158" s="4332">
        <v>
81</v>
      </c>
      <c r="L158" s="4332">
        <v>
65</v>
      </c>
      <c r="M158" s="4332">
        <v>
56</v>
      </c>
      <c r="N158" s="4332">
        <v>
50</v>
      </c>
      <c r="O158" s="4332">
        <v>
54</v>
      </c>
    </row>
    <row r="159" spans="1:16" s="158" customFormat="1" ht="18" customHeight="1">
      <c r="A159" s="137" t="s">
        <v>
10046</v>
      </c>
      <c r="B159" s="4332">
        <v>
45</v>
      </c>
      <c r="C159" s="4332">
        <v>
43</v>
      </c>
      <c r="D159" s="4332">
        <v>
65</v>
      </c>
      <c r="E159" s="4332">
        <v>
66</v>
      </c>
      <c r="F159" s="4332">
        <v>
76</v>
      </c>
      <c r="G159" s="4332">
        <v>
67</v>
      </c>
      <c r="H159" s="4332">
        <v>
104</v>
      </c>
      <c r="I159" s="4332">
        <v>
94</v>
      </c>
      <c r="J159" s="4332">
        <v>
136</v>
      </c>
      <c r="K159" s="4332">
        <v>
115</v>
      </c>
      <c r="L159" s="4332">
        <v>
88</v>
      </c>
      <c r="M159" s="4332">
        <v>
84</v>
      </c>
      <c r="N159" s="4332">
        <v>
80</v>
      </c>
      <c r="O159" s="4332">
        <v>
70</v>
      </c>
    </row>
    <row r="160" spans="1:16" s="158" customFormat="1" ht="18" customHeight="1">
      <c r="A160" s="137" t="s">
        <v>
10047</v>
      </c>
      <c r="B160" s="4332">
        <v>
70</v>
      </c>
      <c r="C160" s="4332">
        <v>
67</v>
      </c>
      <c r="D160" s="4332">
        <v>
88</v>
      </c>
      <c r="E160" s="4332">
        <v>
71</v>
      </c>
      <c r="F160" s="4332">
        <v>
97</v>
      </c>
      <c r="G160" s="4332">
        <v>
82</v>
      </c>
      <c r="H160" s="4332">
        <v>
141</v>
      </c>
      <c r="I160" s="4332">
        <v>
115</v>
      </c>
      <c r="J160" s="4332">
        <v>
153</v>
      </c>
      <c r="K160" s="4332">
        <v>
141</v>
      </c>
      <c r="L160" s="4332">
        <v>
109</v>
      </c>
      <c r="M160" s="4332">
        <v>
103</v>
      </c>
      <c r="N160" s="4332">
        <v>
88</v>
      </c>
      <c r="O160" s="4332">
        <v>
81</v>
      </c>
    </row>
    <row r="161" spans="1:15" s="158" customFormat="1" ht="18" customHeight="1">
      <c r="A161" s="137" t="s">
        <v>
10048</v>
      </c>
      <c r="B161" s="4332">
        <v>
55</v>
      </c>
      <c r="C161" s="4332">
        <v>
34</v>
      </c>
      <c r="D161" s="4332">
        <v>
38</v>
      </c>
      <c r="E161" s="4332">
        <v>
32</v>
      </c>
      <c r="F161" s="4332">
        <v>
50</v>
      </c>
      <c r="G161" s="4332">
        <v>
35</v>
      </c>
      <c r="H161" s="4332">
        <v>
61</v>
      </c>
      <c r="I161" s="4332">
        <v>
60</v>
      </c>
      <c r="J161" s="4332">
        <v>
63</v>
      </c>
      <c r="K161" s="4332">
        <v>
48</v>
      </c>
      <c r="L161" s="4332">
        <v>
38</v>
      </c>
      <c r="M161" s="4332">
        <v>
25</v>
      </c>
      <c r="N161" s="4332">
        <v>
39</v>
      </c>
      <c r="O161" s="4332">
        <v>
30</v>
      </c>
    </row>
    <row r="162" spans="1:15" s="158" customFormat="1" ht="18" customHeight="1">
      <c r="A162" s="137" t="s">
        <v>
10049</v>
      </c>
      <c r="B162" s="4332">
        <v>
32</v>
      </c>
      <c r="C162" s="4332">
        <v>
31</v>
      </c>
      <c r="D162" s="4332">
        <v>
26</v>
      </c>
      <c r="E162" s="4332">
        <v>
45</v>
      </c>
      <c r="F162" s="4332">
        <v>
40</v>
      </c>
      <c r="G162" s="4332">
        <v>
35</v>
      </c>
      <c r="H162" s="4332">
        <v>
62</v>
      </c>
      <c r="I162" s="4332">
        <v>
61</v>
      </c>
      <c r="J162" s="4332">
        <v>
59</v>
      </c>
      <c r="K162" s="4332">
        <v>
55</v>
      </c>
      <c r="L162" s="4332">
        <v>
43</v>
      </c>
      <c r="M162" s="4332">
        <v>
59</v>
      </c>
      <c r="N162" s="4332">
        <v>
46</v>
      </c>
      <c r="O162" s="4332">
        <v>
47</v>
      </c>
    </row>
    <row r="163" spans="1:15" s="158" customFormat="1" ht="18" customHeight="1">
      <c r="A163" s="136" t="s">
        <v>
10050</v>
      </c>
      <c r="B163" s="4332">
        <v>
28</v>
      </c>
      <c r="C163" s="4332">
        <v>
31</v>
      </c>
      <c r="D163" s="4332">
        <v>
43</v>
      </c>
      <c r="E163" s="4332">
        <v>
36</v>
      </c>
      <c r="F163" s="4332">
        <v>
47</v>
      </c>
      <c r="G163" s="4332">
        <v>
50</v>
      </c>
      <c r="H163" s="4332">
        <v>
79</v>
      </c>
      <c r="I163" s="4332">
        <v>
67</v>
      </c>
      <c r="J163" s="4332">
        <v>
93</v>
      </c>
      <c r="K163" s="4332">
        <v>
66</v>
      </c>
      <c r="L163" s="4332">
        <v>
59</v>
      </c>
      <c r="M163" s="4332">
        <v>
57</v>
      </c>
      <c r="N163" s="4332">
        <v>
52</v>
      </c>
      <c r="O163" s="4332">
        <v>
38</v>
      </c>
    </row>
    <row r="164" spans="1:15" s="156" customFormat="1" ht="15" customHeight="1">
      <c r="A164" s="130" t="s">
        <v>
263</v>
      </c>
      <c r="B164" s="132"/>
      <c r="C164" s="132"/>
      <c r="D164" s="132"/>
      <c r="E164" s="132"/>
      <c r="F164" s="132"/>
      <c r="G164" s="132"/>
      <c r="H164" s="132"/>
      <c r="I164" s="132"/>
      <c r="J164" s="132"/>
      <c r="K164" s="132"/>
      <c r="L164" s="132"/>
      <c r="M164" s="132"/>
      <c r="N164" s="132"/>
      <c r="O164" s="132"/>
    </row>
    <row r="165" spans="1:15" s="156" customFormat="1" ht="15" customHeight="1">
      <c r="A165" s="157" t="s">
        <v>
31</v>
      </c>
      <c r="B165" s="157"/>
      <c r="C165" s="157"/>
    </row>
  </sheetData>
  <mergeCells count="11">
    <mergeCell ref="A1:D1"/>
    <mergeCell ref="A2:D2"/>
    <mergeCell ref="A3:O3"/>
    <mergeCell ref="A6:A7"/>
    <mergeCell ref="B6:C6"/>
    <mergeCell ref="D6:E6"/>
    <mergeCell ref="F6:G6"/>
    <mergeCell ref="H6:I6"/>
    <mergeCell ref="J6:K6"/>
    <mergeCell ref="L6:M6"/>
    <mergeCell ref="N6:O6"/>
  </mergeCells>
  <phoneticPr fontId="25"/>
  <pageMargins left="0.70866141732283472" right="0.70866141732283472" top="0.74803149606299213" bottom="0.74803149606299213" header="0.31496062992125984" footer="0.3149606299212598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D12"/>
  <sheetViews>
    <sheetView zoomScaleNormal="100" zoomScaleSheetLayoutView="100" workbookViewId="0">
      <selection activeCell="B23" sqref="B23"/>
    </sheetView>
  </sheetViews>
  <sheetFormatPr defaultColWidth="9" defaultRowHeight="14.25"/>
  <cols>
    <col min="1" max="1" width="25.625" style="24" customWidth="1"/>
    <col min="2" max="4" width="32.625" style="24" customWidth="1"/>
    <col min="5" max="16384" width="9" style="24"/>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s="365" customFormat="1" ht="26.1" customHeight="1">
      <c r="A3" s="4574" t="s">
        <v>
9118</v>
      </c>
      <c r="B3" s="4574"/>
      <c r="C3" s="4574"/>
      <c r="D3" s="5266"/>
    </row>
    <row r="4" spans="1:4" ht="15" customHeight="1"/>
    <row r="5" spans="1:4" s="83" customFormat="1" ht="15" customHeight="1" thickBot="1">
      <c r="A5" s="1346" t="s">
        <v>
9288</v>
      </c>
      <c r="D5" s="2455" t="s">
        <v>
4148</v>
      </c>
    </row>
    <row r="6" spans="1:4" ht="18" customHeight="1" thickTop="1">
      <c r="A6" s="1399" t="s">
        <v>
2180</v>
      </c>
      <c r="B6" s="474" t="s">
        <v>
2181</v>
      </c>
      <c r="C6" s="474" t="s">
        <v>
2182</v>
      </c>
      <c r="D6" s="194" t="s">
        <v>
2183</v>
      </c>
    </row>
    <row r="7" spans="1:4" ht="18" customHeight="1">
      <c r="A7" s="1400" t="s">
        <v>
4290</v>
      </c>
      <c r="B7" s="114">
        <v>
74</v>
      </c>
      <c r="C7" s="113">
        <v>
20834000</v>
      </c>
      <c r="D7" s="113">
        <v>
38308660</v>
      </c>
    </row>
    <row r="8" spans="1:4" s="363" customFormat="1" ht="18" customHeight="1">
      <c r="A8" s="18">
        <v>
30</v>
      </c>
      <c r="B8" s="97">
        <v>
62</v>
      </c>
      <c r="C8" s="22">
        <v>
16835000</v>
      </c>
      <c r="D8" s="22">
        <v>
38029650</v>
      </c>
    </row>
    <row r="9" spans="1:4" ht="18" customHeight="1">
      <c r="A9" s="18" t="s">
        <v>
465</v>
      </c>
      <c r="B9" s="97">
        <v>
44</v>
      </c>
      <c r="C9" s="22">
        <v>
11942000</v>
      </c>
      <c r="D9" s="22">
        <v>
40269816</v>
      </c>
    </row>
    <row r="10" spans="1:4" ht="18" customHeight="1">
      <c r="A10" s="18">
        <v>
2</v>
      </c>
      <c r="B10" s="97">
        <v>
29</v>
      </c>
      <c r="C10" s="22">
        <v>
8560000</v>
      </c>
      <c r="D10" s="22">
        <v>
36031900</v>
      </c>
    </row>
    <row r="11" spans="1:4" s="1401" customFormat="1" ht="18" customHeight="1">
      <c r="A11" s="251">
        <v>
3</v>
      </c>
      <c r="B11" s="274">
        <v>
23</v>
      </c>
      <c r="C11" s="275">
        <v>
6826000</v>
      </c>
      <c r="D11" s="271">
        <v>
32063000</v>
      </c>
    </row>
    <row r="12" spans="1:4" s="83" customFormat="1" ht="15" customHeight="1">
      <c r="A12" s="83" t="s">
        <v>
2184</v>
      </c>
      <c r="D12" s="1348"/>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P59"/>
  <sheetViews>
    <sheetView zoomScaleNormal="100" zoomScaleSheetLayoutView="100" workbookViewId="0">
      <selection activeCell="B23" sqref="B23"/>
    </sheetView>
  </sheetViews>
  <sheetFormatPr defaultColWidth="9" defaultRowHeight="14.25"/>
  <cols>
    <col min="1" max="1" width="10.625" style="24" customWidth="1"/>
    <col min="2" max="2" width="9.625" style="24" customWidth="1"/>
    <col min="3" max="16" width="7.625" style="24" customWidth="1"/>
    <col min="17" max="16384" width="9" style="24"/>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365" customFormat="1" ht="26.1" customHeight="1">
      <c r="A3" s="4574" t="s">
        <v>
10231</v>
      </c>
      <c r="B3" s="4574"/>
      <c r="C3" s="4574"/>
      <c r="D3" s="4574"/>
      <c r="E3" s="4574"/>
      <c r="F3" s="4574"/>
      <c r="G3" s="4574"/>
      <c r="H3" s="4574"/>
      <c r="I3" s="4574"/>
      <c r="J3" s="4574"/>
      <c r="K3" s="4574"/>
      <c r="L3" s="4574"/>
      <c r="M3" s="4574"/>
      <c r="N3" s="4574"/>
      <c r="O3" s="4574"/>
      <c r="P3" s="4574"/>
    </row>
    <row r="4" spans="1:16" ht="15" customHeight="1"/>
    <row r="5" spans="1:16" ht="20.100000000000001" customHeight="1">
      <c r="A5" s="5088" t="s">
        <v>
2223</v>
      </c>
      <c r="B5" s="5088"/>
      <c r="C5" s="5088"/>
      <c r="D5" s="5088"/>
      <c r="E5" s="5088"/>
      <c r="F5" s="5088"/>
      <c r="G5" s="5088"/>
      <c r="H5" s="5088"/>
      <c r="I5" s="5088"/>
      <c r="J5" s="5088"/>
      <c r="K5" s="5088"/>
      <c r="L5" s="5088"/>
      <c r="M5" s="5088"/>
      <c r="N5" s="5088"/>
      <c r="O5" s="5088"/>
      <c r="P5" s="5088"/>
    </row>
    <row r="6" spans="1:16" ht="15" customHeight="1" thickBot="1">
      <c r="A6" s="1432"/>
      <c r="B6" s="1433"/>
      <c r="C6" s="1433"/>
      <c r="D6" s="1433"/>
      <c r="E6" s="1433"/>
      <c r="F6" s="1433"/>
      <c r="G6" s="1433"/>
      <c r="H6" s="1433"/>
      <c r="I6" s="1433"/>
      <c r="J6" s="1433"/>
      <c r="K6" s="1433"/>
      <c r="L6" s="1433"/>
      <c r="M6" s="1433"/>
      <c r="N6" s="1433"/>
      <c r="O6" s="1433"/>
      <c r="P6" s="2455" t="s">
        <v>
4148</v>
      </c>
    </row>
    <row r="7" spans="1:16" ht="18" customHeight="1" thickTop="1">
      <c r="A7" s="5249" t="s">
        <v>
493</v>
      </c>
      <c r="B7" s="4573" t="s">
        <v>
23</v>
      </c>
      <c r="C7" s="4573"/>
      <c r="D7" s="4573"/>
      <c r="E7" s="5268" t="s">
        <v>
2224</v>
      </c>
      <c r="F7" s="4573"/>
      <c r="G7" s="4685"/>
      <c r="H7" s="4573" t="s">
        <v>
2225</v>
      </c>
      <c r="I7" s="4573"/>
      <c r="J7" s="4685"/>
      <c r="K7" s="4572" t="s">
        <v>
2226</v>
      </c>
      <c r="L7" s="4573"/>
      <c r="M7" s="4685"/>
      <c r="N7" s="4572" t="s">
        <v>
2227</v>
      </c>
      <c r="O7" s="4573"/>
      <c r="P7" s="4573"/>
    </row>
    <row r="8" spans="1:16" ht="30" customHeight="1">
      <c r="A8" s="5267"/>
      <c r="B8" s="1434" t="s">
        <v>
2228</v>
      </c>
      <c r="C8" s="1435" t="s">
        <v>
2229</v>
      </c>
      <c r="D8" s="1436" t="s">
        <v>
10248</v>
      </c>
      <c r="E8" s="1434" t="s">
        <v>
2228</v>
      </c>
      <c r="F8" s="1435" t="s">
        <v>
2229</v>
      </c>
      <c r="G8" s="1437" t="s">
        <v>
10248</v>
      </c>
      <c r="H8" s="1437" t="s">
        <v>
2228</v>
      </c>
      <c r="I8" s="1435" t="s">
        <v>
2229</v>
      </c>
      <c r="J8" s="1435" t="s">
        <v>
10248</v>
      </c>
      <c r="K8" s="1437" t="s">
        <v>
2228</v>
      </c>
      <c r="L8" s="1435" t="s">
        <v>
2229</v>
      </c>
      <c r="M8" s="1435" t="s">
        <v>
10248</v>
      </c>
      <c r="N8" s="1437" t="s">
        <v>
2228</v>
      </c>
      <c r="O8" s="1435" t="s">
        <v>
2229</v>
      </c>
      <c r="P8" s="1437" t="s">
        <v>
10248</v>
      </c>
    </row>
    <row r="9" spans="1:16" s="83" customFormat="1" ht="18" customHeight="1">
      <c r="A9" s="1438"/>
      <c r="B9" s="42" t="s">
        <v>
2230</v>
      </c>
      <c r="C9" s="42" t="s">
        <v>
2231</v>
      </c>
      <c r="D9" s="42" t="s">
        <v>
2230</v>
      </c>
      <c r="E9" s="42" t="s">
        <v>
2230</v>
      </c>
      <c r="F9" s="42" t="s">
        <v>
2231</v>
      </c>
      <c r="G9" s="42" t="s">
        <v>
2230</v>
      </c>
      <c r="H9" s="42" t="s">
        <v>
2230</v>
      </c>
      <c r="I9" s="42" t="s">
        <v>
2231</v>
      </c>
      <c r="J9" s="42" t="s">
        <v>
2230</v>
      </c>
      <c r="K9" s="42" t="s">
        <v>
2230</v>
      </c>
      <c r="L9" s="42" t="s">
        <v>
2231</v>
      </c>
      <c r="M9" s="42" t="s">
        <v>
2230</v>
      </c>
      <c r="N9" s="207" t="s">
        <v>
2230</v>
      </c>
      <c r="O9" s="42" t="s">
        <v>
2231</v>
      </c>
      <c r="P9" s="42" t="s">
        <v>
2230</v>
      </c>
    </row>
    <row r="10" spans="1:16" ht="18" customHeight="1">
      <c r="A10" s="227" t="s">
        <v>
465</v>
      </c>
      <c r="B10" s="1455">
        <v>
2954374</v>
      </c>
      <c r="C10" s="1455">
        <v>
3726</v>
      </c>
      <c r="D10" s="1455">
        <v>
792.90767579173371</v>
      </c>
      <c r="E10" s="1455">
        <v>
905357</v>
      </c>
      <c r="F10" s="1455">
        <v>
350</v>
      </c>
      <c r="G10" s="1455">
        <v>
2586.7342857142858</v>
      </c>
      <c r="H10" s="1455">
        <v>
425706</v>
      </c>
      <c r="I10" s="1455">
        <v>
346</v>
      </c>
      <c r="J10" s="1455">
        <v>
1230.3641618497111</v>
      </c>
      <c r="K10" s="1455">
        <v>
203635</v>
      </c>
      <c r="L10" s="1455">
        <v>
253</v>
      </c>
      <c r="M10" s="1455">
        <v>
804.88142292490113</v>
      </c>
      <c r="N10" s="1455">
        <v>
196406</v>
      </c>
      <c r="O10" s="1455">
        <v>
288</v>
      </c>
      <c r="P10" s="1455">
        <v>
681.96527777777783</v>
      </c>
    </row>
    <row r="11" spans="1:16" s="1398" customFormat="1" ht="18" customHeight="1">
      <c r="A11" s="227">
        <v>
2</v>
      </c>
      <c r="B11" s="1455">
        <v>
2505997</v>
      </c>
      <c r="C11" s="1455">
        <v>
3172</v>
      </c>
      <c r="D11" s="1455">
        <v>
790</v>
      </c>
      <c r="E11" s="1455">
        <v>
779555</v>
      </c>
      <c r="F11" s="1455">
        <v>
300</v>
      </c>
      <c r="G11" s="1455">
        <v>
2599</v>
      </c>
      <c r="H11" s="1455">
        <v>
362215</v>
      </c>
      <c r="I11" s="1455">
        <v>
300</v>
      </c>
      <c r="J11" s="1455">
        <v>
1207</v>
      </c>
      <c r="K11" s="1455">
        <v>
231199</v>
      </c>
      <c r="L11" s="1455">
        <v>
249</v>
      </c>
      <c r="M11" s="1455">
        <v>
929</v>
      </c>
      <c r="N11" s="1455">
        <v>
172437</v>
      </c>
      <c r="O11" s="1455">
        <v>
249</v>
      </c>
      <c r="P11" s="1455">
        <v>
693</v>
      </c>
    </row>
    <row r="12" spans="1:16" s="1440" customFormat="1" ht="18" customHeight="1">
      <c r="A12" s="1439">
        <v>
3</v>
      </c>
      <c r="B12" s="1637">
        <f>
SUM(E12,H12,K12,N12,B19,E19,H19,K19,N19,B26,E26,H26,K26)</f>
        <v>
2998859</v>
      </c>
      <c r="C12" s="3284">
        <f>
SUM(F12,I12,L12,O12,C19,F19,I19,L19,O19,C26,F26,I26,L26)</f>
        <v>
3889</v>
      </c>
      <c r="D12" s="3284">
        <f>
ROUND(B12/C12,0)</f>
        <v>
771</v>
      </c>
      <c r="E12" s="1620">
        <v>
832648</v>
      </c>
      <c r="F12" s="1620">
        <v>
350</v>
      </c>
      <c r="G12" s="1620">
        <v>
2378.9942857142855</v>
      </c>
      <c r="H12" s="1620">
        <v>
401382</v>
      </c>
      <c r="I12" s="1620">
        <v>
349</v>
      </c>
      <c r="J12" s="1620">
        <v>
1150.0916905444126</v>
      </c>
      <c r="K12" s="1620">
        <v>
232670</v>
      </c>
      <c r="L12" s="1620">
        <v>
287</v>
      </c>
      <c r="M12" s="1620">
        <v>
810.69686411149826</v>
      </c>
      <c r="N12" s="1620">
        <v>
202337</v>
      </c>
      <c r="O12" s="1620">
        <v>
287</v>
      </c>
      <c r="P12" s="1620">
        <v>
705.00696864111501</v>
      </c>
    </row>
    <row r="13" spans="1:16" ht="15" customHeight="1" thickBot="1">
      <c r="A13" s="1441"/>
      <c r="B13" s="363"/>
      <c r="C13" s="363"/>
      <c r="D13" s="363"/>
      <c r="E13" s="363"/>
      <c r="F13" s="363"/>
      <c r="G13" s="363"/>
      <c r="H13" s="363"/>
      <c r="I13" s="363"/>
      <c r="J13" s="363"/>
      <c r="K13" s="363"/>
      <c r="L13" s="363"/>
      <c r="M13" s="363"/>
      <c r="N13" s="363"/>
      <c r="O13" s="363"/>
      <c r="P13" s="363"/>
    </row>
    <row r="14" spans="1:16" ht="18" customHeight="1" thickTop="1">
      <c r="A14" s="5269" t="s">
        <v>
493</v>
      </c>
      <c r="B14" s="4603" t="s">
        <v>
2232</v>
      </c>
      <c r="C14" s="4604"/>
      <c r="D14" s="4575"/>
      <c r="E14" s="4603" t="s">
        <v>
2233</v>
      </c>
      <c r="F14" s="4604"/>
      <c r="G14" s="4575"/>
      <c r="H14" s="4603" t="s">
        <v>
2234</v>
      </c>
      <c r="I14" s="4604"/>
      <c r="J14" s="4604"/>
      <c r="K14" s="4603" t="s">
        <v>
2235</v>
      </c>
      <c r="L14" s="4604"/>
      <c r="M14" s="4575"/>
      <c r="N14" s="4603" t="s">
        <v>
2236</v>
      </c>
      <c r="O14" s="4604"/>
      <c r="P14" s="4604"/>
    </row>
    <row r="15" spans="1:16" ht="30" customHeight="1">
      <c r="A15" s="5270"/>
      <c r="B15" s="1437" t="s">
        <v>
2228</v>
      </c>
      <c r="C15" s="1435" t="s">
        <v>
2229</v>
      </c>
      <c r="D15" s="1435" t="s">
        <v>
10248</v>
      </c>
      <c r="E15" s="1437" t="s">
        <v>
2228</v>
      </c>
      <c r="F15" s="1435" t="s">
        <v>
2229</v>
      </c>
      <c r="G15" s="1435" t="s">
        <v>
10248</v>
      </c>
      <c r="H15" s="1437" t="s">
        <v>
2228</v>
      </c>
      <c r="I15" s="1435" t="s">
        <v>
2229</v>
      </c>
      <c r="J15" s="1435" t="s">
        <v>
10248</v>
      </c>
      <c r="K15" s="1437" t="s">
        <v>
2228</v>
      </c>
      <c r="L15" s="1435" t="s">
        <v>
2229</v>
      </c>
      <c r="M15" s="1435" t="s">
        <v>
10248</v>
      </c>
      <c r="N15" s="1437" t="s">
        <v>
2228</v>
      </c>
      <c r="O15" s="1435" t="s">
        <v>
2229</v>
      </c>
      <c r="P15" s="1437" t="s">
        <v>
10248</v>
      </c>
    </row>
    <row r="16" spans="1:16" s="83" customFormat="1" ht="18" customHeight="1">
      <c r="A16" s="1418"/>
      <c r="B16" s="424" t="s">
        <v>
2230</v>
      </c>
      <c r="C16" s="42" t="s">
        <v>
2231</v>
      </c>
      <c r="D16" s="42" t="s">
        <v>
2230</v>
      </c>
      <c r="E16" s="42" t="s">
        <v>
2230</v>
      </c>
      <c r="F16" s="42" t="s">
        <v>
2231</v>
      </c>
      <c r="G16" s="42" t="s">
        <v>
2230</v>
      </c>
      <c r="H16" s="42" t="s">
        <v>
2230</v>
      </c>
      <c r="I16" s="42" t="s">
        <v>
2231</v>
      </c>
      <c r="J16" s="42" t="s">
        <v>
2230</v>
      </c>
      <c r="K16" s="42" t="s">
        <v>
2230</v>
      </c>
      <c r="L16" s="42" t="s">
        <v>
2231</v>
      </c>
      <c r="M16" s="207" t="s">
        <v>
2230</v>
      </c>
      <c r="N16" s="42" t="s">
        <v>
2230</v>
      </c>
      <c r="O16" s="42" t="s">
        <v>
2231</v>
      </c>
      <c r="P16" s="42" t="s">
        <v>
2230</v>
      </c>
    </row>
    <row r="17" spans="1:16" ht="18" customHeight="1">
      <c r="A17" s="227" t="s">
        <v>
465</v>
      </c>
      <c r="B17" s="1454">
        <v>
229332</v>
      </c>
      <c r="C17" s="1455">
        <v>
288</v>
      </c>
      <c r="D17" s="1455">
        <v>
796.29166666666663</v>
      </c>
      <c r="E17" s="1455">
        <v>
230655</v>
      </c>
      <c r="F17" s="1455">
        <v>
288</v>
      </c>
      <c r="G17" s="1455">
        <v>
800.88541666666663</v>
      </c>
      <c r="H17" s="1455">
        <v>
274708</v>
      </c>
      <c r="I17" s="1455">
        <v>
288</v>
      </c>
      <c r="J17" s="1455">
        <v>
953.84722222222217</v>
      </c>
      <c r="K17" s="1455">
        <v>
64081</v>
      </c>
      <c r="L17" s="1455">
        <v>
274</v>
      </c>
      <c r="M17" s="1455">
        <v>
233.87226277372264</v>
      </c>
      <c r="N17" s="1455">
        <v>
40404</v>
      </c>
      <c r="O17" s="1455">
        <v>
253</v>
      </c>
      <c r="P17" s="1455">
        <v>
159.699604743083</v>
      </c>
    </row>
    <row r="18" spans="1:16" s="1443" customFormat="1" ht="18" customHeight="1">
      <c r="A18" s="227">
        <v>
2</v>
      </c>
      <c r="B18" s="1454">
        <v>
101235</v>
      </c>
      <c r="C18" s="1455">
        <v>
142</v>
      </c>
      <c r="D18" s="1455">
        <v>
713</v>
      </c>
      <c r="E18" s="1455">
        <v>
201366</v>
      </c>
      <c r="F18" s="1455">
        <v>
249</v>
      </c>
      <c r="G18" s="1455">
        <v>
809</v>
      </c>
      <c r="H18" s="1455">
        <v>
232364</v>
      </c>
      <c r="I18" s="1455">
        <v>
249</v>
      </c>
      <c r="J18" s="1455">
        <v>
933</v>
      </c>
      <c r="K18" s="1455">
        <v>
50527</v>
      </c>
      <c r="L18" s="1455">
        <v>
238</v>
      </c>
      <c r="M18" s="1455">
        <v>
212</v>
      </c>
      <c r="N18" s="1455">
        <v>
36220</v>
      </c>
      <c r="O18" s="1455">
        <v>
238</v>
      </c>
      <c r="P18" s="1455">
        <v>
152</v>
      </c>
    </row>
    <row r="19" spans="1:16" s="356" customFormat="1" ht="18" customHeight="1">
      <c r="A19" s="1439">
        <v>
3</v>
      </c>
      <c r="B19" s="1637">
        <v>
202983</v>
      </c>
      <c r="C19" s="1620">
        <v>
287</v>
      </c>
      <c r="D19" s="1620">
        <v>
707.2578397212543</v>
      </c>
      <c r="E19" s="1620">
        <v>
236839</v>
      </c>
      <c r="F19" s="1620">
        <v>
287</v>
      </c>
      <c r="G19" s="1620">
        <v>
825.22299651567948</v>
      </c>
      <c r="H19" s="1620">
        <v>
260956</v>
      </c>
      <c r="I19" s="1620">
        <v>
287</v>
      </c>
      <c r="J19" s="1620">
        <v>
909.25435540069691</v>
      </c>
      <c r="K19" s="1620">
        <v>
63056</v>
      </c>
      <c r="L19" s="1620">
        <v>
289</v>
      </c>
      <c r="M19" s="1620">
        <v>
218.18685121107268</v>
      </c>
      <c r="N19" s="1620">
        <v>
44534</v>
      </c>
      <c r="O19" s="1620">
        <v>
289</v>
      </c>
      <c r="P19" s="1620">
        <v>
154.09688581314879</v>
      </c>
    </row>
    <row r="20" spans="1:16" ht="15" customHeight="1" thickBot="1">
      <c r="A20" s="1441"/>
      <c r="B20" s="363"/>
      <c r="C20" s="363"/>
      <c r="D20" s="363"/>
      <c r="E20" s="363"/>
      <c r="F20" s="363"/>
      <c r="G20" s="363"/>
      <c r="H20" s="363"/>
      <c r="I20" s="363"/>
      <c r="J20" s="363"/>
      <c r="K20" s="363"/>
      <c r="L20" s="363"/>
      <c r="M20" s="363"/>
      <c r="N20" s="363"/>
      <c r="O20" s="363"/>
      <c r="P20" s="363"/>
    </row>
    <row r="21" spans="1:16" ht="18" customHeight="1" thickTop="1">
      <c r="A21" s="5249" t="s">
        <v>
493</v>
      </c>
      <c r="B21" s="4604" t="s">
        <v>
2237</v>
      </c>
      <c r="C21" s="4604"/>
      <c r="D21" s="4575"/>
      <c r="E21" s="5271" t="s">
        <v>
2238</v>
      </c>
      <c r="F21" s="5272"/>
      <c r="G21" s="5273"/>
      <c r="H21" s="4603" t="s">
        <v>
2239</v>
      </c>
      <c r="I21" s="4604"/>
      <c r="J21" s="4575"/>
      <c r="K21" s="5274" t="s">
        <v>
4297</v>
      </c>
      <c r="L21" s="5275"/>
      <c r="M21" s="5275"/>
      <c r="N21" s="4698"/>
      <c r="O21" s="4698"/>
      <c r="P21" s="4698"/>
    </row>
    <row r="22" spans="1:16" ht="30" customHeight="1">
      <c r="A22" s="5267"/>
      <c r="B22" s="1437" t="s">
        <v>
2228</v>
      </c>
      <c r="C22" s="1435" t="s">
        <v>
2229</v>
      </c>
      <c r="D22" s="1435" t="s">
        <v>
10248</v>
      </c>
      <c r="E22" s="1437" t="s">
        <v>
2228</v>
      </c>
      <c r="F22" s="1435" t="s">
        <v>
2229</v>
      </c>
      <c r="G22" s="1435" t="s">
        <v>
10248</v>
      </c>
      <c r="H22" s="1437" t="s">
        <v>
2228</v>
      </c>
      <c r="I22" s="1435" t="s">
        <v>
2229</v>
      </c>
      <c r="J22" s="1435" t="s">
        <v>
10248</v>
      </c>
      <c r="K22" s="1437" t="s">
        <v>
2228</v>
      </c>
      <c r="L22" s="1435" t="s">
        <v>
2229</v>
      </c>
      <c r="M22" s="1437" t="s">
        <v>
10248</v>
      </c>
      <c r="N22" s="532"/>
      <c r="O22" s="532"/>
      <c r="P22" s="533"/>
    </row>
    <row r="23" spans="1:16" s="83" customFormat="1" ht="18" customHeight="1">
      <c r="A23" s="1438"/>
      <c r="B23" s="42" t="s">
        <v>
2230</v>
      </c>
      <c r="C23" s="42" t="s">
        <v>
2231</v>
      </c>
      <c r="D23" s="42" t="s">
        <v>
2230</v>
      </c>
      <c r="E23" s="42" t="s">
        <v>
2230</v>
      </c>
      <c r="F23" s="42" t="s">
        <v>
2231</v>
      </c>
      <c r="G23" s="42" t="s">
        <v>
2230</v>
      </c>
      <c r="H23" s="42" t="s">
        <v>
2230</v>
      </c>
      <c r="I23" s="42" t="s">
        <v>
2231</v>
      </c>
      <c r="J23" s="42" t="s">
        <v>
2230</v>
      </c>
      <c r="K23" s="207" t="s">
        <v>
2230</v>
      </c>
      <c r="L23" s="207" t="s">
        <v>
2231</v>
      </c>
      <c r="M23" s="207" t="s">
        <v>
2230</v>
      </c>
      <c r="N23" s="42"/>
      <c r="O23" s="42"/>
      <c r="P23" s="42"/>
    </row>
    <row r="24" spans="1:16" ht="18" customHeight="1">
      <c r="A24" s="227" t="s">
        <v>
465</v>
      </c>
      <c r="B24" s="1455">
        <v>
140570</v>
      </c>
      <c r="C24" s="1455">
        <v>
274</v>
      </c>
      <c r="D24" s="1455">
        <v>
513.02919708029196</v>
      </c>
      <c r="E24" s="1455">
        <v>
86396</v>
      </c>
      <c r="F24" s="1455">
        <v>
274</v>
      </c>
      <c r="G24" s="1455">
        <v>
315.31386861313871</v>
      </c>
      <c r="H24" s="1455">
        <v>
140654</v>
      </c>
      <c r="I24" s="1455">
        <v>
274</v>
      </c>
      <c r="J24" s="1455">
        <v>
513.33576642335765</v>
      </c>
      <c r="K24" s="1455">
        <v>
16470</v>
      </c>
      <c r="L24" s="1455">
        <v>
276</v>
      </c>
      <c r="M24" s="1455">
        <v>
59.673913043478258</v>
      </c>
      <c r="N24" s="1444"/>
      <c r="O24" s="1444"/>
      <c r="P24" s="1444"/>
    </row>
    <row r="25" spans="1:16" s="1443" customFormat="1" ht="18" customHeight="1">
      <c r="A25" s="227">
        <v>
2</v>
      </c>
      <c r="B25" s="1455">
        <v>
131951</v>
      </c>
      <c r="C25" s="1455">
        <v>
238</v>
      </c>
      <c r="D25" s="1455">
        <v>
554</v>
      </c>
      <c r="E25" s="1455">
        <v>
67648</v>
      </c>
      <c r="F25" s="1455">
        <v>
238</v>
      </c>
      <c r="G25" s="1455">
        <v>
284</v>
      </c>
      <c r="H25" s="1455">
        <v>
125486</v>
      </c>
      <c r="I25" s="1455">
        <v>
238</v>
      </c>
      <c r="J25" s="1455">
        <v>
527</v>
      </c>
      <c r="K25" s="1455">
        <v>
13794</v>
      </c>
      <c r="L25" s="1455">
        <v>
244</v>
      </c>
      <c r="M25" s="1455">
        <v>
57</v>
      </c>
      <c r="N25" s="1444"/>
      <c r="O25" s="1444"/>
      <c r="P25" s="1444"/>
    </row>
    <row r="26" spans="1:16" s="355" customFormat="1" ht="18" customHeight="1">
      <c r="A26" s="1439">
        <v>
3</v>
      </c>
      <c r="B26" s="1620">
        <v>
153055</v>
      </c>
      <c r="C26" s="1620">
        <v>
287</v>
      </c>
      <c r="D26" s="1620">
        <v>
533.29268292682923</v>
      </c>
      <c r="E26" s="1620">
        <v>
79558</v>
      </c>
      <c r="F26" s="1620">
        <v>
289</v>
      </c>
      <c r="G26" s="1620">
        <v>
275.28719723183389</v>
      </c>
      <c r="H26" s="1620">
        <v>
147711</v>
      </c>
      <c r="I26" s="1620">
        <v>
289</v>
      </c>
      <c r="J26" s="1620">
        <v>
511.11072664359864</v>
      </c>
      <c r="K26" s="1620">
        <v>
141130</v>
      </c>
      <c r="L26" s="1620">
        <v>
312</v>
      </c>
      <c r="M26" s="1620">
        <v>
452.33974358974359</v>
      </c>
      <c r="N26" s="1445"/>
      <c r="O26" s="1445"/>
      <c r="P26" s="1445"/>
    </row>
    <row r="27" spans="1:16" s="466" customFormat="1" ht="15" customHeight="1">
      <c r="A27" s="3293" t="s">
        <v>
6510</v>
      </c>
      <c r="B27" s="3294"/>
      <c r="C27" s="3294"/>
      <c r="D27" s="3294"/>
      <c r="E27" s="3294"/>
      <c r="F27" s="3294"/>
      <c r="G27" s="3294"/>
      <c r="H27" s="3294"/>
      <c r="I27" s="3294"/>
      <c r="J27" s="3294"/>
      <c r="K27" s="3294"/>
      <c r="L27" s="3294"/>
      <c r="M27" s="1446"/>
      <c r="N27" s="1446"/>
      <c r="O27" s="1446"/>
      <c r="P27" s="1446"/>
    </row>
    <row r="28" spans="1:16" s="466" customFormat="1" ht="15" customHeight="1">
      <c r="A28" s="1446" t="s">
        <v>
10385</v>
      </c>
      <c r="B28" s="3292"/>
      <c r="C28" s="3292"/>
      <c r="D28" s="3292"/>
      <c r="E28" s="3292"/>
      <c r="F28" s="3292"/>
      <c r="G28" s="3292"/>
      <c r="H28" s="3292"/>
      <c r="I28" s="3292"/>
      <c r="J28" s="3292"/>
      <c r="K28" s="3292"/>
      <c r="L28" s="3292"/>
      <c r="M28" s="1446"/>
      <c r="N28" s="1446"/>
      <c r="O28" s="1446"/>
      <c r="P28" s="1446"/>
    </row>
    <row r="29" spans="1:16" s="466" customFormat="1" ht="15" customHeight="1">
      <c r="A29" s="1446" t="s">
        <v>
6511</v>
      </c>
      <c r="B29" s="3292"/>
      <c r="C29" s="3292"/>
      <c r="D29" s="3292"/>
      <c r="E29" s="3292"/>
      <c r="F29" s="3292"/>
      <c r="G29" s="3292"/>
      <c r="H29" s="3292"/>
      <c r="I29" s="3292"/>
      <c r="J29" s="3292"/>
      <c r="K29" s="3292"/>
      <c r="L29" s="3292"/>
      <c r="M29" s="1446"/>
      <c r="N29" s="1446"/>
      <c r="O29" s="1446"/>
      <c r="P29" s="1446"/>
    </row>
    <row r="30" spans="1:16" ht="15" customHeight="1"/>
    <row r="31" spans="1:16" ht="20.100000000000001" customHeight="1">
      <c r="A31" s="5088" t="s">
        <v>
4291</v>
      </c>
      <c r="B31" s="5088"/>
      <c r="C31" s="5088"/>
      <c r="D31" s="5088"/>
      <c r="E31" s="5088"/>
      <c r="F31" s="5088"/>
      <c r="G31" s="5088"/>
      <c r="H31" s="5088"/>
      <c r="I31" s="5088"/>
      <c r="J31" s="5088"/>
      <c r="K31" s="5088"/>
      <c r="L31" s="5088"/>
      <c r="M31" s="5088"/>
      <c r="N31" s="5088"/>
      <c r="O31" s="5088"/>
      <c r="P31" s="5088"/>
    </row>
    <row r="32" spans="1:16" ht="15" customHeight="1" thickBot="1">
      <c r="A32" s="1432"/>
      <c r="B32" s="1433"/>
      <c r="C32" s="1433"/>
      <c r="D32" s="1433"/>
      <c r="E32" s="1433"/>
      <c r="F32" s="1433"/>
      <c r="G32" s="1433"/>
      <c r="H32" s="1433"/>
      <c r="I32" s="1433"/>
      <c r="J32" s="1433"/>
      <c r="K32" s="1433"/>
      <c r="L32" s="1433"/>
      <c r="M32" s="1433"/>
      <c r="N32" s="1433"/>
      <c r="O32" s="1433"/>
      <c r="P32" s="2455" t="s">
        <v>
4148</v>
      </c>
    </row>
    <row r="33" spans="1:16" ht="18" customHeight="1" thickTop="1">
      <c r="A33" s="5249" t="s">
        <v>
493</v>
      </c>
      <c r="B33" s="4573" t="s">
        <v>
23</v>
      </c>
      <c r="C33" s="4573"/>
      <c r="D33" s="4573"/>
      <c r="E33" s="5268" t="s">
        <v>
2224</v>
      </c>
      <c r="F33" s="4573"/>
      <c r="G33" s="4685"/>
      <c r="H33" s="4573" t="s">
        <v>
2225</v>
      </c>
      <c r="I33" s="4573"/>
      <c r="J33" s="4685"/>
      <c r="K33" s="4572" t="s">
        <v>
2226</v>
      </c>
      <c r="L33" s="4573"/>
      <c r="M33" s="4685"/>
      <c r="N33" s="4572" t="s">
        <v>
2227</v>
      </c>
      <c r="O33" s="4573"/>
      <c r="P33" s="4573"/>
    </row>
    <row r="34" spans="1:16" ht="30" customHeight="1">
      <c r="A34" s="5267"/>
      <c r="B34" s="1434" t="s">
        <v>
4293</v>
      </c>
      <c r="C34" s="3295" t="s">
        <v>
6512</v>
      </c>
      <c r="D34" s="2559" t="s">
        <v>
4292</v>
      </c>
      <c r="E34" s="1434" t="s">
        <v>
4293</v>
      </c>
      <c r="F34" s="3295" t="s">
        <v>
6512</v>
      </c>
      <c r="G34" s="2558" t="s">
        <v>
4292</v>
      </c>
      <c r="H34" s="1434" t="s">
        <v>
4293</v>
      </c>
      <c r="I34" s="3295" t="s">
        <v>
6512</v>
      </c>
      <c r="J34" s="2558" t="s">
        <v>
4292</v>
      </c>
      <c r="K34" s="1434" t="s">
        <v>
4293</v>
      </c>
      <c r="L34" s="3295" t="s">
        <v>
6512</v>
      </c>
      <c r="M34" s="2558" t="s">
        <v>
4292</v>
      </c>
      <c r="N34" s="1434" t="s">
        <v>
4293</v>
      </c>
      <c r="O34" s="3295" t="s">
        <v>
6512</v>
      </c>
      <c r="P34" s="2246" t="s">
        <v>
4292</v>
      </c>
    </row>
    <row r="35" spans="1:16" s="83" customFormat="1" ht="18" customHeight="1">
      <c r="A35" s="1438"/>
      <c r="B35" s="42" t="s">
        <v>
4294</v>
      </c>
      <c r="C35" s="42" t="s">
        <v>
4295</v>
      </c>
      <c r="D35" s="42" t="s">
        <v>
4296</v>
      </c>
      <c r="E35" s="42" t="s">
        <v>
4294</v>
      </c>
      <c r="F35" s="42" t="s">
        <v>
4295</v>
      </c>
      <c r="G35" s="42" t="s">
        <v>
4296</v>
      </c>
      <c r="H35" s="42" t="s">
        <v>
4294</v>
      </c>
      <c r="I35" s="42" t="s">
        <v>
4295</v>
      </c>
      <c r="J35" s="42" t="s">
        <v>
4296</v>
      </c>
      <c r="K35" s="42" t="s">
        <v>
4294</v>
      </c>
      <c r="L35" s="42" t="s">
        <v>
4295</v>
      </c>
      <c r="M35" s="42" t="s">
        <v>
4296</v>
      </c>
      <c r="N35" s="42" t="s">
        <v>
4294</v>
      </c>
      <c r="O35" s="42" t="s">
        <v>
4295</v>
      </c>
      <c r="P35" s="42" t="s">
        <v>
4296</v>
      </c>
    </row>
    <row r="36" spans="1:16" ht="18" customHeight="1">
      <c r="A36" s="227" t="s">
        <v>
465</v>
      </c>
      <c r="B36" s="1455">
        <f t="shared" ref="B36:D38" si="0">
SUM(E36,H36,K36,N36,B43,E43,H43,K43,N43,B50,E50,H50,K50)</f>
        <v>
219832</v>
      </c>
      <c r="C36" s="1455">
        <f t="shared" si="0"/>
        <v>
161180</v>
      </c>
      <c r="D36" s="1455">
        <f t="shared" si="0"/>
        <v>
1294</v>
      </c>
      <c r="E36" s="1455">
        <v>
79946</v>
      </c>
      <c r="F36" s="1455">
        <v>
70869</v>
      </c>
      <c r="G36" s="1455">
        <v>
950</v>
      </c>
      <c r="H36" s="1455">
        <v>
25143</v>
      </c>
      <c r="I36" s="1455">
        <v>
22800</v>
      </c>
      <c r="J36" s="1455" t="s">
        <v>
4298</v>
      </c>
      <c r="K36" s="1455">
        <v>
19980</v>
      </c>
      <c r="L36" s="1455">
        <v>
8170</v>
      </c>
      <c r="M36" s="1455" t="s">
        <v>
4298</v>
      </c>
      <c r="N36" s="1455">
        <v>
19675</v>
      </c>
      <c r="O36" s="1455">
        <v>
9294</v>
      </c>
      <c r="P36" s="1455">
        <v>
141</v>
      </c>
    </row>
    <row r="37" spans="1:16" s="1398" customFormat="1" ht="18" customHeight="1">
      <c r="A37" s="227">
        <v>
2</v>
      </c>
      <c r="B37" s="1455">
        <f>
SUM(E37,H37,K37,N37,B44,E44,H44,K44,N44,B51,E51,H51,K51)</f>
        <v>
103608</v>
      </c>
      <c r="C37" s="1455">
        <f t="shared" ref="C37" si="1">
SUM(F37,I37,L37,O37,C44,F44,I44,L44,O44,C51,F51,I51,L51)</f>
        <v>
125098</v>
      </c>
      <c r="D37" s="1455">
        <f t="shared" ref="D37" si="2">
SUM(G37,J37,M37,P37,D44,G44,J44,M44,P44,D51,G51,J51,M51)</f>
        <v>
1441</v>
      </c>
      <c r="E37" s="1455">
        <v>
41946</v>
      </c>
      <c r="F37" s="1455">
        <v>
51344</v>
      </c>
      <c r="G37" s="1455">
        <v>
946</v>
      </c>
      <c r="H37" s="1455">
        <v>
11366</v>
      </c>
      <c r="I37" s="1455">
        <v>
17734</v>
      </c>
      <c r="J37" s="1455" t="s">
        <v>
374</v>
      </c>
      <c r="K37" s="1455">
        <v>
8418</v>
      </c>
      <c r="L37" s="1455">
        <v>
8953</v>
      </c>
      <c r="M37" s="1455">
        <v>
1</v>
      </c>
      <c r="N37" s="1455">
        <v>
8086</v>
      </c>
      <c r="O37" s="1455">
        <v>
8737</v>
      </c>
      <c r="P37" s="1455">
        <v>
250</v>
      </c>
    </row>
    <row r="38" spans="1:16" s="1440" customFormat="1" ht="18" customHeight="1">
      <c r="A38" s="1439">
        <v>
3</v>
      </c>
      <c r="B38" s="1637">
        <f t="shared" si="0"/>
        <v>
104892</v>
      </c>
      <c r="C38" s="3284">
        <f t="shared" si="0"/>
        <v>
135117</v>
      </c>
      <c r="D38" s="3284">
        <f t="shared" si="0"/>
        <v>
5982</v>
      </c>
      <c r="E38" s="1620">
        <v>
42338</v>
      </c>
      <c r="F38" s="1620">
        <v>
51538</v>
      </c>
      <c r="G38" s="1620">
        <v>
551</v>
      </c>
      <c r="H38" s="1620">
        <v>
11427</v>
      </c>
      <c r="I38" s="1620">
        <v>
18913</v>
      </c>
      <c r="J38" s="1620" t="s">
        <v>
374</v>
      </c>
      <c r="K38" s="1620">
        <v>
8538</v>
      </c>
      <c r="L38" s="1620">
        <v>
8421</v>
      </c>
      <c r="M38" s="1620">
        <v>
1605</v>
      </c>
      <c r="N38" s="1620">
        <v>
8216</v>
      </c>
      <c r="O38" s="1620">
        <v>
9070</v>
      </c>
      <c r="P38" s="1620">
        <v>
1776</v>
      </c>
    </row>
    <row r="39" spans="1:16" ht="15" customHeight="1" thickBot="1">
      <c r="A39" s="1441"/>
      <c r="B39" s="363"/>
      <c r="C39" s="363"/>
      <c r="D39" s="363"/>
      <c r="E39" s="363"/>
      <c r="F39" s="363"/>
      <c r="G39" s="363"/>
      <c r="H39" s="363"/>
      <c r="I39" s="363"/>
      <c r="J39" s="363"/>
      <c r="K39" s="363"/>
      <c r="L39" s="363"/>
      <c r="M39" s="363"/>
      <c r="N39" s="363"/>
      <c r="O39" s="363"/>
      <c r="P39" s="363"/>
    </row>
    <row r="40" spans="1:16" ht="18" customHeight="1" thickTop="1">
      <c r="A40" s="5249" t="s">
        <v>
493</v>
      </c>
      <c r="B40" s="4604" t="s">
        <v>
2232</v>
      </c>
      <c r="C40" s="4604"/>
      <c r="D40" s="4575"/>
      <c r="E40" s="4603" t="s">
        <v>
2233</v>
      </c>
      <c r="F40" s="4604"/>
      <c r="G40" s="4575"/>
      <c r="H40" s="4603" t="s">
        <v>
2234</v>
      </c>
      <c r="I40" s="4604"/>
      <c r="J40" s="4604"/>
      <c r="K40" s="4603" t="s">
        <v>
2235</v>
      </c>
      <c r="L40" s="4604"/>
      <c r="M40" s="4575"/>
      <c r="N40" s="4603" t="s">
        <v>
2236</v>
      </c>
      <c r="O40" s="4604"/>
      <c r="P40" s="4604"/>
    </row>
    <row r="41" spans="1:16" ht="30" customHeight="1">
      <c r="A41" s="5267"/>
      <c r="B41" s="1434" t="s">
        <v>
4293</v>
      </c>
      <c r="C41" s="3295" t="s">
        <v>
6512</v>
      </c>
      <c r="D41" s="2558" t="s">
        <v>
4292</v>
      </c>
      <c r="E41" s="1434" t="s">
        <v>
4293</v>
      </c>
      <c r="F41" s="3295" t="s">
        <v>
6512</v>
      </c>
      <c r="G41" s="2558" t="s">
        <v>
4292</v>
      </c>
      <c r="H41" s="1434" t="s">
        <v>
4293</v>
      </c>
      <c r="I41" s="3295" t="s">
        <v>
6512</v>
      </c>
      <c r="J41" s="2558" t="s">
        <v>
4292</v>
      </c>
      <c r="K41" s="1434" t="s">
        <v>
4293</v>
      </c>
      <c r="L41" s="3295" t="s">
        <v>
6512</v>
      </c>
      <c r="M41" s="2558" t="s">
        <v>
4292</v>
      </c>
      <c r="N41" s="1434" t="s">
        <v>
4293</v>
      </c>
      <c r="O41" s="3295" t="s">
        <v>
6512</v>
      </c>
      <c r="P41" s="2246" t="s">
        <v>
4292</v>
      </c>
    </row>
    <row r="42" spans="1:16" s="83" customFormat="1" ht="18" customHeight="1">
      <c r="A42" s="1438"/>
      <c r="B42" s="42" t="s">
        <v>
4294</v>
      </c>
      <c r="C42" s="42" t="s">
        <v>
4295</v>
      </c>
      <c r="D42" s="42" t="s">
        <v>
4296</v>
      </c>
      <c r="E42" s="42" t="s">
        <v>
4294</v>
      </c>
      <c r="F42" s="42" t="s">
        <v>
4295</v>
      </c>
      <c r="G42" s="42" t="s">
        <v>
4296</v>
      </c>
      <c r="H42" s="42" t="s">
        <v>
4294</v>
      </c>
      <c r="I42" s="42" t="s">
        <v>
4295</v>
      </c>
      <c r="J42" s="42" t="s">
        <v>
4296</v>
      </c>
      <c r="K42" s="42" t="s">
        <v>
4294</v>
      </c>
      <c r="L42" s="42" t="s">
        <v>
4295</v>
      </c>
      <c r="M42" s="42" t="s">
        <v>
4296</v>
      </c>
      <c r="N42" s="42" t="s">
        <v>
4294</v>
      </c>
      <c r="O42" s="42" t="s">
        <v>
4295</v>
      </c>
      <c r="P42" s="42" t="s">
        <v>
4296</v>
      </c>
    </row>
    <row r="43" spans="1:16" ht="18" customHeight="1">
      <c r="A43" s="227" t="s">
        <v>
465</v>
      </c>
      <c r="B43" s="1455">
        <v>
14924</v>
      </c>
      <c r="C43" s="1455">
        <v>
9403</v>
      </c>
      <c r="D43" s="1455">
        <v>
31</v>
      </c>
      <c r="E43" s="1455">
        <v>
16780</v>
      </c>
      <c r="F43" s="1455">
        <v>
8602</v>
      </c>
      <c r="G43" s="1455" t="s">
        <v>
4298</v>
      </c>
      <c r="H43" s="1455">
        <v>
18354</v>
      </c>
      <c r="I43" s="1455">
        <v>
11738</v>
      </c>
      <c r="J43" s="1455">
        <v>
172</v>
      </c>
      <c r="K43" s="1455">
        <v>
4333</v>
      </c>
      <c r="L43" s="1455">
        <v>
2203</v>
      </c>
      <c r="M43" s="1455" t="s">
        <v>
4298</v>
      </c>
      <c r="N43" s="1455">
        <v>
4291</v>
      </c>
      <c r="O43" s="1455">
        <v>
1972</v>
      </c>
      <c r="P43" s="1455" t="s">
        <v>
4298</v>
      </c>
    </row>
    <row r="44" spans="1:16" s="1443" customFormat="1" ht="18" customHeight="1">
      <c r="A44" s="227">
        <v>
2</v>
      </c>
      <c r="B44" s="1455">
        <v>
6266</v>
      </c>
      <c r="C44" s="1455">
        <v>
3617</v>
      </c>
      <c r="D44" s="1455">
        <v>
5</v>
      </c>
      <c r="E44" s="1455">
        <v>
7154</v>
      </c>
      <c r="F44" s="1455">
        <v>
7361</v>
      </c>
      <c r="G44" s="1455" t="s">
        <v>
374</v>
      </c>
      <c r="H44" s="1455">
        <v>
7777</v>
      </c>
      <c r="I44" s="1455">
        <v>
9842</v>
      </c>
      <c r="J44" s="1455">
        <v>
239</v>
      </c>
      <c r="K44" s="1455">
        <v>
1961</v>
      </c>
      <c r="L44" s="1455">
        <v>
2201</v>
      </c>
      <c r="M44" s="1455" t="s">
        <v>
374</v>
      </c>
      <c r="N44" s="1455">
        <v>
1612</v>
      </c>
      <c r="O44" s="1455">
        <v>
1381</v>
      </c>
      <c r="P44" s="1455" t="s">
        <v>
374</v>
      </c>
    </row>
    <row r="45" spans="1:16" s="356" customFormat="1" ht="18" customHeight="1">
      <c r="A45" s="1439">
        <v>
3</v>
      </c>
      <c r="B45" s="1620">
        <v>
6372</v>
      </c>
      <c r="C45" s="1620">
        <v>
6788</v>
      </c>
      <c r="D45" s="1620">
        <v>
101</v>
      </c>
      <c r="E45" s="1620">
        <v>
7153</v>
      </c>
      <c r="F45" s="1620">
        <v>
7619</v>
      </c>
      <c r="G45" s="1620" t="s">
        <v>
374</v>
      </c>
      <c r="H45" s="1620">
        <v>
7915</v>
      </c>
      <c r="I45" s="1620">
        <v>
10453</v>
      </c>
      <c r="J45" s="1620">
        <v>
678</v>
      </c>
      <c r="K45" s="1620">
        <v>
1973</v>
      </c>
      <c r="L45" s="1620">
        <v>
2827</v>
      </c>
      <c r="M45" s="1620" t="s">
        <v>
374</v>
      </c>
      <c r="N45" s="1620">
        <v>
1622</v>
      </c>
      <c r="O45" s="1620">
        <v>
1510</v>
      </c>
      <c r="P45" s="1620" t="s">
        <v>
374</v>
      </c>
    </row>
    <row r="46" spans="1:16" ht="15" customHeight="1" thickBot="1">
      <c r="A46" s="1441"/>
      <c r="B46" s="363"/>
      <c r="C46" s="363"/>
      <c r="D46" s="363"/>
      <c r="E46" s="363"/>
      <c r="F46" s="363"/>
      <c r="G46" s="363"/>
      <c r="H46" s="363"/>
      <c r="I46" s="363"/>
      <c r="J46" s="363"/>
      <c r="K46" s="363"/>
      <c r="L46" s="363"/>
      <c r="M46" s="363"/>
      <c r="N46" s="363"/>
      <c r="O46" s="363"/>
      <c r="P46" s="363"/>
    </row>
    <row r="47" spans="1:16" ht="18" customHeight="1" thickTop="1">
      <c r="A47" s="5249" t="s">
        <v>
493</v>
      </c>
      <c r="B47" s="4604" t="s">
        <v>
2237</v>
      </c>
      <c r="C47" s="4604"/>
      <c r="D47" s="4575"/>
      <c r="E47" s="5271" t="s">
        <v>
2238</v>
      </c>
      <c r="F47" s="5272"/>
      <c r="G47" s="5273"/>
      <c r="H47" s="4603" t="s">
        <v>
2239</v>
      </c>
      <c r="I47" s="4604"/>
      <c r="J47" s="4575"/>
      <c r="K47" s="5274" t="s">
        <v>
4297</v>
      </c>
      <c r="L47" s="5275"/>
      <c r="M47" s="5275"/>
      <c r="N47" s="4698"/>
      <c r="O47" s="4698"/>
      <c r="P47" s="4698"/>
    </row>
    <row r="48" spans="1:16" ht="30" customHeight="1">
      <c r="A48" s="5267"/>
      <c r="B48" s="1434" t="s">
        <v>
4293</v>
      </c>
      <c r="C48" s="3295" t="s">
        <v>
6512</v>
      </c>
      <c r="D48" s="2558" t="s">
        <v>
4292</v>
      </c>
      <c r="E48" s="1434" t="s">
        <v>
4293</v>
      </c>
      <c r="F48" s="3295" t="s">
        <v>
6512</v>
      </c>
      <c r="G48" s="2558" t="s">
        <v>
4292</v>
      </c>
      <c r="H48" s="1434" t="s">
        <v>
4293</v>
      </c>
      <c r="I48" s="3295" t="s">
        <v>
6512</v>
      </c>
      <c r="J48" s="2558" t="s">
        <v>
4292</v>
      </c>
      <c r="K48" s="1434" t="s">
        <v>
4293</v>
      </c>
      <c r="L48" s="3295" t="s">
        <v>
6512</v>
      </c>
      <c r="M48" s="2246" t="s">
        <v>
4292</v>
      </c>
      <c r="N48" s="2454"/>
      <c r="O48" s="2454"/>
      <c r="P48" s="533"/>
    </row>
    <row r="49" spans="1:16" s="83" customFormat="1" ht="18" customHeight="1">
      <c r="A49" s="1438"/>
      <c r="B49" s="42" t="s">
        <v>
4294</v>
      </c>
      <c r="C49" s="42" t="s">
        <v>
4295</v>
      </c>
      <c r="D49" s="42" t="s">
        <v>
4296</v>
      </c>
      <c r="E49" s="42" t="s">
        <v>
4294</v>
      </c>
      <c r="F49" s="42" t="s">
        <v>
4295</v>
      </c>
      <c r="G49" s="42" t="s">
        <v>
4296</v>
      </c>
      <c r="H49" s="42" t="s">
        <v>
4294</v>
      </c>
      <c r="I49" s="42" t="s">
        <v>
4295</v>
      </c>
      <c r="J49" s="42" t="s">
        <v>
4296</v>
      </c>
      <c r="K49" s="42" t="s">
        <v>
4294</v>
      </c>
      <c r="L49" s="42" t="s">
        <v>
4295</v>
      </c>
      <c r="M49" s="42" t="s">
        <v>
4296</v>
      </c>
      <c r="N49" s="42"/>
      <c r="O49" s="42"/>
      <c r="P49" s="42"/>
    </row>
    <row r="50" spans="1:16" ht="18" customHeight="1">
      <c r="A50" s="227" t="s">
        <v>
465</v>
      </c>
      <c r="B50" s="1455">
        <v>
6795</v>
      </c>
      <c r="C50" s="1455">
        <v>
5166</v>
      </c>
      <c r="D50" s="1455" t="s">
        <v>
4298</v>
      </c>
      <c r="E50" s="1455">
        <v>
3541</v>
      </c>
      <c r="F50" s="1455">
        <v>
3544</v>
      </c>
      <c r="G50" s="1455" t="s">
        <v>
4298</v>
      </c>
      <c r="H50" s="1455">
        <v>
3081</v>
      </c>
      <c r="I50" s="1455">
        <v>
6481</v>
      </c>
      <c r="J50" s="1455" t="s">
        <v>
4298</v>
      </c>
      <c r="K50" s="1455">
        <v>
2989</v>
      </c>
      <c r="L50" s="1455">
        <v>
938</v>
      </c>
      <c r="M50" s="1455" t="s">
        <v>
4298</v>
      </c>
      <c r="N50" s="582"/>
      <c r="O50" s="582"/>
      <c r="P50" s="582"/>
    </row>
    <row r="51" spans="1:16" s="1443" customFormat="1" ht="18" customHeight="1">
      <c r="A51" s="227">
        <v>
2</v>
      </c>
      <c r="B51" s="1455">
        <v>
3361</v>
      </c>
      <c r="C51" s="1455">
        <v>
4637</v>
      </c>
      <c r="D51" s="1455" t="s">
        <v>
374</v>
      </c>
      <c r="E51" s="1455">
        <v>
1639</v>
      </c>
      <c r="F51" s="1455">
        <v>
3164</v>
      </c>
      <c r="G51" s="1455" t="s">
        <v>
374</v>
      </c>
      <c r="H51" s="1455">
        <v>
2302</v>
      </c>
      <c r="I51" s="1455">
        <v>
5322</v>
      </c>
      <c r="J51" s="1455" t="s">
        <v>
374</v>
      </c>
      <c r="K51" s="1455">
        <v>
1720</v>
      </c>
      <c r="L51" s="1455">
        <v>
805</v>
      </c>
      <c r="M51" s="1455" t="s">
        <v>
374</v>
      </c>
      <c r="N51" s="582"/>
      <c r="O51" s="582"/>
      <c r="P51" s="582"/>
    </row>
    <row r="52" spans="1:16" s="355" customFormat="1" ht="18" customHeight="1">
      <c r="A52" s="1439">
        <v>
3</v>
      </c>
      <c r="B52" s="1620">
        <v>
3397</v>
      </c>
      <c r="C52" s="1620">
        <v>
5198</v>
      </c>
      <c r="D52" s="1620" t="s">
        <v>
374</v>
      </c>
      <c r="E52" s="1620">
        <v>
1667</v>
      </c>
      <c r="F52" s="1620">
        <v>
3909</v>
      </c>
      <c r="G52" s="1620" t="s">
        <v>
374</v>
      </c>
      <c r="H52" s="1620">
        <v>
2321</v>
      </c>
      <c r="I52" s="1620">
        <v>
6411</v>
      </c>
      <c r="J52" s="1620">
        <v>
1271</v>
      </c>
      <c r="K52" s="1620">
        <v>
1953</v>
      </c>
      <c r="L52" s="1620">
        <v>
2460</v>
      </c>
      <c r="M52" s="1620" t="s">
        <v>
374</v>
      </c>
      <c r="N52" s="1445"/>
      <c r="O52" s="1445"/>
      <c r="P52" s="1445"/>
    </row>
    <row r="53" spans="1:16" s="466" customFormat="1" ht="15" customHeight="1">
      <c r="A53" s="1446" t="s">
        <v>
6513</v>
      </c>
      <c r="B53" s="3292"/>
      <c r="C53" s="3292"/>
      <c r="D53" s="3292"/>
      <c r="E53" s="3292"/>
      <c r="F53" s="3292"/>
      <c r="G53" s="3292"/>
      <c r="H53" s="3292"/>
      <c r="I53" s="3292"/>
      <c r="J53" s="3292"/>
      <c r="K53" s="3292"/>
      <c r="L53" s="3292"/>
      <c r="M53" s="1446"/>
      <c r="N53" s="1446"/>
      <c r="O53" s="1446"/>
      <c r="P53" s="1446"/>
    </row>
    <row r="54" spans="1:16" s="466" customFormat="1" ht="15" customHeight="1">
      <c r="A54" s="1446" t="s">
        <v>
6514</v>
      </c>
      <c r="B54" s="3292"/>
      <c r="C54" s="3292"/>
      <c r="D54" s="3292"/>
      <c r="E54" s="3292"/>
      <c r="F54" s="3292"/>
      <c r="G54" s="3292"/>
      <c r="H54" s="3292"/>
      <c r="I54" s="3292"/>
      <c r="J54" s="3292"/>
      <c r="K54" s="3292"/>
      <c r="L54" s="3292"/>
      <c r="M54" s="1446"/>
      <c r="N54" s="1446"/>
      <c r="O54" s="1446"/>
      <c r="P54" s="1446"/>
    </row>
    <row r="55" spans="1:16" s="466" customFormat="1" ht="15" customHeight="1">
      <c r="A55" s="1446" t="s">
        <v>
6515</v>
      </c>
      <c r="B55" s="3292"/>
      <c r="C55" s="3292"/>
      <c r="D55" s="3292"/>
      <c r="E55" s="3292"/>
      <c r="F55" s="3292"/>
      <c r="G55" s="3292"/>
      <c r="H55" s="3292"/>
      <c r="I55" s="3292"/>
      <c r="J55" s="3292"/>
      <c r="K55" s="3292"/>
      <c r="L55" s="3292"/>
      <c r="M55" s="1446"/>
      <c r="N55" s="1446"/>
      <c r="O55" s="1446"/>
      <c r="P55" s="1446"/>
    </row>
    <row r="56" spans="1:16" s="466" customFormat="1" ht="15" customHeight="1">
      <c r="A56" s="1446" t="s">
        <v>
6516</v>
      </c>
      <c r="B56" s="3292"/>
      <c r="C56" s="3292"/>
      <c r="D56" s="3292"/>
      <c r="E56" s="3292"/>
      <c r="F56" s="3292"/>
      <c r="G56" s="3292"/>
      <c r="H56" s="3292"/>
      <c r="I56" s="3292"/>
      <c r="J56" s="3292"/>
      <c r="K56" s="3292"/>
      <c r="L56" s="3292"/>
      <c r="M56" s="1446"/>
      <c r="N56" s="1446"/>
      <c r="O56" s="1446"/>
      <c r="P56" s="1446"/>
    </row>
    <row r="57" spans="1:16" s="1" customFormat="1" ht="15" customHeight="1"/>
    <row r="59" spans="1:16" ht="25.5">
      <c r="A59" s="1073" t="s">
        <v>
9870</v>
      </c>
    </row>
  </sheetData>
  <mergeCells count="41">
    <mergeCell ref="N40:P40"/>
    <mergeCell ref="A47:A48"/>
    <mergeCell ref="B47:D47"/>
    <mergeCell ref="E47:G47"/>
    <mergeCell ref="H47:J47"/>
    <mergeCell ref="K47:M47"/>
    <mergeCell ref="N47:P47"/>
    <mergeCell ref="A40:A41"/>
    <mergeCell ref="B40:D40"/>
    <mergeCell ref="E40:G40"/>
    <mergeCell ref="H40:J40"/>
    <mergeCell ref="K40:M40"/>
    <mergeCell ref="A31:P31"/>
    <mergeCell ref="A33:A34"/>
    <mergeCell ref="B33:D33"/>
    <mergeCell ref="E33:G33"/>
    <mergeCell ref="H33:J33"/>
    <mergeCell ref="K33:M33"/>
    <mergeCell ref="N33:P33"/>
    <mergeCell ref="N21:P21"/>
    <mergeCell ref="A14:A15"/>
    <mergeCell ref="B14:D14"/>
    <mergeCell ref="E14:G14"/>
    <mergeCell ref="H14:J14"/>
    <mergeCell ref="K14:M14"/>
    <mergeCell ref="N14:P14"/>
    <mergeCell ref="A21:A22"/>
    <mergeCell ref="B21:D21"/>
    <mergeCell ref="E21:G21"/>
    <mergeCell ref="H21:J21"/>
    <mergeCell ref="K21:M21"/>
    <mergeCell ref="A1:D1"/>
    <mergeCell ref="A2:D2"/>
    <mergeCell ref="A3:P3"/>
    <mergeCell ref="A5:P5"/>
    <mergeCell ref="A7:A8"/>
    <mergeCell ref="B7:D7"/>
    <mergeCell ref="E7:G7"/>
    <mergeCell ref="H7:J7"/>
    <mergeCell ref="K7:M7"/>
    <mergeCell ref="N7:P7"/>
  </mergeCells>
  <phoneticPr fontId="25"/>
  <pageMargins left="0.70866141732283472" right="0.70866141732283472" top="0.74803149606299213" bottom="0.74803149606299213" header="0.31496062992125984" footer="0.3149606299212598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O34"/>
  <sheetViews>
    <sheetView zoomScaleNormal="100" zoomScaleSheetLayoutView="100" workbookViewId="0">
      <pane ySplit="5" topLeftCell="A6" activePane="bottomLeft" state="frozen"/>
      <selection activeCell="B23" sqref="B23"/>
      <selection pane="bottomLeft" activeCell="B23" sqref="B23"/>
    </sheetView>
  </sheetViews>
  <sheetFormatPr defaultColWidth="9" defaultRowHeight="14.25"/>
  <cols>
    <col min="1" max="1" width="18.625" style="24" customWidth="1"/>
    <col min="2" max="2" width="9.625" style="24" customWidth="1"/>
    <col min="3" max="14" width="7.625" style="24" customWidth="1"/>
    <col min="15" max="15" width="8.625" style="24" customWidth="1"/>
    <col min="16" max="16384" width="9" style="24"/>
  </cols>
  <sheetData>
    <row r="1" spans="1:15"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row>
    <row r="2" spans="1:15"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row>
    <row r="3" spans="1:15" s="126" customFormat="1" ht="20.100000000000001" customHeight="1">
      <c r="A3" s="4651" t="s">
        <v>
4299</v>
      </c>
      <c r="B3" s="4651"/>
      <c r="C3" s="4651"/>
      <c r="D3" s="5276"/>
      <c r="E3" s="5276"/>
      <c r="F3" s="5276"/>
      <c r="G3" s="5276"/>
      <c r="H3" s="5276"/>
      <c r="I3" s="5276"/>
      <c r="J3" s="5276"/>
      <c r="K3" s="5276"/>
      <c r="L3" s="5276"/>
      <c r="M3" s="5276"/>
      <c r="N3" s="5276"/>
      <c r="O3" s="5276"/>
    </row>
    <row r="4" spans="1:15" s="32" customFormat="1" ht="15" customHeight="1" thickBot="1">
      <c r="A4" s="83" t="s">
        <v>
9296</v>
      </c>
      <c r="B4" s="1091"/>
      <c r="C4" s="1091"/>
      <c r="D4" s="1091"/>
      <c r="E4" s="5277"/>
      <c r="F4" s="5277"/>
      <c r="G4" s="5277"/>
      <c r="H4" s="1091"/>
      <c r="I4" s="99"/>
      <c r="J4" s="99"/>
      <c r="K4" s="99"/>
      <c r="L4" s="1347"/>
      <c r="M4" s="49"/>
      <c r="N4" s="49"/>
      <c r="O4" s="1447" t="s">
        <v>
9266</v>
      </c>
    </row>
    <row r="5" spans="1:15" ht="50.1" customHeight="1" thickTop="1">
      <c r="A5" s="1340" t="s">
        <v>
10322</v>
      </c>
      <c r="B5" s="1349" t="s">
        <v>
23</v>
      </c>
      <c r="C5" s="1448" t="s">
        <v>
2242</v>
      </c>
      <c r="D5" s="1449" t="s">
        <v>
2243</v>
      </c>
      <c r="E5" s="1450" t="s">
        <v>
2244</v>
      </c>
      <c r="F5" s="1449" t="s">
        <v>
2245</v>
      </c>
      <c r="G5" s="1449" t="s">
        <v>
2246</v>
      </c>
      <c r="H5" s="1449" t="s">
        <v>
2247</v>
      </c>
      <c r="I5" s="1449" t="s">
        <v>
2248</v>
      </c>
      <c r="J5" s="1449" t="s">
        <v>
2249</v>
      </c>
      <c r="K5" s="1451" t="s">
        <v>
2250</v>
      </c>
      <c r="L5" s="1451" t="s">
        <v>
2251</v>
      </c>
      <c r="M5" s="1451" t="s">
        <v>
2252</v>
      </c>
      <c r="N5" s="1451" t="s">
        <v>
2253</v>
      </c>
      <c r="O5" s="2560" t="s">
        <v>
4300</v>
      </c>
    </row>
    <row r="6" spans="1:15" s="277" customFormat="1" ht="18" customHeight="1">
      <c r="A6" s="1452" t="s">
        <v>
23</v>
      </c>
      <c r="B6" s="1453">
        <f t="shared" ref="B6:N6" si="0">
IF(SUM(B7:B28)=0,"-",SUM(B7:B28))</f>
        <v>
1289128</v>
      </c>
      <c r="C6" s="1453">
        <f t="shared" si="0"/>
        <v>
416459</v>
      </c>
      <c r="D6" s="1453">
        <f t="shared" si="0"/>
        <v>
115426</v>
      </c>
      <c r="E6" s="1453">
        <f t="shared" si="0"/>
        <v>
112037</v>
      </c>
      <c r="F6" s="1453">
        <f t="shared" si="0"/>
        <v>
104187</v>
      </c>
      <c r="G6" s="1453">
        <f t="shared" si="0"/>
        <v>
115554</v>
      </c>
      <c r="H6" s="1453">
        <f t="shared" si="0"/>
        <v>
93446</v>
      </c>
      <c r="I6" s="1453">
        <f t="shared" si="0"/>
        <v>
114501</v>
      </c>
      <c r="J6" s="1453">
        <f t="shared" si="0"/>
        <v>
38650</v>
      </c>
      <c r="K6" s="1453">
        <f t="shared" si="0"/>
        <v>
37472</v>
      </c>
      <c r="L6" s="1453">
        <f t="shared" si="0"/>
        <v>
34225</v>
      </c>
      <c r="M6" s="1453">
        <f t="shared" si="0"/>
        <v>
40904</v>
      </c>
      <c r="N6" s="1453">
        <f t="shared" si="0"/>
        <v>
38191</v>
      </c>
      <c r="O6" s="1453">
        <f>
IF(SUM(O7:O28)=0,"-",SUM(O7:O28))</f>
        <v>
28076</v>
      </c>
    </row>
    <row r="7" spans="1:15" ht="18" customHeight="1">
      <c r="A7" s="598" t="s">
        <v>
2254</v>
      </c>
      <c r="B7" s="1454">
        <f t="shared" ref="B7:B28" si="1">
SUM(C7:O7)</f>
        <v>
30703</v>
      </c>
      <c r="C7" s="1455">
        <v>
11316</v>
      </c>
      <c r="D7" s="1455">
        <v>
2819</v>
      </c>
      <c r="E7" s="1455">
        <v>
2569</v>
      </c>
      <c r="F7" s="1455">
        <v>
2634</v>
      </c>
      <c r="G7" s="1455">
        <v>
3249</v>
      </c>
      <c r="H7" s="1455">
        <v>
2064</v>
      </c>
      <c r="I7" s="1455">
        <v>
2114</v>
      </c>
      <c r="J7" s="1455">
        <v>
641</v>
      </c>
      <c r="K7" s="1455">
        <v>
614</v>
      </c>
      <c r="L7" s="1456">
        <v>
621</v>
      </c>
      <c r="M7" s="1456">
        <v>
838</v>
      </c>
      <c r="N7" s="1456">
        <v>
720</v>
      </c>
      <c r="O7" s="1455">
        <v>
504</v>
      </c>
    </row>
    <row r="8" spans="1:15" ht="18" customHeight="1">
      <c r="A8" s="598" t="s">
        <v>
2255</v>
      </c>
      <c r="B8" s="1454">
        <f t="shared" si="1"/>
        <v>
34648</v>
      </c>
      <c r="C8" s="1455">
        <v>
13798</v>
      </c>
      <c r="D8" s="1455">
        <v>
2772</v>
      </c>
      <c r="E8" s="1455">
        <v>
2853</v>
      </c>
      <c r="F8" s="1455">
        <v>
3083</v>
      </c>
      <c r="G8" s="1455">
        <v>
2934</v>
      </c>
      <c r="H8" s="1455">
        <v>
2037</v>
      </c>
      <c r="I8" s="1455">
        <v>
2339</v>
      </c>
      <c r="J8" s="1455">
        <v>
836</v>
      </c>
      <c r="K8" s="1455">
        <v>
764</v>
      </c>
      <c r="L8" s="1456">
        <v>
653</v>
      </c>
      <c r="M8" s="1456">
        <v>
1175</v>
      </c>
      <c r="N8" s="1456">
        <v>
880</v>
      </c>
      <c r="O8" s="1455">
        <v>
524</v>
      </c>
    </row>
    <row r="9" spans="1:15" ht="18" customHeight="1">
      <c r="A9" s="598" t="s">
        <v>
2256</v>
      </c>
      <c r="B9" s="1454">
        <f t="shared" si="1"/>
        <v>
86923</v>
      </c>
      <c r="C9" s="1455">
        <v>
31007</v>
      </c>
      <c r="D9" s="1455">
        <v>
6816</v>
      </c>
      <c r="E9" s="1455">
        <v>
8092</v>
      </c>
      <c r="F9" s="1455">
        <v>
8503</v>
      </c>
      <c r="G9" s="1455">
        <v>
7522</v>
      </c>
      <c r="H9" s="1455">
        <v>
6061</v>
      </c>
      <c r="I9" s="1455">
        <v>
7488</v>
      </c>
      <c r="J9" s="1455">
        <v>
1818</v>
      </c>
      <c r="K9" s="1455">
        <v>
1695</v>
      </c>
      <c r="L9" s="1456">
        <v>
2029</v>
      </c>
      <c r="M9" s="1456">
        <v>
2610</v>
      </c>
      <c r="N9" s="1456">
        <v>
2271</v>
      </c>
      <c r="O9" s="1455">
        <v>
1011</v>
      </c>
    </row>
    <row r="10" spans="1:15" ht="18" customHeight="1">
      <c r="A10" s="598" t="s">
        <v>
2257</v>
      </c>
      <c r="B10" s="1454">
        <f t="shared" si="1"/>
        <v>
136264</v>
      </c>
      <c r="C10" s="1455">
        <v>
55035</v>
      </c>
      <c r="D10" s="1455">
        <v>
12163</v>
      </c>
      <c r="E10" s="1455">
        <v>
11807</v>
      </c>
      <c r="F10" s="1455">
        <v>
11130</v>
      </c>
      <c r="G10" s="1455">
        <v>
11664</v>
      </c>
      <c r="H10" s="1455">
        <v>
8130</v>
      </c>
      <c r="I10" s="1455">
        <v>
9766</v>
      </c>
      <c r="J10" s="1455">
        <v>
2732</v>
      </c>
      <c r="K10" s="1455">
        <v>
3020</v>
      </c>
      <c r="L10" s="1456">
        <v>
2284</v>
      </c>
      <c r="M10" s="1456">
        <v>
3385</v>
      </c>
      <c r="N10" s="1456">
        <v>
3169</v>
      </c>
      <c r="O10" s="1455">
        <v>
1979</v>
      </c>
    </row>
    <row r="11" spans="1:15" ht="18" customHeight="1">
      <c r="A11" s="598" t="s">
        <v>
2258</v>
      </c>
      <c r="B11" s="1454">
        <f t="shared" si="1"/>
        <v>
88405</v>
      </c>
      <c r="C11" s="1455">
        <v>
25895</v>
      </c>
      <c r="D11" s="1455">
        <v>
7595</v>
      </c>
      <c r="E11" s="1455">
        <v>
8786</v>
      </c>
      <c r="F11" s="1455">
        <v>
8145</v>
      </c>
      <c r="G11" s="1455">
        <v>
6903</v>
      </c>
      <c r="H11" s="1455">
        <v>
6059</v>
      </c>
      <c r="I11" s="1455">
        <v>
8427</v>
      </c>
      <c r="J11" s="1455">
        <v>
2627</v>
      </c>
      <c r="K11" s="1455">
        <v>
2922</v>
      </c>
      <c r="L11" s="1456">
        <v>
2293</v>
      </c>
      <c r="M11" s="1456">
        <v>
3117</v>
      </c>
      <c r="N11" s="1456">
        <v>
3337</v>
      </c>
      <c r="O11" s="1455">
        <v>
2299</v>
      </c>
    </row>
    <row r="12" spans="1:15" ht="18" customHeight="1">
      <c r="A12" s="598" t="s">
        <v>
2259</v>
      </c>
      <c r="B12" s="1454">
        <f t="shared" si="1"/>
        <v>
87470</v>
      </c>
      <c r="C12" s="1455">
        <v>
22612</v>
      </c>
      <c r="D12" s="1455">
        <v>
9904</v>
      </c>
      <c r="E12" s="1455">
        <v>
6575</v>
      </c>
      <c r="F12" s="1455">
        <v>
7231</v>
      </c>
      <c r="G12" s="1455">
        <v>
6939</v>
      </c>
      <c r="H12" s="1455">
        <v>
5813</v>
      </c>
      <c r="I12" s="1455">
        <v>
7463</v>
      </c>
      <c r="J12" s="1455">
        <v>
3520</v>
      </c>
      <c r="K12" s="1455">
        <v>
3166</v>
      </c>
      <c r="L12" s="1456">
        <v>
3151</v>
      </c>
      <c r="M12" s="1456">
        <v>
4134</v>
      </c>
      <c r="N12" s="1456">
        <v>
4536</v>
      </c>
      <c r="O12" s="1455">
        <v>
2426</v>
      </c>
    </row>
    <row r="13" spans="1:15" ht="18" customHeight="1">
      <c r="A13" s="598" t="s">
        <v>
2260</v>
      </c>
      <c r="B13" s="1454">
        <f t="shared" si="1"/>
        <v>
33488</v>
      </c>
      <c r="C13" s="1455">
        <v>
11149</v>
      </c>
      <c r="D13" s="1455">
        <v>
3582</v>
      </c>
      <c r="E13" s="1455">
        <v>
2723</v>
      </c>
      <c r="F13" s="1455">
        <v>
2901</v>
      </c>
      <c r="G13" s="1455">
        <v>
2623</v>
      </c>
      <c r="H13" s="1455">
        <v>
1984</v>
      </c>
      <c r="I13" s="1455">
        <v>
3649</v>
      </c>
      <c r="J13" s="1455">
        <v>
852</v>
      </c>
      <c r="K13" s="1455">
        <v>
730</v>
      </c>
      <c r="L13" s="1456">
        <v>
661</v>
      </c>
      <c r="M13" s="1456">
        <v>
1138</v>
      </c>
      <c r="N13" s="1456">
        <v>
1067</v>
      </c>
      <c r="O13" s="1455">
        <v>
429</v>
      </c>
    </row>
    <row r="14" spans="1:15" ht="18" customHeight="1">
      <c r="A14" s="598" t="s">
        <v>
2261</v>
      </c>
      <c r="B14" s="1454">
        <f t="shared" si="1"/>
        <v>
92359</v>
      </c>
      <c r="C14" s="1455">
        <v>
30095</v>
      </c>
      <c r="D14" s="1455">
        <v>
7906</v>
      </c>
      <c r="E14" s="1455">
        <v>
8902</v>
      </c>
      <c r="F14" s="1455">
        <v>
9000</v>
      </c>
      <c r="G14" s="1455">
        <v>
9243</v>
      </c>
      <c r="H14" s="1455">
        <v>
6647</v>
      </c>
      <c r="I14" s="1455">
        <v>
7650</v>
      </c>
      <c r="J14" s="1455">
        <v>
2241</v>
      </c>
      <c r="K14" s="1455">
        <v>
2227</v>
      </c>
      <c r="L14" s="1456">
        <v>
1920</v>
      </c>
      <c r="M14" s="1456">
        <v>
2668</v>
      </c>
      <c r="N14" s="1456">
        <v>
2631</v>
      </c>
      <c r="O14" s="1455">
        <v>
1229</v>
      </c>
    </row>
    <row r="15" spans="1:15" ht="18" customHeight="1">
      <c r="A15" s="598" t="s">
        <v>
2262</v>
      </c>
      <c r="B15" s="1454">
        <f t="shared" si="1"/>
        <v>
22084</v>
      </c>
      <c r="C15" s="1455">
        <v>
8174</v>
      </c>
      <c r="D15" s="1455">
        <v>
2380</v>
      </c>
      <c r="E15" s="1455">
        <v>
1778</v>
      </c>
      <c r="F15" s="1455">
        <v>
1279</v>
      </c>
      <c r="G15" s="1455">
        <v>
1772</v>
      </c>
      <c r="H15" s="1455">
        <v>
1671</v>
      </c>
      <c r="I15" s="1455">
        <v>
1805</v>
      </c>
      <c r="J15" s="1455">
        <v>
593</v>
      </c>
      <c r="K15" s="1455">
        <v>
574</v>
      </c>
      <c r="L15" s="1456">
        <v>
525</v>
      </c>
      <c r="M15" s="1456">
        <v>
615</v>
      </c>
      <c r="N15" s="1456">
        <v>
604</v>
      </c>
      <c r="O15" s="1455">
        <v>
314</v>
      </c>
    </row>
    <row r="16" spans="1:15" ht="18" customHeight="1">
      <c r="A16" s="598" t="s">
        <v>
2263</v>
      </c>
      <c r="B16" s="1454">
        <f t="shared" si="1"/>
        <v>
275909</v>
      </c>
      <c r="C16" s="1455">
        <v>
82799</v>
      </c>
      <c r="D16" s="1455">
        <v>
21715</v>
      </c>
      <c r="E16" s="1455">
        <v>
24641</v>
      </c>
      <c r="F16" s="1455">
        <v>
23236</v>
      </c>
      <c r="G16" s="1455">
        <v>
29050</v>
      </c>
      <c r="H16" s="1455">
        <v>
20024</v>
      </c>
      <c r="I16" s="1455">
        <v>
28449</v>
      </c>
      <c r="J16" s="1455">
        <v>
8133</v>
      </c>
      <c r="K16" s="1455">
        <v>
9455</v>
      </c>
      <c r="L16" s="1456">
        <v>
7903</v>
      </c>
      <c r="M16" s="1456">
        <v>
8614</v>
      </c>
      <c r="N16" s="1456">
        <v>
6485</v>
      </c>
      <c r="O16" s="1455">
        <v>
5405</v>
      </c>
    </row>
    <row r="17" spans="1:15" ht="18" customHeight="1">
      <c r="A17" s="598" t="s">
        <v>
2264</v>
      </c>
      <c r="B17" s="1454">
        <f t="shared" si="1"/>
        <v>
37608</v>
      </c>
      <c r="C17" s="1455">
        <v>
19151</v>
      </c>
      <c r="D17" s="1455">
        <v>
2780</v>
      </c>
      <c r="E17" s="1455">
        <v>
2982</v>
      </c>
      <c r="F17" s="1455">
        <v>
2526</v>
      </c>
      <c r="G17" s="1455">
        <v>
3118</v>
      </c>
      <c r="H17" s="1455">
        <v>
2685</v>
      </c>
      <c r="I17" s="1455">
        <v>
2143</v>
      </c>
      <c r="J17" s="1455">
        <v>
322</v>
      </c>
      <c r="K17" s="1455">
        <v>
363</v>
      </c>
      <c r="L17" s="1456">
        <v>
381</v>
      </c>
      <c r="M17" s="1456">
        <v>
410</v>
      </c>
      <c r="N17" s="1456">
        <v>
457</v>
      </c>
      <c r="O17" s="1455">
        <v>
290</v>
      </c>
    </row>
    <row r="18" spans="1:15" ht="18" customHeight="1">
      <c r="A18" s="598" t="s">
        <v>
2265</v>
      </c>
      <c r="B18" s="1454">
        <f t="shared" si="1"/>
        <v>
13573</v>
      </c>
      <c r="C18" s="1455">
        <v>
2746</v>
      </c>
      <c r="D18" s="1455">
        <v>
2400</v>
      </c>
      <c r="E18" s="1455">
        <v>
999</v>
      </c>
      <c r="F18" s="1455">
        <v>
570</v>
      </c>
      <c r="G18" s="1455">
        <v>
728</v>
      </c>
      <c r="H18" s="1455">
        <v>
1272</v>
      </c>
      <c r="I18" s="1455">
        <v>
1570</v>
      </c>
      <c r="J18" s="1455">
        <v>
1011</v>
      </c>
      <c r="K18" s="1455">
        <v>
337</v>
      </c>
      <c r="L18" s="1456">
        <v>
383</v>
      </c>
      <c r="M18" s="1456">
        <v>
599</v>
      </c>
      <c r="N18" s="1456">
        <v>
438</v>
      </c>
      <c r="O18" s="1455">
        <v>
520</v>
      </c>
    </row>
    <row r="19" spans="1:15" ht="18" customHeight="1">
      <c r="A19" s="598" t="s">
        <v>
2266</v>
      </c>
      <c r="B19" s="1454">
        <f t="shared" si="1"/>
        <v>
11062</v>
      </c>
      <c r="C19" s="1455">
        <v>
1423</v>
      </c>
      <c r="D19" s="1455">
        <v>
975</v>
      </c>
      <c r="E19" s="1455">
        <v>
1648</v>
      </c>
      <c r="F19" s="1455">
        <v>
1348</v>
      </c>
      <c r="G19" s="1455">
        <v>
1591</v>
      </c>
      <c r="H19" s="1455">
        <v>
1760</v>
      </c>
      <c r="I19" s="1455">
        <v>
920</v>
      </c>
      <c r="J19" s="1455">
        <v>
131</v>
      </c>
      <c r="K19" s="1455">
        <v>
202</v>
      </c>
      <c r="L19" s="1456">
        <v>
116</v>
      </c>
      <c r="M19" s="1456">
        <v>
132</v>
      </c>
      <c r="N19" s="1456">
        <v>
93</v>
      </c>
      <c r="O19" s="1455">
        <v>
723</v>
      </c>
    </row>
    <row r="20" spans="1:15" ht="18" customHeight="1">
      <c r="A20" s="598" t="s">
        <v>
2267</v>
      </c>
      <c r="B20" s="1454">
        <f t="shared" si="1"/>
        <v>
120251</v>
      </c>
      <c r="C20" s="1455">
        <v>
28766</v>
      </c>
      <c r="D20" s="1455">
        <v>
11945</v>
      </c>
      <c r="E20" s="1455">
        <v>
10578</v>
      </c>
      <c r="F20" s="1455">
        <v>
7416</v>
      </c>
      <c r="G20" s="1455">
        <v>
10170</v>
      </c>
      <c r="H20" s="1455">
        <v>
10393</v>
      </c>
      <c r="I20" s="1455">
        <v>
13324</v>
      </c>
      <c r="J20" s="1455">
        <v>
6131</v>
      </c>
      <c r="K20" s="1455">
        <v>
4180</v>
      </c>
      <c r="L20" s="1456">
        <v>
4096</v>
      </c>
      <c r="M20" s="1456">
        <v>
4778</v>
      </c>
      <c r="N20" s="1456">
        <v>
5009</v>
      </c>
      <c r="O20" s="1455">
        <v>
3465</v>
      </c>
    </row>
    <row r="21" spans="1:15" ht="18" customHeight="1">
      <c r="A21" s="598" t="s">
        <v>
2268</v>
      </c>
      <c r="B21" s="1454">
        <f t="shared" si="1"/>
        <v>
12567</v>
      </c>
      <c r="C21" s="1455">
        <v>
6460</v>
      </c>
      <c r="D21" s="1455">
        <v>
520</v>
      </c>
      <c r="E21" s="1455">
        <v>
716</v>
      </c>
      <c r="F21" s="1455">
        <v>
1079</v>
      </c>
      <c r="G21" s="1455">
        <v>
1818</v>
      </c>
      <c r="H21" s="1455">
        <v>
796</v>
      </c>
      <c r="I21" s="1455">
        <v>
920</v>
      </c>
      <c r="J21" s="1455">
        <v>
29</v>
      </c>
      <c r="K21" s="1455">
        <v>
63</v>
      </c>
      <c r="L21" s="1455">
        <v>
11</v>
      </c>
      <c r="M21" s="1455">
        <v>
22</v>
      </c>
      <c r="N21" s="1456">
        <v>
70</v>
      </c>
      <c r="O21" s="1455">
        <v>
63</v>
      </c>
    </row>
    <row r="22" spans="1:15" ht="18" customHeight="1">
      <c r="A22" s="598" t="s">
        <v>
2269</v>
      </c>
      <c r="B22" s="1454">
        <f t="shared" si="1"/>
        <v>
52287</v>
      </c>
      <c r="C22" s="1455">
        <v>
30131</v>
      </c>
      <c r="D22" s="1455">
        <v>
4400</v>
      </c>
      <c r="E22" s="1455">
        <v>
3571</v>
      </c>
      <c r="F22" s="1455">
        <v>
2005</v>
      </c>
      <c r="G22" s="1455">
        <v>
3070</v>
      </c>
      <c r="H22" s="1455">
        <v>
2276</v>
      </c>
      <c r="I22" s="1455">
        <v>
2221</v>
      </c>
      <c r="J22" s="1455">
        <v>
910</v>
      </c>
      <c r="K22" s="1455">
        <v>
851</v>
      </c>
      <c r="L22" s="1456">
        <v>
837</v>
      </c>
      <c r="M22" s="1456">
        <v>
864</v>
      </c>
      <c r="N22" s="1456">
        <v>
792</v>
      </c>
      <c r="O22" s="1455">
        <v>
359</v>
      </c>
    </row>
    <row r="23" spans="1:15" ht="18" customHeight="1">
      <c r="A23" s="596" t="s">
        <v>
2270</v>
      </c>
      <c r="B23" s="1454">
        <f t="shared" si="1"/>
        <v>
2668</v>
      </c>
      <c r="C23" s="1455">
        <v>
2668</v>
      </c>
      <c r="D23" s="1455" t="s">
        <v>
374</v>
      </c>
      <c r="E23" s="1455" t="s">
        <v>
374</v>
      </c>
      <c r="F23" s="1455" t="s">
        <v>
374</v>
      </c>
      <c r="G23" s="1455" t="s">
        <v>
374</v>
      </c>
      <c r="H23" s="1455" t="s">
        <v>
374</v>
      </c>
      <c r="I23" s="1455" t="s">
        <v>
374</v>
      </c>
      <c r="J23" s="1455" t="s">
        <v>
374</v>
      </c>
      <c r="K23" s="1455" t="s">
        <v>
374</v>
      </c>
      <c r="L23" s="1455" t="s">
        <v>
374</v>
      </c>
      <c r="M23" s="1455" t="s">
        <v>
374</v>
      </c>
      <c r="N23" s="1455" t="s">
        <v>
374</v>
      </c>
      <c r="O23" s="1455" t="s">
        <v>
374</v>
      </c>
    </row>
    <row r="24" spans="1:15" ht="18" customHeight="1">
      <c r="A24" s="598" t="s">
        <v>
2271</v>
      </c>
      <c r="B24" s="1454">
        <f t="shared" si="1"/>
        <v>
2545</v>
      </c>
      <c r="C24" s="1455">
        <v>
2019</v>
      </c>
      <c r="D24" s="1455">
        <v>
76</v>
      </c>
      <c r="E24" s="1455">
        <v>
92</v>
      </c>
      <c r="F24" s="1455">
        <v>
60</v>
      </c>
      <c r="G24" s="1455">
        <v>
61</v>
      </c>
      <c r="H24" s="1455">
        <v>
75</v>
      </c>
      <c r="I24" s="1455">
        <v>
59</v>
      </c>
      <c r="J24" s="1455">
        <v>
13</v>
      </c>
      <c r="K24" s="1455">
        <v>
18</v>
      </c>
      <c r="L24" s="1456">
        <v>
16</v>
      </c>
      <c r="M24" s="1456">
        <v>
13</v>
      </c>
      <c r="N24" s="1456">
        <v>
24</v>
      </c>
      <c r="O24" s="1455">
        <v>
19</v>
      </c>
    </row>
    <row r="25" spans="1:15" ht="18" customHeight="1">
      <c r="A25" s="598" t="s">
        <v>
2272</v>
      </c>
      <c r="B25" s="1454">
        <f t="shared" si="1"/>
        <v>
8904</v>
      </c>
      <c r="C25" s="1455">
        <v>
2609</v>
      </c>
      <c r="D25" s="1455">
        <v>
819</v>
      </c>
      <c r="E25" s="1455">
        <v>
727</v>
      </c>
      <c r="F25" s="1455">
        <v>
615</v>
      </c>
      <c r="G25" s="1455">
        <v>
1451</v>
      </c>
      <c r="H25" s="1455">
        <v>
895</v>
      </c>
      <c r="I25" s="1455">
        <v>
969</v>
      </c>
      <c r="J25" s="1455">
        <v>
228</v>
      </c>
      <c r="K25" s="1455">
        <v>
162</v>
      </c>
      <c r="L25" s="1456">
        <v>
74</v>
      </c>
      <c r="M25" s="1456">
        <v>
139</v>
      </c>
      <c r="N25" s="1456">
        <v>
158</v>
      </c>
      <c r="O25" s="1455">
        <v>
58</v>
      </c>
    </row>
    <row r="26" spans="1:15" ht="18" customHeight="1">
      <c r="A26" s="598" t="s">
        <v>
2273</v>
      </c>
      <c r="B26" s="1454">
        <f t="shared" si="1"/>
        <v>
7250</v>
      </c>
      <c r="C26" s="1455">
        <v>
1682</v>
      </c>
      <c r="D26" s="1455">
        <v>
700</v>
      </c>
      <c r="E26" s="1455">
        <v>
449</v>
      </c>
      <c r="F26" s="1455">
        <v>
531</v>
      </c>
      <c r="G26" s="1455">
        <v>
579</v>
      </c>
      <c r="H26" s="1455">
        <v>
806</v>
      </c>
      <c r="I26" s="1455">
        <v>
642</v>
      </c>
      <c r="J26" s="1455">
        <v>
412</v>
      </c>
      <c r="K26" s="1455">
        <v>
275</v>
      </c>
      <c r="L26" s="1456">
        <v>
241</v>
      </c>
      <c r="M26" s="1456">
        <v>
275</v>
      </c>
      <c r="N26" s="1456">
        <v>
328</v>
      </c>
      <c r="O26" s="1455">
        <v>
330</v>
      </c>
    </row>
    <row r="27" spans="1:15" ht="18" customHeight="1">
      <c r="A27" s="598" t="s">
        <v>
2274</v>
      </c>
      <c r="B27" s="1454">
        <f t="shared" si="1"/>
        <v>
131706</v>
      </c>
      <c r="C27" s="1455">
        <v>
26629</v>
      </c>
      <c r="D27" s="1455">
        <v>
13134</v>
      </c>
      <c r="E27" s="1455">
        <v>
11532</v>
      </c>
      <c r="F27" s="1455">
        <v>
10878</v>
      </c>
      <c r="G27" s="1455">
        <v>
11044</v>
      </c>
      <c r="H27" s="1455">
        <v>
11985</v>
      </c>
      <c r="I27" s="1455">
        <v>
12565</v>
      </c>
      <c r="J27" s="1455">
        <v>
5463</v>
      </c>
      <c r="K27" s="1455">
        <v>
5847</v>
      </c>
      <c r="L27" s="1456">
        <v>
6021</v>
      </c>
      <c r="M27" s="1456">
        <v>
5371</v>
      </c>
      <c r="N27" s="1456">
        <v>
5113</v>
      </c>
      <c r="O27" s="1455">
        <v>
6124</v>
      </c>
    </row>
    <row r="28" spans="1:15" ht="18" customHeight="1">
      <c r="A28" s="3289" t="s">
        <v>
194</v>
      </c>
      <c r="B28" s="3290">
        <f t="shared" si="1"/>
        <v>
454</v>
      </c>
      <c r="C28" s="2509">
        <v>
295</v>
      </c>
      <c r="D28" s="2509">
        <v>
25</v>
      </c>
      <c r="E28" s="2509">
        <v>
17</v>
      </c>
      <c r="F28" s="2509">
        <v>
17</v>
      </c>
      <c r="G28" s="2509">
        <v>
25</v>
      </c>
      <c r="H28" s="2509">
        <v>
13</v>
      </c>
      <c r="I28" s="2509">
        <v>
18</v>
      </c>
      <c r="J28" s="2509">
        <v>
7</v>
      </c>
      <c r="K28" s="2509">
        <v>
7</v>
      </c>
      <c r="L28" s="3291">
        <v>
9</v>
      </c>
      <c r="M28" s="3291">
        <v>
7</v>
      </c>
      <c r="N28" s="3291">
        <v>
9</v>
      </c>
      <c r="O28" s="2509">
        <v>
5</v>
      </c>
    </row>
    <row r="29" spans="1:15" s="83" customFormat="1" ht="15" customHeight="1">
      <c r="A29" s="49"/>
      <c r="B29" s="49"/>
    </row>
    <row r="30" spans="1:15" s="126" customFormat="1" ht="20.100000000000001" customHeight="1">
      <c r="A30" s="4651" t="s">
        <v>
6508</v>
      </c>
      <c r="B30" s="4651"/>
      <c r="C30" s="4651"/>
      <c r="D30" s="5276"/>
      <c r="E30" s="5276"/>
      <c r="F30" s="5276"/>
      <c r="G30" s="5276"/>
      <c r="H30" s="5276"/>
      <c r="I30" s="5276"/>
      <c r="J30" s="5276"/>
      <c r="K30" s="5276"/>
      <c r="L30" s="5276"/>
      <c r="M30" s="5276"/>
      <c r="N30" s="5276"/>
      <c r="O30" s="5276"/>
    </row>
    <row r="31" spans="1:15" s="32" customFormat="1" ht="15" customHeight="1" thickBot="1">
      <c r="A31" s="83" t="s">
        <v>
10406</v>
      </c>
      <c r="B31" s="1091"/>
      <c r="C31" s="1091"/>
      <c r="D31" s="1091"/>
      <c r="E31" s="5277"/>
      <c r="F31" s="5277"/>
      <c r="G31" s="5277"/>
      <c r="H31" s="1091"/>
      <c r="I31" s="3181"/>
      <c r="J31" s="3181"/>
      <c r="K31" s="3181"/>
      <c r="L31" s="3167"/>
      <c r="M31" s="49"/>
      <c r="N31" s="49"/>
      <c r="O31" s="1447" t="s">
        <v>
9266</v>
      </c>
    </row>
    <row r="32" spans="1:15" ht="50.1" customHeight="1" thickTop="1">
      <c r="A32" s="3157" t="s">
        <v>
2241</v>
      </c>
      <c r="B32" s="3171" t="s">
        <v>
23</v>
      </c>
      <c r="C32" s="1448" t="s">
        <v>
2242</v>
      </c>
      <c r="D32" s="1449" t="s">
        <v>
2243</v>
      </c>
      <c r="E32" s="1450" t="s">
        <v>
2244</v>
      </c>
      <c r="F32" s="1449" t="s">
        <v>
2245</v>
      </c>
      <c r="G32" s="1449" t="s">
        <v>
2246</v>
      </c>
      <c r="H32" s="1449" t="s">
        <v>
2247</v>
      </c>
      <c r="I32" s="1449" t="s">
        <v>
2248</v>
      </c>
      <c r="J32" s="1449" t="s">
        <v>
2249</v>
      </c>
      <c r="K32" s="1451" t="s">
        <v>
2250</v>
      </c>
      <c r="L32" s="1451" t="s">
        <v>
2251</v>
      </c>
      <c r="M32" s="1451" t="s">
        <v>
2252</v>
      </c>
      <c r="N32" s="1451" t="s">
        <v>
2253</v>
      </c>
      <c r="O32" s="2560" t="s">
        <v>
4300</v>
      </c>
    </row>
    <row r="33" spans="1:15" ht="18" customHeight="1">
      <c r="A33" s="3285" t="s">
        <v>
6506</v>
      </c>
      <c r="B33" s="3286">
        <f t="shared" ref="B33" si="2">
SUM(C33:O33)</f>
        <v>
45150</v>
      </c>
      <c r="C33" s="3287">
        <v>
13640</v>
      </c>
      <c r="D33" s="3287">
        <v>
4448</v>
      </c>
      <c r="E33" s="3287">
        <v>
3463</v>
      </c>
      <c r="F33" s="3287">
        <v>
4035</v>
      </c>
      <c r="G33" s="3287">
        <v>
4552</v>
      </c>
      <c r="H33" s="3287">
        <v>
3704</v>
      </c>
      <c r="I33" s="3287">
        <v>
3669</v>
      </c>
      <c r="J33" s="3287">
        <v>
1721</v>
      </c>
      <c r="K33" s="3287">
        <v>
1344</v>
      </c>
      <c r="L33" s="3288">
        <v>
1327</v>
      </c>
      <c r="M33" s="3288">
        <v>
1500</v>
      </c>
      <c r="N33" s="3288">
        <v>
1388</v>
      </c>
      <c r="O33" s="3287">
        <v>
359</v>
      </c>
    </row>
    <row r="34" spans="1:15" s="83" customFormat="1" ht="15" customHeight="1">
      <c r="A34" s="49"/>
      <c r="B34" s="49"/>
    </row>
  </sheetData>
  <mergeCells count="6">
    <mergeCell ref="A30:O30"/>
    <mergeCell ref="E31:G31"/>
    <mergeCell ref="A3:O3"/>
    <mergeCell ref="E4:G4"/>
    <mergeCell ref="A1:D1"/>
    <mergeCell ref="A2:D2"/>
  </mergeCells>
  <phoneticPr fontId="25"/>
  <pageMargins left="0.70866141732283472" right="0.70866141732283472" top="0.74803149606299213" bottom="0.74803149606299213" header="0.31496062992125984" footer="0.3149606299212598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O14"/>
  <sheetViews>
    <sheetView zoomScaleNormal="100" zoomScaleSheetLayoutView="100" workbookViewId="0">
      <selection activeCell="B23" sqref="B23"/>
    </sheetView>
  </sheetViews>
  <sheetFormatPr defaultColWidth="9" defaultRowHeight="14.25"/>
  <cols>
    <col min="1" max="1" width="20.875" style="24" customWidth="1"/>
    <col min="2" max="11" width="10.625" style="24" customWidth="1"/>
    <col min="12" max="16384" width="9" style="24"/>
  </cols>
  <sheetData>
    <row r="1" spans="1:15" s="1482" customFormat="1" ht="20.100000000000001" customHeight="1">
      <c r="A1" s="4569" t="str">
        <f>
HYPERLINK("#目次!A1","【目次に戻る】")</f>
        <v>
【目次に戻る】</v>
      </c>
      <c r="B1" s="4569"/>
      <c r="C1" s="4569"/>
      <c r="D1" s="4569"/>
      <c r="E1" s="4569"/>
      <c r="F1" s="4569"/>
      <c r="G1" s="1481"/>
      <c r="H1" s="1481"/>
      <c r="I1" s="1481"/>
      <c r="J1" s="1481"/>
      <c r="K1" s="1481"/>
    </row>
    <row r="2" spans="1:15" s="1482" customFormat="1" ht="20.100000000000001" customHeight="1">
      <c r="A2" s="4569" t="str">
        <f>
HYPERLINK("#業務所管課別目次!A1","【業務所管課別目次に戻る】")</f>
        <v>
【業務所管課別目次に戻る】</v>
      </c>
      <c r="B2" s="4569"/>
      <c r="C2" s="4569"/>
      <c r="D2" s="4569"/>
      <c r="E2" s="4569"/>
      <c r="F2" s="4569"/>
      <c r="G2" s="1481"/>
      <c r="H2" s="1481"/>
      <c r="I2" s="1481"/>
      <c r="J2" s="1481"/>
      <c r="K2" s="1481"/>
    </row>
    <row r="3" spans="1:15" s="126" customFormat="1" ht="20.100000000000001" customHeight="1">
      <c r="A3" s="4651" t="s">
        <v>
6509</v>
      </c>
      <c r="B3" s="4651"/>
      <c r="C3" s="4651"/>
      <c r="D3" s="4651"/>
      <c r="E3" s="4651"/>
      <c r="F3" s="4651"/>
      <c r="G3" s="4651"/>
      <c r="H3" s="4651"/>
      <c r="I3" s="4651"/>
      <c r="J3" s="4651"/>
      <c r="K3" s="4651"/>
      <c r="L3" s="3175"/>
      <c r="M3" s="3175"/>
      <c r="N3" s="3175"/>
      <c r="O3" s="3175"/>
    </row>
    <row r="4" spans="1:15" s="83" customFormat="1" ht="15" customHeight="1">
      <c r="A4" s="40"/>
      <c r="B4" s="40"/>
      <c r="C4" s="40"/>
      <c r="D4" s="40"/>
      <c r="E4" s="40"/>
      <c r="F4" s="40"/>
      <c r="G4" s="40"/>
      <c r="H4" s="40"/>
      <c r="I4" s="40"/>
      <c r="J4" s="49"/>
    </row>
    <row r="5" spans="1:15" s="83" customFormat="1" ht="15" customHeight="1" thickBot="1">
      <c r="A5" s="40"/>
      <c r="B5" s="40"/>
      <c r="C5" s="40"/>
      <c r="D5" s="40"/>
      <c r="E5" s="40"/>
      <c r="F5" s="40"/>
      <c r="G5" s="40"/>
      <c r="H5" s="40"/>
      <c r="I5" s="40"/>
      <c r="J5" s="49"/>
      <c r="K5" s="2455" t="s">
        <v>
4148</v>
      </c>
    </row>
    <row r="6" spans="1:15" ht="18" customHeight="1" thickTop="1">
      <c r="A6" s="4684" t="s">
        <v>
2180</v>
      </c>
      <c r="B6" s="4579" t="s">
        <v>
4301</v>
      </c>
      <c r="C6" s="5098"/>
      <c r="D6" s="4575" t="s">
        <v>
2275</v>
      </c>
      <c r="E6" s="4579"/>
      <c r="F6" s="4579" t="s">
        <v>
2276</v>
      </c>
      <c r="G6" s="4579"/>
      <c r="H6" s="4579" t="s">
        <v>
2277</v>
      </c>
      <c r="I6" s="4579"/>
      <c r="J6" s="4604" t="s">
        <v>
2278</v>
      </c>
      <c r="K6" s="4604"/>
    </row>
    <row r="7" spans="1:15" ht="18" customHeight="1">
      <c r="A7" s="4685"/>
      <c r="B7" s="2443" t="s">
        <v>
4302</v>
      </c>
      <c r="C7" s="2453" t="s">
        <v>
4303</v>
      </c>
      <c r="D7" s="1341" t="s">
        <v>
2279</v>
      </c>
      <c r="E7" s="1342" t="s">
        <v>
2280</v>
      </c>
      <c r="F7" s="1342" t="s">
        <v>
2279</v>
      </c>
      <c r="G7" s="1342" t="s">
        <v>
2280</v>
      </c>
      <c r="H7" s="1342" t="s">
        <v>
2279</v>
      </c>
      <c r="I7" s="1342" t="s">
        <v>
2280</v>
      </c>
      <c r="J7" s="1342" t="s">
        <v>
2279</v>
      </c>
      <c r="K7" s="1343" t="s">
        <v>
2280</v>
      </c>
    </row>
    <row r="8" spans="1:15" s="32" customFormat="1" ht="18" customHeight="1">
      <c r="A8" s="1404"/>
      <c r="B8" s="44"/>
      <c r="C8" s="44"/>
      <c r="D8" s="1457" t="s">
        <v>
2281</v>
      </c>
      <c r="E8" s="1457" t="s">
        <v>
2281</v>
      </c>
      <c r="F8" s="1457" t="s">
        <v>
2282</v>
      </c>
      <c r="G8" s="1457" t="s">
        <v>
2282</v>
      </c>
      <c r="H8" s="1457" t="s">
        <v>
2282</v>
      </c>
      <c r="I8" s="1457" t="s">
        <v>
2282</v>
      </c>
      <c r="J8" s="1457" t="s">
        <v>
2281</v>
      </c>
      <c r="K8" s="1457" t="s">
        <v>
2281</v>
      </c>
    </row>
    <row r="9" spans="1:15" s="32" customFormat="1" ht="18" customHeight="1">
      <c r="A9" s="17" t="s">
        <v>
4290</v>
      </c>
      <c r="B9" s="22">
        <f t="shared" ref="B9:C13" si="0">
SUM(D9,F9,H9,J9)</f>
        <v>
44033</v>
      </c>
      <c r="C9" s="22">
        <f t="shared" si="0"/>
        <v>
190018</v>
      </c>
      <c r="D9" s="22">
        <v>
36110</v>
      </c>
      <c r="E9" s="22">
        <v>
162504</v>
      </c>
      <c r="F9" s="22">
        <v>
3071</v>
      </c>
      <c r="G9" s="22">
        <v>
1591</v>
      </c>
      <c r="H9" s="22">
        <v>
256</v>
      </c>
      <c r="I9" s="22">
        <v>
5</v>
      </c>
      <c r="J9" s="22">
        <v>
4596</v>
      </c>
      <c r="K9" s="22">
        <v>
25918</v>
      </c>
    </row>
    <row r="10" spans="1:15" s="32" customFormat="1" ht="18" customHeight="1">
      <c r="A10" s="17">
        <v>
30</v>
      </c>
      <c r="B10" s="22">
        <f t="shared" si="0"/>
        <v>
44332</v>
      </c>
      <c r="C10" s="22">
        <f t="shared" si="0"/>
        <v>
180268</v>
      </c>
      <c r="D10" s="22">
        <v>
36791</v>
      </c>
      <c r="E10" s="22">
        <v>
153472</v>
      </c>
      <c r="F10" s="22">
        <v>
2565</v>
      </c>
      <c r="G10" s="22">
        <v>
1530</v>
      </c>
      <c r="H10" s="22">
        <v>
256</v>
      </c>
      <c r="I10" s="22">
        <v>
9</v>
      </c>
      <c r="J10" s="22">
        <v>
4720</v>
      </c>
      <c r="K10" s="22">
        <v>
25257</v>
      </c>
    </row>
    <row r="11" spans="1:15" ht="18" customHeight="1">
      <c r="A11" s="17" t="s">
        <v>
465</v>
      </c>
      <c r="B11" s="22">
        <f t="shared" si="0"/>
        <v>
44470</v>
      </c>
      <c r="C11" s="22">
        <f t="shared" si="0"/>
        <v>
158839</v>
      </c>
      <c r="D11" s="22">
        <v>
37147</v>
      </c>
      <c r="E11" s="22">
        <v>
135573</v>
      </c>
      <c r="F11" s="22">
        <v>
2473</v>
      </c>
      <c r="G11" s="22">
        <v>
1024</v>
      </c>
      <c r="H11" s="22">
        <v>
243</v>
      </c>
      <c r="I11" s="22">
        <v>
3</v>
      </c>
      <c r="J11" s="22">
        <v>
4607</v>
      </c>
      <c r="K11" s="22">
        <v>
22239</v>
      </c>
    </row>
    <row r="12" spans="1:15" ht="18" customHeight="1">
      <c r="A12" s="17">
        <v>
2</v>
      </c>
      <c r="B12" s="22">
        <f t="shared" si="0"/>
        <v>
44690</v>
      </c>
      <c r="C12" s="22">
        <f t="shared" si="0"/>
        <v>
125098</v>
      </c>
      <c r="D12" s="22">
        <v>
37755</v>
      </c>
      <c r="E12" s="22">
        <v>
107078</v>
      </c>
      <c r="F12" s="22">
        <v>
1993</v>
      </c>
      <c r="G12" s="22">
        <v>
862</v>
      </c>
      <c r="H12" s="22">
        <v>
241</v>
      </c>
      <c r="I12" s="22">
        <v>
3</v>
      </c>
      <c r="J12" s="22">
        <v>
4701</v>
      </c>
      <c r="K12" s="22">
        <v>
17155</v>
      </c>
    </row>
    <row r="13" spans="1:15" s="277" customFormat="1" ht="18" customHeight="1">
      <c r="A13" s="359">
        <v>
3</v>
      </c>
      <c r="B13" s="274">
        <f t="shared" si="0"/>
        <v>
45150</v>
      </c>
      <c r="C13" s="275">
        <f t="shared" si="0"/>
        <v>
135117</v>
      </c>
      <c r="D13" s="275">
        <v>
38250</v>
      </c>
      <c r="E13" s="275">
        <v>
117608</v>
      </c>
      <c r="F13" s="275">
        <v>
1893</v>
      </c>
      <c r="G13" s="275">
        <v>
709</v>
      </c>
      <c r="H13" s="275">
        <v>
221</v>
      </c>
      <c r="I13" s="275">
        <v>
0</v>
      </c>
      <c r="J13" s="275">
        <v>
4786</v>
      </c>
      <c r="K13" s="275">
        <v>
16800</v>
      </c>
    </row>
    <row r="14" spans="1:15" s="83" customFormat="1" ht="15" customHeight="1">
      <c r="A14" s="83" t="s">
        <v>
2240</v>
      </c>
      <c r="K14" s="49"/>
    </row>
  </sheetData>
  <mergeCells count="9">
    <mergeCell ref="A1:F1"/>
    <mergeCell ref="A2:F2"/>
    <mergeCell ref="A3:K3"/>
    <mergeCell ref="A6:A7"/>
    <mergeCell ref="D6:E6"/>
    <mergeCell ref="F6:G6"/>
    <mergeCell ref="H6:I6"/>
    <mergeCell ref="J6:K6"/>
    <mergeCell ref="B6:C6"/>
  </mergeCells>
  <phoneticPr fontId="25"/>
  <pageMargins left="0.70866141732283472" right="0.70866141732283472" top="0.74803149606299213" bottom="0.74803149606299213" header="0.31496062992125984" footer="0.3149606299212598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K34"/>
  <sheetViews>
    <sheetView zoomScaleNormal="100" zoomScaleSheetLayoutView="100" workbookViewId="0">
      <selection activeCell="B23" sqref="B23"/>
    </sheetView>
  </sheetViews>
  <sheetFormatPr defaultColWidth="9" defaultRowHeight="14.25"/>
  <cols>
    <col min="1" max="1" width="15.625" style="405" customWidth="1"/>
    <col min="2" max="11" width="10.625" style="24" customWidth="1"/>
    <col min="12" max="16384" width="9" style="24"/>
  </cols>
  <sheetData>
    <row r="1" spans="1:11" s="1482" customFormat="1" ht="20.100000000000001" customHeight="1">
      <c r="A1" s="4569" t="str">
        <f>
HYPERLINK("#目次!A1","【目次に戻る】")</f>
        <v>
【目次に戻る】</v>
      </c>
      <c r="B1" s="4569"/>
      <c r="C1" s="4569"/>
      <c r="D1" s="4569"/>
      <c r="E1" s="1481"/>
      <c r="F1" s="1481"/>
      <c r="G1" s="1481"/>
      <c r="H1" s="1481"/>
      <c r="I1" s="1481"/>
      <c r="J1" s="3156"/>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3156"/>
      <c r="K2" s="1481"/>
    </row>
    <row r="3" spans="1:11" s="1493" customFormat="1" ht="26.1" customHeight="1">
      <c r="A3" s="4574" t="s">
        <v>
9119</v>
      </c>
      <c r="B3" s="4574"/>
      <c r="C3" s="4574"/>
      <c r="D3" s="4574"/>
      <c r="E3" s="4574"/>
      <c r="F3" s="4574"/>
      <c r="G3" s="4574"/>
      <c r="H3" s="4574"/>
      <c r="I3" s="4574"/>
      <c r="J3" s="4574"/>
      <c r="K3" s="4574"/>
    </row>
    <row r="4" spans="1:11" s="83" customFormat="1" ht="15" customHeight="1">
      <c r="A4" s="407"/>
    </row>
    <row r="5" spans="1:11" s="126" customFormat="1" ht="20.100000000000001" customHeight="1">
      <c r="A5" s="5088" t="s">
        <v>
2283</v>
      </c>
      <c r="B5" s="5088"/>
      <c r="C5" s="5088"/>
      <c r="D5" s="5088"/>
      <c r="E5" s="5088"/>
      <c r="F5" s="5088"/>
      <c r="G5" s="5088"/>
      <c r="H5" s="5088"/>
      <c r="I5" s="5088"/>
      <c r="J5" s="5088"/>
      <c r="K5" s="5088"/>
    </row>
    <row r="6" spans="1:11" s="83" customFormat="1" ht="15" customHeight="1" thickBot="1">
      <c r="A6" s="1490" t="s">
        <v>
9283</v>
      </c>
      <c r="B6" s="1490"/>
      <c r="E6" s="1490"/>
      <c r="F6" s="1490"/>
      <c r="K6" s="99" t="s">
        <v>
2284</v>
      </c>
    </row>
    <row r="7" spans="1:11" ht="18" customHeight="1" thickTop="1">
      <c r="A7" s="5249" t="s">
        <v>
493</v>
      </c>
      <c r="B7" s="5098" t="s">
        <v>
1388</v>
      </c>
      <c r="C7" s="4575" t="s">
        <v>
1965</v>
      </c>
      <c r="D7" s="4579"/>
      <c r="E7" s="4679"/>
      <c r="F7" s="4797" t="s">
        <v>
2285</v>
      </c>
      <c r="G7" s="4678" t="s">
        <v>
2286</v>
      </c>
      <c r="H7" s="4678" t="s">
        <v>
2287</v>
      </c>
      <c r="I7" s="4678" t="s">
        <v>
2288</v>
      </c>
      <c r="J7" s="4570" t="s">
        <v>
2289</v>
      </c>
      <c r="K7" s="5258" t="s">
        <v>
6517</v>
      </c>
    </row>
    <row r="8" spans="1:11" ht="18" customHeight="1">
      <c r="A8" s="5267"/>
      <c r="B8" s="5278"/>
      <c r="C8" s="1488" t="s">
        <v>
2290</v>
      </c>
      <c r="D8" s="1489" t="s">
        <v>
2291</v>
      </c>
      <c r="E8" s="1489" t="s">
        <v>
2292</v>
      </c>
      <c r="F8" s="4685"/>
      <c r="G8" s="4679"/>
      <c r="H8" s="4679"/>
      <c r="I8" s="4679"/>
      <c r="J8" s="4572"/>
      <c r="K8" s="5279"/>
    </row>
    <row r="9" spans="1:11" s="25" customFormat="1" ht="18" customHeight="1">
      <c r="A9" s="1458" t="s">
        <v>
4304</v>
      </c>
      <c r="B9" s="23">
        <v>
56955</v>
      </c>
      <c r="C9" s="23">
        <v>
17871</v>
      </c>
      <c r="D9" s="23">
        <v>
3363</v>
      </c>
      <c r="E9" s="23">
        <v>
1298</v>
      </c>
      <c r="F9" s="23">
        <v>
676</v>
      </c>
      <c r="G9" s="23">
        <v>
1741</v>
      </c>
      <c r="H9" s="23">
        <v>
15858</v>
      </c>
      <c r="I9" s="23">
        <v>
13470</v>
      </c>
      <c r="J9" s="23">
        <v>
2678</v>
      </c>
      <c r="K9" s="21">
        <v>
198</v>
      </c>
    </row>
    <row r="10" spans="1:11" s="563" customFormat="1" ht="18" customHeight="1">
      <c r="A10" s="1459">
        <v>
30</v>
      </c>
      <c r="B10" s="21">
        <v>
56191</v>
      </c>
      <c r="C10" s="23">
        <v>
19165</v>
      </c>
      <c r="D10" s="23">
        <v>
3580</v>
      </c>
      <c r="E10" s="23">
        <v>
2051</v>
      </c>
      <c r="F10" s="23">
        <v>
790</v>
      </c>
      <c r="G10" s="23">
        <v>
2155</v>
      </c>
      <c r="H10" s="23">
        <v>
12367</v>
      </c>
      <c r="I10" s="23">
        <v>
13516</v>
      </c>
      <c r="J10" s="23">
        <v>
2567</v>
      </c>
      <c r="K10" s="21">
        <v>
193</v>
      </c>
    </row>
    <row r="11" spans="1:11" s="563" customFormat="1" ht="18" customHeight="1">
      <c r="A11" s="1458" t="s">
        <v>
465</v>
      </c>
      <c r="B11" s="23">
        <v>
53036</v>
      </c>
      <c r="C11" s="23">
        <v>
17891</v>
      </c>
      <c r="D11" s="23">
        <v>
3588</v>
      </c>
      <c r="E11" s="23">
        <v>
2949</v>
      </c>
      <c r="F11" s="23">
        <v>
647</v>
      </c>
      <c r="G11" s="23">
        <v>
2060</v>
      </c>
      <c r="H11" s="23">
        <v>
9563</v>
      </c>
      <c r="I11" s="23">
        <v>
13386</v>
      </c>
      <c r="J11" s="23">
        <v>
2952</v>
      </c>
      <c r="K11" s="21">
        <v>
180</v>
      </c>
    </row>
    <row r="12" spans="1:11" s="563" customFormat="1" ht="18" customHeight="1">
      <c r="A12" s="1459">
        <v>
2</v>
      </c>
      <c r="B12" s="21">
        <v>
6070</v>
      </c>
      <c r="C12" s="23">
        <v>
3589</v>
      </c>
      <c r="D12" s="23">
        <v>
558</v>
      </c>
      <c r="E12" s="23">
        <v>
570</v>
      </c>
      <c r="F12" s="23" t="s">
        <v>
374</v>
      </c>
      <c r="G12" s="23">
        <v>
230</v>
      </c>
      <c r="H12" s="23">
        <v>
780</v>
      </c>
      <c r="I12" s="23" t="s">
        <v>
374</v>
      </c>
      <c r="J12" s="23">
        <v>
343</v>
      </c>
      <c r="K12" s="21">
        <v>
29</v>
      </c>
    </row>
    <row r="13" spans="1:11" s="1401" customFormat="1" ht="18" customHeight="1">
      <c r="A13" s="1460">
        <v>
3</v>
      </c>
      <c r="B13" s="2587">
        <f>
SUM(C13:J13)</f>
        <v>
20102</v>
      </c>
      <c r="C13" s="557">
        <v>
7577</v>
      </c>
      <c r="D13" s="557">
        <v>
1470</v>
      </c>
      <c r="E13" s="557">
        <v>
1382</v>
      </c>
      <c r="F13" s="557" t="s">
        <v>
9782</v>
      </c>
      <c r="G13" s="557">
        <v>
530</v>
      </c>
      <c r="H13" s="557">
        <v>
2456</v>
      </c>
      <c r="I13" s="557">
        <v>
5711</v>
      </c>
      <c r="J13" s="557">
        <v>
976</v>
      </c>
      <c r="K13" s="1461">
        <v>
70</v>
      </c>
    </row>
    <row r="14" spans="1:11" s="83" customFormat="1" ht="15" customHeight="1">
      <c r="A14" s="1491" t="s">
        <v>
2293</v>
      </c>
      <c r="B14" s="1491"/>
      <c r="C14" s="1491"/>
      <c r="D14" s="1491"/>
      <c r="E14" s="1491"/>
      <c r="F14" s="1491"/>
      <c r="G14" s="1491"/>
    </row>
    <row r="15" spans="1:11" s="83" customFormat="1" ht="15" customHeight="1">
      <c r="A15" s="407"/>
      <c r="B15" s="49"/>
      <c r="C15" s="49"/>
      <c r="D15" s="49"/>
      <c r="E15" s="49"/>
      <c r="F15" s="49"/>
      <c r="G15" s="49"/>
      <c r="H15" s="49"/>
      <c r="I15" s="49"/>
      <c r="J15" s="49"/>
      <c r="K15" s="49"/>
    </row>
    <row r="16" spans="1:11" s="126" customFormat="1" ht="20.100000000000001" customHeight="1">
      <c r="A16" s="5088" t="s">
        <v>
2294</v>
      </c>
      <c r="B16" s="5088"/>
      <c r="C16" s="5088"/>
      <c r="D16" s="5088"/>
      <c r="E16" s="5088"/>
      <c r="F16" s="5088"/>
      <c r="G16" s="5088"/>
      <c r="H16" s="5088"/>
      <c r="I16" s="5088"/>
      <c r="J16" s="5088"/>
      <c r="K16" s="5088"/>
    </row>
    <row r="17" spans="1:11" s="83" customFormat="1" ht="15" customHeight="1" thickBot="1">
      <c r="A17" s="35" t="s">
        <v>
9283</v>
      </c>
      <c r="K17" s="1490"/>
    </row>
    <row r="18" spans="1:11" ht="18" customHeight="1" thickTop="1">
      <c r="A18" s="5249" t="s">
        <v>
493</v>
      </c>
      <c r="B18" s="5098" t="s">
        <v>
1388</v>
      </c>
      <c r="C18" s="4575" t="s">
        <v>
1965</v>
      </c>
      <c r="D18" s="4579"/>
      <c r="E18" s="4579"/>
      <c r="F18" s="4678" t="s">
        <v>
2285</v>
      </c>
      <c r="G18" s="4678" t="s">
        <v>
2295</v>
      </c>
      <c r="H18" s="4678" t="s">
        <v>
2287</v>
      </c>
      <c r="I18" s="4603" t="s">
        <v>
2296</v>
      </c>
      <c r="J18" s="4570" t="s">
        <v>
2289</v>
      </c>
      <c r="K18" s="5280" t="s">
        <v>
6518</v>
      </c>
    </row>
    <row r="19" spans="1:11" ht="18" customHeight="1">
      <c r="A19" s="5267"/>
      <c r="B19" s="5278"/>
      <c r="C19" s="1488" t="s">
        <v>
2290</v>
      </c>
      <c r="D19" s="1489" t="s">
        <v>
2291</v>
      </c>
      <c r="E19" s="1489" t="s">
        <v>
2292</v>
      </c>
      <c r="F19" s="4679"/>
      <c r="G19" s="4679"/>
      <c r="H19" s="4679"/>
      <c r="I19" s="4608"/>
      <c r="J19" s="4572"/>
      <c r="K19" s="5281"/>
    </row>
    <row r="20" spans="1:11" s="563" customFormat="1" ht="18" customHeight="1">
      <c r="A20" s="1458" t="s">
        <v>
4304</v>
      </c>
      <c r="B20" s="23">
        <v>
33648</v>
      </c>
      <c r="C20" s="23">
        <v>
9735</v>
      </c>
      <c r="D20" s="23">
        <v>
2174</v>
      </c>
      <c r="E20" s="23">
        <v>
1455</v>
      </c>
      <c r="F20" s="23">
        <v>
335</v>
      </c>
      <c r="G20" s="23">
        <v>
1226</v>
      </c>
      <c r="H20" s="23">
        <v>
6011</v>
      </c>
      <c r="I20" s="23">
        <v>
11209</v>
      </c>
      <c r="J20" s="23">
        <v>
1503</v>
      </c>
      <c r="K20" s="21">
        <v>
51</v>
      </c>
    </row>
    <row r="21" spans="1:11" s="563" customFormat="1" ht="18" customHeight="1">
      <c r="A21" s="1459">
        <v>
30</v>
      </c>
      <c r="B21" s="21">
        <v>
42592</v>
      </c>
      <c r="C21" s="23">
        <v>
13916</v>
      </c>
      <c r="D21" s="23">
        <v>
2939</v>
      </c>
      <c r="E21" s="23">
        <v>
2152</v>
      </c>
      <c r="F21" s="23">
        <v>
412</v>
      </c>
      <c r="G21" s="23">
        <v>
1715</v>
      </c>
      <c r="H21" s="23">
        <v>
9080</v>
      </c>
      <c r="I21" s="23">
        <v>
10739</v>
      </c>
      <c r="J21" s="23">
        <v>
1639</v>
      </c>
      <c r="K21" s="21">
        <v>
52</v>
      </c>
    </row>
    <row r="22" spans="1:11" s="563" customFormat="1" ht="18" customHeight="1">
      <c r="A22" s="1458" t="s">
        <v>
465</v>
      </c>
      <c r="B22" s="23">
        <v>
44151</v>
      </c>
      <c r="C22" s="23">
        <v>
14244</v>
      </c>
      <c r="D22" s="23">
        <v>
3084</v>
      </c>
      <c r="E22" s="23">
        <v>
2428</v>
      </c>
      <c r="F22" s="23">
        <v>
568</v>
      </c>
      <c r="G22" s="23">
        <v>
1733</v>
      </c>
      <c r="H22" s="23">
        <v>
7967</v>
      </c>
      <c r="I22" s="23">
        <v>
11627</v>
      </c>
      <c r="J22" s="23">
        <v>
2500</v>
      </c>
      <c r="K22" s="21">
        <v>
51</v>
      </c>
    </row>
    <row r="23" spans="1:11" s="563" customFormat="1" ht="18" customHeight="1">
      <c r="A23" s="1459">
        <v>
2</v>
      </c>
      <c r="B23" s="21">
        <v>
3486</v>
      </c>
      <c r="C23" s="23">
        <v>
1964</v>
      </c>
      <c r="D23" s="23">
        <v>
436</v>
      </c>
      <c r="E23" s="23">
        <v>
347</v>
      </c>
      <c r="F23" s="23" t="s">
        <v>
374</v>
      </c>
      <c r="G23" s="23">
        <v>
153</v>
      </c>
      <c r="H23" s="23">
        <v>
315</v>
      </c>
      <c r="I23" s="23" t="s">
        <v>
374</v>
      </c>
      <c r="J23" s="23">
        <v>
271</v>
      </c>
      <c r="K23" s="21">
        <v>
12</v>
      </c>
    </row>
    <row r="24" spans="1:11" s="1401" customFormat="1" ht="18" customHeight="1">
      <c r="A24" s="1460">
        <v>
3</v>
      </c>
      <c r="B24" s="2587">
        <f>
SUM(C24:J24)</f>
        <v>
14153</v>
      </c>
      <c r="C24" s="557">
        <v>
4445</v>
      </c>
      <c r="D24" s="557">
        <v>
1120</v>
      </c>
      <c r="E24" s="557">
        <v>
843</v>
      </c>
      <c r="F24" s="557" t="s">
        <v>
9782</v>
      </c>
      <c r="G24" s="557">
        <v>
355</v>
      </c>
      <c r="H24" s="557">
        <v>
871</v>
      </c>
      <c r="I24" s="557">
        <v>
5711</v>
      </c>
      <c r="J24" s="557">
        <v>
808</v>
      </c>
      <c r="K24" s="1461">
        <v>
18</v>
      </c>
    </row>
    <row r="25" spans="1:11" s="83" customFormat="1" ht="15" customHeight="1">
      <c r="A25" s="407"/>
      <c r="B25" s="49"/>
      <c r="C25" s="49"/>
      <c r="D25" s="49"/>
      <c r="E25" s="49"/>
      <c r="F25" s="49"/>
      <c r="G25" s="49"/>
      <c r="H25" s="49"/>
      <c r="I25" s="49"/>
      <c r="J25" s="49"/>
      <c r="K25" s="49"/>
    </row>
    <row r="26" spans="1:11" s="126" customFormat="1" ht="20.100000000000001" customHeight="1">
      <c r="A26" s="5088" t="s">
        <v>
2297</v>
      </c>
      <c r="B26" s="5088"/>
      <c r="C26" s="5088"/>
      <c r="D26" s="5088"/>
      <c r="E26" s="5088"/>
      <c r="F26" s="5088"/>
      <c r="G26" s="5088"/>
      <c r="H26" s="5088"/>
      <c r="I26" s="5088"/>
      <c r="J26" s="5088"/>
      <c r="K26" s="5088"/>
    </row>
    <row r="27" spans="1:11" s="83" customFormat="1" ht="15" customHeight="1" thickBot="1">
      <c r="A27" s="83" t="s">
        <v>
9283</v>
      </c>
    </row>
    <row r="28" spans="1:11" ht="35.1" customHeight="1" thickTop="1">
      <c r="A28" s="1399" t="s">
        <v>
493</v>
      </c>
      <c r="B28" s="1462" t="s">
        <v>
1388</v>
      </c>
      <c r="C28" s="3832" t="s">
        <v>
2298</v>
      </c>
      <c r="D28" s="3831" t="s">
        <v>
9246</v>
      </c>
      <c r="E28" s="3833" t="s">
        <v>
2299</v>
      </c>
      <c r="F28" s="3833" t="s">
        <v>
2300</v>
      </c>
      <c r="G28" s="3833" t="s">
        <v>
2301</v>
      </c>
      <c r="H28" s="3688" t="s">
        <v>
2302</v>
      </c>
    </row>
    <row r="29" spans="1:11" s="25" customFormat="1" ht="18" customHeight="1">
      <c r="A29" s="1458" t="s">
        <v>
4304</v>
      </c>
      <c r="B29" s="23">
        <v>
33648</v>
      </c>
      <c r="C29" s="23">
        <v>
7913</v>
      </c>
      <c r="D29" s="23">
        <v>
8816</v>
      </c>
      <c r="E29" s="23">
        <v>
4524</v>
      </c>
      <c r="F29" s="23">
        <v>
11209</v>
      </c>
      <c r="G29" s="23">
        <v>
1003</v>
      </c>
      <c r="H29" s="23">
        <v>
183</v>
      </c>
      <c r="I29" s="23"/>
      <c r="J29" s="23"/>
      <c r="K29" s="23"/>
    </row>
    <row r="30" spans="1:11" s="563" customFormat="1" ht="18" customHeight="1">
      <c r="A30" s="1459">
        <v>
30</v>
      </c>
      <c r="B30" s="21">
        <v>
42592</v>
      </c>
      <c r="C30" s="23">
        <v>
14333</v>
      </c>
      <c r="D30" s="23">
        <v>
10676</v>
      </c>
      <c r="E30" s="23">
        <v>
5598</v>
      </c>
      <c r="F30" s="23">
        <v>
10739</v>
      </c>
      <c r="G30" s="23">
        <v>
916</v>
      </c>
      <c r="H30" s="23">
        <v>
330</v>
      </c>
      <c r="I30" s="23"/>
      <c r="J30" s="23"/>
      <c r="K30" s="23"/>
    </row>
    <row r="31" spans="1:11" s="363" customFormat="1" ht="18" customHeight="1">
      <c r="A31" s="1458" t="s">
        <v>
465</v>
      </c>
      <c r="B31" s="23">
        <v>
44151</v>
      </c>
      <c r="C31" s="23">
        <v>
12709</v>
      </c>
      <c r="D31" s="23">
        <v>
10755</v>
      </c>
      <c r="E31" s="23">
        <v>
8062</v>
      </c>
      <c r="F31" s="23">
        <v>
11627</v>
      </c>
      <c r="G31" s="23">
        <v>
791</v>
      </c>
      <c r="H31" s="23">
        <v>
207</v>
      </c>
    </row>
    <row r="32" spans="1:11" s="563" customFormat="1" ht="18" customHeight="1">
      <c r="A32" s="1459">
        <v>
2</v>
      </c>
      <c r="B32" s="21">
        <v>
3486</v>
      </c>
      <c r="C32" s="23" t="s">
        <v>
374</v>
      </c>
      <c r="D32" s="23">
        <v>
3486</v>
      </c>
      <c r="E32" s="23" t="s">
        <v>
374</v>
      </c>
      <c r="F32" s="23" t="s">
        <v>
374</v>
      </c>
      <c r="G32" s="23" t="s">
        <v>
374</v>
      </c>
      <c r="H32" s="23" t="s">
        <v>
374</v>
      </c>
    </row>
    <row r="33" spans="1:8" s="1463" customFormat="1" ht="18" customHeight="1">
      <c r="A33" s="1460">
        <v>
2</v>
      </c>
      <c r="B33" s="2587">
        <f>
SUM(C33:K33)</f>
        <v>
14153</v>
      </c>
      <c r="C33" s="557">
        <v>
7176</v>
      </c>
      <c r="D33" s="557" t="s">
        <v>
9782</v>
      </c>
      <c r="E33" s="557">
        <v>
1266</v>
      </c>
      <c r="F33" s="557">
        <v>
5711</v>
      </c>
      <c r="G33" s="557" t="s">
        <v>
9782</v>
      </c>
      <c r="H33" s="557" t="s">
        <v>
9782</v>
      </c>
    </row>
    <row r="34" spans="1:8" s="83" customFormat="1" ht="15" customHeight="1">
      <c r="A34" s="49" t="s">
        <v>
2303</v>
      </c>
      <c r="B34" s="35"/>
      <c r="C34" s="35"/>
      <c r="D34" s="1492"/>
    </row>
  </sheetData>
  <mergeCells count="24">
    <mergeCell ref="A26:K26"/>
    <mergeCell ref="A16:K16"/>
    <mergeCell ref="A18:A19"/>
    <mergeCell ref="B18:B19"/>
    <mergeCell ref="C18:E18"/>
    <mergeCell ref="F18:F19"/>
    <mergeCell ref="G18:G19"/>
    <mergeCell ref="H18:H19"/>
    <mergeCell ref="I18:I19"/>
    <mergeCell ref="K18:K19"/>
    <mergeCell ref="J18:J19"/>
    <mergeCell ref="A1:D1"/>
    <mergeCell ref="A2:D2"/>
    <mergeCell ref="A3:K3"/>
    <mergeCell ref="A5:K5"/>
    <mergeCell ref="A7:A8"/>
    <mergeCell ref="B7:B8"/>
    <mergeCell ref="C7:E7"/>
    <mergeCell ref="F7:F8"/>
    <mergeCell ref="G7:G8"/>
    <mergeCell ref="H7:H8"/>
    <mergeCell ref="I7:I8"/>
    <mergeCell ref="K7:K8"/>
    <mergeCell ref="J7:J8"/>
  </mergeCells>
  <phoneticPr fontId="25"/>
  <pageMargins left="0.70866141732283472" right="0.70866141732283472" top="0.74803149606299213" bottom="0.74803149606299213" header="0.31496062992125984" footer="0.3149606299212598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F13"/>
  <sheetViews>
    <sheetView zoomScaleNormal="100" zoomScaleSheetLayoutView="100" workbookViewId="0">
      <selection activeCell="B23" sqref="B23"/>
    </sheetView>
  </sheetViews>
  <sheetFormatPr defaultColWidth="9" defaultRowHeight="14.25"/>
  <cols>
    <col min="1" max="1" width="20.625" style="405" customWidth="1"/>
    <col min="2" max="6" width="20.625" style="24" customWidth="1"/>
    <col min="7" max="16384" width="9" style="24"/>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365" customFormat="1" ht="26.1" customHeight="1">
      <c r="A3" s="4574" t="s">
        <v>
9120</v>
      </c>
      <c r="B3" s="4574"/>
      <c r="C3" s="4574"/>
      <c r="D3" s="4574"/>
      <c r="E3" s="4574"/>
      <c r="F3" s="4574"/>
    </row>
    <row r="4" spans="1:6" s="83" customFormat="1" ht="15" customHeight="1">
      <c r="A4" s="541"/>
      <c r="B4" s="104"/>
      <c r="C4" s="104"/>
      <c r="D4" s="104"/>
      <c r="E4" s="104"/>
    </row>
    <row r="5" spans="1:6" s="83" customFormat="1" ht="15" customHeight="1" thickBot="1">
      <c r="A5" s="1347" t="s">
        <v>
9285</v>
      </c>
      <c r="B5" s="1347"/>
      <c r="C5" s="1347"/>
      <c r="D5" s="1350"/>
      <c r="E5" s="99"/>
      <c r="F5" s="42" t="s">
        <v>
2304</v>
      </c>
    </row>
    <row r="6" spans="1:6" ht="18" customHeight="1" thickTop="1">
      <c r="A6" s="5249" t="s">
        <v>
2305</v>
      </c>
      <c r="B6" s="4603" t="s">
        <v>
2306</v>
      </c>
      <c r="C6" s="4604"/>
      <c r="D6" s="4575"/>
      <c r="E6" s="4678" t="s">
        <v>
2307</v>
      </c>
      <c r="F6" s="4570" t="s">
        <v>
2308</v>
      </c>
    </row>
    <row r="7" spans="1:6" ht="18" customHeight="1">
      <c r="A7" s="5267"/>
      <c r="B7" s="45" t="s">
        <v>
1388</v>
      </c>
      <c r="C7" s="1344" t="s">
        <v>
2309</v>
      </c>
      <c r="D7" s="1343" t="s">
        <v>
2310</v>
      </c>
      <c r="E7" s="4679"/>
      <c r="F7" s="4572"/>
    </row>
    <row r="8" spans="1:6" s="25" customFormat="1" ht="18" customHeight="1">
      <c r="A8" s="1459" t="s">
        <v>
4304</v>
      </c>
      <c r="B8" s="572">
        <v>
328</v>
      </c>
      <c r="C8" s="1464">
        <v>
302</v>
      </c>
      <c r="D8" s="1464">
        <v>
26</v>
      </c>
      <c r="E8" s="559">
        <v>
964</v>
      </c>
      <c r="F8" s="559">
        <v>
328</v>
      </c>
    </row>
    <row r="9" spans="1:6" s="25" customFormat="1" ht="18" customHeight="1">
      <c r="A9" s="1459">
        <v>
30</v>
      </c>
      <c r="B9" s="572">
        <v>
366</v>
      </c>
      <c r="C9" s="1464">
        <v>
366</v>
      </c>
      <c r="D9" s="23" t="s">
        <v>
374</v>
      </c>
      <c r="E9" s="559">
        <v>
366</v>
      </c>
      <c r="F9" s="559">
        <v>
366</v>
      </c>
    </row>
    <row r="10" spans="1:6" s="25" customFormat="1" ht="18" customHeight="1">
      <c r="A10" s="1459" t="s">
        <v>
465</v>
      </c>
      <c r="B10" s="572">
        <v>
297</v>
      </c>
      <c r="C10" s="1464">
        <v>
297</v>
      </c>
      <c r="D10" s="23" t="s">
        <v>
374</v>
      </c>
      <c r="E10" s="559">
        <v>
297</v>
      </c>
      <c r="F10" s="559">
        <v>
297</v>
      </c>
    </row>
    <row r="11" spans="1:6" s="563" customFormat="1" ht="18" customHeight="1">
      <c r="A11" s="1459">
        <v>
2</v>
      </c>
      <c r="B11" s="572">
        <v>
351</v>
      </c>
      <c r="C11" s="1464">
        <v>
351</v>
      </c>
      <c r="D11" s="23" t="s">
        <v>
374</v>
      </c>
      <c r="E11" s="559">
        <v>
351</v>
      </c>
      <c r="F11" s="559">
        <v>
351</v>
      </c>
    </row>
    <row r="12" spans="1:6" s="277" customFormat="1" ht="18" customHeight="1">
      <c r="A12" s="398">
        <v>
3</v>
      </c>
      <c r="B12" s="1465">
        <f>
SUM(C12:D12)</f>
        <v>
390</v>
      </c>
      <c r="C12" s="1466">
        <v>
390</v>
      </c>
      <c r="D12" s="557" t="str">
        <f>
IF(B11-F11=0,"-",B11-F11)</f>
        <v>
-</v>
      </c>
      <c r="E12" s="556">
        <v>
390</v>
      </c>
      <c r="F12" s="556">
        <v>
390</v>
      </c>
    </row>
    <row r="13" spans="1:6" s="83" customFormat="1" ht="15" customHeight="1">
      <c r="A13" s="1348" t="s">
        <v>
2311</v>
      </c>
      <c r="B13" s="1348"/>
      <c r="C13" s="35"/>
      <c r="D13" s="35"/>
    </row>
  </sheetData>
  <mergeCells count="7">
    <mergeCell ref="A1:D1"/>
    <mergeCell ref="A2:D2"/>
    <mergeCell ref="A3:F3"/>
    <mergeCell ref="A6:A7"/>
    <mergeCell ref="B6:D6"/>
    <mergeCell ref="E6:E7"/>
    <mergeCell ref="F6:F7"/>
  </mergeCells>
  <phoneticPr fontId="25"/>
  <pageMargins left="0.70866141732283472" right="0.70866141732283472" top="0.74803149606299213" bottom="0.74803149606299213" header="0.31496062992125984" footer="0.3149606299212598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pageSetUpPr fitToPage="1"/>
  </sheetPr>
  <dimension ref="A1:D15"/>
  <sheetViews>
    <sheetView zoomScaleNormal="100" zoomScaleSheetLayoutView="100" workbookViewId="0">
      <selection activeCell="B23" sqref="B23"/>
    </sheetView>
  </sheetViews>
  <sheetFormatPr defaultColWidth="9" defaultRowHeight="14.25"/>
  <cols>
    <col min="1" max="1" width="22.625" style="405" customWidth="1"/>
    <col min="2" max="4" width="33.625" style="24" customWidth="1"/>
    <col min="5" max="16384" width="9" style="24"/>
  </cols>
  <sheetData>
    <row r="1" spans="1:4" s="1482" customFormat="1" ht="20.100000000000001" customHeight="1">
      <c r="A1" s="2522" t="str">
        <f>
HYPERLINK("#目次!A1","【目次に戻る】")</f>
        <v>
【目次に戻る】</v>
      </c>
      <c r="B1" s="2522"/>
      <c r="C1" s="2522"/>
      <c r="D1" s="2522"/>
    </row>
    <row r="2" spans="1:4" s="1482" customFormat="1" ht="20.100000000000001" customHeight="1">
      <c r="A2" s="2522" t="str">
        <f>
HYPERLINK("#業務所管課別目次!A1","【業務所管課別目次に戻る】")</f>
        <v>
【業務所管課別目次に戻る】</v>
      </c>
      <c r="B2" s="2522"/>
      <c r="C2" s="2522"/>
      <c r="D2" s="2522"/>
    </row>
    <row r="3" spans="1:4" s="2529" customFormat="1" ht="26.1" customHeight="1">
      <c r="A3" s="4574" t="s">
        <v>
9121</v>
      </c>
      <c r="B3" s="4574"/>
      <c r="C3" s="4574"/>
      <c r="D3" s="4574"/>
    </row>
    <row r="4" spans="1:4" s="83" customFormat="1" ht="15" customHeight="1">
      <c r="A4" s="541"/>
      <c r="B4" s="104"/>
    </row>
    <row r="5" spans="1:4" s="83" customFormat="1" ht="15" customHeight="1" thickBot="1">
      <c r="A5" s="2527" t="s">
        <v>
4169</v>
      </c>
      <c r="B5" s="42"/>
      <c r="C5" s="42"/>
      <c r="D5" s="42" t="s">
        <v>
4305</v>
      </c>
    </row>
    <row r="6" spans="1:4" s="83" customFormat="1" ht="18" customHeight="1" thickTop="1">
      <c r="A6" s="5269" t="s">
        <v>
2305</v>
      </c>
      <c r="B6" s="4603" t="s">
        <v>
2558</v>
      </c>
      <c r="C6" s="4604"/>
      <c r="D6" s="4604"/>
    </row>
    <row r="7" spans="1:4" ht="18" customHeight="1">
      <c r="A7" s="5282"/>
      <c r="B7" s="2530" t="s">
        <v>
1388</v>
      </c>
      <c r="C7" s="2480" t="s">
        <v>
4306</v>
      </c>
      <c r="D7" s="2528" t="s">
        <v>
4307</v>
      </c>
    </row>
    <row r="8" spans="1:4" s="25" customFormat="1" ht="18" customHeight="1">
      <c r="A8" s="1458" t="s">
        <v>
716</v>
      </c>
      <c r="B8" s="559">
        <v>
65923</v>
      </c>
      <c r="C8" s="559">
        <v>
6827</v>
      </c>
      <c r="D8" s="559">
        <v>
59096</v>
      </c>
    </row>
    <row r="9" spans="1:4" s="25" customFormat="1" ht="18" customHeight="1">
      <c r="A9" s="1458">
        <v>
30</v>
      </c>
      <c r="B9" s="559">
        <v>
63233</v>
      </c>
      <c r="C9" s="559">
        <v>
6890</v>
      </c>
      <c r="D9" s="559">
        <v>
56343</v>
      </c>
    </row>
    <row r="10" spans="1:4" s="25" customFormat="1" ht="18" customHeight="1">
      <c r="A10" s="1458" t="s">
        <v>
465</v>
      </c>
      <c r="B10" s="559">
        <v>
70451</v>
      </c>
      <c r="C10" s="559">
        <v>
6698</v>
      </c>
      <c r="D10" s="559">
        <v>
63753</v>
      </c>
    </row>
    <row r="11" spans="1:4" s="563" customFormat="1" ht="18" customHeight="1">
      <c r="A11" s="1458">
        <v>
2</v>
      </c>
      <c r="B11" s="559">
        <v>
9246</v>
      </c>
      <c r="C11" s="559">
        <v>
89</v>
      </c>
      <c r="D11" s="559">
        <v>
9157</v>
      </c>
    </row>
    <row r="12" spans="1:4" s="277" customFormat="1" ht="18" customHeight="1">
      <c r="A12" s="2588">
        <v>
3</v>
      </c>
      <c r="B12" s="2506">
        <v>
10061</v>
      </c>
      <c r="C12" s="2506">
        <v>
2111</v>
      </c>
      <c r="D12" s="2506">
        <v>
7950</v>
      </c>
    </row>
    <row r="13" spans="1:4" s="83" customFormat="1" ht="15" customHeight="1">
      <c r="A13" s="4213" t="s">
        <v>
9784</v>
      </c>
    </row>
    <row r="14" spans="1:4" s="83" customFormat="1" ht="15" customHeight="1">
      <c r="A14" s="49" t="s">
        <v>
9785</v>
      </c>
    </row>
    <row r="15" spans="1:4" s="83" customFormat="1" ht="15" customHeight="1">
      <c r="A15" s="49" t="s">
        <v>
4308</v>
      </c>
    </row>
  </sheetData>
  <mergeCells count="3">
    <mergeCell ref="A3:D3"/>
    <mergeCell ref="A6:A7"/>
    <mergeCell ref="B6:D6"/>
  </mergeCells>
  <phoneticPr fontId="25"/>
  <pageMargins left="0.70866141732283472" right="0.70866141732283472" top="0.74803149606299213" bottom="0.74803149606299213" header="0.31496062992125984" footer="0.3149606299212598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H14"/>
  <sheetViews>
    <sheetView zoomScaleNormal="100" zoomScaleSheetLayoutView="100" workbookViewId="0">
      <selection activeCell="B23" sqref="B23"/>
    </sheetView>
  </sheetViews>
  <sheetFormatPr defaultColWidth="9" defaultRowHeight="13.5"/>
  <cols>
    <col min="1" max="1" width="22.625" style="79" customWidth="1"/>
    <col min="2" max="8" width="14.625" style="78" customWidth="1"/>
    <col min="9" max="16384" width="9" style="78"/>
  </cols>
  <sheetData>
    <row r="1" spans="1:8" s="1482" customFormat="1" ht="20.100000000000001" customHeight="1">
      <c r="A1" s="4569" t="str">
        <f>
HYPERLINK("#目次!A1","【目次に戻る】")</f>
        <v>
【目次に戻る】</v>
      </c>
      <c r="B1" s="4569"/>
      <c r="C1" s="4569"/>
      <c r="D1" s="4569"/>
      <c r="E1" s="2522"/>
      <c r="F1" s="2522"/>
      <c r="G1" s="2522"/>
      <c r="H1" s="2522"/>
    </row>
    <row r="2" spans="1:8" s="1482" customFormat="1" ht="20.100000000000001" customHeight="1">
      <c r="A2" s="4569" t="str">
        <f>
HYPERLINK("#業務所管課別目次!A1","【業務所管課別目次に戻る】")</f>
        <v>
【業務所管課別目次に戻る】</v>
      </c>
      <c r="B2" s="4569"/>
      <c r="C2" s="4569"/>
      <c r="D2" s="4569"/>
      <c r="E2" s="2522"/>
      <c r="F2" s="2522"/>
      <c r="G2" s="2522"/>
      <c r="H2" s="2522"/>
    </row>
    <row r="3" spans="1:8" ht="26.1" customHeight="1">
      <c r="A3" s="4574" t="s">
        <v>
9122</v>
      </c>
      <c r="B3" s="4574"/>
      <c r="C3" s="4574"/>
      <c r="D3" s="4574"/>
      <c r="E3" s="4574"/>
      <c r="F3" s="4574"/>
      <c r="G3" s="4574"/>
      <c r="H3" s="4574"/>
    </row>
    <row r="4" spans="1:8" s="82" customFormat="1" ht="15" customHeight="1">
      <c r="A4" s="104"/>
      <c r="B4" s="104"/>
      <c r="C4" s="104"/>
      <c r="D4" s="104"/>
      <c r="E4" s="104"/>
      <c r="F4" s="104"/>
      <c r="G4" s="104"/>
      <c r="H4" s="104"/>
    </row>
    <row r="5" spans="1:8" s="82" customFormat="1" ht="15" customHeight="1" thickBot="1">
      <c r="A5" s="2525" t="s">
        <v>
4045</v>
      </c>
      <c r="B5" s="2527"/>
      <c r="D5" s="2527"/>
      <c r="E5" s="2527"/>
      <c r="F5" s="2527"/>
      <c r="G5" s="2527"/>
      <c r="H5" s="2534" t="s">
        <v>
4309</v>
      </c>
    </row>
    <row r="6" spans="1:8" s="85" customFormat="1" ht="18" customHeight="1" thickTop="1">
      <c r="A6" s="5269" t="s">
        <v>
4132</v>
      </c>
      <c r="B6" s="4603" t="s">
        <v>
4310</v>
      </c>
      <c r="C6" s="4604"/>
      <c r="D6" s="4604"/>
      <c r="E6" s="4604"/>
      <c r="F6" s="4604"/>
      <c r="G6" s="4604"/>
      <c r="H6" s="4604"/>
    </row>
    <row r="7" spans="1:8" s="85" customFormat="1" ht="18" customHeight="1">
      <c r="A7" s="5282"/>
      <c r="B7" s="2530" t="s">
        <v>
188</v>
      </c>
      <c r="C7" s="2480" t="s">
        <v>
4311</v>
      </c>
      <c r="D7" s="2528" t="s">
        <v>
4312</v>
      </c>
      <c r="E7" s="2589" t="s">
        <v>
4313</v>
      </c>
      <c r="F7" s="2523" t="s">
        <v>
4314</v>
      </c>
      <c r="G7" s="2480" t="s">
        <v>
4315</v>
      </c>
      <c r="H7" s="2528" t="s">
        <v>
4316</v>
      </c>
    </row>
    <row r="8" spans="1:8" s="85" customFormat="1" ht="18" customHeight="1">
      <c r="A8" s="94" t="s">
        <v>
4142</v>
      </c>
      <c r="B8" s="97">
        <v>
183</v>
      </c>
      <c r="C8" s="22">
        <v>
78</v>
      </c>
      <c r="D8" s="22">
        <v>
25</v>
      </c>
      <c r="E8" s="22">
        <v>
22</v>
      </c>
      <c r="F8" s="22">
        <v>
31</v>
      </c>
      <c r="G8" s="22">
        <v>
25</v>
      </c>
      <c r="H8" s="22">
        <v>
2</v>
      </c>
    </row>
    <row r="9" spans="1:8" s="85" customFormat="1" ht="18" customHeight="1">
      <c r="A9" s="94">
        <v>
31</v>
      </c>
      <c r="B9" s="97">
        <v>
175</v>
      </c>
      <c r="C9" s="22">
        <v>
77</v>
      </c>
      <c r="D9" s="22">
        <v>
20</v>
      </c>
      <c r="E9" s="22">
        <v>
27</v>
      </c>
      <c r="F9" s="22">
        <v>
26</v>
      </c>
      <c r="G9" s="22">
        <v>
23</v>
      </c>
      <c r="H9" s="22">
        <v>
2</v>
      </c>
    </row>
    <row r="10" spans="1:8" s="85" customFormat="1" ht="18" customHeight="1">
      <c r="A10" s="94" t="s">
        <v>
4143</v>
      </c>
      <c r="B10" s="97">
        <v>
163</v>
      </c>
      <c r="C10" s="22">
        <v>
65</v>
      </c>
      <c r="D10" s="22">
        <v>
17</v>
      </c>
      <c r="E10" s="22">
        <v>
27</v>
      </c>
      <c r="F10" s="22">
        <v>
25</v>
      </c>
      <c r="G10" s="22">
        <v>
27</v>
      </c>
      <c r="H10" s="22">
        <v>
2</v>
      </c>
    </row>
    <row r="11" spans="1:8" s="85" customFormat="1" ht="18" customHeight="1">
      <c r="A11" s="94">
        <v>
3</v>
      </c>
      <c r="B11" s="97">
        <v>
180</v>
      </c>
      <c r="C11" s="22">
        <v>
72</v>
      </c>
      <c r="D11" s="22">
        <v>
18</v>
      </c>
      <c r="E11" s="22">
        <v>
29</v>
      </c>
      <c r="F11" s="22">
        <v>
29</v>
      </c>
      <c r="G11" s="22">
        <v>
30</v>
      </c>
      <c r="H11" s="22">
        <v>
2</v>
      </c>
    </row>
    <row r="12" spans="1:8" s="91" customFormat="1" ht="18" customHeight="1">
      <c r="A12" s="2482">
        <v>
4</v>
      </c>
      <c r="B12" s="2483">
        <v>
171</v>
      </c>
      <c r="C12" s="2484">
        <v>
67</v>
      </c>
      <c r="D12" s="2484">
        <v>
17</v>
      </c>
      <c r="E12" s="2484">
        <v>
30</v>
      </c>
      <c r="F12" s="2484">
        <v>
27</v>
      </c>
      <c r="G12" s="2484">
        <v>
28</v>
      </c>
      <c r="H12" s="2484">
        <v>
2</v>
      </c>
    </row>
    <row r="13" spans="1:8" s="105" customFormat="1" ht="15" customHeight="1">
      <c r="A13" s="4248" t="s">
        <v>
9529</v>
      </c>
      <c r="B13" s="106"/>
      <c r="C13" s="106"/>
      <c r="D13" s="106"/>
      <c r="E13" s="106"/>
      <c r="F13" s="106"/>
    </row>
    <row r="14" spans="1:8" s="105" customFormat="1" ht="15" customHeight="1">
      <c r="A14" s="4194" t="s">
        <v>
4317</v>
      </c>
      <c r="B14" s="106"/>
      <c r="C14" s="106"/>
      <c r="D14" s="106"/>
      <c r="E14" s="106"/>
      <c r="F14" s="106"/>
    </row>
  </sheetData>
  <mergeCells count="5">
    <mergeCell ref="A1:D1"/>
    <mergeCell ref="A2:D2"/>
    <mergeCell ref="A3:H3"/>
    <mergeCell ref="A6:A7"/>
    <mergeCell ref="B6:H6"/>
  </mergeCells>
  <phoneticPr fontId="25"/>
  <pageMargins left="0.70866141732283472" right="0.70866141732283472" top="0.74803149606299213" bottom="0.74803149606299213" header="0.31496062992125984" footer="0.3149606299212598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pageSetUpPr fitToPage="1"/>
  </sheetPr>
  <dimension ref="A1:J22"/>
  <sheetViews>
    <sheetView zoomScaleNormal="100" zoomScaleSheetLayoutView="100" workbookViewId="0">
      <selection activeCell="B23" sqref="B23"/>
    </sheetView>
  </sheetViews>
  <sheetFormatPr defaultColWidth="9" defaultRowHeight="13.5"/>
  <cols>
    <col min="1" max="1" width="22.625" style="79" customWidth="1"/>
    <col min="2" max="9" width="12.625" style="78" customWidth="1"/>
    <col min="10" max="16384" width="9" style="78"/>
  </cols>
  <sheetData>
    <row r="1" spans="1:10" s="1482" customFormat="1" ht="20.100000000000001" customHeight="1">
      <c r="A1" s="4569" t="str">
        <f>
HYPERLINK("#目次!A1","【目次に戻る】")</f>
        <v>
【目次に戻る】</v>
      </c>
      <c r="B1" s="4569"/>
      <c r="C1" s="4569"/>
      <c r="D1" s="4569"/>
      <c r="E1" s="2522"/>
      <c r="F1" s="2522"/>
      <c r="G1" s="2522"/>
      <c r="H1" s="2522"/>
      <c r="I1" s="2522"/>
    </row>
    <row r="2" spans="1:10" s="1482" customFormat="1" ht="20.100000000000001" customHeight="1">
      <c r="A2" s="4569" t="str">
        <f>
HYPERLINK("#業務所管課別目次!A1","【業務所管課別目次に戻る】")</f>
        <v>
【業務所管課別目次に戻る】</v>
      </c>
      <c r="B2" s="4569"/>
      <c r="C2" s="4569"/>
      <c r="D2" s="4569"/>
      <c r="E2" s="2522"/>
      <c r="F2" s="2522"/>
      <c r="G2" s="2522"/>
      <c r="H2" s="2522"/>
      <c r="I2" s="2522"/>
    </row>
    <row r="3" spans="1:10" ht="26.1" customHeight="1">
      <c r="A3" s="4574" t="s">
        <v>
9123</v>
      </c>
      <c r="B3" s="4574"/>
      <c r="C3" s="4574"/>
      <c r="D3" s="4574"/>
      <c r="E3" s="4574"/>
      <c r="F3" s="4574"/>
      <c r="G3" s="4574"/>
      <c r="H3" s="4574"/>
      <c r="I3" s="4574"/>
    </row>
    <row r="4" spans="1:10" s="82" customFormat="1" ht="15" customHeight="1">
      <c r="A4" s="104"/>
      <c r="B4" s="104"/>
      <c r="C4" s="104"/>
      <c r="D4" s="104"/>
      <c r="E4" s="104"/>
      <c r="F4" s="104"/>
      <c r="G4" s="104"/>
      <c r="H4" s="104"/>
      <c r="I4" s="104"/>
    </row>
    <row r="5" spans="1:10" s="102" customFormat="1" ht="20.100000000000001" customHeight="1">
      <c r="A5" s="4600" t="s">
        <v>
4318</v>
      </c>
      <c r="B5" s="4602"/>
      <c r="C5" s="4602"/>
      <c r="D5" s="4602"/>
      <c r="E5" s="4602"/>
      <c r="F5" s="4602"/>
      <c r="G5" s="4602"/>
      <c r="H5" s="4602"/>
      <c r="I5" s="4602"/>
      <c r="J5" s="4602"/>
    </row>
    <row r="6" spans="1:10" s="82" customFormat="1" ht="15" customHeight="1" thickBot="1">
      <c r="A6" s="2525" t="s">
        <v>
9285</v>
      </c>
      <c r="B6" s="2527"/>
      <c r="D6" s="2527"/>
      <c r="E6" s="2527"/>
      <c r="F6" s="2527"/>
      <c r="G6" s="2527"/>
      <c r="H6" s="2527"/>
      <c r="I6" s="2534" t="s">
        <v>
4309</v>
      </c>
    </row>
    <row r="7" spans="1:10" s="85" customFormat="1" ht="35.1" customHeight="1" thickTop="1">
      <c r="A7" s="2526" t="s">
        <v>
2305</v>
      </c>
      <c r="B7" s="2530" t="s">
        <v>
188</v>
      </c>
      <c r="C7" s="2590" t="s">
        <v>
4319</v>
      </c>
      <c r="D7" s="2523" t="s">
        <v>
4320</v>
      </c>
      <c r="E7" s="2523" t="s">
        <v>
4321</v>
      </c>
      <c r="F7" s="2523" t="s">
        <v>
4322</v>
      </c>
      <c r="G7" s="2523" t="s">
        <v>
4323</v>
      </c>
      <c r="H7" s="2523" t="s">
        <v>
4324</v>
      </c>
      <c r="I7" s="2524" t="s">
        <v>
4325</v>
      </c>
    </row>
    <row r="8" spans="1:10" s="85" customFormat="1" ht="18" customHeight="1">
      <c r="A8" s="94" t="s">
        <v>
4326</v>
      </c>
      <c r="B8" s="97">
        <v>
96</v>
      </c>
      <c r="C8" s="22">
        <v>
60</v>
      </c>
      <c r="D8" s="22">
        <v>
4</v>
      </c>
      <c r="E8" s="22">
        <v>
19</v>
      </c>
      <c r="F8" s="22">
        <v>
2</v>
      </c>
      <c r="G8" s="22">
        <v>
4</v>
      </c>
      <c r="H8" s="22">
        <v>
1</v>
      </c>
      <c r="I8" s="22">
        <v>
6</v>
      </c>
    </row>
    <row r="9" spans="1:10" s="85" customFormat="1" ht="18" customHeight="1">
      <c r="A9" s="94">
        <v>
31</v>
      </c>
      <c r="B9" s="97">
        <v>
95</v>
      </c>
      <c r="C9" s="22">
        <v>
60</v>
      </c>
      <c r="D9" s="22">
        <v>
3</v>
      </c>
      <c r="E9" s="22">
        <v>
19</v>
      </c>
      <c r="F9" s="22">
        <v>
2</v>
      </c>
      <c r="G9" s="22">
        <v>
4</v>
      </c>
      <c r="H9" s="22">
        <v>
1</v>
      </c>
      <c r="I9" s="22">
        <v>
6</v>
      </c>
    </row>
    <row r="10" spans="1:10" s="85" customFormat="1" ht="18" customHeight="1">
      <c r="A10" s="94" t="s">
        <v>
4327</v>
      </c>
      <c r="B10" s="97">
        <v>
95</v>
      </c>
      <c r="C10" s="22">
        <v>
60</v>
      </c>
      <c r="D10" s="22">
        <v>
3</v>
      </c>
      <c r="E10" s="22">
        <v>
19</v>
      </c>
      <c r="F10" s="22">
        <v>
2</v>
      </c>
      <c r="G10" s="22">
        <v>
4</v>
      </c>
      <c r="H10" s="22">
        <v>
1</v>
      </c>
      <c r="I10" s="22">
        <v>
6</v>
      </c>
    </row>
    <row r="11" spans="1:10" s="85" customFormat="1" ht="18" customHeight="1">
      <c r="A11" s="94">
        <v>
3</v>
      </c>
      <c r="B11" s="97">
        <v>
94</v>
      </c>
      <c r="C11" s="22">
        <v>
60</v>
      </c>
      <c r="D11" s="22">
        <v>
2</v>
      </c>
      <c r="E11" s="22">
        <v>
19</v>
      </c>
      <c r="F11" s="22">
        <v>
2</v>
      </c>
      <c r="G11" s="22">
        <v>
4</v>
      </c>
      <c r="H11" s="22">
        <v>
1</v>
      </c>
      <c r="I11" s="22">
        <v>
6</v>
      </c>
    </row>
    <row r="12" spans="1:10" s="91" customFormat="1" ht="18" customHeight="1">
      <c r="A12" s="2482">
        <v>
4</v>
      </c>
      <c r="B12" s="2483">
        <f>
SUM(C12:I12)</f>
        <v>
94</v>
      </c>
      <c r="C12" s="2484">
        <v>
60</v>
      </c>
      <c r="D12" s="2484">
        <v>
2</v>
      </c>
      <c r="E12" s="2484">
        <v>
19</v>
      </c>
      <c r="F12" s="2484">
        <v>
2</v>
      </c>
      <c r="G12" s="2484">
        <v>
4</v>
      </c>
      <c r="H12" s="2484">
        <v>
1</v>
      </c>
      <c r="I12" s="2484">
        <v>
6</v>
      </c>
    </row>
    <row r="13" spans="1:10" s="82" customFormat="1" ht="15" customHeight="1">
      <c r="A13" s="104"/>
      <c r="B13" s="104"/>
      <c r="C13" s="104"/>
      <c r="D13" s="104"/>
      <c r="E13" s="104"/>
      <c r="F13" s="104"/>
      <c r="G13" s="104"/>
      <c r="H13" s="104"/>
      <c r="I13" s="104"/>
    </row>
    <row r="14" spans="1:10" s="102" customFormat="1" ht="20.100000000000001" customHeight="1">
      <c r="A14" s="4600" t="s">
        <v>
4328</v>
      </c>
      <c r="B14" s="4602"/>
      <c r="C14" s="4602"/>
      <c r="D14" s="4602"/>
      <c r="E14" s="4602"/>
      <c r="F14" s="4602"/>
      <c r="G14" s="4602"/>
      <c r="H14" s="4602"/>
      <c r="I14" s="4602"/>
      <c r="J14" s="4602"/>
    </row>
    <row r="15" spans="1:10" s="82" customFormat="1" ht="15" customHeight="1" thickBot="1">
      <c r="A15" s="2525" t="s">
        <v>
9285</v>
      </c>
      <c r="B15" s="2527"/>
      <c r="D15" s="2527"/>
      <c r="E15" s="2527"/>
      <c r="F15" s="2527"/>
      <c r="G15" s="2527"/>
      <c r="H15" s="2527"/>
      <c r="I15" s="2534" t="s">
        <v>
4329</v>
      </c>
    </row>
    <row r="16" spans="1:10" s="85" customFormat="1" ht="35.1" customHeight="1" thickTop="1">
      <c r="A16" s="2526" t="s">
        <v>
2305</v>
      </c>
      <c r="B16" s="2530" t="s">
        <v>
188</v>
      </c>
      <c r="C16" s="2590" t="s">
        <v>
4319</v>
      </c>
      <c r="D16" s="2523" t="s">
        <v>
4320</v>
      </c>
      <c r="E16" s="2523" t="s">
        <v>
4321</v>
      </c>
      <c r="F16" s="2523" t="s">
        <v>
4322</v>
      </c>
      <c r="G16" s="2523" t="s">
        <v>
4323</v>
      </c>
      <c r="H16" s="2523" t="s">
        <v>
4324</v>
      </c>
      <c r="I16" s="2524" t="s">
        <v>
4325</v>
      </c>
    </row>
    <row r="17" spans="1:9" s="85" customFormat="1" ht="18" customHeight="1">
      <c r="A17" s="94" t="s">
        <v>
4326</v>
      </c>
      <c r="B17" s="97">
        <v>
104</v>
      </c>
      <c r="C17" s="22">
        <v>
65</v>
      </c>
      <c r="D17" s="22" t="s">
        <v>
378</v>
      </c>
      <c r="E17" s="22">
        <v>
31</v>
      </c>
      <c r="F17" s="22">
        <v>
2</v>
      </c>
      <c r="G17" s="22">
        <v>
1</v>
      </c>
      <c r="H17" s="22" t="s">
        <v>
378</v>
      </c>
      <c r="I17" s="22">
        <v>
5</v>
      </c>
    </row>
    <row r="18" spans="1:9" s="85" customFormat="1" ht="18" customHeight="1">
      <c r="A18" s="94">
        <v>
31</v>
      </c>
      <c r="B18" s="97">
        <v>
105</v>
      </c>
      <c r="C18" s="22">
        <v>
65</v>
      </c>
      <c r="D18" s="22" t="s">
        <v>
378</v>
      </c>
      <c r="E18" s="22">
        <v>
32</v>
      </c>
      <c r="F18" s="22">
        <v>
2</v>
      </c>
      <c r="G18" s="22">
        <v>
1</v>
      </c>
      <c r="H18" s="22" t="s">
        <v>
378</v>
      </c>
      <c r="I18" s="22">
        <v>
5</v>
      </c>
    </row>
    <row r="19" spans="1:9" s="85" customFormat="1" ht="18" customHeight="1">
      <c r="A19" s="94" t="s">
        <v>
4327</v>
      </c>
      <c r="B19" s="97">
        <v>
105</v>
      </c>
      <c r="C19" s="22">
        <v>
65</v>
      </c>
      <c r="D19" s="22" t="s">
        <v>
378</v>
      </c>
      <c r="E19" s="22">
        <v>
32</v>
      </c>
      <c r="F19" s="22">
        <v>
2</v>
      </c>
      <c r="G19" s="22">
        <v>
1</v>
      </c>
      <c r="H19" s="22" t="s">
        <v>
378</v>
      </c>
      <c r="I19" s="22">
        <v>
5</v>
      </c>
    </row>
    <row r="20" spans="1:9" s="85" customFormat="1" ht="18" customHeight="1">
      <c r="A20" s="94">
        <v>
3</v>
      </c>
      <c r="B20" s="97">
        <v>
105</v>
      </c>
      <c r="C20" s="22">
        <v>
65</v>
      </c>
      <c r="D20" s="22" t="s">
        <v>
378</v>
      </c>
      <c r="E20" s="22">
        <v>
32</v>
      </c>
      <c r="F20" s="22">
        <v>
2</v>
      </c>
      <c r="G20" s="22">
        <v>
1</v>
      </c>
      <c r="H20" s="22" t="s">
        <v>
378</v>
      </c>
      <c r="I20" s="22">
        <v>
5</v>
      </c>
    </row>
    <row r="21" spans="1:9" s="91" customFormat="1" ht="18" customHeight="1">
      <c r="A21" s="2482">
        <v>
4</v>
      </c>
      <c r="B21" s="2483">
        <f>
SUM(C21:I21)</f>
        <v>
105</v>
      </c>
      <c r="C21" s="2484">
        <v>
65</v>
      </c>
      <c r="D21" s="2484" t="s">
        <v>
9782</v>
      </c>
      <c r="E21" s="2484">
        <v>
32</v>
      </c>
      <c r="F21" s="2484">
        <v>
2</v>
      </c>
      <c r="G21" s="2484">
        <v>
1</v>
      </c>
      <c r="H21" s="2484" t="s">
        <v>
9782</v>
      </c>
      <c r="I21" s="2484">
        <v>
5</v>
      </c>
    </row>
    <row r="22" spans="1:9">
      <c r="A22" s="84" t="s">
        <v>
4317</v>
      </c>
    </row>
  </sheetData>
  <mergeCells count="5">
    <mergeCell ref="A1:D1"/>
    <mergeCell ref="A2:D2"/>
    <mergeCell ref="A3:I3"/>
    <mergeCell ref="A5:J5"/>
    <mergeCell ref="A14:J14"/>
  </mergeCells>
  <phoneticPr fontId="25"/>
  <pageMargins left="0.70866141732283472" right="0.70866141732283472" top="0.74803149606299213" bottom="0.74803149606299213" header="0.31496062992125984" footer="0.3149606299212598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AA21"/>
  <sheetViews>
    <sheetView zoomScaleNormal="100" zoomScaleSheetLayoutView="100" workbookViewId="0">
      <selection activeCell="B23" sqref="B23"/>
    </sheetView>
  </sheetViews>
  <sheetFormatPr defaultColWidth="9" defaultRowHeight="13.5"/>
  <cols>
    <col min="1" max="1" width="16.625" style="1" customWidth="1"/>
    <col min="2" max="9" width="13.625" style="1" customWidth="1"/>
    <col min="10" max="11" width="10.125" style="1" customWidth="1"/>
    <col min="12" max="16384" width="9" style="1"/>
  </cols>
  <sheetData>
    <row r="1" spans="1:27" s="1482" customFormat="1" ht="20.100000000000001" customHeight="1">
      <c r="A1" s="4569" t="str">
        <f>
HYPERLINK("#目次!A1","【目次に戻る】")</f>
        <v>
【目次に戻る】</v>
      </c>
      <c r="B1" s="4569"/>
      <c r="C1" s="4569"/>
      <c r="D1" s="4569"/>
      <c r="E1" s="1495"/>
      <c r="F1" s="1495"/>
      <c r="G1" s="1495"/>
      <c r="H1" s="3156"/>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1495"/>
      <c r="F2" s="1495"/>
      <c r="G2" s="1495"/>
      <c r="H2" s="3156"/>
      <c r="I2" s="1495"/>
      <c r="J2" s="1495"/>
      <c r="K2" s="1495"/>
      <c r="L2" s="1495"/>
      <c r="M2" s="1495"/>
      <c r="N2" s="1495"/>
      <c r="O2" s="1495"/>
      <c r="P2" s="1495"/>
      <c r="Q2" s="1495"/>
      <c r="R2" s="1495"/>
      <c r="S2" s="1495"/>
      <c r="T2" s="1495"/>
      <c r="U2" s="1495"/>
      <c r="V2" s="1495"/>
      <c r="W2" s="1495"/>
      <c r="X2" s="1495"/>
      <c r="Y2" s="1495"/>
      <c r="Z2" s="1495"/>
      <c r="AA2" s="1495"/>
    </row>
    <row r="3" spans="1:27" s="527" customFormat="1" ht="26.1" customHeight="1">
      <c r="A3" s="4574" t="s">
        <v>
9429</v>
      </c>
      <c r="B3" s="4574"/>
      <c r="C3" s="4574"/>
      <c r="D3" s="4574"/>
      <c r="E3" s="4574"/>
      <c r="F3" s="4574"/>
      <c r="G3" s="4574"/>
      <c r="H3" s="4574"/>
      <c r="I3" s="4574"/>
    </row>
    <row r="4" spans="1:27" s="83" customFormat="1" ht="15" customHeight="1"/>
    <row r="5" spans="1:27" s="126" customFormat="1" ht="20.100000000000001" customHeight="1">
      <c r="A5" s="5283" t="s">
        <v>
6524</v>
      </c>
      <c r="B5" s="5283"/>
      <c r="C5" s="5283"/>
      <c r="D5" s="5283"/>
      <c r="E5" s="5283"/>
      <c r="F5" s="5283"/>
      <c r="G5" s="5283"/>
      <c r="H5" s="5283"/>
      <c r="I5" s="5283"/>
      <c r="J5" s="3300"/>
      <c r="K5" s="3300"/>
      <c r="L5" s="3300"/>
      <c r="M5" s="3300"/>
      <c r="N5" s="3300"/>
      <c r="O5" s="3300"/>
      <c r="P5" s="3164"/>
      <c r="Q5" s="127"/>
    </row>
    <row r="6" spans="1:27" s="83" customFormat="1" ht="15" customHeight="1" thickBot="1">
      <c r="A6" s="83" t="s">
        <v>
9285</v>
      </c>
      <c r="H6" s="99" t="s">
        <v>
2434</v>
      </c>
    </row>
    <row r="7" spans="1:27" s="24" customFormat="1" ht="18" customHeight="1" thickTop="1">
      <c r="A7" s="4575" t="s">
        <v>
2180</v>
      </c>
      <c r="B7" s="4682" t="s">
        <v>
23</v>
      </c>
      <c r="C7" s="4684" t="s">
        <v>
2433</v>
      </c>
      <c r="D7" s="4603" t="s">
        <v>
2432</v>
      </c>
      <c r="E7" s="5284"/>
      <c r="F7" s="5284"/>
      <c r="G7" s="5284"/>
      <c r="H7" s="5284"/>
    </row>
    <row r="8" spans="1:27" s="24" customFormat="1" ht="18" customHeight="1">
      <c r="A8" s="4576"/>
      <c r="B8" s="4683"/>
      <c r="C8" s="4685"/>
      <c r="D8" s="1502" t="s">
        <v>
746</v>
      </c>
      <c r="E8" s="235" t="s">
        <v>
2431</v>
      </c>
      <c r="F8" s="1417" t="s">
        <v>
2430</v>
      </c>
      <c r="G8" s="1504" t="s">
        <v>
2285</v>
      </c>
      <c r="H8" s="234" t="s">
        <v>
2429</v>
      </c>
    </row>
    <row r="9" spans="1:27" s="575" customFormat="1" ht="18" customHeight="1">
      <c r="A9" s="1389" t="s">
        <v>
465</v>
      </c>
      <c r="B9" s="1390">
        <v>
28146</v>
      </c>
      <c r="C9" s="1386">
        <v>
4751</v>
      </c>
      <c r="D9" s="1386">
        <v>
18183</v>
      </c>
      <c r="E9" s="1386">
        <v>
1335</v>
      </c>
      <c r="F9" s="1386">
        <v>
101</v>
      </c>
      <c r="G9" s="1386">
        <v>
2105</v>
      </c>
      <c r="H9" s="1386">
        <v>
1671</v>
      </c>
    </row>
    <row r="10" spans="1:27" s="1555" customFormat="1" ht="18" customHeight="1">
      <c r="A10" s="1389">
        <v>
2</v>
      </c>
      <c r="B10" s="1390">
        <v>
16914</v>
      </c>
      <c r="C10" s="1386">
        <v>
3208</v>
      </c>
      <c r="D10" s="1386">
        <v>
10688</v>
      </c>
      <c r="E10" s="1386">
        <v>
913</v>
      </c>
      <c r="F10" s="1386">
        <v>
59</v>
      </c>
      <c r="G10" s="1386">
        <v>
1136</v>
      </c>
      <c r="H10" s="1386">
        <v>
910</v>
      </c>
    </row>
    <row r="11" spans="1:27" s="355" customFormat="1" ht="18" customHeight="1">
      <c r="A11" s="1391">
        <v>
3</v>
      </c>
      <c r="B11" s="1392">
        <f>
SUM(C11:H11)</f>
        <v>
17123</v>
      </c>
      <c r="C11" s="1393">
        <v>
2468</v>
      </c>
      <c r="D11" s="1393">
        <v>
11057</v>
      </c>
      <c r="E11" s="253">
        <v>
1011</v>
      </c>
      <c r="F11" s="253">
        <v>
26</v>
      </c>
      <c r="G11" s="1393">
        <v>
1720</v>
      </c>
      <c r="H11" s="1393">
        <v>
841</v>
      </c>
    </row>
    <row r="12" spans="1:27" s="83" customFormat="1" ht="15" customHeight="1"/>
    <row r="13" spans="1:27" s="126" customFormat="1" ht="20.100000000000001" customHeight="1">
      <c r="A13" s="5283" t="s">
        <v>
6525</v>
      </c>
      <c r="B13" s="5283"/>
      <c r="C13" s="5283"/>
      <c r="D13" s="5283"/>
      <c r="E13" s="5283"/>
      <c r="F13" s="5283"/>
      <c r="G13" s="5283"/>
      <c r="H13" s="5283"/>
      <c r="I13" s="5283"/>
      <c r="J13" s="3300"/>
      <c r="K13" s="3300"/>
      <c r="L13" s="3300"/>
      <c r="M13" s="3300"/>
      <c r="N13" s="3300"/>
      <c r="O13" s="3300"/>
      <c r="P13" s="3164"/>
      <c r="Q13" s="127"/>
    </row>
    <row r="14" spans="1:27" s="83" customFormat="1" ht="15" customHeight="1" thickBot="1">
      <c r="I14" s="3181" t="s">
        <v>
9530</v>
      </c>
    </row>
    <row r="15" spans="1:27" s="24" customFormat="1" ht="18" customHeight="1" thickTop="1">
      <c r="A15" s="4575" t="s">
        <v>
2180</v>
      </c>
      <c r="B15" s="4579" t="s">
        <v>
6526</v>
      </c>
      <c r="C15" s="4579"/>
      <c r="D15" s="4579"/>
      <c r="E15" s="4579" t="s">
        <v>
6527</v>
      </c>
      <c r="F15" s="4579"/>
      <c r="G15" s="4579"/>
      <c r="H15" s="4579"/>
      <c r="I15" s="4603"/>
    </row>
    <row r="16" spans="1:27" s="24" customFormat="1" ht="18" customHeight="1">
      <c r="A16" s="4576"/>
      <c r="B16" s="3176" t="s">
        <v>
6507</v>
      </c>
      <c r="C16" s="3158" t="s">
        <v>
6528</v>
      </c>
      <c r="D16" s="3160" t="s">
        <v>
6529</v>
      </c>
      <c r="E16" s="3301" t="s">
        <v>
6507</v>
      </c>
      <c r="F16" s="3182" t="s">
        <v>
6530</v>
      </c>
      <c r="G16" s="3160" t="s">
        <v>
6531</v>
      </c>
      <c r="H16" s="3163" t="s">
        <v>
6532</v>
      </c>
      <c r="I16" s="234" t="s">
        <v>
6533</v>
      </c>
    </row>
    <row r="17" spans="1:16" s="32" customFormat="1" ht="18" customHeight="1">
      <c r="A17" s="1600"/>
      <c r="B17" s="1599" t="s">
        <v>
6534</v>
      </c>
      <c r="C17" s="1599" t="s">
        <v>
6534</v>
      </c>
      <c r="D17" s="1599" t="s">
        <v>
6534</v>
      </c>
      <c r="E17" s="1599" t="s">
        <v>
6535</v>
      </c>
      <c r="F17" s="1599" t="s">
        <v>
6535</v>
      </c>
      <c r="G17" s="1599" t="s">
        <v>
6535</v>
      </c>
      <c r="H17" s="1599" t="s">
        <v>
6535</v>
      </c>
      <c r="I17" s="1599" t="s">
        <v>
6535</v>
      </c>
      <c r="J17" s="1599"/>
      <c r="K17" s="1599"/>
      <c r="L17" s="1599"/>
      <c r="M17" s="1599"/>
      <c r="N17" s="1599"/>
      <c r="O17" s="1599"/>
      <c r="P17" s="1599"/>
    </row>
    <row r="18" spans="1:16" s="575" customFormat="1" ht="18" customHeight="1">
      <c r="A18" s="1389" t="s">
        <v>
465</v>
      </c>
      <c r="B18" s="1390">
        <v>
254</v>
      </c>
      <c r="C18" s="1386">
        <v>
100</v>
      </c>
      <c r="D18" s="1386">
        <v>
154</v>
      </c>
      <c r="E18" s="1386">
        <v>
39</v>
      </c>
      <c r="F18" s="1386">
        <v>
5</v>
      </c>
      <c r="G18" s="1386">
        <v>
14</v>
      </c>
      <c r="H18" s="1386">
        <v>
7</v>
      </c>
      <c r="I18" s="1386">
        <v>
13</v>
      </c>
    </row>
    <row r="19" spans="1:16" s="1555" customFormat="1" ht="18" customHeight="1">
      <c r="A19" s="1389">
        <v>
2</v>
      </c>
      <c r="B19" s="1390">
        <v>
285</v>
      </c>
      <c r="C19" s="1386">
        <v>
72</v>
      </c>
      <c r="D19" s="1386">
        <v>
213</v>
      </c>
      <c r="E19" s="1386">
        <v>
37</v>
      </c>
      <c r="F19" s="1386">
        <v>
4</v>
      </c>
      <c r="G19" s="1386">
        <v>
16</v>
      </c>
      <c r="H19" s="1386">
        <v>
9</v>
      </c>
      <c r="I19" s="1386">
        <v>
8</v>
      </c>
    </row>
    <row r="20" spans="1:16" s="355" customFormat="1" ht="18" customHeight="1">
      <c r="A20" s="1391">
        <v>
3</v>
      </c>
      <c r="B20" s="1392">
        <f>
SUM(C20:D20)</f>
        <v>
329</v>
      </c>
      <c r="C20" s="1393">
        <v>
76</v>
      </c>
      <c r="D20" s="1393">
        <v>
253</v>
      </c>
      <c r="E20" s="2842">
        <f>
SUM(F20:I20)</f>
        <v>
41</v>
      </c>
      <c r="F20" s="253">
        <v>
4</v>
      </c>
      <c r="G20" s="1393">
        <v>
21</v>
      </c>
      <c r="H20" s="2842">
        <v>
10</v>
      </c>
      <c r="I20" s="1393">
        <v>
6</v>
      </c>
    </row>
    <row r="21" spans="1:16" s="83" customFormat="1" ht="15" customHeight="1">
      <c r="A21" s="84" t="s">
        <v>
7444</v>
      </c>
      <c r="B21" s="84"/>
      <c r="C21" s="84"/>
      <c r="D21" s="33"/>
    </row>
  </sheetData>
  <mergeCells count="12">
    <mergeCell ref="A13:I13"/>
    <mergeCell ref="A15:A16"/>
    <mergeCell ref="E15:I15"/>
    <mergeCell ref="B15:D15"/>
    <mergeCell ref="A1:D1"/>
    <mergeCell ref="A2:D2"/>
    <mergeCell ref="A7:A8"/>
    <mergeCell ref="B7:B8"/>
    <mergeCell ref="C7:C8"/>
    <mergeCell ref="A3:I3"/>
    <mergeCell ref="A5:I5"/>
    <mergeCell ref="D7:H7"/>
  </mergeCells>
  <phoneticPr fontId="25"/>
  <pageMargins left="0.70866141732283472" right="0.70866141732283472" top="0.74803149606299213" bottom="0.74803149606299213" header="0.31496062992125984" footer="0.3149606299212598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165"/>
  <sheetViews>
    <sheetView zoomScaleNormal="100" zoomScaleSheetLayoutView="100" workbookViewId="0">
      <selection activeCell="B23" sqref="B23"/>
    </sheetView>
  </sheetViews>
  <sheetFormatPr defaultColWidth="8.125" defaultRowHeight="13.5"/>
  <cols>
    <col min="1" max="1" width="15.125" style="171" customWidth="1"/>
    <col min="2" max="13" width="7.375" style="170" customWidth="1"/>
    <col min="14" max="17" width="6.625" style="170" customWidth="1"/>
    <col min="18" max="16384" width="8.125" style="170"/>
  </cols>
  <sheetData>
    <row r="1" spans="1:17"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row>
    <row r="2" spans="1:17"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row>
    <row r="3" spans="1:17" s="183" customFormat="1" ht="26.1" customHeight="1">
      <c r="A3" s="4645" t="s">
        <v>
9337</v>
      </c>
      <c r="B3" s="4645"/>
      <c r="C3" s="4645"/>
      <c r="D3" s="4645"/>
      <c r="E3" s="4645"/>
      <c r="F3" s="4645"/>
      <c r="G3" s="4645"/>
      <c r="H3" s="4645"/>
      <c r="I3" s="4645"/>
      <c r="J3" s="4645"/>
      <c r="K3" s="4645"/>
      <c r="L3" s="4645"/>
      <c r="M3" s="4645"/>
      <c r="N3" s="4645"/>
      <c r="O3" s="4645"/>
      <c r="P3" s="4645"/>
      <c r="Q3" s="4645"/>
    </row>
    <row r="4" spans="1:17" s="183" customFormat="1" ht="15" customHeight="1">
      <c r="A4" s="185"/>
      <c r="B4" s="184"/>
      <c r="C4" s="184"/>
      <c r="D4" s="184"/>
      <c r="E4" s="184"/>
      <c r="F4" s="184"/>
      <c r="G4" s="184"/>
      <c r="H4" s="184"/>
      <c r="I4" s="184"/>
      <c r="J4" s="184"/>
      <c r="K4" s="184"/>
      <c r="L4" s="184"/>
      <c r="M4" s="184"/>
      <c r="N4" s="184"/>
      <c r="O4" s="184"/>
      <c r="P4" s="184"/>
      <c r="Q4" s="184"/>
    </row>
    <row r="5" spans="1:17" s="172" customFormat="1" ht="15" customHeight="1" thickBot="1">
      <c r="A5" s="182" t="s">
        <v>
9283</v>
      </c>
      <c r="B5" s="181"/>
      <c r="Q5" s="164" t="s">
        <v>
4069</v>
      </c>
    </row>
    <row r="6" spans="1:17" s="177" customFormat="1" ht="18" customHeight="1" thickTop="1">
      <c r="A6" s="4646" t="s">
        <v>
191</v>
      </c>
      <c r="B6" s="4648" t="s">
        <v>
280</v>
      </c>
      <c r="C6" s="4648"/>
      <c r="D6" s="4643" t="s">
        <v>
279</v>
      </c>
      <c r="E6" s="4644"/>
      <c r="F6" s="4643" t="s">
        <v>
278</v>
      </c>
      <c r="G6" s="4644"/>
      <c r="H6" s="4643" t="s">
        <v>
277</v>
      </c>
      <c r="I6" s="4644"/>
      <c r="J6" s="4643" t="s">
        <v>
276</v>
      </c>
      <c r="K6" s="4644"/>
      <c r="L6" s="4643" t="s">
        <v>
275</v>
      </c>
      <c r="M6" s="4644"/>
      <c r="N6" s="4643" t="s">
        <v>
274</v>
      </c>
      <c r="O6" s="4644"/>
      <c r="P6" s="4643" t="s">
        <v>
273</v>
      </c>
      <c r="Q6" s="4644"/>
    </row>
    <row r="7" spans="1:17" s="177" customFormat="1" ht="18" customHeight="1">
      <c r="A7" s="4647"/>
      <c r="B7" s="180" t="s">
        <v>
272</v>
      </c>
      <c r="C7" s="179" t="s">
        <v>
271</v>
      </c>
      <c r="D7" s="178" t="s">
        <v>
272</v>
      </c>
      <c r="E7" s="179" t="s">
        <v>
271</v>
      </c>
      <c r="F7" s="178" t="s">
        <v>
272</v>
      </c>
      <c r="G7" s="178" t="s">
        <v>
271</v>
      </c>
      <c r="H7" s="178" t="s">
        <v>
272</v>
      </c>
      <c r="I7" s="178" t="s">
        <v>
271</v>
      </c>
      <c r="J7" s="178" t="s">
        <v>
272</v>
      </c>
      <c r="K7" s="178" t="s">
        <v>
271</v>
      </c>
      <c r="L7" s="178" t="s">
        <v>
272</v>
      </c>
      <c r="M7" s="178" t="s">
        <v>
271</v>
      </c>
      <c r="N7" s="178" t="s">
        <v>
272</v>
      </c>
      <c r="O7" s="178" t="s">
        <v>
271</v>
      </c>
      <c r="P7" s="179" t="s">
        <v>
272</v>
      </c>
      <c r="Q7" s="178" t="s">
        <v>
271</v>
      </c>
    </row>
    <row r="8" spans="1:17" s="175" customFormat="1" ht="18" customHeight="1">
      <c r="A8" s="176" t="s">
        <v>
23</v>
      </c>
      <c r="B8" s="4331">
        <v>
12347</v>
      </c>
      <c r="C8" s="4331">
        <v>
11653</v>
      </c>
      <c r="D8" s="4331">
        <v>
14284</v>
      </c>
      <c r="E8" s="4331">
        <v>
14919</v>
      </c>
      <c r="F8" s="4331">
        <v>
9697</v>
      </c>
      <c r="G8" s="4331">
        <v>
12103</v>
      </c>
      <c r="H8" s="4331">
        <v>
7568</v>
      </c>
      <c r="I8" s="4331">
        <v>
11504</v>
      </c>
      <c r="J8" s="4331">
        <v>
4608</v>
      </c>
      <c r="K8" s="4331">
        <v>
8401</v>
      </c>
      <c r="L8" s="4331">
        <v>
1552</v>
      </c>
      <c r="M8" s="4331">
        <v>
3804</v>
      </c>
      <c r="N8" s="4331">
        <v>
300</v>
      </c>
      <c r="O8" s="4331">
        <v>
1110</v>
      </c>
      <c r="P8" s="4331">
        <v>
24</v>
      </c>
      <c r="Q8" s="4331">
        <v>
178</v>
      </c>
    </row>
    <row r="9" spans="1:17" s="173" customFormat="1" ht="18" customHeight="1">
      <c r="A9" s="137" t="s">
        <v>
9896</v>
      </c>
      <c r="B9" s="4332">
        <v>
49</v>
      </c>
      <c r="C9" s="4332">
        <v>
49</v>
      </c>
      <c r="D9" s="4332">
        <v>
66</v>
      </c>
      <c r="E9" s="4332">
        <v>
70</v>
      </c>
      <c r="F9" s="4332">
        <v>
52</v>
      </c>
      <c r="G9" s="4332">
        <v>
55</v>
      </c>
      <c r="H9" s="4332">
        <v>
35</v>
      </c>
      <c r="I9" s="4332">
        <v>
46</v>
      </c>
      <c r="J9" s="4332">
        <v>
21</v>
      </c>
      <c r="K9" s="4332">
        <v>
26</v>
      </c>
      <c r="L9" s="4332">
        <v>
5</v>
      </c>
      <c r="M9" s="4332">
        <v>
14</v>
      </c>
      <c r="N9" s="4332" t="s">
        <v>
374</v>
      </c>
      <c r="O9" s="4332">
        <v>
5</v>
      </c>
      <c r="P9" s="4332">
        <v>
1</v>
      </c>
      <c r="Q9" s="4332">
        <v>
1</v>
      </c>
    </row>
    <row r="10" spans="1:17" s="173" customFormat="1" ht="18" customHeight="1">
      <c r="A10" s="137" t="s">
        <v>
9897</v>
      </c>
      <c r="B10" s="4332">
        <v>
85</v>
      </c>
      <c r="C10" s="4332">
        <v>
74</v>
      </c>
      <c r="D10" s="4332">
        <v>
87</v>
      </c>
      <c r="E10" s="4332">
        <v>
69</v>
      </c>
      <c r="F10" s="4332">
        <v>
44</v>
      </c>
      <c r="G10" s="4332">
        <v>
70</v>
      </c>
      <c r="H10" s="4332">
        <v>
42</v>
      </c>
      <c r="I10" s="4332">
        <v>
70</v>
      </c>
      <c r="J10" s="4332">
        <v>
26</v>
      </c>
      <c r="K10" s="4332">
        <v>
51</v>
      </c>
      <c r="L10" s="4332">
        <v>
15</v>
      </c>
      <c r="M10" s="4332">
        <v>
25</v>
      </c>
      <c r="N10" s="4332">
        <v>
5</v>
      </c>
      <c r="O10" s="4332">
        <v>
10</v>
      </c>
      <c r="P10" s="4332">
        <v>
2</v>
      </c>
      <c r="Q10" s="4332">
        <v>
1</v>
      </c>
    </row>
    <row r="11" spans="1:17" s="173" customFormat="1" ht="18" customHeight="1">
      <c r="A11" s="137" t="s">
        <v>
9898</v>
      </c>
      <c r="B11" s="4332">
        <v>
71</v>
      </c>
      <c r="C11" s="4332">
        <v>
70</v>
      </c>
      <c r="D11" s="4332">
        <v>
97</v>
      </c>
      <c r="E11" s="4332">
        <v>
67</v>
      </c>
      <c r="F11" s="4332">
        <v>
52</v>
      </c>
      <c r="G11" s="4332">
        <v>
67</v>
      </c>
      <c r="H11" s="4332">
        <v>
38</v>
      </c>
      <c r="I11" s="4332">
        <v>
59</v>
      </c>
      <c r="J11" s="4332">
        <v>
26</v>
      </c>
      <c r="K11" s="4332">
        <v>
45</v>
      </c>
      <c r="L11" s="4332">
        <v>
9</v>
      </c>
      <c r="M11" s="4332">
        <v>
29</v>
      </c>
      <c r="N11" s="4332">
        <v>
4</v>
      </c>
      <c r="O11" s="4332">
        <v>
6</v>
      </c>
      <c r="P11" s="4332" t="s">
        <v>
374</v>
      </c>
      <c r="Q11" s="4332">
        <v>
1</v>
      </c>
    </row>
    <row r="12" spans="1:17" s="173" customFormat="1" ht="18" customHeight="1">
      <c r="A12" s="137" t="s">
        <v>
9899</v>
      </c>
      <c r="B12" s="4332">
        <v>
65</v>
      </c>
      <c r="C12" s="4332">
        <v>
71</v>
      </c>
      <c r="D12" s="4332">
        <v>
80</v>
      </c>
      <c r="E12" s="4332">
        <v>
89</v>
      </c>
      <c r="F12" s="4332">
        <v>
47</v>
      </c>
      <c r="G12" s="4332">
        <v>
71</v>
      </c>
      <c r="H12" s="4332">
        <v>
42</v>
      </c>
      <c r="I12" s="4332">
        <v>
59</v>
      </c>
      <c r="J12" s="4332">
        <v>
22</v>
      </c>
      <c r="K12" s="4332">
        <v>
40</v>
      </c>
      <c r="L12" s="4332">
        <v>
6</v>
      </c>
      <c r="M12" s="4332">
        <v>
22</v>
      </c>
      <c r="N12" s="4332" t="s">
        <v>
374</v>
      </c>
      <c r="O12" s="4332">
        <v>
9</v>
      </c>
      <c r="P12" s="4332" t="s">
        <v>
374</v>
      </c>
      <c r="Q12" s="4332">
        <v>
1</v>
      </c>
    </row>
    <row r="13" spans="1:17" s="173" customFormat="1" ht="18" customHeight="1">
      <c r="A13" s="137" t="s">
        <v>
9900</v>
      </c>
      <c r="B13" s="4332">
        <v>
63</v>
      </c>
      <c r="C13" s="4332">
        <v>
76</v>
      </c>
      <c r="D13" s="4332">
        <v>
77</v>
      </c>
      <c r="E13" s="4332">
        <v>
95</v>
      </c>
      <c r="F13" s="4332">
        <v>
52</v>
      </c>
      <c r="G13" s="4332">
        <v>
62</v>
      </c>
      <c r="H13" s="4332">
        <v>
49</v>
      </c>
      <c r="I13" s="4332">
        <v>
84</v>
      </c>
      <c r="J13" s="4332">
        <v>
30</v>
      </c>
      <c r="K13" s="4332">
        <v>
57</v>
      </c>
      <c r="L13" s="4332">
        <v>
11</v>
      </c>
      <c r="M13" s="4332">
        <v>
22</v>
      </c>
      <c r="N13" s="4332">
        <v>
2</v>
      </c>
      <c r="O13" s="4332">
        <v>
5</v>
      </c>
      <c r="P13" s="4332" t="s">
        <v>
374</v>
      </c>
      <c r="Q13" s="4332">
        <v>
1</v>
      </c>
    </row>
    <row r="14" spans="1:17" s="173" customFormat="1" ht="18" customHeight="1">
      <c r="A14" s="137" t="s">
        <v>
9901</v>
      </c>
      <c r="B14" s="4332">
        <v>
98</v>
      </c>
      <c r="C14" s="4332">
        <v>
90</v>
      </c>
      <c r="D14" s="4332">
        <v>
117</v>
      </c>
      <c r="E14" s="4332">
        <v>
121</v>
      </c>
      <c r="F14" s="4332">
        <v>
87</v>
      </c>
      <c r="G14" s="4332">
        <v>
91</v>
      </c>
      <c r="H14" s="4332">
        <v>
49</v>
      </c>
      <c r="I14" s="4332">
        <v>
67</v>
      </c>
      <c r="J14" s="4332">
        <v>
28</v>
      </c>
      <c r="K14" s="4332">
        <v>
53</v>
      </c>
      <c r="L14" s="4332">
        <v>
9</v>
      </c>
      <c r="M14" s="4332">
        <v>
29</v>
      </c>
      <c r="N14" s="4332">
        <v>
1</v>
      </c>
      <c r="O14" s="4332">
        <v>
8</v>
      </c>
      <c r="P14" s="4332" t="s">
        <v>
374</v>
      </c>
      <c r="Q14" s="4332" t="s">
        <v>
374</v>
      </c>
    </row>
    <row r="15" spans="1:17" s="173" customFormat="1" ht="18" customHeight="1">
      <c r="A15" s="137" t="s">
        <v>
9902</v>
      </c>
      <c r="B15" s="4332">
        <v>
54</v>
      </c>
      <c r="C15" s="4332">
        <v>
47</v>
      </c>
      <c r="D15" s="4332">
        <v>
66</v>
      </c>
      <c r="E15" s="4332">
        <v>
72</v>
      </c>
      <c r="F15" s="4332">
        <v>
49</v>
      </c>
      <c r="G15" s="4332">
        <v>
73</v>
      </c>
      <c r="H15" s="4332">
        <v>
40</v>
      </c>
      <c r="I15" s="4332">
        <v>
51</v>
      </c>
      <c r="J15" s="4332">
        <v>
27</v>
      </c>
      <c r="K15" s="4332">
        <v>
47</v>
      </c>
      <c r="L15" s="4332">
        <v>
12</v>
      </c>
      <c r="M15" s="4332">
        <v>
20</v>
      </c>
      <c r="N15" s="4332">
        <v>
3</v>
      </c>
      <c r="O15" s="4332">
        <v>
3</v>
      </c>
      <c r="P15" s="4332" t="s">
        <v>
374</v>
      </c>
      <c r="Q15" s="4332" t="s">
        <v>
374</v>
      </c>
    </row>
    <row r="16" spans="1:17" s="173" customFormat="1" ht="18" customHeight="1">
      <c r="A16" s="137" t="s">
        <v>
9903</v>
      </c>
      <c r="B16" s="4332">
        <v>
137</v>
      </c>
      <c r="C16" s="4332">
        <v>
130</v>
      </c>
      <c r="D16" s="4332">
        <v>
162</v>
      </c>
      <c r="E16" s="4332">
        <v>
153</v>
      </c>
      <c r="F16" s="4332">
        <v>
113</v>
      </c>
      <c r="G16" s="4332">
        <v>
144</v>
      </c>
      <c r="H16" s="4332">
        <v>
89</v>
      </c>
      <c r="I16" s="4332">
        <v>
125</v>
      </c>
      <c r="J16" s="4332">
        <v>
49</v>
      </c>
      <c r="K16" s="4332">
        <v>
96</v>
      </c>
      <c r="L16" s="4332">
        <v>
22</v>
      </c>
      <c r="M16" s="4332">
        <v>
56</v>
      </c>
      <c r="N16" s="4332">
        <v>
4</v>
      </c>
      <c r="O16" s="4332">
        <v>
14</v>
      </c>
      <c r="P16" s="4332" t="s">
        <v>
374</v>
      </c>
      <c r="Q16" s="4332">
        <v>
2</v>
      </c>
    </row>
    <row r="17" spans="1:17" s="173" customFormat="1" ht="18" customHeight="1">
      <c r="A17" s="137" t="s">
        <v>
9904</v>
      </c>
      <c r="B17" s="4332">
        <v>
56</v>
      </c>
      <c r="C17" s="4332">
        <v>
48</v>
      </c>
      <c r="D17" s="4332">
        <v>
65</v>
      </c>
      <c r="E17" s="4332">
        <v>
58</v>
      </c>
      <c r="F17" s="4332">
        <v>
44</v>
      </c>
      <c r="G17" s="4332">
        <v>
44</v>
      </c>
      <c r="H17" s="4332">
        <v>
30</v>
      </c>
      <c r="I17" s="4332">
        <v>
38</v>
      </c>
      <c r="J17" s="4332">
        <v>
18</v>
      </c>
      <c r="K17" s="4332">
        <v>
31</v>
      </c>
      <c r="L17" s="4332">
        <v>
8</v>
      </c>
      <c r="M17" s="4332">
        <v>
13</v>
      </c>
      <c r="N17" s="4332" t="s">
        <v>
374</v>
      </c>
      <c r="O17" s="4332">
        <v>
2</v>
      </c>
      <c r="P17" s="4332" t="s">
        <v>
374</v>
      </c>
      <c r="Q17" s="4332" t="s">
        <v>
374</v>
      </c>
    </row>
    <row r="18" spans="1:17" s="173" customFormat="1" ht="18" customHeight="1">
      <c r="A18" s="137" t="s">
        <v>
9905</v>
      </c>
      <c r="B18" s="4332">
        <v>
65</v>
      </c>
      <c r="C18" s="4332">
        <v>
65</v>
      </c>
      <c r="D18" s="4332">
        <v>
81</v>
      </c>
      <c r="E18" s="4332">
        <v>
80</v>
      </c>
      <c r="F18" s="4332">
        <v>
46</v>
      </c>
      <c r="G18" s="4332">
        <v>
54</v>
      </c>
      <c r="H18" s="4332">
        <v>
28</v>
      </c>
      <c r="I18" s="4332">
        <v>
66</v>
      </c>
      <c r="J18" s="4332">
        <v>
23</v>
      </c>
      <c r="K18" s="4332">
        <v>
35</v>
      </c>
      <c r="L18" s="4332">
        <v>
5</v>
      </c>
      <c r="M18" s="4332">
        <v>
19</v>
      </c>
      <c r="N18" s="4332" t="s">
        <v>
374</v>
      </c>
      <c r="O18" s="4332">
        <v>
4</v>
      </c>
      <c r="P18" s="4332" t="s">
        <v>
374</v>
      </c>
      <c r="Q18" s="4332" t="s">
        <v>
374</v>
      </c>
    </row>
    <row r="19" spans="1:17" s="173" customFormat="1" ht="18" customHeight="1">
      <c r="A19" s="137" t="s">
        <v>
9906</v>
      </c>
      <c r="B19" s="4332">
        <v>
93</v>
      </c>
      <c r="C19" s="4332">
        <v>
83</v>
      </c>
      <c r="D19" s="4332">
        <v>
93</v>
      </c>
      <c r="E19" s="4332">
        <v>
90</v>
      </c>
      <c r="F19" s="4332">
        <v>
70</v>
      </c>
      <c r="G19" s="4332">
        <v>
73</v>
      </c>
      <c r="H19" s="4332">
        <v>
48</v>
      </c>
      <c r="I19" s="4332">
        <v>
55</v>
      </c>
      <c r="J19" s="4332">
        <v>
26</v>
      </c>
      <c r="K19" s="4332">
        <v>
48</v>
      </c>
      <c r="L19" s="4332">
        <v>
5</v>
      </c>
      <c r="M19" s="4332">
        <v>
27</v>
      </c>
      <c r="N19" s="4332" t="s">
        <v>
374</v>
      </c>
      <c r="O19" s="4332">
        <v>
7</v>
      </c>
      <c r="P19" s="4332" t="s">
        <v>
374</v>
      </c>
      <c r="Q19" s="4332" t="s">
        <v>
374</v>
      </c>
    </row>
    <row r="20" spans="1:17" s="173" customFormat="1" ht="18" customHeight="1">
      <c r="A20" s="137" t="s">
        <v>
9907</v>
      </c>
      <c r="B20" s="4332">
        <v>
134</v>
      </c>
      <c r="C20" s="4332">
        <v>
133</v>
      </c>
      <c r="D20" s="4332">
        <v>
146</v>
      </c>
      <c r="E20" s="4332">
        <v>
147</v>
      </c>
      <c r="F20" s="4332">
        <v>
113</v>
      </c>
      <c r="G20" s="4332">
        <v>
160</v>
      </c>
      <c r="H20" s="4332">
        <v>
74</v>
      </c>
      <c r="I20" s="4332">
        <v>
121</v>
      </c>
      <c r="J20" s="4332">
        <v>
53</v>
      </c>
      <c r="K20" s="4332">
        <v>
79</v>
      </c>
      <c r="L20" s="4332">
        <v>
17</v>
      </c>
      <c r="M20" s="4332">
        <v>
37</v>
      </c>
      <c r="N20" s="4332">
        <v>
1</v>
      </c>
      <c r="O20" s="4332">
        <v>
8</v>
      </c>
      <c r="P20" s="4332" t="s">
        <v>
374</v>
      </c>
      <c r="Q20" s="4332">
        <v>
1</v>
      </c>
    </row>
    <row r="21" spans="1:17" s="173" customFormat="1" ht="18" customHeight="1">
      <c r="A21" s="137" t="s">
        <v>
9908</v>
      </c>
      <c r="B21" s="4332">
        <v>
72</v>
      </c>
      <c r="C21" s="4332">
        <v>
51</v>
      </c>
      <c r="D21" s="4332">
        <v>
110</v>
      </c>
      <c r="E21" s="4332">
        <v>
118</v>
      </c>
      <c r="F21" s="4332">
        <v>
69</v>
      </c>
      <c r="G21" s="4332">
        <v>
109</v>
      </c>
      <c r="H21" s="4332">
        <v>
63</v>
      </c>
      <c r="I21" s="4332">
        <v>
73</v>
      </c>
      <c r="J21" s="4332">
        <v>
31</v>
      </c>
      <c r="K21" s="4332">
        <v>
54</v>
      </c>
      <c r="L21" s="4332">
        <v>
12</v>
      </c>
      <c r="M21" s="4332">
        <v>
25</v>
      </c>
      <c r="N21" s="4332">
        <v>
1</v>
      </c>
      <c r="O21" s="4332">
        <v>
9</v>
      </c>
      <c r="P21" s="4332" t="s">
        <v>
374</v>
      </c>
      <c r="Q21" s="4332">
        <v>
1</v>
      </c>
    </row>
    <row r="22" spans="1:17" s="173" customFormat="1" ht="18" customHeight="1">
      <c r="A22" s="137" t="s">
        <v>
9909</v>
      </c>
      <c r="B22" s="4332">
        <v>
50</v>
      </c>
      <c r="C22" s="4332">
        <v>
67</v>
      </c>
      <c r="D22" s="4332">
        <v>
77</v>
      </c>
      <c r="E22" s="4332">
        <v>
74</v>
      </c>
      <c r="F22" s="4332">
        <v>
47</v>
      </c>
      <c r="G22" s="4332">
        <v>
55</v>
      </c>
      <c r="H22" s="4332">
        <v>
24</v>
      </c>
      <c r="I22" s="4332">
        <v>
52</v>
      </c>
      <c r="J22" s="4332">
        <v>
12</v>
      </c>
      <c r="K22" s="4332">
        <v>
31</v>
      </c>
      <c r="L22" s="4332">
        <v>
4</v>
      </c>
      <c r="M22" s="4332">
        <v>
25</v>
      </c>
      <c r="N22" s="4332">
        <v>
3</v>
      </c>
      <c r="O22" s="4332">
        <v>
10</v>
      </c>
      <c r="P22" s="4332" t="s">
        <v>
374</v>
      </c>
      <c r="Q22" s="4332">
        <v>
1</v>
      </c>
    </row>
    <row r="23" spans="1:17" s="173" customFormat="1" ht="18" customHeight="1">
      <c r="A23" s="137" t="s">
        <v>
9910</v>
      </c>
      <c r="B23" s="4332">
        <v>
51</v>
      </c>
      <c r="C23" s="4332">
        <v>
43</v>
      </c>
      <c r="D23" s="4332">
        <v>
61</v>
      </c>
      <c r="E23" s="4332">
        <v>
57</v>
      </c>
      <c r="F23" s="4332">
        <v>
33</v>
      </c>
      <c r="G23" s="4332">
        <v>
47</v>
      </c>
      <c r="H23" s="4332">
        <v>
42</v>
      </c>
      <c r="I23" s="4332">
        <v>
55</v>
      </c>
      <c r="J23" s="4332">
        <v>
32</v>
      </c>
      <c r="K23" s="4332">
        <v>
50</v>
      </c>
      <c r="L23" s="4332">
        <v>
2</v>
      </c>
      <c r="M23" s="4332">
        <v>
13</v>
      </c>
      <c r="N23" s="4332">
        <v>
2</v>
      </c>
      <c r="O23" s="4332">
        <v>
6</v>
      </c>
      <c r="P23" s="4332" t="s">
        <v>
374</v>
      </c>
      <c r="Q23" s="4332">
        <v>
1</v>
      </c>
    </row>
    <row r="24" spans="1:17" s="173" customFormat="1" ht="18" customHeight="1">
      <c r="A24" s="137" t="s">
        <v>
9911</v>
      </c>
      <c r="B24" s="4332">
        <v>
106</v>
      </c>
      <c r="C24" s="4332">
        <v>
103</v>
      </c>
      <c r="D24" s="4332">
        <v>
135</v>
      </c>
      <c r="E24" s="4332">
        <v>
117</v>
      </c>
      <c r="F24" s="4332">
        <v>
78</v>
      </c>
      <c r="G24" s="4332">
        <v>
88</v>
      </c>
      <c r="H24" s="4332">
        <v>
62</v>
      </c>
      <c r="I24" s="4332">
        <v>
91</v>
      </c>
      <c r="J24" s="4332">
        <v>
32</v>
      </c>
      <c r="K24" s="4332">
        <v>
57</v>
      </c>
      <c r="L24" s="4332">
        <v>
16</v>
      </c>
      <c r="M24" s="4332">
        <v>
37</v>
      </c>
      <c r="N24" s="4332" t="s">
        <v>
374</v>
      </c>
      <c r="O24" s="4332">
        <v>
14</v>
      </c>
      <c r="P24" s="4332" t="s">
        <v>
374</v>
      </c>
      <c r="Q24" s="4332">
        <v>
2</v>
      </c>
    </row>
    <row r="25" spans="1:17" s="174" customFormat="1" ht="18" customHeight="1">
      <c r="A25" s="137" t="s">
        <v>
9912</v>
      </c>
      <c r="B25" s="4332">
        <v>
64</v>
      </c>
      <c r="C25" s="4332">
        <v>
58</v>
      </c>
      <c r="D25" s="4332">
        <v>
69</v>
      </c>
      <c r="E25" s="4332">
        <v>
67</v>
      </c>
      <c r="F25" s="4332">
        <v>
48</v>
      </c>
      <c r="G25" s="4332">
        <v>
53</v>
      </c>
      <c r="H25" s="4332">
        <v>
32</v>
      </c>
      <c r="I25" s="4332">
        <v>
52</v>
      </c>
      <c r="J25" s="4332">
        <v>
21</v>
      </c>
      <c r="K25" s="4332">
        <v>
45</v>
      </c>
      <c r="L25" s="4332">
        <v>
7</v>
      </c>
      <c r="M25" s="4332">
        <v>
16</v>
      </c>
      <c r="N25" s="4332" t="s">
        <v>
374</v>
      </c>
      <c r="O25" s="4332">
        <v>
4</v>
      </c>
      <c r="P25" s="4332" t="s">
        <v>
374</v>
      </c>
      <c r="Q25" s="4332" t="s">
        <v>
374</v>
      </c>
    </row>
    <row r="26" spans="1:17" s="173" customFormat="1" ht="18" customHeight="1">
      <c r="A26" s="240" t="s">
        <v>
9913</v>
      </c>
      <c r="B26" s="4332">
        <v>
64</v>
      </c>
      <c r="C26" s="4332">
        <v>
71</v>
      </c>
      <c r="D26" s="4332">
        <v>
86</v>
      </c>
      <c r="E26" s="4332">
        <v>
75</v>
      </c>
      <c r="F26" s="4332">
        <v>
30</v>
      </c>
      <c r="G26" s="4332">
        <v>
56</v>
      </c>
      <c r="H26" s="4332">
        <v>
46</v>
      </c>
      <c r="I26" s="4332">
        <v>
49</v>
      </c>
      <c r="J26" s="4332">
        <v>
18</v>
      </c>
      <c r="K26" s="4332">
        <v>
40</v>
      </c>
      <c r="L26" s="4332">
        <v>
7</v>
      </c>
      <c r="M26" s="4332">
        <v>
24</v>
      </c>
      <c r="N26" s="4332">
        <v>
1</v>
      </c>
      <c r="O26" s="4332">
        <v>
6</v>
      </c>
      <c r="P26" s="4332" t="s">
        <v>
374</v>
      </c>
      <c r="Q26" s="4332" t="s">
        <v>
374</v>
      </c>
    </row>
    <row r="27" spans="1:17" s="173" customFormat="1" ht="18" customHeight="1">
      <c r="A27" s="240" t="s">
        <v>
9914</v>
      </c>
      <c r="B27" s="4332">
        <v>
152</v>
      </c>
      <c r="C27" s="4332">
        <v>
119</v>
      </c>
      <c r="D27" s="4332">
        <v>
126</v>
      </c>
      <c r="E27" s="4332">
        <v>
146</v>
      </c>
      <c r="F27" s="4332">
        <v>
86</v>
      </c>
      <c r="G27" s="4332">
        <v>
92</v>
      </c>
      <c r="H27" s="4332">
        <v>
61</v>
      </c>
      <c r="I27" s="4332">
        <v>
84</v>
      </c>
      <c r="J27" s="4332">
        <v>
38</v>
      </c>
      <c r="K27" s="4332">
        <v>
76</v>
      </c>
      <c r="L27" s="4332">
        <v>
7</v>
      </c>
      <c r="M27" s="4332">
        <v>
45</v>
      </c>
      <c r="N27" s="4332">
        <v>
4</v>
      </c>
      <c r="O27" s="4332">
        <v>
19</v>
      </c>
      <c r="P27" s="4332">
        <v>
1</v>
      </c>
      <c r="Q27" s="4332">
        <v>
4</v>
      </c>
    </row>
    <row r="28" spans="1:17" s="173" customFormat="1" ht="18" customHeight="1">
      <c r="A28" s="240" t="s">
        <v>
9915</v>
      </c>
      <c r="B28" s="4332">
        <v>
112</v>
      </c>
      <c r="C28" s="4332">
        <v>
83</v>
      </c>
      <c r="D28" s="4332">
        <v>
107</v>
      </c>
      <c r="E28" s="4332">
        <v>
115</v>
      </c>
      <c r="F28" s="4332">
        <v>
78</v>
      </c>
      <c r="G28" s="4332">
        <v>
110</v>
      </c>
      <c r="H28" s="4332">
        <v>
62</v>
      </c>
      <c r="I28" s="4332">
        <v>
104</v>
      </c>
      <c r="J28" s="4332">
        <v>
40</v>
      </c>
      <c r="K28" s="4332">
        <v>
70</v>
      </c>
      <c r="L28" s="4332">
        <v>
18</v>
      </c>
      <c r="M28" s="4332">
        <v>
36</v>
      </c>
      <c r="N28" s="4332">
        <v>
1</v>
      </c>
      <c r="O28" s="4332">
        <v>
16</v>
      </c>
      <c r="P28" s="4332" t="s">
        <v>
374</v>
      </c>
      <c r="Q28" s="4332">
        <v>
1</v>
      </c>
    </row>
    <row r="29" spans="1:17" s="174" customFormat="1" ht="18" customHeight="1">
      <c r="A29" s="240" t="s">
        <v>
9916</v>
      </c>
      <c r="B29" s="4332">
        <v>
127</v>
      </c>
      <c r="C29" s="4332">
        <v>
124</v>
      </c>
      <c r="D29" s="4332">
        <v>
158</v>
      </c>
      <c r="E29" s="4332">
        <v>
141</v>
      </c>
      <c r="F29" s="4332">
        <v>
102</v>
      </c>
      <c r="G29" s="4332">
        <v>
133</v>
      </c>
      <c r="H29" s="4332">
        <v>
83</v>
      </c>
      <c r="I29" s="4332">
        <v>
122</v>
      </c>
      <c r="J29" s="4332">
        <v>
56</v>
      </c>
      <c r="K29" s="4332">
        <v>
94</v>
      </c>
      <c r="L29" s="4332">
        <v>
21</v>
      </c>
      <c r="M29" s="4332">
        <v>
45</v>
      </c>
      <c r="N29" s="4332">
        <v>
2</v>
      </c>
      <c r="O29" s="4332">
        <v>
11</v>
      </c>
      <c r="P29" s="4332" t="s">
        <v>
374</v>
      </c>
      <c r="Q29" s="4332">
        <v>
2</v>
      </c>
    </row>
    <row r="30" spans="1:17" s="173" customFormat="1" ht="18" customHeight="1">
      <c r="A30" s="137" t="s">
        <v>
9917</v>
      </c>
      <c r="B30" s="4332">
        <v>
103</v>
      </c>
      <c r="C30" s="4332">
        <v>
71</v>
      </c>
      <c r="D30" s="4332">
        <v>
105</v>
      </c>
      <c r="E30" s="4332">
        <v>
78</v>
      </c>
      <c r="F30" s="4332">
        <v>
65</v>
      </c>
      <c r="G30" s="4332">
        <v>
80</v>
      </c>
      <c r="H30" s="4332">
        <v>
44</v>
      </c>
      <c r="I30" s="4332">
        <v>
71</v>
      </c>
      <c r="J30" s="4332">
        <v>
31</v>
      </c>
      <c r="K30" s="4332">
        <v>
50</v>
      </c>
      <c r="L30" s="4332">
        <v>
13</v>
      </c>
      <c r="M30" s="4332">
        <v>
29</v>
      </c>
      <c r="N30" s="4332">
        <v>
3</v>
      </c>
      <c r="O30" s="4332">
        <v>
9</v>
      </c>
      <c r="P30" s="4332" t="s">
        <v>
374</v>
      </c>
      <c r="Q30" s="4332" t="s">
        <v>
374</v>
      </c>
    </row>
    <row r="31" spans="1:17" s="174" customFormat="1" ht="18" customHeight="1">
      <c r="A31" s="137" t="s">
        <v>
9918</v>
      </c>
      <c r="B31" s="4332">
        <v>
146</v>
      </c>
      <c r="C31" s="4332">
        <v>
149</v>
      </c>
      <c r="D31" s="4332">
        <v>
141</v>
      </c>
      <c r="E31" s="4332">
        <v>
173</v>
      </c>
      <c r="F31" s="4332">
        <v>
102</v>
      </c>
      <c r="G31" s="4332">
        <v>
96</v>
      </c>
      <c r="H31" s="4332">
        <v>
67</v>
      </c>
      <c r="I31" s="4332">
        <v>
116</v>
      </c>
      <c r="J31" s="4332">
        <v>
48</v>
      </c>
      <c r="K31" s="4332">
        <v>
109</v>
      </c>
      <c r="L31" s="4332">
        <v>
20</v>
      </c>
      <c r="M31" s="4332">
        <v>
39</v>
      </c>
      <c r="N31" s="4332">
        <v>
6</v>
      </c>
      <c r="O31" s="4332">
        <v>
13</v>
      </c>
      <c r="P31" s="4332" t="s">
        <v>
374</v>
      </c>
      <c r="Q31" s="4332">
        <v>
1</v>
      </c>
    </row>
    <row r="32" spans="1:17" s="173" customFormat="1" ht="18" customHeight="1">
      <c r="A32" s="137" t="s">
        <v>
9919</v>
      </c>
      <c r="B32" s="4332">
        <v>
115</v>
      </c>
      <c r="C32" s="4332">
        <v>
108</v>
      </c>
      <c r="D32" s="4332">
        <v>
132</v>
      </c>
      <c r="E32" s="4332">
        <v>
128</v>
      </c>
      <c r="F32" s="4332">
        <v>
96</v>
      </c>
      <c r="G32" s="4332">
        <v>
112</v>
      </c>
      <c r="H32" s="4332">
        <v>
75</v>
      </c>
      <c r="I32" s="4332">
        <v>
121</v>
      </c>
      <c r="J32" s="4332">
        <v>
48</v>
      </c>
      <c r="K32" s="4332">
        <v>
96</v>
      </c>
      <c r="L32" s="4332">
        <v>
14</v>
      </c>
      <c r="M32" s="4332">
        <v>
35</v>
      </c>
      <c r="N32" s="4332">
        <v>
1</v>
      </c>
      <c r="O32" s="4332">
        <v>
11</v>
      </c>
      <c r="P32" s="4332" t="s">
        <v>
374</v>
      </c>
      <c r="Q32" s="4332">
        <v>
2</v>
      </c>
    </row>
    <row r="33" spans="1:17" s="173" customFormat="1" ht="18" customHeight="1">
      <c r="A33" s="137" t="s">
        <v>
9920</v>
      </c>
      <c r="B33" s="4332">
        <v>
166</v>
      </c>
      <c r="C33" s="4332">
        <v>
185</v>
      </c>
      <c r="D33" s="4332">
        <v>
229</v>
      </c>
      <c r="E33" s="4332">
        <v>
213</v>
      </c>
      <c r="F33" s="4332">
        <v>
153</v>
      </c>
      <c r="G33" s="4332">
        <v>
164</v>
      </c>
      <c r="H33" s="4332">
        <v>
114</v>
      </c>
      <c r="I33" s="4332">
        <v>
186</v>
      </c>
      <c r="J33" s="4332">
        <v>
66</v>
      </c>
      <c r="K33" s="4332">
        <v>
131</v>
      </c>
      <c r="L33" s="4332">
        <v>
22</v>
      </c>
      <c r="M33" s="4332">
        <v>
57</v>
      </c>
      <c r="N33" s="4332">
        <v>
5</v>
      </c>
      <c r="O33" s="4332">
        <v>
25</v>
      </c>
      <c r="P33" s="4332">
        <v>
1</v>
      </c>
      <c r="Q33" s="4332">
        <v>
2</v>
      </c>
    </row>
    <row r="34" spans="1:17" s="173" customFormat="1" ht="18" customHeight="1">
      <c r="A34" s="137" t="s">
        <v>
9921</v>
      </c>
      <c r="B34" s="4332">
        <v>
84</v>
      </c>
      <c r="C34" s="4332">
        <v>
97</v>
      </c>
      <c r="D34" s="4332">
        <v>
108</v>
      </c>
      <c r="E34" s="4332">
        <v>
106</v>
      </c>
      <c r="F34" s="4332">
        <v>
59</v>
      </c>
      <c r="G34" s="4332">
        <v>
77</v>
      </c>
      <c r="H34" s="4332">
        <v>
50</v>
      </c>
      <c r="I34" s="4332">
        <v>
71</v>
      </c>
      <c r="J34" s="4332">
        <v>
34</v>
      </c>
      <c r="K34" s="4332">
        <v>
65</v>
      </c>
      <c r="L34" s="4332">
        <v>
15</v>
      </c>
      <c r="M34" s="4332">
        <v>
27</v>
      </c>
      <c r="N34" s="4332">
        <v>
1</v>
      </c>
      <c r="O34" s="4332">
        <v>
10</v>
      </c>
      <c r="P34" s="4332">
        <v>
1</v>
      </c>
      <c r="Q34" s="4332">
        <v>
1</v>
      </c>
    </row>
    <row r="35" spans="1:17" s="173" customFormat="1" ht="18" customHeight="1">
      <c r="A35" s="137" t="s">
        <v>
9922</v>
      </c>
      <c r="B35" s="4332">
        <v>
120</v>
      </c>
      <c r="C35" s="4332">
        <v>
108</v>
      </c>
      <c r="D35" s="4332">
        <v>
163</v>
      </c>
      <c r="E35" s="4332">
        <v>
141</v>
      </c>
      <c r="F35" s="4332">
        <v>
81</v>
      </c>
      <c r="G35" s="4332">
        <v>
109</v>
      </c>
      <c r="H35" s="4332">
        <v>
70</v>
      </c>
      <c r="I35" s="4332">
        <v>
120</v>
      </c>
      <c r="J35" s="4332">
        <v>
35</v>
      </c>
      <c r="K35" s="4332">
        <v>
80</v>
      </c>
      <c r="L35" s="4332">
        <v>
14</v>
      </c>
      <c r="M35" s="4332">
        <v>
37</v>
      </c>
      <c r="N35" s="4332">
        <v>
3</v>
      </c>
      <c r="O35" s="4332">
        <v>
8</v>
      </c>
      <c r="P35" s="4332" t="s">
        <v>
374</v>
      </c>
      <c r="Q35" s="4332">
        <v>
1</v>
      </c>
    </row>
    <row r="36" spans="1:17" s="173" customFormat="1" ht="18" customHeight="1">
      <c r="A36" s="137" t="s">
        <v>
9923</v>
      </c>
      <c r="B36" s="4332">
        <v>
94</v>
      </c>
      <c r="C36" s="4332">
        <v>
78</v>
      </c>
      <c r="D36" s="4332">
        <v>
119</v>
      </c>
      <c r="E36" s="4332">
        <v>
132</v>
      </c>
      <c r="F36" s="4332">
        <v>
76</v>
      </c>
      <c r="G36" s="4332">
        <v>
92</v>
      </c>
      <c r="H36" s="4332">
        <v>
72</v>
      </c>
      <c r="I36" s="4332">
        <v>
78</v>
      </c>
      <c r="J36" s="4332">
        <v>
40</v>
      </c>
      <c r="K36" s="4332">
        <v>
49</v>
      </c>
      <c r="L36" s="4332">
        <v>
10</v>
      </c>
      <c r="M36" s="4332">
        <v>
29</v>
      </c>
      <c r="N36" s="4332">
        <v>
1</v>
      </c>
      <c r="O36" s="4332">
        <v>
7</v>
      </c>
      <c r="P36" s="4332" t="s">
        <v>
374</v>
      </c>
      <c r="Q36" s="4332">
        <v>
1</v>
      </c>
    </row>
    <row r="37" spans="1:17" s="173" customFormat="1" ht="18" customHeight="1">
      <c r="A37" s="137" t="s">
        <v>
9924</v>
      </c>
      <c r="B37" s="4332">
        <v>
72</v>
      </c>
      <c r="C37" s="4332">
        <v>
65</v>
      </c>
      <c r="D37" s="4332">
        <v>
96</v>
      </c>
      <c r="E37" s="4332">
        <v>
105</v>
      </c>
      <c r="F37" s="4332">
        <v>
81</v>
      </c>
      <c r="G37" s="4332">
        <v>
81</v>
      </c>
      <c r="H37" s="4332">
        <v>
47</v>
      </c>
      <c r="I37" s="4332">
        <v>
75</v>
      </c>
      <c r="J37" s="4332">
        <v>
39</v>
      </c>
      <c r="K37" s="4332">
        <v>
62</v>
      </c>
      <c r="L37" s="4332">
        <v>
7</v>
      </c>
      <c r="M37" s="4332">
        <v>
24</v>
      </c>
      <c r="N37" s="4332">
        <v>
2</v>
      </c>
      <c r="O37" s="4332">
        <v>
10</v>
      </c>
      <c r="P37" s="4332" t="s">
        <v>
374</v>
      </c>
      <c r="Q37" s="4332">
        <v>
3</v>
      </c>
    </row>
    <row r="38" spans="1:17" s="173" customFormat="1" ht="18" customHeight="1">
      <c r="A38" s="137" t="s">
        <v>
9925</v>
      </c>
      <c r="B38" s="4332">
        <v>
97</v>
      </c>
      <c r="C38" s="4332">
        <v>
86</v>
      </c>
      <c r="D38" s="4332">
        <v>
91</v>
      </c>
      <c r="E38" s="4332">
        <v>
76</v>
      </c>
      <c r="F38" s="4332">
        <v>
65</v>
      </c>
      <c r="G38" s="4332">
        <v>
86</v>
      </c>
      <c r="H38" s="4332">
        <v>
54</v>
      </c>
      <c r="I38" s="4332">
        <v>
71</v>
      </c>
      <c r="J38" s="4332">
        <v>
35</v>
      </c>
      <c r="K38" s="4332">
        <v>
75</v>
      </c>
      <c r="L38" s="4332">
        <v>
13</v>
      </c>
      <c r="M38" s="4332">
        <v>
37</v>
      </c>
      <c r="N38" s="4332">
        <v>
1</v>
      </c>
      <c r="O38" s="4332">
        <v>
8</v>
      </c>
      <c r="P38" s="4332" t="s">
        <v>
374</v>
      </c>
      <c r="Q38" s="4332" t="s">
        <v>
374</v>
      </c>
    </row>
    <row r="39" spans="1:17" s="174" customFormat="1" ht="18" customHeight="1">
      <c r="A39" s="137" t="s">
        <v>
9926</v>
      </c>
      <c r="B39" s="4332">
        <v>
87</v>
      </c>
      <c r="C39" s="4332">
        <v>
71</v>
      </c>
      <c r="D39" s="4332">
        <v>
85</v>
      </c>
      <c r="E39" s="4332">
        <v>
94</v>
      </c>
      <c r="F39" s="4332">
        <v>
59</v>
      </c>
      <c r="G39" s="4332">
        <v>
65</v>
      </c>
      <c r="H39" s="4332">
        <v>
40</v>
      </c>
      <c r="I39" s="4332">
        <v>
60</v>
      </c>
      <c r="J39" s="4332">
        <v>
24</v>
      </c>
      <c r="K39" s="4332">
        <v>
46</v>
      </c>
      <c r="L39" s="4332">
        <v>
12</v>
      </c>
      <c r="M39" s="4332">
        <v>
13</v>
      </c>
      <c r="N39" s="4332">
        <v>
2</v>
      </c>
      <c r="O39" s="4332">
        <v>
2</v>
      </c>
      <c r="P39" s="4332" t="s">
        <v>
374</v>
      </c>
      <c r="Q39" s="4332" t="s">
        <v>
374</v>
      </c>
    </row>
    <row r="40" spans="1:17" s="173" customFormat="1" ht="18" customHeight="1">
      <c r="A40" s="137" t="s">
        <v>
9927</v>
      </c>
      <c r="B40" s="4332">
        <v>
74</v>
      </c>
      <c r="C40" s="4332">
        <v>
66</v>
      </c>
      <c r="D40" s="4332">
        <v>
86</v>
      </c>
      <c r="E40" s="4332">
        <v>
98</v>
      </c>
      <c r="F40" s="4332">
        <v>
64</v>
      </c>
      <c r="G40" s="4332">
        <v>
76</v>
      </c>
      <c r="H40" s="4332">
        <v>
42</v>
      </c>
      <c r="I40" s="4332">
        <v>
56</v>
      </c>
      <c r="J40" s="4332">
        <v>
33</v>
      </c>
      <c r="K40" s="4332">
        <v>
67</v>
      </c>
      <c r="L40" s="4332">
        <v>
13</v>
      </c>
      <c r="M40" s="4332">
        <v>
17</v>
      </c>
      <c r="N40" s="4332">
        <v>
5</v>
      </c>
      <c r="O40" s="4332">
        <v>
11</v>
      </c>
      <c r="P40" s="4332">
        <v>
1</v>
      </c>
      <c r="Q40" s="4332">
        <v>
4</v>
      </c>
    </row>
    <row r="41" spans="1:17" s="173" customFormat="1" ht="18" customHeight="1">
      <c r="A41" s="137" t="s">
        <v>
9928</v>
      </c>
      <c r="B41" s="4332">
        <v>
85</v>
      </c>
      <c r="C41" s="4332">
        <v>
91</v>
      </c>
      <c r="D41" s="4332">
        <v>
123</v>
      </c>
      <c r="E41" s="4332">
        <v>
135</v>
      </c>
      <c r="F41" s="4332">
        <v>
67</v>
      </c>
      <c r="G41" s="4332">
        <v>
83</v>
      </c>
      <c r="H41" s="4332">
        <v>
64</v>
      </c>
      <c r="I41" s="4332">
        <v>
102</v>
      </c>
      <c r="J41" s="4332">
        <v>
47</v>
      </c>
      <c r="K41" s="4332">
        <v>
57</v>
      </c>
      <c r="L41" s="4332">
        <v>
12</v>
      </c>
      <c r="M41" s="4332">
        <v>
35</v>
      </c>
      <c r="N41" s="4332" t="s">
        <v>
374</v>
      </c>
      <c r="O41" s="4332">
        <v>
6</v>
      </c>
      <c r="P41" s="4332" t="s">
        <v>
374</v>
      </c>
      <c r="Q41" s="4332">
        <v>
1</v>
      </c>
    </row>
    <row r="42" spans="1:17" s="174" customFormat="1" ht="18" customHeight="1">
      <c r="A42" s="137" t="s">
        <v>
9929</v>
      </c>
      <c r="B42" s="4332">
        <v>
76</v>
      </c>
      <c r="C42" s="4332">
        <v>
63</v>
      </c>
      <c r="D42" s="4332">
        <v>
67</v>
      </c>
      <c r="E42" s="4332">
        <v>
66</v>
      </c>
      <c r="F42" s="4332">
        <v>
41</v>
      </c>
      <c r="G42" s="4332">
        <v>
57</v>
      </c>
      <c r="H42" s="4332">
        <v>
46</v>
      </c>
      <c r="I42" s="4332">
        <v>
57</v>
      </c>
      <c r="J42" s="4332">
        <v>
28</v>
      </c>
      <c r="K42" s="4332">
        <v>
41</v>
      </c>
      <c r="L42" s="4332">
        <v>
6</v>
      </c>
      <c r="M42" s="4332">
        <v>
15</v>
      </c>
      <c r="N42" s="4332">
        <v>
1</v>
      </c>
      <c r="O42" s="4332">
        <v>
6</v>
      </c>
      <c r="P42" s="4332" t="s">
        <v>
374</v>
      </c>
      <c r="Q42" s="4332">
        <v>
1</v>
      </c>
    </row>
    <row r="43" spans="1:17" s="173" customFormat="1" ht="18" customHeight="1">
      <c r="A43" s="137" t="s">
        <v>
9930</v>
      </c>
      <c r="B43" s="4332">
        <v>
65</v>
      </c>
      <c r="C43" s="4332">
        <v>
60</v>
      </c>
      <c r="D43" s="4332">
        <v>
75</v>
      </c>
      <c r="E43" s="4332">
        <v>
76</v>
      </c>
      <c r="F43" s="4332">
        <v>
52</v>
      </c>
      <c r="G43" s="4332">
        <v>
53</v>
      </c>
      <c r="H43" s="4332">
        <v>
32</v>
      </c>
      <c r="I43" s="4332">
        <v>
55</v>
      </c>
      <c r="J43" s="4332">
        <v>
32</v>
      </c>
      <c r="K43" s="4332">
        <v>
50</v>
      </c>
      <c r="L43" s="4332">
        <v>
11</v>
      </c>
      <c r="M43" s="4332">
        <v>
27</v>
      </c>
      <c r="N43" s="4332">
        <v>
2</v>
      </c>
      <c r="O43" s="4332">
        <v>
12</v>
      </c>
      <c r="P43" s="4332" t="s">
        <v>
374</v>
      </c>
      <c r="Q43" s="4332">
        <v>
3</v>
      </c>
    </row>
    <row r="44" spans="1:17" s="173" customFormat="1" ht="18" customHeight="1">
      <c r="A44" s="137" t="s">
        <v>
9931</v>
      </c>
      <c r="B44" s="4332">
        <v>
67</v>
      </c>
      <c r="C44" s="4332">
        <v>
77</v>
      </c>
      <c r="D44" s="4332">
        <v>
88</v>
      </c>
      <c r="E44" s="4332">
        <v>
79</v>
      </c>
      <c r="F44" s="4332">
        <v>
64</v>
      </c>
      <c r="G44" s="4332">
        <v>
68</v>
      </c>
      <c r="H44" s="4332">
        <v>
46</v>
      </c>
      <c r="I44" s="4332">
        <v>
63</v>
      </c>
      <c r="J44" s="4332">
        <v>
36</v>
      </c>
      <c r="K44" s="4332">
        <v>
52</v>
      </c>
      <c r="L44" s="4332">
        <v>
11</v>
      </c>
      <c r="M44" s="4332">
        <v>
27</v>
      </c>
      <c r="N44" s="4332">
        <v>
3</v>
      </c>
      <c r="O44" s="4332">
        <v>
8</v>
      </c>
      <c r="P44" s="4332" t="s">
        <v>
374</v>
      </c>
      <c r="Q44" s="4332" t="s">
        <v>
374</v>
      </c>
    </row>
    <row r="45" spans="1:17" s="173" customFormat="1" ht="18" customHeight="1">
      <c r="A45" s="137" t="s">
        <v>
9932</v>
      </c>
      <c r="B45" s="4332">
        <v>
64</v>
      </c>
      <c r="C45" s="4332">
        <v>
36</v>
      </c>
      <c r="D45" s="4332">
        <v>
54</v>
      </c>
      <c r="E45" s="4332">
        <v>
62</v>
      </c>
      <c r="F45" s="4332">
        <v>
39</v>
      </c>
      <c r="G45" s="4332">
        <v>
59</v>
      </c>
      <c r="H45" s="4332">
        <v>
44</v>
      </c>
      <c r="I45" s="4332">
        <v>
47</v>
      </c>
      <c r="J45" s="4332">
        <v>
15</v>
      </c>
      <c r="K45" s="4332">
        <v>
38</v>
      </c>
      <c r="L45" s="4332">
        <v>
6</v>
      </c>
      <c r="M45" s="4332">
        <v>
22</v>
      </c>
      <c r="N45" s="4332" t="s">
        <v>
374</v>
      </c>
      <c r="O45" s="4332">
        <v>
3</v>
      </c>
      <c r="P45" s="4332" t="s">
        <v>
374</v>
      </c>
      <c r="Q45" s="4332" t="s">
        <v>
374</v>
      </c>
    </row>
    <row r="46" spans="1:17" s="174" customFormat="1" ht="18" customHeight="1">
      <c r="A46" s="137" t="s">
        <v>
9933</v>
      </c>
      <c r="B46" s="4332">
        <v>
56</v>
      </c>
      <c r="C46" s="4332">
        <v>
52</v>
      </c>
      <c r="D46" s="4332">
        <v>
53</v>
      </c>
      <c r="E46" s="4332">
        <v>
70</v>
      </c>
      <c r="F46" s="4332">
        <v>
31</v>
      </c>
      <c r="G46" s="4332">
        <v>
36</v>
      </c>
      <c r="H46" s="4332">
        <v>
20</v>
      </c>
      <c r="I46" s="4332">
        <v>
34</v>
      </c>
      <c r="J46" s="4332">
        <v>
20</v>
      </c>
      <c r="K46" s="4332">
        <v>
36</v>
      </c>
      <c r="L46" s="4332">
        <v>
4</v>
      </c>
      <c r="M46" s="4332">
        <v>
15</v>
      </c>
      <c r="N46" s="4332">
        <v>
4</v>
      </c>
      <c r="O46" s="4332">
        <v>
4</v>
      </c>
      <c r="P46" s="4332" t="s">
        <v>
374</v>
      </c>
      <c r="Q46" s="4332" t="s">
        <v>
374</v>
      </c>
    </row>
    <row r="47" spans="1:17" s="173" customFormat="1" ht="18" customHeight="1">
      <c r="A47" s="240" t="s">
        <v>
9934</v>
      </c>
      <c r="B47" s="4332">
        <v>
73</v>
      </c>
      <c r="C47" s="4332">
        <v>
60</v>
      </c>
      <c r="D47" s="4332">
        <v>
71</v>
      </c>
      <c r="E47" s="4332">
        <v>
63</v>
      </c>
      <c r="F47" s="4332">
        <v>
35</v>
      </c>
      <c r="G47" s="4332">
        <v>
50</v>
      </c>
      <c r="H47" s="4332">
        <v>
21</v>
      </c>
      <c r="I47" s="4332">
        <v>
56</v>
      </c>
      <c r="J47" s="4332">
        <v>
16</v>
      </c>
      <c r="K47" s="4332">
        <v>
48</v>
      </c>
      <c r="L47" s="4332">
        <v>
12</v>
      </c>
      <c r="M47" s="4332">
        <v>
19</v>
      </c>
      <c r="N47" s="4332">
        <v>
3</v>
      </c>
      <c r="O47" s="4332">
        <v>
5</v>
      </c>
      <c r="P47" s="4332" t="s">
        <v>
374</v>
      </c>
      <c r="Q47" s="4332">
        <v>
2</v>
      </c>
    </row>
    <row r="48" spans="1:17" s="173" customFormat="1" ht="18" customHeight="1">
      <c r="A48" s="240" t="s">
        <v>
9935</v>
      </c>
      <c r="B48" s="4332">
        <v>
47</v>
      </c>
      <c r="C48" s="4332">
        <v>
37</v>
      </c>
      <c r="D48" s="4332">
        <v>
52</v>
      </c>
      <c r="E48" s="4332">
        <v>
44</v>
      </c>
      <c r="F48" s="4332">
        <v>
32</v>
      </c>
      <c r="G48" s="4332">
        <v>
48</v>
      </c>
      <c r="H48" s="4332">
        <v>
40</v>
      </c>
      <c r="I48" s="4332">
        <v>
56</v>
      </c>
      <c r="J48" s="4332">
        <v>
24</v>
      </c>
      <c r="K48" s="4332">
        <v>
31</v>
      </c>
      <c r="L48" s="4332">
        <v>
5</v>
      </c>
      <c r="M48" s="4332">
        <v>
14</v>
      </c>
      <c r="N48" s="4332">
        <v>
2</v>
      </c>
      <c r="O48" s="4332">
        <v>
8</v>
      </c>
      <c r="P48" s="4332">
        <v>
1</v>
      </c>
      <c r="Q48" s="4332" t="s">
        <v>
374</v>
      </c>
    </row>
    <row r="49" spans="1:17" s="174" customFormat="1" ht="18" customHeight="1">
      <c r="A49" s="240" t="s">
        <v>
9936</v>
      </c>
      <c r="B49" s="4332">
        <v>
74</v>
      </c>
      <c r="C49" s="4332">
        <v>
64</v>
      </c>
      <c r="D49" s="4332">
        <v>
85</v>
      </c>
      <c r="E49" s="4332">
        <v>
94</v>
      </c>
      <c r="F49" s="4332">
        <v>
53</v>
      </c>
      <c r="G49" s="4332">
        <v>
68</v>
      </c>
      <c r="H49" s="4332">
        <v>
57</v>
      </c>
      <c r="I49" s="4332">
        <v>
79</v>
      </c>
      <c r="J49" s="4332">
        <v>
24</v>
      </c>
      <c r="K49" s="4332">
        <v>
49</v>
      </c>
      <c r="L49" s="4332">
        <v>
11</v>
      </c>
      <c r="M49" s="4332">
        <v>
17</v>
      </c>
      <c r="N49" s="4332">
        <v>
2</v>
      </c>
      <c r="O49" s="4332">
        <v>
5</v>
      </c>
      <c r="P49" s="4332" t="s">
        <v>
374</v>
      </c>
      <c r="Q49" s="4332">
        <v>
2</v>
      </c>
    </row>
    <row r="50" spans="1:17" s="173" customFormat="1" ht="18" customHeight="1">
      <c r="A50" s="137" t="s">
        <v>
9937</v>
      </c>
      <c r="B50" s="4332">
        <v>
33</v>
      </c>
      <c r="C50" s="4332">
        <v>
32</v>
      </c>
      <c r="D50" s="4332">
        <v>
32</v>
      </c>
      <c r="E50" s="4332">
        <v>
37</v>
      </c>
      <c r="F50" s="4332">
        <v>
25</v>
      </c>
      <c r="G50" s="4332">
        <v>
34</v>
      </c>
      <c r="H50" s="4332">
        <v>
19</v>
      </c>
      <c r="I50" s="4332">
        <v>
28</v>
      </c>
      <c r="J50" s="4332">
        <v>
11</v>
      </c>
      <c r="K50" s="4332">
        <v>
21</v>
      </c>
      <c r="L50" s="4332">
        <v>
5</v>
      </c>
      <c r="M50" s="4332">
        <v>
12</v>
      </c>
      <c r="N50" s="4332" t="s">
        <v>
374</v>
      </c>
      <c r="O50" s="4332">
        <v>
3</v>
      </c>
      <c r="P50" s="4332" t="s">
        <v>
374</v>
      </c>
      <c r="Q50" s="4332">
        <v>
1</v>
      </c>
    </row>
    <row r="51" spans="1:17" s="173" customFormat="1" ht="18" customHeight="1">
      <c r="A51" s="137" t="s">
        <v>
9938</v>
      </c>
      <c r="B51" s="4332">
        <v>
103</v>
      </c>
      <c r="C51" s="4332">
        <v>
104</v>
      </c>
      <c r="D51" s="4332">
        <v>
105</v>
      </c>
      <c r="E51" s="4332">
        <v>
105</v>
      </c>
      <c r="F51" s="4332">
        <v>
73</v>
      </c>
      <c r="G51" s="4332">
        <v>
87</v>
      </c>
      <c r="H51" s="4332">
        <v>
46</v>
      </c>
      <c r="I51" s="4332">
        <v>
71</v>
      </c>
      <c r="J51" s="4332">
        <v>
31</v>
      </c>
      <c r="K51" s="4332">
        <v>
64</v>
      </c>
      <c r="L51" s="4332">
        <v>
7</v>
      </c>
      <c r="M51" s="4332">
        <v>
39</v>
      </c>
      <c r="N51" s="4332">
        <v>
2</v>
      </c>
      <c r="O51" s="4332">
        <v>
11</v>
      </c>
      <c r="P51" s="4332">
        <v>
1</v>
      </c>
      <c r="Q51" s="4332">
        <v>
1</v>
      </c>
    </row>
    <row r="52" spans="1:17" s="173" customFormat="1" ht="18" customHeight="1">
      <c r="A52" s="137" t="s">
        <v>
9939</v>
      </c>
      <c r="B52" s="4332">
        <v>
88</v>
      </c>
      <c r="C52" s="4332">
        <v>
88</v>
      </c>
      <c r="D52" s="4332">
        <v>
102</v>
      </c>
      <c r="E52" s="4332">
        <v>
95</v>
      </c>
      <c r="F52" s="4332">
        <v>
61</v>
      </c>
      <c r="G52" s="4332">
        <v>
72</v>
      </c>
      <c r="H52" s="4332">
        <v>
40</v>
      </c>
      <c r="I52" s="4332">
        <v>
70</v>
      </c>
      <c r="J52" s="4332">
        <v>
32</v>
      </c>
      <c r="K52" s="4332">
        <v>
47</v>
      </c>
      <c r="L52" s="4332">
        <v>
12</v>
      </c>
      <c r="M52" s="4332">
        <v>
21</v>
      </c>
      <c r="N52" s="4332">
        <v>
1</v>
      </c>
      <c r="O52" s="4332">
        <v>
6</v>
      </c>
      <c r="P52" s="4332" t="s">
        <v>
374</v>
      </c>
      <c r="Q52" s="4332">
        <v>
1</v>
      </c>
    </row>
    <row r="53" spans="1:17" s="174" customFormat="1" ht="18" customHeight="1">
      <c r="A53" s="137" t="s">
        <v>
9940</v>
      </c>
      <c r="B53" s="4332">
        <v>
141</v>
      </c>
      <c r="C53" s="4332">
        <v>
143</v>
      </c>
      <c r="D53" s="4332">
        <v>
145</v>
      </c>
      <c r="E53" s="4332">
        <v>
166</v>
      </c>
      <c r="F53" s="4332">
        <v>
97</v>
      </c>
      <c r="G53" s="4332">
        <v>
103</v>
      </c>
      <c r="H53" s="4332">
        <v>
55</v>
      </c>
      <c r="I53" s="4332">
        <v>
105</v>
      </c>
      <c r="J53" s="4332">
        <v>
32</v>
      </c>
      <c r="K53" s="4332">
        <v>
50</v>
      </c>
      <c r="L53" s="4332">
        <v>
10</v>
      </c>
      <c r="M53" s="4332">
        <v>
23</v>
      </c>
      <c r="N53" s="4332">
        <v>
4</v>
      </c>
      <c r="O53" s="4332">
        <v>
7</v>
      </c>
      <c r="P53" s="4332" t="s">
        <v>
374</v>
      </c>
      <c r="Q53" s="4332" t="s">
        <v>
374</v>
      </c>
    </row>
    <row r="54" spans="1:17" s="173" customFormat="1" ht="18" customHeight="1">
      <c r="A54" s="137" t="s">
        <v>
9941</v>
      </c>
      <c r="B54" s="4332">
        <v>
141</v>
      </c>
      <c r="C54" s="4332">
        <v>
144</v>
      </c>
      <c r="D54" s="4332">
        <v>
152</v>
      </c>
      <c r="E54" s="4332">
        <v>
172</v>
      </c>
      <c r="F54" s="4332">
        <v>
105</v>
      </c>
      <c r="G54" s="4332">
        <v>
134</v>
      </c>
      <c r="H54" s="4332">
        <v>
78</v>
      </c>
      <c r="I54" s="4332">
        <v>
138</v>
      </c>
      <c r="J54" s="4332">
        <v>
38</v>
      </c>
      <c r="K54" s="4332">
        <v>
101</v>
      </c>
      <c r="L54" s="4332">
        <v>
23</v>
      </c>
      <c r="M54" s="4332">
        <v>
49</v>
      </c>
      <c r="N54" s="4332">
        <v>
5</v>
      </c>
      <c r="O54" s="4332">
        <v>
12</v>
      </c>
      <c r="P54" s="4332">
        <v>
1</v>
      </c>
      <c r="Q54" s="4332">
        <v>
3</v>
      </c>
    </row>
    <row r="55" spans="1:17" s="173" customFormat="1" ht="18" customHeight="1">
      <c r="A55" s="137" t="s">
        <v>
9942</v>
      </c>
      <c r="B55" s="4332">
        <v>
167</v>
      </c>
      <c r="C55" s="4332">
        <v>
157</v>
      </c>
      <c r="D55" s="4332">
        <v>
193</v>
      </c>
      <c r="E55" s="4332">
        <v>
188</v>
      </c>
      <c r="F55" s="4332">
        <v>
135</v>
      </c>
      <c r="G55" s="4332">
        <v>
141</v>
      </c>
      <c r="H55" s="4332">
        <v>
110</v>
      </c>
      <c r="I55" s="4332">
        <v>
169</v>
      </c>
      <c r="J55" s="4332">
        <v>
62</v>
      </c>
      <c r="K55" s="4332">
        <v>
117</v>
      </c>
      <c r="L55" s="4332">
        <v>
14</v>
      </c>
      <c r="M55" s="4332">
        <v>
65</v>
      </c>
      <c r="N55" s="4332">
        <v>
3</v>
      </c>
      <c r="O55" s="4332">
        <v>
23</v>
      </c>
      <c r="P55" s="4332" t="s">
        <v>
374</v>
      </c>
      <c r="Q55" s="4332">
        <v>
5</v>
      </c>
    </row>
    <row r="56" spans="1:17" s="173" customFormat="1" ht="18" customHeight="1">
      <c r="A56" s="137" t="s">
        <v>
9943</v>
      </c>
      <c r="B56" s="4332">
        <v>
179</v>
      </c>
      <c r="C56" s="4332">
        <v>
168</v>
      </c>
      <c r="D56" s="4332">
        <v>
171</v>
      </c>
      <c r="E56" s="4332">
        <v>
185</v>
      </c>
      <c r="F56" s="4332">
        <v>
98</v>
      </c>
      <c r="G56" s="4332">
        <v>
139</v>
      </c>
      <c r="H56" s="4332">
        <v>
61</v>
      </c>
      <c r="I56" s="4332">
        <v>
79</v>
      </c>
      <c r="J56" s="4332">
        <v>
40</v>
      </c>
      <c r="K56" s="4332">
        <v>
86</v>
      </c>
      <c r="L56" s="4332">
        <v>
12</v>
      </c>
      <c r="M56" s="4332">
        <v>
34</v>
      </c>
      <c r="N56" s="4332">
        <v>
3</v>
      </c>
      <c r="O56" s="4332">
        <v>
8</v>
      </c>
      <c r="P56" s="4332" t="s">
        <v>
374</v>
      </c>
      <c r="Q56" s="4332">
        <v>
3</v>
      </c>
    </row>
    <row r="57" spans="1:17" s="173" customFormat="1" ht="18" customHeight="1">
      <c r="A57" s="137" t="s">
        <v>
9944</v>
      </c>
      <c r="B57" s="4332">
        <v>
105</v>
      </c>
      <c r="C57" s="4332">
        <v>
92</v>
      </c>
      <c r="D57" s="4332">
        <v>
110</v>
      </c>
      <c r="E57" s="4332">
        <v>
131</v>
      </c>
      <c r="F57" s="4332">
        <v>
83</v>
      </c>
      <c r="G57" s="4332">
        <v>
97</v>
      </c>
      <c r="H57" s="4332">
        <v>
52</v>
      </c>
      <c r="I57" s="4332">
        <v>
76</v>
      </c>
      <c r="J57" s="4332">
        <v>
30</v>
      </c>
      <c r="K57" s="4332">
        <v>
67</v>
      </c>
      <c r="L57" s="4332">
        <v>
14</v>
      </c>
      <c r="M57" s="4332">
        <v>
27</v>
      </c>
      <c r="N57" s="4332">
        <v>
3</v>
      </c>
      <c r="O57" s="4332">
        <v>
8</v>
      </c>
      <c r="P57" s="4332" t="s">
        <v>
374</v>
      </c>
      <c r="Q57" s="4332">
        <v>
1</v>
      </c>
    </row>
    <row r="58" spans="1:17" s="173" customFormat="1" ht="18" customHeight="1">
      <c r="A58" s="137" t="s">
        <v>
9945</v>
      </c>
      <c r="B58" s="4332">
        <v>
135</v>
      </c>
      <c r="C58" s="4332">
        <v>
123</v>
      </c>
      <c r="D58" s="4332">
        <v>
147</v>
      </c>
      <c r="E58" s="4332">
        <v>
172</v>
      </c>
      <c r="F58" s="4332">
        <v>
94</v>
      </c>
      <c r="G58" s="4332">
        <v>
96</v>
      </c>
      <c r="H58" s="4332">
        <v>
72</v>
      </c>
      <c r="I58" s="4332">
        <v>
90</v>
      </c>
      <c r="J58" s="4332">
        <v>
33</v>
      </c>
      <c r="K58" s="4332">
        <v>
65</v>
      </c>
      <c r="L58" s="4332">
        <v>
10</v>
      </c>
      <c r="M58" s="4332">
        <v>
36</v>
      </c>
      <c r="N58" s="4332">
        <v>
4</v>
      </c>
      <c r="O58" s="4332">
        <v>
13</v>
      </c>
      <c r="P58" s="4332" t="s">
        <v>
374</v>
      </c>
      <c r="Q58" s="4332">
        <v>
4</v>
      </c>
    </row>
    <row r="59" spans="1:17" s="173" customFormat="1" ht="18" customHeight="1">
      <c r="A59" s="137" t="s">
        <v>
9946</v>
      </c>
      <c r="B59" s="4332">
        <v>
88</v>
      </c>
      <c r="C59" s="4332">
        <v>
93</v>
      </c>
      <c r="D59" s="4332">
        <v>
117</v>
      </c>
      <c r="E59" s="4332">
        <v>
112</v>
      </c>
      <c r="F59" s="4332">
        <v>
60</v>
      </c>
      <c r="G59" s="4332">
        <v>
85</v>
      </c>
      <c r="H59" s="4332">
        <v>
49</v>
      </c>
      <c r="I59" s="4332">
        <v>
78</v>
      </c>
      <c r="J59" s="4332">
        <v>
31</v>
      </c>
      <c r="K59" s="4332">
        <v>
54</v>
      </c>
      <c r="L59" s="4332">
        <v>
9</v>
      </c>
      <c r="M59" s="4332">
        <v>
30</v>
      </c>
      <c r="N59" s="4332" t="s">
        <v>
374</v>
      </c>
      <c r="O59" s="4332">
        <v>
6</v>
      </c>
      <c r="P59" s="4332" t="s">
        <v>
374</v>
      </c>
      <c r="Q59" s="4332">
        <v>
1</v>
      </c>
    </row>
    <row r="60" spans="1:17" s="173" customFormat="1" ht="18" customHeight="1">
      <c r="A60" s="137" t="s">
        <v>
9947</v>
      </c>
      <c r="B60" s="4332">
        <v>
98</v>
      </c>
      <c r="C60" s="4332">
        <v>
125</v>
      </c>
      <c r="D60" s="4332">
        <v>
141</v>
      </c>
      <c r="E60" s="4332">
        <v>
160</v>
      </c>
      <c r="F60" s="4332">
        <v>
99</v>
      </c>
      <c r="G60" s="4332">
        <v>
146</v>
      </c>
      <c r="H60" s="4332">
        <v>
71</v>
      </c>
      <c r="I60" s="4332">
        <v>
130</v>
      </c>
      <c r="J60" s="4332">
        <v>
61</v>
      </c>
      <c r="K60" s="4332">
        <v>
105</v>
      </c>
      <c r="L60" s="4332">
        <v>
17</v>
      </c>
      <c r="M60" s="4332">
        <v>
47</v>
      </c>
      <c r="N60" s="4332">
        <v>
6</v>
      </c>
      <c r="O60" s="4332">
        <v>
3</v>
      </c>
      <c r="P60" s="4332">
        <v>
1</v>
      </c>
      <c r="Q60" s="4332">
        <v>
1</v>
      </c>
    </row>
    <row r="61" spans="1:17" s="173" customFormat="1" ht="18" customHeight="1">
      <c r="A61" s="137" t="s">
        <v>
9948</v>
      </c>
      <c r="B61" s="4332">
        <v>
104</v>
      </c>
      <c r="C61" s="4332">
        <v>
97</v>
      </c>
      <c r="D61" s="4332">
        <v>
113</v>
      </c>
      <c r="E61" s="4332">
        <v>
102</v>
      </c>
      <c r="F61" s="4332">
        <v>
77</v>
      </c>
      <c r="G61" s="4332">
        <v>
100</v>
      </c>
      <c r="H61" s="4332">
        <v>
63</v>
      </c>
      <c r="I61" s="4332">
        <v>
98</v>
      </c>
      <c r="J61" s="4332">
        <v>
34</v>
      </c>
      <c r="K61" s="4332">
        <v>
73</v>
      </c>
      <c r="L61" s="4332">
        <v>
18</v>
      </c>
      <c r="M61" s="4332">
        <v>
28</v>
      </c>
      <c r="N61" s="4332">
        <v>
2</v>
      </c>
      <c r="O61" s="4332">
        <v>
11</v>
      </c>
      <c r="P61" s="4332" t="s">
        <v>
374</v>
      </c>
      <c r="Q61" s="4332">
        <v>
3</v>
      </c>
    </row>
    <row r="62" spans="1:17" s="174" customFormat="1" ht="18" customHeight="1">
      <c r="A62" s="137" t="s">
        <v>
9949</v>
      </c>
      <c r="B62" s="4332">
        <v>
75</v>
      </c>
      <c r="C62" s="4332">
        <v>
71</v>
      </c>
      <c r="D62" s="4332">
        <v>
83</v>
      </c>
      <c r="E62" s="4332">
        <v>
92</v>
      </c>
      <c r="F62" s="4332">
        <v>
55</v>
      </c>
      <c r="G62" s="4332">
        <v>
61</v>
      </c>
      <c r="H62" s="4332">
        <v>
45</v>
      </c>
      <c r="I62" s="4332">
        <v>
53</v>
      </c>
      <c r="J62" s="4332">
        <v>
22</v>
      </c>
      <c r="K62" s="4332">
        <v>
54</v>
      </c>
      <c r="L62" s="4332">
        <v>
10</v>
      </c>
      <c r="M62" s="4332">
        <v>
16</v>
      </c>
      <c r="N62" s="4332">
        <v>
3</v>
      </c>
      <c r="O62" s="4332">
        <v>
4</v>
      </c>
      <c r="P62" s="4332">
        <v>
1</v>
      </c>
      <c r="Q62" s="4332" t="s">
        <v>
374</v>
      </c>
    </row>
    <row r="63" spans="1:17" s="173" customFormat="1" ht="18" customHeight="1">
      <c r="A63" s="137" t="s">
        <v>
9950</v>
      </c>
      <c r="B63" s="4332">
        <v>
42</v>
      </c>
      <c r="C63" s="4332">
        <v>
40</v>
      </c>
      <c r="D63" s="4332">
        <v>
50</v>
      </c>
      <c r="E63" s="4332">
        <v>
73</v>
      </c>
      <c r="F63" s="4332">
        <v>
48</v>
      </c>
      <c r="G63" s="4332">
        <v>
45</v>
      </c>
      <c r="H63" s="4332">
        <v>
32</v>
      </c>
      <c r="I63" s="4332">
        <v>
43</v>
      </c>
      <c r="J63" s="4332">
        <v>
15</v>
      </c>
      <c r="K63" s="4332">
        <v>
33</v>
      </c>
      <c r="L63" s="4332">
        <v>
5</v>
      </c>
      <c r="M63" s="4332">
        <v>
17</v>
      </c>
      <c r="N63" s="4332">
        <v>
1</v>
      </c>
      <c r="O63" s="4332">
        <v>
7</v>
      </c>
      <c r="P63" s="4332" t="s">
        <v>
374</v>
      </c>
      <c r="Q63" s="4332">
        <v>
2</v>
      </c>
    </row>
    <row r="64" spans="1:17" s="173" customFormat="1" ht="18" customHeight="1">
      <c r="A64" s="137" t="s">
        <v>
9951</v>
      </c>
      <c r="B64" s="4332">
        <v>
39</v>
      </c>
      <c r="C64" s="4332">
        <v>
23</v>
      </c>
      <c r="D64" s="4332">
        <v>
56</v>
      </c>
      <c r="E64" s="4332">
        <v>
46</v>
      </c>
      <c r="F64" s="4332">
        <v>
30</v>
      </c>
      <c r="G64" s="4332">
        <v>
47</v>
      </c>
      <c r="H64" s="4332">
        <v>
27</v>
      </c>
      <c r="I64" s="4332">
        <v>
38</v>
      </c>
      <c r="J64" s="4332">
        <v>
15</v>
      </c>
      <c r="K64" s="4332">
        <v>
23</v>
      </c>
      <c r="L64" s="4332">
        <v>
8</v>
      </c>
      <c r="M64" s="4332">
        <v>
15</v>
      </c>
      <c r="N64" s="4332">
        <v>
2</v>
      </c>
      <c r="O64" s="4332">
        <v>
9</v>
      </c>
      <c r="P64" s="4332" t="s">
        <v>
374</v>
      </c>
      <c r="Q64" s="4332">
        <v>
1</v>
      </c>
    </row>
    <row r="65" spans="1:17" s="173" customFormat="1" ht="18" customHeight="1">
      <c r="A65" s="137" t="s">
        <v>
9952</v>
      </c>
      <c r="B65" s="4332">
        <v>
168</v>
      </c>
      <c r="C65" s="4332">
        <v>
166</v>
      </c>
      <c r="D65" s="4332">
        <v>
203</v>
      </c>
      <c r="E65" s="4332">
        <v>
210</v>
      </c>
      <c r="F65" s="4332">
        <v>
122</v>
      </c>
      <c r="G65" s="4332">
        <v>
189</v>
      </c>
      <c r="H65" s="4332">
        <v>
94</v>
      </c>
      <c r="I65" s="4332">
        <v>
175</v>
      </c>
      <c r="J65" s="4332">
        <v>
66</v>
      </c>
      <c r="K65" s="4332">
        <v>
123</v>
      </c>
      <c r="L65" s="4332">
        <v>
18</v>
      </c>
      <c r="M65" s="4332">
        <v>
54</v>
      </c>
      <c r="N65" s="4332">
        <v>
7</v>
      </c>
      <c r="O65" s="4332">
        <v>
22</v>
      </c>
      <c r="P65" s="4332" t="s">
        <v>
374</v>
      </c>
      <c r="Q65" s="4332">
        <v>
1</v>
      </c>
    </row>
    <row r="66" spans="1:17" s="173" customFormat="1" ht="18" customHeight="1">
      <c r="A66" s="137" t="s">
        <v>
9953</v>
      </c>
      <c r="B66" s="4332">
        <v>
93</v>
      </c>
      <c r="C66" s="4332">
        <v>
74</v>
      </c>
      <c r="D66" s="4332">
        <v>
83</v>
      </c>
      <c r="E66" s="4332">
        <v>
89</v>
      </c>
      <c r="F66" s="4332">
        <v>
63</v>
      </c>
      <c r="G66" s="4332">
        <v>
77</v>
      </c>
      <c r="H66" s="4332">
        <v>
41</v>
      </c>
      <c r="I66" s="4332">
        <v>
60</v>
      </c>
      <c r="J66" s="4332">
        <v>
34</v>
      </c>
      <c r="K66" s="4332">
        <v>
55</v>
      </c>
      <c r="L66" s="4332">
        <v>
9</v>
      </c>
      <c r="M66" s="4332">
        <v>
29</v>
      </c>
      <c r="N66" s="4332">
        <v>
4</v>
      </c>
      <c r="O66" s="4332">
        <v>
16</v>
      </c>
      <c r="P66" s="4332" t="s">
        <v>
374</v>
      </c>
      <c r="Q66" s="4332">
        <v>
1</v>
      </c>
    </row>
    <row r="67" spans="1:17" s="173" customFormat="1" ht="18" customHeight="1">
      <c r="A67" s="137" t="s">
        <v>
9954</v>
      </c>
      <c r="B67" s="4332">
        <v>
90</v>
      </c>
      <c r="C67" s="4332">
        <v>
78</v>
      </c>
      <c r="D67" s="4332">
        <v>
91</v>
      </c>
      <c r="E67" s="4332">
        <v>
97</v>
      </c>
      <c r="F67" s="4332">
        <v>
54</v>
      </c>
      <c r="G67" s="4332">
        <v>
68</v>
      </c>
      <c r="H67" s="4332">
        <v>
27</v>
      </c>
      <c r="I67" s="4332">
        <v>
59</v>
      </c>
      <c r="J67" s="4332">
        <v>
24</v>
      </c>
      <c r="K67" s="4332">
        <v>
48</v>
      </c>
      <c r="L67" s="4332">
        <v>
12</v>
      </c>
      <c r="M67" s="4332">
        <v>
21</v>
      </c>
      <c r="N67" s="4332">
        <v>
4</v>
      </c>
      <c r="O67" s="4332">
        <v>
11</v>
      </c>
      <c r="P67" s="4332" t="s">
        <v>
374</v>
      </c>
      <c r="Q67" s="4332">
        <v>
2</v>
      </c>
    </row>
    <row r="68" spans="1:17" s="173" customFormat="1" ht="18" customHeight="1">
      <c r="A68" s="137" t="s">
        <v>
9955</v>
      </c>
      <c r="B68" s="4332">
        <v>
97</v>
      </c>
      <c r="C68" s="4332">
        <v>
99</v>
      </c>
      <c r="D68" s="4332">
        <v>
127</v>
      </c>
      <c r="E68" s="4332">
        <v>
99</v>
      </c>
      <c r="F68" s="4332">
        <v>
64</v>
      </c>
      <c r="G68" s="4332">
        <v>
89</v>
      </c>
      <c r="H68" s="4332">
        <v>
58</v>
      </c>
      <c r="I68" s="4332">
        <v>
82</v>
      </c>
      <c r="J68" s="4332">
        <v>
31</v>
      </c>
      <c r="K68" s="4332">
        <v>
70</v>
      </c>
      <c r="L68" s="4332">
        <v>
14</v>
      </c>
      <c r="M68" s="4332">
        <v>
38</v>
      </c>
      <c r="N68" s="4332">
        <v>
2</v>
      </c>
      <c r="O68" s="4332">
        <v>
12</v>
      </c>
      <c r="P68" s="4332" t="s">
        <v>
374</v>
      </c>
      <c r="Q68" s="4332">
        <v>
1</v>
      </c>
    </row>
    <row r="69" spans="1:17" s="173" customFormat="1" ht="18" customHeight="1">
      <c r="A69" s="137" t="s">
        <v>
9956</v>
      </c>
      <c r="B69" s="4332">
        <v>
127</v>
      </c>
      <c r="C69" s="4332">
        <v>
110</v>
      </c>
      <c r="D69" s="4332">
        <v>
141</v>
      </c>
      <c r="E69" s="4332">
        <v>
149</v>
      </c>
      <c r="F69" s="4332">
        <v>
60</v>
      </c>
      <c r="G69" s="4332">
        <v>
92</v>
      </c>
      <c r="H69" s="4332">
        <v>
54</v>
      </c>
      <c r="I69" s="4332">
        <v>
83</v>
      </c>
      <c r="J69" s="4332">
        <v>
41</v>
      </c>
      <c r="K69" s="4332">
        <v>
61</v>
      </c>
      <c r="L69" s="4332">
        <v>
8</v>
      </c>
      <c r="M69" s="4332">
        <v>
37</v>
      </c>
      <c r="N69" s="4332">
        <v>
2</v>
      </c>
      <c r="O69" s="4332">
        <v>
11</v>
      </c>
      <c r="P69" s="4332" t="s">
        <v>
374</v>
      </c>
      <c r="Q69" s="4332">
        <v>
4</v>
      </c>
    </row>
    <row r="70" spans="1:17" s="174" customFormat="1" ht="18" customHeight="1">
      <c r="A70" s="137" t="s">
        <v>
9957</v>
      </c>
      <c r="B70" s="4332">
        <v>
91</v>
      </c>
      <c r="C70" s="4332">
        <v>
65</v>
      </c>
      <c r="D70" s="4332">
        <v>
95</v>
      </c>
      <c r="E70" s="4332">
        <v>
99</v>
      </c>
      <c r="F70" s="4332">
        <v>
69</v>
      </c>
      <c r="G70" s="4332">
        <v>
71</v>
      </c>
      <c r="H70" s="4332">
        <v>
41</v>
      </c>
      <c r="I70" s="4332">
        <v>
67</v>
      </c>
      <c r="J70" s="4332">
        <v>
28</v>
      </c>
      <c r="K70" s="4332">
        <v>
47</v>
      </c>
      <c r="L70" s="4332">
        <v>
14</v>
      </c>
      <c r="M70" s="4332">
        <v>
28</v>
      </c>
      <c r="N70" s="4332">
        <v>
2</v>
      </c>
      <c r="O70" s="4332">
        <v>
8</v>
      </c>
      <c r="P70" s="4332" t="s">
        <v>
374</v>
      </c>
      <c r="Q70" s="4332">
        <v>
3</v>
      </c>
    </row>
    <row r="71" spans="1:17" s="173" customFormat="1" ht="18" customHeight="1">
      <c r="A71" s="137" t="s">
        <v>
9958</v>
      </c>
      <c r="B71" s="4332">
        <v>
97</v>
      </c>
      <c r="C71" s="4332">
        <v>
91</v>
      </c>
      <c r="D71" s="4332">
        <v>
115</v>
      </c>
      <c r="E71" s="4332">
        <v>
108</v>
      </c>
      <c r="F71" s="4332">
        <v>
71</v>
      </c>
      <c r="G71" s="4332">
        <v>
95</v>
      </c>
      <c r="H71" s="4332">
        <v>
53</v>
      </c>
      <c r="I71" s="4332">
        <v>
70</v>
      </c>
      <c r="J71" s="4332">
        <v>
29</v>
      </c>
      <c r="K71" s="4332">
        <v>
54</v>
      </c>
      <c r="L71" s="4332">
        <v>
9</v>
      </c>
      <c r="M71" s="4332">
        <v>
28</v>
      </c>
      <c r="N71" s="4332">
        <v>
3</v>
      </c>
      <c r="O71" s="4332">
        <v>
9</v>
      </c>
      <c r="P71" s="4332" t="s">
        <v>
374</v>
      </c>
      <c r="Q71" s="4332">
        <v>
1</v>
      </c>
    </row>
    <row r="72" spans="1:17" s="173" customFormat="1" ht="18" customHeight="1">
      <c r="A72" s="137" t="s">
        <v>
9959</v>
      </c>
      <c r="B72" s="4332">
        <v>
82</v>
      </c>
      <c r="C72" s="4332">
        <v>
80</v>
      </c>
      <c r="D72" s="4332">
        <v>
122</v>
      </c>
      <c r="E72" s="4332">
        <v>
112</v>
      </c>
      <c r="F72" s="4332">
        <v>
64</v>
      </c>
      <c r="G72" s="4332">
        <v>
82</v>
      </c>
      <c r="H72" s="4332">
        <v>
47</v>
      </c>
      <c r="I72" s="4332">
        <v>
55</v>
      </c>
      <c r="J72" s="4332">
        <v>
29</v>
      </c>
      <c r="K72" s="4332">
        <v>
67</v>
      </c>
      <c r="L72" s="4332">
        <v>
16</v>
      </c>
      <c r="M72" s="4332">
        <v>
28</v>
      </c>
      <c r="N72" s="4332">
        <v>
3</v>
      </c>
      <c r="O72" s="4332">
        <v>
7</v>
      </c>
      <c r="P72" s="4332" t="s">
        <v>
374</v>
      </c>
      <c r="Q72" s="4332" t="s">
        <v>
374</v>
      </c>
    </row>
    <row r="73" spans="1:17" s="173" customFormat="1" ht="18" customHeight="1">
      <c r="A73" s="137" t="s">
        <v>
9960</v>
      </c>
      <c r="B73" s="4332">
        <v>
101</v>
      </c>
      <c r="C73" s="4332">
        <v>
73</v>
      </c>
      <c r="D73" s="4332">
        <v>
121</v>
      </c>
      <c r="E73" s="4332">
        <v>
112</v>
      </c>
      <c r="F73" s="4332">
        <v>
83</v>
      </c>
      <c r="G73" s="4332">
        <v>
95</v>
      </c>
      <c r="H73" s="4332">
        <v>
47</v>
      </c>
      <c r="I73" s="4332">
        <v>
84</v>
      </c>
      <c r="J73" s="4332">
        <v>
40</v>
      </c>
      <c r="K73" s="4332">
        <v>
85</v>
      </c>
      <c r="L73" s="4332">
        <v>
11</v>
      </c>
      <c r="M73" s="4332">
        <v>
23</v>
      </c>
      <c r="N73" s="4332">
        <v>
3</v>
      </c>
      <c r="O73" s="4332">
        <v>
15</v>
      </c>
      <c r="P73" s="4332" t="s">
        <v>
374</v>
      </c>
      <c r="Q73" s="4332">
        <v>
1</v>
      </c>
    </row>
    <row r="74" spans="1:17" s="174" customFormat="1" ht="18" customHeight="1">
      <c r="A74" s="137" t="s">
        <v>
9961</v>
      </c>
      <c r="B74" s="4332">
        <v>
120</v>
      </c>
      <c r="C74" s="4332">
        <v>
86</v>
      </c>
      <c r="D74" s="4332">
        <v>
125</v>
      </c>
      <c r="E74" s="4332">
        <v>
117</v>
      </c>
      <c r="F74" s="4332">
        <v>
82</v>
      </c>
      <c r="G74" s="4332">
        <v>
83</v>
      </c>
      <c r="H74" s="4332">
        <v>
61</v>
      </c>
      <c r="I74" s="4332">
        <v>
83</v>
      </c>
      <c r="J74" s="4332">
        <v>
36</v>
      </c>
      <c r="K74" s="4332">
        <v>
92</v>
      </c>
      <c r="L74" s="4332">
        <v>
19</v>
      </c>
      <c r="M74" s="4332">
        <v>
41</v>
      </c>
      <c r="N74" s="4332">
        <v>
2</v>
      </c>
      <c r="O74" s="4332">
        <v>
15</v>
      </c>
      <c r="P74" s="4332" t="s">
        <v>
374</v>
      </c>
      <c r="Q74" s="4332" t="s">
        <v>
374</v>
      </c>
    </row>
    <row r="75" spans="1:17" s="173" customFormat="1" ht="18" customHeight="1">
      <c r="A75" s="240" t="s">
        <v>
9962</v>
      </c>
      <c r="B75" s="4332">
        <v>
76</v>
      </c>
      <c r="C75" s="4332">
        <v>
70</v>
      </c>
      <c r="D75" s="4332">
        <v>
74</v>
      </c>
      <c r="E75" s="4332">
        <v>
93</v>
      </c>
      <c r="F75" s="4332">
        <v>
44</v>
      </c>
      <c r="G75" s="4332">
        <v>
64</v>
      </c>
      <c r="H75" s="4332">
        <v>
25</v>
      </c>
      <c r="I75" s="4332">
        <v>
55</v>
      </c>
      <c r="J75" s="4332">
        <v>
16</v>
      </c>
      <c r="K75" s="4332">
        <v>
40</v>
      </c>
      <c r="L75" s="4332">
        <v>
10</v>
      </c>
      <c r="M75" s="4332">
        <v>
9</v>
      </c>
      <c r="N75" s="4332">
        <v>
2</v>
      </c>
      <c r="O75" s="4332">
        <v>
5</v>
      </c>
      <c r="P75" s="4332" t="s">
        <v>
374</v>
      </c>
      <c r="Q75" s="4332" t="s">
        <v>
374</v>
      </c>
    </row>
    <row r="76" spans="1:17" s="173" customFormat="1" ht="18" customHeight="1">
      <c r="A76" s="240" t="s">
        <v>
9963</v>
      </c>
      <c r="B76" s="4332">
        <v>
53</v>
      </c>
      <c r="C76" s="4332">
        <v>
70</v>
      </c>
      <c r="D76" s="4332">
        <v>
69</v>
      </c>
      <c r="E76" s="4332">
        <v>
67</v>
      </c>
      <c r="F76" s="4332">
        <v>
38</v>
      </c>
      <c r="G76" s="4332">
        <v>
43</v>
      </c>
      <c r="H76" s="4332">
        <v>
25</v>
      </c>
      <c r="I76" s="4332">
        <v>
39</v>
      </c>
      <c r="J76" s="4332">
        <v>
11</v>
      </c>
      <c r="K76" s="4332">
        <v>
32</v>
      </c>
      <c r="L76" s="4332">
        <v>
3</v>
      </c>
      <c r="M76" s="4332">
        <v>
11</v>
      </c>
      <c r="N76" s="4332" t="s">
        <v>
374</v>
      </c>
      <c r="O76" s="4332">
        <v>
3</v>
      </c>
      <c r="P76" s="4332" t="s">
        <v>
374</v>
      </c>
      <c r="Q76" s="4332">
        <v>
1</v>
      </c>
    </row>
    <row r="77" spans="1:17" s="173" customFormat="1" ht="18" customHeight="1">
      <c r="A77" s="240" t="s">
        <v>
9964</v>
      </c>
      <c r="B77" s="4332">
        <v>
64</v>
      </c>
      <c r="C77" s="4332">
        <v>
65</v>
      </c>
      <c r="D77" s="4332">
        <v>
95</v>
      </c>
      <c r="E77" s="4332">
        <v>
101</v>
      </c>
      <c r="F77" s="4332">
        <v>
60</v>
      </c>
      <c r="G77" s="4332">
        <v>
73</v>
      </c>
      <c r="H77" s="4332">
        <v>
37</v>
      </c>
      <c r="I77" s="4332">
        <v>
72</v>
      </c>
      <c r="J77" s="4332">
        <v>
25</v>
      </c>
      <c r="K77" s="4332">
        <v>
45</v>
      </c>
      <c r="L77" s="4332">
        <v>
5</v>
      </c>
      <c r="M77" s="4332">
        <v>
23</v>
      </c>
      <c r="N77" s="4332" t="s">
        <v>
374</v>
      </c>
      <c r="O77" s="4332">
        <v>
3</v>
      </c>
      <c r="P77" s="4332" t="s">
        <v>
374</v>
      </c>
      <c r="Q77" s="4332" t="s">
        <v>
374</v>
      </c>
    </row>
    <row r="78" spans="1:17" s="173" customFormat="1" ht="18" customHeight="1">
      <c r="A78" s="240" t="s">
        <v>
9965</v>
      </c>
      <c r="B78" s="4332">
        <v>
64</v>
      </c>
      <c r="C78" s="4332">
        <v>
53</v>
      </c>
      <c r="D78" s="4332">
        <v>
63</v>
      </c>
      <c r="E78" s="4332">
        <v>
63</v>
      </c>
      <c r="F78" s="4332">
        <v>
45</v>
      </c>
      <c r="G78" s="4332">
        <v>
67</v>
      </c>
      <c r="H78" s="4332">
        <v>
37</v>
      </c>
      <c r="I78" s="4332">
        <v>
59</v>
      </c>
      <c r="J78" s="4332">
        <v>
24</v>
      </c>
      <c r="K78" s="4332">
        <v>
38</v>
      </c>
      <c r="L78" s="4332">
        <v>
7</v>
      </c>
      <c r="M78" s="4332">
        <v>
15</v>
      </c>
      <c r="N78" s="4332" t="s">
        <v>
374</v>
      </c>
      <c r="O78" s="4332">
        <v>
6</v>
      </c>
      <c r="P78" s="4332" t="s">
        <v>
374</v>
      </c>
      <c r="Q78" s="4332" t="s">
        <v>
374</v>
      </c>
    </row>
    <row r="79" spans="1:17" s="173" customFormat="1" ht="18" customHeight="1">
      <c r="A79" s="240" t="s">
        <v>
9966</v>
      </c>
      <c r="B79" s="4332">
        <v>
82</v>
      </c>
      <c r="C79" s="4332">
        <v>
70</v>
      </c>
      <c r="D79" s="4332">
        <v>
81</v>
      </c>
      <c r="E79" s="4332">
        <v>
71</v>
      </c>
      <c r="F79" s="4332">
        <v>
51</v>
      </c>
      <c r="G79" s="4332">
        <v>
72</v>
      </c>
      <c r="H79" s="4332">
        <v>
40</v>
      </c>
      <c r="I79" s="4332">
        <v>
62</v>
      </c>
      <c r="J79" s="4332">
        <v>
29</v>
      </c>
      <c r="K79" s="4332">
        <v>
51</v>
      </c>
      <c r="L79" s="4332">
        <v>
13</v>
      </c>
      <c r="M79" s="4332">
        <v>
17</v>
      </c>
      <c r="N79" s="4332">
        <v>
2</v>
      </c>
      <c r="O79" s="4332">
        <v>
3</v>
      </c>
      <c r="P79" s="4332" t="s">
        <v>
374</v>
      </c>
      <c r="Q79" s="4332">
        <v>
1</v>
      </c>
    </row>
    <row r="80" spans="1:17" s="173" customFormat="1" ht="18" customHeight="1">
      <c r="A80" s="240" t="s">
        <v>
9967</v>
      </c>
      <c r="B80" s="4332">
        <v>
60</v>
      </c>
      <c r="C80" s="4332">
        <v>
63</v>
      </c>
      <c r="D80" s="4332">
        <v>
107</v>
      </c>
      <c r="E80" s="4332">
        <v>
86</v>
      </c>
      <c r="F80" s="4332">
        <v>
60</v>
      </c>
      <c r="G80" s="4332">
        <v>
71</v>
      </c>
      <c r="H80" s="4332">
        <v>
65</v>
      </c>
      <c r="I80" s="4332">
        <v>
102</v>
      </c>
      <c r="J80" s="4332">
        <v>
54</v>
      </c>
      <c r="K80" s="4332">
        <v>
59</v>
      </c>
      <c r="L80" s="4332">
        <v>
16</v>
      </c>
      <c r="M80" s="4332">
        <v>
20</v>
      </c>
      <c r="N80" s="4332">
        <v>
5</v>
      </c>
      <c r="O80" s="4332">
        <v>
9</v>
      </c>
      <c r="P80" s="4332" t="s">
        <v>
374</v>
      </c>
      <c r="Q80" s="4332">
        <v>
1</v>
      </c>
    </row>
    <row r="81" spans="1:17" s="173" customFormat="1" ht="18" customHeight="1">
      <c r="A81" s="240" t="s">
        <v>
9968</v>
      </c>
      <c r="B81" s="4332">
        <v>
92</v>
      </c>
      <c r="C81" s="4332">
        <v>
88</v>
      </c>
      <c r="D81" s="4332">
        <v>
115</v>
      </c>
      <c r="E81" s="4332">
        <v>
107</v>
      </c>
      <c r="F81" s="4332">
        <v>
61</v>
      </c>
      <c r="G81" s="4332">
        <v>
89</v>
      </c>
      <c r="H81" s="4332">
        <v>
51</v>
      </c>
      <c r="I81" s="4332">
        <v>
80</v>
      </c>
      <c r="J81" s="4332">
        <v>
34</v>
      </c>
      <c r="K81" s="4332">
        <v>
64</v>
      </c>
      <c r="L81" s="4332">
        <v>
12</v>
      </c>
      <c r="M81" s="4332">
        <v>
21</v>
      </c>
      <c r="N81" s="4332">
        <v>
4</v>
      </c>
      <c r="O81" s="4332">
        <v>
2</v>
      </c>
      <c r="P81" s="4332" t="s">
        <v>
374</v>
      </c>
      <c r="Q81" s="4332" t="s">
        <v>
374</v>
      </c>
    </row>
    <row r="82" spans="1:17" s="174" customFormat="1" ht="18" customHeight="1">
      <c r="A82" s="240" t="s">
        <v>
9969</v>
      </c>
      <c r="B82" s="4332">
        <v>
71</v>
      </c>
      <c r="C82" s="4332">
        <v>
66</v>
      </c>
      <c r="D82" s="4332">
        <v>
106</v>
      </c>
      <c r="E82" s="4332">
        <v>
90</v>
      </c>
      <c r="F82" s="4332">
        <v>
75</v>
      </c>
      <c r="G82" s="4332">
        <v>
84</v>
      </c>
      <c r="H82" s="4332">
        <v>
49</v>
      </c>
      <c r="I82" s="4332">
        <v>
68</v>
      </c>
      <c r="J82" s="4332">
        <v>
28</v>
      </c>
      <c r="K82" s="4332">
        <v>
70</v>
      </c>
      <c r="L82" s="4332">
        <v>
13</v>
      </c>
      <c r="M82" s="4332">
        <v>
18</v>
      </c>
      <c r="N82" s="4332">
        <v>
1</v>
      </c>
      <c r="O82" s="4332">
        <v>
2</v>
      </c>
      <c r="P82" s="4332" t="s">
        <v>
374</v>
      </c>
      <c r="Q82" s="4332">
        <v>
1</v>
      </c>
    </row>
    <row r="83" spans="1:17" s="173" customFormat="1" ht="18" customHeight="1">
      <c r="A83" s="240" t="s">
        <v>
9970</v>
      </c>
      <c r="B83" s="4332">
        <v>
65</v>
      </c>
      <c r="C83" s="4332">
        <v>
101</v>
      </c>
      <c r="D83" s="4332">
        <v>
110</v>
      </c>
      <c r="E83" s="4332">
        <v>
176</v>
      </c>
      <c r="F83" s="4332">
        <v>
89</v>
      </c>
      <c r="G83" s="4332">
        <v>
162</v>
      </c>
      <c r="H83" s="4332">
        <v>
80</v>
      </c>
      <c r="I83" s="4332">
        <v>
115</v>
      </c>
      <c r="J83" s="4332">
        <v>
35</v>
      </c>
      <c r="K83" s="4332">
        <v>
65</v>
      </c>
      <c r="L83" s="4332">
        <v>
6</v>
      </c>
      <c r="M83" s="4332">
        <v>
20</v>
      </c>
      <c r="N83" s="4332">
        <v>
1</v>
      </c>
      <c r="O83" s="4332">
        <v>
5</v>
      </c>
      <c r="P83" s="4332">
        <v>
1</v>
      </c>
      <c r="Q83" s="4332" t="s">
        <v>
374</v>
      </c>
    </row>
    <row r="84" spans="1:17" s="173" customFormat="1" ht="18" customHeight="1">
      <c r="A84" s="240" t="s">
        <v>
9971</v>
      </c>
      <c r="B84" s="4332">
        <v>
17</v>
      </c>
      <c r="C84" s="4332">
        <v>
15</v>
      </c>
      <c r="D84" s="4332">
        <v>
30</v>
      </c>
      <c r="E84" s="4332">
        <v>
35</v>
      </c>
      <c r="F84" s="4332">
        <v>
18</v>
      </c>
      <c r="G84" s="4332">
        <v>
19</v>
      </c>
      <c r="H84" s="4332">
        <v>
12</v>
      </c>
      <c r="I84" s="4332">
        <v>
18</v>
      </c>
      <c r="J84" s="4332">
        <v>
9</v>
      </c>
      <c r="K84" s="4332">
        <v>
10</v>
      </c>
      <c r="L84" s="4332">
        <v>
3</v>
      </c>
      <c r="M84" s="4332">
        <v>
4</v>
      </c>
      <c r="N84" s="4332" t="s">
        <v>
374</v>
      </c>
      <c r="O84" s="4332" t="s">
        <v>
374</v>
      </c>
      <c r="P84" s="4332" t="s">
        <v>
374</v>
      </c>
      <c r="Q84" s="4332" t="s">
        <v>
374</v>
      </c>
    </row>
    <row r="85" spans="1:17" s="173" customFormat="1" ht="18" customHeight="1">
      <c r="A85" s="240" t="s">
        <v>
9972</v>
      </c>
      <c r="B85" s="4332">
        <v>
103</v>
      </c>
      <c r="C85" s="4332">
        <v>
110</v>
      </c>
      <c r="D85" s="4332">
        <v>
144</v>
      </c>
      <c r="E85" s="4332">
        <v>
141</v>
      </c>
      <c r="F85" s="4332">
        <v>
84</v>
      </c>
      <c r="G85" s="4332">
        <v>
125</v>
      </c>
      <c r="H85" s="4332">
        <v>
88</v>
      </c>
      <c r="I85" s="4332">
        <v>
129</v>
      </c>
      <c r="J85" s="4332">
        <v>
53</v>
      </c>
      <c r="K85" s="4332">
        <v>
92</v>
      </c>
      <c r="L85" s="4332">
        <v>
11</v>
      </c>
      <c r="M85" s="4332">
        <v>
37</v>
      </c>
      <c r="N85" s="4332">
        <v>
4</v>
      </c>
      <c r="O85" s="4332">
        <v>
10</v>
      </c>
      <c r="P85" s="4332">
        <v>
1</v>
      </c>
      <c r="Q85" s="4332">
        <v>
3</v>
      </c>
    </row>
    <row r="86" spans="1:17" s="173" customFormat="1" ht="18" customHeight="1">
      <c r="A86" s="240" t="s">
        <v>
9973</v>
      </c>
      <c r="B86" s="4332">
        <v>
150</v>
      </c>
      <c r="C86" s="4332">
        <v>
127</v>
      </c>
      <c r="D86" s="4332">
        <v>
175</v>
      </c>
      <c r="E86" s="4332">
        <v>
159</v>
      </c>
      <c r="F86" s="4332">
        <v>
85</v>
      </c>
      <c r="G86" s="4332">
        <v>
117</v>
      </c>
      <c r="H86" s="4332">
        <v>
64</v>
      </c>
      <c r="I86" s="4332">
        <v>
118</v>
      </c>
      <c r="J86" s="4332">
        <v>
49</v>
      </c>
      <c r="K86" s="4332">
        <v>
92</v>
      </c>
      <c r="L86" s="4332">
        <v>
20</v>
      </c>
      <c r="M86" s="4332">
        <v>
46</v>
      </c>
      <c r="N86" s="4332">
        <v>
5</v>
      </c>
      <c r="O86" s="4332">
        <v>
13</v>
      </c>
      <c r="P86" s="4332">
        <v>
2</v>
      </c>
      <c r="Q86" s="4332">
        <v>
6</v>
      </c>
    </row>
    <row r="87" spans="1:17" s="173" customFormat="1" ht="18" customHeight="1">
      <c r="A87" s="240" t="s">
        <v>
9974</v>
      </c>
      <c r="B87" s="4332">
        <v>
89</v>
      </c>
      <c r="C87" s="4332">
        <v>
78</v>
      </c>
      <c r="D87" s="4332">
        <v>
97</v>
      </c>
      <c r="E87" s="4332">
        <v>
108</v>
      </c>
      <c r="F87" s="4332">
        <v>
78</v>
      </c>
      <c r="G87" s="4332">
        <v>
99</v>
      </c>
      <c r="H87" s="4332">
        <v>
79</v>
      </c>
      <c r="I87" s="4332">
        <v>
117</v>
      </c>
      <c r="J87" s="4332">
        <v>
41</v>
      </c>
      <c r="K87" s="4332">
        <v>
57</v>
      </c>
      <c r="L87" s="4332">
        <v>
14</v>
      </c>
      <c r="M87" s="4332">
        <v>
31</v>
      </c>
      <c r="N87" s="4332">
        <v>
1</v>
      </c>
      <c r="O87" s="4332">
        <v>
12</v>
      </c>
      <c r="P87" s="4332" t="s">
        <v>
374</v>
      </c>
      <c r="Q87" s="4332" t="s">
        <v>
374</v>
      </c>
    </row>
    <row r="88" spans="1:17" s="173" customFormat="1" ht="18" customHeight="1">
      <c r="A88" s="137" t="s">
        <v>
9975</v>
      </c>
      <c r="B88" s="4332">
        <v>
53</v>
      </c>
      <c r="C88" s="4332">
        <v>
51</v>
      </c>
      <c r="D88" s="4332">
        <v>
66</v>
      </c>
      <c r="E88" s="4332">
        <v>
78</v>
      </c>
      <c r="F88" s="4332">
        <v>
56</v>
      </c>
      <c r="G88" s="4332">
        <v>
65</v>
      </c>
      <c r="H88" s="4332">
        <v>
47</v>
      </c>
      <c r="I88" s="4332">
        <v>
71</v>
      </c>
      <c r="J88" s="4332">
        <v>
30</v>
      </c>
      <c r="K88" s="4332">
        <v>
24</v>
      </c>
      <c r="L88" s="4332">
        <v>
2</v>
      </c>
      <c r="M88" s="4332">
        <v>
14</v>
      </c>
      <c r="N88" s="4332">
        <v>
1</v>
      </c>
      <c r="O88" s="4332">
        <v>
2</v>
      </c>
      <c r="P88" s="4332" t="s">
        <v>
374</v>
      </c>
      <c r="Q88" s="4332">
        <v>
1</v>
      </c>
    </row>
    <row r="89" spans="1:17" s="173" customFormat="1" ht="18" customHeight="1">
      <c r="A89" s="137" t="s">
        <v>
9976</v>
      </c>
      <c r="B89" s="4332">
        <v>
138</v>
      </c>
      <c r="C89" s="4332">
        <v>
145</v>
      </c>
      <c r="D89" s="4332">
        <v>
177</v>
      </c>
      <c r="E89" s="4332">
        <v>
181</v>
      </c>
      <c r="F89" s="4332">
        <v>
130</v>
      </c>
      <c r="G89" s="4332">
        <v>
155</v>
      </c>
      <c r="H89" s="4332">
        <v>
97</v>
      </c>
      <c r="I89" s="4332">
        <v>
131</v>
      </c>
      <c r="J89" s="4332">
        <v>
57</v>
      </c>
      <c r="K89" s="4332">
        <v>
85</v>
      </c>
      <c r="L89" s="4332">
        <v>
21</v>
      </c>
      <c r="M89" s="4332">
        <v>
40</v>
      </c>
      <c r="N89" s="4332">
        <v>
3</v>
      </c>
      <c r="O89" s="4332">
        <v>
12</v>
      </c>
      <c r="P89" s="4332" t="s">
        <v>
374</v>
      </c>
      <c r="Q89" s="4332">
        <v>
4</v>
      </c>
    </row>
    <row r="90" spans="1:17" s="173" customFormat="1" ht="18" customHeight="1">
      <c r="A90" s="137" t="s">
        <v>
9977</v>
      </c>
      <c r="B90" s="4332">
        <v>
74</v>
      </c>
      <c r="C90" s="4332">
        <v>
76</v>
      </c>
      <c r="D90" s="4332">
        <v>
101</v>
      </c>
      <c r="E90" s="4332">
        <v>
91</v>
      </c>
      <c r="F90" s="4332">
        <v>
53</v>
      </c>
      <c r="G90" s="4332">
        <v>
75</v>
      </c>
      <c r="H90" s="4332">
        <v>
68</v>
      </c>
      <c r="I90" s="4332">
        <v>
100</v>
      </c>
      <c r="J90" s="4332">
        <v>
43</v>
      </c>
      <c r="K90" s="4332">
        <v>
87</v>
      </c>
      <c r="L90" s="4332">
        <v>
13</v>
      </c>
      <c r="M90" s="4332">
        <v>
36</v>
      </c>
      <c r="N90" s="4332">
        <v>
3</v>
      </c>
      <c r="O90" s="4332">
        <v>
10</v>
      </c>
      <c r="P90" s="4332" t="s">
        <v>
374</v>
      </c>
      <c r="Q90" s="4332">
        <v>
4</v>
      </c>
    </row>
    <row r="91" spans="1:17" s="173" customFormat="1" ht="18" customHeight="1">
      <c r="A91" s="137" t="s">
        <v>
9978</v>
      </c>
      <c r="B91" s="4332">
        <v>
52</v>
      </c>
      <c r="C91" s="4332">
        <v>
55</v>
      </c>
      <c r="D91" s="4332">
        <v>
63</v>
      </c>
      <c r="E91" s="4332">
        <v>
62</v>
      </c>
      <c r="F91" s="4332">
        <v>
47</v>
      </c>
      <c r="G91" s="4332">
        <v>
62</v>
      </c>
      <c r="H91" s="4332">
        <v>
43</v>
      </c>
      <c r="I91" s="4332">
        <v>
65</v>
      </c>
      <c r="J91" s="4332">
        <v>
28</v>
      </c>
      <c r="K91" s="4332">
        <v>
35</v>
      </c>
      <c r="L91" s="4332">
        <v>
4</v>
      </c>
      <c r="M91" s="4332">
        <v>
7</v>
      </c>
      <c r="N91" s="4332">
        <v>
1</v>
      </c>
      <c r="O91" s="4332" t="s">
        <v>
374</v>
      </c>
      <c r="P91" s="4332" t="s">
        <v>
374</v>
      </c>
      <c r="Q91" s="4332" t="s">
        <v>
374</v>
      </c>
    </row>
    <row r="92" spans="1:17" s="173" customFormat="1" ht="18" customHeight="1">
      <c r="A92" s="137" t="s">
        <v>
9979</v>
      </c>
      <c r="B92" s="4332">
        <v>
47</v>
      </c>
      <c r="C92" s="4332">
        <v>
46</v>
      </c>
      <c r="D92" s="4332">
        <v>
89</v>
      </c>
      <c r="E92" s="4332">
        <v>
78</v>
      </c>
      <c r="F92" s="4332">
        <v>
56</v>
      </c>
      <c r="G92" s="4332">
        <v>
74</v>
      </c>
      <c r="H92" s="4332">
        <v>
47</v>
      </c>
      <c r="I92" s="4332">
        <v>
66</v>
      </c>
      <c r="J92" s="4332">
        <v>
28</v>
      </c>
      <c r="K92" s="4332">
        <v>
40</v>
      </c>
      <c r="L92" s="4332">
        <v>
8</v>
      </c>
      <c r="M92" s="4332">
        <v>
14</v>
      </c>
      <c r="N92" s="4332">
        <v>
1</v>
      </c>
      <c r="O92" s="4332">
        <v>
6</v>
      </c>
      <c r="P92" s="4332" t="s">
        <v>
374</v>
      </c>
      <c r="Q92" s="4332" t="s">
        <v>
374</v>
      </c>
    </row>
    <row r="93" spans="1:17" s="173" customFormat="1" ht="18" customHeight="1">
      <c r="A93" s="137" t="s">
        <v>
9980</v>
      </c>
      <c r="B93" s="4332">
        <v>
52</v>
      </c>
      <c r="C93" s="4332">
        <v>
37</v>
      </c>
      <c r="D93" s="4332">
        <v>
49</v>
      </c>
      <c r="E93" s="4332">
        <v>
58</v>
      </c>
      <c r="F93" s="4332">
        <v>
42</v>
      </c>
      <c r="G93" s="4332">
        <v>
51</v>
      </c>
      <c r="H93" s="4332">
        <v>
37</v>
      </c>
      <c r="I93" s="4332">
        <v>
47</v>
      </c>
      <c r="J93" s="4332">
        <v>
21</v>
      </c>
      <c r="K93" s="4332">
        <v>
37</v>
      </c>
      <c r="L93" s="4332">
        <v>
8</v>
      </c>
      <c r="M93" s="4332">
        <v>
12</v>
      </c>
      <c r="N93" s="4332" t="s">
        <v>
374</v>
      </c>
      <c r="O93" s="4332">
        <v>
5</v>
      </c>
      <c r="P93" s="4332" t="s">
        <v>
374</v>
      </c>
      <c r="Q93" s="4332">
        <v>
1</v>
      </c>
    </row>
    <row r="94" spans="1:17" s="173" customFormat="1" ht="18" customHeight="1">
      <c r="A94" s="137" t="s">
        <v>
9981</v>
      </c>
      <c r="B94" s="4332">
        <v>
49</v>
      </c>
      <c r="C94" s="4332">
        <v>
48</v>
      </c>
      <c r="D94" s="4332">
        <v>
45</v>
      </c>
      <c r="E94" s="4332">
        <v>
46</v>
      </c>
      <c r="F94" s="4332">
        <v>
28</v>
      </c>
      <c r="G94" s="4332">
        <v>
44</v>
      </c>
      <c r="H94" s="4332">
        <v>
32</v>
      </c>
      <c r="I94" s="4332">
        <v>
40</v>
      </c>
      <c r="J94" s="4332">
        <v>
12</v>
      </c>
      <c r="K94" s="4332">
        <v>
18</v>
      </c>
      <c r="L94" s="4332">
        <v>
5</v>
      </c>
      <c r="M94" s="4332">
        <v>
6</v>
      </c>
      <c r="N94" s="4332">
        <v>
1</v>
      </c>
      <c r="O94" s="4332">
        <v>
1</v>
      </c>
      <c r="P94" s="4332" t="s">
        <v>
374</v>
      </c>
      <c r="Q94" s="4332" t="s">
        <v>
374</v>
      </c>
    </row>
    <row r="95" spans="1:17" s="173" customFormat="1" ht="18" customHeight="1">
      <c r="A95" s="137" t="s">
        <v>
9982</v>
      </c>
      <c r="B95" s="4332">
        <v>
33</v>
      </c>
      <c r="C95" s="4332">
        <v>
30</v>
      </c>
      <c r="D95" s="4332">
        <v>
36</v>
      </c>
      <c r="E95" s="4332">
        <v>
42</v>
      </c>
      <c r="F95" s="4332">
        <v>
27</v>
      </c>
      <c r="G95" s="4332">
        <v>
26</v>
      </c>
      <c r="H95" s="4332">
        <v>
13</v>
      </c>
      <c r="I95" s="4332">
        <v>
23</v>
      </c>
      <c r="J95" s="4332">
        <v>
13</v>
      </c>
      <c r="K95" s="4332">
        <v>
15</v>
      </c>
      <c r="L95" s="4332">
        <v>
2</v>
      </c>
      <c r="M95" s="4332">
        <v>
5</v>
      </c>
      <c r="N95" s="4332">
        <v>
1</v>
      </c>
      <c r="O95" s="4332">
        <v>
2</v>
      </c>
      <c r="P95" s="4332" t="s">
        <v>
374</v>
      </c>
      <c r="Q95" s="4332" t="s">
        <v>
374</v>
      </c>
    </row>
    <row r="96" spans="1:17" s="174" customFormat="1" ht="18" customHeight="1">
      <c r="A96" s="137" t="s">
        <v>
9983</v>
      </c>
      <c r="B96" s="4332">
        <v>
30</v>
      </c>
      <c r="C96" s="4332">
        <v>
34</v>
      </c>
      <c r="D96" s="4332">
        <v>
34</v>
      </c>
      <c r="E96" s="4332">
        <v>
36</v>
      </c>
      <c r="F96" s="4332">
        <v>
33</v>
      </c>
      <c r="G96" s="4332">
        <v>
31</v>
      </c>
      <c r="H96" s="4332">
        <v>
20</v>
      </c>
      <c r="I96" s="4332">
        <v>
25</v>
      </c>
      <c r="J96" s="4332">
        <v>
15</v>
      </c>
      <c r="K96" s="4332">
        <v>
23</v>
      </c>
      <c r="L96" s="4332">
        <v>
3</v>
      </c>
      <c r="M96" s="4332">
        <v>
3</v>
      </c>
      <c r="N96" s="4332" t="s">
        <v>
374</v>
      </c>
      <c r="O96" s="4332">
        <v>
5</v>
      </c>
      <c r="P96" s="4332" t="s">
        <v>
374</v>
      </c>
      <c r="Q96" s="4332" t="s">
        <v>
374</v>
      </c>
    </row>
    <row r="97" spans="1:17" s="173" customFormat="1" ht="18" customHeight="1">
      <c r="A97" s="137" t="s">
        <v>
9984</v>
      </c>
      <c r="B97" s="4332">
        <v>
51</v>
      </c>
      <c r="C97" s="4332">
        <v>
52</v>
      </c>
      <c r="D97" s="4332">
        <v>
67</v>
      </c>
      <c r="E97" s="4332">
        <v>
73</v>
      </c>
      <c r="F97" s="4332">
        <v>
32</v>
      </c>
      <c r="G97" s="4332">
        <v>
53</v>
      </c>
      <c r="H97" s="4332">
        <v>
36</v>
      </c>
      <c r="I97" s="4332">
        <v>
66</v>
      </c>
      <c r="J97" s="4332">
        <v>
22</v>
      </c>
      <c r="K97" s="4332">
        <v>
42</v>
      </c>
      <c r="L97" s="4332">
        <v>
4</v>
      </c>
      <c r="M97" s="4332">
        <v>
11</v>
      </c>
      <c r="N97" s="4332">
        <v>
1</v>
      </c>
      <c r="O97" s="4332">
        <v>
1</v>
      </c>
      <c r="P97" s="4332" t="s">
        <v>
374</v>
      </c>
      <c r="Q97" s="4332" t="s">
        <v>
374</v>
      </c>
    </row>
    <row r="98" spans="1:17" s="173" customFormat="1" ht="18" customHeight="1">
      <c r="A98" s="137" t="s">
        <v>
9985</v>
      </c>
      <c r="B98" s="4332">
        <v>
90</v>
      </c>
      <c r="C98" s="4332">
        <v>
81</v>
      </c>
      <c r="D98" s="4332">
        <v>
94</v>
      </c>
      <c r="E98" s="4332">
        <v>
99</v>
      </c>
      <c r="F98" s="4332">
        <v>
78</v>
      </c>
      <c r="G98" s="4332">
        <v>
72</v>
      </c>
      <c r="H98" s="4332">
        <v>
52</v>
      </c>
      <c r="I98" s="4332">
        <v>
74</v>
      </c>
      <c r="J98" s="4332">
        <v>
25</v>
      </c>
      <c r="K98" s="4332">
        <v>
55</v>
      </c>
      <c r="L98" s="4332">
        <v>
8</v>
      </c>
      <c r="M98" s="4332">
        <v>
28</v>
      </c>
      <c r="N98" s="4332">
        <v>
2</v>
      </c>
      <c r="O98" s="4332">
        <v>
6</v>
      </c>
      <c r="P98" s="4332" t="s">
        <v>
374</v>
      </c>
      <c r="Q98" s="4332" t="s">
        <v>
374</v>
      </c>
    </row>
    <row r="99" spans="1:17" s="173" customFormat="1" ht="18" customHeight="1">
      <c r="A99" s="137" t="s">
        <v>
9986</v>
      </c>
      <c r="B99" s="4332">
        <v>
123</v>
      </c>
      <c r="C99" s="4332">
        <v>
94</v>
      </c>
      <c r="D99" s="4332">
        <v>
109</v>
      </c>
      <c r="E99" s="4332">
        <v>
125</v>
      </c>
      <c r="F99" s="4332">
        <v>
79</v>
      </c>
      <c r="G99" s="4332">
        <v>
94</v>
      </c>
      <c r="H99" s="4332">
        <v>
52</v>
      </c>
      <c r="I99" s="4332">
        <v>
80</v>
      </c>
      <c r="J99" s="4332">
        <v>
41</v>
      </c>
      <c r="K99" s="4332">
        <v>
71</v>
      </c>
      <c r="L99" s="4332">
        <v>
14</v>
      </c>
      <c r="M99" s="4332">
        <v>
31</v>
      </c>
      <c r="N99" s="4332">
        <v>
4</v>
      </c>
      <c r="O99" s="4332">
        <v>
8</v>
      </c>
      <c r="P99" s="4332" t="s">
        <v>
374</v>
      </c>
      <c r="Q99" s="4332">
        <v>
1</v>
      </c>
    </row>
    <row r="100" spans="1:17" s="173" customFormat="1" ht="18" customHeight="1">
      <c r="A100" s="137" t="s">
        <v>
9987</v>
      </c>
      <c r="B100" s="4332">
        <v>
47</v>
      </c>
      <c r="C100" s="4332">
        <v>
53</v>
      </c>
      <c r="D100" s="4332">
        <v>
64</v>
      </c>
      <c r="E100" s="4332">
        <v>
102</v>
      </c>
      <c r="F100" s="4332">
        <v>
72</v>
      </c>
      <c r="G100" s="4332">
        <v>
95</v>
      </c>
      <c r="H100" s="4332">
        <v>
48</v>
      </c>
      <c r="I100" s="4332">
        <v>
129</v>
      </c>
      <c r="J100" s="4332">
        <v>
51</v>
      </c>
      <c r="K100" s="4332">
        <v>
105</v>
      </c>
      <c r="L100" s="4332">
        <v>
11</v>
      </c>
      <c r="M100" s="4332">
        <v>
33</v>
      </c>
      <c r="N100" s="4332">
        <v>
1</v>
      </c>
      <c r="O100" s="4332">
        <v>
7</v>
      </c>
      <c r="P100" s="4332" t="s">
        <v>
374</v>
      </c>
      <c r="Q100" s="4332">
        <v>
1</v>
      </c>
    </row>
    <row r="101" spans="1:17" s="173" customFormat="1" ht="18" customHeight="1">
      <c r="A101" s="137" t="s">
        <v>
9988</v>
      </c>
      <c r="B101" s="4332">
        <v>
77</v>
      </c>
      <c r="C101" s="4332">
        <v>
74</v>
      </c>
      <c r="D101" s="4332">
        <v>
90</v>
      </c>
      <c r="E101" s="4332">
        <v>
91</v>
      </c>
      <c r="F101" s="4332">
        <v>
65</v>
      </c>
      <c r="G101" s="4332">
        <v>
75</v>
      </c>
      <c r="H101" s="4332">
        <v>
49</v>
      </c>
      <c r="I101" s="4332">
        <v>
73</v>
      </c>
      <c r="J101" s="4332">
        <v>
35</v>
      </c>
      <c r="K101" s="4332">
        <v>
64</v>
      </c>
      <c r="L101" s="4332">
        <v>
11</v>
      </c>
      <c r="M101" s="4332">
        <v>
32</v>
      </c>
      <c r="N101" s="4332">
        <v>
3</v>
      </c>
      <c r="O101" s="4332">
        <v>
10</v>
      </c>
      <c r="P101" s="4332" t="s">
        <v>
374</v>
      </c>
      <c r="Q101" s="4332">
        <v>
1</v>
      </c>
    </row>
    <row r="102" spans="1:17" s="173" customFormat="1" ht="18" customHeight="1">
      <c r="A102" s="137" t="s">
        <v>
9989</v>
      </c>
      <c r="B102" s="4332">
        <v>
50</v>
      </c>
      <c r="C102" s="4332">
        <v>
39</v>
      </c>
      <c r="D102" s="4332">
        <v>
41</v>
      </c>
      <c r="E102" s="4332">
        <v>
42</v>
      </c>
      <c r="F102" s="4332">
        <v>
37</v>
      </c>
      <c r="G102" s="4332">
        <v>
31</v>
      </c>
      <c r="H102" s="4332">
        <v>
25</v>
      </c>
      <c r="I102" s="4332">
        <v>
44</v>
      </c>
      <c r="J102" s="4332">
        <v>
15</v>
      </c>
      <c r="K102" s="4332">
        <v>
28</v>
      </c>
      <c r="L102" s="4332">
        <v>
4</v>
      </c>
      <c r="M102" s="4332">
        <v>
11</v>
      </c>
      <c r="N102" s="4332">
        <v>
1</v>
      </c>
      <c r="O102" s="4332">
        <v>
3</v>
      </c>
      <c r="P102" s="4332" t="s">
        <v>
374</v>
      </c>
      <c r="Q102" s="4332" t="s">
        <v>
374</v>
      </c>
    </row>
    <row r="103" spans="1:17" s="173" customFormat="1" ht="18" customHeight="1">
      <c r="A103" s="137" t="s">
        <v>
9990</v>
      </c>
      <c r="B103" s="4332">
        <v>
62</v>
      </c>
      <c r="C103" s="4332">
        <v>
54</v>
      </c>
      <c r="D103" s="4332">
        <v>
82</v>
      </c>
      <c r="E103" s="4332">
        <v>
85</v>
      </c>
      <c r="F103" s="4332">
        <v>
62</v>
      </c>
      <c r="G103" s="4332">
        <v>
71</v>
      </c>
      <c r="H103" s="4332">
        <v>
43</v>
      </c>
      <c r="I103" s="4332">
        <v>
53</v>
      </c>
      <c r="J103" s="4332">
        <v>
26</v>
      </c>
      <c r="K103" s="4332">
        <v>
36</v>
      </c>
      <c r="L103" s="4332">
        <v>
8</v>
      </c>
      <c r="M103" s="4332">
        <v>
19</v>
      </c>
      <c r="N103" s="4332" t="s">
        <v>
374</v>
      </c>
      <c r="O103" s="4332">
        <v>
3</v>
      </c>
      <c r="P103" s="4332" t="s">
        <v>
374</v>
      </c>
      <c r="Q103" s="4332">
        <v>
1</v>
      </c>
    </row>
    <row r="104" spans="1:17" s="174" customFormat="1" ht="18" customHeight="1">
      <c r="A104" s="137" t="s">
        <v>
9991</v>
      </c>
      <c r="B104" s="4332">
        <v>
83</v>
      </c>
      <c r="C104" s="4332">
        <v>
64</v>
      </c>
      <c r="D104" s="4332">
        <v>
85</v>
      </c>
      <c r="E104" s="4332">
        <v>
107</v>
      </c>
      <c r="F104" s="4332">
        <v>
69</v>
      </c>
      <c r="G104" s="4332">
        <v>
87</v>
      </c>
      <c r="H104" s="4332">
        <v>
55</v>
      </c>
      <c r="I104" s="4332">
        <v>
75</v>
      </c>
      <c r="J104" s="4332">
        <v>
22</v>
      </c>
      <c r="K104" s="4332">
        <v>
50</v>
      </c>
      <c r="L104" s="4332">
        <v>
12</v>
      </c>
      <c r="M104" s="4332">
        <v>
31</v>
      </c>
      <c r="N104" s="4332">
        <v>
3</v>
      </c>
      <c r="O104" s="4332">
        <v>
7</v>
      </c>
      <c r="P104" s="4332">
        <v>
1</v>
      </c>
      <c r="Q104" s="4332">
        <v>
1</v>
      </c>
    </row>
    <row r="105" spans="1:17" s="173" customFormat="1" ht="18" customHeight="1">
      <c r="A105" s="137" t="s">
        <v>
9992</v>
      </c>
      <c r="B105" s="4332">
        <v>
82</v>
      </c>
      <c r="C105" s="4332">
        <v>
78</v>
      </c>
      <c r="D105" s="4332">
        <v>
99</v>
      </c>
      <c r="E105" s="4332">
        <v>
113</v>
      </c>
      <c r="F105" s="4332">
        <v>
65</v>
      </c>
      <c r="G105" s="4332">
        <v>
91</v>
      </c>
      <c r="H105" s="4332">
        <v>
49</v>
      </c>
      <c r="I105" s="4332">
        <v>
63</v>
      </c>
      <c r="J105" s="4332">
        <v>
24</v>
      </c>
      <c r="K105" s="4332">
        <v>
44</v>
      </c>
      <c r="L105" s="4332">
        <v>
6</v>
      </c>
      <c r="M105" s="4332">
        <v>
29</v>
      </c>
      <c r="N105" s="4332">
        <v>
2</v>
      </c>
      <c r="O105" s="4332">
        <v>
9</v>
      </c>
      <c r="P105" s="4332" t="s">
        <v>
374</v>
      </c>
      <c r="Q105" s="4332" t="s">
        <v>
374</v>
      </c>
    </row>
    <row r="106" spans="1:17" s="173" customFormat="1" ht="18" customHeight="1">
      <c r="A106" s="137" t="s">
        <v>
9993</v>
      </c>
      <c r="B106" s="4332">
        <v>
62</v>
      </c>
      <c r="C106" s="4332">
        <v>
58</v>
      </c>
      <c r="D106" s="4332">
        <v>
74</v>
      </c>
      <c r="E106" s="4332">
        <v>
68</v>
      </c>
      <c r="F106" s="4332">
        <v>
53</v>
      </c>
      <c r="G106" s="4332">
        <v>
80</v>
      </c>
      <c r="H106" s="4332">
        <v>
49</v>
      </c>
      <c r="I106" s="4332">
        <v>
71</v>
      </c>
      <c r="J106" s="4332">
        <v>
27</v>
      </c>
      <c r="K106" s="4332">
        <v>
59</v>
      </c>
      <c r="L106" s="4332">
        <v>
11</v>
      </c>
      <c r="M106" s="4332">
        <v>
24</v>
      </c>
      <c r="N106" s="4332">
        <v>
4</v>
      </c>
      <c r="O106" s="4332">
        <v>
4</v>
      </c>
      <c r="P106" s="4332" t="s">
        <v>
374</v>
      </c>
      <c r="Q106" s="4332">
        <v>
1</v>
      </c>
    </row>
    <row r="107" spans="1:17" s="173" customFormat="1" ht="18" customHeight="1">
      <c r="A107" s="137" t="s">
        <v>
9994</v>
      </c>
      <c r="B107" s="4332">
        <v>
152</v>
      </c>
      <c r="C107" s="4332">
        <v>
142</v>
      </c>
      <c r="D107" s="4332">
        <v>
148</v>
      </c>
      <c r="E107" s="4332">
        <v>
160</v>
      </c>
      <c r="F107" s="4332">
        <v>
112</v>
      </c>
      <c r="G107" s="4332">
        <v>
128</v>
      </c>
      <c r="H107" s="4332">
        <v>
81</v>
      </c>
      <c r="I107" s="4332">
        <v>
109</v>
      </c>
      <c r="J107" s="4332">
        <v>
46</v>
      </c>
      <c r="K107" s="4332">
        <v>
87</v>
      </c>
      <c r="L107" s="4332">
        <v>
20</v>
      </c>
      <c r="M107" s="4332">
        <v>
31</v>
      </c>
      <c r="N107" s="4332">
        <v>
2</v>
      </c>
      <c r="O107" s="4332">
        <v>
8</v>
      </c>
      <c r="P107" s="4332" t="s">
        <v>
374</v>
      </c>
      <c r="Q107" s="4332" t="s">
        <v>
374</v>
      </c>
    </row>
    <row r="108" spans="1:17" s="174" customFormat="1" ht="18" customHeight="1">
      <c r="A108" s="137" t="s">
        <v>
9995</v>
      </c>
      <c r="B108" s="4332">
        <v>
83</v>
      </c>
      <c r="C108" s="4332">
        <v>
62</v>
      </c>
      <c r="D108" s="4332">
        <v>
82</v>
      </c>
      <c r="E108" s="4332">
        <v>
94</v>
      </c>
      <c r="F108" s="4332">
        <v>
66</v>
      </c>
      <c r="G108" s="4332">
        <v>
78</v>
      </c>
      <c r="H108" s="4332">
        <v>
37</v>
      </c>
      <c r="I108" s="4332">
        <v>
83</v>
      </c>
      <c r="J108" s="4332">
        <v>
35</v>
      </c>
      <c r="K108" s="4332">
        <v>
70</v>
      </c>
      <c r="L108" s="4332">
        <v>
15</v>
      </c>
      <c r="M108" s="4332">
        <v>
22</v>
      </c>
      <c r="N108" s="4332">
        <v>
2</v>
      </c>
      <c r="O108" s="4332">
        <v>
12</v>
      </c>
      <c r="P108" s="4332">
        <v>
1</v>
      </c>
      <c r="Q108" s="4332">
        <v>
2</v>
      </c>
    </row>
    <row r="109" spans="1:17" s="173" customFormat="1" ht="18" customHeight="1">
      <c r="A109" s="137" t="s">
        <v>
9996</v>
      </c>
      <c r="B109" s="4332">
        <v>
51</v>
      </c>
      <c r="C109" s="4332">
        <v>
56</v>
      </c>
      <c r="D109" s="4332">
        <v>
60</v>
      </c>
      <c r="E109" s="4332">
        <v>
76</v>
      </c>
      <c r="F109" s="4332">
        <v>
43</v>
      </c>
      <c r="G109" s="4332">
        <v>
55</v>
      </c>
      <c r="H109" s="4332">
        <v>
36</v>
      </c>
      <c r="I109" s="4332">
        <v>
54</v>
      </c>
      <c r="J109" s="4332">
        <v>
22</v>
      </c>
      <c r="K109" s="4332">
        <v>
26</v>
      </c>
      <c r="L109" s="4332">
        <v>
7</v>
      </c>
      <c r="M109" s="4332">
        <v>
13</v>
      </c>
      <c r="N109" s="4332">
        <v>
1</v>
      </c>
      <c r="O109" s="4332">
        <v>
8</v>
      </c>
      <c r="P109" s="4332" t="s">
        <v>
374</v>
      </c>
      <c r="Q109" s="4332" t="s">
        <v>
374</v>
      </c>
    </row>
    <row r="110" spans="1:17" s="173" customFormat="1" ht="18" customHeight="1">
      <c r="A110" s="137" t="s">
        <v>
9997</v>
      </c>
      <c r="B110" s="4332">
        <v>
6</v>
      </c>
      <c r="C110" s="4332">
        <v>
6</v>
      </c>
      <c r="D110" s="4332">
        <v>
11</v>
      </c>
      <c r="E110" s="4332">
        <v>
11</v>
      </c>
      <c r="F110" s="4332">
        <v>
8</v>
      </c>
      <c r="G110" s="4332">
        <v>
6</v>
      </c>
      <c r="H110" s="4332">
        <v>
5</v>
      </c>
      <c r="I110" s="4332">
        <v>
9</v>
      </c>
      <c r="J110" s="4332">
        <v>
3</v>
      </c>
      <c r="K110" s="4332">
        <v>
8</v>
      </c>
      <c r="L110" s="4332">
        <v>
1</v>
      </c>
      <c r="M110" s="4332">
        <v>
3</v>
      </c>
      <c r="N110" s="4332" t="s">
        <v>
374</v>
      </c>
      <c r="O110" s="4332" t="s">
        <v>
374</v>
      </c>
      <c r="P110" s="4332" t="s">
        <v>
374</v>
      </c>
      <c r="Q110" s="4332" t="s">
        <v>
374</v>
      </c>
    </row>
    <row r="111" spans="1:17" s="173" customFormat="1" ht="18" customHeight="1">
      <c r="A111" s="137" t="s">
        <v>
9998</v>
      </c>
      <c r="B111" s="4332">
        <v>
77</v>
      </c>
      <c r="C111" s="4332">
        <v>
62</v>
      </c>
      <c r="D111" s="4332">
        <v>
69</v>
      </c>
      <c r="E111" s="4332">
        <v>
74</v>
      </c>
      <c r="F111" s="4332">
        <v>
40</v>
      </c>
      <c r="G111" s="4332">
        <v>
50</v>
      </c>
      <c r="H111" s="4332">
        <v>
30</v>
      </c>
      <c r="I111" s="4332">
        <v>
48</v>
      </c>
      <c r="J111" s="4332">
        <v>
21</v>
      </c>
      <c r="K111" s="4332">
        <v>
56</v>
      </c>
      <c r="L111" s="4332">
        <v>
13</v>
      </c>
      <c r="M111" s="4332">
        <v>
17</v>
      </c>
      <c r="N111" s="4332">
        <v>
1</v>
      </c>
      <c r="O111" s="4332">
        <v>
4</v>
      </c>
      <c r="P111" s="4332" t="s">
        <v>
374</v>
      </c>
      <c r="Q111" s="4332">
        <v>
1</v>
      </c>
    </row>
    <row r="112" spans="1:17" s="173" customFormat="1" ht="18" customHeight="1">
      <c r="A112" s="137" t="s">
        <v>
9999</v>
      </c>
      <c r="B112" s="4332">
        <v>
71</v>
      </c>
      <c r="C112" s="4332">
        <v>
73</v>
      </c>
      <c r="D112" s="4332">
        <v>
71</v>
      </c>
      <c r="E112" s="4332">
        <v>
88</v>
      </c>
      <c r="F112" s="4332">
        <v>
78</v>
      </c>
      <c r="G112" s="4332">
        <v>
84</v>
      </c>
      <c r="H112" s="4332">
        <v>
62</v>
      </c>
      <c r="I112" s="4332">
        <v>
98</v>
      </c>
      <c r="J112" s="4332">
        <v>
40</v>
      </c>
      <c r="K112" s="4332">
        <v>
64</v>
      </c>
      <c r="L112" s="4332">
        <v>
10</v>
      </c>
      <c r="M112" s="4332">
        <v>
46</v>
      </c>
      <c r="N112" s="4332">
        <v>
5</v>
      </c>
      <c r="O112" s="4332">
        <v>
8</v>
      </c>
      <c r="P112" s="4332" t="s">
        <v>
374</v>
      </c>
      <c r="Q112" s="4332">
        <v>
3</v>
      </c>
    </row>
    <row r="113" spans="1:17" s="174" customFormat="1" ht="18" customHeight="1">
      <c r="A113" s="137" t="s">
        <v>
10000</v>
      </c>
      <c r="B113" s="4332">
        <v>
78</v>
      </c>
      <c r="C113" s="4332">
        <v>
63</v>
      </c>
      <c r="D113" s="4332">
        <v>
80</v>
      </c>
      <c r="E113" s="4332">
        <v>
74</v>
      </c>
      <c r="F113" s="4332">
        <v>
67</v>
      </c>
      <c r="G113" s="4332">
        <v>
80</v>
      </c>
      <c r="H113" s="4332">
        <v>
55</v>
      </c>
      <c r="I113" s="4332">
        <v>
79</v>
      </c>
      <c r="J113" s="4332">
        <v>
40</v>
      </c>
      <c r="K113" s="4332">
        <v>
45</v>
      </c>
      <c r="L113" s="4332">
        <v>
9</v>
      </c>
      <c r="M113" s="4332">
        <v>
13</v>
      </c>
      <c r="N113" s="4332">
        <v>
2</v>
      </c>
      <c r="O113" s="4332">
        <v>
1</v>
      </c>
      <c r="P113" s="4332" t="s">
        <v>
374</v>
      </c>
      <c r="Q113" s="4332">
        <v>
1</v>
      </c>
    </row>
    <row r="114" spans="1:17" s="173" customFormat="1" ht="18" customHeight="1">
      <c r="A114" s="137" t="s">
        <v>
10001</v>
      </c>
      <c r="B114" s="4332">
        <v>
119</v>
      </c>
      <c r="C114" s="4332">
        <v>
129</v>
      </c>
      <c r="D114" s="4332">
        <v>
166</v>
      </c>
      <c r="E114" s="4332">
        <v>
142</v>
      </c>
      <c r="F114" s="4332">
        <v>
94</v>
      </c>
      <c r="G114" s="4332">
        <v>
136</v>
      </c>
      <c r="H114" s="4332">
        <v>
79</v>
      </c>
      <c r="I114" s="4332">
        <v>
119</v>
      </c>
      <c r="J114" s="4332">
        <v>
48</v>
      </c>
      <c r="K114" s="4332">
        <v>
76</v>
      </c>
      <c r="L114" s="4332">
        <v>
17</v>
      </c>
      <c r="M114" s="4332">
        <v>
41</v>
      </c>
      <c r="N114" s="4332">
        <v>
4</v>
      </c>
      <c r="O114" s="4332">
        <v>
16</v>
      </c>
      <c r="P114" s="4332">
        <v>
1</v>
      </c>
      <c r="Q114" s="4332">
        <v>
2</v>
      </c>
    </row>
    <row r="115" spans="1:17" s="173" customFormat="1" ht="18" customHeight="1">
      <c r="A115" s="137" t="s">
        <v>
10002</v>
      </c>
      <c r="B115" s="4332">
        <v>
108</v>
      </c>
      <c r="C115" s="4332">
        <v>
105</v>
      </c>
      <c r="D115" s="4332">
        <v>
97</v>
      </c>
      <c r="E115" s="4332">
        <v>
98</v>
      </c>
      <c r="F115" s="4332">
        <v>
64</v>
      </c>
      <c r="G115" s="4332">
        <v>
67</v>
      </c>
      <c r="H115" s="4332">
        <v>
36</v>
      </c>
      <c r="I115" s="4332">
        <v>
58</v>
      </c>
      <c r="J115" s="4332">
        <v>
27</v>
      </c>
      <c r="K115" s="4332">
        <v>
53</v>
      </c>
      <c r="L115" s="4332">
        <v>
10</v>
      </c>
      <c r="M115" s="4332">
        <v>
19</v>
      </c>
      <c r="N115" s="4332">
        <v>
4</v>
      </c>
      <c r="O115" s="4332">
        <v>
4</v>
      </c>
      <c r="P115" s="4332" t="s">
        <v>
374</v>
      </c>
      <c r="Q115" s="4332">
        <v>
4</v>
      </c>
    </row>
    <row r="116" spans="1:17" s="173" customFormat="1" ht="18" customHeight="1">
      <c r="A116" s="137" t="s">
        <v>
10003</v>
      </c>
      <c r="B116" s="4332">
        <v>
99</v>
      </c>
      <c r="C116" s="4332">
        <v>
101</v>
      </c>
      <c r="D116" s="4332">
        <v>
109</v>
      </c>
      <c r="E116" s="4332">
        <v>
137</v>
      </c>
      <c r="F116" s="4332">
        <v>
87</v>
      </c>
      <c r="G116" s="4332">
        <v>
86</v>
      </c>
      <c r="H116" s="4332">
        <v>
62</v>
      </c>
      <c r="I116" s="4332">
        <v>
92</v>
      </c>
      <c r="J116" s="4332">
        <v>
36</v>
      </c>
      <c r="K116" s="4332">
        <v>
75</v>
      </c>
      <c r="L116" s="4332">
        <v>
12</v>
      </c>
      <c r="M116" s="4332">
        <v>
25</v>
      </c>
      <c r="N116" s="4332">
        <v>
3</v>
      </c>
      <c r="O116" s="4332">
        <v>
10</v>
      </c>
      <c r="P116" s="4332" t="s">
        <v>
374</v>
      </c>
      <c r="Q116" s="4332">
        <v>
1</v>
      </c>
    </row>
    <row r="117" spans="1:17" s="173" customFormat="1" ht="18" customHeight="1">
      <c r="A117" s="137" t="s">
        <v>
10004</v>
      </c>
      <c r="B117" s="4332">
        <v>
103</v>
      </c>
      <c r="C117" s="4332">
        <v>
86</v>
      </c>
      <c r="D117" s="4332">
        <v>
119</v>
      </c>
      <c r="E117" s="4332">
        <v>
164</v>
      </c>
      <c r="F117" s="4332">
        <v>
105</v>
      </c>
      <c r="G117" s="4332">
        <v>
104</v>
      </c>
      <c r="H117" s="4332">
        <v>
60</v>
      </c>
      <c r="I117" s="4332">
        <v>
110</v>
      </c>
      <c r="J117" s="4332">
        <v>
55</v>
      </c>
      <c r="K117" s="4332">
        <v>
83</v>
      </c>
      <c r="L117" s="4332">
        <v>
13</v>
      </c>
      <c r="M117" s="4332">
        <v>
63</v>
      </c>
      <c r="N117" s="4332">
        <v>
2</v>
      </c>
      <c r="O117" s="4332">
        <v>
12</v>
      </c>
      <c r="P117" s="4332">
        <v>
1</v>
      </c>
      <c r="Q117" s="4332">
        <v>
1</v>
      </c>
    </row>
    <row r="118" spans="1:17" s="173" customFormat="1" ht="18" customHeight="1">
      <c r="A118" s="137" t="s">
        <v>
10005</v>
      </c>
      <c r="B118" s="4332">
        <v>
113</v>
      </c>
      <c r="C118" s="4332">
        <v>
101</v>
      </c>
      <c r="D118" s="4332">
        <v>
116</v>
      </c>
      <c r="E118" s="4332">
        <v>
129</v>
      </c>
      <c r="F118" s="4332">
        <v>
69</v>
      </c>
      <c r="G118" s="4332">
        <v>
85</v>
      </c>
      <c r="H118" s="4332">
        <v>
58</v>
      </c>
      <c r="I118" s="4332">
        <v>
96</v>
      </c>
      <c r="J118" s="4332">
        <v>
36</v>
      </c>
      <c r="K118" s="4332">
        <v>
64</v>
      </c>
      <c r="L118" s="4332">
        <v>
14</v>
      </c>
      <c r="M118" s="4332">
        <v>
39</v>
      </c>
      <c r="N118" s="4332">
        <v>
2</v>
      </c>
      <c r="O118" s="4332">
        <v>
7</v>
      </c>
      <c r="P118" s="4332" t="s">
        <v>
374</v>
      </c>
      <c r="Q118" s="4332">
        <v>
1</v>
      </c>
    </row>
    <row r="119" spans="1:17" s="173" customFormat="1" ht="18" customHeight="1">
      <c r="A119" s="137" t="s">
        <v>
10006</v>
      </c>
      <c r="B119" s="4332">
        <v>
82</v>
      </c>
      <c r="C119" s="4332">
        <v>
84</v>
      </c>
      <c r="D119" s="4332">
        <v>
102</v>
      </c>
      <c r="E119" s="4332">
        <v>
113</v>
      </c>
      <c r="F119" s="4332">
        <v>
61</v>
      </c>
      <c r="G119" s="4332">
        <v>
105</v>
      </c>
      <c r="H119" s="4332">
        <v>
69</v>
      </c>
      <c r="I119" s="4332">
        <v>
72</v>
      </c>
      <c r="J119" s="4332">
        <v>
40</v>
      </c>
      <c r="K119" s="4332">
        <v>
51</v>
      </c>
      <c r="L119" s="4332">
        <v>
11</v>
      </c>
      <c r="M119" s="4332">
        <v>
35</v>
      </c>
      <c r="N119" s="4332">
        <v>
5</v>
      </c>
      <c r="O119" s="4332">
        <v>
6</v>
      </c>
      <c r="P119" s="4332" t="s">
        <v>
374</v>
      </c>
      <c r="Q119" s="4332" t="s">
        <v>
374</v>
      </c>
    </row>
    <row r="120" spans="1:17" s="174" customFormat="1" ht="18" customHeight="1">
      <c r="A120" s="137" t="s">
        <v>
10007</v>
      </c>
      <c r="B120" s="4332">
        <v>
44</v>
      </c>
      <c r="C120" s="4332">
        <v>
46</v>
      </c>
      <c r="D120" s="4332">
        <v>
42</v>
      </c>
      <c r="E120" s="4332">
        <v>
48</v>
      </c>
      <c r="F120" s="4332">
        <v>
33</v>
      </c>
      <c r="G120" s="4332">
        <v>
48</v>
      </c>
      <c r="H120" s="4332">
        <v>
26</v>
      </c>
      <c r="I120" s="4332">
        <v>
40</v>
      </c>
      <c r="J120" s="4332">
        <v>
14</v>
      </c>
      <c r="K120" s="4332">
        <v>
28</v>
      </c>
      <c r="L120" s="4332">
        <v>
6</v>
      </c>
      <c r="M120" s="4332">
        <v>
15</v>
      </c>
      <c r="N120" s="4332" t="s">
        <v>
374</v>
      </c>
      <c r="O120" s="4332">
        <v>
6</v>
      </c>
      <c r="P120" s="4332" t="s">
        <v>
374</v>
      </c>
      <c r="Q120" s="4332">
        <v>
2</v>
      </c>
    </row>
    <row r="121" spans="1:17" s="173" customFormat="1" ht="18" customHeight="1">
      <c r="A121" s="137" t="s">
        <v>
10008</v>
      </c>
      <c r="B121" s="4332">
        <v>
74</v>
      </c>
      <c r="C121" s="4332">
        <v>
70</v>
      </c>
      <c r="D121" s="4332">
        <v>
63</v>
      </c>
      <c r="E121" s="4332">
        <v>
83</v>
      </c>
      <c r="F121" s="4332">
        <v>
53</v>
      </c>
      <c r="G121" s="4332">
        <v>
74</v>
      </c>
      <c r="H121" s="4332">
        <v>
48</v>
      </c>
      <c r="I121" s="4332">
        <v>
68</v>
      </c>
      <c r="J121" s="4332">
        <v>
30</v>
      </c>
      <c r="K121" s="4332">
        <v>
44</v>
      </c>
      <c r="L121" s="4332">
        <v>
7</v>
      </c>
      <c r="M121" s="4332">
        <v>
16</v>
      </c>
      <c r="N121" s="4332">
        <v>
1</v>
      </c>
      <c r="O121" s="4332">
        <v>
3</v>
      </c>
      <c r="P121" s="4332" t="s">
        <v>
374</v>
      </c>
      <c r="Q121" s="4332" t="s">
        <v>
374</v>
      </c>
    </row>
    <row r="122" spans="1:17" s="173" customFormat="1" ht="18" customHeight="1">
      <c r="A122" s="137" t="s">
        <v>
10009</v>
      </c>
      <c r="B122" s="4332">
        <v>
40</v>
      </c>
      <c r="C122" s="4332">
        <v>
56</v>
      </c>
      <c r="D122" s="4332">
        <v>
65</v>
      </c>
      <c r="E122" s="4332">
        <v>
61</v>
      </c>
      <c r="F122" s="4332">
        <v>
48</v>
      </c>
      <c r="G122" s="4332">
        <v>
52</v>
      </c>
      <c r="H122" s="4332">
        <v>
40</v>
      </c>
      <c r="I122" s="4332">
        <v>
62</v>
      </c>
      <c r="J122" s="4332">
        <v>
31</v>
      </c>
      <c r="K122" s="4332">
        <v>
43</v>
      </c>
      <c r="L122" s="4332">
        <v>
8</v>
      </c>
      <c r="M122" s="4332">
        <v>
24</v>
      </c>
      <c r="N122" s="4332">
        <v>
1</v>
      </c>
      <c r="O122" s="4332">
        <v>
4</v>
      </c>
      <c r="P122" s="4332" t="s">
        <v>
374</v>
      </c>
      <c r="Q122" s="4332" t="s">
        <v>
374</v>
      </c>
    </row>
    <row r="123" spans="1:17" s="173" customFormat="1" ht="18" customHeight="1">
      <c r="A123" s="137" t="s">
        <v>
10010</v>
      </c>
      <c r="B123" s="4332">
        <v>
47</v>
      </c>
      <c r="C123" s="4332">
        <v>
40</v>
      </c>
      <c r="D123" s="4332">
        <v>
55</v>
      </c>
      <c r="E123" s="4332">
        <v>
66</v>
      </c>
      <c r="F123" s="4332">
        <v>
36</v>
      </c>
      <c r="G123" s="4332">
        <v>
45</v>
      </c>
      <c r="H123" s="4332">
        <v>
38</v>
      </c>
      <c r="I123" s="4332">
        <v>
46</v>
      </c>
      <c r="J123" s="4332">
        <v>
21</v>
      </c>
      <c r="K123" s="4332">
        <v>
30</v>
      </c>
      <c r="L123" s="4332">
        <v>
8</v>
      </c>
      <c r="M123" s="4332">
        <v>
19</v>
      </c>
      <c r="N123" s="4332" t="s">
        <v>
374</v>
      </c>
      <c r="O123" s="4332">
        <v>
4</v>
      </c>
      <c r="P123" s="4332" t="s">
        <v>
374</v>
      </c>
      <c r="Q123" s="4332">
        <v>
3</v>
      </c>
    </row>
    <row r="124" spans="1:17" s="173" customFormat="1" ht="18" customHeight="1">
      <c r="A124" s="137" t="s">
        <v>
10011</v>
      </c>
      <c r="B124" s="4332">
        <v>
49</v>
      </c>
      <c r="C124" s="4332">
        <v>
43</v>
      </c>
      <c r="D124" s="4332">
        <v>
47</v>
      </c>
      <c r="E124" s="4332">
        <v>
60</v>
      </c>
      <c r="F124" s="4332">
        <v>
40</v>
      </c>
      <c r="G124" s="4332">
        <v>
56</v>
      </c>
      <c r="H124" s="4332">
        <v>
27</v>
      </c>
      <c r="I124" s="4332">
        <v>
70</v>
      </c>
      <c r="J124" s="4332">
        <v>
19</v>
      </c>
      <c r="K124" s="4332">
        <v>
43</v>
      </c>
      <c r="L124" s="4332">
        <v>
4</v>
      </c>
      <c r="M124" s="4332">
        <v>
14</v>
      </c>
      <c r="N124" s="4332">
        <v>
1</v>
      </c>
      <c r="O124" s="4332">
        <v>
10</v>
      </c>
      <c r="P124" s="4332" t="s">
        <v>
374</v>
      </c>
      <c r="Q124" s="4332" t="s">
        <v>
374</v>
      </c>
    </row>
    <row r="125" spans="1:17" s="173" customFormat="1" ht="18" customHeight="1">
      <c r="A125" s="137" t="s">
        <v>
10012</v>
      </c>
      <c r="B125" s="4332">
        <v>
65</v>
      </c>
      <c r="C125" s="4332">
        <v>
72</v>
      </c>
      <c r="D125" s="4332">
        <v>
90</v>
      </c>
      <c r="E125" s="4332">
        <v>
103</v>
      </c>
      <c r="F125" s="4332">
        <v>
60</v>
      </c>
      <c r="G125" s="4332">
        <v>
76</v>
      </c>
      <c r="H125" s="4332">
        <v>
46</v>
      </c>
      <c r="I125" s="4332">
        <v>
65</v>
      </c>
      <c r="J125" s="4332">
        <v>
19</v>
      </c>
      <c r="K125" s="4332">
        <v>
45</v>
      </c>
      <c r="L125" s="4332">
        <v>
7</v>
      </c>
      <c r="M125" s="4332">
        <v>
24</v>
      </c>
      <c r="N125" s="4332">
        <v>
2</v>
      </c>
      <c r="O125" s="4332">
        <v>
10</v>
      </c>
      <c r="P125" s="4332" t="s">
        <v>
374</v>
      </c>
      <c r="Q125" s="4332" t="s">
        <v>
374</v>
      </c>
    </row>
    <row r="126" spans="1:17" s="174" customFormat="1" ht="18" customHeight="1">
      <c r="A126" s="137" t="s">
        <v>
10013</v>
      </c>
      <c r="B126" s="4332">
        <v>
89</v>
      </c>
      <c r="C126" s="4332">
        <v>
91</v>
      </c>
      <c r="D126" s="4332">
        <v>
101</v>
      </c>
      <c r="E126" s="4332">
        <v>
99</v>
      </c>
      <c r="F126" s="4332">
        <v>
78</v>
      </c>
      <c r="G126" s="4332">
        <v>
124</v>
      </c>
      <c r="H126" s="4332">
        <v>
65</v>
      </c>
      <c r="I126" s="4332">
        <v>
111</v>
      </c>
      <c r="J126" s="4332">
        <v>
42</v>
      </c>
      <c r="K126" s="4332">
        <v>
86</v>
      </c>
      <c r="L126" s="4332">
        <v>
10</v>
      </c>
      <c r="M126" s="4332">
        <v>
35</v>
      </c>
      <c r="N126" s="4332">
        <v>
1</v>
      </c>
      <c r="O126" s="4332">
        <v>
11</v>
      </c>
      <c r="P126" s="4332" t="s">
        <v>
374</v>
      </c>
      <c r="Q126" s="4332">
        <v>
3</v>
      </c>
    </row>
    <row r="127" spans="1:17" s="173" customFormat="1" ht="18" customHeight="1">
      <c r="A127" s="137" t="s">
        <v>
10014</v>
      </c>
      <c r="B127" s="4332">
        <v>
82</v>
      </c>
      <c r="C127" s="4332">
        <v>
87</v>
      </c>
      <c r="D127" s="4332">
        <v>
98</v>
      </c>
      <c r="E127" s="4332">
        <v>
95</v>
      </c>
      <c r="F127" s="4332">
        <v>
68</v>
      </c>
      <c r="G127" s="4332">
        <v>
78</v>
      </c>
      <c r="H127" s="4332">
        <v>
44</v>
      </c>
      <c r="I127" s="4332">
        <v>
72</v>
      </c>
      <c r="J127" s="4332">
        <v>
26</v>
      </c>
      <c r="K127" s="4332">
        <v>
45</v>
      </c>
      <c r="L127" s="4332">
        <v>
10</v>
      </c>
      <c r="M127" s="4332">
        <v>
20</v>
      </c>
      <c r="N127" s="4332" t="s">
        <v>
374</v>
      </c>
      <c r="O127" s="4332">
        <v>
2</v>
      </c>
      <c r="P127" s="4332" t="s">
        <v>
374</v>
      </c>
      <c r="Q127" s="4332">
        <v>
2</v>
      </c>
    </row>
    <row r="128" spans="1:17" s="173" customFormat="1" ht="18" customHeight="1">
      <c r="A128" s="137" t="s">
        <v>
10015</v>
      </c>
      <c r="B128" s="4332">
        <v>
89</v>
      </c>
      <c r="C128" s="4332">
        <v>
90</v>
      </c>
      <c r="D128" s="4332">
        <v>
94</v>
      </c>
      <c r="E128" s="4332">
        <v>
112</v>
      </c>
      <c r="F128" s="4332">
        <v>
69</v>
      </c>
      <c r="G128" s="4332">
        <v>
61</v>
      </c>
      <c r="H128" s="4332">
        <v>
51</v>
      </c>
      <c r="I128" s="4332">
        <v>
69</v>
      </c>
      <c r="J128" s="4332">
        <v>
18</v>
      </c>
      <c r="K128" s="4332">
        <v>
62</v>
      </c>
      <c r="L128" s="4332">
        <v>
10</v>
      </c>
      <c r="M128" s="4332">
        <v>
17</v>
      </c>
      <c r="N128" s="4332">
        <v>
3</v>
      </c>
      <c r="O128" s="4332">
        <v>
10</v>
      </c>
      <c r="P128" s="4332">
        <v>
1</v>
      </c>
      <c r="Q128" s="4332" t="s">
        <v>
374</v>
      </c>
    </row>
    <row r="129" spans="1:17" s="173" customFormat="1" ht="18" customHeight="1">
      <c r="A129" s="137" t="s">
        <v>
10016</v>
      </c>
      <c r="B129" s="4332">
        <v>
140</v>
      </c>
      <c r="C129" s="4332">
        <v>
103</v>
      </c>
      <c r="D129" s="4332">
        <v>
140</v>
      </c>
      <c r="E129" s="4332">
        <v>
163</v>
      </c>
      <c r="F129" s="4332">
        <v>
97</v>
      </c>
      <c r="G129" s="4332">
        <v>
113</v>
      </c>
      <c r="H129" s="4332">
        <v>
86</v>
      </c>
      <c r="I129" s="4332">
        <v>
121</v>
      </c>
      <c r="J129" s="4332">
        <v>
44</v>
      </c>
      <c r="K129" s="4332">
        <v>
82</v>
      </c>
      <c r="L129" s="4332">
        <v>
21</v>
      </c>
      <c r="M129" s="4332">
        <v>
54</v>
      </c>
      <c r="N129" s="4332">
        <v>
6</v>
      </c>
      <c r="O129" s="4332">
        <v>
12</v>
      </c>
      <c r="P129" s="4332">
        <v>
1</v>
      </c>
      <c r="Q129" s="4332">
        <v>
3</v>
      </c>
    </row>
    <row r="130" spans="1:17" s="173" customFormat="1" ht="18" customHeight="1">
      <c r="A130" s="137" t="s">
        <v>
10017</v>
      </c>
      <c r="B130" s="4332">
        <v>
74</v>
      </c>
      <c r="C130" s="4332">
        <v>
67</v>
      </c>
      <c r="D130" s="4332">
        <v>
76</v>
      </c>
      <c r="E130" s="4332">
        <v>
86</v>
      </c>
      <c r="F130" s="4332">
        <v>
57</v>
      </c>
      <c r="G130" s="4332">
        <v>
69</v>
      </c>
      <c r="H130" s="4332">
        <v>
39</v>
      </c>
      <c r="I130" s="4332">
        <v>
64</v>
      </c>
      <c r="J130" s="4332">
        <v>
25</v>
      </c>
      <c r="K130" s="4332">
        <v>
58</v>
      </c>
      <c r="L130" s="4332">
        <v>
11</v>
      </c>
      <c r="M130" s="4332">
        <v>
24</v>
      </c>
      <c r="N130" s="4332" t="s">
        <v>
374</v>
      </c>
      <c r="O130" s="4332">
        <v>
12</v>
      </c>
      <c r="P130" s="4332">
        <v>
1</v>
      </c>
      <c r="Q130" s="4332">
        <v>
3</v>
      </c>
    </row>
    <row r="131" spans="1:17" s="173" customFormat="1" ht="18" customHeight="1">
      <c r="A131" s="137" t="s">
        <v>
10018</v>
      </c>
      <c r="B131" s="4332">
        <v>
76</v>
      </c>
      <c r="C131" s="4332">
        <v>
80</v>
      </c>
      <c r="D131" s="4332">
        <v>
85</v>
      </c>
      <c r="E131" s="4332">
        <v>
95</v>
      </c>
      <c r="F131" s="4332">
        <v>
69</v>
      </c>
      <c r="G131" s="4332">
        <v>
78</v>
      </c>
      <c r="H131" s="4332">
        <v>
44</v>
      </c>
      <c r="I131" s="4332">
        <v>
79</v>
      </c>
      <c r="J131" s="4332">
        <v>
32</v>
      </c>
      <c r="K131" s="4332">
        <v>
67</v>
      </c>
      <c r="L131" s="4332">
        <v>
6</v>
      </c>
      <c r="M131" s="4332">
        <v>
29</v>
      </c>
      <c r="N131" s="4332">
        <v>
4</v>
      </c>
      <c r="O131" s="4332">
        <v>
12</v>
      </c>
      <c r="P131" s="4332" t="s">
        <v>
374</v>
      </c>
      <c r="Q131" s="4332">
        <v>
1</v>
      </c>
    </row>
    <row r="132" spans="1:17" s="173" customFormat="1" ht="18" customHeight="1">
      <c r="A132" s="137" t="s">
        <v>
10019</v>
      </c>
      <c r="B132" s="4332">
        <v>
67</v>
      </c>
      <c r="C132" s="4332">
        <v>
77</v>
      </c>
      <c r="D132" s="4332">
        <v>
79</v>
      </c>
      <c r="E132" s="4332">
        <v>
86</v>
      </c>
      <c r="F132" s="4332">
        <v>
40</v>
      </c>
      <c r="G132" s="4332">
        <v>
60</v>
      </c>
      <c r="H132" s="4332">
        <v>
26</v>
      </c>
      <c r="I132" s="4332">
        <v>
61</v>
      </c>
      <c r="J132" s="4332">
        <v>
19</v>
      </c>
      <c r="K132" s="4332">
        <v>
34</v>
      </c>
      <c r="L132" s="4332">
        <v>
4</v>
      </c>
      <c r="M132" s="4332">
        <v>
16</v>
      </c>
      <c r="N132" s="4332" t="s">
        <v>
374</v>
      </c>
      <c r="O132" s="4332">
        <v>
4</v>
      </c>
      <c r="P132" s="4332" t="s">
        <v>
374</v>
      </c>
      <c r="Q132" s="4332" t="s">
        <v>
374</v>
      </c>
    </row>
    <row r="133" spans="1:17" s="173" customFormat="1" ht="18" customHeight="1">
      <c r="A133" s="137" t="s">
        <v>
10020</v>
      </c>
      <c r="B133" s="4332" t="s">
        <v>
374</v>
      </c>
      <c r="C133" s="4332" t="s">
        <v>
374</v>
      </c>
      <c r="D133" s="4332" t="s">
        <v>
374</v>
      </c>
      <c r="E133" s="4332" t="s">
        <v>
374</v>
      </c>
      <c r="F133" s="4332" t="s">
        <v>
374</v>
      </c>
      <c r="G133" s="4332" t="s">
        <v>
374</v>
      </c>
      <c r="H133" s="4332" t="s">
        <v>
374</v>
      </c>
      <c r="I133" s="4332" t="s">
        <v>
374</v>
      </c>
      <c r="J133" s="4332" t="s">
        <v>
374</v>
      </c>
      <c r="K133" s="4332" t="s">
        <v>
374</v>
      </c>
      <c r="L133" s="4332" t="s">
        <v>
374</v>
      </c>
      <c r="M133" s="4332" t="s">
        <v>
374</v>
      </c>
      <c r="N133" s="4332" t="s">
        <v>
374</v>
      </c>
      <c r="O133" s="4332" t="s">
        <v>
374</v>
      </c>
      <c r="P133" s="4332" t="s">
        <v>
374</v>
      </c>
      <c r="Q133" s="4332" t="s">
        <v>
374</v>
      </c>
    </row>
    <row r="134" spans="1:17" s="173" customFormat="1" ht="18" customHeight="1">
      <c r="A134" s="137" t="s">
        <v>
10021</v>
      </c>
      <c r="B134" s="4332">
        <v>
129</v>
      </c>
      <c r="C134" s="4332">
        <v>
146</v>
      </c>
      <c r="D134" s="4332">
        <v>
151</v>
      </c>
      <c r="E134" s="4332">
        <v>
172</v>
      </c>
      <c r="F134" s="4332">
        <v>
87</v>
      </c>
      <c r="G134" s="4332">
        <v>
156</v>
      </c>
      <c r="H134" s="4332">
        <v>
84</v>
      </c>
      <c r="I134" s="4332">
        <v>
171</v>
      </c>
      <c r="J134" s="4332">
        <v>
58</v>
      </c>
      <c r="K134" s="4332">
        <v>
104</v>
      </c>
      <c r="L134" s="4332">
        <v>
19</v>
      </c>
      <c r="M134" s="4332">
        <v>
36</v>
      </c>
      <c r="N134" s="4332">
        <v>
4</v>
      </c>
      <c r="O134" s="4332">
        <v>
7</v>
      </c>
      <c r="P134" s="4332" t="s">
        <v>
374</v>
      </c>
      <c r="Q134" s="4332">
        <v>
1</v>
      </c>
    </row>
    <row r="135" spans="1:17" s="173" customFormat="1" ht="18" customHeight="1">
      <c r="A135" s="137" t="s">
        <v>
10022</v>
      </c>
      <c r="B135" s="4332">
        <v>
91</v>
      </c>
      <c r="C135" s="4332">
        <v>
104</v>
      </c>
      <c r="D135" s="4332">
        <v>
103</v>
      </c>
      <c r="E135" s="4332">
        <v>
127</v>
      </c>
      <c r="F135" s="4332">
        <v>
79</v>
      </c>
      <c r="G135" s="4332">
        <v>
88</v>
      </c>
      <c r="H135" s="4332">
        <v>
54</v>
      </c>
      <c r="I135" s="4332">
        <v>
100</v>
      </c>
      <c r="J135" s="4332">
        <v>
36</v>
      </c>
      <c r="K135" s="4332">
        <v>
95</v>
      </c>
      <c r="L135" s="4332">
        <v>
19</v>
      </c>
      <c r="M135" s="4332">
        <v>
50</v>
      </c>
      <c r="N135" s="4332">
        <v>
2</v>
      </c>
      <c r="O135" s="4332">
        <v>
15</v>
      </c>
      <c r="P135" s="4332" t="s">
        <v>
374</v>
      </c>
      <c r="Q135" s="4332">
        <v>
2</v>
      </c>
    </row>
    <row r="136" spans="1:17" s="173" customFormat="1" ht="18" customHeight="1">
      <c r="A136" s="137" t="s">
        <v>
10023</v>
      </c>
      <c r="B136" s="4332">
        <v>
86</v>
      </c>
      <c r="C136" s="4332">
        <v>
80</v>
      </c>
      <c r="D136" s="4332">
        <v>
122</v>
      </c>
      <c r="E136" s="4332">
        <v>
95</v>
      </c>
      <c r="F136" s="4332">
        <v>
65</v>
      </c>
      <c r="G136" s="4332">
        <v>
83</v>
      </c>
      <c r="H136" s="4332">
        <v>
43</v>
      </c>
      <c r="I136" s="4332">
        <v>
87</v>
      </c>
      <c r="J136" s="4332">
        <v>
28</v>
      </c>
      <c r="K136" s="4332">
        <v>
44</v>
      </c>
      <c r="L136" s="4332">
        <v>
7</v>
      </c>
      <c r="M136" s="4332">
        <v>
27</v>
      </c>
      <c r="N136" s="4332">
        <v>
1</v>
      </c>
      <c r="O136" s="4332">
        <v>
7</v>
      </c>
      <c r="P136" s="4332" t="s">
        <v>
374</v>
      </c>
      <c r="Q136" s="4332">
        <v>
3</v>
      </c>
    </row>
    <row r="137" spans="1:17" s="173" customFormat="1" ht="18" customHeight="1">
      <c r="A137" s="137" t="s">
        <v>
10024</v>
      </c>
      <c r="B137" s="4332">
        <v>
87</v>
      </c>
      <c r="C137" s="4332">
        <v>
72</v>
      </c>
      <c r="D137" s="4332">
        <v>
89</v>
      </c>
      <c r="E137" s="4332">
        <v>
96</v>
      </c>
      <c r="F137" s="4332">
        <v>
65</v>
      </c>
      <c r="G137" s="4332">
        <v>
78</v>
      </c>
      <c r="H137" s="4332">
        <v>
47</v>
      </c>
      <c r="I137" s="4332">
        <v>
69</v>
      </c>
      <c r="J137" s="4332">
        <v>
26</v>
      </c>
      <c r="K137" s="4332">
        <v>
64</v>
      </c>
      <c r="L137" s="4332">
        <v>
17</v>
      </c>
      <c r="M137" s="4332">
        <v>
31</v>
      </c>
      <c r="N137" s="4332">
        <v>
2</v>
      </c>
      <c r="O137" s="4332">
        <v>
9</v>
      </c>
      <c r="P137" s="4332" t="s">
        <v>
374</v>
      </c>
      <c r="Q137" s="4332">
        <v>
1</v>
      </c>
    </row>
    <row r="138" spans="1:17" s="173" customFormat="1" ht="18" customHeight="1">
      <c r="A138" s="137" t="s">
        <v>
10025</v>
      </c>
      <c r="B138" s="4332">
        <v>
117</v>
      </c>
      <c r="C138" s="4332">
        <v>
72</v>
      </c>
      <c r="D138" s="4332">
        <v>
107</v>
      </c>
      <c r="E138" s="4332">
        <v>
128</v>
      </c>
      <c r="F138" s="4332">
        <v>
85</v>
      </c>
      <c r="G138" s="4332">
        <v>
95</v>
      </c>
      <c r="H138" s="4332">
        <v>
72</v>
      </c>
      <c r="I138" s="4332">
        <v>
80</v>
      </c>
      <c r="J138" s="4332">
        <v>
33</v>
      </c>
      <c r="K138" s="4332">
        <v>
60</v>
      </c>
      <c r="L138" s="4332">
        <v>
14</v>
      </c>
      <c r="M138" s="4332">
        <v>
21</v>
      </c>
      <c r="N138" s="4332">
        <v>
3</v>
      </c>
      <c r="O138" s="4332">
        <v>
5</v>
      </c>
      <c r="P138" s="4332" t="s">
        <v>
374</v>
      </c>
      <c r="Q138" s="4332">
        <v>
2</v>
      </c>
    </row>
    <row r="139" spans="1:17" s="173" customFormat="1" ht="18" customHeight="1">
      <c r="A139" s="137" t="s">
        <v>
10026</v>
      </c>
      <c r="B139" s="4332">
        <v>
86</v>
      </c>
      <c r="C139" s="4332">
        <v>
67</v>
      </c>
      <c r="D139" s="4332">
        <v>
86</v>
      </c>
      <c r="E139" s="4332">
        <v>
92</v>
      </c>
      <c r="F139" s="4332">
        <v>
61</v>
      </c>
      <c r="G139" s="4332">
        <v>
80</v>
      </c>
      <c r="H139" s="4332">
        <v>
47</v>
      </c>
      <c r="I139" s="4332">
        <v>
59</v>
      </c>
      <c r="J139" s="4332">
        <v>
19</v>
      </c>
      <c r="K139" s="4332">
        <v>
35</v>
      </c>
      <c r="L139" s="4332">
        <v>
5</v>
      </c>
      <c r="M139" s="4332">
        <v>
22</v>
      </c>
      <c r="N139" s="4332" t="s">
        <v>
374</v>
      </c>
      <c r="O139" s="4332">
        <v>
6</v>
      </c>
      <c r="P139" s="4332" t="s">
        <v>
374</v>
      </c>
      <c r="Q139" s="4332" t="s">
        <v>
374</v>
      </c>
    </row>
    <row r="140" spans="1:17" s="173" customFormat="1" ht="18" customHeight="1">
      <c r="A140" s="137" t="s">
        <v>
10027</v>
      </c>
      <c r="B140" s="4332">
        <v>
46</v>
      </c>
      <c r="C140" s="4332">
        <v>
41</v>
      </c>
      <c r="D140" s="4332">
        <v>
47</v>
      </c>
      <c r="E140" s="4332">
        <v>
62</v>
      </c>
      <c r="F140" s="4332">
        <v>
33</v>
      </c>
      <c r="G140" s="4332">
        <v>
46</v>
      </c>
      <c r="H140" s="4332">
        <v>
31</v>
      </c>
      <c r="I140" s="4332">
        <v>
33</v>
      </c>
      <c r="J140" s="4332">
        <v>
19</v>
      </c>
      <c r="K140" s="4332">
        <v>
31</v>
      </c>
      <c r="L140" s="4332">
        <v>
1</v>
      </c>
      <c r="M140" s="4332">
        <v>
15</v>
      </c>
      <c r="N140" s="4332">
        <v>
1</v>
      </c>
      <c r="O140" s="4332">
        <v>
3</v>
      </c>
      <c r="P140" s="4332" t="s">
        <v>
374</v>
      </c>
      <c r="Q140" s="4332">
        <v>
3</v>
      </c>
    </row>
    <row r="141" spans="1:17" s="174" customFormat="1" ht="18" customHeight="1">
      <c r="A141" s="137" t="s">
        <v>
10028</v>
      </c>
      <c r="B141" s="4332">
        <v>
17</v>
      </c>
      <c r="C141" s="4332">
        <v>
17</v>
      </c>
      <c r="D141" s="4332">
        <v>
21</v>
      </c>
      <c r="E141" s="4332">
        <v>
25</v>
      </c>
      <c r="F141" s="4332">
        <v>
11</v>
      </c>
      <c r="G141" s="4332">
        <v>
17</v>
      </c>
      <c r="H141" s="4332">
        <v>
10</v>
      </c>
      <c r="I141" s="4332">
        <v>
21</v>
      </c>
      <c r="J141" s="4332">
        <v>
3</v>
      </c>
      <c r="K141" s="4332">
        <v>
3</v>
      </c>
      <c r="L141" s="4332">
        <v>
3</v>
      </c>
      <c r="M141" s="4332">
        <v>
4</v>
      </c>
      <c r="N141" s="4332">
        <v>
1</v>
      </c>
      <c r="O141" s="4332">
        <v>
1</v>
      </c>
      <c r="P141" s="4332" t="s">
        <v>
374</v>
      </c>
      <c r="Q141" s="4332" t="s">
        <v>
374</v>
      </c>
    </row>
    <row r="142" spans="1:17" s="173" customFormat="1" ht="18" customHeight="1">
      <c r="A142" s="137" t="s">
        <v>
10029</v>
      </c>
      <c r="B142" s="4332">
        <v>
66</v>
      </c>
      <c r="C142" s="4332">
        <v>
65</v>
      </c>
      <c r="D142" s="4332">
        <v>
74</v>
      </c>
      <c r="E142" s="4332">
        <v>
88</v>
      </c>
      <c r="F142" s="4332">
        <v>
66</v>
      </c>
      <c r="G142" s="4332">
        <v>
78</v>
      </c>
      <c r="H142" s="4332">
        <v>
58</v>
      </c>
      <c r="I142" s="4332">
        <v>
59</v>
      </c>
      <c r="J142" s="4332">
        <v>
20</v>
      </c>
      <c r="K142" s="4332">
        <v>
46</v>
      </c>
      <c r="L142" s="4332">
        <v>
10</v>
      </c>
      <c r="M142" s="4332">
        <v>
27</v>
      </c>
      <c r="N142" s="4332">
        <v>
1</v>
      </c>
      <c r="O142" s="4332">
        <v>
5</v>
      </c>
      <c r="P142" s="4332" t="s">
        <v>
374</v>
      </c>
      <c r="Q142" s="4332" t="s">
        <v>
374</v>
      </c>
    </row>
    <row r="143" spans="1:17" s="173" customFormat="1" ht="18" customHeight="1">
      <c r="A143" s="137" t="s">
        <v>
10030</v>
      </c>
      <c r="B143" s="4332">
        <v>
82</v>
      </c>
      <c r="C143" s="4332">
        <v>
85</v>
      </c>
      <c r="D143" s="4332">
        <v>
91</v>
      </c>
      <c r="E143" s="4332">
        <v>
105</v>
      </c>
      <c r="F143" s="4332">
        <v>
67</v>
      </c>
      <c r="G143" s="4332">
        <v>
81</v>
      </c>
      <c r="H143" s="4332">
        <v>
69</v>
      </c>
      <c r="I143" s="4332">
        <v>
72</v>
      </c>
      <c r="J143" s="4332">
        <v>
20</v>
      </c>
      <c r="K143" s="4332">
        <v>
46</v>
      </c>
      <c r="L143" s="4332">
        <v>
7</v>
      </c>
      <c r="M143" s="4332">
        <v>
10</v>
      </c>
      <c r="N143" s="4332" t="s">
        <v>
374</v>
      </c>
      <c r="O143" s="4332">
        <v>
1</v>
      </c>
      <c r="P143" s="4332" t="s">
        <v>
374</v>
      </c>
      <c r="Q143" s="4332" t="s">
        <v>
374</v>
      </c>
    </row>
    <row r="144" spans="1:17" s="173" customFormat="1" ht="18" customHeight="1">
      <c r="A144" s="137" t="s">
        <v>
10031</v>
      </c>
      <c r="B144" s="4332">
        <v>
72</v>
      </c>
      <c r="C144" s="4332">
        <v>
72</v>
      </c>
      <c r="D144" s="4332">
        <v>
74</v>
      </c>
      <c r="E144" s="4332">
        <v>
103</v>
      </c>
      <c r="F144" s="4332">
        <v>
76</v>
      </c>
      <c r="G144" s="4332">
        <v>
106</v>
      </c>
      <c r="H144" s="4332">
        <v>
71</v>
      </c>
      <c r="I144" s="4332">
        <v>
110</v>
      </c>
      <c r="J144" s="4332">
        <v>
38</v>
      </c>
      <c r="K144" s="4332">
        <v>
52</v>
      </c>
      <c r="L144" s="4332">
        <v>
10</v>
      </c>
      <c r="M144" s="4332">
        <v>
18</v>
      </c>
      <c r="N144" s="4332">
        <v>
1</v>
      </c>
      <c r="O144" s="4332">
        <v>
3</v>
      </c>
      <c r="P144" s="4332" t="s">
        <v>
374</v>
      </c>
      <c r="Q144" s="4332" t="s">
        <v>
374</v>
      </c>
    </row>
    <row r="145" spans="1:17" s="173" customFormat="1" ht="18" customHeight="1">
      <c r="A145" s="137" t="s">
        <v>
10032</v>
      </c>
      <c r="B145" s="4332">
        <v>
66</v>
      </c>
      <c r="C145" s="4332">
        <v>
70</v>
      </c>
      <c r="D145" s="4332">
        <v>
78</v>
      </c>
      <c r="E145" s="4332">
        <v>
64</v>
      </c>
      <c r="F145" s="4332">
        <v>
68</v>
      </c>
      <c r="G145" s="4332">
        <v>
96</v>
      </c>
      <c r="H145" s="4332">
        <v>
65</v>
      </c>
      <c r="I145" s="4332">
        <v>
69</v>
      </c>
      <c r="J145" s="4332">
        <v>
31</v>
      </c>
      <c r="K145" s="4332">
        <v>
54</v>
      </c>
      <c r="L145" s="4332">
        <v>
7</v>
      </c>
      <c r="M145" s="4332">
        <v>
17</v>
      </c>
      <c r="N145" s="4332">
        <v>
2</v>
      </c>
      <c r="O145" s="4332">
        <v>
9</v>
      </c>
      <c r="P145" s="4332">
        <v>
1</v>
      </c>
      <c r="Q145" s="4332" t="s">
        <v>
374</v>
      </c>
    </row>
    <row r="146" spans="1:17" s="173" customFormat="1" ht="18" customHeight="1">
      <c r="A146" s="137" t="s">
        <v>
10033</v>
      </c>
      <c r="B146" s="4332">
        <v>
47</v>
      </c>
      <c r="C146" s="4332">
        <v>
35</v>
      </c>
      <c r="D146" s="4332">
        <v>
41</v>
      </c>
      <c r="E146" s="4332">
        <v>
57</v>
      </c>
      <c r="F146" s="4332">
        <v>
48</v>
      </c>
      <c r="G146" s="4332">
        <v>
48</v>
      </c>
      <c r="H146" s="4332">
        <v>
25</v>
      </c>
      <c r="I146" s="4332">
        <v>
46</v>
      </c>
      <c r="J146" s="4332">
        <v>
19</v>
      </c>
      <c r="K146" s="4332">
        <v>
35</v>
      </c>
      <c r="L146" s="4332">
        <v>
8</v>
      </c>
      <c r="M146" s="4332">
        <v>
9</v>
      </c>
      <c r="N146" s="4332" t="s">
        <v>
374</v>
      </c>
      <c r="O146" s="4332" t="s">
        <v>
374</v>
      </c>
      <c r="P146" s="4332" t="s">
        <v>
374</v>
      </c>
      <c r="Q146" s="4332" t="s">
        <v>
374</v>
      </c>
    </row>
    <row r="147" spans="1:17" s="173" customFormat="1" ht="18" customHeight="1">
      <c r="A147" s="137" t="s">
        <v>
10034</v>
      </c>
      <c r="B147" s="4332" t="s">
        <v>
374</v>
      </c>
      <c r="C147" s="4332" t="s">
        <v>
374</v>
      </c>
      <c r="D147" s="4332" t="s">
        <v>
374</v>
      </c>
      <c r="E147" s="4332" t="s">
        <v>
374</v>
      </c>
      <c r="F147" s="4332" t="s">
        <v>
374</v>
      </c>
      <c r="G147" s="4332" t="s">
        <v>
374</v>
      </c>
      <c r="H147" s="4332" t="s">
        <v>
374</v>
      </c>
      <c r="I147" s="4332" t="s">
        <v>
374</v>
      </c>
      <c r="J147" s="4332" t="s">
        <v>
374</v>
      </c>
      <c r="K147" s="4332" t="s">
        <v>
374</v>
      </c>
      <c r="L147" s="4332" t="s">
        <v>
374</v>
      </c>
      <c r="M147" s="4332" t="s">
        <v>
374</v>
      </c>
      <c r="N147" s="4332" t="s">
        <v>
374</v>
      </c>
      <c r="O147" s="4332" t="s">
        <v>
374</v>
      </c>
      <c r="P147" s="4332" t="s">
        <v>
374</v>
      </c>
      <c r="Q147" s="4332" t="s">
        <v>
374</v>
      </c>
    </row>
    <row r="148" spans="1:17" s="173" customFormat="1" ht="18" customHeight="1">
      <c r="A148" s="137" t="s">
        <v>
10035</v>
      </c>
      <c r="B148" s="4332">
        <v>
53</v>
      </c>
      <c r="C148" s="4332">
        <v>
41</v>
      </c>
      <c r="D148" s="4332">
        <v>
69</v>
      </c>
      <c r="E148" s="4332">
        <v>
73</v>
      </c>
      <c r="F148" s="4332">
        <v>
49</v>
      </c>
      <c r="G148" s="4332">
        <v>
54</v>
      </c>
      <c r="H148" s="4332">
        <v>
37</v>
      </c>
      <c r="I148" s="4332">
        <v>
64</v>
      </c>
      <c r="J148" s="4332">
        <v>
21</v>
      </c>
      <c r="K148" s="4332">
        <v>
34</v>
      </c>
      <c r="L148" s="4332">
        <v>
8</v>
      </c>
      <c r="M148" s="4332">
        <v>
16</v>
      </c>
      <c r="N148" s="4332" t="s">
        <v>
374</v>
      </c>
      <c r="O148" s="4332">
        <v>
2</v>
      </c>
      <c r="P148" s="4332" t="s">
        <v>
374</v>
      </c>
      <c r="Q148" s="4332">
        <v>
3</v>
      </c>
    </row>
    <row r="149" spans="1:17" s="173" customFormat="1" ht="18" customHeight="1">
      <c r="A149" s="137" t="s">
        <v>
10036</v>
      </c>
      <c r="B149" s="4332">
        <v>
63</v>
      </c>
      <c r="C149" s="4332">
        <v>
59</v>
      </c>
      <c r="D149" s="4332">
        <v>
68</v>
      </c>
      <c r="E149" s="4332">
        <v>
61</v>
      </c>
      <c r="F149" s="4332">
        <v>
34</v>
      </c>
      <c r="G149" s="4332">
        <v>
48</v>
      </c>
      <c r="H149" s="4332">
        <v>
40</v>
      </c>
      <c r="I149" s="4332">
        <v>
47</v>
      </c>
      <c r="J149" s="4332">
        <v>
14</v>
      </c>
      <c r="K149" s="4332">
        <v>
37</v>
      </c>
      <c r="L149" s="4332">
        <v>
8</v>
      </c>
      <c r="M149" s="4332">
        <v>
10</v>
      </c>
      <c r="N149" s="4332" t="s">
        <v>
374</v>
      </c>
      <c r="O149" s="4332">
        <v>
2</v>
      </c>
      <c r="P149" s="4332" t="s">
        <v>
374</v>
      </c>
      <c r="Q149" s="4332" t="s">
        <v>
374</v>
      </c>
    </row>
    <row r="150" spans="1:17" s="173" customFormat="1" ht="18" customHeight="1">
      <c r="A150" s="137" t="s">
        <v>
10037</v>
      </c>
      <c r="B150" s="4332">
        <v>
43</v>
      </c>
      <c r="C150" s="4332">
        <v>
31</v>
      </c>
      <c r="D150" s="4332">
        <v>
52</v>
      </c>
      <c r="E150" s="4332">
        <v>
49</v>
      </c>
      <c r="F150" s="4332">
        <v>
40</v>
      </c>
      <c r="G150" s="4332">
        <v>
41</v>
      </c>
      <c r="H150" s="4332">
        <v>
25</v>
      </c>
      <c r="I150" s="4332">
        <v>
33</v>
      </c>
      <c r="J150" s="4332">
        <v>
16</v>
      </c>
      <c r="K150" s="4332">
        <v>
25</v>
      </c>
      <c r="L150" s="4332">
        <v>
9</v>
      </c>
      <c r="M150" s="4332">
        <v>
20</v>
      </c>
      <c r="N150" s="4332">
        <v>
1</v>
      </c>
      <c r="O150" s="4332">
        <v>
2</v>
      </c>
      <c r="P150" s="4332" t="s">
        <v>
374</v>
      </c>
      <c r="Q150" s="4332">
        <v>
1</v>
      </c>
    </row>
    <row r="151" spans="1:17" s="173" customFormat="1" ht="18" customHeight="1">
      <c r="A151" s="137" t="s">
        <v>
10038</v>
      </c>
      <c r="B151" s="4332">
        <v>
32</v>
      </c>
      <c r="C151" s="4332">
        <v>
31</v>
      </c>
      <c r="D151" s="4332">
        <v>
32</v>
      </c>
      <c r="E151" s="4332">
        <v>
26</v>
      </c>
      <c r="F151" s="4332">
        <v>
20</v>
      </c>
      <c r="G151" s="4332">
        <v>
30</v>
      </c>
      <c r="H151" s="4332">
        <v>
11</v>
      </c>
      <c r="I151" s="4332">
        <v>
29</v>
      </c>
      <c r="J151" s="4332">
        <v>
5</v>
      </c>
      <c r="K151" s="4332">
        <v>
13</v>
      </c>
      <c r="L151" s="4332">
        <v>
3</v>
      </c>
      <c r="M151" s="4332">
        <v>
8</v>
      </c>
      <c r="N151" s="4332" t="s">
        <v>
374</v>
      </c>
      <c r="O151" s="4332">
        <v>
1</v>
      </c>
      <c r="P151" s="4332" t="s">
        <v>
374</v>
      </c>
      <c r="Q151" s="4332" t="s">
        <v>
374</v>
      </c>
    </row>
    <row r="152" spans="1:17" s="173" customFormat="1" ht="18" customHeight="1">
      <c r="A152" s="137" t="s">
        <v>
10039</v>
      </c>
      <c r="B152" s="4332">
        <v>
65</v>
      </c>
      <c r="C152" s="4332">
        <v>
50</v>
      </c>
      <c r="D152" s="4332">
        <v>
54</v>
      </c>
      <c r="E152" s="4332">
        <v>
56</v>
      </c>
      <c r="F152" s="4332">
        <v>
39</v>
      </c>
      <c r="G152" s="4332">
        <v>
34</v>
      </c>
      <c r="H152" s="4332">
        <v>
23</v>
      </c>
      <c r="I152" s="4332">
        <v>
23</v>
      </c>
      <c r="J152" s="4332">
        <v>
17</v>
      </c>
      <c r="K152" s="4332">
        <v>
20</v>
      </c>
      <c r="L152" s="4332">
        <v>
6</v>
      </c>
      <c r="M152" s="4332">
        <v>
8</v>
      </c>
      <c r="N152" s="4332">
        <v>
2</v>
      </c>
      <c r="O152" s="4332">
        <v>
3</v>
      </c>
      <c r="P152" s="4332" t="s">
        <v>
374</v>
      </c>
      <c r="Q152" s="4332">
        <v>
3</v>
      </c>
    </row>
    <row r="153" spans="1:17" s="174" customFormat="1" ht="18" customHeight="1">
      <c r="A153" s="137" t="s">
        <v>
10040</v>
      </c>
      <c r="B153" s="4332">
        <v>
12</v>
      </c>
      <c r="C153" s="4332">
        <v>
8</v>
      </c>
      <c r="D153" s="4332">
        <v>
15</v>
      </c>
      <c r="E153" s="4332">
        <v>
12</v>
      </c>
      <c r="F153" s="4332">
        <v>
8</v>
      </c>
      <c r="G153" s="4332">
        <v>
10</v>
      </c>
      <c r="H153" s="4332">
        <v>
7</v>
      </c>
      <c r="I153" s="4332">
        <v>
19</v>
      </c>
      <c r="J153" s="4332">
        <v>
4</v>
      </c>
      <c r="K153" s="4332">
        <v>
5</v>
      </c>
      <c r="L153" s="4332">
        <v>
1</v>
      </c>
      <c r="M153" s="4332">
        <v>
2</v>
      </c>
      <c r="N153" s="4332" t="s">
        <v>
374</v>
      </c>
      <c r="O153" s="4332">
        <v>
1</v>
      </c>
      <c r="P153" s="4332" t="s">
        <v>
374</v>
      </c>
      <c r="Q153" s="4332" t="s">
        <v>
374</v>
      </c>
    </row>
    <row r="154" spans="1:17" s="173" customFormat="1" ht="18" customHeight="1">
      <c r="A154" s="137" t="s">
        <v>
10041</v>
      </c>
      <c r="B154" s="4332">
        <v>
97</v>
      </c>
      <c r="C154" s="4332">
        <v>
112</v>
      </c>
      <c r="D154" s="4332">
        <v>
130</v>
      </c>
      <c r="E154" s="4332">
        <v>
154</v>
      </c>
      <c r="F154" s="4332">
        <v>
98</v>
      </c>
      <c r="G154" s="4332">
        <v>
121</v>
      </c>
      <c r="H154" s="4332">
        <v>
91</v>
      </c>
      <c r="I154" s="4332">
        <v>
147</v>
      </c>
      <c r="J154" s="4332">
        <v>
42</v>
      </c>
      <c r="K154" s="4332">
        <v>
95</v>
      </c>
      <c r="L154" s="4332">
        <v>
15</v>
      </c>
      <c r="M154" s="4332">
        <v>
34</v>
      </c>
      <c r="N154" s="4332">
        <v>
6</v>
      </c>
      <c r="O154" s="4332">
        <v>
9</v>
      </c>
      <c r="P154" s="4332" t="s">
        <v>
374</v>
      </c>
      <c r="Q154" s="4332" t="s">
        <v>
374</v>
      </c>
    </row>
    <row r="155" spans="1:17" s="173" customFormat="1" ht="18" customHeight="1">
      <c r="A155" s="137" t="s">
        <v>
10042</v>
      </c>
      <c r="B155" s="4332">
        <v>
75</v>
      </c>
      <c r="C155" s="4332">
        <v>
75</v>
      </c>
      <c r="D155" s="4332">
        <v>
66</v>
      </c>
      <c r="E155" s="4332">
        <v>
82</v>
      </c>
      <c r="F155" s="4332">
        <v>
73</v>
      </c>
      <c r="G155" s="4332">
        <v>
86</v>
      </c>
      <c r="H155" s="4332">
        <v>
70</v>
      </c>
      <c r="I155" s="4332">
        <v>
101</v>
      </c>
      <c r="J155" s="4332">
        <v>
38</v>
      </c>
      <c r="K155" s="4332">
        <v>
68</v>
      </c>
      <c r="L155" s="4332">
        <v>
17</v>
      </c>
      <c r="M155" s="4332">
        <v>
21</v>
      </c>
      <c r="N155" s="4332">
        <v>
2</v>
      </c>
      <c r="O155" s="4332">
        <v>
5</v>
      </c>
      <c r="P155" s="4332" t="s">
        <v>
374</v>
      </c>
      <c r="Q155" s="4332">
        <v>
1</v>
      </c>
    </row>
    <row r="156" spans="1:17" s="173" customFormat="1" ht="18" customHeight="1">
      <c r="A156" s="137" t="s">
        <v>
10043</v>
      </c>
      <c r="B156" s="4332">
        <v>
87</v>
      </c>
      <c r="C156" s="4332">
        <v>
85</v>
      </c>
      <c r="D156" s="4332">
        <v>
126</v>
      </c>
      <c r="E156" s="4332">
        <v>
136</v>
      </c>
      <c r="F156" s="4332">
        <v>
89</v>
      </c>
      <c r="G156" s="4332">
        <v>
113</v>
      </c>
      <c r="H156" s="4332">
        <v>
56</v>
      </c>
      <c r="I156" s="4332">
        <v>
109</v>
      </c>
      <c r="J156" s="4332">
        <v>
42</v>
      </c>
      <c r="K156" s="4332">
        <v>
53</v>
      </c>
      <c r="L156" s="4332">
        <v>
5</v>
      </c>
      <c r="M156" s="4332">
        <v>
15</v>
      </c>
      <c r="N156" s="4332" t="s">
        <v>
374</v>
      </c>
      <c r="O156" s="4332">
        <v>
1</v>
      </c>
      <c r="P156" s="4332" t="s">
        <v>
374</v>
      </c>
      <c r="Q156" s="4332" t="s">
        <v>
374</v>
      </c>
    </row>
    <row r="157" spans="1:17" s="174" customFormat="1" ht="18" customHeight="1">
      <c r="A157" s="137" t="s">
        <v>
10044</v>
      </c>
      <c r="B157" s="4332">
        <v>
74</v>
      </c>
      <c r="C157" s="4332">
        <v>
84</v>
      </c>
      <c r="D157" s="4332">
        <v>
120</v>
      </c>
      <c r="E157" s="4332">
        <v>
142</v>
      </c>
      <c r="F157" s="4332">
        <v>
86</v>
      </c>
      <c r="G157" s="4332">
        <v>
92</v>
      </c>
      <c r="H157" s="4332">
        <v>
94</v>
      </c>
      <c r="I157" s="4332">
        <v>
127</v>
      </c>
      <c r="J157" s="4332">
        <v>
56</v>
      </c>
      <c r="K157" s="4332">
        <v>
69</v>
      </c>
      <c r="L157" s="4332">
        <v>
8</v>
      </c>
      <c r="M157" s="4332">
        <v>
25</v>
      </c>
      <c r="N157" s="4332">
        <v>
2</v>
      </c>
      <c r="O157" s="4332">
        <v>
11</v>
      </c>
      <c r="P157" s="4332" t="s">
        <v>
374</v>
      </c>
      <c r="Q157" s="4332">
        <v>
1</v>
      </c>
    </row>
    <row r="158" spans="1:17" s="173" customFormat="1" ht="18" customHeight="1">
      <c r="A158" s="137" t="s">
        <v>
10045</v>
      </c>
      <c r="B158" s="4332">
        <v>
49</v>
      </c>
      <c r="C158" s="4332">
        <v>
49</v>
      </c>
      <c r="D158" s="4332">
        <v>
68</v>
      </c>
      <c r="E158" s="4332">
        <v>
65</v>
      </c>
      <c r="F158" s="4332">
        <v>
57</v>
      </c>
      <c r="G158" s="4332">
        <v>
64</v>
      </c>
      <c r="H158" s="4332">
        <v>
40</v>
      </c>
      <c r="I158" s="4332">
        <v>
52</v>
      </c>
      <c r="J158" s="4332">
        <v>
20</v>
      </c>
      <c r="K158" s="4332">
        <v>
25</v>
      </c>
      <c r="L158" s="4332">
        <v>
4</v>
      </c>
      <c r="M158" s="4332">
        <v>
11</v>
      </c>
      <c r="N158" s="4332" t="s">
        <v>
374</v>
      </c>
      <c r="O158" s="4332">
        <v>
3</v>
      </c>
      <c r="P158" s="4332" t="s">
        <v>
374</v>
      </c>
      <c r="Q158" s="4332">
        <v>
1</v>
      </c>
    </row>
    <row r="159" spans="1:17" s="173" customFormat="1" ht="18" customHeight="1">
      <c r="A159" s="137" t="s">
        <v>
10046</v>
      </c>
      <c r="B159" s="4332">
        <v>
64</v>
      </c>
      <c r="C159" s="4332">
        <v>
67</v>
      </c>
      <c r="D159" s="4332">
        <v>
83</v>
      </c>
      <c r="E159" s="4332">
        <v>
91</v>
      </c>
      <c r="F159" s="4332">
        <v>
60</v>
      </c>
      <c r="G159" s="4332">
        <v>
84</v>
      </c>
      <c r="H159" s="4332">
        <v>
58</v>
      </c>
      <c r="I159" s="4332">
        <v>
83</v>
      </c>
      <c r="J159" s="4332">
        <v>
20</v>
      </c>
      <c r="K159" s="4332">
        <v>
61</v>
      </c>
      <c r="L159" s="4332">
        <v>
11</v>
      </c>
      <c r="M159" s="4332">
        <v>
33</v>
      </c>
      <c r="N159" s="4332">
        <v>
3</v>
      </c>
      <c r="O159" s="4332">
        <v>
7</v>
      </c>
      <c r="P159" s="4332" t="s">
        <v>
374</v>
      </c>
      <c r="Q159" s="4332">
        <v>
1</v>
      </c>
    </row>
    <row r="160" spans="1:17" s="173" customFormat="1" ht="18" customHeight="1">
      <c r="A160" s="137" t="s">
        <v>
10047</v>
      </c>
      <c r="B160" s="4332">
        <v>
82</v>
      </c>
      <c r="C160" s="4332">
        <v>
77</v>
      </c>
      <c r="D160" s="4332">
        <v>
112</v>
      </c>
      <c r="E160" s="4332">
        <v>
102</v>
      </c>
      <c r="F160" s="4332">
        <v>
58</v>
      </c>
      <c r="G160" s="4332">
        <v>
95</v>
      </c>
      <c r="H160" s="4332">
        <v>
60</v>
      </c>
      <c r="I160" s="4332">
        <v>
72</v>
      </c>
      <c r="J160" s="4332">
        <v>
23</v>
      </c>
      <c r="K160" s="4332">
        <v>
45</v>
      </c>
      <c r="L160" s="4332">
        <v>
7</v>
      </c>
      <c r="M160" s="4332">
        <v>
13</v>
      </c>
      <c r="N160" s="4332" t="s">
        <v>
374</v>
      </c>
      <c r="O160" s="4332">
        <v>
4</v>
      </c>
      <c r="P160" s="4332" t="s">
        <v>
374</v>
      </c>
      <c r="Q160" s="4332">
        <v>
1</v>
      </c>
    </row>
    <row r="161" spans="1:17" s="173" customFormat="1" ht="18" customHeight="1">
      <c r="A161" s="137" t="s">
        <v>
10048</v>
      </c>
      <c r="B161" s="4332">
        <v>
27</v>
      </c>
      <c r="C161" s="4332">
        <v>
32</v>
      </c>
      <c r="D161" s="4332">
        <v>
65</v>
      </c>
      <c r="E161" s="4332">
        <v>
59</v>
      </c>
      <c r="F161" s="4332">
        <v>
48</v>
      </c>
      <c r="G161" s="4332">
        <v>
62</v>
      </c>
      <c r="H161" s="4332">
        <v>
37</v>
      </c>
      <c r="I161" s="4332">
        <v>
68</v>
      </c>
      <c r="J161" s="4332">
        <v>
21</v>
      </c>
      <c r="K161" s="4332">
        <v>
56</v>
      </c>
      <c r="L161" s="4332">
        <v>
11</v>
      </c>
      <c r="M161" s="4332">
        <v>
49</v>
      </c>
      <c r="N161" s="4332">
        <v>
4</v>
      </c>
      <c r="O161" s="4332">
        <v>
10</v>
      </c>
      <c r="P161" s="4332" t="s">
        <v>
374</v>
      </c>
      <c r="Q161" s="4332">
        <v>
6</v>
      </c>
    </row>
    <row r="162" spans="1:17" s="173" customFormat="1" ht="18" customHeight="1">
      <c r="A162" s="137" t="s">
        <v>
10049</v>
      </c>
      <c r="B162" s="4332">
        <v>
36</v>
      </c>
      <c r="C162" s="4332">
        <v>
46</v>
      </c>
      <c r="D162" s="4332">
        <v>
68</v>
      </c>
      <c r="E162" s="4332">
        <v>
75</v>
      </c>
      <c r="F162" s="4332">
        <v>
44</v>
      </c>
      <c r="G162" s="4332">
        <v>
63</v>
      </c>
      <c r="H162" s="4332">
        <v>
27</v>
      </c>
      <c r="I162" s="4332">
        <v>
45</v>
      </c>
      <c r="J162" s="4332">
        <v>
17</v>
      </c>
      <c r="K162" s="4332">
        <v>
21</v>
      </c>
      <c r="L162" s="4332">
        <v>
2</v>
      </c>
      <c r="M162" s="4332">
        <v>
6</v>
      </c>
      <c r="N162" s="4332" t="s">
        <v>
374</v>
      </c>
      <c r="O162" s="4332">
        <v>
1</v>
      </c>
      <c r="P162" s="4332" t="s">
        <v>
374</v>
      </c>
      <c r="Q162" s="4332" t="s">
        <v>
374</v>
      </c>
    </row>
    <row r="163" spans="1:17" s="173" customFormat="1" ht="18" customHeight="1">
      <c r="A163" s="136" t="s">
        <v>
10050</v>
      </c>
      <c r="B163" s="4332">
        <v>
40</v>
      </c>
      <c r="C163" s="4332">
        <v>
42</v>
      </c>
      <c r="D163" s="4332">
        <v>
47</v>
      </c>
      <c r="E163" s="4332">
        <v>
49</v>
      </c>
      <c r="F163" s="4332">
        <v>
42</v>
      </c>
      <c r="G163" s="4332">
        <v>
44</v>
      </c>
      <c r="H163" s="4332">
        <v>
25</v>
      </c>
      <c r="I163" s="4332">
        <v>
43</v>
      </c>
      <c r="J163" s="4332">
        <v>
21</v>
      </c>
      <c r="K163" s="4332">
        <v>
28</v>
      </c>
      <c r="L163" s="4332">
        <v>
5</v>
      </c>
      <c r="M163" s="4332">
        <v>
14</v>
      </c>
      <c r="N163" s="4332">
        <v>
1</v>
      </c>
      <c r="O163" s="4332">
        <v>
3</v>
      </c>
      <c r="P163" s="4332" t="s">
        <v>
374</v>
      </c>
      <c r="Q163" s="4332">
        <v>
1</v>
      </c>
    </row>
    <row r="164" spans="1:17" s="172" customFormat="1" ht="15" customHeight="1">
      <c r="A164" s="130" t="s">
        <v>
256</v>
      </c>
      <c r="B164" s="132"/>
      <c r="C164" s="132"/>
      <c r="D164" s="132"/>
      <c r="E164" s="132"/>
      <c r="F164" s="132"/>
      <c r="G164" s="132"/>
      <c r="H164" s="132"/>
      <c r="I164" s="132"/>
      <c r="J164" s="132"/>
      <c r="K164" s="132"/>
      <c r="L164" s="132"/>
      <c r="M164" s="132"/>
      <c r="N164" s="132"/>
      <c r="O164" s="132"/>
      <c r="P164" s="132"/>
      <c r="Q164" s="132"/>
    </row>
    <row r="165" spans="1:17" s="172" customFormat="1" ht="15" customHeight="1">
      <c r="A165" s="157" t="s">
        <v>
31</v>
      </c>
      <c r="B165" s="157"/>
      <c r="C165" s="157"/>
    </row>
  </sheetData>
  <mergeCells count="12">
    <mergeCell ref="A1:D1"/>
    <mergeCell ref="A2:D2"/>
    <mergeCell ref="P6:Q6"/>
    <mergeCell ref="A3:Q3"/>
    <mergeCell ref="A6:A7"/>
    <mergeCell ref="B6:C6"/>
    <mergeCell ref="D6:E6"/>
    <mergeCell ref="F6:G6"/>
    <mergeCell ref="H6:I6"/>
    <mergeCell ref="J6:K6"/>
    <mergeCell ref="L6:M6"/>
    <mergeCell ref="N6:O6"/>
  </mergeCells>
  <phoneticPr fontId="25"/>
  <pageMargins left="0.70866141732283472" right="0.70866141732283472" top="0.74803149606299213" bottom="0.74803149606299213" header="0.31496062992125984" footer="0.31496062992125984"/>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Z11"/>
  <sheetViews>
    <sheetView zoomScaleNormal="100" zoomScaleSheetLayoutView="100" workbookViewId="0">
      <selection activeCell="B23" sqref="B23"/>
    </sheetView>
  </sheetViews>
  <sheetFormatPr defaultColWidth="9" defaultRowHeight="13.5"/>
  <cols>
    <col min="1" max="1" width="18.625" style="1" customWidth="1"/>
    <col min="2" max="7" width="17.625" style="1" customWidth="1"/>
    <col min="8" max="9" width="10.125" style="1" customWidth="1"/>
    <col min="10"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6.1" customHeight="1">
      <c r="A3" s="4574" t="s">
        <v>
9430</v>
      </c>
      <c r="B3" s="4574"/>
      <c r="C3" s="4574"/>
      <c r="D3" s="4574"/>
      <c r="E3" s="4574"/>
      <c r="F3" s="4574"/>
      <c r="G3" s="4574"/>
    </row>
    <row r="4" spans="1:26" s="83" customFormat="1" ht="15" customHeight="1"/>
    <row r="5" spans="1:26" s="83" customFormat="1" ht="15" customHeight="1" thickBot="1">
      <c r="A5" s="83" t="s">
        <v>
9283</v>
      </c>
      <c r="B5" s="1529"/>
      <c r="E5" s="99"/>
      <c r="G5" s="99" t="s">
        <v>
2439</v>
      </c>
    </row>
    <row r="6" spans="1:26" s="24" customFormat="1" ht="18" customHeight="1" thickTop="1">
      <c r="A6" s="4575" t="s">
        <v>
2180</v>
      </c>
      <c r="B6" s="4682" t="s">
        <v>
23</v>
      </c>
      <c r="C6" s="4604" t="s">
        <v>
2438</v>
      </c>
      <c r="D6" s="4604"/>
      <c r="E6" s="4604"/>
      <c r="F6" s="4604"/>
      <c r="G6" s="4604"/>
    </row>
    <row r="7" spans="1:26" s="24" customFormat="1" ht="18" customHeight="1">
      <c r="A7" s="4576"/>
      <c r="B7" s="4683"/>
      <c r="C7" s="1502" t="s">
        <v>
2292</v>
      </c>
      <c r="D7" s="1504" t="s">
        <v>
2437</v>
      </c>
      <c r="E7" s="235" t="s">
        <v>
2436</v>
      </c>
      <c r="F7" s="1504" t="s">
        <v>
2290</v>
      </c>
      <c r="G7" s="1556" t="s">
        <v>
2435</v>
      </c>
    </row>
    <row r="8" spans="1:26" s="575" customFormat="1" ht="18" customHeight="1">
      <c r="A8" s="1389" t="s">
        <v>
465</v>
      </c>
      <c r="B8" s="1390">
        <v>
16114</v>
      </c>
      <c r="C8" s="1386">
        <v>
3094</v>
      </c>
      <c r="D8" s="1386">
        <v>
8592</v>
      </c>
      <c r="E8" s="1386">
        <v>
778</v>
      </c>
      <c r="F8" s="1386">
        <v>
3560</v>
      </c>
      <c r="G8" s="1386">
        <v>
90</v>
      </c>
    </row>
    <row r="9" spans="1:26" s="1555" customFormat="1" ht="18" customHeight="1">
      <c r="A9" s="1389">
        <v>
2</v>
      </c>
      <c r="B9" s="1390">
        <v>
18695</v>
      </c>
      <c r="C9" s="1386">
        <v>
4542</v>
      </c>
      <c r="D9" s="1386">
        <v>
8997</v>
      </c>
      <c r="E9" s="1386">
        <v>
646</v>
      </c>
      <c r="F9" s="1386">
        <v>
4510</v>
      </c>
      <c r="G9" s="1386" t="s">
        <v>
374</v>
      </c>
    </row>
    <row r="10" spans="1:26" s="355" customFormat="1" ht="18" customHeight="1">
      <c r="A10" s="1391">
        <v>
3</v>
      </c>
      <c r="B10" s="1392">
        <f>
SUM(C10:G10)</f>
        <v>
23718</v>
      </c>
      <c r="C10" s="1393">
        <v>
4912</v>
      </c>
      <c r="D10" s="1393">
        <v>
13302</v>
      </c>
      <c r="E10" s="1393">
        <v>
685</v>
      </c>
      <c r="F10" s="1393">
        <v>
4819</v>
      </c>
      <c r="G10" s="1393" t="s">
        <v>
374</v>
      </c>
    </row>
    <row r="11" spans="1:26" s="83" customFormat="1" ht="15" customHeight="1">
      <c r="A11" s="84" t="s">
        <v>
2428</v>
      </c>
      <c r="B11" s="84"/>
      <c r="C11" s="84"/>
    </row>
  </sheetData>
  <mergeCells count="6">
    <mergeCell ref="A6:A7"/>
    <mergeCell ref="C6:G6"/>
    <mergeCell ref="B6:B7"/>
    <mergeCell ref="A3:G3"/>
    <mergeCell ref="A1:D1"/>
    <mergeCell ref="A2:D2"/>
  </mergeCells>
  <phoneticPr fontId="25"/>
  <pageMargins left="0.70866141732283472" right="0.70866141732283472" top="0.74803149606299213" bottom="0.74803149606299213" header="0.31496062992125984" footer="0.31496062992125984"/>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G12"/>
  <sheetViews>
    <sheetView zoomScaleNormal="100" zoomScaleSheetLayoutView="100" workbookViewId="0">
      <selection activeCell="B23" sqref="B23"/>
    </sheetView>
  </sheetViews>
  <sheetFormatPr defaultColWidth="9" defaultRowHeight="13.5"/>
  <cols>
    <col min="1" max="1" width="22.625" style="1" customWidth="1"/>
    <col min="2" max="7" width="16.625" style="1" customWidth="1"/>
    <col min="8" max="16384" width="9" style="1"/>
  </cols>
  <sheetData>
    <row r="1" spans="1:7" s="1482" customFormat="1" ht="20.100000000000001" customHeight="1">
      <c r="A1" s="4569" t="str">
        <f>
HYPERLINK("#目次!A1","【目次に戻る】")</f>
        <v>
【目次に戻る】</v>
      </c>
      <c r="B1" s="4569"/>
      <c r="C1" s="4569"/>
      <c r="D1" s="4569"/>
      <c r="E1" s="1495"/>
      <c r="F1" s="1495"/>
      <c r="G1" s="1495"/>
    </row>
    <row r="2" spans="1:7" s="1482" customFormat="1" ht="20.100000000000001" customHeight="1">
      <c r="A2" s="4569" t="str">
        <f>
HYPERLINK("#業務所管課別目次!A1","【業務所管課別目次に戻る】")</f>
        <v>
【業務所管課別目次に戻る】</v>
      </c>
      <c r="B2" s="4569"/>
      <c r="C2" s="4569"/>
      <c r="D2" s="4569"/>
      <c r="E2" s="1495"/>
      <c r="F2" s="1495"/>
      <c r="G2" s="1495"/>
    </row>
    <row r="3" spans="1:7" s="527" customFormat="1" ht="26.1" customHeight="1">
      <c r="A3" s="4574" t="s">
        <v>
9431</v>
      </c>
      <c r="B3" s="4574"/>
      <c r="C3" s="4574"/>
      <c r="D3" s="4574"/>
      <c r="E3" s="4574"/>
      <c r="F3" s="4574"/>
      <c r="G3" s="4574"/>
    </row>
    <row r="4" spans="1:7" s="83" customFormat="1" ht="15" customHeight="1">
      <c r="A4" s="104"/>
      <c r="B4" s="104"/>
      <c r="C4" s="104"/>
      <c r="D4" s="104"/>
      <c r="E4" s="104"/>
      <c r="F4" s="104"/>
      <c r="G4" s="104"/>
    </row>
    <row r="5" spans="1:7" s="83" customFormat="1" ht="15" customHeight="1" thickBot="1">
      <c r="A5" s="1529"/>
      <c r="B5" s="49"/>
      <c r="G5" s="119" t="s">
        <v>
2427</v>
      </c>
    </row>
    <row r="6" spans="1:7" s="24" customFormat="1" ht="18" customHeight="1" thickTop="1">
      <c r="A6" s="5285" t="s">
        <v>
493</v>
      </c>
      <c r="B6" s="4603" t="s">
        <v>
1965</v>
      </c>
      <c r="C6" s="4604"/>
      <c r="D6" s="4575"/>
      <c r="E6" s="4603" t="s">
        <v>
2426</v>
      </c>
      <c r="F6" s="4604"/>
      <c r="G6" s="4604"/>
    </row>
    <row r="7" spans="1:7" s="24" customFormat="1" ht="18" customHeight="1">
      <c r="A7" s="5286"/>
      <c r="B7" s="1504" t="s">
        <v>
2425</v>
      </c>
      <c r="C7" s="1504" t="s">
        <v>
2424</v>
      </c>
      <c r="D7" s="235" t="s">
        <v>
2423</v>
      </c>
      <c r="E7" s="1504" t="s">
        <v>
2425</v>
      </c>
      <c r="F7" s="1504" t="s">
        <v>
2424</v>
      </c>
      <c r="G7" s="234" t="s">
        <v>
2423</v>
      </c>
    </row>
    <row r="8" spans="1:7" s="83" customFormat="1" ht="18" customHeight="1">
      <c r="A8" s="1554"/>
      <c r="B8" s="193" t="s">
        <v>
498</v>
      </c>
      <c r="C8" s="207" t="s">
        <v>
293</v>
      </c>
      <c r="D8" s="207" t="s">
        <v>
801</v>
      </c>
      <c r="E8" s="207" t="s">
        <v>
498</v>
      </c>
      <c r="F8" s="207" t="s">
        <v>
293</v>
      </c>
      <c r="G8" s="207" t="s">
        <v>
801</v>
      </c>
    </row>
    <row r="9" spans="1:7" s="1553" customFormat="1" ht="18" customHeight="1">
      <c r="A9" s="1389" t="s">
        <v>
465</v>
      </c>
      <c r="B9" s="1390">
        <v>
414</v>
      </c>
      <c r="C9" s="1386">
        <v>
4451</v>
      </c>
      <c r="D9" s="1386">
        <v>
7415</v>
      </c>
      <c r="E9" s="1386">
        <v>
82</v>
      </c>
      <c r="F9" s="1386">
        <v>
5569</v>
      </c>
      <c r="G9" s="1386">
        <v>
9693</v>
      </c>
    </row>
    <row r="10" spans="1:7" s="1552" customFormat="1" ht="18" customHeight="1">
      <c r="A10" s="1389">
        <v>
2</v>
      </c>
      <c r="B10" s="1390">
        <v>
146</v>
      </c>
      <c r="C10" s="1386">
        <v>
1282</v>
      </c>
      <c r="D10" s="1386">
        <v>
1499</v>
      </c>
      <c r="E10" s="1386" t="s">
        <v>
374</v>
      </c>
      <c r="F10" s="1386" t="s">
        <v>
374</v>
      </c>
      <c r="G10" s="1386" t="s">
        <v>
374</v>
      </c>
    </row>
    <row r="11" spans="1:7" s="355" customFormat="1" ht="18" customHeight="1">
      <c r="A11" s="1391">
        <v>
3</v>
      </c>
      <c r="B11" s="1392">
        <v>
253</v>
      </c>
      <c r="C11" s="1393">
        <v>
2083</v>
      </c>
      <c r="D11" s="1393">
        <v>
2590</v>
      </c>
      <c r="E11" s="1393">
        <v>
50</v>
      </c>
      <c r="F11" s="1393">
        <v>
3698</v>
      </c>
      <c r="G11" s="1393">
        <v>
3698</v>
      </c>
    </row>
    <row r="12" spans="1:7" s="83" customFormat="1" ht="15" customHeight="1">
      <c r="A12" s="49" t="s">
        <v>
2137</v>
      </c>
      <c r="B12" s="1550"/>
      <c r="C12" s="1550"/>
      <c r="D12" s="1550"/>
      <c r="E12" s="1550"/>
      <c r="F12" s="1550"/>
      <c r="G12" s="1550"/>
    </row>
  </sheetData>
  <mergeCells count="6">
    <mergeCell ref="A1:D1"/>
    <mergeCell ref="A2:D2"/>
    <mergeCell ref="A3:G3"/>
    <mergeCell ref="E6:G6"/>
    <mergeCell ref="B6:D6"/>
    <mergeCell ref="A6:A7"/>
  </mergeCells>
  <phoneticPr fontId="25"/>
  <pageMargins left="0.70866141732283472" right="0.70866141732283472" top="0.74803149606299213" bottom="0.74803149606299213" header="0.31496062992125984" footer="0.3149606299212598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W28"/>
  <sheetViews>
    <sheetView zoomScaleNormal="100" zoomScaleSheetLayoutView="100" workbookViewId="0">
      <selection activeCell="B23" sqref="B23"/>
    </sheetView>
  </sheetViews>
  <sheetFormatPr defaultColWidth="9" defaultRowHeight="14.25"/>
  <cols>
    <col min="1" max="1" width="8.625" style="24" customWidth="1"/>
    <col min="2" max="2" width="8.125" style="24" customWidth="1"/>
    <col min="3" max="3" width="7.125" style="3538" customWidth="1"/>
    <col min="4" max="4" width="7.125" style="24" customWidth="1"/>
    <col min="5" max="5" width="7.125" style="3538" customWidth="1"/>
    <col min="6" max="6" width="7.125" style="24" customWidth="1"/>
    <col min="7" max="7" width="7.125" style="3538" customWidth="1"/>
    <col min="8" max="8" width="7.125" style="24" customWidth="1"/>
    <col min="9" max="9" width="7.125" style="3538" customWidth="1"/>
    <col min="10" max="10" width="7.125" style="24" customWidth="1"/>
    <col min="11" max="11" width="7.125" style="3538" customWidth="1"/>
    <col min="12" max="12" width="7.125" style="24" customWidth="1"/>
    <col min="13" max="13" width="7.125" style="3538" customWidth="1"/>
    <col min="14" max="14" width="7.125" style="24" customWidth="1"/>
    <col min="15" max="15" width="7.125" style="3538" customWidth="1"/>
    <col min="16" max="16" width="7.125" style="24" customWidth="1"/>
    <col min="17" max="17" width="7.125" style="3538" customWidth="1"/>
    <col min="18" max="18" width="6.125" style="24" customWidth="1"/>
    <col min="19" max="44" width="9.125" style="24" customWidth="1"/>
    <col min="45" max="16384" width="9" style="24"/>
  </cols>
  <sheetData>
    <row r="1" spans="1:23" s="1482" customFormat="1" ht="20.100000000000001" customHeight="1">
      <c r="A1" s="4569" t="str">
        <f>
HYPERLINK("#目次!A1","【目次に戻る】")</f>
        <v>
【目次に戻る】</v>
      </c>
      <c r="B1" s="4569"/>
      <c r="C1" s="4569"/>
      <c r="D1" s="4569"/>
      <c r="E1" s="4569"/>
      <c r="F1" s="4569"/>
      <c r="G1" s="3525"/>
      <c r="H1" s="1495"/>
      <c r="I1" s="3525"/>
      <c r="J1" s="1495"/>
      <c r="K1" s="3525"/>
      <c r="L1" s="1495"/>
      <c r="M1" s="3525"/>
      <c r="N1" s="1495"/>
      <c r="O1" s="3525"/>
      <c r="P1" s="1495"/>
      <c r="Q1" s="3525"/>
      <c r="R1" s="3461"/>
      <c r="S1" s="1495"/>
      <c r="T1" s="1495"/>
      <c r="U1" s="1495"/>
      <c r="V1" s="1495"/>
      <c r="W1" s="1495"/>
    </row>
    <row r="2" spans="1:23" s="1482" customFormat="1" ht="20.100000000000001" customHeight="1">
      <c r="A2" s="4569" t="str">
        <f>
HYPERLINK("#業務所管課別目次!A1","【業務所管課別目次に戻る】")</f>
        <v>
【業務所管課別目次に戻る】</v>
      </c>
      <c r="B2" s="4569"/>
      <c r="C2" s="4569"/>
      <c r="D2" s="4569"/>
      <c r="E2" s="4569"/>
      <c r="F2" s="4569"/>
      <c r="G2" s="3525"/>
      <c r="H2" s="1495"/>
      <c r="I2" s="3525"/>
      <c r="J2" s="1495"/>
      <c r="K2" s="3525"/>
      <c r="L2" s="1495"/>
      <c r="M2" s="3525"/>
      <c r="N2" s="1495"/>
      <c r="O2" s="3525"/>
      <c r="P2" s="1495"/>
      <c r="Q2" s="3525"/>
      <c r="R2" s="3461"/>
      <c r="S2" s="1495"/>
      <c r="T2" s="1495"/>
      <c r="U2" s="1495"/>
      <c r="V2" s="1495"/>
      <c r="W2" s="1495"/>
    </row>
    <row r="3" spans="1:23" s="1547" customFormat="1" ht="25.9" customHeight="1">
      <c r="A3" s="4574" t="s">
        <v>
9521</v>
      </c>
      <c r="B3" s="4574"/>
      <c r="C3" s="4574"/>
      <c r="D3" s="4574"/>
      <c r="E3" s="4574"/>
      <c r="F3" s="4574"/>
      <c r="G3" s="4574"/>
      <c r="H3" s="4574"/>
      <c r="I3" s="4574"/>
      <c r="J3" s="4574"/>
      <c r="K3" s="4574"/>
      <c r="L3" s="4574"/>
      <c r="M3" s="4574"/>
      <c r="N3" s="4574"/>
      <c r="O3" s="4574"/>
      <c r="P3" s="4574"/>
      <c r="Q3" s="4574"/>
      <c r="R3" s="1748"/>
    </row>
    <row r="4" spans="1:23" s="83" customFormat="1" ht="15" customHeight="1">
      <c r="A4" s="104"/>
      <c r="B4" s="104"/>
      <c r="C4" s="3534"/>
      <c r="D4" s="104"/>
      <c r="E4" s="3534"/>
      <c r="F4" s="104"/>
      <c r="G4" s="3534"/>
      <c r="H4" s="104"/>
      <c r="I4" s="3534"/>
      <c r="J4" s="104"/>
      <c r="K4" s="3534"/>
      <c r="L4" s="104"/>
      <c r="M4" s="3534"/>
      <c r="N4" s="104"/>
      <c r="O4" s="3534"/>
      <c r="P4" s="104"/>
      <c r="Q4" s="3534"/>
      <c r="R4" s="104"/>
    </row>
    <row r="5" spans="1:23" s="126" customFormat="1" ht="19.5" customHeight="1">
      <c r="A5" s="5283" t="s">
        <v>
9878</v>
      </c>
      <c r="B5" s="5283"/>
      <c r="C5" s="5283"/>
      <c r="D5" s="5283"/>
      <c r="E5" s="5283"/>
      <c r="F5" s="5283"/>
      <c r="G5" s="5283"/>
      <c r="H5" s="5283"/>
      <c r="I5" s="5283"/>
      <c r="J5" s="5283"/>
      <c r="K5" s="5283"/>
      <c r="L5" s="5283"/>
      <c r="M5" s="5283"/>
      <c r="N5" s="5283"/>
      <c r="O5" s="5283"/>
      <c r="P5" s="5283"/>
      <c r="Q5" s="5283"/>
      <c r="R5" s="3300"/>
    </row>
    <row r="6" spans="1:23" s="83" customFormat="1" ht="15" customHeight="1" thickBot="1">
      <c r="A6" s="83" t="s">
        <v>
9283</v>
      </c>
      <c r="C6" s="3535"/>
      <c r="E6" s="3535"/>
      <c r="G6" s="3535"/>
      <c r="I6" s="3535"/>
      <c r="K6" s="3535"/>
      <c r="M6" s="3535"/>
      <c r="O6" s="3535"/>
      <c r="Q6" s="3540" t="s">
        <v>
4332</v>
      </c>
      <c r="R6" s="211"/>
    </row>
    <row r="7" spans="1:23" ht="21.95" customHeight="1" thickTop="1">
      <c r="A7" s="5289" t="s">
        <v>
493</v>
      </c>
      <c r="B7" s="4579" t="s">
        <v>
23</v>
      </c>
      <c r="C7" s="5098"/>
      <c r="D7" s="4798" t="s">
        <v>
795</v>
      </c>
      <c r="E7" s="4575"/>
      <c r="F7" s="4603" t="s">
        <v>
790</v>
      </c>
      <c r="G7" s="4575"/>
      <c r="H7" s="4603" t="s">
        <v>
7676</v>
      </c>
      <c r="I7" s="4604"/>
      <c r="J7" s="4603" t="s">
        <v>
841</v>
      </c>
      <c r="K7" s="4575"/>
      <c r="L7" s="4603" t="s">
        <v>
2547</v>
      </c>
      <c r="M7" s="4575"/>
      <c r="N7" s="4603" t="s">
        <v>
837</v>
      </c>
      <c r="O7" s="4575"/>
      <c r="P7" s="5287" t="s">
        <v>
823</v>
      </c>
      <c r="Q7" s="5288"/>
    </row>
    <row r="8" spans="1:23" ht="20.100000000000001" customHeight="1">
      <c r="A8" s="5290"/>
      <c r="B8" s="3465" t="s">
        <v>
7672</v>
      </c>
      <c r="C8" s="4307" t="s">
        <v>
7673</v>
      </c>
      <c r="D8" s="3465" t="s">
        <v>
7672</v>
      </c>
      <c r="E8" s="4306" t="s">
        <v>
7673</v>
      </c>
      <c r="F8" s="3465" t="s">
        <v>
7672</v>
      </c>
      <c r="G8" s="4305" t="s">
        <v>
7673</v>
      </c>
      <c r="H8" s="3465" t="s">
        <v>
7672</v>
      </c>
      <c r="I8" s="4306" t="s">
        <v>
7673</v>
      </c>
      <c r="J8" s="3465" t="s">
        <v>
7672</v>
      </c>
      <c r="K8" s="4305" t="s">
        <v>
7673</v>
      </c>
      <c r="L8" s="3465" t="s">
        <v>
7672</v>
      </c>
      <c r="M8" s="4305" t="s">
        <v>
7673</v>
      </c>
      <c r="N8" s="3465" t="s">
        <v>
7672</v>
      </c>
      <c r="O8" s="4305" t="s">
        <v>
7673</v>
      </c>
      <c r="P8" s="4280" t="s">
        <v>
7672</v>
      </c>
      <c r="Q8" s="4306" t="s">
        <v>
7673</v>
      </c>
    </row>
    <row r="9" spans="1:23" ht="18" customHeight="1">
      <c r="A9" s="3531" t="s">
        <v>
465</v>
      </c>
      <c r="B9" s="4308">
        <f>
SUM(D9,F9,H9,J9,L9,N9,P9,B16,D16,F16,H16,J16,L16,N16,P16,B24,D24)</f>
        <v>
159226</v>
      </c>
      <c r="C9" s="4309">
        <f>
SUM(E9,G9,I9,K9,M9,O9,Q9,C16,E16,G16,I16,K16,M16,O16,Q16,C24,E24)</f>
        <v>
442.5</v>
      </c>
      <c r="D9" s="1455">
        <v>
9326</v>
      </c>
      <c r="E9" s="3542">
        <v>
25.9</v>
      </c>
      <c r="F9" s="1455">
        <v>
6930</v>
      </c>
      <c r="G9" s="3542">
        <v>
19.3</v>
      </c>
      <c r="H9" s="1455">
        <v>
6073</v>
      </c>
      <c r="I9" s="3542">
        <v>
16.899999999999999</v>
      </c>
      <c r="J9" s="1455">
        <v>
7276</v>
      </c>
      <c r="K9" s="3542">
        <v>
20.2</v>
      </c>
      <c r="L9" s="1455">
        <v>
7818</v>
      </c>
      <c r="M9" s="3542">
        <v>
21.7</v>
      </c>
      <c r="N9" s="1455">
        <v>
9684</v>
      </c>
      <c r="O9" s="3542">
        <v>
26.9</v>
      </c>
      <c r="P9" s="1455">
        <v>
11085</v>
      </c>
      <c r="Q9" s="3542">
        <v>
30.8</v>
      </c>
    </row>
    <row r="10" spans="1:23" s="363" customFormat="1" ht="18" customHeight="1">
      <c r="A10" s="3532">
        <v>
2</v>
      </c>
      <c r="B10" s="1454">
        <f t="shared" ref="B10:C10" si="0">
SUM(D10,F10,H10,J10,L10,N10,P10,B17,D17,F17,H17,J17,L17,N17,P17,B25,D25)</f>
        <v>
69328</v>
      </c>
      <c r="C10" s="3542">
        <f t="shared" si="0"/>
        <v>
247.70000000000002</v>
      </c>
      <c r="D10" s="1455">
        <v>
3535</v>
      </c>
      <c r="E10" s="3542">
        <v>
12.6</v>
      </c>
      <c r="F10" s="1455">
        <v>
4711</v>
      </c>
      <c r="G10" s="3542">
        <v>
16.8</v>
      </c>
      <c r="H10" s="1455">
        <v>
1528</v>
      </c>
      <c r="I10" s="3542">
        <v>
5.5</v>
      </c>
      <c r="J10" s="1455">
        <v>
3205</v>
      </c>
      <c r="K10" s="3542">
        <v>
11.4</v>
      </c>
      <c r="L10" s="1455">
        <v>
2414</v>
      </c>
      <c r="M10" s="3542">
        <v>
8.6</v>
      </c>
      <c r="N10" s="1455">
        <v>
5119</v>
      </c>
      <c r="O10" s="3542">
        <v>
18.3</v>
      </c>
      <c r="P10" s="1455">
        <v>
6119</v>
      </c>
      <c r="Q10" s="3542">
        <v>
21.9</v>
      </c>
    </row>
    <row r="11" spans="1:23" s="355" customFormat="1" ht="18" customHeight="1">
      <c r="A11" s="3533">
        <v>
3</v>
      </c>
      <c r="B11" s="1637">
        <f t="shared" ref="B11:C11" si="1">
SUM(D11,F11,H11,J11,L11,N11,P11,B18,D18,F18,H18,J18,L18,N18,P18,B26,D26)</f>
        <v>
93800</v>
      </c>
      <c r="C11" s="3528">
        <f t="shared" si="1"/>
        <v>
261.3</v>
      </c>
      <c r="D11" s="1620">
        <v>
3785</v>
      </c>
      <c r="E11" s="3528">
        <v>
10.5</v>
      </c>
      <c r="F11" s="1620">
        <v>
7489</v>
      </c>
      <c r="G11" s="3528">
        <v>
20.9</v>
      </c>
      <c r="H11" s="1620" t="s">
        <v>
374</v>
      </c>
      <c r="I11" s="3516" t="s">
        <v>
374</v>
      </c>
      <c r="J11" s="1620">
        <v>
5246</v>
      </c>
      <c r="K11" s="3528">
        <v>
14.6</v>
      </c>
      <c r="L11" s="1620">
        <v>
3638</v>
      </c>
      <c r="M11" s="3528">
        <v>
10.1</v>
      </c>
      <c r="N11" s="1620">
        <v>
4462</v>
      </c>
      <c r="O11" s="3528">
        <v>
12.4</v>
      </c>
      <c r="P11" s="3504">
        <v>
7180</v>
      </c>
      <c r="Q11" s="3528">
        <v>
20</v>
      </c>
    </row>
    <row r="12" spans="1:23" s="83" customFormat="1" ht="15" customHeight="1">
      <c r="A12" s="1747"/>
      <c r="B12" s="1746"/>
      <c r="C12" s="3536"/>
      <c r="D12" s="1746"/>
      <c r="E12" s="3536"/>
      <c r="F12" s="1746"/>
      <c r="G12" s="3536"/>
      <c r="H12" s="1746"/>
      <c r="I12" s="3536"/>
      <c r="J12" s="1746"/>
      <c r="K12" s="3536"/>
      <c r="L12" s="1746"/>
      <c r="M12" s="3536"/>
      <c r="N12" s="1746"/>
      <c r="O12" s="3536"/>
      <c r="P12" s="1746"/>
      <c r="Q12" s="3536"/>
      <c r="R12" s="1746"/>
    </row>
    <row r="13" spans="1:23" s="83" customFormat="1" ht="15" customHeight="1" thickBot="1">
      <c r="A13" s="1747"/>
      <c r="B13" s="1746"/>
      <c r="C13" s="3536"/>
      <c r="D13" s="1746"/>
      <c r="E13" s="3536"/>
      <c r="F13" s="1746"/>
      <c r="G13" s="3536"/>
      <c r="H13" s="1746"/>
      <c r="I13" s="3536"/>
      <c r="J13" s="1746"/>
      <c r="K13" s="3536"/>
      <c r="L13" s="1746"/>
      <c r="M13" s="3536"/>
      <c r="N13" s="1746"/>
      <c r="O13" s="3536"/>
      <c r="P13" s="1746"/>
      <c r="Q13" s="3536"/>
      <c r="R13" s="1746"/>
    </row>
    <row r="14" spans="1:23" ht="21.95" customHeight="1" thickTop="1">
      <c r="A14" s="5289" t="s">
        <v>
493</v>
      </c>
      <c r="B14" s="5288" t="s">
        <v>
2163</v>
      </c>
      <c r="C14" s="4575"/>
      <c r="D14" s="4603" t="s">
        <v>
2544</v>
      </c>
      <c r="E14" s="4604"/>
      <c r="F14" s="4579" t="s">
        <v>
7674</v>
      </c>
      <c r="G14" s="4579"/>
      <c r="H14" s="4604" t="s">
        <v>
2633</v>
      </c>
      <c r="I14" s="4575"/>
      <c r="J14" s="4603" t="s">
        <v>
840</v>
      </c>
      <c r="K14" s="4575"/>
      <c r="L14" s="4603" t="s">
        <v>
2543</v>
      </c>
      <c r="M14" s="4575"/>
      <c r="N14" s="4603" t="s">
        <v>
2524</v>
      </c>
      <c r="O14" s="4575"/>
      <c r="P14" s="5287" t="s">
        <v>
796</v>
      </c>
      <c r="Q14" s="5288"/>
    </row>
    <row r="15" spans="1:23" ht="20.100000000000001" customHeight="1">
      <c r="A15" s="5290"/>
      <c r="B15" s="4303" t="s">
        <v>
7672</v>
      </c>
      <c r="C15" s="4305" t="s">
        <v>
7673</v>
      </c>
      <c r="D15" s="3465" t="s">
        <v>
7672</v>
      </c>
      <c r="E15" s="4306" t="s">
        <v>
7673</v>
      </c>
      <c r="F15" s="3465" t="s">
        <v>
7672</v>
      </c>
      <c r="G15" s="4305" t="s">
        <v>
7673</v>
      </c>
      <c r="H15" s="3471" t="s">
        <v>
7672</v>
      </c>
      <c r="I15" s="4306" t="s">
        <v>
7673</v>
      </c>
      <c r="J15" s="3465" t="s">
        <v>
7672</v>
      </c>
      <c r="K15" s="4305" t="s">
        <v>
7673</v>
      </c>
      <c r="L15" s="3465" t="s">
        <v>
7672</v>
      </c>
      <c r="M15" s="4305" t="s">
        <v>
7673</v>
      </c>
      <c r="N15" s="3465" t="s">
        <v>
7672</v>
      </c>
      <c r="O15" s="4305" t="s">
        <v>
7673</v>
      </c>
      <c r="P15" s="4280" t="s">
        <v>
7672</v>
      </c>
      <c r="Q15" s="4306" t="s">
        <v>
7673</v>
      </c>
    </row>
    <row r="16" spans="1:23" ht="18" customHeight="1">
      <c r="A16" s="3531" t="s">
        <v>
465</v>
      </c>
      <c r="B16" s="1455">
        <v>
14845</v>
      </c>
      <c r="C16" s="3542">
        <v>
41.3</v>
      </c>
      <c r="D16" s="1455">
        <v>
11483</v>
      </c>
      <c r="E16" s="3542">
        <v>
31.9</v>
      </c>
      <c r="F16" s="3543">
        <v>
8017</v>
      </c>
      <c r="G16" s="3542">
        <v>
22.3</v>
      </c>
      <c r="H16" s="1455">
        <v>
14017</v>
      </c>
      <c r="I16" s="3542">
        <v>
39</v>
      </c>
      <c r="J16" s="1455">
        <v>
7676</v>
      </c>
      <c r="K16" s="3542">
        <v>
21.3</v>
      </c>
      <c r="L16" s="1455">
        <v>
9055</v>
      </c>
      <c r="M16" s="3542">
        <v>
25.2</v>
      </c>
      <c r="N16" s="1455">
        <v>
6848</v>
      </c>
      <c r="O16" s="3542">
        <v>
19</v>
      </c>
      <c r="P16" s="1455">
        <v>
10871</v>
      </c>
      <c r="Q16" s="3542">
        <v>
30.1</v>
      </c>
    </row>
    <row r="17" spans="1:18" s="363" customFormat="1" ht="18" customHeight="1">
      <c r="A17" s="3531">
        <v>
2</v>
      </c>
      <c r="B17" s="1455">
        <v>
7141</v>
      </c>
      <c r="C17" s="3542">
        <v>
25.5</v>
      </c>
      <c r="D17" s="1455">
        <v>
5530</v>
      </c>
      <c r="E17" s="3542">
        <v>
19.8</v>
      </c>
      <c r="F17" s="1454">
        <v>
2733</v>
      </c>
      <c r="G17" s="3542">
        <v>
9.8000000000000007</v>
      </c>
      <c r="H17" s="1455">
        <v>
6769</v>
      </c>
      <c r="I17" s="3542">
        <v>
24.2</v>
      </c>
      <c r="J17" s="1455">
        <v>
2595</v>
      </c>
      <c r="K17" s="3542">
        <v>
9.3000000000000007</v>
      </c>
      <c r="L17" s="1455">
        <v>
3744</v>
      </c>
      <c r="M17" s="3542">
        <v>
13.4</v>
      </c>
      <c r="N17" s="1455">
        <v>
2902</v>
      </c>
      <c r="O17" s="3542">
        <v>
10.4</v>
      </c>
      <c r="P17" s="1455">
        <v>
3709</v>
      </c>
      <c r="Q17" s="3542">
        <v>
13.2</v>
      </c>
    </row>
    <row r="18" spans="1:18" s="355" customFormat="1" ht="18" customHeight="1">
      <c r="A18" s="4304">
        <v>
3</v>
      </c>
      <c r="B18" s="3504">
        <v>
9008</v>
      </c>
      <c r="C18" s="3528">
        <v>
25.1</v>
      </c>
      <c r="D18" s="1620">
        <v>
7802</v>
      </c>
      <c r="E18" s="3516">
        <v>
21.7</v>
      </c>
      <c r="F18" s="1620">
        <v>
4115</v>
      </c>
      <c r="G18" s="3528">
        <v>
11.5</v>
      </c>
      <c r="H18" s="1620">
        <v>
10537</v>
      </c>
      <c r="I18" s="3528">
        <v>
29.4</v>
      </c>
      <c r="J18" s="1620">
        <v>
4297</v>
      </c>
      <c r="K18" s="3528">
        <v>
12</v>
      </c>
      <c r="L18" s="1620">
        <v>
5192</v>
      </c>
      <c r="M18" s="3528">
        <v>
14.5</v>
      </c>
      <c r="N18" s="1620">
        <v>
4087</v>
      </c>
      <c r="O18" s="3528">
        <v>
11.4</v>
      </c>
      <c r="P18" s="3504">
        <v>
7052</v>
      </c>
      <c r="Q18" s="3528">
        <v>
19.600000000000001</v>
      </c>
    </row>
    <row r="19" spans="1:18" s="83" customFormat="1" ht="15" customHeight="1">
      <c r="A19" s="1747"/>
      <c r="B19" s="1746"/>
      <c r="C19" s="3536"/>
      <c r="D19" s="1746"/>
      <c r="E19" s="3536"/>
      <c r="F19" s="1746"/>
      <c r="G19" s="3536"/>
      <c r="H19" s="1746"/>
      <c r="I19" s="3536"/>
      <c r="J19" s="1746"/>
      <c r="K19" s="3536"/>
      <c r="L19" s="1746"/>
      <c r="M19" s="3536"/>
      <c r="N19" s="1746"/>
      <c r="O19" s="3536"/>
      <c r="P19" s="1746"/>
      <c r="Q19" s="3536"/>
    </row>
    <row r="20" spans="1:18" s="126" customFormat="1" ht="19.5" customHeight="1">
      <c r="B20" s="3300"/>
      <c r="C20" s="3300"/>
      <c r="D20" s="3300"/>
      <c r="E20" s="3300"/>
      <c r="F20" s="3300"/>
      <c r="G20" s="3300"/>
      <c r="L20" s="3300"/>
      <c r="M20" s="5297" t="s">
        <v>
9879</v>
      </c>
      <c r="N20" s="5297"/>
      <c r="O20" s="5297"/>
      <c r="P20" s="5297"/>
      <c r="Q20" s="5297"/>
      <c r="R20" s="3300"/>
    </row>
    <row r="21" spans="1:18" s="83" customFormat="1" ht="15" customHeight="1" thickBot="1">
      <c r="A21" s="1747"/>
      <c r="B21" s="1746"/>
      <c r="C21" s="3536"/>
      <c r="D21" s="1746"/>
      <c r="E21" s="3536"/>
      <c r="F21" s="1746"/>
      <c r="G21" s="3536"/>
      <c r="L21" s="1746"/>
      <c r="M21" s="3536"/>
      <c r="N21" s="83" t="s">
        <v>
9283</v>
      </c>
      <c r="O21" s="3536"/>
      <c r="P21" s="1746"/>
      <c r="Q21" s="3540" t="s">
        <v>
494</v>
      </c>
    </row>
    <row r="22" spans="1:18" ht="24.95" customHeight="1" thickTop="1">
      <c r="A22" s="5289" t="s">
        <v>
493</v>
      </c>
      <c r="B22" s="5288" t="s">
        <v>
2712</v>
      </c>
      <c r="C22" s="4575"/>
      <c r="D22" s="5287" t="s">
        <v>
836</v>
      </c>
      <c r="E22" s="5288"/>
      <c r="G22" s="24"/>
      <c r="I22" s="24"/>
      <c r="K22" s="24"/>
      <c r="M22" s="24"/>
      <c r="N22" s="5295" t="s">
        <v>
493</v>
      </c>
      <c r="O22" s="5289"/>
      <c r="P22" s="5298" t="s">
        <v>
7675</v>
      </c>
      <c r="Q22" s="5298"/>
    </row>
    <row r="23" spans="1:18" ht="20.100000000000001" customHeight="1">
      <c r="A23" s="5290"/>
      <c r="B23" s="4303" t="s">
        <v>
5907</v>
      </c>
      <c r="C23" s="4305" t="s">
        <v>
7651</v>
      </c>
      <c r="D23" s="4280" t="s">
        <v>
5907</v>
      </c>
      <c r="E23" s="4306" t="s">
        <v>
7651</v>
      </c>
      <c r="G23" s="24"/>
      <c r="I23" s="24"/>
      <c r="K23" s="24"/>
      <c r="M23" s="24"/>
      <c r="N23" s="5296"/>
      <c r="O23" s="5290"/>
      <c r="P23" s="4303" t="s">
        <v>
5907</v>
      </c>
      <c r="Q23" s="4306" t="s">
        <v>
7651</v>
      </c>
    </row>
    <row r="24" spans="1:18" ht="18" customHeight="1">
      <c r="A24" s="3531" t="s">
        <v>
465</v>
      </c>
      <c r="B24" s="1455">
        <v>
6587</v>
      </c>
      <c r="C24" s="3542">
        <v>
18.3</v>
      </c>
      <c r="D24" s="1455">
        <v>
11635</v>
      </c>
      <c r="E24" s="3542">
        <v>
32.4</v>
      </c>
      <c r="G24" s="24"/>
      <c r="I24" s="24"/>
      <c r="K24" s="24"/>
      <c r="M24" s="24"/>
      <c r="N24" s="5299" t="s">
        <v>
465</v>
      </c>
      <c r="O24" s="5300"/>
      <c r="P24" s="1455">
        <v>
95111</v>
      </c>
      <c r="Q24" s="3542">
        <v>
264.2</v>
      </c>
    </row>
    <row r="25" spans="1:18" s="363" customFormat="1" ht="18" customHeight="1">
      <c r="A25" s="3531">
        <v>
2</v>
      </c>
      <c r="B25" s="1455">
        <v>
2701</v>
      </c>
      <c r="C25" s="3542">
        <v>
9.6</v>
      </c>
      <c r="D25" s="1455">
        <v>
4873</v>
      </c>
      <c r="E25" s="3542">
        <v>
17.399999999999999</v>
      </c>
      <c r="N25" s="5291">
        <v>
2</v>
      </c>
      <c r="O25" s="5292"/>
      <c r="P25" s="1455">
        <v>
26301</v>
      </c>
      <c r="Q25" s="3542">
        <v>
79</v>
      </c>
    </row>
    <row r="26" spans="1:18" s="355" customFormat="1" ht="18" customHeight="1">
      <c r="A26" s="4304">
        <v>
3</v>
      </c>
      <c r="B26" s="3504">
        <v>
3399</v>
      </c>
      <c r="C26" s="3528">
        <v>
9.5</v>
      </c>
      <c r="D26" s="3504">
        <v>
6511</v>
      </c>
      <c r="E26" s="3528">
        <v>
18.100000000000001</v>
      </c>
      <c r="F26" s="356"/>
      <c r="G26" s="356"/>
      <c r="N26" s="5293">
        <v>
3</v>
      </c>
      <c r="O26" s="5294"/>
      <c r="P26" s="3504">
        <v>
35532</v>
      </c>
      <c r="Q26" s="3528">
        <v>
101.2</v>
      </c>
    </row>
    <row r="27" spans="1:18" s="83" customFormat="1" ht="15" customHeight="1">
      <c r="A27" s="3455" t="s">
        <v>
7677</v>
      </c>
      <c r="B27" s="3455"/>
      <c r="C27" s="3537"/>
      <c r="D27" s="3455"/>
      <c r="E27" s="3537"/>
      <c r="F27" s="49"/>
      <c r="G27" s="3539"/>
      <c r="M27" s="3535"/>
      <c r="N27" s="49" t="s">
        <v>
9880</v>
      </c>
      <c r="O27" s="3539"/>
      <c r="Q27" s="3535"/>
      <c r="R27" s="119"/>
    </row>
    <row r="28" spans="1:18" s="83" customFormat="1" ht="15" customHeight="1">
      <c r="A28" s="49" t="s">
        <v>
2440</v>
      </c>
      <c r="B28" s="49"/>
      <c r="C28" s="3539"/>
      <c r="D28" s="49"/>
      <c r="E28" s="3539"/>
      <c r="F28" s="49"/>
      <c r="G28" s="3539"/>
      <c r="H28" s="49"/>
      <c r="I28" s="3539"/>
      <c r="K28" s="3535"/>
      <c r="M28" s="3535"/>
      <c r="O28" s="3535"/>
      <c r="Q28" s="3535"/>
      <c r="R28" s="119"/>
    </row>
  </sheetData>
  <mergeCells count="31">
    <mergeCell ref="N25:O25"/>
    <mergeCell ref="N26:O26"/>
    <mergeCell ref="N22:O23"/>
    <mergeCell ref="A5:Q5"/>
    <mergeCell ref="A3:Q3"/>
    <mergeCell ref="M20:Q20"/>
    <mergeCell ref="B22:C22"/>
    <mergeCell ref="D22:E22"/>
    <mergeCell ref="P22:Q22"/>
    <mergeCell ref="N24:O24"/>
    <mergeCell ref="A22:A23"/>
    <mergeCell ref="N14:O14"/>
    <mergeCell ref="P14:Q14"/>
    <mergeCell ref="A14:A15"/>
    <mergeCell ref="F14:G14"/>
    <mergeCell ref="H14:I14"/>
    <mergeCell ref="J14:K14"/>
    <mergeCell ref="L14:M14"/>
    <mergeCell ref="A1:F1"/>
    <mergeCell ref="A2:F2"/>
    <mergeCell ref="B7:C7"/>
    <mergeCell ref="A7:A8"/>
    <mergeCell ref="D14:E14"/>
    <mergeCell ref="B14:C14"/>
    <mergeCell ref="D7:E7"/>
    <mergeCell ref="P7:Q7"/>
    <mergeCell ref="N7:O7"/>
    <mergeCell ref="L7:M7"/>
    <mergeCell ref="J7:K7"/>
    <mergeCell ref="F7:G7"/>
    <mergeCell ref="H7:I7"/>
  </mergeCells>
  <phoneticPr fontId="25"/>
  <pageMargins left="0.70866141732283472" right="0.70866141732283472" top="0.74803149606299213" bottom="0.74803149606299213" header="0.31496062992125984" footer="0.3149606299212598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AB12"/>
  <sheetViews>
    <sheetView zoomScaleNormal="100" zoomScaleSheetLayoutView="100" workbookViewId="0">
      <selection activeCell="B23" sqref="B23"/>
    </sheetView>
  </sheetViews>
  <sheetFormatPr defaultColWidth="9" defaultRowHeight="13.5"/>
  <cols>
    <col min="1" max="1" width="16.625" style="1" customWidth="1"/>
    <col min="2" max="10" width="12.125" style="1" customWidth="1"/>
    <col min="11" max="12" width="10.125" style="1" customWidth="1"/>
    <col min="13" max="16384" width="9" style="1"/>
  </cols>
  <sheetData>
    <row r="1" spans="1:28" s="1482" customFormat="1" ht="20.100000000000001" customHeight="1">
      <c r="A1" s="4569" t="str">
        <f>
HYPERLINK("#目次!A1","【目次に戻る】")</f>
        <v>
【目次に戻る】</v>
      </c>
      <c r="B1" s="4569"/>
      <c r="C1" s="4569"/>
      <c r="D1" s="4569"/>
      <c r="E1" s="1495"/>
      <c r="F1" s="1495"/>
      <c r="G1" s="1495"/>
      <c r="H1" s="3461"/>
      <c r="I1" s="3461"/>
      <c r="J1" s="1495"/>
      <c r="K1" s="1495"/>
      <c r="L1" s="1495"/>
      <c r="M1" s="1495"/>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3461"/>
      <c r="I2" s="3461"/>
      <c r="J2" s="1495"/>
      <c r="K2" s="1495"/>
      <c r="L2" s="1495"/>
      <c r="M2" s="1495"/>
      <c r="N2" s="1495"/>
      <c r="O2" s="1495"/>
      <c r="P2" s="1495"/>
      <c r="Q2" s="1495"/>
      <c r="R2" s="1495"/>
      <c r="S2" s="1495"/>
      <c r="T2" s="1495"/>
      <c r="U2" s="1495"/>
      <c r="V2" s="1495"/>
      <c r="W2" s="1495"/>
      <c r="X2" s="1495"/>
      <c r="Y2" s="1495"/>
      <c r="Z2" s="1495"/>
      <c r="AA2" s="1495"/>
      <c r="AB2" s="1495"/>
    </row>
    <row r="3" spans="1:28" s="527" customFormat="1" ht="26.1" customHeight="1">
      <c r="A3" s="4581" t="s">
        <v>
9520</v>
      </c>
      <c r="B3" s="4581"/>
      <c r="C3" s="4581"/>
      <c r="D3" s="4581"/>
      <c r="E3" s="4581"/>
      <c r="F3" s="4581"/>
      <c r="G3" s="4581"/>
      <c r="H3" s="4581"/>
      <c r="I3" s="4581"/>
      <c r="J3" s="4581"/>
    </row>
    <row r="4" spans="1:28" s="83" customFormat="1" ht="15" customHeight="1"/>
    <row r="5" spans="1:28" s="83" customFormat="1" ht="15" customHeight="1" thickBot="1">
      <c r="I5" s="3469"/>
      <c r="J5" s="99" t="s">
        <v>
2447</v>
      </c>
    </row>
    <row r="6" spans="1:28" s="24" customFormat="1" ht="18" customHeight="1" thickTop="1">
      <c r="A6" s="4575" t="s">
        <v>
2180</v>
      </c>
      <c r="B6" s="4704" t="s">
        <v>
188</v>
      </c>
      <c r="C6" s="4575" t="s">
        <v>
2446</v>
      </c>
      <c r="D6" s="4579"/>
      <c r="E6" s="4579"/>
      <c r="F6" s="4658" t="s">
        <v>
7639</v>
      </c>
      <c r="G6" s="4577" t="s">
        <v>
2445</v>
      </c>
      <c r="H6" s="5303" t="s">
        <v>
2444</v>
      </c>
      <c r="I6" s="5305" t="s">
        <v>
7638</v>
      </c>
      <c r="J6" s="5301" t="s">
        <v>
7634</v>
      </c>
    </row>
    <row r="7" spans="1:28" s="24" customFormat="1" ht="18" customHeight="1">
      <c r="A7" s="4576"/>
      <c r="B7" s="4697"/>
      <c r="C7" s="3462" t="s">
        <v>
2443</v>
      </c>
      <c r="D7" s="3463" t="s">
        <v>
2442</v>
      </c>
      <c r="E7" s="3463" t="s">
        <v>
2441</v>
      </c>
      <c r="F7" s="5264"/>
      <c r="G7" s="4578"/>
      <c r="H7" s="5304"/>
      <c r="I7" s="5306"/>
      <c r="J7" s="5302"/>
    </row>
    <row r="8" spans="1:28" s="83" customFormat="1" ht="18" customHeight="1">
      <c r="A8" s="3541"/>
      <c r="B8" s="207" t="s">
        <v>
293</v>
      </c>
      <c r="C8" s="207" t="s">
        <v>
293</v>
      </c>
      <c r="D8" s="207" t="s">
        <v>
293</v>
      </c>
      <c r="E8" s="207" t="s">
        <v>
293</v>
      </c>
      <c r="F8" s="207" t="s">
        <v>
293</v>
      </c>
      <c r="G8" s="207" t="s">
        <v>
293</v>
      </c>
      <c r="H8" s="207" t="s">
        <v>
293</v>
      </c>
      <c r="I8" s="193" t="s">
        <v>
476</v>
      </c>
      <c r="J8" s="207" t="s">
        <v>
293</v>
      </c>
    </row>
    <row r="9" spans="1:28" s="575" customFormat="1" ht="18" customHeight="1">
      <c r="A9" s="226" t="s">
        <v>
465</v>
      </c>
      <c r="B9" s="511">
        <v>
61237</v>
      </c>
      <c r="C9" s="511">
        <v>
8982</v>
      </c>
      <c r="D9" s="511">
        <v>
6193</v>
      </c>
      <c r="E9" s="511">
        <v>
10302</v>
      </c>
      <c r="F9" s="511">
        <v>
14010</v>
      </c>
      <c r="G9" s="511">
        <v>
7866</v>
      </c>
      <c r="H9" s="511">
        <v>
13884</v>
      </c>
      <c r="I9" s="3837">
        <v>
17</v>
      </c>
      <c r="J9" s="3838">
        <v>
176.9</v>
      </c>
    </row>
    <row r="10" spans="1:28" s="1555" customFormat="1" ht="18" customHeight="1">
      <c r="A10" s="226">
        <v>
2</v>
      </c>
      <c r="B10" s="511">
        <v>
31578</v>
      </c>
      <c r="C10" s="511">
        <v>
4423</v>
      </c>
      <c r="D10" s="511">
        <v>
2356</v>
      </c>
      <c r="E10" s="511">
        <v>
6285</v>
      </c>
      <c r="F10" s="511">
        <v>
7652</v>
      </c>
      <c r="G10" s="511">
        <v>
2577</v>
      </c>
      <c r="H10" s="511">
        <v>
8285</v>
      </c>
      <c r="I10" s="3837">
        <v>
16.2</v>
      </c>
      <c r="J10" s="3838">
        <v>
121.9</v>
      </c>
    </row>
    <row r="11" spans="1:28" s="355" customFormat="1" ht="18" customHeight="1">
      <c r="A11" s="308">
        <v>
3</v>
      </c>
      <c r="B11" s="3839">
        <f>
SUM(C11:H11)</f>
        <v>
41998</v>
      </c>
      <c r="C11" s="3839">
        <v>
6176</v>
      </c>
      <c r="D11" s="3839">
        <v>
3345</v>
      </c>
      <c r="E11" s="3839">
        <v>
8413</v>
      </c>
      <c r="F11" s="3839">
        <v>
9889</v>
      </c>
      <c r="G11" s="3839">
        <v>
3907</v>
      </c>
      <c r="H11" s="3839">
        <v>
10268</v>
      </c>
      <c r="I11" s="3840">
        <v>
18</v>
      </c>
      <c r="J11" s="3842">
        <v>
121.7</v>
      </c>
    </row>
    <row r="12" spans="1:28" s="83" customFormat="1" ht="15" customHeight="1">
      <c r="A12" s="49" t="s">
        <v>
2440</v>
      </c>
      <c r="B12" s="49"/>
      <c r="C12" s="49"/>
    </row>
  </sheetData>
  <mergeCells count="11">
    <mergeCell ref="A1:D1"/>
    <mergeCell ref="A2:D2"/>
    <mergeCell ref="A3:J3"/>
    <mergeCell ref="J6:J7"/>
    <mergeCell ref="A6:A7"/>
    <mergeCell ref="C6:E6"/>
    <mergeCell ref="G6:G7"/>
    <mergeCell ref="B6:B7"/>
    <mergeCell ref="H6:H7"/>
    <mergeCell ref="I6:I7"/>
    <mergeCell ref="F6:F7"/>
  </mergeCells>
  <phoneticPr fontId="25"/>
  <pageMargins left="0.70866141732283472" right="0.70866141732283472" top="0.74803149606299213" bottom="0.74803149606299213" header="0.31496062992125984" footer="0.3149606299212598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AB13"/>
  <sheetViews>
    <sheetView zoomScaleNormal="100" zoomScaleSheetLayoutView="100" workbookViewId="0">
      <selection activeCell="B23" sqref="B23"/>
    </sheetView>
  </sheetViews>
  <sheetFormatPr defaultColWidth="9" defaultRowHeight="13.5"/>
  <cols>
    <col min="1" max="1" width="16.625" style="1" customWidth="1"/>
    <col min="2" max="14" width="10.125" style="1" customWidth="1"/>
    <col min="15" max="16384" width="9" style="1"/>
  </cols>
  <sheetData>
    <row r="1" spans="1:28" s="1482" customFormat="1" ht="20.100000000000001" customHeight="1">
      <c r="A1" s="4569" t="str">
        <f>
HYPERLINK("#目次!A1","【目次に戻る】")</f>
        <v>
【目次に戻る】</v>
      </c>
      <c r="B1" s="4569"/>
      <c r="C1" s="4569"/>
      <c r="D1" s="4569"/>
      <c r="E1" s="1495"/>
      <c r="F1" s="1495"/>
      <c r="G1" s="1495"/>
      <c r="H1" s="1495"/>
      <c r="I1" s="3461"/>
      <c r="J1" s="3461"/>
      <c r="K1" s="1495"/>
      <c r="L1" s="1495"/>
      <c r="M1" s="1495"/>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3461"/>
      <c r="J2" s="3461"/>
      <c r="K2" s="1495"/>
      <c r="L2" s="1495"/>
      <c r="M2" s="1495"/>
      <c r="N2" s="1495"/>
      <c r="O2" s="1495"/>
      <c r="P2" s="1495"/>
      <c r="Q2" s="1495"/>
      <c r="R2" s="1495"/>
      <c r="S2" s="1495"/>
      <c r="T2" s="1495"/>
      <c r="U2" s="1495"/>
      <c r="V2" s="1495"/>
      <c r="W2" s="1495"/>
      <c r="X2" s="1495"/>
      <c r="Y2" s="1495"/>
      <c r="Z2" s="1495"/>
      <c r="AA2" s="1495"/>
      <c r="AB2" s="1495"/>
    </row>
    <row r="3" spans="1:28" s="527" customFormat="1" ht="26.1" customHeight="1">
      <c r="A3" s="4574" t="s">
        <v>
9519</v>
      </c>
      <c r="B3" s="4574"/>
      <c r="C3" s="4574"/>
      <c r="D3" s="4574"/>
      <c r="E3" s="4574"/>
      <c r="F3" s="4574"/>
      <c r="G3" s="4574"/>
      <c r="H3" s="4574"/>
      <c r="I3" s="4574"/>
      <c r="J3" s="4574"/>
      <c r="K3" s="4574"/>
      <c r="L3" s="4574"/>
    </row>
    <row r="4" spans="1:28" s="83" customFormat="1" ht="15" customHeight="1">
      <c r="A4" s="104"/>
      <c r="B4" s="104"/>
      <c r="C4" s="104"/>
      <c r="D4" s="104"/>
      <c r="E4" s="104"/>
      <c r="F4" s="104"/>
      <c r="G4" s="104"/>
      <c r="H4" s="104"/>
      <c r="I4" s="104"/>
      <c r="J4" s="104"/>
      <c r="K4" s="104"/>
      <c r="L4" s="104"/>
    </row>
    <row r="5" spans="1:28" s="83" customFormat="1" ht="15" customHeight="1" thickBot="1">
      <c r="L5" s="99" t="s">
        <v>
2454</v>
      </c>
    </row>
    <row r="6" spans="1:28" s="24" customFormat="1" ht="18" customHeight="1" thickTop="1">
      <c r="A6" s="4575" t="s">
        <v>
2180</v>
      </c>
      <c r="B6" s="5315" t="s">
        <v>
23</v>
      </c>
      <c r="C6" s="5312" t="s">
        <v>
2453</v>
      </c>
      <c r="D6" s="5313"/>
      <c r="E6" s="5313"/>
      <c r="F6" s="5314"/>
      <c r="G6" s="5317" t="s">
        <v>
7640</v>
      </c>
      <c r="H6" s="5307" t="s">
        <v>
2452</v>
      </c>
      <c r="I6" s="4577" t="s">
        <v>
2451</v>
      </c>
      <c r="J6" s="5319" t="s">
        <v>
2444</v>
      </c>
      <c r="K6" s="5308" t="s">
        <v>
7641</v>
      </c>
      <c r="L6" s="5310" t="s">
        <v>
7642</v>
      </c>
    </row>
    <row r="7" spans="1:28" s="24" customFormat="1" ht="18" customHeight="1">
      <c r="A7" s="4576"/>
      <c r="B7" s="5316"/>
      <c r="C7" s="3462" t="s">
        <v>
2443</v>
      </c>
      <c r="D7" s="3463" t="s">
        <v>
2442</v>
      </c>
      <c r="E7" s="3463" t="s">
        <v>
2441</v>
      </c>
      <c r="F7" s="3463" t="s">
        <v>
2450</v>
      </c>
      <c r="G7" s="5318"/>
      <c r="H7" s="5265"/>
      <c r="I7" s="4578"/>
      <c r="J7" s="5320"/>
      <c r="K7" s="5309"/>
      <c r="L7" s="5311"/>
    </row>
    <row r="8" spans="1:28" s="83" customFormat="1" ht="18" customHeight="1">
      <c r="A8" s="3541"/>
      <c r="B8" s="207" t="s">
        <v>
293</v>
      </c>
      <c r="C8" s="207" t="s">
        <v>
293</v>
      </c>
      <c r="D8" s="207" t="s">
        <v>
293</v>
      </c>
      <c r="E8" s="207" t="s">
        <v>
293</v>
      </c>
      <c r="F8" s="207" t="s">
        <v>
293</v>
      </c>
      <c r="G8" s="207" t="s">
        <v>
293</v>
      </c>
      <c r="H8" s="207" t="s">
        <v>
293</v>
      </c>
      <c r="I8" s="207" t="s">
        <v>
476</v>
      </c>
      <c r="J8" s="207" t="s">
        <v>
293</v>
      </c>
      <c r="K8" s="193" t="s">
        <v>
476</v>
      </c>
      <c r="L8" s="207" t="s">
        <v>
293</v>
      </c>
    </row>
    <row r="9" spans="1:28" s="575" customFormat="1" ht="18" customHeight="1">
      <c r="A9" s="1389" t="s">
        <v>
465</v>
      </c>
      <c r="B9" s="1088">
        <v>
70347</v>
      </c>
      <c r="C9" s="511">
        <v>
13184</v>
      </c>
      <c r="D9" s="511">
        <v>
5174</v>
      </c>
      <c r="E9" s="511">
        <v>
3233</v>
      </c>
      <c r="F9" s="511">
        <v>
9879</v>
      </c>
      <c r="G9" s="1077">
        <v>
3518</v>
      </c>
      <c r="H9" s="511">
        <v>
6981</v>
      </c>
      <c r="I9" s="511">
        <v>
8301</v>
      </c>
      <c r="J9" s="511">
        <v>
20077</v>
      </c>
      <c r="K9" s="3837">
        <v>
16.3</v>
      </c>
      <c r="L9" s="3838">
        <v>
201.5</v>
      </c>
    </row>
    <row r="10" spans="1:28" s="1555" customFormat="1" ht="18" customHeight="1">
      <c r="A10" s="1389">
        <v>
2</v>
      </c>
      <c r="B10" s="1088">
        <v>
27929</v>
      </c>
      <c r="C10" s="511">
        <v>
3822</v>
      </c>
      <c r="D10" s="511">
        <v>
3024</v>
      </c>
      <c r="E10" s="511">
        <v>
1066</v>
      </c>
      <c r="F10" s="511">
        <v>
4047</v>
      </c>
      <c r="G10" s="1077">
        <v>
1019</v>
      </c>
      <c r="H10" s="511" t="s">
        <v>
374</v>
      </c>
      <c r="I10" s="511">
        <v>
2900</v>
      </c>
      <c r="J10" s="511">
        <v>
12051</v>
      </c>
      <c r="K10" s="3837">
        <v>
12.9</v>
      </c>
      <c r="L10" s="3838">
        <v>
103.4</v>
      </c>
    </row>
    <row r="11" spans="1:28" s="355" customFormat="1" ht="18" customHeight="1">
      <c r="A11" s="308">
        <v>
3</v>
      </c>
      <c r="B11" s="3839">
        <f>
SUM(C11:J11)</f>
        <v>
42703</v>
      </c>
      <c r="C11" s="550">
        <v>
6937</v>
      </c>
      <c r="D11" s="550">
        <v>
4489</v>
      </c>
      <c r="E11" s="550">
        <v>
1570</v>
      </c>
      <c r="F11" s="550">
        <v>
6299</v>
      </c>
      <c r="G11" s="1561">
        <v>
2978</v>
      </c>
      <c r="H11" s="550">
        <v>
730</v>
      </c>
      <c r="I11" s="550">
        <v>
4391</v>
      </c>
      <c r="J11" s="550">
        <v>
15309</v>
      </c>
      <c r="K11" s="3840">
        <v>
15.2</v>
      </c>
      <c r="L11" s="3841">
        <v>
122</v>
      </c>
    </row>
    <row r="12" spans="1:28" s="83" customFormat="1" ht="15" customHeight="1">
      <c r="A12" s="84" t="s">
        <v>
2449</v>
      </c>
      <c r="B12" s="84"/>
      <c r="C12" s="84"/>
      <c r="D12" s="84"/>
      <c r="E12" s="84"/>
      <c r="F12" s="84"/>
      <c r="G12" s="84"/>
    </row>
    <row r="13" spans="1:28" s="83" customFormat="1" ht="15" customHeight="1">
      <c r="A13" s="83" t="s">
        <v>
2448</v>
      </c>
    </row>
  </sheetData>
  <mergeCells count="12">
    <mergeCell ref="A1:D1"/>
    <mergeCell ref="A2:D2"/>
    <mergeCell ref="A3:L3"/>
    <mergeCell ref="H6:H7"/>
    <mergeCell ref="K6:K7"/>
    <mergeCell ref="L6:L7"/>
    <mergeCell ref="C6:F6"/>
    <mergeCell ref="A6:A7"/>
    <mergeCell ref="B6:B7"/>
    <mergeCell ref="G6:G7"/>
    <mergeCell ref="I6:I7"/>
    <mergeCell ref="J6:J7"/>
  </mergeCells>
  <phoneticPr fontId="25"/>
  <pageMargins left="0.70866141732283472" right="0.70866141732283472" top="0.74803149606299213" bottom="0.74803149606299213" header="0.31496062992125984" footer="0.3149606299212598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AB22"/>
  <sheetViews>
    <sheetView zoomScaleNormal="100" zoomScaleSheetLayoutView="100" workbookViewId="0">
      <selection activeCell="B23" sqref="B23"/>
    </sheetView>
  </sheetViews>
  <sheetFormatPr defaultColWidth="9" defaultRowHeight="14.25"/>
  <cols>
    <col min="1" max="1" width="12.625" style="24" customWidth="1"/>
    <col min="2" max="2" width="9.125" style="24" customWidth="1"/>
    <col min="3" max="16" width="7.625" style="24" customWidth="1"/>
    <col min="17" max="16384" width="9" style="24"/>
  </cols>
  <sheetData>
    <row r="1" spans="1:28"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3461"/>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3461"/>
      <c r="P2" s="1495"/>
      <c r="Q2" s="1495"/>
      <c r="R2" s="1495"/>
      <c r="S2" s="1495"/>
      <c r="T2" s="1495"/>
      <c r="U2" s="1495"/>
      <c r="V2" s="1495"/>
      <c r="W2" s="1495"/>
      <c r="X2" s="1495"/>
      <c r="Y2" s="1495"/>
      <c r="Z2" s="1495"/>
      <c r="AA2" s="1495"/>
      <c r="AB2" s="1495"/>
    </row>
    <row r="3" spans="1:28" s="527" customFormat="1" ht="26.1" customHeight="1">
      <c r="A3" s="5325" t="s">
        <v>
9518</v>
      </c>
      <c r="B3" s="5325"/>
      <c r="C3" s="5325"/>
      <c r="D3" s="5325"/>
      <c r="E3" s="5325"/>
      <c r="F3" s="5325"/>
      <c r="G3" s="5325"/>
      <c r="H3" s="5325"/>
      <c r="I3" s="5325"/>
      <c r="J3" s="5325"/>
      <c r="K3" s="5325"/>
      <c r="L3" s="5325"/>
      <c r="M3" s="5325"/>
      <c r="N3" s="5325"/>
      <c r="O3" s="5325"/>
      <c r="P3" s="5325"/>
      <c r="Q3" s="1511"/>
      <c r="R3" s="1569"/>
    </row>
    <row r="4" spans="1:28" s="32" customFormat="1" ht="15" customHeight="1">
      <c r="A4" s="1568"/>
      <c r="B4" s="1568"/>
      <c r="C4" s="1568"/>
      <c r="D4" s="1568"/>
      <c r="E4" s="1568"/>
      <c r="F4" s="1568"/>
      <c r="G4" s="1568"/>
      <c r="H4" s="1568"/>
      <c r="I4" s="1568"/>
      <c r="J4" s="1568"/>
      <c r="K4" s="1568"/>
      <c r="L4" s="1568"/>
      <c r="M4" s="1568"/>
      <c r="N4" s="1568"/>
      <c r="O4" s="1568"/>
      <c r="P4" s="1568"/>
      <c r="Q4" s="104"/>
      <c r="R4" s="103"/>
    </row>
    <row r="5" spans="1:28" s="126" customFormat="1" ht="20.100000000000001" customHeight="1">
      <c r="A5" s="5283" t="s">
        <v>
2470</v>
      </c>
      <c r="B5" s="5283"/>
      <c r="C5" s="5283"/>
      <c r="D5" s="5283"/>
      <c r="E5" s="5283"/>
      <c r="F5" s="5283"/>
      <c r="G5" s="5283"/>
      <c r="H5" s="5283"/>
      <c r="I5" s="5283"/>
      <c r="J5" s="5283"/>
      <c r="K5" s="5283"/>
      <c r="L5" s="5283"/>
      <c r="M5" s="5283"/>
      <c r="N5" s="5283"/>
      <c r="O5" s="5283"/>
      <c r="P5" s="5283"/>
      <c r="Q5" s="1505"/>
      <c r="R5" s="127"/>
    </row>
    <row r="6" spans="1:28" s="32" customFormat="1" ht="15" customHeight="1" thickBot="1">
      <c r="A6" s="1567"/>
      <c r="B6" s="3472"/>
      <c r="C6" s="1559"/>
      <c r="D6" s="1559"/>
      <c r="E6" s="1559"/>
      <c r="F6" s="1559"/>
      <c r="G6" s="1559"/>
      <c r="H6" s="1559"/>
      <c r="I6" s="1559"/>
      <c r="J6" s="1559"/>
      <c r="K6" s="1559"/>
      <c r="M6" s="1566"/>
      <c r="N6" s="1566"/>
      <c r="O6" s="1565"/>
      <c r="P6" s="1565" t="s">
        <v>
2469</v>
      </c>
      <c r="Q6" s="49"/>
      <c r="R6" s="42"/>
    </row>
    <row r="7" spans="1:28" ht="18" customHeight="1" thickTop="1">
      <c r="A7" s="5326" t="s">
        <v>
2180</v>
      </c>
      <c r="B7" s="5328" t="s">
        <v>
2468</v>
      </c>
      <c r="C7" s="5331" t="s">
        <v>
2467</v>
      </c>
      <c r="D7" s="5332"/>
      <c r="E7" s="5332"/>
      <c r="F7" s="5335" t="s">
        <v>
2466</v>
      </c>
      <c r="G7" s="5332"/>
      <c r="H7" s="5336"/>
      <c r="I7" s="5305" t="s">
        <v>
2465</v>
      </c>
      <c r="J7" s="5305" t="s">
        <v>
2464</v>
      </c>
      <c r="K7" s="5333" t="s">
        <v>
2463</v>
      </c>
      <c r="L7" s="5308" t="s">
        <v>
2462</v>
      </c>
      <c r="M7" s="5308" t="s">
        <v>
7636</v>
      </c>
      <c r="N7" s="5301" t="s">
        <v>
2461</v>
      </c>
      <c r="O7" s="5323" t="s">
        <v>
7638</v>
      </c>
      <c r="P7" s="5321" t="s">
        <v>
7634</v>
      </c>
      <c r="Q7" s="533"/>
      <c r="R7" s="363"/>
    </row>
    <row r="8" spans="1:28" ht="30" customHeight="1">
      <c r="A8" s="5327"/>
      <c r="B8" s="5329"/>
      <c r="C8" s="1564" t="s">
        <v>
7649</v>
      </c>
      <c r="D8" s="1601" t="s">
        <v>
2460</v>
      </c>
      <c r="E8" s="1562" t="s">
        <v>
7650</v>
      </c>
      <c r="F8" s="1562" t="s">
        <v>
2459</v>
      </c>
      <c r="G8" s="1563" t="s">
        <v>
2458</v>
      </c>
      <c r="H8" s="1562" t="s">
        <v>
2457</v>
      </c>
      <c r="I8" s="5306"/>
      <c r="J8" s="5330"/>
      <c r="K8" s="5306"/>
      <c r="L8" s="5334"/>
      <c r="M8" s="5334"/>
      <c r="N8" s="5302"/>
      <c r="O8" s="5324"/>
      <c r="P8" s="5322"/>
      <c r="Q8" s="532"/>
    </row>
    <row r="9" spans="1:28" s="83" customFormat="1" ht="18" customHeight="1">
      <c r="A9" s="3541"/>
      <c r="B9" s="207" t="s">
        <v>
293</v>
      </c>
      <c r="C9" s="207" t="s">
        <v>
293</v>
      </c>
      <c r="D9" s="207" t="s">
        <v>
293</v>
      </c>
      <c r="E9" s="207" t="s">
        <v>
293</v>
      </c>
      <c r="F9" s="207" t="s">
        <v>
293</v>
      </c>
      <c r="G9" s="207" t="s">
        <v>
293</v>
      </c>
      <c r="H9" s="207" t="s">
        <v>
293</v>
      </c>
      <c r="I9" s="207" t="s">
        <v>
293</v>
      </c>
      <c r="J9" s="207" t="s">
        <v>
293</v>
      </c>
      <c r="K9" s="207" t="s">
        <v>
293</v>
      </c>
      <c r="L9" s="207" t="s">
        <v>
293</v>
      </c>
      <c r="M9" s="207" t="s">
        <v>
293</v>
      </c>
      <c r="N9" s="207" t="s">
        <v>
293</v>
      </c>
      <c r="O9" s="193" t="s">
        <v>
476</v>
      </c>
      <c r="P9" s="207" t="s">
        <v>
293</v>
      </c>
    </row>
    <row r="10" spans="1:28" ht="18" customHeight="1">
      <c r="A10" s="227" t="s">
        <v>
465</v>
      </c>
      <c r="B10" s="3845">
        <v>
76554</v>
      </c>
      <c r="C10" s="3845">
        <v>
2717</v>
      </c>
      <c r="D10" s="3845">
        <v>
14897</v>
      </c>
      <c r="E10" s="3845">
        <v>
917</v>
      </c>
      <c r="F10" s="3845">
        <v>
9211</v>
      </c>
      <c r="G10" s="3845">
        <v>
155</v>
      </c>
      <c r="H10" s="3845">
        <v>
205</v>
      </c>
      <c r="I10" s="3845">
        <v>
10407</v>
      </c>
      <c r="J10" s="3845">
        <v>
6500</v>
      </c>
      <c r="K10" s="3845">
        <v>
3565</v>
      </c>
      <c r="L10" s="3845">
        <v>
27975</v>
      </c>
      <c r="M10" s="3845">
        <v>
2155</v>
      </c>
      <c r="N10" s="3845">
        <v>
5</v>
      </c>
      <c r="O10" s="3850">
        <v>
39.9</v>
      </c>
      <c r="P10" s="3211">
        <v>
223.3</v>
      </c>
      <c r="Q10" s="22"/>
    </row>
    <row r="11" spans="1:28" s="363" customFormat="1" ht="18" customHeight="1">
      <c r="A11" s="227">
        <v>
2</v>
      </c>
      <c r="B11" s="3845">
        <v>
27133</v>
      </c>
      <c r="C11" s="3845">
        <v>
858</v>
      </c>
      <c r="D11" s="3845">
        <v>
3530</v>
      </c>
      <c r="E11" s="3845">
        <v>
100</v>
      </c>
      <c r="F11" s="3845">
        <v>
890</v>
      </c>
      <c r="G11" s="3845">
        <v>
71</v>
      </c>
      <c r="H11" s="3845">
        <v>
170</v>
      </c>
      <c r="I11" s="3845">
        <v>
3453</v>
      </c>
      <c r="J11" s="3844" t="s">
        <v>
374</v>
      </c>
      <c r="K11" s="3845">
        <v>
581</v>
      </c>
      <c r="L11" s="3845">
        <v>
17480</v>
      </c>
      <c r="M11" s="3845">
        <v>
526</v>
      </c>
      <c r="N11" s="3844" t="s">
        <v>
374</v>
      </c>
      <c r="O11" s="3850">
        <v>
10.4</v>
      </c>
      <c r="P11" s="3211">
        <v>
93.9</v>
      </c>
      <c r="Q11" s="22"/>
    </row>
    <row r="12" spans="1:28" s="355" customFormat="1" ht="18" customHeight="1">
      <c r="A12" s="3835">
        <v>
3</v>
      </c>
      <c r="B12" s="3853">
        <f>
SUM(C12:L12,N12)</f>
        <v>
25423</v>
      </c>
      <c r="C12" s="1830">
        <v>
1087</v>
      </c>
      <c r="D12" s="1830">
        <v>
3620</v>
      </c>
      <c r="E12" s="1830">
        <v>
65</v>
      </c>
      <c r="F12" s="1830">
        <v>
927</v>
      </c>
      <c r="G12" s="1830">
        <v>
46</v>
      </c>
      <c r="H12" s="1830">
        <v>
160</v>
      </c>
      <c r="I12" s="1830">
        <v>
3613</v>
      </c>
      <c r="J12" s="311">
        <v>
51</v>
      </c>
      <c r="K12" s="1830">
        <v>
633</v>
      </c>
      <c r="L12" s="1830">
        <v>
15221</v>
      </c>
      <c r="M12" s="1830">
        <v>
336</v>
      </c>
      <c r="N12" s="311" t="s">
        <v>
9621</v>
      </c>
      <c r="O12" s="3851">
        <v>
12.2</v>
      </c>
      <c r="P12" s="3852">
        <v>
104.6</v>
      </c>
      <c r="Q12" s="271"/>
    </row>
    <row r="13" spans="1:28" s="32" customFormat="1" ht="15" customHeight="1">
      <c r="A13" s="1560" t="s">
        <v>
2456</v>
      </c>
      <c r="B13" s="3502"/>
      <c r="C13" s="1560"/>
      <c r="D13" s="1560"/>
      <c r="E13" s="1560"/>
      <c r="F13" s="1559"/>
    </row>
    <row r="14" spans="1:28" s="32" customFormat="1" ht="15" customHeight="1">
      <c r="A14" s="1558" t="s">
        <v>
2455</v>
      </c>
      <c r="B14" s="1558"/>
      <c r="C14" s="1558"/>
      <c r="D14" s="1558"/>
      <c r="E14" s="1558"/>
      <c r="F14" s="1558"/>
    </row>
    <row r="16" spans="1:28" s="126" customFormat="1" ht="20.100000000000001" customHeight="1">
      <c r="A16" s="5283" t="s">
        <v>
2471</v>
      </c>
      <c r="B16" s="5283"/>
      <c r="C16" s="5283"/>
      <c r="D16" s="5283"/>
      <c r="E16" s="5283"/>
      <c r="F16" s="5283"/>
      <c r="G16" s="5283"/>
      <c r="H16" s="5283"/>
      <c r="I16" s="5283"/>
      <c r="J16" s="5283"/>
      <c r="K16" s="5283"/>
      <c r="L16" s="5283"/>
      <c r="M16" s="5283"/>
      <c r="N16" s="5283"/>
      <c r="O16" s="5283"/>
      <c r="P16" s="5283"/>
    </row>
    <row r="17" spans="1:6" s="32" customFormat="1" ht="15" customHeight="1" thickBot="1">
      <c r="A17" s="3383" t="s">
        <v>
9283</v>
      </c>
      <c r="B17" s="3472"/>
      <c r="C17" s="1559"/>
      <c r="D17" s="1559"/>
      <c r="E17" s="3377"/>
      <c r="F17" s="1559"/>
    </row>
    <row r="18" spans="1:6" ht="50.1" customHeight="1" thickTop="1">
      <c r="A18" s="3376" t="s">
        <v>
2180</v>
      </c>
      <c r="B18" s="1573" t="s">
        <v>
7445</v>
      </c>
      <c r="C18" s="3373" t="s">
        <v>
1</v>
      </c>
      <c r="D18" s="3375" t="s">
        <v>
2</v>
      </c>
      <c r="E18" s="3503" t="s">
        <v>
7637</v>
      </c>
      <c r="F18" s="3834" t="s">
        <v>
7635</v>
      </c>
    </row>
    <row r="19" spans="1:6" ht="18" customHeight="1">
      <c r="A19" s="3836" t="s">
        <v>
465</v>
      </c>
      <c r="B19" s="3844">
        <v>
42854</v>
      </c>
      <c r="C19" s="3844">
        <v>
24040</v>
      </c>
      <c r="D19" s="3844">
        <v>
18814</v>
      </c>
      <c r="E19" s="3854">
        <v>
878</v>
      </c>
      <c r="F19" s="3849">
        <v>
135.6</v>
      </c>
    </row>
    <row r="20" spans="1:6" s="363" customFormat="1" ht="18" customHeight="1">
      <c r="A20" s="227">
        <v>
2</v>
      </c>
      <c r="B20" s="3844">
        <v>
653</v>
      </c>
      <c r="C20" s="3844">
        <v>
337</v>
      </c>
      <c r="D20" s="3844">
        <v>
316</v>
      </c>
      <c r="E20" s="3844" t="s">
        <v>
374</v>
      </c>
      <c r="F20" s="3850">
        <v>
3.8</v>
      </c>
    </row>
    <row r="21" spans="1:6" s="355" customFormat="1" ht="18" customHeight="1">
      <c r="A21" s="3835">
        <v>
3</v>
      </c>
      <c r="B21" s="3848">
        <f>
SUM(C21:D21)</f>
        <v>
791</v>
      </c>
      <c r="C21" s="311">
        <v>
455</v>
      </c>
      <c r="D21" s="311">
        <v>
336</v>
      </c>
      <c r="E21" s="3848" t="s">
        <v>
9621</v>
      </c>
      <c r="F21" s="3851">
        <v>
4.4000000000000004</v>
      </c>
    </row>
    <row r="22" spans="1:6" s="32" customFormat="1" ht="15" customHeight="1">
      <c r="A22" s="1558" t="s">
        <v>
2448</v>
      </c>
      <c r="B22" s="1558"/>
      <c r="C22" s="1558"/>
      <c r="D22" s="1558"/>
      <c r="E22" s="1558"/>
      <c r="F22" s="1559"/>
    </row>
  </sheetData>
  <mergeCells count="17">
    <mergeCell ref="F7:H7"/>
    <mergeCell ref="P7:P8"/>
    <mergeCell ref="O7:O8"/>
    <mergeCell ref="A16:P16"/>
    <mergeCell ref="A1:E1"/>
    <mergeCell ref="A2:E2"/>
    <mergeCell ref="N7:N8"/>
    <mergeCell ref="A3:P3"/>
    <mergeCell ref="A7:A8"/>
    <mergeCell ref="B7:B8"/>
    <mergeCell ref="I7:I8"/>
    <mergeCell ref="J7:J8"/>
    <mergeCell ref="A5:P5"/>
    <mergeCell ref="C7:E7"/>
    <mergeCell ref="K7:K8"/>
    <mergeCell ref="L7:L8"/>
    <mergeCell ref="M7:M8"/>
  </mergeCells>
  <phoneticPr fontId="25"/>
  <pageMargins left="0.70866141732283472" right="0.70866141732283472" top="0.74803149606299213" bottom="0.74803149606299213" header="0.31496062992125984" footer="0.31496062992125984"/>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AB22"/>
  <sheetViews>
    <sheetView zoomScaleNormal="100" zoomScaleSheetLayoutView="100" workbookViewId="0">
      <selection activeCell="B23" sqref="B23"/>
    </sheetView>
  </sheetViews>
  <sheetFormatPr defaultColWidth="9" defaultRowHeight="14.25"/>
  <cols>
    <col min="1" max="1" width="12.625" style="24" customWidth="1"/>
    <col min="2" max="2" width="8.625" style="24" customWidth="1"/>
    <col min="3" max="16" width="7.625" style="24" customWidth="1"/>
    <col min="17" max="16384" width="9" style="24"/>
  </cols>
  <sheetData>
    <row r="1" spans="1:28" s="1482" customFormat="1" ht="20.100000000000001" customHeight="1">
      <c r="A1" s="4569" t="str">
        <f>
HYPERLINK("#目次!A1","【目次に戻る】")</f>
        <v>
【目次に戻る】</v>
      </c>
      <c r="B1" s="4569"/>
      <c r="C1" s="4569"/>
      <c r="D1" s="4569"/>
      <c r="E1" s="1495"/>
      <c r="F1" s="1495"/>
      <c r="G1" s="1495"/>
      <c r="H1" s="1495"/>
      <c r="I1" s="1495"/>
      <c r="J1" s="1495"/>
      <c r="K1" s="1495"/>
      <c r="L1" s="1495"/>
      <c r="M1" s="3461"/>
      <c r="N1" s="3461"/>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3461"/>
      <c r="N2" s="3461"/>
      <c r="O2" s="1495"/>
      <c r="P2" s="1495"/>
      <c r="Q2" s="1495"/>
      <c r="R2" s="1495"/>
      <c r="S2" s="1495"/>
      <c r="T2" s="1495"/>
      <c r="U2" s="1495"/>
      <c r="V2" s="1495"/>
      <c r="W2" s="1495"/>
      <c r="X2" s="1495"/>
      <c r="Y2" s="1495"/>
      <c r="Z2" s="1495"/>
      <c r="AA2" s="1495"/>
      <c r="AB2" s="1495"/>
    </row>
    <row r="3" spans="1:28" s="527" customFormat="1" ht="26.1" customHeight="1">
      <c r="A3" s="5325" t="s">
        <v>
9517</v>
      </c>
      <c r="B3" s="5325"/>
      <c r="C3" s="5325"/>
      <c r="D3" s="5325"/>
      <c r="E3" s="5325"/>
      <c r="F3" s="5325"/>
      <c r="G3" s="5325"/>
      <c r="H3" s="5325"/>
      <c r="I3" s="5325"/>
      <c r="J3" s="5325"/>
      <c r="K3" s="5325"/>
      <c r="L3" s="5325"/>
      <c r="M3" s="5325"/>
      <c r="N3" s="5325"/>
      <c r="O3" s="5325"/>
      <c r="P3" s="5325"/>
      <c r="Q3" s="1578"/>
    </row>
    <row r="4" spans="1:28" s="32" customFormat="1" ht="15" customHeight="1">
      <c r="A4" s="1568"/>
      <c r="B4" s="1568"/>
      <c r="C4" s="1568"/>
      <c r="D4" s="1568"/>
      <c r="E4" s="1568"/>
      <c r="F4" s="1568"/>
      <c r="G4" s="1568"/>
      <c r="H4" s="1568"/>
      <c r="I4" s="1568"/>
      <c r="J4" s="1568"/>
      <c r="K4" s="1568"/>
      <c r="L4" s="1568"/>
      <c r="M4" s="1568"/>
      <c r="N4" s="1568"/>
      <c r="O4" s="1568"/>
      <c r="P4" s="1568"/>
    </row>
    <row r="5" spans="1:28" s="126" customFormat="1" ht="20.100000000000001" customHeight="1">
      <c r="A5" s="5283" t="s">
        <v>
2481</v>
      </c>
      <c r="B5" s="5343"/>
      <c r="C5" s="5343"/>
      <c r="D5" s="5343"/>
      <c r="E5" s="5343"/>
      <c r="F5" s="5343"/>
      <c r="G5" s="5343"/>
      <c r="H5" s="5343"/>
      <c r="I5" s="5343"/>
      <c r="J5" s="5343"/>
      <c r="K5" s="5343"/>
      <c r="L5" s="5343"/>
      <c r="M5" s="5343"/>
      <c r="N5" s="5343"/>
      <c r="O5" s="5343"/>
      <c r="P5" s="5343"/>
      <c r="Q5" s="1577"/>
    </row>
    <row r="6" spans="1:28" s="32" customFormat="1" ht="15" customHeight="1" thickBot="1">
      <c r="A6" s="1567" t="s">
        <v>
9283</v>
      </c>
      <c r="B6" s="1576"/>
      <c r="C6" s="1576"/>
      <c r="D6" s="1576"/>
      <c r="E6" s="1576"/>
      <c r="F6" s="1576"/>
      <c r="G6" s="1576"/>
      <c r="H6" s="1576"/>
      <c r="I6" s="1576"/>
      <c r="J6" s="1566"/>
      <c r="K6" s="1566"/>
      <c r="L6" s="1566"/>
      <c r="M6" s="3377"/>
      <c r="N6" s="3377"/>
      <c r="O6" s="1566"/>
      <c r="P6" s="1565" t="s">
        <v>
2480</v>
      </c>
    </row>
    <row r="7" spans="1:28" ht="18" customHeight="1" thickTop="1">
      <c r="A7" s="5336" t="s">
        <v>
2180</v>
      </c>
      <c r="B7" s="5339" t="s">
        <v>
23</v>
      </c>
      <c r="C7" s="5341" t="s">
        <v>
2462</v>
      </c>
      <c r="D7" s="5345" t="s">
        <v>
2479</v>
      </c>
      <c r="E7" s="5346"/>
      <c r="F7" s="5346"/>
      <c r="G7" s="5346"/>
      <c r="H7" s="5347"/>
      <c r="I7" s="5310" t="s">
        <v>
7643</v>
      </c>
      <c r="J7" s="5344" t="s">
        <v>
2478</v>
      </c>
      <c r="K7" s="5344"/>
      <c r="L7" s="5333" t="s">
        <v>
2477</v>
      </c>
      <c r="M7" s="5333" t="s">
        <v>
2476</v>
      </c>
      <c r="N7" s="5345" t="s">
        <v>
2475</v>
      </c>
      <c r="O7" s="5323" t="s">
        <v>
7638</v>
      </c>
      <c r="P7" s="5321" t="s">
        <v>
7634</v>
      </c>
    </row>
    <row r="8" spans="1:28" ht="18" customHeight="1">
      <c r="A8" s="5338"/>
      <c r="B8" s="5340"/>
      <c r="C8" s="5342"/>
      <c r="D8" s="1563" t="s">
        <v>
7644</v>
      </c>
      <c r="E8" s="1563" t="s">
        <v>
7645</v>
      </c>
      <c r="F8" s="1563" t="s">
        <v>
7646</v>
      </c>
      <c r="G8" s="1563" t="s">
        <v>
7647</v>
      </c>
      <c r="H8" s="1563" t="s">
        <v>
7648</v>
      </c>
      <c r="I8" s="5311"/>
      <c r="J8" s="1563" t="s">
        <v>
2474</v>
      </c>
      <c r="K8" s="1563" t="s">
        <v>
219</v>
      </c>
      <c r="L8" s="5306"/>
      <c r="M8" s="5306"/>
      <c r="N8" s="5302"/>
      <c r="O8" s="5324"/>
      <c r="P8" s="5322"/>
    </row>
    <row r="9" spans="1:28" s="83" customFormat="1" ht="18" customHeight="1">
      <c r="A9" s="3541"/>
      <c r="B9" s="207" t="s">
        <v>
293</v>
      </c>
      <c r="C9" s="207" t="s">
        <v>
293</v>
      </c>
      <c r="D9" s="207" t="s">
        <v>
293</v>
      </c>
      <c r="E9" s="207" t="s">
        <v>
293</v>
      </c>
      <c r="F9" s="207" t="s">
        <v>
293</v>
      </c>
      <c r="G9" s="207" t="s">
        <v>
293</v>
      </c>
      <c r="H9" s="207" t="s">
        <v>
293</v>
      </c>
      <c r="I9" s="207" t="s">
        <v>
293</v>
      </c>
      <c r="J9" s="207" t="s">
        <v>
293</v>
      </c>
      <c r="K9" s="207" t="s">
        <v>
293</v>
      </c>
      <c r="L9" s="207" t="s">
        <v>
293</v>
      </c>
      <c r="M9" s="207" t="s">
        <v>
293</v>
      </c>
      <c r="N9" s="207" t="s">
        <v>
293</v>
      </c>
      <c r="O9" s="193" t="s">
        <v>
476</v>
      </c>
      <c r="P9" s="207" t="s">
        <v>
293</v>
      </c>
    </row>
    <row r="10" spans="1:28" s="363" customFormat="1" ht="18" customHeight="1">
      <c r="A10" s="1702" t="s">
        <v>
465</v>
      </c>
      <c r="B10" s="3843">
        <v>
72123</v>
      </c>
      <c r="C10" s="3844">
        <v>
15117</v>
      </c>
      <c r="D10" s="3844">
        <v>
4525</v>
      </c>
      <c r="E10" s="3844">
        <v>
6020</v>
      </c>
      <c r="F10" s="3844">
        <v>
5424</v>
      </c>
      <c r="G10" s="3844">
        <v>
8018</v>
      </c>
      <c r="H10" s="3844">
        <v>
6167</v>
      </c>
      <c r="I10" s="3845">
        <v>
6501</v>
      </c>
      <c r="J10" s="3844">
        <v>
7809</v>
      </c>
      <c r="K10" s="3844">
        <v>
2070</v>
      </c>
      <c r="L10" s="3844">
        <v>
2258</v>
      </c>
      <c r="M10" s="3844">
        <v>
3564</v>
      </c>
      <c r="N10" s="3844">
        <v>
4650</v>
      </c>
      <c r="O10" s="3850">
        <v>
48.2</v>
      </c>
      <c r="P10" s="3211">
        <v>
203.6</v>
      </c>
    </row>
    <row r="11" spans="1:28" s="363" customFormat="1" ht="18" customHeight="1">
      <c r="A11" s="1702">
        <v>
2</v>
      </c>
      <c r="B11" s="3843">
        <v>
37556</v>
      </c>
      <c r="C11" s="3844">
        <v>
9167</v>
      </c>
      <c r="D11" s="3844">
        <v>
2064</v>
      </c>
      <c r="E11" s="3844">
        <v>
3168</v>
      </c>
      <c r="F11" s="3844">
        <v>
2306</v>
      </c>
      <c r="G11" s="3844">
        <v>
6376</v>
      </c>
      <c r="H11" s="3844">
        <v>
2985</v>
      </c>
      <c r="I11" s="3845">
        <v>
1648</v>
      </c>
      <c r="J11" s="3844">
        <v>
3058</v>
      </c>
      <c r="K11" s="3844">
        <v>
945</v>
      </c>
      <c r="L11" s="3844">
        <v>
1036</v>
      </c>
      <c r="M11" s="3844">
        <v>
2285</v>
      </c>
      <c r="N11" s="3844">
        <v>
2518</v>
      </c>
      <c r="O11" s="3850">
        <v>
19.600000000000001</v>
      </c>
      <c r="P11" s="3211">
        <v>
126.8</v>
      </c>
    </row>
    <row r="12" spans="1:28" s="355" customFormat="1" ht="18" customHeight="1">
      <c r="A12" s="1710">
        <v>
3</v>
      </c>
      <c r="B12" s="3846">
        <f>
SUM(C12:N12)</f>
        <v>
58248</v>
      </c>
      <c r="C12" s="3847">
        <v>
11641</v>
      </c>
      <c r="D12" s="3847">
        <v>
2709</v>
      </c>
      <c r="E12" s="3847">
        <v>
4193</v>
      </c>
      <c r="F12" s="311">
        <v>
2430</v>
      </c>
      <c r="G12" s="311">
        <v>
8153</v>
      </c>
      <c r="H12" s="311">
        <v>
6202</v>
      </c>
      <c r="I12" s="311">
        <v>
3202</v>
      </c>
      <c r="J12" s="311">
        <v>
3692</v>
      </c>
      <c r="K12" s="311">
        <v>
1224</v>
      </c>
      <c r="L12" s="311">
        <v>
515</v>
      </c>
      <c r="M12" s="311">
        <v>
3584</v>
      </c>
      <c r="N12" s="311">
        <v>
10703</v>
      </c>
      <c r="O12" s="3851">
        <v>
21.7</v>
      </c>
      <c r="P12" s="3852">
        <v>
165.9</v>
      </c>
    </row>
    <row r="13" spans="1:28" s="32" customFormat="1" ht="15" customHeight="1">
      <c r="A13" s="1560" t="s">
        <v>
2473</v>
      </c>
      <c r="B13" s="1560"/>
      <c r="C13" s="1560"/>
      <c r="D13" s="1560"/>
      <c r="E13" s="1560"/>
      <c r="F13" s="1576"/>
      <c r="G13" s="1576"/>
      <c r="H13" s="1576"/>
      <c r="I13" s="1576"/>
      <c r="J13" s="1576"/>
      <c r="K13" s="1576"/>
      <c r="L13" s="1576"/>
      <c r="M13" s="1576"/>
      <c r="N13" s="1576"/>
      <c r="O13" s="1576"/>
      <c r="P13" s="1559"/>
    </row>
    <row r="14" spans="1:28" s="32" customFormat="1" ht="15" customHeight="1">
      <c r="A14" s="1575" t="s">
        <v>
2472</v>
      </c>
      <c r="B14" s="1559"/>
      <c r="C14" s="1559"/>
      <c r="D14" s="1559"/>
      <c r="E14" s="1559"/>
      <c r="F14" s="1559"/>
      <c r="G14" s="1559"/>
      <c r="H14" s="1559"/>
      <c r="I14" s="1559"/>
      <c r="J14" s="1559"/>
      <c r="K14" s="1559"/>
      <c r="L14" s="1559"/>
      <c r="M14" s="1559"/>
      <c r="N14" s="1559"/>
      <c r="O14" s="1559"/>
      <c r="P14" s="1559"/>
    </row>
    <row r="16" spans="1:28" s="126" customFormat="1" ht="20.100000000000001" customHeight="1">
      <c r="A16" s="5337" t="s">
        <v>
2483</v>
      </c>
      <c r="B16" s="5337"/>
      <c r="C16" s="5337"/>
      <c r="D16" s="5337"/>
      <c r="E16" s="5337"/>
      <c r="F16" s="5337"/>
      <c r="G16" s="5337"/>
      <c r="H16" s="5337"/>
      <c r="I16" s="5337"/>
      <c r="J16" s="5337"/>
      <c r="K16" s="5337"/>
      <c r="L16" s="5337"/>
      <c r="M16" s="5337"/>
      <c r="N16" s="5337"/>
      <c r="O16" s="5337"/>
      <c r="P16" s="5337"/>
    </row>
    <row r="17" spans="1:17" s="32" customFormat="1" ht="15" customHeight="1" thickBot="1">
      <c r="A17" s="3383" t="s">
        <v>
9290</v>
      </c>
      <c r="B17" s="1559"/>
      <c r="C17" s="546"/>
      <c r="D17" s="1585"/>
      <c r="E17" s="1586"/>
      <c r="F17" s="1586"/>
      <c r="G17" s="1586"/>
      <c r="H17" s="1585"/>
      <c r="I17" s="48"/>
    </row>
    <row r="18" spans="1:17" ht="39.950000000000003" customHeight="1" thickTop="1">
      <c r="A18" s="3374" t="s">
        <v>
2305</v>
      </c>
      <c r="B18" s="3375" t="s">
        <v>
23</v>
      </c>
      <c r="C18" s="3375" t="s">
        <v>
2482</v>
      </c>
      <c r="D18" s="3375" t="s">
        <v>
2</v>
      </c>
      <c r="E18" s="3834" t="s">
        <v>
7635</v>
      </c>
      <c r="F18" s="3382"/>
      <c r="G18" s="3382"/>
      <c r="H18" s="1584"/>
      <c r="I18" s="3371"/>
      <c r="J18" s="3371"/>
      <c r="K18" s="107"/>
      <c r="L18" s="3370"/>
      <c r="M18" s="3466"/>
      <c r="N18" s="3466"/>
      <c r="O18" s="3370"/>
      <c r="P18" s="3371"/>
      <c r="Q18" s="3371"/>
    </row>
    <row r="19" spans="1:17" ht="18" customHeight="1">
      <c r="A19" s="1702" t="s">
        <v>
465</v>
      </c>
      <c r="B19" s="3843">
        <v>
1958</v>
      </c>
      <c r="C19" s="3844">
        <v>
1828</v>
      </c>
      <c r="D19" s="3844">
        <v>
130</v>
      </c>
      <c r="E19" s="3849">
        <v>
5.7</v>
      </c>
      <c r="F19" s="1583"/>
      <c r="G19" s="1583"/>
      <c r="H19" s="1583"/>
      <c r="I19" s="107"/>
      <c r="J19" s="107"/>
      <c r="K19" s="107"/>
      <c r="L19" s="3380"/>
      <c r="M19" s="3468"/>
      <c r="N19" s="3468"/>
      <c r="O19" s="537"/>
      <c r="P19" s="537"/>
      <c r="Q19" s="537"/>
    </row>
    <row r="20" spans="1:17" s="363" customFormat="1" ht="18" customHeight="1">
      <c r="A20" s="1702">
        <v>
2</v>
      </c>
      <c r="B20" s="3843">
        <v>
411</v>
      </c>
      <c r="C20" s="3844">
        <v>
406</v>
      </c>
      <c r="D20" s="3844">
        <v>
5</v>
      </c>
      <c r="E20" s="3850">
        <v>
1.4</v>
      </c>
      <c r="F20" s="1582"/>
      <c r="G20" s="1582"/>
      <c r="H20" s="1582"/>
      <c r="I20" s="1552"/>
      <c r="J20" s="1552"/>
      <c r="K20" s="1552"/>
      <c r="L20" s="3380"/>
      <c r="M20" s="3468"/>
      <c r="N20" s="3468"/>
      <c r="O20" s="537"/>
      <c r="P20" s="537"/>
      <c r="Q20" s="537"/>
    </row>
    <row r="21" spans="1:17" s="355" customFormat="1" ht="18" customHeight="1">
      <c r="A21" s="1710">
        <v>
3</v>
      </c>
      <c r="B21" s="1700">
        <f>
SUM(C21,D21)</f>
        <v>
424</v>
      </c>
      <c r="C21" s="311">
        <v>
392</v>
      </c>
      <c r="D21" s="311">
        <v>
32</v>
      </c>
      <c r="E21" s="3851">
        <v>
1.2</v>
      </c>
      <c r="F21" s="983"/>
      <c r="G21" s="983"/>
      <c r="H21" s="983"/>
      <c r="I21" s="983"/>
      <c r="J21" s="983"/>
      <c r="K21" s="983"/>
      <c r="L21" s="1581"/>
      <c r="M21" s="1581"/>
      <c r="N21" s="1581"/>
      <c r="O21" s="1580"/>
      <c r="P21" s="1580"/>
      <c r="Q21" s="1580"/>
    </row>
    <row r="22" spans="1:17" s="32" customFormat="1" ht="15" customHeight="1">
      <c r="A22" s="3378" t="s">
        <v>
2448</v>
      </c>
      <c r="B22" s="1579"/>
      <c r="C22" s="1558"/>
      <c r="D22" s="1558"/>
      <c r="E22" s="1576"/>
      <c r="F22" s="1576"/>
      <c r="G22" s="1576"/>
      <c r="H22" s="1576"/>
      <c r="I22" s="1091"/>
    </row>
  </sheetData>
  <mergeCells count="16">
    <mergeCell ref="A16:P16"/>
    <mergeCell ref="A1:D1"/>
    <mergeCell ref="A2:D2"/>
    <mergeCell ref="P7:P8"/>
    <mergeCell ref="A7:A8"/>
    <mergeCell ref="A3:P3"/>
    <mergeCell ref="I7:I8"/>
    <mergeCell ref="B7:B8"/>
    <mergeCell ref="C7:C8"/>
    <mergeCell ref="A5:P5"/>
    <mergeCell ref="J7:K7"/>
    <mergeCell ref="L7:L8"/>
    <mergeCell ref="O7:O8"/>
    <mergeCell ref="D7:H7"/>
    <mergeCell ref="M7:M8"/>
    <mergeCell ref="N7:N8"/>
  </mergeCells>
  <phoneticPr fontId="25"/>
  <pageMargins left="0.70866141732283472" right="0.70866141732283472" top="0.74803149606299213" bottom="0.74803149606299213" header="0.31496062992125984" footer="0.31496062992125984"/>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Z122"/>
  <sheetViews>
    <sheetView zoomScaleNormal="100" zoomScaleSheetLayoutView="100" workbookViewId="0">
      <selection activeCell="B23" sqref="B23"/>
    </sheetView>
  </sheetViews>
  <sheetFormatPr defaultColWidth="9" defaultRowHeight="14.25"/>
  <cols>
    <col min="1" max="1" width="12.625" style="24" customWidth="1"/>
    <col min="2" max="16" width="7.625" style="24" customWidth="1"/>
    <col min="17"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5353" t="s">
        <v>
9432</v>
      </c>
      <c r="B3" s="5353"/>
      <c r="C3" s="5353"/>
      <c r="D3" s="5353"/>
      <c r="E3" s="5353"/>
      <c r="F3" s="5353"/>
      <c r="G3" s="5353"/>
      <c r="H3" s="5353"/>
      <c r="I3" s="5353"/>
      <c r="J3" s="5353"/>
      <c r="K3" s="5353"/>
      <c r="L3" s="5353"/>
      <c r="M3" s="5353"/>
      <c r="N3" s="5354"/>
      <c r="O3" s="5354"/>
      <c r="P3" s="5354"/>
    </row>
    <row r="4" spans="1:26" s="83" customFormat="1" ht="15" customHeight="1">
      <c r="A4" s="1568"/>
      <c r="B4" s="1568"/>
      <c r="C4" s="1568"/>
      <c r="D4" s="1568"/>
      <c r="E4" s="1568"/>
      <c r="F4" s="1568"/>
      <c r="G4" s="1568"/>
      <c r="H4" s="1568"/>
      <c r="I4" s="1568"/>
      <c r="J4" s="1568"/>
      <c r="K4" s="1568"/>
      <c r="L4" s="1568"/>
      <c r="M4" s="1568"/>
      <c r="N4" s="1568"/>
      <c r="O4" s="1568"/>
      <c r="P4" s="1568"/>
    </row>
    <row r="5" spans="1:26" s="83" customFormat="1" ht="15" customHeight="1" thickBot="1">
      <c r="A5" s="1567"/>
      <c r="B5" s="1567"/>
      <c r="C5" s="1567"/>
      <c r="D5" s="1567"/>
      <c r="E5" s="1567"/>
      <c r="F5" s="1567"/>
      <c r="G5" s="1567"/>
      <c r="H5" s="1567"/>
      <c r="I5" s="1567"/>
      <c r="J5" s="1567"/>
      <c r="K5" s="1567"/>
      <c r="L5" s="1567"/>
      <c r="M5" s="1567"/>
      <c r="O5" s="1612"/>
      <c r="P5" s="1565" t="s">
        <v>
2515</v>
      </c>
    </row>
    <row r="6" spans="1:26" ht="18" customHeight="1" thickTop="1">
      <c r="A6" s="5336" t="s">
        <v>
2180</v>
      </c>
      <c r="B6" s="5348" t="s">
        <v>
23</v>
      </c>
      <c r="C6" s="5348"/>
      <c r="D6" s="5339"/>
      <c r="E6" s="5336" t="s">
        <v>
2494</v>
      </c>
      <c r="F6" s="5348"/>
      <c r="G6" s="5348"/>
      <c r="H6" s="5349" t="s">
        <v>
2493</v>
      </c>
      <c r="I6" s="5350"/>
      <c r="J6" s="5351"/>
      <c r="K6" s="5349" t="s">
        <v>
2492</v>
      </c>
      <c r="L6" s="5350"/>
      <c r="M6" s="5351"/>
      <c r="N6" s="5348" t="s">
        <v>
2491</v>
      </c>
      <c r="O6" s="5348"/>
      <c r="P6" s="5335"/>
    </row>
    <row r="7" spans="1:26" ht="30" customHeight="1">
      <c r="A7" s="5338"/>
      <c r="B7" s="1602" t="s">
        <v>
2490</v>
      </c>
      <c r="C7" s="1602" t="s">
        <v>
2488</v>
      </c>
      <c r="D7" s="1604" t="s">
        <v>
2487</v>
      </c>
      <c r="E7" s="1603" t="s">
        <v>
2489</v>
      </c>
      <c r="F7" s="1602" t="s">
        <v>
2488</v>
      </c>
      <c r="G7" s="1602" t="s">
        <v>
2487</v>
      </c>
      <c r="H7" s="1602" t="s">
        <v>
2489</v>
      </c>
      <c r="I7" s="1602" t="s">
        <v>
2488</v>
      </c>
      <c r="J7" s="1602" t="s">
        <v>
2487</v>
      </c>
      <c r="K7" s="1602" t="s">
        <v>
2489</v>
      </c>
      <c r="L7" s="1602" t="s">
        <v>
2488</v>
      </c>
      <c r="M7" s="1601" t="s">
        <v>
2487</v>
      </c>
      <c r="N7" s="1602" t="s">
        <v>
2489</v>
      </c>
      <c r="O7" s="1602" t="s">
        <v>
2488</v>
      </c>
      <c r="P7" s="1601" t="s">
        <v>
2487</v>
      </c>
    </row>
    <row r="8" spans="1:26" s="32" customFormat="1" ht="18" customHeight="1">
      <c r="A8" s="1600"/>
      <c r="B8" s="1599" t="s">
        <v>
2485</v>
      </c>
      <c r="C8" s="1599" t="s">
        <v>
2485</v>
      </c>
      <c r="D8" s="1599" t="s">
        <v>
282</v>
      </c>
      <c r="E8" s="1599" t="s">
        <v>
2485</v>
      </c>
      <c r="F8" s="1599" t="s">
        <v>
2485</v>
      </c>
      <c r="G8" s="1599" t="s">
        <v>
282</v>
      </c>
      <c r="H8" s="1599" t="s">
        <v>
2485</v>
      </c>
      <c r="I8" s="1599" t="s">
        <v>
2486</v>
      </c>
      <c r="J8" s="1599" t="s">
        <v>
282</v>
      </c>
      <c r="K8" s="1599" t="s">
        <v>
2485</v>
      </c>
      <c r="L8" s="1599" t="s">
        <v>
2485</v>
      </c>
      <c r="M8" s="1599" t="s">
        <v>
282</v>
      </c>
      <c r="N8" s="1599" t="s">
        <v>
2485</v>
      </c>
      <c r="O8" s="1599" t="s">
        <v>
2485</v>
      </c>
      <c r="P8" s="1599" t="s">
        <v>
282</v>
      </c>
    </row>
    <row r="9" spans="1:26" ht="18" customHeight="1">
      <c r="A9" s="1598" t="s">
        <v>
465</v>
      </c>
      <c r="B9" s="1596">
        <v>
1386</v>
      </c>
      <c r="C9" s="1595">
        <v>
868</v>
      </c>
      <c r="D9" s="1594">
        <v>
62.6</v>
      </c>
      <c r="E9" s="1595">
        <v>
346</v>
      </c>
      <c r="F9" s="1595">
        <v>
244</v>
      </c>
      <c r="G9" s="1594">
        <v>
70.5</v>
      </c>
      <c r="H9" s="1595">
        <v>
347</v>
      </c>
      <c r="I9" s="1595">
        <v>
279</v>
      </c>
      <c r="J9" s="1594">
        <v>
80.400000000000006</v>
      </c>
      <c r="K9" s="1595">
        <v>
347</v>
      </c>
      <c r="L9" s="1595">
        <v>
231</v>
      </c>
      <c r="M9" s="1594">
        <v>
66.599999999999994</v>
      </c>
      <c r="N9" s="1595">
        <v>
346</v>
      </c>
      <c r="O9" s="1595">
        <v>
114</v>
      </c>
      <c r="P9" s="1594">
        <v>
32.9</v>
      </c>
    </row>
    <row r="10" spans="1:26" s="363" customFormat="1" ht="18" customHeight="1">
      <c r="A10" s="1597">
        <v>
2</v>
      </c>
      <c r="B10" s="1596">
        <v>
1145</v>
      </c>
      <c r="C10" s="1595">
        <v>
485</v>
      </c>
      <c r="D10" s="1594">
        <v>
42.36</v>
      </c>
      <c r="E10" s="1595">
        <v>
286</v>
      </c>
      <c r="F10" s="1595">
        <v>
143</v>
      </c>
      <c r="G10" s="1594">
        <v>
50</v>
      </c>
      <c r="H10" s="1595">
        <v>
286</v>
      </c>
      <c r="I10" s="1595">
        <v>
141</v>
      </c>
      <c r="J10" s="1594">
        <v>
49.3</v>
      </c>
      <c r="K10" s="1595">
        <v>
286</v>
      </c>
      <c r="L10" s="1595">
        <v>
134</v>
      </c>
      <c r="M10" s="1594">
        <v>
46.85</v>
      </c>
      <c r="N10" s="1595">
        <v>
287</v>
      </c>
      <c r="O10" s="1595">
        <v>
67</v>
      </c>
      <c r="P10" s="1594">
        <v>
23.34</v>
      </c>
    </row>
    <row r="11" spans="1:26" s="355" customFormat="1" ht="18" customHeight="1">
      <c r="A11" s="1460">
        <v>
3</v>
      </c>
      <c r="B11" s="1593">
        <f>
SUM(E11,H11,K11,N11)</f>
        <v>
1374</v>
      </c>
      <c r="C11" s="1592">
        <f>
SUM(F11,I11,L11,O11)</f>
        <v>
908</v>
      </c>
      <c r="D11" s="1591">
        <f>
ROUND(C11/B11*100,2)</f>
        <v>
66.08</v>
      </c>
      <c r="E11" s="4181">
        <v>
343</v>
      </c>
      <c r="F11" s="4181">
        <v>
192</v>
      </c>
      <c r="G11" s="4182">
        <f>
ROUND(F11/E11*100,2)</f>
        <v>
55.98</v>
      </c>
      <c r="H11" s="4181">
        <v>
343</v>
      </c>
      <c r="I11" s="4181">
        <v>
309</v>
      </c>
      <c r="J11" s="4182">
        <f>
ROUND(I11/H11*100,2)</f>
        <v>
90.09</v>
      </c>
      <c r="K11" s="4181">
        <v>
344</v>
      </c>
      <c r="L11" s="4181">
        <v>
294</v>
      </c>
      <c r="M11" s="4182">
        <f>
ROUND(L11/K11*100,2)</f>
        <v>
85.47</v>
      </c>
      <c r="N11" s="4181">
        <v>
344</v>
      </c>
      <c r="O11" s="4181">
        <v>
113</v>
      </c>
      <c r="P11" s="4182">
        <f>
ROUND(O11/N11*100,2)</f>
        <v>
32.85</v>
      </c>
    </row>
    <row r="12" spans="1:26" s="83" customFormat="1" ht="15" customHeight="1">
      <c r="A12" s="4123" t="s">
        <v>
2514</v>
      </c>
      <c r="B12" s="4125"/>
      <c r="C12" s="4125"/>
      <c r="D12" s="4125"/>
      <c r="E12" s="4125"/>
      <c r="F12" s="4125"/>
      <c r="G12" s="4125"/>
      <c r="H12" s="4125"/>
      <c r="I12" s="4125"/>
      <c r="J12" s="4125"/>
      <c r="K12" s="4125"/>
      <c r="L12" s="4125"/>
      <c r="M12" s="4125"/>
      <c r="N12" s="4125"/>
      <c r="O12" s="4125"/>
      <c r="P12" s="4125"/>
    </row>
    <row r="13" spans="1:26" s="83" customFormat="1" ht="15" customHeight="1"/>
    <row r="14" spans="1:26" s="1547" customFormat="1" ht="26.1" customHeight="1">
      <c r="A14" s="4574" t="s">
        <v>
9433</v>
      </c>
      <c r="B14" s="4574"/>
      <c r="C14" s="4574"/>
      <c r="D14" s="4574"/>
      <c r="E14" s="4574"/>
      <c r="F14" s="4574"/>
      <c r="G14" s="4574"/>
      <c r="H14" s="4574"/>
      <c r="I14" s="4574"/>
      <c r="J14" s="4574"/>
      <c r="K14" s="4574"/>
      <c r="L14" s="4574"/>
      <c r="M14" s="4574"/>
      <c r="N14" s="4574"/>
      <c r="O14" s="4574"/>
      <c r="P14" s="4574"/>
      <c r="Q14" s="4122"/>
    </row>
    <row r="15" spans="1:26" s="83" customFormat="1" ht="15" customHeight="1">
      <c r="A15" s="1568"/>
      <c r="B15" s="1568"/>
      <c r="C15" s="1568"/>
      <c r="D15" s="1568"/>
      <c r="E15" s="1568"/>
      <c r="F15" s="1568"/>
      <c r="G15" s="1568"/>
      <c r="H15" s="1568"/>
      <c r="I15" s="1568"/>
      <c r="J15" s="1568"/>
      <c r="K15" s="1568"/>
      <c r="L15" s="1568"/>
      <c r="M15" s="1568"/>
      <c r="N15" s="1568"/>
      <c r="O15" s="1568"/>
      <c r="P15" s="1568"/>
    </row>
    <row r="16" spans="1:26" s="83" customFormat="1" ht="15" customHeight="1" thickBot="1">
      <c r="P16" s="119" t="s">
        <v>
2513</v>
      </c>
    </row>
    <row r="17" spans="1:17" ht="18" customHeight="1" thickTop="1">
      <c r="A17" s="5336" t="s">
        <v>
2180</v>
      </c>
      <c r="B17" s="5348" t="s">
        <v>
23</v>
      </c>
      <c r="C17" s="5348"/>
      <c r="D17" s="5339"/>
      <c r="E17" s="5336" t="s">
        <v>
2494</v>
      </c>
      <c r="F17" s="5348"/>
      <c r="G17" s="5348"/>
      <c r="H17" s="5349" t="s">
        <v>
2493</v>
      </c>
      <c r="I17" s="5350"/>
      <c r="J17" s="5351"/>
      <c r="K17" s="5349" t="s">
        <v>
2492</v>
      </c>
      <c r="L17" s="5350"/>
      <c r="M17" s="5351"/>
      <c r="N17" s="5348" t="s">
        <v>
2491</v>
      </c>
      <c r="O17" s="5348"/>
      <c r="P17" s="5335"/>
    </row>
    <row r="18" spans="1:17" ht="30" customHeight="1">
      <c r="A18" s="5338"/>
      <c r="B18" s="1602" t="s">
        <v>
2490</v>
      </c>
      <c r="C18" s="1602" t="s">
        <v>
2488</v>
      </c>
      <c r="D18" s="1604" t="s">
        <v>
2487</v>
      </c>
      <c r="E18" s="1603" t="s">
        <v>
2489</v>
      </c>
      <c r="F18" s="1602" t="s">
        <v>
2488</v>
      </c>
      <c r="G18" s="1602" t="s">
        <v>
2487</v>
      </c>
      <c r="H18" s="1602" t="s">
        <v>
2489</v>
      </c>
      <c r="I18" s="1602" t="s">
        <v>
2488</v>
      </c>
      <c r="J18" s="1602" t="s">
        <v>
2487</v>
      </c>
      <c r="K18" s="1602" t="s">
        <v>
2489</v>
      </c>
      <c r="L18" s="1602" t="s">
        <v>
2488</v>
      </c>
      <c r="M18" s="1601" t="s">
        <v>
2487</v>
      </c>
      <c r="N18" s="1602" t="s">
        <v>
2489</v>
      </c>
      <c r="O18" s="1602" t="s">
        <v>
2488</v>
      </c>
      <c r="P18" s="1601" t="s">
        <v>
2487</v>
      </c>
    </row>
    <row r="19" spans="1:17" s="32" customFormat="1" ht="18" customHeight="1">
      <c r="A19" s="1600"/>
      <c r="B19" s="1599" t="s">
        <v>
2485</v>
      </c>
      <c r="C19" s="1599" t="s">
        <v>
2485</v>
      </c>
      <c r="D19" s="1599" t="s">
        <v>
282</v>
      </c>
      <c r="E19" s="1599" t="s">
        <v>
2485</v>
      </c>
      <c r="F19" s="1599" t="s">
        <v>
2485</v>
      </c>
      <c r="G19" s="1599" t="s">
        <v>
282</v>
      </c>
      <c r="H19" s="1599" t="s">
        <v>
2485</v>
      </c>
      <c r="I19" s="1599" t="s">
        <v>
2486</v>
      </c>
      <c r="J19" s="1599" t="s">
        <v>
282</v>
      </c>
      <c r="K19" s="1599" t="s">
        <v>
2485</v>
      </c>
      <c r="L19" s="1599" t="s">
        <v>
2485</v>
      </c>
      <c r="M19" s="1599" t="s">
        <v>
282</v>
      </c>
      <c r="N19" s="1599" t="s">
        <v>
2485</v>
      </c>
      <c r="O19" s="1599" t="s">
        <v>
2485</v>
      </c>
      <c r="P19" s="1599" t="s">
        <v>
282</v>
      </c>
    </row>
    <row r="20" spans="1:17" s="360" customFormat="1" ht="18" customHeight="1">
      <c r="A20" s="1598" t="s">
        <v>
465</v>
      </c>
      <c r="B20" s="1596">
        <v>
1346</v>
      </c>
      <c r="C20" s="1595">
        <v>
597</v>
      </c>
      <c r="D20" s="1594">
        <v>
44.4</v>
      </c>
      <c r="E20" s="1595">
        <v>
336</v>
      </c>
      <c r="F20" s="1595">
        <v>
148</v>
      </c>
      <c r="G20" s="1594">
        <v>
44</v>
      </c>
      <c r="H20" s="1595">
        <v>
337</v>
      </c>
      <c r="I20" s="1595">
        <v>
196</v>
      </c>
      <c r="J20" s="1594">
        <v>
58.2</v>
      </c>
      <c r="K20" s="1595">
        <v>
337</v>
      </c>
      <c r="L20" s="1595">
        <v>
169</v>
      </c>
      <c r="M20" s="1594">
        <v>
50.1</v>
      </c>
      <c r="N20" s="1595">
        <v>
336</v>
      </c>
      <c r="O20" s="1595">
        <v>
84</v>
      </c>
      <c r="P20" s="1594">
        <v>
25</v>
      </c>
    </row>
    <row r="21" spans="1:17" s="1610" customFormat="1" ht="18" customHeight="1">
      <c r="A21" s="1597">
        <v>
2</v>
      </c>
      <c r="B21" s="1596">
        <v>
1151</v>
      </c>
      <c r="C21" s="1595">
        <v>
293</v>
      </c>
      <c r="D21" s="1594">
        <v>
25.46</v>
      </c>
      <c r="E21" s="1595">
        <v>
287</v>
      </c>
      <c r="F21" s="1595">
        <v>
75</v>
      </c>
      <c r="G21" s="1594">
        <v>
26.13</v>
      </c>
      <c r="H21" s="1595">
        <v>
288</v>
      </c>
      <c r="I21" s="1595">
        <v>
93</v>
      </c>
      <c r="J21" s="1594">
        <v>
32.29</v>
      </c>
      <c r="K21" s="1595">
        <v>
288</v>
      </c>
      <c r="L21" s="1595">
        <v>
69</v>
      </c>
      <c r="M21" s="1594">
        <v>
23.96</v>
      </c>
      <c r="N21" s="1595">
        <v>
288</v>
      </c>
      <c r="O21" s="1595">
        <v>
56</v>
      </c>
      <c r="P21" s="1594">
        <v>
19.440000000000001</v>
      </c>
    </row>
    <row r="22" spans="1:17" s="1609" customFormat="1" ht="18" customHeight="1">
      <c r="A22" s="1460">
        <v>
3</v>
      </c>
      <c r="B22" s="1593">
        <f>
SUM(E22,H22,K22,N22)</f>
        <v>
1407</v>
      </c>
      <c r="C22" s="1592">
        <f>
SUM(F22,I22,L22,O22)</f>
        <v>
515</v>
      </c>
      <c r="D22" s="1591">
        <f>
ROUND(C22/B22*100,2)</f>
        <v>
36.6</v>
      </c>
      <c r="E22" s="4181">
        <v>
351</v>
      </c>
      <c r="F22" s="4181">
        <v>
107</v>
      </c>
      <c r="G22" s="4182">
        <f>
ROUND(F22/E22*100,2)</f>
        <v>
30.48</v>
      </c>
      <c r="H22" s="4181">
        <v>
352</v>
      </c>
      <c r="I22" s="4181">
        <v>
165</v>
      </c>
      <c r="J22" s="4182">
        <f>
ROUND(I22/H22*100,2)</f>
        <v>
46.88</v>
      </c>
      <c r="K22" s="4181">
        <v>
352</v>
      </c>
      <c r="L22" s="4181">
        <v>
137</v>
      </c>
      <c r="M22" s="4182">
        <f>
ROUND(L22/K22*100,2)</f>
        <v>
38.92</v>
      </c>
      <c r="N22" s="4181">
        <v>
352</v>
      </c>
      <c r="O22" s="4181">
        <v>
106</v>
      </c>
      <c r="P22" s="4182">
        <f>
ROUND(O22/N22*100,2)</f>
        <v>
30.11</v>
      </c>
    </row>
    <row r="23" spans="1:17" s="83" customFormat="1" ht="15" customHeight="1">
      <c r="A23" s="4123" t="s">
        <v>
2512</v>
      </c>
      <c r="B23" s="4125"/>
      <c r="C23" s="4125"/>
      <c r="D23" s="4125"/>
      <c r="E23" s="4125"/>
      <c r="F23" s="4125"/>
      <c r="G23" s="4125"/>
      <c r="H23" s="4125"/>
      <c r="I23" s="4125"/>
      <c r="J23" s="4125"/>
      <c r="K23" s="4125"/>
      <c r="L23" s="4125"/>
      <c r="M23" s="4125"/>
      <c r="N23" s="4125"/>
      <c r="O23" s="4125"/>
      <c r="P23" s="4125"/>
    </row>
    <row r="24" spans="1:17" s="83" customFormat="1" ht="15" customHeight="1">
      <c r="A24" s="4125"/>
      <c r="B24" s="4125"/>
      <c r="C24" s="4125"/>
      <c r="D24" s="4125"/>
      <c r="E24" s="4125"/>
      <c r="F24" s="4125"/>
      <c r="G24" s="4125"/>
      <c r="H24" s="4125"/>
      <c r="I24" s="4125"/>
      <c r="J24" s="4125"/>
      <c r="K24" s="4125"/>
      <c r="L24" s="4125"/>
      <c r="M24" s="4125"/>
      <c r="N24" s="4125"/>
      <c r="O24" s="4125"/>
      <c r="P24" s="4125"/>
    </row>
    <row r="25" spans="1:17" s="1547" customFormat="1" ht="26.1" customHeight="1">
      <c r="A25" s="5353" t="s">
        <v>
9434</v>
      </c>
      <c r="B25" s="5353"/>
      <c r="C25" s="5353"/>
      <c r="D25" s="5353"/>
      <c r="E25" s="5353"/>
      <c r="F25" s="5353"/>
      <c r="G25" s="5353"/>
      <c r="H25" s="5353"/>
      <c r="I25" s="5353"/>
      <c r="J25" s="5353"/>
      <c r="K25" s="5353"/>
      <c r="L25" s="5353"/>
      <c r="M25" s="5353"/>
      <c r="N25" s="5353"/>
      <c r="O25" s="5353"/>
      <c r="P25" s="5353"/>
      <c r="Q25" s="4122"/>
    </row>
    <row r="26" spans="1:17" s="83" customFormat="1" ht="15" customHeight="1">
      <c r="A26" s="1568"/>
      <c r="B26" s="1568"/>
      <c r="C26" s="1568"/>
      <c r="D26" s="1568"/>
      <c r="E26" s="1568"/>
      <c r="F26" s="1568"/>
      <c r="G26" s="1568"/>
      <c r="H26" s="1568"/>
      <c r="I26" s="1568"/>
      <c r="J26" s="1568"/>
      <c r="K26" s="1568"/>
      <c r="L26" s="1568"/>
      <c r="M26" s="1568"/>
      <c r="N26" s="1568"/>
      <c r="O26" s="1568"/>
      <c r="P26" s="1568"/>
    </row>
    <row r="27" spans="1:17" s="83" customFormat="1" ht="15" customHeight="1" thickBot="1">
      <c r="A27" s="4125"/>
      <c r="B27" s="4125"/>
      <c r="C27" s="4125"/>
      <c r="D27" s="4125"/>
      <c r="E27" s="4125"/>
      <c r="F27" s="4125"/>
      <c r="G27" s="4125"/>
      <c r="H27" s="4125"/>
      <c r="I27" s="4125"/>
      <c r="J27" s="4125"/>
      <c r="K27" s="4125"/>
      <c r="L27" s="4125"/>
      <c r="M27" s="4125"/>
      <c r="N27" s="4125"/>
      <c r="O27" s="4125"/>
      <c r="P27" s="1606" t="s">
        <v>
2511</v>
      </c>
    </row>
    <row r="28" spans="1:17" ht="18" customHeight="1" thickTop="1">
      <c r="A28" s="5336" t="s">
        <v>
2180</v>
      </c>
      <c r="B28" s="5348" t="s">
        <v>
23</v>
      </c>
      <c r="C28" s="5348"/>
      <c r="D28" s="5339"/>
      <c r="E28" s="5336" t="s">
        <v>
2494</v>
      </c>
      <c r="F28" s="5348"/>
      <c r="G28" s="5348"/>
      <c r="H28" s="5349" t="s">
        <v>
2493</v>
      </c>
      <c r="I28" s="5350"/>
      <c r="J28" s="5351"/>
      <c r="K28" s="5349" t="s">
        <v>
2492</v>
      </c>
      <c r="L28" s="5350"/>
      <c r="M28" s="5351"/>
      <c r="N28" s="5348" t="s">
        <v>
2491</v>
      </c>
      <c r="O28" s="5348"/>
      <c r="P28" s="5335"/>
    </row>
    <row r="29" spans="1:17" ht="30" customHeight="1">
      <c r="A29" s="5338"/>
      <c r="B29" s="1602" t="s">
        <v>
2490</v>
      </c>
      <c r="C29" s="1602" t="s">
        <v>
2488</v>
      </c>
      <c r="D29" s="1604" t="s">
        <v>
2487</v>
      </c>
      <c r="E29" s="1603" t="s">
        <v>
2489</v>
      </c>
      <c r="F29" s="1602" t="s">
        <v>
2488</v>
      </c>
      <c r="G29" s="1602" t="s">
        <v>
2487</v>
      </c>
      <c r="H29" s="1602" t="s">
        <v>
2489</v>
      </c>
      <c r="I29" s="1602" t="s">
        <v>
2488</v>
      </c>
      <c r="J29" s="1602" t="s">
        <v>
2487</v>
      </c>
      <c r="K29" s="1602" t="s">
        <v>
2489</v>
      </c>
      <c r="L29" s="1602" t="s">
        <v>
2488</v>
      </c>
      <c r="M29" s="1601" t="s">
        <v>
2487</v>
      </c>
      <c r="N29" s="1602" t="s">
        <v>
2489</v>
      </c>
      <c r="O29" s="1602" t="s">
        <v>
2488</v>
      </c>
      <c r="P29" s="1601" t="s">
        <v>
2487</v>
      </c>
    </row>
    <row r="30" spans="1:17" s="32" customFormat="1" ht="18" customHeight="1">
      <c r="A30" s="1600"/>
      <c r="B30" s="1599" t="s">
        <v>
2485</v>
      </c>
      <c r="C30" s="1599" t="s">
        <v>
2485</v>
      </c>
      <c r="D30" s="1599" t="s">
        <v>
282</v>
      </c>
      <c r="E30" s="1599" t="s">
        <v>
2485</v>
      </c>
      <c r="F30" s="1599" t="s">
        <v>
2485</v>
      </c>
      <c r="G30" s="1599" t="s">
        <v>
282</v>
      </c>
      <c r="H30" s="1599" t="s">
        <v>
2485</v>
      </c>
      <c r="I30" s="1599" t="s">
        <v>
2486</v>
      </c>
      <c r="J30" s="1599" t="s">
        <v>
282</v>
      </c>
      <c r="K30" s="1599" t="s">
        <v>
2485</v>
      </c>
      <c r="L30" s="1599" t="s">
        <v>
2485</v>
      </c>
      <c r="M30" s="1599" t="s">
        <v>
282</v>
      </c>
      <c r="N30" s="1599" t="s">
        <v>
2485</v>
      </c>
      <c r="O30" s="1599" t="s">
        <v>
2485</v>
      </c>
      <c r="P30" s="1599" t="s">
        <v>
282</v>
      </c>
    </row>
    <row r="31" spans="1:17" s="360" customFormat="1" ht="18" customHeight="1">
      <c r="A31" s="1598" t="s">
        <v>
465</v>
      </c>
      <c r="B31" s="1596">
        <v>
1398</v>
      </c>
      <c r="C31" s="1595">
        <v>
593</v>
      </c>
      <c r="D31" s="1594">
        <v>
42.4</v>
      </c>
      <c r="E31" s="1595">
        <v>
349</v>
      </c>
      <c r="F31" s="1595">
        <v>
108</v>
      </c>
      <c r="G31" s="1594">
        <v>
30.9</v>
      </c>
      <c r="H31" s="1595">
        <v>
350</v>
      </c>
      <c r="I31" s="1595">
        <v>
200</v>
      </c>
      <c r="J31" s="1594">
        <v>
42.4</v>
      </c>
      <c r="K31" s="1595">
        <v>
350</v>
      </c>
      <c r="L31" s="1595">
        <v>
186</v>
      </c>
      <c r="M31" s="1594">
        <v>
53.1</v>
      </c>
      <c r="N31" s="1595">
        <v>
349</v>
      </c>
      <c r="O31" s="1595">
        <v>
99</v>
      </c>
      <c r="P31" s="1594">
        <v>
28.4</v>
      </c>
    </row>
    <row r="32" spans="1:17" s="1610" customFormat="1" ht="18" customHeight="1">
      <c r="A32" s="1597">
        <v>
2</v>
      </c>
      <c r="B32" s="1596">
        <v>
1169</v>
      </c>
      <c r="C32" s="1595">
        <v>
278</v>
      </c>
      <c r="D32" s="1594">
        <v>
23.78</v>
      </c>
      <c r="E32" s="1595">
        <v>
292</v>
      </c>
      <c r="F32" s="1595">
        <v>
55</v>
      </c>
      <c r="G32" s="1594">
        <v>
18.84</v>
      </c>
      <c r="H32" s="1595">
        <v>
292</v>
      </c>
      <c r="I32" s="1595">
        <v>
82</v>
      </c>
      <c r="J32" s="1594">
        <v>
28.08</v>
      </c>
      <c r="K32" s="1595">
        <v>
292</v>
      </c>
      <c r="L32" s="1595">
        <v>
97</v>
      </c>
      <c r="M32" s="1594">
        <v>
33.22</v>
      </c>
      <c r="N32" s="1595">
        <v>
293</v>
      </c>
      <c r="O32" s="1595">
        <v>
44</v>
      </c>
      <c r="P32" s="1594">
        <v>
15.02</v>
      </c>
    </row>
    <row r="33" spans="1:17" s="1609" customFormat="1" ht="18" customHeight="1">
      <c r="A33" s="1460">
        <v>
3</v>
      </c>
      <c r="B33" s="1593">
        <f>
SUM(E33,H33,K33,N33)</f>
        <v>
1380</v>
      </c>
      <c r="C33" s="1592">
        <f>
SUM(F33,I33,L33,O33)</f>
        <v>
758</v>
      </c>
      <c r="D33" s="1591">
        <f>
ROUND(C33/B33*100,2)</f>
        <v>
54.93</v>
      </c>
      <c r="E33" s="4181">
        <v>
345</v>
      </c>
      <c r="F33" s="4181">
        <v>
160</v>
      </c>
      <c r="G33" s="4182">
        <f>
ROUND(F33/E33*100,2)</f>
        <v>
46.38</v>
      </c>
      <c r="H33" s="4181">
        <v>
345</v>
      </c>
      <c r="I33" s="4181">
        <v>
218</v>
      </c>
      <c r="J33" s="4182">
        <f>
ROUND(I33/H33*100,2)</f>
        <v>
63.19</v>
      </c>
      <c r="K33" s="4181">
        <v>
345</v>
      </c>
      <c r="L33" s="4181">
        <v>
226</v>
      </c>
      <c r="M33" s="4182">
        <f>
ROUND(L33/K33*100,2)</f>
        <v>
65.510000000000005</v>
      </c>
      <c r="N33" s="4181">
        <v>
345</v>
      </c>
      <c r="O33" s="4181">
        <v>
154</v>
      </c>
      <c r="P33" s="4182">
        <f>
ROUND(O33/N33*100,2)</f>
        <v>
44.64</v>
      </c>
    </row>
    <row r="34" spans="1:17" s="83" customFormat="1" ht="15" customHeight="1">
      <c r="A34" s="4123" t="s">
        <v>
2510</v>
      </c>
      <c r="B34" s="4125"/>
      <c r="C34" s="4125"/>
      <c r="D34" s="4125"/>
      <c r="E34" s="4125"/>
      <c r="F34" s="4125"/>
      <c r="G34" s="4125"/>
      <c r="H34" s="4125"/>
      <c r="I34" s="4125"/>
      <c r="J34" s="4125"/>
      <c r="K34" s="4125"/>
      <c r="L34" s="4125"/>
      <c r="M34" s="4125"/>
      <c r="N34" s="4125"/>
      <c r="O34" s="4125"/>
      <c r="P34" s="4125"/>
    </row>
    <row r="35" spans="1:17" s="83" customFormat="1" ht="15" customHeight="1">
      <c r="A35" s="4125"/>
      <c r="B35" s="4125"/>
      <c r="C35" s="4125"/>
      <c r="D35" s="4125"/>
      <c r="E35" s="4125"/>
      <c r="F35" s="4125"/>
      <c r="G35" s="4125"/>
      <c r="H35" s="4125"/>
      <c r="I35" s="4125"/>
      <c r="J35" s="4125"/>
      <c r="K35" s="4125"/>
      <c r="L35" s="4125"/>
      <c r="M35" s="4125"/>
      <c r="N35" s="4125"/>
      <c r="O35" s="4125"/>
      <c r="P35" s="4125"/>
    </row>
    <row r="36" spans="1:17" s="1547" customFormat="1" ht="26.1" customHeight="1">
      <c r="A36" s="5353" t="s">
        <v>
9435</v>
      </c>
      <c r="B36" s="5353"/>
      <c r="C36" s="5353"/>
      <c r="D36" s="5353"/>
      <c r="E36" s="5353"/>
      <c r="F36" s="5353"/>
      <c r="G36" s="5353"/>
      <c r="H36" s="5353"/>
      <c r="I36" s="5353"/>
      <c r="J36" s="5353"/>
      <c r="K36" s="5353"/>
      <c r="L36" s="5353"/>
      <c r="M36" s="5353"/>
      <c r="N36" s="5353"/>
      <c r="O36" s="5353"/>
      <c r="P36" s="5353"/>
      <c r="Q36" s="4122"/>
    </row>
    <row r="37" spans="1:17" s="83" customFormat="1" ht="15" customHeight="1">
      <c r="A37" s="1568"/>
      <c r="B37" s="1568"/>
      <c r="C37" s="1568"/>
      <c r="D37" s="1568"/>
      <c r="E37" s="1568"/>
      <c r="F37" s="1568"/>
      <c r="G37" s="1568"/>
      <c r="H37" s="1568"/>
      <c r="I37" s="1568"/>
      <c r="J37" s="1568"/>
      <c r="K37" s="1568"/>
      <c r="L37" s="1568"/>
      <c r="M37" s="1568"/>
      <c r="N37" s="1568"/>
      <c r="O37" s="1568"/>
      <c r="P37" s="1568"/>
    </row>
    <row r="38" spans="1:17" s="83" customFormat="1" ht="15" customHeight="1" thickBot="1">
      <c r="A38" s="4125"/>
      <c r="B38" s="4125"/>
      <c r="C38" s="4125"/>
      <c r="D38" s="4125"/>
      <c r="E38" s="4125"/>
      <c r="F38" s="4125"/>
      <c r="G38" s="4125"/>
      <c r="H38" s="4125"/>
      <c r="I38" s="4125"/>
      <c r="J38" s="4125"/>
      <c r="K38" s="4125"/>
      <c r="L38" s="4125"/>
      <c r="M38" s="4125"/>
      <c r="N38" s="4125"/>
      <c r="O38" s="4125"/>
      <c r="P38" s="1606" t="s">
        <v>
2509</v>
      </c>
    </row>
    <row r="39" spans="1:17" ht="18" customHeight="1" thickTop="1">
      <c r="A39" s="5336" t="s">
        <v>
2180</v>
      </c>
      <c r="B39" s="5348" t="s">
        <v>
23</v>
      </c>
      <c r="C39" s="5348"/>
      <c r="D39" s="5339"/>
      <c r="E39" s="5336" t="s">
        <v>
2494</v>
      </c>
      <c r="F39" s="5348"/>
      <c r="G39" s="5348"/>
      <c r="H39" s="5349" t="s">
        <v>
2493</v>
      </c>
      <c r="I39" s="5350"/>
      <c r="J39" s="5351"/>
      <c r="K39" s="5349" t="s">
        <v>
2492</v>
      </c>
      <c r="L39" s="5350"/>
      <c r="M39" s="5351"/>
      <c r="N39" s="5348" t="s">
        <v>
2491</v>
      </c>
      <c r="O39" s="5348"/>
      <c r="P39" s="5335"/>
    </row>
    <row r="40" spans="1:17" ht="30" customHeight="1">
      <c r="A40" s="5338"/>
      <c r="B40" s="1602" t="s">
        <v>
2490</v>
      </c>
      <c r="C40" s="1602" t="s">
        <v>
2488</v>
      </c>
      <c r="D40" s="1604" t="s">
        <v>
2487</v>
      </c>
      <c r="E40" s="1603" t="s">
        <v>
2489</v>
      </c>
      <c r="F40" s="1602" t="s">
        <v>
2488</v>
      </c>
      <c r="G40" s="1602" t="s">
        <v>
2487</v>
      </c>
      <c r="H40" s="1602" t="s">
        <v>
2489</v>
      </c>
      <c r="I40" s="1602" t="s">
        <v>
2488</v>
      </c>
      <c r="J40" s="1602" t="s">
        <v>
2487</v>
      </c>
      <c r="K40" s="1602" t="s">
        <v>
2489</v>
      </c>
      <c r="L40" s="1602" t="s">
        <v>
2488</v>
      </c>
      <c r="M40" s="1601" t="s">
        <v>
2487</v>
      </c>
      <c r="N40" s="1602" t="s">
        <v>
2489</v>
      </c>
      <c r="O40" s="1602" t="s">
        <v>
2488</v>
      </c>
      <c r="P40" s="1601" t="s">
        <v>
2487</v>
      </c>
    </row>
    <row r="41" spans="1:17" s="32" customFormat="1" ht="18" customHeight="1">
      <c r="A41" s="1600"/>
      <c r="B41" s="1599" t="s">
        <v>
2485</v>
      </c>
      <c r="C41" s="1599" t="s">
        <v>
2485</v>
      </c>
      <c r="D41" s="1599" t="s">
        <v>
282</v>
      </c>
      <c r="E41" s="1599" t="s">
        <v>
2485</v>
      </c>
      <c r="F41" s="1599" t="s">
        <v>
2485</v>
      </c>
      <c r="G41" s="1599" t="s">
        <v>
282</v>
      </c>
      <c r="H41" s="1599" t="s">
        <v>
2485</v>
      </c>
      <c r="I41" s="1599" t="s">
        <v>
2486</v>
      </c>
      <c r="J41" s="1599" t="s">
        <v>
282</v>
      </c>
      <c r="K41" s="1599" t="s">
        <v>
2485</v>
      </c>
      <c r="L41" s="1599" t="s">
        <v>
2485</v>
      </c>
      <c r="M41" s="1599" t="s">
        <v>
282</v>
      </c>
      <c r="N41" s="1599" t="s">
        <v>
2485</v>
      </c>
      <c r="O41" s="1599" t="s">
        <v>
2485</v>
      </c>
      <c r="P41" s="1599" t="s">
        <v>
282</v>
      </c>
    </row>
    <row r="42" spans="1:17" s="360" customFormat="1" ht="18" customHeight="1">
      <c r="A42" s="1598" t="s">
        <v>
465</v>
      </c>
      <c r="B42" s="1596">
        <v>
1385</v>
      </c>
      <c r="C42" s="1595">
        <v>
376</v>
      </c>
      <c r="D42" s="1594">
        <v>
27.1</v>
      </c>
      <c r="E42" s="1595">
        <v>
347</v>
      </c>
      <c r="F42" s="1595">
        <v>
108</v>
      </c>
      <c r="G42" s="1594">
        <v>
31.1</v>
      </c>
      <c r="H42" s="1595">
        <v>
346</v>
      </c>
      <c r="I42" s="1595">
        <v>
98</v>
      </c>
      <c r="J42" s="1594">
        <v>
28.3</v>
      </c>
      <c r="K42" s="1595">
        <v>
346</v>
      </c>
      <c r="L42" s="1595">
        <v>
105</v>
      </c>
      <c r="M42" s="1594">
        <v>
30.3</v>
      </c>
      <c r="N42" s="1595">
        <v>
346</v>
      </c>
      <c r="O42" s="1595">
        <v>
65</v>
      </c>
      <c r="P42" s="1594">
        <v>
18.8</v>
      </c>
    </row>
    <row r="43" spans="1:17" s="1610" customFormat="1" ht="18" customHeight="1">
      <c r="A43" s="1597">
        <v>
2</v>
      </c>
      <c r="B43" s="1596">
        <v>
1163</v>
      </c>
      <c r="C43" s="1595">
        <v>
225</v>
      </c>
      <c r="D43" s="1594">
        <v>
19.350000000000001</v>
      </c>
      <c r="E43" s="1595">
        <v>
290</v>
      </c>
      <c r="F43" s="1595">
        <v>
76</v>
      </c>
      <c r="G43" s="1594">
        <v>
26.21</v>
      </c>
      <c r="H43" s="1595">
        <v>
291</v>
      </c>
      <c r="I43" s="1595">
        <v>
62</v>
      </c>
      <c r="J43" s="1594">
        <v>
21.31</v>
      </c>
      <c r="K43" s="1595">
        <v>
291</v>
      </c>
      <c r="L43" s="1595">
        <v>
64</v>
      </c>
      <c r="M43" s="1594">
        <v>
21.99</v>
      </c>
      <c r="N43" s="1595">
        <v>
291</v>
      </c>
      <c r="O43" s="1595">
        <v>
23</v>
      </c>
      <c r="P43" s="1594">
        <v>
7.9</v>
      </c>
    </row>
    <row r="44" spans="1:17" s="1609" customFormat="1" ht="18" customHeight="1">
      <c r="A44" s="1460">
        <v>
3</v>
      </c>
      <c r="B44" s="1593">
        <f>
SUM(E44,H44,K44,N44)</f>
        <v>
1401</v>
      </c>
      <c r="C44" s="1592">
        <f>
SUM(F44,I44,L44,O44)</f>
        <v>
430</v>
      </c>
      <c r="D44" s="1591">
        <f>
ROUND(C44/B44*100,2)</f>
        <v>
30.69</v>
      </c>
      <c r="E44" s="4181">
        <v>
350</v>
      </c>
      <c r="F44" s="4181">
        <v>
128</v>
      </c>
      <c r="G44" s="4182">
        <f>
ROUND(F44/E44*100,2)</f>
        <v>
36.57</v>
      </c>
      <c r="H44" s="4181">
        <v>
350</v>
      </c>
      <c r="I44" s="4181">
        <v>
112</v>
      </c>
      <c r="J44" s="4182">
        <f>
ROUND(I44/H44*100,2)</f>
        <v>
32</v>
      </c>
      <c r="K44" s="4181">
        <v>
350</v>
      </c>
      <c r="L44" s="4181">
        <v>
120</v>
      </c>
      <c r="M44" s="4182">
        <f>
ROUND(L44/K44*100,2)</f>
        <v>
34.29</v>
      </c>
      <c r="N44" s="4181">
        <v>
351</v>
      </c>
      <c r="O44" s="4181">
        <v>
70</v>
      </c>
      <c r="P44" s="4182">
        <f>
ROUND(O44/N44*100,2)</f>
        <v>
19.940000000000001</v>
      </c>
    </row>
    <row r="45" spans="1:17" s="83" customFormat="1" ht="15" customHeight="1">
      <c r="A45" s="4123" t="s">
        <v>
2508</v>
      </c>
      <c r="B45" s="4125"/>
      <c r="C45" s="4125"/>
      <c r="D45" s="4125"/>
    </row>
    <row r="46" spans="1:17" s="83" customFormat="1" ht="15" customHeight="1">
      <c r="A46" s="4125"/>
      <c r="B46" s="4125"/>
      <c r="C46" s="4125"/>
      <c r="D46" s="4125"/>
      <c r="E46" s="4125"/>
      <c r="F46" s="4125"/>
      <c r="G46" s="4125"/>
      <c r="H46" s="4125"/>
      <c r="I46" s="4125"/>
      <c r="J46" s="4125"/>
      <c r="K46" s="4125"/>
      <c r="L46" s="4125"/>
      <c r="M46" s="4125"/>
      <c r="N46" s="4125"/>
      <c r="O46" s="4125"/>
      <c r="P46" s="4125"/>
    </row>
    <row r="47" spans="1:17" s="1547" customFormat="1" ht="26.1" customHeight="1">
      <c r="A47" s="5353" t="s">
        <v>
9436</v>
      </c>
      <c r="B47" s="5353"/>
      <c r="C47" s="5353"/>
      <c r="D47" s="5353"/>
      <c r="E47" s="5353"/>
      <c r="F47" s="5353"/>
      <c r="G47" s="5353"/>
      <c r="H47" s="5353"/>
      <c r="I47" s="5353"/>
      <c r="J47" s="5353"/>
      <c r="K47" s="5353"/>
      <c r="L47" s="5353"/>
      <c r="M47" s="5353"/>
      <c r="N47" s="5353"/>
      <c r="O47" s="5353"/>
      <c r="P47" s="5353"/>
      <c r="Q47" s="4122"/>
    </row>
    <row r="48" spans="1:17" s="32" customFormat="1" ht="15" customHeight="1">
      <c r="A48" s="1568"/>
      <c r="B48" s="1568"/>
      <c r="C48" s="1568"/>
      <c r="D48" s="1568"/>
      <c r="E48" s="1568"/>
      <c r="F48" s="1568"/>
      <c r="G48" s="1568"/>
      <c r="H48" s="1568"/>
      <c r="I48" s="1568"/>
      <c r="J48" s="1568"/>
      <c r="K48" s="1568"/>
      <c r="L48" s="1568"/>
      <c r="M48" s="1568"/>
      <c r="N48" s="1568"/>
      <c r="O48" s="1568"/>
      <c r="P48" s="1568"/>
    </row>
    <row r="49" spans="1:17" s="83" customFormat="1" ht="15" customHeight="1" thickBot="1">
      <c r="A49" s="4125"/>
      <c r="B49" s="4125"/>
      <c r="C49" s="4125"/>
      <c r="D49" s="4125"/>
      <c r="E49" s="4125"/>
      <c r="F49" s="4125"/>
      <c r="G49" s="4125"/>
      <c r="H49" s="4125"/>
      <c r="I49" s="4125"/>
      <c r="J49" s="4125"/>
      <c r="K49" s="4125"/>
      <c r="L49" s="4125"/>
      <c r="M49" s="4125"/>
      <c r="N49" s="4125"/>
      <c r="O49" s="4125"/>
      <c r="P49" s="1606" t="s">
        <v>
2507</v>
      </c>
    </row>
    <row r="50" spans="1:17" ht="18" customHeight="1" thickTop="1">
      <c r="A50" s="5336" t="s">
        <v>
2180</v>
      </c>
      <c r="B50" s="5348" t="s">
        <v>
23</v>
      </c>
      <c r="C50" s="5348"/>
      <c r="D50" s="5339"/>
      <c r="E50" s="5336" t="s">
        <v>
2494</v>
      </c>
      <c r="F50" s="5348"/>
      <c r="G50" s="5348"/>
      <c r="H50" s="5349" t="s">
        <v>
2493</v>
      </c>
      <c r="I50" s="5350"/>
      <c r="J50" s="5351"/>
      <c r="K50" s="5349" t="s">
        <v>
2492</v>
      </c>
      <c r="L50" s="5350"/>
      <c r="M50" s="5351"/>
      <c r="N50" s="5348" t="s">
        <v>
2491</v>
      </c>
      <c r="O50" s="5348"/>
      <c r="P50" s="5335"/>
    </row>
    <row r="51" spans="1:17" ht="30" customHeight="1">
      <c r="A51" s="5338"/>
      <c r="B51" s="1602" t="s">
        <v>
2490</v>
      </c>
      <c r="C51" s="1602" t="s">
        <v>
2488</v>
      </c>
      <c r="D51" s="1604" t="s">
        <v>
2487</v>
      </c>
      <c r="E51" s="1603" t="s">
        <v>
2489</v>
      </c>
      <c r="F51" s="1602" t="s">
        <v>
2488</v>
      </c>
      <c r="G51" s="1602" t="s">
        <v>
2487</v>
      </c>
      <c r="H51" s="1602" t="s">
        <v>
2489</v>
      </c>
      <c r="I51" s="1602" t="s">
        <v>
2488</v>
      </c>
      <c r="J51" s="1602" t="s">
        <v>
2487</v>
      </c>
      <c r="K51" s="1602" t="s">
        <v>
2489</v>
      </c>
      <c r="L51" s="1602" t="s">
        <v>
2488</v>
      </c>
      <c r="M51" s="1601" t="s">
        <v>
2487</v>
      </c>
      <c r="N51" s="1602" t="s">
        <v>
2489</v>
      </c>
      <c r="O51" s="1602" t="s">
        <v>
2488</v>
      </c>
      <c r="P51" s="1601" t="s">
        <v>
2487</v>
      </c>
    </row>
    <row r="52" spans="1:17" s="32" customFormat="1" ht="18" customHeight="1">
      <c r="A52" s="1600"/>
      <c r="B52" s="1599" t="s">
        <v>
2485</v>
      </c>
      <c r="C52" s="1599" t="s">
        <v>
2485</v>
      </c>
      <c r="D52" s="1599" t="s">
        <v>
282</v>
      </c>
      <c r="E52" s="1599" t="s">
        <v>
2485</v>
      </c>
      <c r="F52" s="1599" t="s">
        <v>
2485</v>
      </c>
      <c r="G52" s="1599" t="s">
        <v>
282</v>
      </c>
      <c r="H52" s="1599" t="s">
        <v>
2485</v>
      </c>
      <c r="I52" s="1599" t="s">
        <v>
2486</v>
      </c>
      <c r="J52" s="1599" t="s">
        <v>
282</v>
      </c>
      <c r="K52" s="1599" t="s">
        <v>
2485</v>
      </c>
      <c r="L52" s="1599" t="s">
        <v>
2485</v>
      </c>
      <c r="M52" s="1599" t="s">
        <v>
282</v>
      </c>
      <c r="N52" s="1599" t="s">
        <v>
2485</v>
      </c>
      <c r="O52" s="1599" t="s">
        <v>
2485</v>
      </c>
      <c r="P52" s="1599" t="s">
        <v>
282</v>
      </c>
    </row>
    <row r="53" spans="1:17" s="360" customFormat="1" ht="18" customHeight="1">
      <c r="A53" s="1598" t="s">
        <v>
465</v>
      </c>
      <c r="B53" s="1596">
        <v>
1382</v>
      </c>
      <c r="C53" s="1595">
        <v>
515</v>
      </c>
      <c r="D53" s="1594">
        <v>
37.299999999999997</v>
      </c>
      <c r="E53" s="1595">
        <v>
345</v>
      </c>
      <c r="F53" s="1595">
        <v>
110</v>
      </c>
      <c r="G53" s="1594">
        <v>
31.9</v>
      </c>
      <c r="H53" s="1595">
        <v>
346</v>
      </c>
      <c r="I53" s="1595">
        <v>
187</v>
      </c>
      <c r="J53" s="1594">
        <v>
54</v>
      </c>
      <c r="K53" s="1595">
        <v>
346</v>
      </c>
      <c r="L53" s="1595">
        <v>
132</v>
      </c>
      <c r="M53" s="1594">
        <v>
38.200000000000003</v>
      </c>
      <c r="N53" s="1595">
        <v>
345</v>
      </c>
      <c r="O53" s="1595">
        <v>
86</v>
      </c>
      <c r="P53" s="1594">
        <v>
24.9</v>
      </c>
    </row>
    <row r="54" spans="1:17" s="1610" customFormat="1" ht="18" customHeight="1">
      <c r="A54" s="1597">
        <v>
2</v>
      </c>
      <c r="B54" s="1596">
        <v>
1164</v>
      </c>
      <c r="C54" s="1595">
        <v>
310</v>
      </c>
      <c r="D54" s="1594">
        <v>
26.63</v>
      </c>
      <c r="E54" s="1595">
        <v>
291</v>
      </c>
      <c r="F54" s="1595">
        <v>
49</v>
      </c>
      <c r="G54" s="1594">
        <v>
16.84</v>
      </c>
      <c r="H54" s="1595">
        <v>
291</v>
      </c>
      <c r="I54" s="1595">
        <v>
128</v>
      </c>
      <c r="J54" s="1594">
        <v>
43.99</v>
      </c>
      <c r="K54" s="1595">
        <v>
291</v>
      </c>
      <c r="L54" s="1595">
        <v>
88</v>
      </c>
      <c r="M54" s="1594">
        <v>
30.24</v>
      </c>
      <c r="N54" s="1595">
        <v>
291</v>
      </c>
      <c r="O54" s="1595">
        <v>
45</v>
      </c>
      <c r="P54" s="1594">
        <v>
15.46</v>
      </c>
    </row>
    <row r="55" spans="1:17" s="1609" customFormat="1" ht="18" customHeight="1">
      <c r="A55" s="1460">
        <v>
3</v>
      </c>
      <c r="B55" s="1593">
        <f>
SUM(E55,H55,K55,N55)</f>
        <v>
1379</v>
      </c>
      <c r="C55" s="1592">
        <f>
SUM(F55,I55,L55,O55)</f>
        <v>
581</v>
      </c>
      <c r="D55" s="1591">
        <f>
ROUND(C55/B55*100,2)</f>
        <v>
42.13</v>
      </c>
      <c r="E55" s="4181">
        <v>
344</v>
      </c>
      <c r="F55" s="4181">
        <v>
119</v>
      </c>
      <c r="G55" s="4182">
        <f>
ROUND(F55/E55*100,2)</f>
        <v>
34.590000000000003</v>
      </c>
      <c r="H55" s="4181">
        <v>
345</v>
      </c>
      <c r="I55" s="4181">
        <v>
243</v>
      </c>
      <c r="J55" s="4182">
        <f>
ROUND(I55/H55*100,2)</f>
        <v>
70.430000000000007</v>
      </c>
      <c r="K55" s="4181">
        <v>
345</v>
      </c>
      <c r="L55" s="4181">
        <v>
151</v>
      </c>
      <c r="M55" s="4182">
        <f>
ROUND(L55/K55*100,2)</f>
        <v>
43.77</v>
      </c>
      <c r="N55" s="4181">
        <v>
345</v>
      </c>
      <c r="O55" s="4181">
        <v>
68</v>
      </c>
      <c r="P55" s="4182">
        <f>
ROUND(O55/N55*100,2)</f>
        <v>
19.71</v>
      </c>
    </row>
    <row r="56" spans="1:17" s="83" customFormat="1" ht="15" customHeight="1">
      <c r="A56" s="4123" t="s">
        <v>
2506</v>
      </c>
      <c r="B56" s="546"/>
      <c r="C56" s="4125"/>
      <c r="D56" s="4125"/>
      <c r="E56" s="4125"/>
      <c r="F56" s="4125"/>
      <c r="G56" s="4125"/>
      <c r="H56" s="4125"/>
      <c r="I56" s="4125"/>
      <c r="J56" s="4125"/>
      <c r="K56" s="4125"/>
      <c r="L56" s="4125"/>
      <c r="M56" s="4125"/>
      <c r="N56" s="4125"/>
      <c r="O56" s="4125"/>
      <c r="P56" s="4125"/>
    </row>
    <row r="57" spans="1:17" s="83" customFormat="1" ht="15" customHeight="1">
      <c r="A57" s="4125"/>
      <c r="B57" s="4125"/>
      <c r="C57" s="4125"/>
      <c r="D57" s="4125"/>
      <c r="E57" s="4125"/>
      <c r="F57" s="1611"/>
      <c r="G57" s="4125"/>
      <c r="H57" s="4125"/>
      <c r="I57" s="4125"/>
      <c r="J57" s="4125"/>
      <c r="K57" s="4125"/>
      <c r="L57" s="4125"/>
      <c r="M57" s="4125"/>
      <c r="N57" s="4125"/>
      <c r="O57" s="4125"/>
      <c r="P57" s="4125"/>
    </row>
    <row r="58" spans="1:17" s="1547" customFormat="1" ht="26.1" customHeight="1">
      <c r="A58" s="5353" t="s">
        <v>
9437</v>
      </c>
      <c r="B58" s="5353"/>
      <c r="C58" s="5353"/>
      <c r="D58" s="5353"/>
      <c r="E58" s="5353"/>
      <c r="F58" s="5353"/>
      <c r="G58" s="5353"/>
      <c r="H58" s="5353"/>
      <c r="I58" s="5353"/>
      <c r="J58" s="5353"/>
      <c r="K58" s="5353"/>
      <c r="L58" s="5353"/>
      <c r="M58" s="5353"/>
      <c r="N58" s="5353"/>
      <c r="O58" s="5353"/>
      <c r="P58" s="5353"/>
      <c r="Q58" s="4122"/>
    </row>
    <row r="59" spans="1:17" s="83" customFormat="1" ht="15" customHeight="1">
      <c r="A59" s="1568"/>
      <c r="B59" s="1568"/>
      <c r="C59" s="1568"/>
      <c r="D59" s="1568"/>
      <c r="E59" s="1568"/>
      <c r="F59" s="1568"/>
      <c r="G59" s="1568"/>
      <c r="H59" s="1568"/>
      <c r="I59" s="1568"/>
      <c r="J59" s="1568"/>
      <c r="K59" s="1568"/>
      <c r="L59" s="1568"/>
      <c r="M59" s="1568"/>
      <c r="N59" s="1568"/>
      <c r="O59" s="1568"/>
      <c r="P59" s="1568"/>
    </row>
    <row r="60" spans="1:17" s="83" customFormat="1" ht="15" customHeight="1" thickBot="1">
      <c r="A60" s="4125"/>
      <c r="B60" s="4125"/>
      <c r="C60" s="4125"/>
      <c r="D60" s="4125"/>
      <c r="E60" s="4125"/>
      <c r="F60" s="4125"/>
      <c r="G60" s="4125"/>
      <c r="H60" s="4125"/>
      <c r="I60" s="4125"/>
      <c r="J60" s="4125"/>
      <c r="K60" s="4125"/>
      <c r="L60" s="4125"/>
      <c r="M60" s="4125"/>
      <c r="N60" s="4125"/>
      <c r="O60" s="4125"/>
      <c r="P60" s="1606" t="s">
        <v>
2505</v>
      </c>
    </row>
    <row r="61" spans="1:17" ht="18" customHeight="1" thickTop="1">
      <c r="A61" s="5336" t="s">
        <v>
2180</v>
      </c>
      <c r="B61" s="5348" t="s">
        <v>
23</v>
      </c>
      <c r="C61" s="5348"/>
      <c r="D61" s="5339"/>
      <c r="E61" s="5336" t="s">
        <v>
2494</v>
      </c>
      <c r="F61" s="5348"/>
      <c r="G61" s="5348"/>
      <c r="H61" s="5349" t="s">
        <v>
2493</v>
      </c>
      <c r="I61" s="5350"/>
      <c r="J61" s="5351"/>
      <c r="K61" s="5349" t="s">
        <v>
2492</v>
      </c>
      <c r="L61" s="5350"/>
      <c r="M61" s="5351"/>
      <c r="N61" s="5348" t="s">
        <v>
2491</v>
      </c>
      <c r="O61" s="5348"/>
      <c r="P61" s="5335"/>
    </row>
    <row r="62" spans="1:17" ht="30" customHeight="1">
      <c r="A62" s="5338"/>
      <c r="B62" s="1602" t="s">
        <v>
2490</v>
      </c>
      <c r="C62" s="1602" t="s">
        <v>
2488</v>
      </c>
      <c r="D62" s="1604" t="s">
        <v>
2487</v>
      </c>
      <c r="E62" s="1603" t="s">
        <v>
2489</v>
      </c>
      <c r="F62" s="1602" t="s">
        <v>
2488</v>
      </c>
      <c r="G62" s="1602" t="s">
        <v>
2487</v>
      </c>
      <c r="H62" s="1602" t="s">
        <v>
2489</v>
      </c>
      <c r="I62" s="1602" t="s">
        <v>
2488</v>
      </c>
      <c r="J62" s="1602" t="s">
        <v>
2487</v>
      </c>
      <c r="K62" s="1602" t="s">
        <v>
2489</v>
      </c>
      <c r="L62" s="1602" t="s">
        <v>
2488</v>
      </c>
      <c r="M62" s="1601" t="s">
        <v>
2487</v>
      </c>
      <c r="N62" s="1602" t="s">
        <v>
2489</v>
      </c>
      <c r="O62" s="1602" t="s">
        <v>
2488</v>
      </c>
      <c r="P62" s="1601" t="s">
        <v>
2487</v>
      </c>
    </row>
    <row r="63" spans="1:17" s="32" customFormat="1" ht="18" customHeight="1">
      <c r="A63" s="1600"/>
      <c r="B63" s="1599" t="s">
        <v>
2485</v>
      </c>
      <c r="C63" s="1599" t="s">
        <v>
2485</v>
      </c>
      <c r="D63" s="1599" t="s">
        <v>
282</v>
      </c>
      <c r="E63" s="1599" t="s">
        <v>
2485</v>
      </c>
      <c r="F63" s="1599" t="s">
        <v>
2485</v>
      </c>
      <c r="G63" s="1599" t="s">
        <v>
282</v>
      </c>
      <c r="H63" s="1599" t="s">
        <v>
2485</v>
      </c>
      <c r="I63" s="1599" t="s">
        <v>
2486</v>
      </c>
      <c r="J63" s="1599" t="s">
        <v>
282</v>
      </c>
      <c r="K63" s="1599" t="s">
        <v>
2485</v>
      </c>
      <c r="L63" s="1599" t="s">
        <v>
2485</v>
      </c>
      <c r="M63" s="1599" t="s">
        <v>
282</v>
      </c>
      <c r="N63" s="1599" t="s">
        <v>
2485</v>
      </c>
      <c r="O63" s="1599" t="s">
        <v>
2485</v>
      </c>
      <c r="P63" s="1599" t="s">
        <v>
282</v>
      </c>
    </row>
    <row r="64" spans="1:17" s="360" customFormat="1" ht="18" customHeight="1">
      <c r="A64" s="1598" t="s">
        <v>
465</v>
      </c>
      <c r="B64" s="1596">
        <v>
1380</v>
      </c>
      <c r="C64" s="1595">
        <v>
1011</v>
      </c>
      <c r="D64" s="1594">
        <v>
73.3</v>
      </c>
      <c r="E64" s="1595">
        <v>
345</v>
      </c>
      <c r="F64" s="1595">
        <v>
257</v>
      </c>
      <c r="G64" s="1594">
        <v>
74.5</v>
      </c>
      <c r="H64" s="1595">
        <v>
345</v>
      </c>
      <c r="I64" s="1595">
        <v>
320</v>
      </c>
      <c r="J64" s="1594">
        <v>
92.8</v>
      </c>
      <c r="K64" s="1595">
        <v>
345</v>
      </c>
      <c r="L64" s="1595">
        <v>
251</v>
      </c>
      <c r="M64" s="1594">
        <v>
72.8</v>
      </c>
      <c r="N64" s="1595">
        <v>
345</v>
      </c>
      <c r="O64" s="1595">
        <v>
183</v>
      </c>
      <c r="P64" s="1594">
        <v>
53</v>
      </c>
    </row>
    <row r="65" spans="1:18" s="1610" customFormat="1" ht="18" customHeight="1">
      <c r="A65" s="1597">
        <v>
2</v>
      </c>
      <c r="B65" s="1596">
        <v>
990</v>
      </c>
      <c r="C65" s="1595">
        <v>
469</v>
      </c>
      <c r="D65" s="1594">
        <v>
47.37</v>
      </c>
      <c r="E65" s="1595">
        <v>
247</v>
      </c>
      <c r="F65" s="1595">
        <v>
143</v>
      </c>
      <c r="G65" s="1594">
        <v>
57.89</v>
      </c>
      <c r="H65" s="1595">
        <v>
247</v>
      </c>
      <c r="I65" s="1595">
        <v>
109</v>
      </c>
      <c r="J65" s="1594">
        <v>
44.13</v>
      </c>
      <c r="K65" s="1595">
        <v>
248</v>
      </c>
      <c r="L65" s="1595">
        <v>
115</v>
      </c>
      <c r="M65" s="1594">
        <v>
46.37</v>
      </c>
      <c r="N65" s="1595">
        <v>
248</v>
      </c>
      <c r="O65" s="1595">
        <v>
102</v>
      </c>
      <c r="P65" s="1594">
        <v>
41.13</v>
      </c>
    </row>
    <row r="66" spans="1:18" s="1609" customFormat="1" ht="18" customHeight="1">
      <c r="A66" s="1460">
        <v>
3</v>
      </c>
      <c r="B66" s="1593">
        <f>
SUM(E66,H66,K66,N66)</f>
        <v>
1388</v>
      </c>
      <c r="C66" s="1592">
        <f>
SUM(F66,I66,L66,O66)</f>
        <v>
803</v>
      </c>
      <c r="D66" s="1591">
        <f>
ROUND(C66/B66*100,2)</f>
        <v>
57.85</v>
      </c>
      <c r="E66" s="4181">
        <v>
347</v>
      </c>
      <c r="F66" s="4181">
        <v>
205</v>
      </c>
      <c r="G66" s="4182">
        <f>
ROUND(F66/E66*100,2)</f>
        <v>
59.08</v>
      </c>
      <c r="H66" s="4181">
        <v>
347</v>
      </c>
      <c r="I66" s="4181">
        <v>
197</v>
      </c>
      <c r="J66" s="4182">
        <f>
ROUND(I66/H66*100,2)</f>
        <v>
56.77</v>
      </c>
      <c r="K66" s="4181">
        <v>
347</v>
      </c>
      <c r="L66" s="4181">
        <v>
207</v>
      </c>
      <c r="M66" s="4182">
        <f>
ROUND(L66/K66*100,2)</f>
        <v>
59.65</v>
      </c>
      <c r="N66" s="4181">
        <v>
347</v>
      </c>
      <c r="O66" s="4181">
        <v>
194</v>
      </c>
      <c r="P66" s="4182">
        <f>
ROUND(O66/N66*100,2)</f>
        <v>
55.91</v>
      </c>
    </row>
    <row r="67" spans="1:18" s="83" customFormat="1" ht="15" customHeight="1">
      <c r="A67" s="4123" t="s">
        <v>
2504</v>
      </c>
      <c r="B67" s="4124"/>
      <c r="C67" s="4124"/>
      <c r="D67" s="4124"/>
      <c r="E67" s="4124"/>
      <c r="F67" s="4124"/>
      <c r="G67" s="1608"/>
      <c r="H67" s="4124"/>
      <c r="I67" s="4124"/>
      <c r="J67" s="4124"/>
      <c r="K67" s="4124"/>
      <c r="L67" s="4124"/>
      <c r="M67" s="4124"/>
    </row>
    <row r="68" spans="1:18" s="1605" customFormat="1" ht="15" customHeight="1">
      <c r="A68" s="83"/>
      <c r="B68" s="83"/>
      <c r="C68" s="83"/>
      <c r="D68" s="83"/>
      <c r="E68" s="83"/>
      <c r="F68" s="83"/>
      <c r="G68" s="83"/>
      <c r="H68" s="83"/>
      <c r="I68" s="83"/>
      <c r="J68" s="83"/>
      <c r="K68" s="83"/>
      <c r="L68" s="83"/>
      <c r="M68" s="83"/>
      <c r="N68" s="83"/>
      <c r="O68" s="83"/>
      <c r="P68" s="83"/>
      <c r="Q68" s="83"/>
      <c r="R68" s="83"/>
    </row>
    <row r="69" spans="1:18" s="1607" customFormat="1" ht="26.1" customHeight="1">
      <c r="A69" s="5353" t="s">
        <v>
9438</v>
      </c>
      <c r="B69" s="5353"/>
      <c r="C69" s="5353"/>
      <c r="D69" s="5353"/>
      <c r="E69" s="5353"/>
      <c r="F69" s="5353"/>
      <c r="G69" s="5353"/>
      <c r="H69" s="5353"/>
      <c r="I69" s="5353"/>
      <c r="J69" s="5353"/>
      <c r="K69" s="5353"/>
      <c r="L69" s="5353"/>
      <c r="M69" s="5353"/>
      <c r="N69" s="5353"/>
      <c r="O69" s="5353"/>
      <c r="P69" s="5353"/>
      <c r="Q69" s="4122"/>
      <c r="R69" s="1547"/>
    </row>
    <row r="70" spans="1:18" s="83" customFormat="1" ht="15" customHeight="1">
      <c r="A70" s="1568"/>
      <c r="B70" s="1568"/>
      <c r="C70" s="1568"/>
      <c r="D70" s="1568"/>
      <c r="E70" s="1568"/>
      <c r="F70" s="1568"/>
      <c r="G70" s="1568"/>
      <c r="H70" s="1568"/>
      <c r="I70" s="1568"/>
      <c r="J70" s="1568"/>
      <c r="K70" s="1568"/>
      <c r="L70" s="1568"/>
      <c r="M70" s="1568"/>
      <c r="N70" s="1568"/>
      <c r="O70" s="1568"/>
      <c r="P70" s="1568"/>
    </row>
    <row r="71" spans="1:18" s="1605" customFormat="1" ht="15" customHeight="1" thickBot="1">
      <c r="A71" s="4125"/>
      <c r="B71" s="4125"/>
      <c r="C71" s="4125"/>
      <c r="D71" s="4125"/>
      <c r="E71" s="4125"/>
      <c r="F71" s="4125"/>
      <c r="G71" s="4125"/>
      <c r="H71" s="4125"/>
      <c r="I71" s="4125"/>
      <c r="J71" s="4125"/>
      <c r="K71" s="4125"/>
      <c r="L71" s="4125"/>
      <c r="M71" s="4125"/>
      <c r="N71" s="4125"/>
      <c r="O71" s="4125"/>
      <c r="P71" s="1606" t="s">
        <v>
2503</v>
      </c>
      <c r="Q71" s="83"/>
      <c r="R71" s="83"/>
    </row>
    <row r="72" spans="1:18" ht="18" customHeight="1" thickTop="1">
      <c r="A72" s="5336" t="s">
        <v>
2180</v>
      </c>
      <c r="B72" s="5348" t="s">
        <v>
23</v>
      </c>
      <c r="C72" s="5348"/>
      <c r="D72" s="5339"/>
      <c r="E72" s="5336" t="s">
        <v>
2494</v>
      </c>
      <c r="F72" s="5348"/>
      <c r="G72" s="5348"/>
      <c r="H72" s="5349" t="s">
        <v>
2493</v>
      </c>
      <c r="I72" s="5350"/>
      <c r="J72" s="5351"/>
      <c r="K72" s="5349" t="s">
        <v>
2492</v>
      </c>
      <c r="L72" s="5350"/>
      <c r="M72" s="5351"/>
      <c r="N72" s="5348" t="s">
        <v>
2491</v>
      </c>
      <c r="O72" s="5348"/>
      <c r="P72" s="5335"/>
    </row>
    <row r="73" spans="1:18" ht="30" customHeight="1">
      <c r="A73" s="5338"/>
      <c r="B73" s="1602" t="s">
        <v>
2490</v>
      </c>
      <c r="C73" s="1602" t="s">
        <v>
2488</v>
      </c>
      <c r="D73" s="1604" t="s">
        <v>
2487</v>
      </c>
      <c r="E73" s="1603" t="s">
        <v>
2489</v>
      </c>
      <c r="F73" s="1602" t="s">
        <v>
2488</v>
      </c>
      <c r="G73" s="1602" t="s">
        <v>
2487</v>
      </c>
      <c r="H73" s="1602" t="s">
        <v>
2489</v>
      </c>
      <c r="I73" s="1602" t="s">
        <v>
2488</v>
      </c>
      <c r="J73" s="1602" t="s">
        <v>
2487</v>
      </c>
      <c r="K73" s="1602" t="s">
        <v>
2489</v>
      </c>
      <c r="L73" s="1602" t="s">
        <v>
2488</v>
      </c>
      <c r="M73" s="1601" t="s">
        <v>
2487</v>
      </c>
      <c r="N73" s="1602" t="s">
        <v>
2489</v>
      </c>
      <c r="O73" s="1602" t="s">
        <v>
2488</v>
      </c>
      <c r="P73" s="1601" t="s">
        <v>
2487</v>
      </c>
    </row>
    <row r="74" spans="1:18" s="32" customFormat="1" ht="18" customHeight="1">
      <c r="A74" s="1600"/>
      <c r="B74" s="1599" t="s">
        <v>
2485</v>
      </c>
      <c r="C74" s="1599" t="s">
        <v>
2485</v>
      </c>
      <c r="D74" s="1599" t="s">
        <v>
282</v>
      </c>
      <c r="E74" s="1599" t="s">
        <v>
2485</v>
      </c>
      <c r="F74" s="1599" t="s">
        <v>
2485</v>
      </c>
      <c r="G74" s="1599" t="s">
        <v>
282</v>
      </c>
      <c r="H74" s="1599" t="s">
        <v>
2485</v>
      </c>
      <c r="I74" s="1599" t="s">
        <v>
2486</v>
      </c>
      <c r="J74" s="1599" t="s">
        <v>
282</v>
      </c>
      <c r="K74" s="1599" t="s">
        <v>
2485</v>
      </c>
      <c r="L74" s="1599" t="s">
        <v>
2485</v>
      </c>
      <c r="M74" s="1599" t="s">
        <v>
282</v>
      </c>
      <c r="N74" s="1599" t="s">
        <v>
2485</v>
      </c>
      <c r="O74" s="1599" t="s">
        <v>
2485</v>
      </c>
      <c r="P74" s="1599" t="s">
        <v>
282</v>
      </c>
    </row>
    <row r="75" spans="1:18" ht="18" customHeight="1">
      <c r="A75" s="1598" t="s">
        <v>
465</v>
      </c>
      <c r="B75" s="1596">
        <v>
1342</v>
      </c>
      <c r="C75" s="1595">
        <v>
248</v>
      </c>
      <c r="D75" s="1594">
        <v>
18.5</v>
      </c>
      <c r="E75" s="1595">
        <v>
335</v>
      </c>
      <c r="F75" s="1595">
        <v>
59</v>
      </c>
      <c r="G75" s="1594">
        <v>
17.600000000000001</v>
      </c>
      <c r="H75" s="1595">
        <v>
336</v>
      </c>
      <c r="I75" s="1595">
        <v>
71</v>
      </c>
      <c r="J75" s="1594">
        <v>
21.1</v>
      </c>
      <c r="K75" s="1595">
        <v>
336</v>
      </c>
      <c r="L75" s="1595">
        <v>
71</v>
      </c>
      <c r="M75" s="1594">
        <v>
21.1</v>
      </c>
      <c r="N75" s="1595">
        <v>
335</v>
      </c>
      <c r="O75" s="1595">
        <v>
47</v>
      </c>
      <c r="P75" s="1594">
        <v>
14</v>
      </c>
    </row>
    <row r="76" spans="1:18" s="363" customFormat="1" ht="18" customHeight="1">
      <c r="A76" s="1597">
        <v>
2</v>
      </c>
      <c r="B76" s="1596">
        <v>
1163</v>
      </c>
      <c r="C76" s="1595">
        <v>
142</v>
      </c>
      <c r="D76" s="1594">
        <v>
12.21</v>
      </c>
      <c r="E76" s="1595">
        <v>
290</v>
      </c>
      <c r="F76" s="1595">
        <v>
29</v>
      </c>
      <c r="G76" s="1594">
        <v>
10</v>
      </c>
      <c r="H76" s="1595">
        <v>
291</v>
      </c>
      <c r="I76" s="1595">
        <v>
44</v>
      </c>
      <c r="J76" s="1594">
        <v>
15.12</v>
      </c>
      <c r="K76" s="1595">
        <v>
291</v>
      </c>
      <c r="L76" s="1595">
        <v>
43</v>
      </c>
      <c r="M76" s="1594">
        <v>
14.78</v>
      </c>
      <c r="N76" s="1595">
        <v>
291</v>
      </c>
      <c r="O76" s="1595">
        <v>
26</v>
      </c>
      <c r="P76" s="1594">
        <v>
8.93</v>
      </c>
    </row>
    <row r="77" spans="1:18" s="356" customFormat="1" ht="18" customHeight="1">
      <c r="A77" s="1460">
        <v>
3</v>
      </c>
      <c r="B77" s="1593">
        <f>
SUM(E77,H77,K77,N77)</f>
        <v>
1410</v>
      </c>
      <c r="C77" s="1592">
        <f>
SUM(F77,I77,L77,O77)</f>
        <v>
324</v>
      </c>
      <c r="D77" s="1591">
        <f>
ROUND(C77/B77*100,2)</f>
        <v>
22.98</v>
      </c>
      <c r="E77" s="4181">
        <v>
352</v>
      </c>
      <c r="F77" s="4181">
        <v>
74</v>
      </c>
      <c r="G77" s="4182">
        <f>
ROUND(F77/E77*100,2)</f>
        <v>
21.02</v>
      </c>
      <c r="H77" s="4181">
        <v>
352</v>
      </c>
      <c r="I77" s="4181">
        <v>
108</v>
      </c>
      <c r="J77" s="4182">
        <f>
ROUND(I77/H77*100,2)</f>
        <v>
30.68</v>
      </c>
      <c r="K77" s="4181">
        <v>
353</v>
      </c>
      <c r="L77" s="4181">
        <v>
109</v>
      </c>
      <c r="M77" s="4182">
        <f>
ROUND(L77/K77*100,2)</f>
        <v>
30.88</v>
      </c>
      <c r="N77" s="4181">
        <v>
353</v>
      </c>
      <c r="O77" s="4181">
        <v>
33</v>
      </c>
      <c r="P77" s="4182">
        <f>
ROUND(O77/N77*100,2)</f>
        <v>
9.35</v>
      </c>
    </row>
    <row r="78" spans="1:18" s="1605" customFormat="1" ht="15" customHeight="1">
      <c r="A78" s="4125" t="s">
        <v>
2502</v>
      </c>
      <c r="B78" s="4125"/>
      <c r="C78" s="4125"/>
      <c r="D78" s="4125"/>
      <c r="E78" s="4125"/>
      <c r="F78" s="4125"/>
      <c r="G78" s="4125"/>
      <c r="H78" s="4125"/>
      <c r="I78" s="4125"/>
      <c r="J78" s="4125"/>
      <c r="K78" s="4125"/>
      <c r="L78" s="4125"/>
      <c r="M78" s="4125"/>
      <c r="N78" s="4125"/>
      <c r="O78" s="4125"/>
      <c r="P78" s="4125"/>
      <c r="Q78" s="83"/>
      <c r="R78" s="83"/>
    </row>
    <row r="79" spans="1:18" s="1605" customFormat="1" ht="15" customHeight="1">
      <c r="A79" s="4125"/>
      <c r="B79" s="4125"/>
      <c r="C79" s="4125"/>
      <c r="D79" s="4125"/>
      <c r="E79" s="4125"/>
      <c r="F79" s="4125"/>
      <c r="G79" s="4125"/>
      <c r="H79" s="4125"/>
      <c r="I79" s="4125"/>
      <c r="J79" s="4125"/>
      <c r="K79" s="4125"/>
      <c r="L79" s="4125"/>
      <c r="M79" s="4125"/>
      <c r="N79" s="4125"/>
      <c r="O79" s="4125"/>
      <c r="P79" s="4125"/>
      <c r="Q79" s="83"/>
      <c r="R79" s="83"/>
    </row>
    <row r="80" spans="1:18" s="1607" customFormat="1" ht="26.1" customHeight="1">
      <c r="A80" s="5353" t="s">
        <v>
9439</v>
      </c>
      <c r="B80" s="5353"/>
      <c r="C80" s="5353"/>
      <c r="D80" s="5353"/>
      <c r="E80" s="5353"/>
      <c r="F80" s="5353"/>
      <c r="G80" s="5353"/>
      <c r="H80" s="5353"/>
      <c r="I80" s="5353"/>
      <c r="J80" s="5353"/>
      <c r="K80" s="5353"/>
      <c r="L80" s="5353"/>
      <c r="M80" s="5353"/>
      <c r="N80" s="5353"/>
      <c r="O80" s="5353"/>
      <c r="P80" s="5353"/>
      <c r="Q80" s="4122"/>
      <c r="R80" s="1547"/>
    </row>
    <row r="81" spans="1:18" s="83" customFormat="1" ht="15" customHeight="1">
      <c r="A81" s="1568"/>
      <c r="B81" s="1568"/>
      <c r="C81" s="1568"/>
      <c r="D81" s="1568"/>
      <c r="E81" s="1568"/>
      <c r="F81" s="1568"/>
      <c r="G81" s="1568"/>
      <c r="H81" s="1568"/>
      <c r="I81" s="1568"/>
      <c r="J81" s="1568"/>
      <c r="K81" s="1568"/>
      <c r="L81" s="1568"/>
      <c r="M81" s="1568"/>
      <c r="N81" s="1568"/>
      <c r="O81" s="1568"/>
      <c r="P81" s="1568"/>
    </row>
    <row r="82" spans="1:18" s="1605" customFormat="1" ht="15" customHeight="1" thickBot="1">
      <c r="A82" s="4125"/>
      <c r="B82" s="4125"/>
      <c r="C82" s="4125"/>
      <c r="D82" s="4125"/>
      <c r="E82" s="4125"/>
      <c r="F82" s="4125"/>
      <c r="G82" s="4125"/>
      <c r="H82" s="4125"/>
      <c r="I82" s="4125"/>
      <c r="J82" s="4125"/>
      <c r="K82" s="4125"/>
      <c r="L82" s="4125"/>
      <c r="M82" s="4125"/>
      <c r="N82" s="4125"/>
      <c r="O82" s="4125"/>
      <c r="P82" s="1606" t="s">
        <v>
2501</v>
      </c>
      <c r="Q82" s="83"/>
      <c r="R82" s="83"/>
    </row>
    <row r="83" spans="1:18" ht="18" customHeight="1" thickTop="1">
      <c r="A83" s="5336" t="s">
        <v>
2180</v>
      </c>
      <c r="B83" s="5348" t="s">
        <v>
23</v>
      </c>
      <c r="C83" s="5348"/>
      <c r="D83" s="5339"/>
      <c r="E83" s="5336" t="s">
        <v>
2494</v>
      </c>
      <c r="F83" s="5348"/>
      <c r="G83" s="5348"/>
      <c r="H83" s="5349" t="s">
        <v>
2493</v>
      </c>
      <c r="I83" s="5350"/>
      <c r="J83" s="5351"/>
      <c r="K83" s="5349" t="s">
        <v>
2492</v>
      </c>
      <c r="L83" s="5350"/>
      <c r="M83" s="5351"/>
      <c r="N83" s="5348" t="s">
        <v>
2491</v>
      </c>
      <c r="O83" s="5348"/>
      <c r="P83" s="5335"/>
    </row>
    <row r="84" spans="1:18" ht="30" customHeight="1">
      <c r="A84" s="5338"/>
      <c r="B84" s="1602" t="s">
        <v>
2490</v>
      </c>
      <c r="C84" s="1602" t="s">
        <v>
2488</v>
      </c>
      <c r="D84" s="1604" t="s">
        <v>
2487</v>
      </c>
      <c r="E84" s="1603" t="s">
        <v>
2489</v>
      </c>
      <c r="F84" s="1602" t="s">
        <v>
2488</v>
      </c>
      <c r="G84" s="1602" t="s">
        <v>
2487</v>
      </c>
      <c r="H84" s="1602" t="s">
        <v>
2489</v>
      </c>
      <c r="I84" s="1602" t="s">
        <v>
2488</v>
      </c>
      <c r="J84" s="1602" t="s">
        <v>
2487</v>
      </c>
      <c r="K84" s="1602" t="s">
        <v>
2489</v>
      </c>
      <c r="L84" s="1602" t="s">
        <v>
2488</v>
      </c>
      <c r="M84" s="1601" t="s">
        <v>
2487</v>
      </c>
      <c r="N84" s="1602" t="s">
        <v>
2489</v>
      </c>
      <c r="O84" s="1602" t="s">
        <v>
2488</v>
      </c>
      <c r="P84" s="1601" t="s">
        <v>
2487</v>
      </c>
    </row>
    <row r="85" spans="1:18" s="32" customFormat="1" ht="18" customHeight="1">
      <c r="A85" s="1600"/>
      <c r="B85" s="1599" t="s">
        <v>
2485</v>
      </c>
      <c r="C85" s="1599" t="s">
        <v>
2485</v>
      </c>
      <c r="D85" s="1599" t="s">
        <v>
282</v>
      </c>
      <c r="E85" s="1599" t="s">
        <v>
2485</v>
      </c>
      <c r="F85" s="1599" t="s">
        <v>
2485</v>
      </c>
      <c r="G85" s="1599" t="s">
        <v>
282</v>
      </c>
      <c r="H85" s="1599" t="s">
        <v>
2485</v>
      </c>
      <c r="I85" s="1599" t="s">
        <v>
2486</v>
      </c>
      <c r="J85" s="1599" t="s">
        <v>
282</v>
      </c>
      <c r="K85" s="1599" t="s">
        <v>
2485</v>
      </c>
      <c r="L85" s="1599" t="s">
        <v>
2485</v>
      </c>
      <c r="M85" s="1599" t="s">
        <v>
282</v>
      </c>
      <c r="N85" s="1599" t="s">
        <v>
2485</v>
      </c>
      <c r="O85" s="1599" t="s">
        <v>
2485</v>
      </c>
      <c r="P85" s="1599" t="s">
        <v>
282</v>
      </c>
    </row>
    <row r="86" spans="1:18" ht="18" customHeight="1">
      <c r="A86" s="1598" t="s">
        <v>
465</v>
      </c>
      <c r="B86" s="1596">
        <v>
1404</v>
      </c>
      <c r="C86" s="1595">
        <v>
442</v>
      </c>
      <c r="D86" s="1594">
        <v>
31.5</v>
      </c>
      <c r="E86" s="1595">
        <v>
351</v>
      </c>
      <c r="F86" s="1595">
        <v>
80</v>
      </c>
      <c r="G86" s="1594">
        <v>
22.8</v>
      </c>
      <c r="H86" s="1595">
        <v>
351</v>
      </c>
      <c r="I86" s="1595">
        <v>
146</v>
      </c>
      <c r="J86" s="1594">
        <v>
41.6</v>
      </c>
      <c r="K86" s="1595">
        <v>
351</v>
      </c>
      <c r="L86" s="1595">
        <v>
129</v>
      </c>
      <c r="M86" s="1594">
        <v>
36.799999999999997</v>
      </c>
      <c r="N86" s="1595">
        <v>
351</v>
      </c>
      <c r="O86" s="1595">
        <v>
87</v>
      </c>
      <c r="P86" s="1594">
        <v>
24.8</v>
      </c>
    </row>
    <row r="87" spans="1:18" s="363" customFormat="1" ht="18" customHeight="1">
      <c r="A87" s="1597">
        <v>
2</v>
      </c>
      <c r="B87" s="1596">
        <v>
1178</v>
      </c>
      <c r="C87" s="1595">
        <v>
298</v>
      </c>
      <c r="D87" s="1594">
        <v>
25.3</v>
      </c>
      <c r="E87" s="1595">
        <v>
294</v>
      </c>
      <c r="F87" s="1595">
        <v>
117</v>
      </c>
      <c r="G87" s="1594">
        <v>
39.799999999999997</v>
      </c>
      <c r="H87" s="1595">
        <v>
294</v>
      </c>
      <c r="I87" s="1595">
        <v>
73</v>
      </c>
      <c r="J87" s="1594">
        <v>
24.83</v>
      </c>
      <c r="K87" s="1595">
        <v>
295</v>
      </c>
      <c r="L87" s="1595">
        <v>
59</v>
      </c>
      <c r="M87" s="1594">
        <v>
20</v>
      </c>
      <c r="N87" s="1595">
        <v>
295</v>
      </c>
      <c r="O87" s="1595">
        <v>
49</v>
      </c>
      <c r="P87" s="1594">
        <v>
16.61</v>
      </c>
    </row>
    <row r="88" spans="1:18" s="355" customFormat="1" ht="18" customHeight="1">
      <c r="A88" s="1460">
        <v>
3</v>
      </c>
      <c r="B88" s="1593">
        <f>
SUM(E88,H88,K88,N88)</f>
        <v>
1412</v>
      </c>
      <c r="C88" s="1592">
        <f>
SUM(F88,I88,L88,O88)</f>
        <v>
1053</v>
      </c>
      <c r="D88" s="1591">
        <f>
ROUND(C88/B88*100,2)</f>
        <v>
74.58</v>
      </c>
      <c r="E88" s="4181">
        <v>
353</v>
      </c>
      <c r="F88" s="4181">
        <v>
323</v>
      </c>
      <c r="G88" s="4182">
        <f>
ROUND(F88/E88*100,2)</f>
        <v>
91.5</v>
      </c>
      <c r="H88" s="4181">
        <v>
353</v>
      </c>
      <c r="I88" s="4181">
        <v>
319</v>
      </c>
      <c r="J88" s="4182">
        <f>
ROUND(I88/H88*100,2)</f>
        <v>
90.37</v>
      </c>
      <c r="K88" s="4181">
        <v>
353</v>
      </c>
      <c r="L88" s="4181">
        <v>
304</v>
      </c>
      <c r="M88" s="4182">
        <f>
ROUND(L88/K88*100,2)</f>
        <v>
86.12</v>
      </c>
      <c r="N88" s="4181">
        <v>
353</v>
      </c>
      <c r="O88" s="4181">
        <v>
107</v>
      </c>
      <c r="P88" s="4182">
        <f>
ROUND(O88/N88*100,2)</f>
        <v>
30.31</v>
      </c>
    </row>
    <row r="89" spans="1:18" s="1605" customFormat="1" ht="15" customHeight="1">
      <c r="A89" s="4125" t="s">
        <v>
2500</v>
      </c>
      <c r="B89" s="4125"/>
      <c r="C89" s="4125"/>
      <c r="D89" s="4125"/>
      <c r="E89" s="4125"/>
      <c r="F89" s="4125"/>
      <c r="G89" s="4125"/>
      <c r="H89" s="4125"/>
      <c r="I89" s="4125"/>
      <c r="J89" s="4125"/>
      <c r="K89" s="4125"/>
      <c r="L89" s="4125"/>
      <c r="M89" s="4125"/>
      <c r="N89" s="4125"/>
      <c r="O89" s="4125"/>
      <c r="P89" s="4125"/>
      <c r="Q89" s="83"/>
      <c r="R89" s="83"/>
    </row>
    <row r="90" spans="1:18" s="1605" customFormat="1" ht="15" customHeight="1">
      <c r="A90" s="4125"/>
      <c r="B90" s="4125"/>
      <c r="C90" s="4125"/>
      <c r="D90" s="4125"/>
      <c r="E90" s="4125"/>
      <c r="F90" s="4125"/>
      <c r="G90" s="4125"/>
      <c r="H90" s="4125"/>
      <c r="I90" s="4125"/>
      <c r="J90" s="4125"/>
      <c r="K90" s="4125"/>
      <c r="L90" s="4125"/>
      <c r="M90" s="4125"/>
      <c r="N90" s="4125"/>
      <c r="O90" s="4125"/>
      <c r="P90" s="4125"/>
      <c r="Q90" s="83"/>
      <c r="R90" s="83"/>
    </row>
    <row r="91" spans="1:18" s="1607" customFormat="1" ht="26.1" customHeight="1">
      <c r="A91" s="5353" t="s">
        <v>
9440</v>
      </c>
      <c r="B91" s="5353"/>
      <c r="C91" s="5353"/>
      <c r="D91" s="5353"/>
      <c r="E91" s="5353"/>
      <c r="F91" s="5353"/>
      <c r="G91" s="5353"/>
      <c r="H91" s="5353"/>
      <c r="I91" s="5353"/>
      <c r="J91" s="5353"/>
      <c r="K91" s="5353"/>
      <c r="L91" s="5353"/>
      <c r="M91" s="5353"/>
      <c r="N91" s="5353"/>
      <c r="O91" s="5353"/>
      <c r="P91" s="5353"/>
      <c r="Q91" s="4122"/>
      <c r="R91" s="1547"/>
    </row>
    <row r="92" spans="1:18" s="83" customFormat="1" ht="15" customHeight="1">
      <c r="A92" s="1568"/>
      <c r="B92" s="1568"/>
      <c r="C92" s="1568"/>
      <c r="D92" s="1568"/>
      <c r="E92" s="1568"/>
      <c r="F92" s="1568"/>
      <c r="G92" s="1568"/>
      <c r="H92" s="1568"/>
      <c r="I92" s="1568"/>
      <c r="J92" s="1568"/>
      <c r="K92" s="1568"/>
      <c r="L92" s="1568"/>
      <c r="M92" s="1568"/>
      <c r="N92" s="1568"/>
      <c r="O92" s="1568"/>
      <c r="P92" s="1568"/>
    </row>
    <row r="93" spans="1:18" s="1605" customFormat="1" ht="15" customHeight="1" thickBot="1">
      <c r="A93" s="4125"/>
      <c r="B93" s="4125"/>
      <c r="C93" s="4125"/>
      <c r="D93" s="4125"/>
      <c r="E93" s="4125"/>
      <c r="F93" s="4125"/>
      <c r="G93" s="4125"/>
      <c r="H93" s="4125"/>
      <c r="I93" s="4125"/>
      <c r="J93" s="4125"/>
      <c r="K93" s="4125"/>
      <c r="L93" s="4125"/>
      <c r="M93" s="4125"/>
      <c r="N93" s="4125"/>
      <c r="O93" s="4125"/>
      <c r="P93" s="1606" t="s">
        <v>
2499</v>
      </c>
      <c r="Q93" s="83"/>
      <c r="R93" s="83"/>
    </row>
    <row r="94" spans="1:18" ht="18" customHeight="1" thickTop="1">
      <c r="A94" s="5336" t="s">
        <v>
2180</v>
      </c>
      <c r="B94" s="5348" t="s">
        <v>
23</v>
      </c>
      <c r="C94" s="5348"/>
      <c r="D94" s="5339"/>
      <c r="E94" s="5336" t="s">
        <v>
2494</v>
      </c>
      <c r="F94" s="5348"/>
      <c r="G94" s="5348"/>
      <c r="H94" s="5349" t="s">
        <v>
2493</v>
      </c>
      <c r="I94" s="5350"/>
      <c r="J94" s="5351"/>
      <c r="K94" s="5349" t="s">
        <v>
2492</v>
      </c>
      <c r="L94" s="5350"/>
      <c r="M94" s="5351"/>
      <c r="N94" s="5348" t="s">
        <v>
2491</v>
      </c>
      <c r="O94" s="5348"/>
      <c r="P94" s="5335"/>
    </row>
    <row r="95" spans="1:18" ht="30" customHeight="1">
      <c r="A95" s="5338"/>
      <c r="B95" s="1602" t="s">
        <v>
2490</v>
      </c>
      <c r="C95" s="1602" t="s">
        <v>
2488</v>
      </c>
      <c r="D95" s="1604" t="s">
        <v>
2487</v>
      </c>
      <c r="E95" s="1603" t="s">
        <v>
2489</v>
      </c>
      <c r="F95" s="1602" t="s">
        <v>
2488</v>
      </c>
      <c r="G95" s="1602" t="s">
        <v>
2487</v>
      </c>
      <c r="H95" s="1602" t="s">
        <v>
2489</v>
      </c>
      <c r="I95" s="1602" t="s">
        <v>
2488</v>
      </c>
      <c r="J95" s="1602" t="s">
        <v>
2487</v>
      </c>
      <c r="K95" s="1602" t="s">
        <v>
2489</v>
      </c>
      <c r="L95" s="1602" t="s">
        <v>
2488</v>
      </c>
      <c r="M95" s="1601" t="s">
        <v>
2487</v>
      </c>
      <c r="N95" s="1602" t="s">
        <v>
2489</v>
      </c>
      <c r="O95" s="1602" t="s">
        <v>
2488</v>
      </c>
      <c r="P95" s="1601" t="s">
        <v>
2487</v>
      </c>
    </row>
    <row r="96" spans="1:18" s="32" customFormat="1" ht="18" customHeight="1">
      <c r="A96" s="1600"/>
      <c r="B96" s="1599" t="s">
        <v>
2485</v>
      </c>
      <c r="C96" s="1599" t="s">
        <v>
2485</v>
      </c>
      <c r="D96" s="1599" t="s">
        <v>
282</v>
      </c>
      <c r="E96" s="1599" t="s">
        <v>
2485</v>
      </c>
      <c r="F96" s="1599" t="s">
        <v>
2485</v>
      </c>
      <c r="G96" s="1599" t="s">
        <v>
282</v>
      </c>
      <c r="H96" s="1599" t="s">
        <v>
2485</v>
      </c>
      <c r="I96" s="1599" t="s">
        <v>
2486</v>
      </c>
      <c r="J96" s="1599" t="s">
        <v>
282</v>
      </c>
      <c r="K96" s="1599" t="s">
        <v>
2485</v>
      </c>
      <c r="L96" s="1599" t="s">
        <v>
2485</v>
      </c>
      <c r="M96" s="1599" t="s">
        <v>
282</v>
      </c>
      <c r="N96" s="1599" t="s">
        <v>
2485</v>
      </c>
      <c r="O96" s="1599" t="s">
        <v>
2485</v>
      </c>
      <c r="P96" s="1599" t="s">
        <v>
282</v>
      </c>
    </row>
    <row r="97" spans="1:18" ht="18" customHeight="1">
      <c r="A97" s="1598" t="s">
        <v>
465</v>
      </c>
      <c r="B97" s="1596">
        <v>
1417</v>
      </c>
      <c r="C97" s="1595">
        <v>
674</v>
      </c>
      <c r="D97" s="1594">
        <v>
47.6</v>
      </c>
      <c r="E97" s="1595">
        <v>
355</v>
      </c>
      <c r="F97" s="1595">
        <v>
151</v>
      </c>
      <c r="G97" s="1594">
        <v>
42.5</v>
      </c>
      <c r="H97" s="1595">
        <v>
354</v>
      </c>
      <c r="I97" s="1595">
        <v>
201</v>
      </c>
      <c r="J97" s="1594">
        <v>
56.8</v>
      </c>
      <c r="K97" s="1595">
        <v>
354</v>
      </c>
      <c r="L97" s="1595">
        <v>
167</v>
      </c>
      <c r="M97" s="1594">
        <v>
47.2</v>
      </c>
      <c r="N97" s="1595">
        <v>
354</v>
      </c>
      <c r="O97" s="1595">
        <v>
155</v>
      </c>
      <c r="P97" s="1594">
        <v>
43.8</v>
      </c>
    </row>
    <row r="98" spans="1:18" s="363" customFormat="1" ht="18" customHeight="1">
      <c r="A98" s="1597">
        <v>
2</v>
      </c>
      <c r="B98" s="1596">
        <v>
1184</v>
      </c>
      <c r="C98" s="1595">
        <v>
357</v>
      </c>
      <c r="D98" s="1594">
        <v>
30.15</v>
      </c>
      <c r="E98" s="1595">
        <v>
296</v>
      </c>
      <c r="F98" s="1595">
        <v>
73</v>
      </c>
      <c r="G98" s="1594">
        <v>
24.66</v>
      </c>
      <c r="H98" s="1595">
        <v>
296</v>
      </c>
      <c r="I98" s="1595">
        <v>
97</v>
      </c>
      <c r="J98" s="1594">
        <v>
32.770000000000003</v>
      </c>
      <c r="K98" s="1595">
        <v>
296</v>
      </c>
      <c r="L98" s="1595">
        <v>
90</v>
      </c>
      <c r="M98" s="1594">
        <v>
30.41</v>
      </c>
      <c r="N98" s="1595">
        <v>
296</v>
      </c>
      <c r="O98" s="1595">
        <v>
97</v>
      </c>
      <c r="P98" s="1594">
        <v>
32.770000000000003</v>
      </c>
    </row>
    <row r="99" spans="1:18" s="355" customFormat="1" ht="18" customHeight="1">
      <c r="A99" s="1460">
        <v>
3</v>
      </c>
      <c r="B99" s="1593">
        <f>
SUM(E99,H99,K99,N99)</f>
        <v>
1421</v>
      </c>
      <c r="C99" s="1592">
        <f>
SUM(F99,I99,L99,O99)</f>
        <v>
556</v>
      </c>
      <c r="D99" s="1591">
        <f>
ROUND(C99/B99*100,2)</f>
        <v>
39.130000000000003</v>
      </c>
      <c r="E99" s="4181">
        <v>
355</v>
      </c>
      <c r="F99" s="4181">
        <v>
94</v>
      </c>
      <c r="G99" s="4182">
        <f>
ROUND(F99/E99*100,2)</f>
        <v>
26.48</v>
      </c>
      <c r="H99" s="4181">
        <v>
355</v>
      </c>
      <c r="I99" s="4181">
        <v>
151</v>
      </c>
      <c r="J99" s="4182">
        <f>
ROUND(I99/H99*100,2)</f>
        <v>
42.54</v>
      </c>
      <c r="K99" s="4181">
        <v>
355</v>
      </c>
      <c r="L99" s="4181">
        <v>
147</v>
      </c>
      <c r="M99" s="4182">
        <f>
ROUND(L99/K99*100,2)</f>
        <v>
41.41</v>
      </c>
      <c r="N99" s="4181">
        <v>
356</v>
      </c>
      <c r="O99" s="4181">
        <v>
164</v>
      </c>
      <c r="P99" s="4182">
        <f>
ROUND(O99/N99*100,2)</f>
        <v>
46.07</v>
      </c>
    </row>
    <row r="100" spans="1:18" s="1605" customFormat="1" ht="15" customHeight="1">
      <c r="A100" s="5352" t="s">
        <v>
2498</v>
      </c>
      <c r="B100" s="5352"/>
      <c r="C100" s="5352"/>
      <c r="D100" s="5352"/>
      <c r="E100" s="4125"/>
      <c r="F100" s="4125"/>
      <c r="G100" s="4125"/>
      <c r="H100" s="4125"/>
      <c r="I100" s="4125"/>
      <c r="J100" s="4125"/>
      <c r="K100" s="4125"/>
      <c r="L100" s="4125"/>
      <c r="M100" s="4125"/>
      <c r="N100" s="4125"/>
      <c r="O100" s="4125"/>
      <c r="P100" s="4125"/>
      <c r="Q100" s="83"/>
      <c r="R100" s="83"/>
    </row>
    <row r="101" spans="1:18" s="1605" customFormat="1" ht="15" customHeight="1">
      <c r="A101" s="4125"/>
      <c r="B101" s="4125"/>
      <c r="C101" s="4125"/>
      <c r="D101" s="4125"/>
      <c r="E101" s="4125"/>
      <c r="F101" s="4125"/>
      <c r="G101" s="4125"/>
      <c r="H101" s="4125"/>
      <c r="I101" s="4125"/>
      <c r="J101" s="4125"/>
      <c r="K101" s="4125"/>
      <c r="L101" s="4125"/>
      <c r="M101" s="4125"/>
      <c r="N101" s="4125"/>
      <c r="O101" s="4125"/>
      <c r="P101" s="4125"/>
      <c r="Q101" s="83"/>
      <c r="R101" s="83"/>
    </row>
    <row r="102" spans="1:18" s="1607" customFormat="1" ht="26.1" customHeight="1">
      <c r="A102" s="5353" t="s">
        <v>
9441</v>
      </c>
      <c r="B102" s="5353"/>
      <c r="C102" s="5353"/>
      <c r="D102" s="5353"/>
      <c r="E102" s="5353"/>
      <c r="F102" s="5353"/>
      <c r="G102" s="5353"/>
      <c r="H102" s="5353"/>
      <c r="I102" s="5353"/>
      <c r="J102" s="5353"/>
      <c r="K102" s="5353"/>
      <c r="L102" s="5353"/>
      <c r="M102" s="5353"/>
      <c r="N102" s="5353"/>
      <c r="O102" s="5353"/>
      <c r="P102" s="5353"/>
      <c r="Q102" s="4122"/>
      <c r="R102" s="1547"/>
    </row>
    <row r="103" spans="1:18" s="83" customFormat="1" ht="15" customHeight="1">
      <c r="A103" s="1568"/>
      <c r="B103" s="1568"/>
      <c r="C103" s="1568"/>
      <c r="D103" s="1568"/>
      <c r="E103" s="1568"/>
      <c r="F103" s="1568"/>
      <c r="G103" s="1568"/>
      <c r="H103" s="1568"/>
      <c r="I103" s="1568"/>
      <c r="J103" s="1568"/>
      <c r="K103" s="1568"/>
      <c r="L103" s="1568"/>
      <c r="M103" s="1568"/>
      <c r="N103" s="1568"/>
      <c r="O103" s="1568"/>
      <c r="P103" s="1568"/>
    </row>
    <row r="104" spans="1:18" s="1605" customFormat="1" ht="15" customHeight="1" thickBot="1">
      <c r="A104" s="4125"/>
      <c r="B104" s="4125"/>
      <c r="C104" s="4125"/>
      <c r="D104" s="4125"/>
      <c r="E104" s="4125"/>
      <c r="F104" s="4125"/>
      <c r="G104" s="4125"/>
      <c r="H104" s="4125"/>
      <c r="I104" s="4125"/>
      <c r="J104" s="4125"/>
      <c r="K104" s="4125"/>
      <c r="L104" s="4125"/>
      <c r="M104" s="4125"/>
      <c r="N104" s="4125"/>
      <c r="O104" s="4125"/>
      <c r="P104" s="1606" t="s">
        <v>
2497</v>
      </c>
      <c r="Q104" s="83"/>
      <c r="R104" s="83"/>
    </row>
    <row r="105" spans="1:18" ht="18" customHeight="1" thickTop="1">
      <c r="A105" s="5336" t="s">
        <v>
2180</v>
      </c>
      <c r="B105" s="5348" t="s">
        <v>
23</v>
      </c>
      <c r="C105" s="5348"/>
      <c r="D105" s="5339"/>
      <c r="E105" s="5336" t="s">
        <v>
2494</v>
      </c>
      <c r="F105" s="5348"/>
      <c r="G105" s="5348"/>
      <c r="H105" s="5349" t="s">
        <v>
2493</v>
      </c>
      <c r="I105" s="5350"/>
      <c r="J105" s="5351"/>
      <c r="K105" s="5349" t="s">
        <v>
2492</v>
      </c>
      <c r="L105" s="5350"/>
      <c r="M105" s="5351"/>
      <c r="N105" s="5348" t="s">
        <v>
2491</v>
      </c>
      <c r="O105" s="5348"/>
      <c r="P105" s="5335"/>
    </row>
    <row r="106" spans="1:18" ht="30" customHeight="1">
      <c r="A106" s="5338"/>
      <c r="B106" s="1602" t="s">
        <v>
2490</v>
      </c>
      <c r="C106" s="1602" t="s">
        <v>
2488</v>
      </c>
      <c r="D106" s="1604" t="s">
        <v>
2487</v>
      </c>
      <c r="E106" s="1603" t="s">
        <v>
2489</v>
      </c>
      <c r="F106" s="1602" t="s">
        <v>
2488</v>
      </c>
      <c r="G106" s="1602" t="s">
        <v>
2487</v>
      </c>
      <c r="H106" s="1602" t="s">
        <v>
2489</v>
      </c>
      <c r="I106" s="1602" t="s">
        <v>
2488</v>
      </c>
      <c r="J106" s="1602" t="s">
        <v>
2487</v>
      </c>
      <c r="K106" s="1602" t="s">
        <v>
2489</v>
      </c>
      <c r="L106" s="1602" t="s">
        <v>
2488</v>
      </c>
      <c r="M106" s="1601" t="s">
        <v>
2487</v>
      </c>
      <c r="N106" s="1602" t="s">
        <v>
2489</v>
      </c>
      <c r="O106" s="1602" t="s">
        <v>
2488</v>
      </c>
      <c r="P106" s="1601" t="s">
        <v>
2487</v>
      </c>
    </row>
    <row r="107" spans="1:18" s="32" customFormat="1" ht="18" customHeight="1">
      <c r="A107" s="1600"/>
      <c r="B107" s="1599" t="s">
        <v>
2485</v>
      </c>
      <c r="C107" s="1599" t="s">
        <v>
2485</v>
      </c>
      <c r="D107" s="1599" t="s">
        <v>
282</v>
      </c>
      <c r="E107" s="1599" t="s">
        <v>
2485</v>
      </c>
      <c r="F107" s="1599" t="s">
        <v>
2485</v>
      </c>
      <c r="G107" s="1599" t="s">
        <v>
282</v>
      </c>
      <c r="H107" s="1599" t="s">
        <v>
2485</v>
      </c>
      <c r="I107" s="1599" t="s">
        <v>
2486</v>
      </c>
      <c r="J107" s="1599" t="s">
        <v>
282</v>
      </c>
      <c r="K107" s="1599" t="s">
        <v>
2485</v>
      </c>
      <c r="L107" s="1599" t="s">
        <v>
2485</v>
      </c>
      <c r="M107" s="1599" t="s">
        <v>
282</v>
      </c>
      <c r="N107" s="1599" t="s">
        <v>
2485</v>
      </c>
      <c r="O107" s="1599" t="s">
        <v>
2485</v>
      </c>
      <c r="P107" s="1599" t="s">
        <v>
282</v>
      </c>
    </row>
    <row r="108" spans="1:18" ht="18" customHeight="1">
      <c r="A108" s="1598" t="s">
        <v>
465</v>
      </c>
      <c r="B108" s="1596">
        <v>
1422</v>
      </c>
      <c r="C108" s="1595">
        <v>
635</v>
      </c>
      <c r="D108" s="1594">
        <v>
44.7</v>
      </c>
      <c r="E108" s="1595">
        <v>
355</v>
      </c>
      <c r="F108" s="1595">
        <v>
127</v>
      </c>
      <c r="G108" s="1594">
        <v>
35.799999999999997</v>
      </c>
      <c r="H108" s="1595">
        <v>
356</v>
      </c>
      <c r="I108" s="1595">
        <v>
199</v>
      </c>
      <c r="J108" s="1594">
        <v>
55.9</v>
      </c>
      <c r="K108" s="1595">
        <v>
356</v>
      </c>
      <c r="L108" s="1595">
        <v>
141</v>
      </c>
      <c r="M108" s="1594">
        <v>
39.6</v>
      </c>
      <c r="N108" s="1595">
        <v>
355</v>
      </c>
      <c r="O108" s="1595">
        <v>
168</v>
      </c>
      <c r="P108" s="1594">
        <v>
47.3</v>
      </c>
    </row>
    <row r="109" spans="1:18" s="363" customFormat="1" ht="18" customHeight="1">
      <c r="A109" s="1597">
        <v>
2</v>
      </c>
      <c r="B109" s="1596">
        <v>
1180</v>
      </c>
      <c r="C109" s="1595">
        <v>
400</v>
      </c>
      <c r="D109" s="1594">
        <v>
33.9</v>
      </c>
      <c r="E109" s="1595">
        <v>
295</v>
      </c>
      <c r="F109" s="1595">
        <v>
76</v>
      </c>
      <c r="G109" s="1594">
        <v>
25.76</v>
      </c>
      <c r="H109" s="1595">
        <v>
295</v>
      </c>
      <c r="I109" s="1595">
        <v>
100</v>
      </c>
      <c r="J109" s="1594">
        <v>
33.9</v>
      </c>
      <c r="K109" s="1595">
        <v>
295</v>
      </c>
      <c r="L109" s="1595">
        <v>
116</v>
      </c>
      <c r="M109" s="1594">
        <v>
39.32</v>
      </c>
      <c r="N109" s="1595">
        <v>
295</v>
      </c>
      <c r="O109" s="1595">
        <v>
108</v>
      </c>
      <c r="P109" s="1594">
        <v>
36.61</v>
      </c>
    </row>
    <row r="110" spans="1:18" s="355" customFormat="1" ht="18" customHeight="1">
      <c r="A110" s="1460">
        <v>
3</v>
      </c>
      <c r="B110" s="1593">
        <f>
SUM(E110,H110,K110,N110)</f>
        <v>
1418</v>
      </c>
      <c r="C110" s="1592">
        <f>
SUM(F110,I110,L110,O110)</f>
        <v>
556</v>
      </c>
      <c r="D110" s="1591">
        <f>
ROUND(C110/B110*100,2)</f>
        <v>
39.21</v>
      </c>
      <c r="E110" s="4181">
        <v>
354</v>
      </c>
      <c r="F110" s="4181">
        <v>
115</v>
      </c>
      <c r="G110" s="4182">
        <f>
ROUND(F110/E110*100,2)</f>
        <v>
32.49</v>
      </c>
      <c r="H110" s="4181">
        <v>
354</v>
      </c>
      <c r="I110" s="4181">
        <v>
149</v>
      </c>
      <c r="J110" s="4182">
        <f>
ROUND(I110/H110*100,2)</f>
        <v>
42.09</v>
      </c>
      <c r="K110" s="4181">
        <v>
355</v>
      </c>
      <c r="L110" s="4181">
        <v>
162</v>
      </c>
      <c r="M110" s="4182">
        <f>
ROUND(L110/K110*100,2)</f>
        <v>
45.63</v>
      </c>
      <c r="N110" s="4181">
        <v>
355</v>
      </c>
      <c r="O110" s="4181">
        <v>
130</v>
      </c>
      <c r="P110" s="4182">
        <f>
ROUND(O110/N110*100,2)</f>
        <v>
36.619999999999997</v>
      </c>
    </row>
    <row r="111" spans="1:18" s="1605" customFormat="1" ht="15" customHeight="1">
      <c r="A111" s="4125" t="s">
        <v>
2496</v>
      </c>
      <c r="B111" s="4125"/>
      <c r="C111" s="4125"/>
      <c r="D111" s="4125"/>
      <c r="E111" s="4125"/>
      <c r="F111" s="4125"/>
      <c r="G111" s="4125"/>
      <c r="H111" s="4125"/>
      <c r="I111" s="4125"/>
      <c r="J111" s="4125"/>
      <c r="K111" s="4125"/>
      <c r="L111" s="4125"/>
      <c r="M111" s="4125"/>
      <c r="N111" s="4125"/>
      <c r="O111" s="4125"/>
      <c r="P111" s="4125"/>
      <c r="Q111" s="83"/>
      <c r="R111" s="83"/>
    </row>
    <row r="112" spans="1:18" s="1605" customFormat="1" ht="15" customHeight="1">
      <c r="A112" s="4125"/>
      <c r="B112" s="4125"/>
      <c r="C112" s="4125"/>
      <c r="D112" s="4125"/>
      <c r="E112" s="4125"/>
      <c r="F112" s="4125"/>
      <c r="G112" s="4125"/>
      <c r="H112" s="4125"/>
      <c r="I112" s="4125"/>
      <c r="J112" s="4125"/>
      <c r="K112" s="4125"/>
      <c r="L112" s="4125"/>
      <c r="M112" s="4125"/>
      <c r="N112" s="4125"/>
      <c r="O112" s="4125"/>
      <c r="P112" s="4125"/>
      <c r="Q112" s="83"/>
      <c r="R112" s="83"/>
    </row>
    <row r="113" spans="1:18" s="1607" customFormat="1" ht="26.1" customHeight="1">
      <c r="A113" s="5353" t="s">
        <v>
9442</v>
      </c>
      <c r="B113" s="5353"/>
      <c r="C113" s="5353"/>
      <c r="D113" s="5353"/>
      <c r="E113" s="5353"/>
      <c r="F113" s="5353"/>
      <c r="G113" s="5353"/>
      <c r="H113" s="5353"/>
      <c r="I113" s="5353"/>
      <c r="J113" s="5353"/>
      <c r="K113" s="5353"/>
      <c r="L113" s="5353"/>
      <c r="M113" s="5353"/>
      <c r="N113" s="5353"/>
      <c r="O113" s="5353"/>
      <c r="P113" s="5353"/>
      <c r="Q113" s="4122"/>
      <c r="R113" s="1547"/>
    </row>
    <row r="114" spans="1:18" s="83" customFormat="1" ht="15" customHeight="1">
      <c r="A114" s="1568"/>
      <c r="B114" s="1568"/>
      <c r="C114" s="1568"/>
      <c r="D114" s="1568"/>
      <c r="E114" s="1568"/>
      <c r="F114" s="1568"/>
      <c r="G114" s="1568"/>
      <c r="H114" s="1568"/>
      <c r="I114" s="1568"/>
      <c r="J114" s="1568"/>
      <c r="K114" s="1568"/>
      <c r="L114" s="1568"/>
      <c r="M114" s="1568"/>
      <c r="N114" s="1568"/>
      <c r="O114" s="1568"/>
      <c r="P114" s="1568"/>
    </row>
    <row r="115" spans="1:18" s="1605" customFormat="1" ht="15" customHeight="1" thickBot="1">
      <c r="A115" s="4125"/>
      <c r="B115" s="4125"/>
      <c r="C115" s="4125"/>
      <c r="D115" s="4125"/>
      <c r="E115" s="4125"/>
      <c r="F115" s="4125"/>
      <c r="G115" s="4125"/>
      <c r="H115" s="4125"/>
      <c r="I115" s="4125"/>
      <c r="J115" s="4125"/>
      <c r="K115" s="4125"/>
      <c r="L115" s="4125"/>
      <c r="M115" s="4125"/>
      <c r="N115" s="4125"/>
      <c r="O115" s="4125"/>
      <c r="P115" s="1606" t="s">
        <v>
2495</v>
      </c>
      <c r="Q115" s="83"/>
      <c r="R115" s="83"/>
    </row>
    <row r="116" spans="1:18" ht="18" customHeight="1" thickTop="1">
      <c r="A116" s="5336" t="s">
        <v>
2180</v>
      </c>
      <c r="B116" s="5348" t="s">
        <v>
23</v>
      </c>
      <c r="C116" s="5348"/>
      <c r="D116" s="5339"/>
      <c r="E116" s="5336" t="s">
        <v>
2494</v>
      </c>
      <c r="F116" s="5348"/>
      <c r="G116" s="5348"/>
      <c r="H116" s="5349" t="s">
        <v>
2493</v>
      </c>
      <c r="I116" s="5350"/>
      <c r="J116" s="5351"/>
      <c r="K116" s="5349" t="s">
        <v>
2492</v>
      </c>
      <c r="L116" s="5350"/>
      <c r="M116" s="5351"/>
      <c r="N116" s="5348" t="s">
        <v>
2491</v>
      </c>
      <c r="O116" s="5348"/>
      <c r="P116" s="5335"/>
    </row>
    <row r="117" spans="1:18" ht="30" customHeight="1">
      <c r="A117" s="5338"/>
      <c r="B117" s="1602" t="s">
        <v>
2490</v>
      </c>
      <c r="C117" s="1602" t="s">
        <v>
2488</v>
      </c>
      <c r="D117" s="1604" t="s">
        <v>
2487</v>
      </c>
      <c r="E117" s="1603" t="s">
        <v>
2489</v>
      </c>
      <c r="F117" s="1602" t="s">
        <v>
2488</v>
      </c>
      <c r="G117" s="1602" t="s">
        <v>
2487</v>
      </c>
      <c r="H117" s="1602" t="s">
        <v>
2489</v>
      </c>
      <c r="I117" s="1602" t="s">
        <v>
2488</v>
      </c>
      <c r="J117" s="1602" t="s">
        <v>
2487</v>
      </c>
      <c r="K117" s="1602" t="s">
        <v>
2489</v>
      </c>
      <c r="L117" s="1602" t="s">
        <v>
2488</v>
      </c>
      <c r="M117" s="1601" t="s">
        <v>
2487</v>
      </c>
      <c r="N117" s="1602" t="s">
        <v>
2489</v>
      </c>
      <c r="O117" s="1602" t="s">
        <v>
2488</v>
      </c>
      <c r="P117" s="1601" t="s">
        <v>
2487</v>
      </c>
    </row>
    <row r="118" spans="1:18" s="32" customFormat="1" ht="18" customHeight="1">
      <c r="A118" s="1600"/>
      <c r="B118" s="1599" t="s">
        <v>
2485</v>
      </c>
      <c r="C118" s="1599" t="s">
        <v>
2485</v>
      </c>
      <c r="D118" s="1599" t="s">
        <v>
282</v>
      </c>
      <c r="E118" s="1599" t="s">
        <v>
2485</v>
      </c>
      <c r="F118" s="1599" t="s">
        <v>
2485</v>
      </c>
      <c r="G118" s="1599" t="s">
        <v>
282</v>
      </c>
      <c r="H118" s="1599" t="s">
        <v>
2485</v>
      </c>
      <c r="I118" s="1599" t="s">
        <v>
2486</v>
      </c>
      <c r="J118" s="1599" t="s">
        <v>
282</v>
      </c>
      <c r="K118" s="1599" t="s">
        <v>
2485</v>
      </c>
      <c r="L118" s="1599" t="s">
        <v>
2485</v>
      </c>
      <c r="M118" s="1599" t="s">
        <v>
282</v>
      </c>
      <c r="N118" s="1599" t="s">
        <v>
2485</v>
      </c>
      <c r="O118" s="1599" t="s">
        <v>
2485</v>
      </c>
      <c r="P118" s="1599" t="s">
        <v>
282</v>
      </c>
    </row>
    <row r="119" spans="1:18" ht="18" customHeight="1">
      <c r="A119" s="1598" t="s">
        <v>
465</v>
      </c>
      <c r="B119" s="1596">
        <v>
1416</v>
      </c>
      <c r="C119" s="1595">
        <v>
815</v>
      </c>
      <c r="D119" s="1594">
        <v>
57.6</v>
      </c>
      <c r="E119" s="1595">
        <v>
354</v>
      </c>
      <c r="F119" s="1595">
        <v>
165</v>
      </c>
      <c r="G119" s="1594">
        <v>
46.6</v>
      </c>
      <c r="H119" s="1595">
        <v>
354</v>
      </c>
      <c r="I119" s="1595">
        <v>
238</v>
      </c>
      <c r="J119" s="1594">
        <v>
67.2</v>
      </c>
      <c r="K119" s="1595">
        <v>
354</v>
      </c>
      <c r="L119" s="1595">
        <v>
254</v>
      </c>
      <c r="M119" s="1594">
        <v>
71.8</v>
      </c>
      <c r="N119" s="1595">
        <v>
354</v>
      </c>
      <c r="O119" s="1595">
        <v>
158</v>
      </c>
      <c r="P119" s="1594">
        <v>
44.6</v>
      </c>
    </row>
    <row r="120" spans="1:18" s="363" customFormat="1" ht="18" customHeight="1">
      <c r="A120" s="1597">
        <v>
2</v>
      </c>
      <c r="B120" s="1596">
        <v>
1185</v>
      </c>
      <c r="C120" s="1595">
        <v>
459</v>
      </c>
      <c r="D120" s="1594">
        <v>
38.729999999999997</v>
      </c>
      <c r="E120" s="1595">
        <v>
296</v>
      </c>
      <c r="F120" s="1595">
        <v>
108</v>
      </c>
      <c r="G120" s="1594">
        <v>
36.49</v>
      </c>
      <c r="H120" s="1595">
        <v>
296</v>
      </c>
      <c r="I120" s="1595">
        <v>
136</v>
      </c>
      <c r="J120" s="1594">
        <v>
45.95</v>
      </c>
      <c r="K120" s="1595">
        <v>
296</v>
      </c>
      <c r="L120" s="1595">
        <v>
150</v>
      </c>
      <c r="M120" s="1594">
        <v>
50.68</v>
      </c>
      <c r="N120" s="1595">
        <v>
297</v>
      </c>
      <c r="O120" s="1595">
        <v>
65</v>
      </c>
      <c r="P120" s="1594">
        <v>
21.89</v>
      </c>
    </row>
    <row r="121" spans="1:18" s="355" customFormat="1" ht="18" customHeight="1">
      <c r="A121" s="1460">
        <v>
3</v>
      </c>
      <c r="B121" s="1593">
        <f>
SUM(E121,H121,K121,N121)</f>
        <v>
1415</v>
      </c>
      <c r="C121" s="1592">
        <f>
SUM(F121,I121,L121,O121)</f>
        <v>
617</v>
      </c>
      <c r="D121" s="1591">
        <f>
ROUND(C121/B121*100,2)</f>
        <v>
43.6</v>
      </c>
      <c r="E121" s="4181">
        <v>
353</v>
      </c>
      <c r="F121" s="4181">
        <v>
145</v>
      </c>
      <c r="G121" s="4182">
        <f>
ROUND(F121/E121*100,2)</f>
        <v>
41.08</v>
      </c>
      <c r="H121" s="4181">
        <v>
354</v>
      </c>
      <c r="I121" s="4181">
        <v>
155</v>
      </c>
      <c r="J121" s="4182">
        <f>
ROUND(I121/H121*100,2)</f>
        <v>
43.79</v>
      </c>
      <c r="K121" s="4181">
        <v>
354</v>
      </c>
      <c r="L121" s="4181">
        <v>
185</v>
      </c>
      <c r="M121" s="4182">
        <f>
ROUND(L121/K121*100,2)</f>
        <v>
52.26</v>
      </c>
      <c r="N121" s="4181">
        <v>
354</v>
      </c>
      <c r="O121" s="4181">
        <v>
132</v>
      </c>
      <c r="P121" s="4182">
        <f>
ROUND(O121/N121*100,2)</f>
        <v>
37.29</v>
      </c>
    </row>
    <row r="122" spans="1:18" s="1587" customFormat="1" ht="15" customHeight="1">
      <c r="A122" s="1540" t="s">
        <v>
2484</v>
      </c>
      <c r="B122" s="1590"/>
      <c r="C122" s="1589"/>
      <c r="D122" s="1588"/>
      <c r="E122" s="1589"/>
      <c r="F122" s="1589"/>
      <c r="G122" s="1588"/>
      <c r="H122" s="1589"/>
      <c r="I122" s="1589"/>
      <c r="J122" s="1588"/>
      <c r="K122" s="1588"/>
      <c r="L122" s="1588"/>
      <c r="M122" s="1588"/>
      <c r="N122" s="1588"/>
      <c r="O122" s="1588"/>
      <c r="P122" s="1588"/>
    </row>
  </sheetData>
  <mergeCells count="80">
    <mergeCell ref="A3:P3"/>
    <mergeCell ref="A28:A29"/>
    <mergeCell ref="K17:M17"/>
    <mergeCell ref="H17:J17"/>
    <mergeCell ref="A6:A7"/>
    <mergeCell ref="B6:D6"/>
    <mergeCell ref="E6:G6"/>
    <mergeCell ref="N6:P6"/>
    <mergeCell ref="H6:J6"/>
    <mergeCell ref="K6:M6"/>
    <mergeCell ref="E17:G17"/>
    <mergeCell ref="A25:P25"/>
    <mergeCell ref="B28:D28"/>
    <mergeCell ref="E28:G28"/>
    <mergeCell ref="A14:P14"/>
    <mergeCell ref="A17:A18"/>
    <mergeCell ref="B17:D17"/>
    <mergeCell ref="N17:P17"/>
    <mergeCell ref="N28:P28"/>
    <mergeCell ref="H28:J28"/>
    <mergeCell ref="K28:M28"/>
    <mergeCell ref="B39:D39"/>
    <mergeCell ref="A39:A40"/>
    <mergeCell ref="E39:G39"/>
    <mergeCell ref="H39:J39"/>
    <mergeCell ref="K39:M39"/>
    <mergeCell ref="A36:P36"/>
    <mergeCell ref="N39:P39"/>
    <mergeCell ref="H61:J61"/>
    <mergeCell ref="K61:M61"/>
    <mergeCell ref="A50:A51"/>
    <mergeCell ref="N50:P50"/>
    <mergeCell ref="H50:J50"/>
    <mergeCell ref="K50:M50"/>
    <mergeCell ref="A58:P58"/>
    <mergeCell ref="A61:A62"/>
    <mergeCell ref="B61:D61"/>
    <mergeCell ref="E61:G61"/>
    <mergeCell ref="N61:P61"/>
    <mergeCell ref="A47:P47"/>
    <mergeCell ref="B50:D50"/>
    <mergeCell ref="E50:G50"/>
    <mergeCell ref="K105:M105"/>
    <mergeCell ref="A105:A106"/>
    <mergeCell ref="B105:D105"/>
    <mergeCell ref="E105:G105"/>
    <mergeCell ref="A83:A84"/>
    <mergeCell ref="A94:A95"/>
    <mergeCell ref="B94:D94"/>
    <mergeCell ref="H83:J83"/>
    <mergeCell ref="K83:M83"/>
    <mergeCell ref="K94:M94"/>
    <mergeCell ref="E94:G94"/>
    <mergeCell ref="H94:J94"/>
    <mergeCell ref="A91:P91"/>
    <mergeCell ref="N105:P105"/>
    <mergeCell ref="N94:P94"/>
    <mergeCell ref="N83:P83"/>
    <mergeCell ref="A1:D1"/>
    <mergeCell ref="A2:D2"/>
    <mergeCell ref="A116:A117"/>
    <mergeCell ref="B116:D116"/>
    <mergeCell ref="E116:G116"/>
    <mergeCell ref="A100:D100"/>
    <mergeCell ref="A69:P69"/>
    <mergeCell ref="B83:D83"/>
    <mergeCell ref="E83:G83"/>
    <mergeCell ref="N116:P116"/>
    <mergeCell ref="H116:J116"/>
    <mergeCell ref="K116:M116"/>
    <mergeCell ref="A113:P113"/>
    <mergeCell ref="A102:P102"/>
    <mergeCell ref="H105:J105"/>
    <mergeCell ref="A80:P80"/>
    <mergeCell ref="A72:A73"/>
    <mergeCell ref="B72:D72"/>
    <mergeCell ref="E72:G72"/>
    <mergeCell ref="N72:P72"/>
    <mergeCell ref="H72:J72"/>
    <mergeCell ref="K72:M72"/>
  </mergeCells>
  <phoneticPr fontId="25"/>
  <pageMargins left="0.70866141732283472" right="0.70866141732283472" top="0.74803149606299213" bottom="0.74803149606299213" header="0.31496062992125984" footer="0.31496062992125984"/>
  <rowBreaks count="1" manualBreakCount="1">
    <brk id="67"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S62"/>
  <sheetViews>
    <sheetView zoomScaleNormal="100" zoomScaleSheetLayoutView="100" workbookViewId="0">
      <selection activeCell="B23" sqref="B23"/>
    </sheetView>
  </sheetViews>
  <sheetFormatPr defaultColWidth="9" defaultRowHeight="13.5"/>
  <cols>
    <col min="1" max="1" width="10.625" style="1614" customWidth="1"/>
    <col min="2" max="2" width="6.625" style="1614" customWidth="1"/>
    <col min="3" max="3" width="7.625" style="1614" customWidth="1"/>
    <col min="4" max="4" width="7.625" style="3524" customWidth="1"/>
    <col min="5" max="5" width="5.625" style="1614" customWidth="1"/>
    <col min="6" max="6" width="6.625" style="1614" customWidth="1"/>
    <col min="7" max="7" width="6.625" style="3524" customWidth="1"/>
    <col min="8" max="8" width="5.625" style="1614" customWidth="1"/>
    <col min="9" max="9" width="6.625" style="1614" customWidth="1"/>
    <col min="10" max="10" width="6.625" style="3524" customWidth="1"/>
    <col min="11" max="11" width="5.625" style="1614" customWidth="1"/>
    <col min="12" max="12" width="6.625" style="1614" customWidth="1"/>
    <col min="13" max="13" width="6.625" style="3524" customWidth="1"/>
    <col min="14" max="14" width="5.625" style="1614" customWidth="1"/>
    <col min="15" max="15" width="6.625" style="1614" customWidth="1"/>
    <col min="16" max="16" width="6.625" style="3524" customWidth="1"/>
    <col min="17" max="17" width="5.625" style="1614" customWidth="1"/>
    <col min="18" max="18" width="6.625" style="1614" customWidth="1"/>
    <col min="19" max="19" width="6.625" style="3524" customWidth="1"/>
    <col min="20" max="16384" width="9" style="1613"/>
  </cols>
  <sheetData>
    <row r="1" spans="1:19" s="1482" customFormat="1" ht="20.100000000000001" customHeight="1">
      <c r="A1" s="4569" t="str">
        <f>
HYPERLINK("#目次!A1","【目次に戻る】")</f>
        <v>
【目次に戻る】</v>
      </c>
      <c r="B1" s="4569"/>
      <c r="C1" s="4569"/>
      <c r="D1" s="4569"/>
      <c r="E1" s="4569"/>
      <c r="F1" s="3461"/>
      <c r="G1" s="3525"/>
      <c r="H1" s="3461"/>
      <c r="I1" s="3461"/>
      <c r="J1" s="3525"/>
      <c r="K1" s="3461"/>
      <c r="L1" s="3461"/>
      <c r="M1" s="3525"/>
      <c r="N1" s="3461"/>
      <c r="O1" s="3461"/>
      <c r="P1" s="3525"/>
      <c r="Q1" s="3461"/>
      <c r="R1" s="3461"/>
      <c r="S1" s="3525"/>
    </row>
    <row r="2" spans="1:19" s="1482" customFormat="1" ht="20.100000000000001" customHeight="1">
      <c r="A2" s="4569" t="str">
        <f>
HYPERLINK("#業務所管課別目次!A1","【業務所管課別目次に戻る】")</f>
        <v>
【業務所管課別目次に戻る】</v>
      </c>
      <c r="B2" s="4569"/>
      <c r="C2" s="4569"/>
      <c r="D2" s="4569"/>
      <c r="E2" s="4569"/>
      <c r="F2" s="3461"/>
      <c r="G2" s="3525"/>
      <c r="H2" s="3461"/>
      <c r="I2" s="3461"/>
      <c r="J2" s="3525"/>
      <c r="K2" s="3461"/>
      <c r="L2" s="3461"/>
      <c r="M2" s="3525"/>
      <c r="N2" s="3461"/>
      <c r="O2" s="3461"/>
      <c r="P2" s="3525"/>
      <c r="Q2" s="3461"/>
      <c r="R2" s="3461"/>
      <c r="S2" s="3525"/>
    </row>
    <row r="3" spans="1:19" s="1643" customFormat="1" ht="26.1" customHeight="1">
      <c r="A3" s="5355" t="s">
        <v>
9516</v>
      </c>
      <c r="B3" s="5355"/>
      <c r="C3" s="5355"/>
      <c r="D3" s="5355"/>
      <c r="E3" s="5355"/>
      <c r="F3" s="5355"/>
      <c r="G3" s="5355"/>
      <c r="H3" s="5355"/>
      <c r="I3" s="5355"/>
      <c r="J3" s="5355"/>
      <c r="K3" s="5355"/>
      <c r="L3" s="5355"/>
      <c r="M3" s="5355"/>
      <c r="N3" s="5355"/>
      <c r="O3" s="5355"/>
      <c r="P3" s="5355"/>
      <c r="Q3" s="5355"/>
      <c r="R3" s="5355"/>
      <c r="S3" s="5355"/>
    </row>
    <row r="4" spans="1:19" ht="15" customHeight="1">
      <c r="A4" s="1642"/>
      <c r="B4" s="1641"/>
      <c r="C4" s="1641"/>
      <c r="D4" s="3511"/>
      <c r="E4" s="1641"/>
      <c r="F4" s="1641"/>
      <c r="G4" s="3511"/>
      <c r="H4" s="1641"/>
      <c r="I4" s="1641"/>
      <c r="J4" s="3511"/>
      <c r="K4" s="1641"/>
      <c r="L4" s="1641"/>
      <c r="M4" s="3511"/>
      <c r="N4" s="1641"/>
      <c r="O4" s="1641"/>
      <c r="P4" s="3511"/>
      <c r="Q4" s="1641"/>
      <c r="R4" s="1641"/>
      <c r="S4" s="3511"/>
    </row>
    <row r="5" spans="1:19" ht="15" customHeight="1" thickBot="1">
      <c r="A5" s="1640"/>
      <c r="B5" s="1639"/>
      <c r="C5" s="1639"/>
      <c r="D5" s="3512"/>
      <c r="E5" s="1639"/>
      <c r="F5" s="1639"/>
      <c r="G5" s="3512"/>
      <c r="H5" s="1639"/>
      <c r="I5" s="1639"/>
      <c r="J5" s="3512"/>
      <c r="K5" s="1639"/>
      <c r="L5" s="1639"/>
      <c r="M5" s="3512"/>
      <c r="N5" s="1639"/>
      <c r="O5" s="1639"/>
      <c r="P5" s="3512"/>
      <c r="Q5" s="1639"/>
      <c r="R5" s="1639"/>
      <c r="S5" s="3529" t="s">
        <v>
494</v>
      </c>
    </row>
    <row r="6" spans="1:19" s="1624" customFormat="1" ht="20.100000000000001" customHeight="1" thickTop="1">
      <c r="A6" s="5356" t="s">
        <v>
493</v>
      </c>
      <c r="B6" s="5358" t="s">
        <v>
1388</v>
      </c>
      <c r="C6" s="5359"/>
      <c r="D6" s="5360"/>
      <c r="E6" s="5361" t="s">
        <v>
2539</v>
      </c>
      <c r="F6" s="5361"/>
      <c r="G6" s="5362"/>
      <c r="H6" s="5363" t="s">
        <v>
2538</v>
      </c>
      <c r="I6" s="5361"/>
      <c r="J6" s="5362"/>
      <c r="K6" s="5358" t="s">
        <v>
2537</v>
      </c>
      <c r="L6" s="5359"/>
      <c r="M6" s="5359"/>
      <c r="N6" s="5358" t="s">
        <v>
2536</v>
      </c>
      <c r="O6" s="5359"/>
      <c r="P6" s="5359"/>
      <c r="Q6" s="5358" t="s">
        <v>
2535</v>
      </c>
      <c r="R6" s="5359"/>
      <c r="S6" s="5359"/>
    </row>
    <row r="7" spans="1:19" s="1624" customFormat="1" ht="18" customHeight="1">
      <c r="A7" s="5357"/>
      <c r="B7" s="1631" t="s">
        <v>
501</v>
      </c>
      <c r="C7" s="1630" t="s">
        <v>
2516</v>
      </c>
      <c r="D7" s="3513" t="s">
        <v>
7651</v>
      </c>
      <c r="E7" s="3505" t="s">
        <v>
501</v>
      </c>
      <c r="F7" s="1631" t="s">
        <v>
2516</v>
      </c>
      <c r="G7" s="3518" t="s">
        <v>
7651</v>
      </c>
      <c r="H7" s="1631" t="s">
        <v>
501</v>
      </c>
      <c r="I7" s="1631" t="s">
        <v>
2516</v>
      </c>
      <c r="J7" s="3518" t="s">
        <v>
7651</v>
      </c>
      <c r="K7" s="1631" t="s">
        <v>
501</v>
      </c>
      <c r="L7" s="1631" t="s">
        <v>
2516</v>
      </c>
      <c r="M7" s="3518" t="s">
        <v>
7651</v>
      </c>
      <c r="N7" s="1631" t="s">
        <v>
501</v>
      </c>
      <c r="O7" s="1631" t="s">
        <v>
2516</v>
      </c>
      <c r="P7" s="3518" t="s">
        <v>
7651</v>
      </c>
      <c r="Q7" s="1631" t="s">
        <v>
501</v>
      </c>
      <c r="R7" s="1631" t="s">
        <v>
2516</v>
      </c>
      <c r="S7" s="3526" t="s">
        <v>
7651</v>
      </c>
    </row>
    <row r="8" spans="1:19" s="1615" customFormat="1" ht="18" customHeight="1">
      <c r="A8" s="1628"/>
      <c r="B8" s="1626" t="s">
        <v>
498</v>
      </c>
      <c r="C8" s="1638" t="s">
        <v>
4</v>
      </c>
      <c r="D8" s="3514" t="s">
        <v>
4</v>
      </c>
      <c r="E8" s="1626" t="s">
        <v>
498</v>
      </c>
      <c r="F8" s="1626" t="s">
        <v>
4</v>
      </c>
      <c r="G8" s="3519" t="s">
        <v>
4</v>
      </c>
      <c r="H8" s="1626" t="s">
        <v>
498</v>
      </c>
      <c r="I8" s="1626" t="s">
        <v>
4</v>
      </c>
      <c r="J8" s="3519" t="s">
        <v>
4</v>
      </c>
      <c r="K8" s="1626" t="s">
        <v>
498</v>
      </c>
      <c r="L8" s="1626" t="s">
        <v>
4</v>
      </c>
      <c r="M8" s="3519" t="s">
        <v>
4</v>
      </c>
      <c r="N8" s="1626" t="s">
        <v>
1668</v>
      </c>
      <c r="O8" s="1626" t="s">
        <v>
4</v>
      </c>
      <c r="P8" s="3519" t="s">
        <v>
4</v>
      </c>
      <c r="Q8" s="1626" t="s">
        <v>
1668</v>
      </c>
      <c r="R8" s="1626" t="s">
        <v>
4</v>
      </c>
      <c r="S8" s="3519" t="s">
        <v>
4</v>
      </c>
    </row>
    <row r="9" spans="1:19" s="1624" customFormat="1" ht="18" customHeight="1">
      <c r="A9" s="3506" t="s">
        <v>
465</v>
      </c>
      <c r="B9" s="1623">
        <f t="shared" ref="B9:D11" si="0">
SUM(E9,H9,K9,N9,Q9,B16,E16,H16,K16,N16,Q16,B23,E23,H23,Q23,B30,E30,K23,N23,H30,K30,N30,Q30,B37,E37,H37,K37,N37,Q37,B44,E44,H44,K44,N44,Q44,B51,E51,H51,K51,N51,Q51,B58,E58,H58,K58,N58,Q58)</f>
        <v>
89411</v>
      </c>
      <c r="C9" s="1623">
        <f t="shared" si="0"/>
        <v>
871777</v>
      </c>
      <c r="D9" s="3515">
        <f t="shared" si="0"/>
        <v>
2670.9000000000005</v>
      </c>
      <c r="E9" s="1623">
        <v>
1702</v>
      </c>
      <c r="F9" s="1623">
        <v>
16766</v>
      </c>
      <c r="G9" s="3515">
        <v>
46.7</v>
      </c>
      <c r="H9" s="1623">
        <v>
1176</v>
      </c>
      <c r="I9" s="1623">
        <v>
14425</v>
      </c>
      <c r="J9" s="3515">
        <v>
40.1</v>
      </c>
      <c r="K9" s="1623">
        <v>
952</v>
      </c>
      <c r="L9" s="1623">
        <v>
8914</v>
      </c>
      <c r="M9" s="3515">
        <v>
24.7</v>
      </c>
      <c r="N9" s="1623">
        <v>
1180</v>
      </c>
      <c r="O9" s="1623">
        <v>
9645</v>
      </c>
      <c r="P9" s="3515">
        <v>
27.1</v>
      </c>
      <c r="Q9" s="1623">
        <v>
1039</v>
      </c>
      <c r="R9" s="1623">
        <v>
14192</v>
      </c>
      <c r="S9" s="3515">
        <v>
39.700000000000003</v>
      </c>
    </row>
    <row r="10" spans="1:19" s="1621" customFormat="1" ht="18" customHeight="1">
      <c r="A10" s="3506">
        <v>
2</v>
      </c>
      <c r="B10" s="1623">
        <f t="shared" si="0"/>
        <v>
54137</v>
      </c>
      <c r="C10" s="1623">
        <f t="shared" si="0"/>
        <v>
460848</v>
      </c>
      <c r="D10" s="3515">
        <f t="shared" si="0"/>
        <v>
1692.8000000000002</v>
      </c>
      <c r="E10" s="1623">
        <v>
672</v>
      </c>
      <c r="F10" s="1623">
        <v>
6402</v>
      </c>
      <c r="G10" s="3515">
        <v>
32.700000000000003</v>
      </c>
      <c r="H10" s="1623">
        <v>
579</v>
      </c>
      <c r="I10" s="1623">
        <v>
6223</v>
      </c>
      <c r="J10" s="3515">
        <v>
22.2</v>
      </c>
      <c r="K10" s="1623">
        <v>
555</v>
      </c>
      <c r="L10" s="1623">
        <v>
4269</v>
      </c>
      <c r="M10" s="3515">
        <v>
15.2</v>
      </c>
      <c r="N10" s="1623">
        <v>
820</v>
      </c>
      <c r="O10" s="1623">
        <v>
5975</v>
      </c>
      <c r="P10" s="3515">
        <v>
21.3</v>
      </c>
      <c r="Q10" s="1623">
        <v>
671</v>
      </c>
      <c r="R10" s="1623">
        <v>
7996</v>
      </c>
      <c r="S10" s="3515">
        <v>
28.6</v>
      </c>
    </row>
    <row r="11" spans="1:19" s="1618" customFormat="1" ht="18" customHeight="1">
      <c r="A11" s="3507">
        <v>
3</v>
      </c>
      <c r="B11" s="3508">
        <f t="shared" si="0"/>
        <v>
75867</v>
      </c>
      <c r="C11" s="3509">
        <f t="shared" si="0"/>
        <v>
657877</v>
      </c>
      <c r="D11" s="3509">
        <f t="shared" si="0"/>
        <v>
2102.6</v>
      </c>
      <c r="E11" s="1620">
        <v>
1218</v>
      </c>
      <c r="F11" s="1620">
        <v>
10234</v>
      </c>
      <c r="G11" s="3516">
        <v>
28.5</v>
      </c>
      <c r="H11" s="1620">
        <v>
874</v>
      </c>
      <c r="I11" s="1620">
        <v>
7425</v>
      </c>
      <c r="J11" s="3516">
        <v>
20.7</v>
      </c>
      <c r="K11" s="1620">
        <v>
759</v>
      </c>
      <c r="L11" s="1620">
        <v>
5738</v>
      </c>
      <c r="M11" s="3516">
        <v>
16</v>
      </c>
      <c r="N11" s="1620">
        <v>
1042</v>
      </c>
      <c r="O11" s="1620">
        <v>
7326</v>
      </c>
      <c r="P11" s="3516">
        <v>
20.399999999999999</v>
      </c>
      <c r="Q11" s="3504">
        <v>
982</v>
      </c>
      <c r="R11" s="3504">
        <v>
12066</v>
      </c>
      <c r="S11" s="3528">
        <v>
33.6</v>
      </c>
    </row>
    <row r="12" spans="1:19" s="1615" customFormat="1" ht="15" customHeight="1" thickBot="1">
      <c r="A12" s="1636"/>
      <c r="B12" s="1617"/>
      <c r="C12" s="1616"/>
      <c r="D12" s="3517"/>
      <c r="E12" s="1616"/>
      <c r="F12" s="1616"/>
      <c r="G12" s="3517"/>
      <c r="H12" s="1616"/>
      <c r="I12" s="1616"/>
      <c r="J12" s="3517"/>
      <c r="K12" s="1616"/>
      <c r="L12" s="1616"/>
      <c r="M12" s="3517"/>
      <c r="N12" s="1616"/>
      <c r="O12" s="1616"/>
      <c r="P12" s="3517"/>
      <c r="Q12" s="1617"/>
      <c r="R12" s="1617"/>
      <c r="S12" s="3523"/>
    </row>
    <row r="13" spans="1:19" s="1624" customFormat="1" ht="20.100000000000001" customHeight="1" thickTop="1">
      <c r="A13" s="5356" t="s">
        <v>
493</v>
      </c>
      <c r="B13" s="5358" t="s">
        <v>
2534</v>
      </c>
      <c r="C13" s="5359"/>
      <c r="D13" s="5359"/>
      <c r="E13" s="5358" t="s">
        <v>
796</v>
      </c>
      <c r="F13" s="5359"/>
      <c r="G13" s="5359"/>
      <c r="H13" s="5363" t="s">
        <v>
7652</v>
      </c>
      <c r="I13" s="5361"/>
      <c r="J13" s="5364"/>
      <c r="K13" s="5358" t="s">
        <v>
2533</v>
      </c>
      <c r="L13" s="5359"/>
      <c r="M13" s="5359"/>
      <c r="N13" s="5363" t="s">
        <v>
2532</v>
      </c>
      <c r="O13" s="5361"/>
      <c r="P13" s="5364"/>
      <c r="Q13" s="5363" t="s">
        <v>
2531</v>
      </c>
      <c r="R13" s="5361"/>
      <c r="S13" s="5364"/>
    </row>
    <row r="14" spans="1:19" s="1624" customFormat="1" ht="18" customHeight="1">
      <c r="A14" s="5357"/>
      <c r="B14" s="1631" t="s">
        <v>
501</v>
      </c>
      <c r="C14" s="1631" t="s">
        <v>
2516</v>
      </c>
      <c r="D14" s="3518" t="s">
        <v>
7651</v>
      </c>
      <c r="E14" s="1631" t="s">
        <v>
501</v>
      </c>
      <c r="F14" s="1631" t="s">
        <v>
2516</v>
      </c>
      <c r="G14" s="3526" t="s">
        <v>
7651</v>
      </c>
      <c r="H14" s="1631" t="s">
        <v>
501</v>
      </c>
      <c r="I14" s="1631" t="s">
        <v>
2516</v>
      </c>
      <c r="J14" s="3518" t="s">
        <v>
7651</v>
      </c>
      <c r="K14" s="1631" t="s">
        <v>
501</v>
      </c>
      <c r="L14" s="1631" t="s">
        <v>
2516</v>
      </c>
      <c r="M14" s="3518" t="s">
        <v>
7651</v>
      </c>
      <c r="N14" s="1631" t="s">
        <v>
501</v>
      </c>
      <c r="O14" s="1631" t="s">
        <v>
2516</v>
      </c>
      <c r="P14" s="3518" t="s">
        <v>
7651</v>
      </c>
      <c r="Q14" s="1631" t="s">
        <v>
501</v>
      </c>
      <c r="R14" s="1631" t="s">
        <v>
2516</v>
      </c>
      <c r="S14" s="3526" t="s">
        <v>
7651</v>
      </c>
    </row>
    <row r="15" spans="1:19" s="1615" customFormat="1" ht="18" customHeight="1">
      <c r="A15" s="1628"/>
      <c r="B15" s="1626" t="s">
        <v>
1668</v>
      </c>
      <c r="C15" s="1626" t="s">
        <v>
4</v>
      </c>
      <c r="D15" s="3519" t="s">
        <v>
4</v>
      </c>
      <c r="E15" s="1626" t="s">
        <v>
1668</v>
      </c>
      <c r="F15" s="1626" t="s">
        <v>
4</v>
      </c>
      <c r="G15" s="3519" t="s">
        <v>
4</v>
      </c>
      <c r="H15" s="1626" t="s">
        <v>
1668</v>
      </c>
      <c r="I15" s="1626" t="s">
        <v>
4</v>
      </c>
      <c r="J15" s="3519" t="s">
        <v>
4</v>
      </c>
      <c r="K15" s="1626" t="s">
        <v>
1668</v>
      </c>
      <c r="L15" s="1626" t="s">
        <v>
4</v>
      </c>
      <c r="M15" s="3519" t="s">
        <v>
4</v>
      </c>
      <c r="N15" s="1626" t="s">
        <v>
1668</v>
      </c>
      <c r="O15" s="1626" t="s">
        <v>
4</v>
      </c>
      <c r="P15" s="3519" t="s">
        <v>
4</v>
      </c>
      <c r="Q15" s="1626" t="s">
        <v>
1668</v>
      </c>
      <c r="R15" s="1626" t="s">
        <v>
4</v>
      </c>
      <c r="S15" s="3519" t="s">
        <v>
4</v>
      </c>
    </row>
    <row r="16" spans="1:19" s="1624" customFormat="1" ht="18" customHeight="1">
      <c r="A16" s="3506" t="s">
        <v>
465</v>
      </c>
      <c r="B16" s="1623">
        <v>
931</v>
      </c>
      <c r="C16" s="1623">
        <v>
10740</v>
      </c>
      <c r="D16" s="3515">
        <v>
30</v>
      </c>
      <c r="E16" s="1623">
        <v>
837</v>
      </c>
      <c r="F16" s="1623">
        <v>
7722</v>
      </c>
      <c r="G16" s="3515">
        <v>
21.8</v>
      </c>
      <c r="H16" s="1623">
        <v>
1057</v>
      </c>
      <c r="I16" s="1623">
        <v>
14584</v>
      </c>
      <c r="J16" s="3515">
        <v>
40.6</v>
      </c>
      <c r="K16" s="1623">
        <v>
1563</v>
      </c>
      <c r="L16" s="1623">
        <v>
15076</v>
      </c>
      <c r="M16" s="3515">
        <v>
42.1</v>
      </c>
      <c r="N16" s="1623">
        <v>
902</v>
      </c>
      <c r="O16" s="1623">
        <v>
10571</v>
      </c>
      <c r="P16" s="3515">
        <v>
29.3</v>
      </c>
      <c r="Q16" s="1623">
        <v>
1403</v>
      </c>
      <c r="R16" s="1623">
        <v>
29666</v>
      </c>
      <c r="S16" s="3515">
        <v>
82.6</v>
      </c>
    </row>
    <row r="17" spans="1:19" s="1621" customFormat="1" ht="18" customHeight="1">
      <c r="A17" s="3506">
        <v>
2</v>
      </c>
      <c r="B17" s="1623">
        <v>
594</v>
      </c>
      <c r="C17" s="1623">
        <v>
6377</v>
      </c>
      <c r="D17" s="3515">
        <v>
22.9</v>
      </c>
      <c r="E17" s="1623">
        <v>
408</v>
      </c>
      <c r="F17" s="1623">
        <v>
4150</v>
      </c>
      <c r="G17" s="3515">
        <v>
14.8</v>
      </c>
      <c r="H17" s="1623">
        <v>
581</v>
      </c>
      <c r="I17" s="1623">
        <v>
6055</v>
      </c>
      <c r="J17" s="3515">
        <v>
24.1</v>
      </c>
      <c r="K17" s="1623">
        <v>
984</v>
      </c>
      <c r="L17" s="1623">
        <v>
7949</v>
      </c>
      <c r="M17" s="3515">
        <v>
28.4</v>
      </c>
      <c r="N17" s="1623">
        <v>
598</v>
      </c>
      <c r="O17" s="1623">
        <v>
5372</v>
      </c>
      <c r="P17" s="3515">
        <v>
19.2</v>
      </c>
      <c r="Q17" s="1623">
        <v>
707</v>
      </c>
      <c r="R17" s="1623">
        <v>
23405</v>
      </c>
      <c r="S17" s="3515">
        <v>
83.6</v>
      </c>
    </row>
    <row r="18" spans="1:19" s="1618" customFormat="1" ht="18" customHeight="1">
      <c r="A18" s="3507">
        <v>
3</v>
      </c>
      <c r="B18" s="1620">
        <v>
816</v>
      </c>
      <c r="C18" s="1620">
        <v>
8678</v>
      </c>
      <c r="D18" s="3516">
        <v>
24.2</v>
      </c>
      <c r="E18" s="1620">
        <v>
570</v>
      </c>
      <c r="F18" s="1620">
        <v>
4468</v>
      </c>
      <c r="G18" s="3516">
        <v>
12.4</v>
      </c>
      <c r="H18" s="1620">
        <v>
966</v>
      </c>
      <c r="I18" s="1620">
        <v>
9668</v>
      </c>
      <c r="J18" s="3516">
        <v>
27.2</v>
      </c>
      <c r="K18" s="1620">
        <v>
1483</v>
      </c>
      <c r="L18" s="1620">
        <v>
12302</v>
      </c>
      <c r="M18" s="3516">
        <v>
34.299999999999997</v>
      </c>
      <c r="N18" s="1620">
        <v>
809</v>
      </c>
      <c r="O18" s="1620">
        <v>
7724</v>
      </c>
      <c r="P18" s="3516">
        <v>
21.5</v>
      </c>
      <c r="Q18" s="3504">
        <v>
1044</v>
      </c>
      <c r="R18" s="3504">
        <v>
21900</v>
      </c>
      <c r="S18" s="3528">
        <v>
61</v>
      </c>
    </row>
    <row r="19" spans="1:19" s="1615" customFormat="1" ht="15" customHeight="1" thickBot="1">
      <c r="A19" s="1636"/>
      <c r="B19" s="1616"/>
      <c r="C19" s="1616"/>
      <c r="D19" s="3517"/>
      <c r="E19" s="1616"/>
      <c r="F19" s="1616"/>
      <c r="G19" s="3517"/>
      <c r="H19" s="1616"/>
      <c r="I19" s="1616"/>
      <c r="J19" s="3517"/>
      <c r="K19" s="1616"/>
      <c r="L19" s="1616"/>
      <c r="M19" s="3517"/>
      <c r="N19" s="1616"/>
      <c r="O19" s="1616"/>
      <c r="P19" s="3517"/>
      <c r="Q19" s="1617"/>
      <c r="R19" s="1617"/>
      <c r="S19" s="3523"/>
    </row>
    <row r="20" spans="1:19" s="1624" customFormat="1" ht="20.100000000000001" customHeight="1" thickTop="1">
      <c r="A20" s="5356" t="s">
        <v>
493</v>
      </c>
      <c r="B20" s="5363" t="s">
        <v>
2530</v>
      </c>
      <c r="C20" s="5361"/>
      <c r="D20" s="5364"/>
      <c r="E20" s="5363" t="s">
        <v>
2529</v>
      </c>
      <c r="F20" s="5361"/>
      <c r="G20" s="5364"/>
      <c r="H20" s="5363" t="s">
        <v>
2528</v>
      </c>
      <c r="I20" s="5361"/>
      <c r="J20" s="5364"/>
      <c r="K20" s="5358" t="s">
        <v>
2525</v>
      </c>
      <c r="L20" s="5359"/>
      <c r="M20" s="5359"/>
      <c r="N20" s="5358" t="s">
        <v>
2524</v>
      </c>
      <c r="O20" s="5358"/>
      <c r="P20" s="5358"/>
      <c r="Q20" s="5358" t="s">
        <v>
2527</v>
      </c>
      <c r="R20" s="5359"/>
      <c r="S20" s="5359"/>
    </row>
    <row r="21" spans="1:19" s="1624" customFormat="1" ht="18" customHeight="1">
      <c r="A21" s="5357"/>
      <c r="B21" s="1631" t="s">
        <v>
501</v>
      </c>
      <c r="C21" s="1631" t="s">
        <v>
2516</v>
      </c>
      <c r="D21" s="3518" t="s">
        <v>
7651</v>
      </c>
      <c r="E21" s="1631" t="s">
        <v>
501</v>
      </c>
      <c r="F21" s="1631" t="s">
        <v>
2516</v>
      </c>
      <c r="G21" s="3518" t="s">
        <v>
7651</v>
      </c>
      <c r="H21" s="1631" t="s">
        <v>
501</v>
      </c>
      <c r="I21" s="1631" t="s">
        <v>
2516</v>
      </c>
      <c r="J21" s="3518" t="s">
        <v>
7651</v>
      </c>
      <c r="K21" s="1631" t="s">
        <v>
501</v>
      </c>
      <c r="L21" s="1631" t="s">
        <v>
2516</v>
      </c>
      <c r="M21" s="3518" t="s">
        <v>
7651</v>
      </c>
      <c r="N21" s="1631" t="s">
        <v>
501</v>
      </c>
      <c r="O21" s="1631" t="s">
        <v>
2516</v>
      </c>
      <c r="P21" s="3518" t="s">
        <v>
7651</v>
      </c>
      <c r="Q21" s="1631" t="s">
        <v>
501</v>
      </c>
      <c r="R21" s="1631" t="s">
        <v>
2516</v>
      </c>
      <c r="S21" s="3518" t="s">
        <v>
7651</v>
      </c>
    </row>
    <row r="22" spans="1:19" s="1615" customFormat="1" ht="18" customHeight="1">
      <c r="A22" s="1628"/>
      <c r="B22" s="1626" t="s">
        <v>
1668</v>
      </c>
      <c r="C22" s="1626" t="s">
        <v>
4</v>
      </c>
      <c r="D22" s="3519" t="s">
        <v>
4</v>
      </c>
      <c r="E22" s="1626" t="s">
        <v>
1668</v>
      </c>
      <c r="F22" s="1626" t="s">
        <v>
4</v>
      </c>
      <c r="G22" s="3519" t="s">
        <v>
4</v>
      </c>
      <c r="H22" s="1626" t="s">
        <v>
1668</v>
      </c>
      <c r="I22" s="1626" t="s">
        <v>
4</v>
      </c>
      <c r="J22" s="3519" t="s">
        <v>
4</v>
      </c>
      <c r="K22" s="1627" t="s">
        <v>
1668</v>
      </c>
      <c r="L22" s="1627" t="s">
        <v>
4</v>
      </c>
      <c r="M22" s="3520" t="s">
        <v>
4</v>
      </c>
      <c r="N22" s="1627" t="s">
        <v>
1668</v>
      </c>
      <c r="O22" s="1627" t="s">
        <v>
4</v>
      </c>
      <c r="P22" s="3520" t="s">
        <v>
4</v>
      </c>
      <c r="Q22" s="1627" t="s">
        <v>
1668</v>
      </c>
      <c r="R22" s="1627" t="s">
        <v>
4</v>
      </c>
      <c r="S22" s="3520" t="s">
        <v>
4</v>
      </c>
    </row>
    <row r="23" spans="1:19" s="1624" customFormat="1" ht="18" customHeight="1">
      <c r="A23" s="3506" t="s">
        <v>
465</v>
      </c>
      <c r="B23" s="1623">
        <v>
1235</v>
      </c>
      <c r="C23" s="1623">
        <v>
10967</v>
      </c>
      <c r="D23" s="3515">
        <v>
30.7</v>
      </c>
      <c r="E23" s="1623">
        <v>
558</v>
      </c>
      <c r="F23" s="1623">
        <v>
5514</v>
      </c>
      <c r="G23" s="3515">
        <v>
16.3</v>
      </c>
      <c r="H23" s="1623">
        <v>
648</v>
      </c>
      <c r="I23" s="1623">
        <v>
9586</v>
      </c>
      <c r="J23" s="3515">
        <v>
26.9</v>
      </c>
      <c r="K23" s="1623">
        <v>
1233</v>
      </c>
      <c r="L23" s="1623">
        <v>
13101</v>
      </c>
      <c r="M23" s="3515">
        <v>
36.5</v>
      </c>
      <c r="N23" s="1623">
        <v>
620</v>
      </c>
      <c r="O23" s="1623">
        <v>
9761</v>
      </c>
      <c r="P23" s="3515">
        <v>
27.2</v>
      </c>
      <c r="Q23" s="1623">
        <v>
1109</v>
      </c>
      <c r="R23" s="1623">
        <v>
8441</v>
      </c>
      <c r="S23" s="3515">
        <v>
23.5</v>
      </c>
    </row>
    <row r="24" spans="1:19" s="1621" customFormat="1" ht="18" customHeight="1">
      <c r="A24" s="3506">
        <v>
2</v>
      </c>
      <c r="B24" s="1623">
        <v>
804</v>
      </c>
      <c r="C24" s="1623">
        <v>
6955</v>
      </c>
      <c r="D24" s="3515">
        <v>
24.9</v>
      </c>
      <c r="E24" s="1623">
        <v>
462</v>
      </c>
      <c r="F24" s="1623">
        <v>
4012</v>
      </c>
      <c r="G24" s="3515">
        <v>
14.3</v>
      </c>
      <c r="H24" s="1623">
        <v>
394</v>
      </c>
      <c r="I24" s="1623">
        <v>
5916</v>
      </c>
      <c r="J24" s="3515">
        <v>
21.1</v>
      </c>
      <c r="K24" s="1623">
        <v>
839</v>
      </c>
      <c r="L24" s="1623">
        <v>
7175</v>
      </c>
      <c r="M24" s="3515">
        <v>
25.6</v>
      </c>
      <c r="N24" s="1623">
        <v>
403</v>
      </c>
      <c r="O24" s="1623">
        <v>
5072</v>
      </c>
      <c r="P24" s="3515">
        <v>
18.100000000000001</v>
      </c>
      <c r="Q24" s="1623">
        <v>
696</v>
      </c>
      <c r="R24" s="1623">
        <v>
4797</v>
      </c>
      <c r="S24" s="3515">
        <v>
17.100000000000001</v>
      </c>
    </row>
    <row r="25" spans="1:19" s="1618" customFormat="1" ht="18" customHeight="1">
      <c r="A25" s="3507">
        <v>
3</v>
      </c>
      <c r="B25" s="1620">
        <v>
922</v>
      </c>
      <c r="C25" s="1620">
        <v>
7744</v>
      </c>
      <c r="D25" s="3516">
        <v>
21.6</v>
      </c>
      <c r="E25" s="1620">
        <v>
746</v>
      </c>
      <c r="F25" s="1620">
        <v>
6945</v>
      </c>
      <c r="G25" s="3516">
        <v>
19.600000000000001</v>
      </c>
      <c r="H25" s="1620">
        <v>
524</v>
      </c>
      <c r="I25" s="1620">
        <v>
7308</v>
      </c>
      <c r="J25" s="3528">
        <v>
20.399999999999999</v>
      </c>
      <c r="K25" s="1620">
        <v>
1311</v>
      </c>
      <c r="L25" s="1620">
        <v>
9934</v>
      </c>
      <c r="M25" s="3516">
        <v>
27.7</v>
      </c>
      <c r="N25" s="1620">
        <v>
521</v>
      </c>
      <c r="O25" s="1620">
        <v>
6208</v>
      </c>
      <c r="P25" s="3516">
        <v>
17.3</v>
      </c>
      <c r="Q25" s="3504">
        <v>
900</v>
      </c>
      <c r="R25" s="1620">
        <v>
5845</v>
      </c>
      <c r="S25" s="3516">
        <v>
16.3</v>
      </c>
    </row>
    <row r="26" spans="1:19" s="1615" customFormat="1" ht="15" customHeight="1" thickBot="1">
      <c r="A26" s="1636"/>
      <c r="B26" s="1616"/>
      <c r="C26" s="1616"/>
      <c r="D26" s="3517"/>
      <c r="E26" s="1616"/>
      <c r="F26" s="1616"/>
      <c r="G26" s="3517"/>
      <c r="H26" s="1616"/>
      <c r="I26" s="1616"/>
      <c r="J26" s="3517"/>
      <c r="K26" s="1616"/>
      <c r="L26" s="1616"/>
      <c r="M26" s="3517"/>
      <c r="N26" s="1616"/>
      <c r="O26" s="1616"/>
      <c r="P26" s="3517"/>
      <c r="Q26" s="1617"/>
      <c r="R26" s="1617"/>
      <c r="S26" s="3523"/>
    </row>
    <row r="27" spans="1:19" s="1624" customFormat="1" ht="20.100000000000001" customHeight="1" thickTop="1">
      <c r="A27" s="5356" t="s">
        <v>
493</v>
      </c>
      <c r="B27" s="5358" t="s">
        <v>
834</v>
      </c>
      <c r="C27" s="5358"/>
      <c r="D27" s="5358"/>
      <c r="E27" s="5358" t="s">
        <v>
2526</v>
      </c>
      <c r="F27" s="5358"/>
      <c r="G27" s="5359"/>
      <c r="H27" s="5358" t="s">
        <v>
2523</v>
      </c>
      <c r="I27" s="5358"/>
      <c r="J27" s="5358"/>
      <c r="K27" s="5358" t="s">
        <v>
2522</v>
      </c>
      <c r="L27" s="5358"/>
      <c r="M27" s="5358"/>
      <c r="N27" s="5358" t="s">
        <v>
790</v>
      </c>
      <c r="O27" s="5359"/>
      <c r="P27" s="5359"/>
      <c r="Q27" s="5358" t="s">
        <v>
2521</v>
      </c>
      <c r="R27" s="5358"/>
      <c r="S27" s="5359"/>
    </row>
    <row r="28" spans="1:19" s="1624" customFormat="1" ht="18" customHeight="1">
      <c r="A28" s="5357"/>
      <c r="B28" s="1631" t="s">
        <v>
501</v>
      </c>
      <c r="C28" s="1631" t="s">
        <v>
2516</v>
      </c>
      <c r="D28" s="3518" t="s">
        <v>
7651</v>
      </c>
      <c r="E28" s="1631" t="s">
        <v>
501</v>
      </c>
      <c r="F28" s="1631" t="s">
        <v>
2516</v>
      </c>
      <c r="G28" s="3526" t="s">
        <v>
7651</v>
      </c>
      <c r="H28" s="1631" t="s">
        <v>
501</v>
      </c>
      <c r="I28" s="1631" t="s">
        <v>
2516</v>
      </c>
      <c r="J28" s="3518" t="s">
        <v>
7651</v>
      </c>
      <c r="K28" s="1631" t="s">
        <v>
501</v>
      </c>
      <c r="L28" s="1631" t="s">
        <v>
2516</v>
      </c>
      <c r="M28" s="3518" t="s">
        <v>
7651</v>
      </c>
      <c r="N28" s="1631" t="s">
        <v>
501</v>
      </c>
      <c r="O28" s="1631" t="s">
        <v>
2516</v>
      </c>
      <c r="P28" s="3518" t="s">
        <v>
7651</v>
      </c>
      <c r="Q28" s="1631" t="s">
        <v>
501</v>
      </c>
      <c r="R28" s="1631" t="s">
        <v>
2516</v>
      </c>
      <c r="S28" s="3526" t="s">
        <v>
7651</v>
      </c>
    </row>
    <row r="29" spans="1:19" s="1615" customFormat="1" ht="18" customHeight="1">
      <c r="A29" s="1628"/>
      <c r="B29" s="1627" t="s">
        <v>
1668</v>
      </c>
      <c r="C29" s="1627" t="s">
        <v>
4</v>
      </c>
      <c r="D29" s="3520" t="s">
        <v>
4</v>
      </c>
      <c r="E29" s="1627" t="s">
        <v>
1668</v>
      </c>
      <c r="F29" s="1627" t="s">
        <v>
4</v>
      </c>
      <c r="G29" s="3520" t="s">
        <v>
4</v>
      </c>
      <c r="H29" s="1627" t="s">
        <v>
1668</v>
      </c>
      <c r="I29" s="1627" t="s">
        <v>
4</v>
      </c>
      <c r="J29" s="3520" t="s">
        <v>
4</v>
      </c>
      <c r="K29" s="1627" t="s">
        <v>
1668</v>
      </c>
      <c r="L29" s="1627" t="s">
        <v>
4</v>
      </c>
      <c r="M29" s="3520" t="s">
        <v>
4</v>
      </c>
      <c r="N29" s="1627" t="s">
        <v>
1668</v>
      </c>
      <c r="O29" s="1627" t="s">
        <v>
4</v>
      </c>
      <c r="P29" s="3520" t="s">
        <v>
4</v>
      </c>
      <c r="Q29" s="1627" t="s">
        <v>
1668</v>
      </c>
      <c r="R29" s="1627" t="s">
        <v>
4</v>
      </c>
      <c r="S29" s="3520" t="s">
        <v>
4</v>
      </c>
    </row>
    <row r="30" spans="1:19" s="1624" customFormat="1" ht="18" customHeight="1">
      <c r="A30" s="3506" t="s">
        <v>
465</v>
      </c>
      <c r="B30" s="1623">
        <v>
827</v>
      </c>
      <c r="C30" s="1623">
        <v>
10811</v>
      </c>
      <c r="D30" s="3515">
        <v>
31.8</v>
      </c>
      <c r="E30" s="1623">
        <v>
1038</v>
      </c>
      <c r="F30" s="1623">
        <v>
14448</v>
      </c>
      <c r="G30" s="3515">
        <v>
40.200000000000003</v>
      </c>
      <c r="H30" s="1623">
        <v>
1517</v>
      </c>
      <c r="I30" s="1623">
        <v>
14709</v>
      </c>
      <c r="J30" s="3515">
        <v>
41.2</v>
      </c>
      <c r="K30" s="1623">
        <v>
886</v>
      </c>
      <c r="L30" s="1623">
        <v>
7613</v>
      </c>
      <c r="M30" s="3515">
        <v>
21.2</v>
      </c>
      <c r="N30" s="1623">
        <v>
798</v>
      </c>
      <c r="O30" s="1623">
        <v>
11583</v>
      </c>
      <c r="P30" s="3515">
        <v>
32.299999999999997</v>
      </c>
      <c r="Q30" s="1623">
        <v>
472</v>
      </c>
      <c r="R30" s="1623">
        <v>
5254</v>
      </c>
      <c r="S30" s="3515">
        <v>
16</v>
      </c>
    </row>
    <row r="31" spans="1:19" s="1621" customFormat="1" ht="18" customHeight="1">
      <c r="A31" s="3506">
        <v>
2</v>
      </c>
      <c r="B31" s="1623">
        <v>
528</v>
      </c>
      <c r="C31" s="1623">
        <v>
4899</v>
      </c>
      <c r="D31" s="3515">
        <v>
18.3</v>
      </c>
      <c r="E31" s="1623">
        <v>
659</v>
      </c>
      <c r="F31" s="1623">
        <v>
8987</v>
      </c>
      <c r="G31" s="3515">
        <v>
32.1</v>
      </c>
      <c r="H31" s="1623">
        <v>
888</v>
      </c>
      <c r="I31" s="1623">
        <v>
7123</v>
      </c>
      <c r="J31" s="3515">
        <v>
25.4</v>
      </c>
      <c r="K31" s="1623">
        <v>
681</v>
      </c>
      <c r="L31" s="1623">
        <v>
4649</v>
      </c>
      <c r="M31" s="3515">
        <v>
17.2</v>
      </c>
      <c r="N31" s="1623">
        <v>
604</v>
      </c>
      <c r="O31" s="1623">
        <v>
7632</v>
      </c>
      <c r="P31" s="3515">
        <v>
27.3</v>
      </c>
      <c r="Q31" s="1623">
        <v>
253</v>
      </c>
      <c r="R31" s="1623">
        <v>
2213</v>
      </c>
      <c r="S31" s="3515">
        <v>
7.9</v>
      </c>
    </row>
    <row r="32" spans="1:19" s="1618" customFormat="1" ht="18" customHeight="1">
      <c r="A32" s="3507">
        <v>
3</v>
      </c>
      <c r="B32" s="1620">
        <v>
836</v>
      </c>
      <c r="C32" s="1620">
        <v>
7118</v>
      </c>
      <c r="D32" s="3516">
        <v>
19.899999999999999</v>
      </c>
      <c r="E32" s="3504">
        <v>
942</v>
      </c>
      <c r="F32" s="3504">
        <v>
10561</v>
      </c>
      <c r="G32" s="3528">
        <v>
29.4</v>
      </c>
      <c r="H32" s="1620">
        <v>
1339</v>
      </c>
      <c r="I32" s="1620">
        <v>
10264</v>
      </c>
      <c r="J32" s="3516">
        <v>
28.6</v>
      </c>
      <c r="K32" s="1620">
        <v>
783</v>
      </c>
      <c r="L32" s="1620">
        <v>
4679</v>
      </c>
      <c r="M32" s="3516">
        <v>
14.3</v>
      </c>
      <c r="N32" s="1620">
        <v>
805</v>
      </c>
      <c r="O32" s="1620">
        <v>
9506</v>
      </c>
      <c r="P32" s="3516">
        <v>
26.7</v>
      </c>
      <c r="Q32" s="3504">
        <v>
471</v>
      </c>
      <c r="R32" s="3504">
        <v>
3998</v>
      </c>
      <c r="S32" s="3528">
        <v>
11.2</v>
      </c>
    </row>
    <row r="33" spans="1:19" s="1615" customFormat="1" ht="15" customHeight="1" thickBot="1">
      <c r="A33" s="1636"/>
      <c r="B33" s="1616"/>
      <c r="C33" s="1616"/>
      <c r="D33" s="3517"/>
      <c r="E33" s="1616"/>
      <c r="F33" s="1616"/>
      <c r="G33" s="3517"/>
      <c r="H33" s="1616"/>
      <c r="I33" s="1616"/>
      <c r="J33" s="3517"/>
      <c r="K33" s="1616"/>
      <c r="L33" s="1616"/>
      <c r="M33" s="3517"/>
      <c r="N33" s="1616"/>
      <c r="O33" s="1616"/>
      <c r="P33" s="3517"/>
      <c r="Q33" s="1617"/>
      <c r="R33" s="1617"/>
      <c r="S33" s="3523"/>
    </row>
    <row r="34" spans="1:19" s="1624" customFormat="1" ht="20.100000000000001" customHeight="1" thickTop="1">
      <c r="A34" s="5356" t="s">
        <v>
493</v>
      </c>
      <c r="B34" s="5358" t="s">
        <v>
2520</v>
      </c>
      <c r="C34" s="5358"/>
      <c r="D34" s="5358"/>
      <c r="E34" s="5358" t="s">
        <v>
2519</v>
      </c>
      <c r="F34" s="5359"/>
      <c r="G34" s="5359"/>
      <c r="H34" s="5358" t="s">
        <v>
2150</v>
      </c>
      <c r="I34" s="5358"/>
      <c r="J34" s="5358"/>
      <c r="K34" s="5358" t="s">
        <v>
2518</v>
      </c>
      <c r="L34" s="5359"/>
      <c r="M34" s="5359"/>
      <c r="N34" s="5358" t="s">
        <v>
2517</v>
      </c>
      <c r="O34" s="5359"/>
      <c r="P34" s="5359"/>
      <c r="Q34" s="5365" t="s">
        <v>
7653</v>
      </c>
      <c r="R34" s="5366"/>
      <c r="S34" s="5359"/>
    </row>
    <row r="35" spans="1:19" s="1624" customFormat="1" ht="18" customHeight="1">
      <c r="A35" s="5357"/>
      <c r="B35" s="1631" t="s">
        <v>
501</v>
      </c>
      <c r="C35" s="1631" t="s">
        <v>
2516</v>
      </c>
      <c r="D35" s="3518" t="s">
        <v>
7651</v>
      </c>
      <c r="E35" s="1631" t="s">
        <v>
501</v>
      </c>
      <c r="F35" s="1631" t="s">
        <v>
2516</v>
      </c>
      <c r="G35" s="3518" t="s">
        <v>
7651</v>
      </c>
      <c r="H35" s="1631" t="s">
        <v>
501</v>
      </c>
      <c r="I35" s="1631" t="s">
        <v>
2516</v>
      </c>
      <c r="J35" s="3518" t="s">
        <v>
7651</v>
      </c>
      <c r="K35" s="1631" t="s">
        <v>
501</v>
      </c>
      <c r="L35" s="1631" t="s">
        <v>
2516</v>
      </c>
      <c r="M35" s="3518" t="s">
        <v>
7651</v>
      </c>
      <c r="N35" s="1631" t="s">
        <v>
501</v>
      </c>
      <c r="O35" s="1631" t="s">
        <v>
2516</v>
      </c>
      <c r="P35" s="3526" t="s">
        <v>
7651</v>
      </c>
      <c r="Q35" s="1631" t="s">
        <v>
501</v>
      </c>
      <c r="R35" s="1631" t="s">
        <v>
2516</v>
      </c>
      <c r="S35" s="3526" t="s">
        <v>
7651</v>
      </c>
    </row>
    <row r="36" spans="1:19" s="1615" customFormat="1" ht="18" customHeight="1">
      <c r="A36" s="1628"/>
      <c r="B36" s="1627" t="s">
        <v>
1668</v>
      </c>
      <c r="C36" s="1627" t="s">
        <v>
4</v>
      </c>
      <c r="D36" s="3520" t="s">
        <v>
4</v>
      </c>
      <c r="E36" s="1627" t="s">
        <v>
1668</v>
      </c>
      <c r="F36" s="1627" t="s">
        <v>
4</v>
      </c>
      <c r="G36" s="3520" t="s">
        <v>
4</v>
      </c>
      <c r="H36" s="1627" t="s">
        <v>
1668</v>
      </c>
      <c r="I36" s="1627" t="s">
        <v>
4</v>
      </c>
      <c r="J36" s="3520" t="s">
        <v>
4</v>
      </c>
      <c r="K36" s="1627" t="s">
        <v>
1668</v>
      </c>
      <c r="L36" s="1627" t="s">
        <v>
4</v>
      </c>
      <c r="M36" s="3520" t="s">
        <v>
4</v>
      </c>
      <c r="N36" s="1627" t="s">
        <v>
1668</v>
      </c>
      <c r="O36" s="1627" t="s">
        <v>
4</v>
      </c>
      <c r="P36" s="3520" t="s">
        <v>
4</v>
      </c>
      <c r="Q36" s="1626" t="s">
        <v>
1668</v>
      </c>
      <c r="R36" s="1626" t="s">
        <v>
4</v>
      </c>
      <c r="S36" s="3519" t="s">
        <v>
4</v>
      </c>
    </row>
    <row r="37" spans="1:19" s="1624" customFormat="1" ht="18" customHeight="1">
      <c r="A37" s="3506" t="s">
        <v>
465</v>
      </c>
      <c r="B37" s="1623">
        <v>
809</v>
      </c>
      <c r="C37" s="1623">
        <v>
11425</v>
      </c>
      <c r="D37" s="3515">
        <v>
32.200000000000003</v>
      </c>
      <c r="E37" s="1623">
        <v>
889</v>
      </c>
      <c r="F37" s="1623">
        <v>
11818</v>
      </c>
      <c r="G37" s="3515">
        <v>
33.1</v>
      </c>
      <c r="H37" s="1623">
        <v>
682</v>
      </c>
      <c r="I37" s="1623">
        <v>
8213</v>
      </c>
      <c r="J37" s="3515">
        <v>
22.8</v>
      </c>
      <c r="K37" s="1623">
        <v>
961</v>
      </c>
      <c r="L37" s="1623">
        <v>
12645</v>
      </c>
      <c r="M37" s="3515">
        <v>
35.1</v>
      </c>
      <c r="N37" s="1623">
        <v>
1059</v>
      </c>
      <c r="O37" s="1623">
        <v>
12587</v>
      </c>
      <c r="P37" s="3515">
        <v>
35.1</v>
      </c>
      <c r="Q37" s="1623">
        <v>
2215</v>
      </c>
      <c r="R37" s="1623">
        <v>
21040</v>
      </c>
      <c r="S37" s="3515">
        <v>
76.5</v>
      </c>
    </row>
    <row r="38" spans="1:19" s="1621" customFormat="1" ht="18" customHeight="1">
      <c r="A38" s="3506">
        <v>
2</v>
      </c>
      <c r="B38" s="1623">
        <v>
524</v>
      </c>
      <c r="C38" s="1623">
        <v>
7683</v>
      </c>
      <c r="D38" s="3515">
        <v>
27.4</v>
      </c>
      <c r="E38" s="1623">
        <v>
482</v>
      </c>
      <c r="F38" s="1623">
        <v>
5808</v>
      </c>
      <c r="G38" s="3515">
        <v>
20.7</v>
      </c>
      <c r="H38" s="1623">
        <v>
339</v>
      </c>
      <c r="I38" s="1623">
        <v>
4049</v>
      </c>
      <c r="J38" s="3515">
        <v>
14.5</v>
      </c>
      <c r="K38" s="1623">
        <v>
496</v>
      </c>
      <c r="L38" s="1623">
        <v>
4637</v>
      </c>
      <c r="M38" s="3515">
        <v>
18.5</v>
      </c>
      <c r="N38" s="1623">
        <v>
598</v>
      </c>
      <c r="O38" s="1623">
        <v>
5049</v>
      </c>
      <c r="P38" s="3515">
        <v>
18</v>
      </c>
      <c r="Q38" s="1623">
        <v>
1486</v>
      </c>
      <c r="R38" s="1623">
        <v>
13259</v>
      </c>
      <c r="S38" s="3515">
        <v>
53.7</v>
      </c>
    </row>
    <row r="39" spans="1:19" s="1618" customFormat="1" ht="18" customHeight="1">
      <c r="A39" s="3507">
        <v>
3</v>
      </c>
      <c r="B39" s="1620">
        <v>
832</v>
      </c>
      <c r="C39" s="1620">
        <v>
10186</v>
      </c>
      <c r="D39" s="3516">
        <v>
28.5</v>
      </c>
      <c r="E39" s="1620">
        <v>
590</v>
      </c>
      <c r="F39" s="1620">
        <v>
5843</v>
      </c>
      <c r="G39" s="3516">
        <v>
16.3</v>
      </c>
      <c r="H39" s="1620">
        <v>
559</v>
      </c>
      <c r="I39" s="1620">
        <v>
4671</v>
      </c>
      <c r="J39" s="3516">
        <v>
13</v>
      </c>
      <c r="K39" s="1620">
        <v>
815</v>
      </c>
      <c r="L39" s="1620">
        <v>
7336</v>
      </c>
      <c r="M39" s="3516">
        <v>
20.399999999999999</v>
      </c>
      <c r="N39" s="1620">
        <v>
866</v>
      </c>
      <c r="O39" s="1620">
        <v>
7905</v>
      </c>
      <c r="P39" s="3516">
        <v>
22</v>
      </c>
      <c r="Q39" s="3504">
        <v>
2035</v>
      </c>
      <c r="R39" s="3504">
        <v>
20326</v>
      </c>
      <c r="S39" s="3528">
        <v>
52.5</v>
      </c>
    </row>
    <row r="40" spans="1:19" s="1625" customFormat="1" ht="15" customHeight="1" thickBot="1">
      <c r="A40" s="1635"/>
      <c r="B40" s="1634"/>
      <c r="C40" s="1634"/>
      <c r="D40" s="3521"/>
      <c r="E40" s="1634"/>
      <c r="F40" s="1634"/>
      <c r="G40" s="3521"/>
      <c r="H40" s="1634"/>
      <c r="I40" s="1634"/>
      <c r="J40" s="3521"/>
      <c r="K40" s="1634"/>
      <c r="L40" s="1634"/>
      <c r="M40" s="3521"/>
      <c r="N40" s="1634"/>
      <c r="O40" s="1634"/>
      <c r="P40" s="3521"/>
      <c r="Q40" s="1634"/>
      <c r="R40" s="1634"/>
      <c r="S40" s="3521"/>
    </row>
    <row r="41" spans="1:19" s="1624" customFormat="1" ht="20.100000000000001" customHeight="1" thickTop="1">
      <c r="A41" s="5356" t="s">
        <v>
493</v>
      </c>
      <c r="B41" s="5363" t="s">
        <v>
7654</v>
      </c>
      <c r="C41" s="5361"/>
      <c r="D41" s="5364"/>
      <c r="E41" s="5363" t="s">
        <v>
7655</v>
      </c>
      <c r="F41" s="5361"/>
      <c r="G41" s="5364"/>
      <c r="H41" s="5363" t="s">
        <v>
7656</v>
      </c>
      <c r="I41" s="5361"/>
      <c r="J41" s="5362"/>
      <c r="K41" s="5363" t="s">
        <v>
7657</v>
      </c>
      <c r="L41" s="5361"/>
      <c r="M41" s="5362"/>
      <c r="N41" s="5365" t="s">
        <v>
7658</v>
      </c>
      <c r="O41" s="5365"/>
      <c r="P41" s="5359"/>
      <c r="Q41" s="5365" t="s">
        <v>
7659</v>
      </c>
      <c r="R41" s="5365"/>
      <c r="S41" s="5359"/>
    </row>
    <row r="42" spans="1:19" s="1624" customFormat="1" ht="18" customHeight="1">
      <c r="A42" s="5357"/>
      <c r="B42" s="1631" t="s">
        <v>
501</v>
      </c>
      <c r="C42" s="1631" t="s">
        <v>
2516</v>
      </c>
      <c r="D42" s="3518" t="s">
        <v>
7651</v>
      </c>
      <c r="E42" s="1631" t="s">
        <v>
501</v>
      </c>
      <c r="F42" s="1631" t="s">
        <v>
2516</v>
      </c>
      <c r="G42" s="3518" t="s">
        <v>
7651</v>
      </c>
      <c r="H42" s="1631" t="s">
        <v>
501</v>
      </c>
      <c r="I42" s="1631" t="s">
        <v>
2516</v>
      </c>
      <c r="J42" s="3518" t="s">
        <v>
7651</v>
      </c>
      <c r="K42" s="1631" t="s">
        <v>
501</v>
      </c>
      <c r="L42" s="1631" t="s">
        <v>
2516</v>
      </c>
      <c r="M42" s="3518" t="s">
        <v>
7651</v>
      </c>
      <c r="N42" s="1631" t="s">
        <v>
501</v>
      </c>
      <c r="O42" s="1631" t="s">
        <v>
2516</v>
      </c>
      <c r="P42" s="3526" t="s">
        <v>
7651</v>
      </c>
      <c r="Q42" s="1631" t="s">
        <v>
501</v>
      </c>
      <c r="R42" s="1631" t="s">
        <v>
2516</v>
      </c>
      <c r="S42" s="3526" t="s">
        <v>
7651</v>
      </c>
    </row>
    <row r="43" spans="1:19" s="1615" customFormat="1" ht="18" customHeight="1">
      <c r="A43" s="1628"/>
      <c r="B43" s="1626" t="s">
        <v>
1668</v>
      </c>
      <c r="C43" s="1626" t="s">
        <v>
4</v>
      </c>
      <c r="D43" s="3519" t="s">
        <v>
4</v>
      </c>
      <c r="E43" s="1626" t="s">
        <v>
1668</v>
      </c>
      <c r="F43" s="1626" t="s">
        <v>
4</v>
      </c>
      <c r="G43" s="3519" t="s">
        <v>
4</v>
      </c>
      <c r="H43" s="1627" t="s">
        <v>
1668</v>
      </c>
      <c r="I43" s="1627" t="s">
        <v>
4</v>
      </c>
      <c r="J43" s="3520" t="s">
        <v>
4</v>
      </c>
      <c r="K43" s="1626" t="s">
        <v>
498</v>
      </c>
      <c r="L43" s="1626" t="s">
        <v>
4</v>
      </c>
      <c r="M43" s="3519" t="s">
        <v>
4</v>
      </c>
      <c r="N43" s="1627" t="s">
        <v>
1668</v>
      </c>
      <c r="O43" s="1627" t="s">
        <v>
4</v>
      </c>
      <c r="P43" s="3520" t="s">
        <v>
4</v>
      </c>
      <c r="Q43" s="1627" t="s">
        <v>
1668</v>
      </c>
      <c r="R43" s="1627" t="s">
        <v>
4</v>
      </c>
      <c r="S43" s="3520" t="s">
        <v>
4</v>
      </c>
    </row>
    <row r="44" spans="1:19" s="1624" customFormat="1" ht="18" customHeight="1">
      <c r="A44" s="3506" t="s">
        <v>
465</v>
      </c>
      <c r="B44" s="1623">
        <v>
3380</v>
      </c>
      <c r="C44" s="1623">
        <v>
27394</v>
      </c>
      <c r="D44" s="3515">
        <v>
137.4</v>
      </c>
      <c r="E44" s="1623">
        <v>
5735</v>
      </c>
      <c r="F44" s="1623">
        <v>
44967</v>
      </c>
      <c r="G44" s="3515">
        <v>
160.5</v>
      </c>
      <c r="H44" s="1623">
        <v>
6970</v>
      </c>
      <c r="I44" s="1623">
        <v>
25431</v>
      </c>
      <c r="J44" s="3515">
        <v>
72.7</v>
      </c>
      <c r="K44" s="1623">
        <v>
3970</v>
      </c>
      <c r="L44" s="1623">
        <v>
37379</v>
      </c>
      <c r="M44" s="3515">
        <v>
107.1</v>
      </c>
      <c r="N44" s="1623">
        <v>
7004</v>
      </c>
      <c r="O44" s="1623">
        <v>
59123</v>
      </c>
      <c r="P44" s="3515">
        <v>
209.4</v>
      </c>
      <c r="Q44" s="1623">
        <v>
2596</v>
      </c>
      <c r="R44" s="1623">
        <v>
18014</v>
      </c>
      <c r="S44" s="3515">
        <v>
57.2</v>
      </c>
    </row>
    <row r="45" spans="1:19" s="1621" customFormat="1" ht="18" customHeight="1">
      <c r="A45" s="3506">
        <v>
2</v>
      </c>
      <c r="B45" s="1623">
        <v>
2307</v>
      </c>
      <c r="C45" s="1623">
        <v>
13530</v>
      </c>
      <c r="D45" s="3515">
        <v>
56.9</v>
      </c>
      <c r="E45" s="1623">
        <v>
3409</v>
      </c>
      <c r="F45" s="1623">
        <v>
28703</v>
      </c>
      <c r="G45" s="3515">
        <v>
101.4</v>
      </c>
      <c r="H45" s="1623">
        <v>
2832</v>
      </c>
      <c r="I45" s="1623">
        <v>
16959</v>
      </c>
      <c r="J45" s="3515">
        <v>
57.5</v>
      </c>
      <c r="K45" s="1623">
        <v>
2595</v>
      </c>
      <c r="L45" s="1623">
        <v>
19615</v>
      </c>
      <c r="M45" s="3515">
        <v>
67.7</v>
      </c>
      <c r="N45" s="1623">
        <v>
4272</v>
      </c>
      <c r="O45" s="1623">
        <v>
32956</v>
      </c>
      <c r="P45" s="3515">
        <v>
122.2</v>
      </c>
      <c r="Q45" s="1623">
        <v>
2060</v>
      </c>
      <c r="R45" s="1623">
        <v>
11383</v>
      </c>
      <c r="S45" s="3515">
        <v>
41.5</v>
      </c>
    </row>
    <row r="46" spans="1:19" s="1618" customFormat="1" ht="18" customHeight="1">
      <c r="A46" s="3507">
        <v>
3</v>
      </c>
      <c r="B46" s="1620">
        <v>
3016</v>
      </c>
      <c r="C46" s="1620">
        <v>
23907</v>
      </c>
      <c r="D46" s="3516">
        <v>
77.8</v>
      </c>
      <c r="E46" s="1620">
        <v>
4462</v>
      </c>
      <c r="F46" s="1620">
        <v>
38056</v>
      </c>
      <c r="G46" s="3516">
        <v>
114.8</v>
      </c>
      <c r="H46" s="1620">
        <v>
3513</v>
      </c>
      <c r="I46" s="1620">
        <v>
19274</v>
      </c>
      <c r="J46" s="3516">
        <v>
54.4</v>
      </c>
      <c r="K46" s="1620">
        <v>
3753</v>
      </c>
      <c r="L46" s="1620">
        <v>
25497</v>
      </c>
      <c r="M46" s="3516">
        <v>
74</v>
      </c>
      <c r="N46" s="1620">
        <v>
6654</v>
      </c>
      <c r="O46" s="1620">
        <v>
52678</v>
      </c>
      <c r="P46" s="3516">
        <v>
201.2</v>
      </c>
      <c r="Q46" s="3504">
        <v>
2725</v>
      </c>
      <c r="R46" s="3504">
        <v>
16016</v>
      </c>
      <c r="S46" s="3528">
        <v>
47.3</v>
      </c>
    </row>
    <row r="47" spans="1:19" s="1625" customFormat="1" ht="15" customHeight="1" thickBot="1">
      <c r="A47" s="1633"/>
      <c r="B47" s="1632"/>
      <c r="C47" s="1632"/>
      <c r="D47" s="3522"/>
      <c r="G47" s="3527"/>
      <c r="J47" s="3527"/>
      <c r="K47" s="1632"/>
      <c r="L47" s="1632"/>
      <c r="M47" s="3522"/>
      <c r="N47" s="1632"/>
      <c r="O47" s="1632"/>
      <c r="P47" s="3522"/>
      <c r="Q47" s="3510"/>
      <c r="R47" s="3510"/>
      <c r="S47" s="3530"/>
    </row>
    <row r="48" spans="1:19" s="1629" customFormat="1" ht="20.100000000000001" customHeight="1" thickTop="1">
      <c r="A48" s="5356" t="s">
        <v>
493</v>
      </c>
      <c r="B48" s="5365" t="s">
        <v>
7660</v>
      </c>
      <c r="C48" s="5365"/>
      <c r="D48" s="5358"/>
      <c r="E48" s="5358" t="s">
        <v>
7661</v>
      </c>
      <c r="F48" s="5358"/>
      <c r="G48" s="5358"/>
      <c r="H48" s="5367" t="s">
        <v>
7662</v>
      </c>
      <c r="I48" s="5367"/>
      <c r="J48" s="5367"/>
      <c r="K48" s="5365" t="s">
        <v>
7663</v>
      </c>
      <c r="L48" s="5365"/>
      <c r="M48" s="5358"/>
      <c r="N48" s="5363" t="s">
        <v>
7664</v>
      </c>
      <c r="O48" s="5361"/>
      <c r="P48" s="5362"/>
      <c r="Q48" s="5363" t="s">
        <v>
7665</v>
      </c>
      <c r="R48" s="5361"/>
      <c r="S48" s="5364"/>
    </row>
    <row r="49" spans="1:19" s="1629" customFormat="1" ht="18" customHeight="1">
      <c r="A49" s="5357"/>
      <c r="B49" s="1631" t="s">
        <v>
501</v>
      </c>
      <c r="C49" s="1631" t="s">
        <v>
2516</v>
      </c>
      <c r="D49" s="3518" t="s">
        <v>
7651</v>
      </c>
      <c r="E49" s="1631" t="s">
        <v>
501</v>
      </c>
      <c r="F49" s="1631" t="s">
        <v>
2516</v>
      </c>
      <c r="G49" s="3518" t="s">
        <v>
7651</v>
      </c>
      <c r="H49" s="1631" t="s">
        <v>
501</v>
      </c>
      <c r="I49" s="1631" t="s">
        <v>
2516</v>
      </c>
      <c r="J49" s="3518" t="s">
        <v>
7651</v>
      </c>
      <c r="K49" s="1631" t="s">
        <v>
501</v>
      </c>
      <c r="L49" s="1631" t="s">
        <v>
2516</v>
      </c>
      <c r="M49" s="3518" t="s">
        <v>
7651</v>
      </c>
      <c r="N49" s="1631" t="s">
        <v>
501</v>
      </c>
      <c r="O49" s="1631" t="s">
        <v>
2516</v>
      </c>
      <c r="P49" s="3518" t="s">
        <v>
7651</v>
      </c>
      <c r="Q49" s="1631" t="s">
        <v>
501</v>
      </c>
      <c r="R49" s="1631" t="s">
        <v>
2516</v>
      </c>
      <c r="S49" s="3526" t="s">
        <v>
7651</v>
      </c>
    </row>
    <row r="50" spans="1:19" s="1625" customFormat="1" ht="18" customHeight="1">
      <c r="A50" s="1628"/>
      <c r="B50" s="1627" t="s">
        <v>
1668</v>
      </c>
      <c r="C50" s="1627" t="s">
        <v>
4</v>
      </c>
      <c r="D50" s="3520" t="s">
        <v>
4</v>
      </c>
      <c r="E50" s="1627" t="s">
        <v>
1668</v>
      </c>
      <c r="F50" s="1627" t="s">
        <v>
4</v>
      </c>
      <c r="G50" s="3520" t="s">
        <v>
4</v>
      </c>
      <c r="H50" s="1627" t="s">
        <v>
1668</v>
      </c>
      <c r="I50" s="1627" t="s">
        <v>
4</v>
      </c>
      <c r="J50" s="3520" t="s">
        <v>
4</v>
      </c>
      <c r="K50" s="1627" t="s">
        <v>
1668</v>
      </c>
      <c r="L50" s="1627" t="s">
        <v>
4</v>
      </c>
      <c r="M50" s="3520" t="s">
        <v>
4</v>
      </c>
      <c r="N50" s="1626" t="s">
        <v>
498</v>
      </c>
      <c r="O50" s="1626" t="s">
        <v>
4</v>
      </c>
      <c r="P50" s="3519" t="s">
        <v>
4</v>
      </c>
      <c r="Q50" s="1626" t="s">
        <v>
498</v>
      </c>
      <c r="R50" s="1626" t="s">
        <v>
4</v>
      </c>
      <c r="S50" s="3519" t="s">
        <v>
4</v>
      </c>
    </row>
    <row r="51" spans="1:19" s="1624" customFormat="1" ht="18" customHeight="1">
      <c r="A51" s="3506" t="s">
        <v>
465</v>
      </c>
      <c r="B51" s="1623">
        <v>
3130</v>
      </c>
      <c r="C51" s="1623">
        <v>
23499</v>
      </c>
      <c r="D51" s="3515">
        <v>
66.3</v>
      </c>
      <c r="E51" s="1623">
        <v>
5521</v>
      </c>
      <c r="F51" s="1623">
        <v>
51435</v>
      </c>
      <c r="G51" s="3515">
        <v>
163.5</v>
      </c>
      <c r="H51" s="1623">
        <v>
6223</v>
      </c>
      <c r="I51" s="1623">
        <v>
99788</v>
      </c>
      <c r="J51" s="3515">
        <v>
292.89999999999998</v>
      </c>
      <c r="K51" s="1623">
        <v>
1650</v>
      </c>
      <c r="L51" s="1623">
        <v>
14193</v>
      </c>
      <c r="M51" s="3515">
        <v>
39.5</v>
      </c>
      <c r="N51" s="1623">
        <v>
1577</v>
      </c>
      <c r="O51" s="1623">
        <v>
13385</v>
      </c>
      <c r="P51" s="3515">
        <v>
37.200000000000003</v>
      </c>
      <c r="Q51" s="1623">
        <v>
4085</v>
      </c>
      <c r="R51" s="1623">
        <v>
45010</v>
      </c>
      <c r="S51" s="3515">
        <v>
155.6</v>
      </c>
    </row>
    <row r="52" spans="1:19" s="1621" customFormat="1" ht="18" customHeight="1">
      <c r="A52" s="3506">
        <v>
2</v>
      </c>
      <c r="B52" s="1623">
        <v>
2335</v>
      </c>
      <c r="C52" s="1623">
        <v>
12924</v>
      </c>
      <c r="D52" s="3515">
        <v>
43.6</v>
      </c>
      <c r="E52" s="1623">
        <v>
3450</v>
      </c>
      <c r="F52" s="1623">
        <v>
26347</v>
      </c>
      <c r="G52" s="3515">
        <v>
101.4</v>
      </c>
      <c r="H52" s="1623">
        <v>
3499</v>
      </c>
      <c r="I52" s="1623">
        <v>
38933</v>
      </c>
      <c r="J52" s="3515">
        <v>
147.19999999999999</v>
      </c>
      <c r="K52" s="1623">
        <v>
1013</v>
      </c>
      <c r="L52" s="1623">
        <v>
7219</v>
      </c>
      <c r="M52" s="3515">
        <v>
24.2</v>
      </c>
      <c r="N52" s="1623">
        <v>
805</v>
      </c>
      <c r="O52" s="1623">
        <v>
5063</v>
      </c>
      <c r="P52" s="3515">
        <v>
17</v>
      </c>
      <c r="Q52" s="1623">
        <v>
2509</v>
      </c>
      <c r="R52" s="1623">
        <v>
19095</v>
      </c>
      <c r="S52" s="3515">
        <v>
80.8</v>
      </c>
    </row>
    <row r="53" spans="1:19" s="1618" customFormat="1" ht="18" customHeight="1">
      <c r="A53" s="3507">
        <v>
3</v>
      </c>
      <c r="B53" s="1620">
        <v>
3587</v>
      </c>
      <c r="C53" s="1620">
        <v>
22022</v>
      </c>
      <c r="D53" s="3516">
        <v>
62.3</v>
      </c>
      <c r="E53" s="1620">
        <v>
4685</v>
      </c>
      <c r="F53" s="1620">
        <v>
35141</v>
      </c>
      <c r="G53" s="3516">
        <v>
252.5</v>
      </c>
      <c r="H53" s="1620">
        <v>
4787</v>
      </c>
      <c r="I53" s="1620">
        <v>
74875</v>
      </c>
      <c r="J53" s="3516">
        <v>
226.8</v>
      </c>
      <c r="K53" s="1620">
        <v>
1233</v>
      </c>
      <c r="L53" s="1620">
        <v>
9993</v>
      </c>
      <c r="M53" s="3516">
        <v>
27.8</v>
      </c>
      <c r="N53" s="1620">
        <v>
1128</v>
      </c>
      <c r="O53" s="1620">
        <v>
7608</v>
      </c>
      <c r="P53" s="3516">
        <v>
21.2</v>
      </c>
      <c r="Q53" s="3504">
        <v>
3589</v>
      </c>
      <c r="R53" s="3504">
        <v>
34351</v>
      </c>
      <c r="S53" s="3528">
        <v>
111.5</v>
      </c>
    </row>
    <row r="54" spans="1:19" s="1625" customFormat="1" ht="15" customHeight="1" thickBot="1">
      <c r="A54" s="1633"/>
      <c r="B54" s="1632"/>
      <c r="C54" s="1632"/>
      <c r="D54" s="3522"/>
      <c r="E54" s="1632"/>
      <c r="F54" s="1632"/>
      <c r="G54" s="3522"/>
      <c r="H54" s="1632"/>
      <c r="I54" s="1632"/>
      <c r="J54" s="3522"/>
      <c r="K54" s="1632"/>
      <c r="L54" s="1632"/>
      <c r="M54" s="3522"/>
      <c r="N54" s="1632"/>
      <c r="O54" s="1632"/>
      <c r="P54" s="3522"/>
      <c r="Q54" s="1632"/>
      <c r="R54" s="1632"/>
      <c r="S54" s="3522"/>
    </row>
    <row r="55" spans="1:19" s="1629" customFormat="1" ht="20.100000000000001" customHeight="1" thickTop="1">
      <c r="A55" s="5356" t="s">
        <v>
493</v>
      </c>
      <c r="B55" s="5363" t="s">
        <v>
7666</v>
      </c>
      <c r="C55" s="5361"/>
      <c r="D55" s="5362"/>
      <c r="E55" s="5365" t="s">
        <v>
7667</v>
      </c>
      <c r="F55" s="5366"/>
      <c r="G55" s="5359"/>
      <c r="H55" s="5365" t="s">
        <v>
7668</v>
      </c>
      <c r="I55" s="5366"/>
      <c r="J55" s="5359"/>
      <c r="K55" s="5363" t="s">
        <v>
7670</v>
      </c>
      <c r="L55" s="5361"/>
      <c r="M55" s="5364"/>
      <c r="N55" s="5363" t="s">
        <v>
7669</v>
      </c>
      <c r="O55" s="5361"/>
      <c r="P55" s="5362"/>
      <c r="Q55" s="5363" t="s">
        <v>
7671</v>
      </c>
      <c r="R55" s="5361"/>
      <c r="S55" s="5364"/>
    </row>
    <row r="56" spans="1:19" s="1629" customFormat="1" ht="18" customHeight="1">
      <c r="A56" s="5357"/>
      <c r="B56" s="1631" t="s">
        <v>
501</v>
      </c>
      <c r="C56" s="1631" t="s">
        <v>
2516</v>
      </c>
      <c r="D56" s="3518" t="s">
        <v>
7651</v>
      </c>
      <c r="E56" s="1631" t="s">
        <v>
501</v>
      </c>
      <c r="F56" s="1631" t="s">
        <v>
2516</v>
      </c>
      <c r="G56" s="3518" t="s">
        <v>
7651</v>
      </c>
      <c r="H56" s="1631" t="s">
        <v>
501</v>
      </c>
      <c r="I56" s="1631" t="s">
        <v>
2516</v>
      </c>
      <c r="J56" s="3518" t="s">
        <v>
7651</v>
      </c>
      <c r="K56" s="1631" t="s">
        <v>
501</v>
      </c>
      <c r="L56" s="1631" t="s">
        <v>
2516</v>
      </c>
      <c r="M56" s="3518" t="s">
        <v>
7651</v>
      </c>
      <c r="N56" s="1631" t="s">
        <v>
501</v>
      </c>
      <c r="O56" s="1631" t="s">
        <v>
2516</v>
      </c>
      <c r="P56" s="3518" t="s">
        <v>
7651</v>
      </c>
      <c r="Q56" s="1631" t="s">
        <v>
501</v>
      </c>
      <c r="R56" s="1631" t="s">
        <v>
2516</v>
      </c>
      <c r="S56" s="3526" t="s">
        <v>
7651</v>
      </c>
    </row>
    <row r="57" spans="1:19" s="1625" customFormat="1" ht="18" customHeight="1">
      <c r="A57" s="1628"/>
      <c r="B57" s="1626" t="s">
        <v>
498</v>
      </c>
      <c r="C57" s="1626" t="s">
        <v>
4</v>
      </c>
      <c r="D57" s="3519" t="s">
        <v>
4</v>
      </c>
      <c r="E57" s="1626" t="s">
        <v>
1668</v>
      </c>
      <c r="F57" s="1626" t="s">
        <v>
4</v>
      </c>
      <c r="G57" s="3519" t="s">
        <v>
4</v>
      </c>
      <c r="H57" s="1626" t="s">
        <v>
1668</v>
      </c>
      <c r="I57" s="1626" t="s">
        <v>
4</v>
      </c>
      <c r="J57" s="3519" t="s">
        <v>
4</v>
      </c>
      <c r="K57" s="1626" t="s">
        <v>
1668</v>
      </c>
      <c r="L57" s="1626" t="s">
        <v>
4</v>
      </c>
      <c r="M57" s="3519" t="s">
        <v>
4</v>
      </c>
      <c r="N57" s="1626" t="s">
        <v>
498</v>
      </c>
      <c r="O57" s="1626" t="s">
        <v>
4</v>
      </c>
      <c r="P57" s="3519" t="s">
        <v>
4</v>
      </c>
      <c r="Q57" s="1626" t="s">
        <v>
1668</v>
      </c>
      <c r="R57" s="1626" t="s">
        <v>
4</v>
      </c>
      <c r="S57" s="3519" t="s">
        <v>
4</v>
      </c>
    </row>
    <row r="58" spans="1:19" s="1624" customFormat="1" ht="18" customHeight="1">
      <c r="A58" s="3506" t="s">
        <v>
465</v>
      </c>
      <c r="B58" s="1623">
        <v>
1322</v>
      </c>
      <c r="C58" s="1623">
        <v>
14069</v>
      </c>
      <c r="D58" s="3515">
        <v>
39.4</v>
      </c>
      <c r="E58" s="1623">
        <v>
883</v>
      </c>
      <c r="F58" s="1623">
        <v>
9151</v>
      </c>
      <c r="G58" s="3515">
        <v>
25.4</v>
      </c>
      <c r="H58" s="1623">
        <v>
1187</v>
      </c>
      <c r="I58" s="1623">
        <v>
10682</v>
      </c>
      <c r="J58" s="3515">
        <v>
29.8</v>
      </c>
      <c r="K58" s="1623">
        <v>
1315</v>
      </c>
      <c r="L58" s="1623">
        <v>
9586</v>
      </c>
      <c r="M58" s="3515">
        <v>
26.8</v>
      </c>
      <c r="N58" s="1623">
        <v>
1155</v>
      </c>
      <c r="O58" s="1623">
        <v>
13415</v>
      </c>
      <c r="P58" s="3515">
        <v>
37.4</v>
      </c>
      <c r="Q58" s="1623">
        <v>
1410</v>
      </c>
      <c r="R58" s="1623">
        <v>
3439</v>
      </c>
      <c r="S58" s="3515">
        <v>
9.5</v>
      </c>
    </row>
    <row r="59" spans="1:19" s="1621" customFormat="1" ht="18" customHeight="1">
      <c r="A59" s="3506">
        <v>
2</v>
      </c>
      <c r="B59" s="1623">
        <v>
769</v>
      </c>
      <c r="C59" s="1623">
        <v>
7288</v>
      </c>
      <c r="D59" s="3515">
        <v>
24.5</v>
      </c>
      <c r="E59" s="1623">
        <v>
693</v>
      </c>
      <c r="F59" s="1623">
        <v>
5891</v>
      </c>
      <c r="G59" s="3515">
        <v>
19.8</v>
      </c>
      <c r="H59" s="1623">
        <v>
708</v>
      </c>
      <c r="I59" s="1623">
        <v>
5239</v>
      </c>
      <c r="J59" s="3515">
        <v>
19.600000000000001</v>
      </c>
      <c r="K59" s="1623">
        <v>
875</v>
      </c>
      <c r="L59" s="1623">
        <v>
4449</v>
      </c>
      <c r="M59" s="3515">
        <v>
14.9</v>
      </c>
      <c r="N59" s="1623">
        <v>
784</v>
      </c>
      <c r="O59" s="1623">
        <v>
7891</v>
      </c>
      <c r="P59" s="3515">
        <v>
26.5</v>
      </c>
      <c r="Q59" s="1623">
        <v>
917</v>
      </c>
      <c r="R59" s="1623">
        <v>
3275</v>
      </c>
      <c r="S59" s="3515">
        <v>
11</v>
      </c>
    </row>
    <row r="60" spans="1:19" s="1618" customFormat="1" ht="18" customHeight="1">
      <c r="A60" s="3507">
        <v>
3</v>
      </c>
      <c r="B60" s="1620">
        <v>
1036</v>
      </c>
      <c r="C60" s="1620">
        <v>
8720</v>
      </c>
      <c r="D60" s="3516">
        <v>
24.3</v>
      </c>
      <c r="E60" s="1620">
        <v>
813</v>
      </c>
      <c r="F60" s="1620">
        <v>
7358</v>
      </c>
      <c r="G60" s="3516">
        <v>
20.6</v>
      </c>
      <c r="H60" s="1620">
        <v>
1225</v>
      </c>
      <c r="I60" s="1620">
        <v>
8208</v>
      </c>
      <c r="J60" s="3516">
        <v>
22.9</v>
      </c>
      <c r="K60" s="1620">
        <v>
1314</v>
      </c>
      <c r="L60" s="1620">
        <v>
6209</v>
      </c>
      <c r="M60" s="3516">
        <v>
17.3</v>
      </c>
      <c r="N60" s="1620">
        <v>
960</v>
      </c>
      <c r="O60" s="1620">
        <v>
9262</v>
      </c>
      <c r="P60" s="3516">
        <v>
25.9</v>
      </c>
      <c r="Q60" s="3504">
        <v>
1027</v>
      </c>
      <c r="R60" s="3504">
        <v>
4796</v>
      </c>
      <c r="S60" s="3528">
        <v>
14.5</v>
      </c>
    </row>
    <row r="61" spans="1:19" s="1615" customFormat="1" ht="15" customHeight="1">
      <c r="A61" s="1617" t="s">
        <v>
6357</v>
      </c>
      <c r="B61" s="1617"/>
      <c r="C61" s="1617"/>
      <c r="D61" s="3523"/>
      <c r="E61" s="1617"/>
      <c r="F61" s="1617"/>
      <c r="G61" s="3523"/>
      <c r="H61" s="1617"/>
      <c r="I61" s="1617"/>
      <c r="J61" s="3523"/>
      <c r="K61" s="1617"/>
      <c r="L61" s="1617"/>
      <c r="M61" s="3523"/>
      <c r="N61" s="1617"/>
      <c r="O61" s="1617"/>
      <c r="P61" s="3523"/>
      <c r="Q61" s="1617"/>
      <c r="R61" s="1617"/>
      <c r="S61" s="3523"/>
    </row>
    <row r="62" spans="1:19" s="1615" customFormat="1" ht="15" customHeight="1">
      <c r="A62" s="1616" t="s">
        <v>
2448</v>
      </c>
      <c r="B62" s="1616"/>
      <c r="C62" s="1616"/>
      <c r="D62" s="3517"/>
      <c r="E62" s="1616"/>
      <c r="F62" s="1616"/>
      <c r="G62" s="3517"/>
      <c r="H62" s="1616"/>
      <c r="I62" s="1616"/>
      <c r="J62" s="3517"/>
      <c r="K62" s="1616"/>
      <c r="L62" s="1616"/>
      <c r="M62" s="3517"/>
      <c r="N62" s="1616"/>
      <c r="O62" s="1616"/>
      <c r="P62" s="3517"/>
      <c r="Q62" s="1616"/>
      <c r="R62" s="1616"/>
      <c r="S62" s="3517"/>
    </row>
  </sheetData>
  <mergeCells count="59">
    <mergeCell ref="Q55:S55"/>
    <mergeCell ref="N55:P55"/>
    <mergeCell ref="A55:A56"/>
    <mergeCell ref="H48:J48"/>
    <mergeCell ref="A48:A49"/>
    <mergeCell ref="E48:G48"/>
    <mergeCell ref="K48:M48"/>
    <mergeCell ref="K55:M55"/>
    <mergeCell ref="B48:D48"/>
    <mergeCell ref="E55:G55"/>
    <mergeCell ref="B55:D55"/>
    <mergeCell ref="H55:J55"/>
    <mergeCell ref="E13:G13"/>
    <mergeCell ref="N34:P34"/>
    <mergeCell ref="Q41:S41"/>
    <mergeCell ref="H41:J41"/>
    <mergeCell ref="Q34:S34"/>
    <mergeCell ref="A20:A21"/>
    <mergeCell ref="K13:M13"/>
    <mergeCell ref="B41:D41"/>
    <mergeCell ref="E41:G41"/>
    <mergeCell ref="A41:A42"/>
    <mergeCell ref="A34:A35"/>
    <mergeCell ref="B34:D34"/>
    <mergeCell ref="E34:G34"/>
    <mergeCell ref="H34:J34"/>
    <mergeCell ref="K34:M34"/>
    <mergeCell ref="A13:A14"/>
    <mergeCell ref="A27:A28"/>
    <mergeCell ref="B20:D20"/>
    <mergeCell ref="E20:G20"/>
    <mergeCell ref="E27:G27"/>
    <mergeCell ref="K20:M20"/>
    <mergeCell ref="B13:D13"/>
    <mergeCell ref="N48:P48"/>
    <mergeCell ref="Q48:S48"/>
    <mergeCell ref="K41:M41"/>
    <mergeCell ref="Q27:S27"/>
    <mergeCell ref="N41:P41"/>
    <mergeCell ref="H20:J20"/>
    <mergeCell ref="H13:J13"/>
    <mergeCell ref="Q20:S20"/>
    <mergeCell ref="B27:D27"/>
    <mergeCell ref="N13:P13"/>
    <mergeCell ref="Q13:S13"/>
    <mergeCell ref="N20:P20"/>
    <mergeCell ref="H27:J27"/>
    <mergeCell ref="K27:M27"/>
    <mergeCell ref="N27:P27"/>
    <mergeCell ref="A1:E1"/>
    <mergeCell ref="A2:E2"/>
    <mergeCell ref="A3:S3"/>
    <mergeCell ref="A6:A7"/>
    <mergeCell ref="B6:D6"/>
    <mergeCell ref="E6:G6"/>
    <mergeCell ref="H6:J6"/>
    <mergeCell ref="K6:M6"/>
    <mergeCell ref="N6:P6"/>
    <mergeCell ref="Q6:S6"/>
  </mergeCells>
  <phoneticPr fontId="25"/>
  <pageMargins left="0.70866141732283472" right="0.70866141732283472" top="0.74803149606299213" bottom="0.74803149606299213" header="0.31496062992125984" footer="0.3149606299212598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Z51"/>
  <sheetViews>
    <sheetView zoomScaleNormal="100" zoomScaleSheetLayoutView="100" workbookViewId="0">
      <pane ySplit="11" topLeftCell="A12" activePane="bottomLeft" state="frozen"/>
      <selection activeCell="B23" sqref="B23"/>
      <selection pane="bottomLeft" activeCell="B23" sqref="B23"/>
    </sheetView>
  </sheetViews>
  <sheetFormatPr defaultColWidth="9" defaultRowHeight="13.5"/>
  <cols>
    <col min="1" max="1" width="19.625" style="1365" customWidth="1"/>
    <col min="2" max="8" width="14.625" style="1365" customWidth="1"/>
    <col min="9" max="11" width="10.5" style="1365" customWidth="1"/>
    <col min="12" max="16384" width="9" style="1365"/>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ht="26.1" customHeight="1">
      <c r="A3" s="4649" t="s">
        <v>
7554</v>
      </c>
      <c r="B3" s="4649"/>
      <c r="C3" s="4649"/>
      <c r="D3" s="4649"/>
      <c r="E3" s="4649"/>
      <c r="F3" s="4649"/>
      <c r="G3" s="4649"/>
      <c r="H3" s="4649"/>
      <c r="I3" s="1657"/>
      <c r="J3" s="1657"/>
      <c r="K3" s="1657"/>
    </row>
    <row r="4" spans="1:26" s="1355" customFormat="1" ht="15" customHeight="1">
      <c r="A4" s="222"/>
      <c r="B4" s="222"/>
      <c r="C4" s="222"/>
      <c r="D4" s="222"/>
      <c r="E4" s="222"/>
      <c r="F4" s="222"/>
      <c r="G4" s="222"/>
      <c r="H4" s="222"/>
    </row>
    <row r="5" spans="1:26" s="1355" customFormat="1" ht="15" customHeight="1" thickBot="1">
      <c r="H5" s="486" t="s">
        <v>
4332</v>
      </c>
    </row>
    <row r="6" spans="1:26" s="1443" customFormat="1" ht="18" customHeight="1" thickTop="1">
      <c r="A6" s="5370" t="s">
        <v>
2554</v>
      </c>
      <c r="B6" s="4779" t="s">
        <v>
2553</v>
      </c>
      <c r="C6" s="4777"/>
      <c r="D6" s="4777"/>
      <c r="E6" s="4777"/>
      <c r="F6" s="4778"/>
      <c r="G6" s="4782" t="s">
        <v>
2552</v>
      </c>
      <c r="H6" s="5368" t="s">
        <v>
2551</v>
      </c>
    </row>
    <row r="7" spans="1:26" s="1443" customFormat="1" ht="18" customHeight="1">
      <c r="A7" s="5371"/>
      <c r="B7" s="1385" t="s">
        <v>
23</v>
      </c>
      <c r="C7" s="1368" t="s">
        <v>
2292</v>
      </c>
      <c r="D7" s="574" t="s">
        <v>
2437</v>
      </c>
      <c r="E7" s="574" t="s">
        <v>
2550</v>
      </c>
      <c r="F7" s="574" t="s">
        <v>
194</v>
      </c>
      <c r="G7" s="4783"/>
      <c r="H7" s="5369"/>
    </row>
    <row r="8" spans="1:26" s="1355" customFormat="1" ht="18" customHeight="1">
      <c r="A8" s="1656"/>
      <c r="B8" s="1655" t="s">
        <v>
801</v>
      </c>
      <c r="C8" s="1655" t="s">
        <v>
801</v>
      </c>
      <c r="D8" s="1655" t="s">
        <v>
801</v>
      </c>
      <c r="E8" s="1655" t="s">
        <v>
801</v>
      </c>
      <c r="F8" s="1655" t="s">
        <v>
801</v>
      </c>
      <c r="G8" s="1655" t="s">
        <v>
2549</v>
      </c>
      <c r="H8" s="1655" t="s">
        <v>
801</v>
      </c>
    </row>
    <row r="9" spans="1:26" s="1398" customFormat="1" ht="18" customHeight="1">
      <c r="A9" s="226" t="s">
        <v>
465</v>
      </c>
      <c r="B9" s="1390">
        <v>
358610</v>
      </c>
      <c r="C9" s="1386">
        <v>
122253</v>
      </c>
      <c r="D9" s="1386">
        <v>
118883</v>
      </c>
      <c r="E9" s="1386">
        <v>
11816</v>
      </c>
      <c r="F9" s="1386">
        <v>
105658</v>
      </c>
      <c r="G9" s="1386">
        <v>
7411</v>
      </c>
      <c r="H9" s="1386">
        <v>
48</v>
      </c>
      <c r="I9" s="604"/>
      <c r="J9" s="1443"/>
      <c r="K9" s="1443"/>
    </row>
    <row r="10" spans="1:26" s="1650" customFormat="1" ht="18" customHeight="1">
      <c r="A10" s="226">
        <v>
2</v>
      </c>
      <c r="B10" s="1390">
        <v>
120840</v>
      </c>
      <c r="C10" s="1654">
        <v>
46530</v>
      </c>
      <c r="D10" s="1654">
        <v>
27967</v>
      </c>
      <c r="E10" s="1654">
        <v>
3553</v>
      </c>
      <c r="F10" s="1654">
        <v>
42790</v>
      </c>
      <c r="G10" s="1654">
        <v>
6180</v>
      </c>
      <c r="H10" s="1386">
        <v>
20</v>
      </c>
      <c r="I10" s="604"/>
      <c r="J10" s="1398"/>
      <c r="K10" s="1398"/>
    </row>
    <row r="11" spans="1:26" s="1618" customFormat="1" ht="18" customHeight="1">
      <c r="A11" s="2592">
        <v>
3</v>
      </c>
      <c r="B11" s="1653">
        <f t="shared" ref="B11:B37" si="0">
SUM(C11:F11)</f>
        <v>
168433</v>
      </c>
      <c r="C11" s="1652">
        <f>
SUM(C12:C37)</f>
        <v>
58417</v>
      </c>
      <c r="D11" s="1652">
        <f>
SUM(D12:D37)</f>
        <v>
47592</v>
      </c>
      <c r="E11" s="1652">
        <f>
SUM(E12:E37)</f>
        <v>
7677</v>
      </c>
      <c r="F11" s="1652">
        <f>
SUM(F12:F37)</f>
        <v>
54747</v>
      </c>
      <c r="G11" s="1652">
        <f>
SUM(G12:G37)</f>
        <v>
7895</v>
      </c>
      <c r="H11" s="4221">
        <f t="shared" ref="H11:H37" si="1">
ROUND(B11/G11,0)</f>
        <v>
21</v>
      </c>
      <c r="I11" s="1651"/>
      <c r="J11" s="1440"/>
      <c r="K11" s="1440"/>
    </row>
    <row r="12" spans="1:26" s="1443" customFormat="1" ht="18" customHeight="1">
      <c r="A12" s="1864" t="s">
        <v>
2548</v>
      </c>
      <c r="B12" s="1390">
        <f t="shared" si="0"/>
        <v>
15099</v>
      </c>
      <c r="C12" s="1386">
        <v>
4771</v>
      </c>
      <c r="D12" s="1386">
        <v>
4568</v>
      </c>
      <c r="E12" s="1386">
        <v>
691</v>
      </c>
      <c r="F12" s="4450">
        <v>
5069</v>
      </c>
      <c r="G12" s="1648">
        <v>
346</v>
      </c>
      <c r="H12" s="1386">
        <f t="shared" si="1"/>
        <v>
44</v>
      </c>
      <c r="I12" s="604"/>
    </row>
    <row r="13" spans="1:26" s="1443" customFormat="1" ht="18" customHeight="1">
      <c r="A13" s="1864" t="s">
        <v>
793</v>
      </c>
      <c r="B13" s="1390">
        <f t="shared" si="0"/>
        <v>
8566</v>
      </c>
      <c r="C13" s="1386">
        <v>
3234</v>
      </c>
      <c r="D13" s="1386">
        <v>
1741</v>
      </c>
      <c r="E13" s="1386">
        <v>
402</v>
      </c>
      <c r="F13" s="4450">
        <v>
3189</v>
      </c>
      <c r="G13" s="1648">
        <v>
345</v>
      </c>
      <c r="H13" s="1386">
        <f t="shared" si="1"/>
        <v>
25</v>
      </c>
      <c r="I13" s="604"/>
    </row>
    <row r="14" spans="1:26" s="1443" customFormat="1" ht="18" customHeight="1">
      <c r="A14" s="1864" t="s">
        <v>
2143</v>
      </c>
      <c r="B14" s="1390">
        <f t="shared" si="0"/>
        <v>
3842</v>
      </c>
      <c r="C14" s="1386">
        <v>
1646</v>
      </c>
      <c r="D14" s="1386">
        <v>
824</v>
      </c>
      <c r="E14" s="1386">
        <v>
3</v>
      </c>
      <c r="F14" s="4450">
        <v>
1369</v>
      </c>
      <c r="G14" s="1648">
        <v>
292</v>
      </c>
      <c r="H14" s="1386">
        <f t="shared" si="1"/>
        <v>
13</v>
      </c>
      <c r="I14" s="604"/>
    </row>
    <row r="15" spans="1:26" s="1443" customFormat="1" ht="18" customHeight="1">
      <c r="A15" s="1864" t="s">
        <v>
790</v>
      </c>
      <c r="B15" s="1390">
        <f t="shared" si="0"/>
        <v>
6421</v>
      </c>
      <c r="C15" s="1386">
        <v>
2599</v>
      </c>
      <c r="D15" s="1386">
        <v>
1151</v>
      </c>
      <c r="E15" s="1386">
        <v>
22</v>
      </c>
      <c r="F15" s="4450">
        <v>
2649</v>
      </c>
      <c r="G15" s="1648">
        <v>
345</v>
      </c>
      <c r="H15" s="1386">
        <f t="shared" si="1"/>
        <v>
19</v>
      </c>
      <c r="I15" s="604"/>
    </row>
    <row r="16" spans="1:26" s="1443" customFormat="1" ht="18" customHeight="1">
      <c r="A16" s="1864" t="s">
        <v>
2145</v>
      </c>
      <c r="B16" s="1390">
        <f t="shared" si="0"/>
        <v>
10672</v>
      </c>
      <c r="C16" s="1386">
        <v>
4552</v>
      </c>
      <c r="D16" s="1386">
        <v>
1901</v>
      </c>
      <c r="E16" s="1386">
        <v>
26</v>
      </c>
      <c r="F16" s="4450">
        <v>
4193</v>
      </c>
      <c r="G16" s="1648">
        <v>
343</v>
      </c>
      <c r="H16" s="1386">
        <f t="shared" si="1"/>
        <v>
31</v>
      </c>
      <c r="I16" s="604"/>
    </row>
    <row r="17" spans="1:11" s="1443" customFormat="1" ht="18" customHeight="1">
      <c r="A17" s="1864" t="s">
        <v>
841</v>
      </c>
      <c r="B17" s="1390">
        <f t="shared" si="0"/>
        <v>
5824</v>
      </c>
      <c r="C17" s="1386">
        <v>
1825</v>
      </c>
      <c r="D17" s="1386">
        <v>
2004</v>
      </c>
      <c r="E17" s="1386">
        <v>
298</v>
      </c>
      <c r="F17" s="4450">
        <v>
1697</v>
      </c>
      <c r="G17" s="1648">
        <v>
292</v>
      </c>
      <c r="H17" s="1386">
        <f t="shared" si="1"/>
        <v>
20</v>
      </c>
      <c r="I17" s="604"/>
    </row>
    <row r="18" spans="1:11" s="1398" customFormat="1" ht="18" customHeight="1">
      <c r="A18" s="1864" t="s">
        <v>
2154</v>
      </c>
      <c r="B18" s="1390">
        <f t="shared" si="0"/>
        <v>
4300</v>
      </c>
      <c r="C18" s="1386">
        <v>
1360</v>
      </c>
      <c r="D18" s="1386">
        <v>
1747</v>
      </c>
      <c r="E18" s="1386">
        <v>
34</v>
      </c>
      <c r="F18" s="4450">
        <v>
1159</v>
      </c>
      <c r="G18" s="1648">
        <v>
292</v>
      </c>
      <c r="H18" s="1386">
        <f t="shared" si="1"/>
        <v>
15</v>
      </c>
      <c r="I18" s="604"/>
      <c r="J18" s="1443"/>
      <c r="K18" s="1443"/>
    </row>
    <row r="19" spans="1:11" s="1443" customFormat="1" ht="18" customHeight="1">
      <c r="A19" s="1864" t="s">
        <v>
2547</v>
      </c>
      <c r="B19" s="1390">
        <f t="shared" si="0"/>
        <v>
4542</v>
      </c>
      <c r="C19" s="1386">
        <v>
1635</v>
      </c>
      <c r="D19" s="1386">
        <v>
1376</v>
      </c>
      <c r="E19" s="1386">
        <v>
41</v>
      </c>
      <c r="F19" s="4450">
        <v>
1490</v>
      </c>
      <c r="G19" s="1648">
        <v>
292</v>
      </c>
      <c r="H19" s="1386">
        <f t="shared" si="1"/>
        <v>
16</v>
      </c>
      <c r="I19" s="604"/>
    </row>
    <row r="20" spans="1:11" s="1443" customFormat="1" ht="18" customHeight="1">
      <c r="A20" s="1864" t="s">
        <v>
2546</v>
      </c>
      <c r="B20" s="1390">
        <f t="shared" si="0"/>
        <v>
10481</v>
      </c>
      <c r="C20" s="1386">
        <v>
4347</v>
      </c>
      <c r="D20" s="1386">
        <v>
2048</v>
      </c>
      <c r="E20" s="1386">
        <v>
44</v>
      </c>
      <c r="F20" s="4450">
        <v>
4042</v>
      </c>
      <c r="G20" s="1648">
        <v>
345</v>
      </c>
      <c r="H20" s="1386">
        <f t="shared" si="1"/>
        <v>
30</v>
      </c>
      <c r="I20" s="604"/>
    </row>
    <row r="21" spans="1:11" s="1443" customFormat="1" ht="18" customHeight="1">
      <c r="A21" s="1864" t="s">
        <v>
2545</v>
      </c>
      <c r="B21" s="1390">
        <f t="shared" si="0"/>
        <v>
12558</v>
      </c>
      <c r="C21" s="1386">
        <v>
4770</v>
      </c>
      <c r="D21" s="1386">
        <v>
3862</v>
      </c>
      <c r="E21" s="1386">
        <v>
107</v>
      </c>
      <c r="F21" s="4450">
        <v>
3819</v>
      </c>
      <c r="G21" s="1648">
        <v>
345</v>
      </c>
      <c r="H21" s="1386">
        <f t="shared" si="1"/>
        <v>
36</v>
      </c>
      <c r="I21" s="604"/>
    </row>
    <row r="22" spans="1:11" s="1443" customFormat="1" ht="18" customHeight="1">
      <c r="A22" s="1864" t="s">
        <v>
837</v>
      </c>
      <c r="B22" s="1390">
        <f t="shared" si="0"/>
        <v>
2498</v>
      </c>
      <c r="C22" s="1386">
        <v>
611</v>
      </c>
      <c r="D22" s="1386">
        <v>
1321</v>
      </c>
      <c r="E22" s="1386">
        <v>
28</v>
      </c>
      <c r="F22" s="4450">
        <v>
538</v>
      </c>
      <c r="G22" s="1648">
        <v>
292</v>
      </c>
      <c r="H22" s="1386">
        <f t="shared" si="1"/>
        <v>
9</v>
      </c>
      <c r="I22" s="604"/>
    </row>
    <row r="23" spans="1:11" s="1443" customFormat="1" ht="18" customHeight="1">
      <c r="A23" s="1864" t="s">
        <v>
2165</v>
      </c>
      <c r="B23" s="1390">
        <f t="shared" si="0"/>
        <v>
3276</v>
      </c>
      <c r="C23" s="1386">
        <v>
678</v>
      </c>
      <c r="D23" s="1386">
        <v>
1960</v>
      </c>
      <c r="E23" s="1386">
        <v>
46</v>
      </c>
      <c r="F23" s="4450">
        <v>
592</v>
      </c>
      <c r="G23" s="1648">
        <v>
292</v>
      </c>
      <c r="H23" s="1386">
        <f t="shared" si="1"/>
        <v>
11</v>
      </c>
      <c r="I23" s="604"/>
    </row>
    <row r="24" spans="1:11" s="1443" customFormat="1" ht="18" customHeight="1">
      <c r="A24" s="1864" t="s">
        <v>
795</v>
      </c>
      <c r="B24" s="1390">
        <f t="shared" si="0"/>
        <v>
6944</v>
      </c>
      <c r="C24" s="1386">
        <v>
3127</v>
      </c>
      <c r="D24" s="1386">
        <v>
1243</v>
      </c>
      <c r="E24" s="1386">
        <v>
13</v>
      </c>
      <c r="F24" s="4450">
        <v>
2561</v>
      </c>
      <c r="G24" s="1648">
        <v>
292</v>
      </c>
      <c r="H24" s="1386">
        <f t="shared" si="1"/>
        <v>
24</v>
      </c>
      <c r="I24" s="604"/>
    </row>
    <row r="25" spans="1:11" s="1443" customFormat="1" ht="18" customHeight="1">
      <c r="A25" s="1864" t="s">
        <v>
823</v>
      </c>
      <c r="B25" s="1390">
        <f t="shared" si="0"/>
        <v>
12625</v>
      </c>
      <c r="C25" s="1386">
        <v>
1180</v>
      </c>
      <c r="D25" s="1386">
        <v>
3618</v>
      </c>
      <c r="E25" s="1386">
        <v>
5114</v>
      </c>
      <c r="F25" s="4450">
        <v>
2713</v>
      </c>
      <c r="G25" s="1648">
        <v>
292</v>
      </c>
      <c r="H25" s="1386">
        <f t="shared" si="1"/>
        <v>
43</v>
      </c>
      <c r="I25" s="604"/>
    </row>
    <row r="26" spans="1:11" s="1443" customFormat="1" ht="18" customHeight="1">
      <c r="A26" s="1864" t="s">
        <v>
794</v>
      </c>
      <c r="B26" s="1390">
        <f t="shared" si="0"/>
        <v>
4006</v>
      </c>
      <c r="C26" s="1386">
        <v>
1142</v>
      </c>
      <c r="D26" s="1386">
        <v>
1812</v>
      </c>
      <c r="E26" s="1386">
        <v>
101</v>
      </c>
      <c r="F26" s="4450">
        <v>
951</v>
      </c>
      <c r="G26" s="1648">
        <v>
292</v>
      </c>
      <c r="H26" s="1386">
        <f t="shared" si="1"/>
        <v>
14</v>
      </c>
      <c r="I26" s="604"/>
    </row>
    <row r="27" spans="1:11" s="1443" customFormat="1" ht="18" customHeight="1">
      <c r="A27" s="1864" t="s">
        <v>
2162</v>
      </c>
      <c r="B27" s="1390">
        <f t="shared" si="0"/>
        <v>
6294</v>
      </c>
      <c r="C27" s="1386">
        <v>
2021</v>
      </c>
      <c r="D27" s="1386">
        <v>
2391</v>
      </c>
      <c r="E27" s="1386">
        <v>
21</v>
      </c>
      <c r="F27" s="4450">
        <v>
1861</v>
      </c>
      <c r="G27" s="1648">
        <v>
292</v>
      </c>
      <c r="H27" s="1386">
        <f t="shared" si="1"/>
        <v>
22</v>
      </c>
      <c r="I27" s="604"/>
    </row>
    <row r="28" spans="1:11" s="1443" customFormat="1" ht="18" customHeight="1">
      <c r="A28" s="1864" t="s">
        <v>
830</v>
      </c>
      <c r="B28" s="1390">
        <f t="shared" si="0"/>
        <v>
2976</v>
      </c>
      <c r="C28" s="1386">
        <v>
1095</v>
      </c>
      <c r="D28" s="1386">
        <v>
915</v>
      </c>
      <c r="E28" s="1386">
        <v>
10</v>
      </c>
      <c r="F28" s="4450">
        <v>
956</v>
      </c>
      <c r="G28" s="1648">
        <v>
292</v>
      </c>
      <c r="H28" s="1386">
        <f t="shared" si="1"/>
        <v>
10</v>
      </c>
      <c r="I28" s="604"/>
    </row>
    <row r="29" spans="1:11" s="1443" customFormat="1" ht="18" customHeight="1">
      <c r="A29" s="1864" t="s">
        <v>
2163</v>
      </c>
      <c r="B29" s="1390">
        <f t="shared" si="0"/>
        <v>
5834</v>
      </c>
      <c r="C29" s="1386">
        <v>
2544</v>
      </c>
      <c r="D29" s="1386">
        <v>
908</v>
      </c>
      <c r="E29" s="1386">
        <v>
1</v>
      </c>
      <c r="F29" s="4450">
        <v>
2381</v>
      </c>
      <c r="G29" s="1648">
        <v>
292</v>
      </c>
      <c r="H29" s="1386">
        <f t="shared" si="1"/>
        <v>
20</v>
      </c>
      <c r="I29" s="604"/>
    </row>
    <row r="30" spans="1:11" s="1443" customFormat="1" ht="18" customHeight="1">
      <c r="A30" s="1864" t="s">
        <v>
2544</v>
      </c>
      <c r="B30" s="1390">
        <f t="shared" si="0"/>
        <v>
3080</v>
      </c>
      <c r="C30" s="1386">
        <v>
961</v>
      </c>
      <c r="D30" s="1386">
        <v>
1304</v>
      </c>
      <c r="E30" s="1386">
        <v>
1</v>
      </c>
      <c r="F30" s="4450">
        <v>
814</v>
      </c>
      <c r="G30" s="1648">
        <v>
292</v>
      </c>
      <c r="H30" s="1386">
        <f t="shared" si="1"/>
        <v>
11</v>
      </c>
      <c r="I30" s="604"/>
    </row>
    <row r="31" spans="1:11" s="1443" customFormat="1" ht="18" customHeight="1">
      <c r="A31" s="1864" t="s">
        <v>
789</v>
      </c>
      <c r="B31" s="1390">
        <f t="shared" si="0"/>
        <v>
5935</v>
      </c>
      <c r="C31" s="1386">
        <v>
2089</v>
      </c>
      <c r="D31" s="1386">
        <v>
1882</v>
      </c>
      <c r="E31" s="1386">
        <v>
133</v>
      </c>
      <c r="F31" s="4450">
        <v>
1831</v>
      </c>
      <c r="G31" s="1648">
        <v>
280</v>
      </c>
      <c r="H31" s="1386">
        <f t="shared" si="1"/>
        <v>
21</v>
      </c>
      <c r="I31" s="604"/>
    </row>
    <row r="32" spans="1:11" s="1443" customFormat="1" ht="18" customHeight="1">
      <c r="A32" s="1864" t="s">
        <v>
796</v>
      </c>
      <c r="B32" s="1390">
        <f t="shared" si="0"/>
        <v>
4980</v>
      </c>
      <c r="C32" s="1386">
        <v>
1839</v>
      </c>
      <c r="D32" s="1386">
        <v>
1453</v>
      </c>
      <c r="E32" s="1386">
        <v>
4</v>
      </c>
      <c r="F32" s="4450">
        <v>
1684</v>
      </c>
      <c r="G32" s="1648">
        <v>
292</v>
      </c>
      <c r="H32" s="1386">
        <f t="shared" si="1"/>
        <v>
17</v>
      </c>
      <c r="I32" s="604"/>
    </row>
    <row r="33" spans="1:11" s="1443" customFormat="1" ht="18" customHeight="1">
      <c r="A33" s="1864" t="s">
        <v>
2543</v>
      </c>
      <c r="B33" s="1390">
        <f t="shared" si="0"/>
        <v>
3410</v>
      </c>
      <c r="C33" s="1386">
        <v>
1269</v>
      </c>
      <c r="D33" s="1386">
        <v>
863</v>
      </c>
      <c r="E33" s="1386">
        <v>
121</v>
      </c>
      <c r="F33" s="4450">
        <v>
1157</v>
      </c>
      <c r="G33" s="1648">
        <v>
290</v>
      </c>
      <c r="H33" s="1386">
        <f t="shared" si="1"/>
        <v>
12</v>
      </c>
      <c r="I33" s="604"/>
    </row>
    <row r="34" spans="1:11" s="1443" customFormat="1" ht="18" customHeight="1">
      <c r="A34" s="1864" t="s">
        <v>
2524</v>
      </c>
      <c r="B34" s="1390">
        <f t="shared" si="0"/>
        <v>
7538</v>
      </c>
      <c r="C34" s="1386">
        <v>
2224</v>
      </c>
      <c r="D34" s="1386">
        <v>
3172</v>
      </c>
      <c r="E34" s="1386">
        <v>
61</v>
      </c>
      <c r="F34" s="4450">
        <v>
2081</v>
      </c>
      <c r="G34" s="1648">
        <v>
292</v>
      </c>
      <c r="H34" s="1386">
        <f t="shared" si="1"/>
        <v>
26</v>
      </c>
      <c r="I34" s="604"/>
    </row>
    <row r="35" spans="1:11" s="1443" customFormat="1" ht="18" customHeight="1">
      <c r="A35" s="1864" t="s">
        <v>
2542</v>
      </c>
      <c r="B35" s="1390">
        <f t="shared" si="0"/>
        <v>
8998</v>
      </c>
      <c r="C35" s="1386">
        <v>
3693</v>
      </c>
      <c r="D35" s="1386">
        <v>
1882</v>
      </c>
      <c r="E35" s="1386">
        <v>
344</v>
      </c>
      <c r="F35" s="4450">
        <v>
3079</v>
      </c>
      <c r="G35" s="1648">
        <v>
292</v>
      </c>
      <c r="H35" s="1386">
        <f t="shared" si="1"/>
        <v>
31</v>
      </c>
      <c r="I35" s="604"/>
    </row>
    <row r="36" spans="1:11" s="1443" customFormat="1" ht="18" customHeight="1">
      <c r="A36" s="1864" t="s">
        <v>
825</v>
      </c>
      <c r="B36" s="1390">
        <f t="shared" si="0"/>
        <v>
4679</v>
      </c>
      <c r="C36" s="1386">
        <v>
1906</v>
      </c>
      <c r="D36" s="1386">
        <v>
1050</v>
      </c>
      <c r="E36" s="1386">
        <v>
7</v>
      </c>
      <c r="F36" s="4450">
        <v>
1716</v>
      </c>
      <c r="G36" s="1648">
        <v>
292</v>
      </c>
      <c r="H36" s="1386">
        <f t="shared" si="1"/>
        <v>
16</v>
      </c>
      <c r="I36" s="604"/>
    </row>
    <row r="37" spans="1:11" s="1443" customFormat="1" ht="18" customHeight="1">
      <c r="A37" s="1878" t="s">
        <v>
831</v>
      </c>
      <c r="B37" s="1647">
        <f t="shared" si="0"/>
        <v>
3055</v>
      </c>
      <c r="C37" s="1645">
        <v>
1299</v>
      </c>
      <c r="D37" s="1645">
        <v>
596</v>
      </c>
      <c r="E37" s="1645">
        <v>
4</v>
      </c>
      <c r="F37" s="4451">
        <v>
1156</v>
      </c>
      <c r="G37" s="1646">
        <v>
292</v>
      </c>
      <c r="H37" s="1645">
        <f t="shared" si="1"/>
        <v>
10</v>
      </c>
      <c r="I37" s="604"/>
    </row>
    <row r="38" spans="1:11" s="211" customFormat="1" ht="15" customHeight="1">
      <c r="A38" s="212" t="s">
        <v>
2541</v>
      </c>
      <c r="B38" s="212"/>
      <c r="C38" s="212"/>
      <c r="D38" s="212"/>
      <c r="E38" s="212"/>
      <c r="F38" s="212"/>
      <c r="H38" s="1644"/>
    </row>
    <row r="39" spans="1:11" s="211" customFormat="1" ht="15" customHeight="1">
      <c r="A39" s="211" t="s">
        <v>
4330</v>
      </c>
      <c r="H39" s="1644"/>
    </row>
    <row r="40" spans="1:11" s="211" customFormat="1" ht="15" customHeight="1">
      <c r="A40" s="211" t="s">
        <v>
2540</v>
      </c>
      <c r="H40" s="1644"/>
    </row>
    <row r="41" spans="1:11" s="1443" customFormat="1" ht="21" customHeight="1">
      <c r="A41" s="1365"/>
      <c r="B41" s="1365"/>
      <c r="C41" s="1365"/>
      <c r="D41" s="1365"/>
      <c r="E41" s="1365"/>
      <c r="F41" s="1365"/>
      <c r="G41" s="1365"/>
      <c r="H41" s="1365"/>
      <c r="I41" s="1365"/>
      <c r="J41" s="1365"/>
      <c r="K41" s="1365"/>
    </row>
    <row r="42" spans="1:11" s="1443" customFormat="1" ht="21" customHeight="1">
      <c r="A42" s="1365"/>
      <c r="B42" s="1365"/>
      <c r="C42" s="1365"/>
      <c r="D42" s="1365"/>
      <c r="E42" s="1365"/>
      <c r="F42" s="1365"/>
      <c r="G42" s="1365"/>
      <c r="H42" s="1365"/>
      <c r="I42" s="1365"/>
      <c r="J42" s="1365"/>
      <c r="K42" s="1365"/>
    </row>
    <row r="43" spans="1:11" s="1443" customFormat="1" ht="21" customHeight="1">
      <c r="A43" s="1365"/>
      <c r="B43" s="1365"/>
      <c r="C43" s="1365"/>
      <c r="D43" s="1365"/>
      <c r="E43" s="1365"/>
      <c r="F43" s="1365"/>
      <c r="G43" s="1365"/>
      <c r="H43" s="1365"/>
      <c r="I43" s="1365"/>
      <c r="J43" s="1365"/>
      <c r="K43" s="1365"/>
    </row>
    <row r="44" spans="1:11" s="1443" customFormat="1" ht="15" customHeight="1">
      <c r="A44" s="1365"/>
      <c r="B44" s="1365"/>
      <c r="C44" s="1365"/>
      <c r="D44" s="1365"/>
      <c r="E44" s="1365"/>
      <c r="F44" s="1365"/>
      <c r="G44" s="1365"/>
      <c r="H44" s="1365"/>
      <c r="I44" s="1365"/>
      <c r="J44" s="1365"/>
      <c r="K44" s="1365"/>
    </row>
    <row r="45" spans="1:11" s="1443" customFormat="1" ht="21" customHeight="1">
      <c r="A45" s="1365"/>
      <c r="B45" s="1365"/>
      <c r="C45" s="1365"/>
      <c r="D45" s="1365"/>
      <c r="E45" s="1365"/>
      <c r="F45" s="1365"/>
      <c r="G45" s="1365"/>
      <c r="H45" s="1365"/>
      <c r="I45" s="1365"/>
      <c r="J45" s="1365"/>
      <c r="K45" s="1365"/>
    </row>
    <row r="46" spans="1:11" s="1443" customFormat="1" ht="21" customHeight="1">
      <c r="A46" s="1365"/>
      <c r="B46" s="1365"/>
      <c r="C46" s="1365"/>
      <c r="D46" s="1365"/>
      <c r="E46" s="1365"/>
      <c r="F46" s="1365"/>
      <c r="G46" s="1365"/>
      <c r="H46" s="1365"/>
      <c r="I46" s="1365"/>
      <c r="J46" s="1365"/>
      <c r="K46" s="1365"/>
    </row>
    <row r="47" spans="1:11" s="1443" customFormat="1" ht="21" customHeight="1">
      <c r="A47" s="1365"/>
      <c r="B47" s="1365"/>
      <c r="C47" s="1365"/>
      <c r="D47" s="1365"/>
      <c r="E47" s="1365"/>
      <c r="F47" s="1365"/>
      <c r="G47" s="1365"/>
      <c r="H47" s="1365"/>
      <c r="I47" s="1365"/>
      <c r="J47" s="1365"/>
      <c r="K47" s="1365"/>
    </row>
    <row r="48" spans="1:11" s="1443" customFormat="1" ht="21" customHeight="1">
      <c r="A48" s="1365"/>
      <c r="B48" s="1365"/>
      <c r="C48" s="1365"/>
      <c r="D48" s="1365"/>
      <c r="E48" s="1365"/>
      <c r="F48" s="1365"/>
      <c r="G48" s="1365"/>
      <c r="H48" s="1365"/>
      <c r="I48" s="1365"/>
      <c r="J48" s="1365"/>
      <c r="K48" s="1365"/>
    </row>
    <row r="49" ht="17.25" customHeight="1"/>
    <row r="50" ht="17.25" customHeight="1"/>
    <row r="51" ht="18" customHeight="1"/>
  </sheetData>
  <mergeCells count="7">
    <mergeCell ref="A1:D1"/>
    <mergeCell ref="A2:D2"/>
    <mergeCell ref="A3:H3"/>
    <mergeCell ref="B6:F6"/>
    <mergeCell ref="G6:G7"/>
    <mergeCell ref="H6:H7"/>
    <mergeCell ref="A6:A7"/>
  </mergeCells>
  <phoneticPr fontId="25"/>
  <pageMargins left="0.70866141732283472" right="0.70866141732283472" top="0.74803149606299213" bottom="0.74803149606299213" header="0.31496062992125984" footer="0.3149606299212598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34"/>
  <sheetViews>
    <sheetView zoomScaleNormal="100" zoomScaleSheetLayoutView="100" workbookViewId="0">
      <selection activeCell="C27" sqref="C27"/>
    </sheetView>
  </sheetViews>
  <sheetFormatPr defaultColWidth="9" defaultRowHeight="13.5"/>
  <cols>
    <col min="1" max="1" width="25.625" style="210" customWidth="1"/>
    <col min="2" max="4" width="12.625" style="210" customWidth="1"/>
    <col min="5" max="5" width="25.625" style="210" customWidth="1"/>
    <col min="6" max="8" width="12.625" style="210" customWidth="1"/>
    <col min="9" max="16384" width="9" style="210"/>
  </cols>
  <sheetData>
    <row r="1" spans="1:8" s="1482" customFormat="1" ht="20.100000000000001" customHeight="1">
      <c r="A1" s="4569" t="str">
        <f>
HYPERLINK("#目次!A1","【目次に戻る】")</f>
        <v>
【目次に戻る】</v>
      </c>
      <c r="B1" s="4569"/>
      <c r="C1" s="4569"/>
      <c r="D1" s="4569"/>
      <c r="E1" s="1481"/>
      <c r="F1" s="1481"/>
      <c r="G1" s="1481"/>
      <c r="H1" s="1481"/>
    </row>
    <row r="2" spans="1:8" s="1482" customFormat="1" ht="20.100000000000001" customHeight="1">
      <c r="A2" s="4569" t="str">
        <f>
HYPERLINK("#業務所管課別目次!A1","【業務所管課別目次に戻る】")</f>
        <v>
【業務所管課別目次に戻る】</v>
      </c>
      <c r="B2" s="4569"/>
      <c r="C2" s="4569"/>
      <c r="D2" s="4569"/>
      <c r="E2" s="1481"/>
      <c r="F2" s="1481"/>
      <c r="G2" s="1481"/>
      <c r="H2" s="1481"/>
    </row>
    <row r="3" spans="1:8" s="223" customFormat="1" ht="26.1" customHeight="1">
      <c r="A3" s="4649" t="s">
        <v>
9313</v>
      </c>
      <c r="B3" s="4649"/>
      <c r="C3" s="4649"/>
      <c r="D3" s="4649"/>
      <c r="E3" s="4649"/>
      <c r="F3" s="4649"/>
      <c r="G3" s="4649"/>
      <c r="H3" s="4649"/>
    </row>
    <row r="4" spans="1:8" s="211" customFormat="1" ht="15" customHeight="1">
      <c r="A4" s="222"/>
      <c r="B4" s="222"/>
      <c r="C4" s="222"/>
      <c r="D4" s="222"/>
      <c r="E4" s="222"/>
      <c r="F4" s="222"/>
      <c r="G4" s="222"/>
      <c r="H4" s="222"/>
    </row>
    <row r="5" spans="1:8" s="211" customFormat="1" ht="15" customHeight="1" thickBot="1">
      <c r="A5" s="221" t="s">
        <v>
9290</v>
      </c>
      <c r="G5" s="233"/>
      <c r="H5" s="249" t="s">
        <v>
9267</v>
      </c>
    </row>
    <row r="6" spans="1:8" ht="18" customHeight="1" thickTop="1">
      <c r="A6" s="220" t="s">
        <v>
353</v>
      </c>
      <c r="B6" s="218" t="s">
        <v>
352</v>
      </c>
      <c r="C6" s="217" t="s">
        <v>
1</v>
      </c>
      <c r="D6" s="216" t="s">
        <v>
2</v>
      </c>
      <c r="E6" s="219" t="s">
        <v>
353</v>
      </c>
      <c r="F6" s="218" t="s">
        <v>
352</v>
      </c>
      <c r="G6" s="217" t="s">
        <v>
1</v>
      </c>
      <c r="H6" s="216" t="s">
        <v>
2</v>
      </c>
    </row>
    <row r="7" spans="1:8" ht="18" customHeight="1">
      <c r="A7" s="306" t="s">
        <v>
351</v>
      </c>
      <c r="B7" s="307">
        <f>
SUM(B8:B33,F7:F33)</f>
        <v>
21669</v>
      </c>
      <c r="C7" s="307">
        <f>
SUM(C8:C33,G7:G33)</f>
        <v>
10421</v>
      </c>
      <c r="D7" s="307">
        <f>
SUM(D8:D33,H7:H33)</f>
        <v>
11248</v>
      </c>
      <c r="E7" s="4183" t="s">
        <v>
299</v>
      </c>
      <c r="F7" s="1724">
        <v>
30</v>
      </c>
      <c r="G7" s="4189">
        <v>
22</v>
      </c>
      <c r="H7" s="4189">
        <v>
8</v>
      </c>
    </row>
    <row r="8" spans="1:8" ht="18" customHeight="1">
      <c r="A8" s="243" t="s">
        <v>
349</v>
      </c>
      <c r="B8" s="224">
        <v>
10927</v>
      </c>
      <c r="C8" s="4185">
        <v>
5286</v>
      </c>
      <c r="D8" s="4186">
        <v>
5641</v>
      </c>
      <c r="E8" s="244" t="s">
        <v>
305</v>
      </c>
      <c r="F8" s="224">
        <v>
26</v>
      </c>
      <c r="G8" s="224">
        <v>
19</v>
      </c>
      <c r="H8" s="224">
        <v>
7</v>
      </c>
    </row>
    <row r="9" spans="1:8" ht="18" customHeight="1">
      <c r="A9" s="243" t="s">
        <v>
347</v>
      </c>
      <c r="B9" s="224">
        <v>
3187</v>
      </c>
      <c r="C9" s="4185">
        <v>
1549</v>
      </c>
      <c r="D9" s="4186">
        <v>
1638</v>
      </c>
      <c r="E9" s="214" t="s">
        <v>
342</v>
      </c>
      <c r="F9" s="224">
        <v>
25</v>
      </c>
      <c r="G9" s="224">
        <v>
18</v>
      </c>
      <c r="H9" s="224">
        <v>
7</v>
      </c>
    </row>
    <row r="10" spans="1:8" ht="18" customHeight="1">
      <c r="A10" s="243" t="s">
        <v>
345</v>
      </c>
      <c r="B10" s="224">
        <v>
1640</v>
      </c>
      <c r="C10" s="4185">
        <v>
354</v>
      </c>
      <c r="D10" s="4186">
        <v>
1286</v>
      </c>
      <c r="E10" s="214" t="s">
        <v>
340</v>
      </c>
      <c r="F10" s="224">
        <v>
23</v>
      </c>
      <c r="G10" s="224">
        <v>
18</v>
      </c>
      <c r="H10" s="224">
        <v>
5</v>
      </c>
    </row>
    <row r="11" spans="1:8" ht="18" customHeight="1">
      <c r="A11" s="243" t="s">
        <v>
343</v>
      </c>
      <c r="B11" s="224">
        <v>
1239</v>
      </c>
      <c r="C11" s="4185">
        <v>
681</v>
      </c>
      <c r="D11" s="4186">
        <v>
558</v>
      </c>
      <c r="E11" s="214" t="s">
        <v>
344</v>
      </c>
      <c r="F11" s="224">
        <v>
23</v>
      </c>
      <c r="G11" s="224">
        <v>
15</v>
      </c>
      <c r="H11" s="224">
        <v>
8</v>
      </c>
    </row>
    <row r="12" spans="1:8" ht="18" customHeight="1">
      <c r="A12" s="243" t="s">
        <v>
341</v>
      </c>
      <c r="B12" s="224">
        <v>
985</v>
      </c>
      <c r="C12" s="4185">
        <v>
544</v>
      </c>
      <c r="D12" s="4186">
        <v>
441</v>
      </c>
      <c r="E12" s="214" t="s">
        <v>
350</v>
      </c>
      <c r="F12" s="224">
        <v>
23</v>
      </c>
      <c r="G12" s="224">
        <v>
16</v>
      </c>
      <c r="H12" s="224">
        <v>
7</v>
      </c>
    </row>
    <row r="13" spans="1:8" ht="18" customHeight="1">
      <c r="A13" s="243" t="s">
        <v>
339</v>
      </c>
      <c r="B13" s="224">
        <v>
707</v>
      </c>
      <c r="C13" s="4185">
        <v>
447</v>
      </c>
      <c r="D13" s="4186">
        <v>
260</v>
      </c>
      <c r="E13" s="214" t="s">
        <v>
338</v>
      </c>
      <c r="F13" s="224">
        <v>
20</v>
      </c>
      <c r="G13" s="224">
        <v>
6</v>
      </c>
      <c r="H13" s="224">
        <v>
14</v>
      </c>
    </row>
    <row r="14" spans="1:8" ht="18" customHeight="1">
      <c r="A14" s="243" t="s">
        <v>
337</v>
      </c>
      <c r="B14" s="224">
        <v>
449</v>
      </c>
      <c r="C14" s="4185">
        <v>
132</v>
      </c>
      <c r="D14" s="4186">
        <v>
317</v>
      </c>
      <c r="E14" s="214" t="s">
        <v>
336</v>
      </c>
      <c r="F14" s="224">
        <v>
16</v>
      </c>
      <c r="G14" s="224">
        <v>
10</v>
      </c>
      <c r="H14" s="224">
        <v>
6</v>
      </c>
    </row>
    <row r="15" spans="1:8" ht="18" customHeight="1">
      <c r="A15" s="243" t="s">
        <v>
335</v>
      </c>
      <c r="B15" s="224">
        <v>
341</v>
      </c>
      <c r="C15" s="4185">
        <v>
158</v>
      </c>
      <c r="D15" s="4186">
        <v>
183</v>
      </c>
      <c r="E15" s="214" t="s">
        <v>
326</v>
      </c>
      <c r="F15" s="224">
        <v>
15</v>
      </c>
      <c r="G15" s="224">
        <v>
4</v>
      </c>
      <c r="H15" s="224">
        <v>
11</v>
      </c>
    </row>
    <row r="16" spans="1:8" ht="18" customHeight="1">
      <c r="A16" s="243" t="s">
        <v>
333</v>
      </c>
      <c r="B16" s="224">
        <v>
259</v>
      </c>
      <c r="C16" s="4185">
        <v>
53</v>
      </c>
      <c r="D16" s="4186">
        <v>
206</v>
      </c>
      <c r="E16" s="214" t="s">
        <v>
324</v>
      </c>
      <c r="F16" s="224">
        <v>
15</v>
      </c>
      <c r="G16" s="224">
        <v>
12</v>
      </c>
      <c r="H16" s="224">
        <v>
3</v>
      </c>
    </row>
    <row r="17" spans="1:8" ht="18" customHeight="1">
      <c r="A17" s="243" t="s">
        <v>
329</v>
      </c>
      <c r="B17" s="224">
        <v>
206</v>
      </c>
      <c r="C17" s="4185">
        <v>
120</v>
      </c>
      <c r="D17" s="4186">
        <v>
86</v>
      </c>
      <c r="E17" s="214" t="s">
        <v>
330</v>
      </c>
      <c r="F17" s="224">
        <v>
14</v>
      </c>
      <c r="G17" s="224">
        <v>
8</v>
      </c>
      <c r="H17" s="224">
        <v>
6</v>
      </c>
    </row>
    <row r="18" spans="1:8" ht="18" customHeight="1">
      <c r="A18" s="243" t="s">
        <v>
331</v>
      </c>
      <c r="B18" s="224">
        <v>
179</v>
      </c>
      <c r="C18" s="4185">
        <v>
134</v>
      </c>
      <c r="D18" s="4186">
        <v>
45</v>
      </c>
      <c r="E18" s="214" t="s">
        <v>
306</v>
      </c>
      <c r="F18" s="224">
        <v>
14</v>
      </c>
      <c r="G18" s="224">
        <v>
11</v>
      </c>
      <c r="H18" s="224">
        <v>
3</v>
      </c>
    </row>
    <row r="19" spans="1:8" ht="18" customHeight="1">
      <c r="A19" s="243" t="s">
        <v>
327</v>
      </c>
      <c r="B19" s="224">
        <v>
165</v>
      </c>
      <c r="C19" s="4185">
        <v>
77</v>
      </c>
      <c r="D19" s="4186">
        <v>
88</v>
      </c>
      <c r="E19" s="214" t="s">
        <v>
312</v>
      </c>
      <c r="F19" s="224">
        <v>
12</v>
      </c>
      <c r="G19" s="224">
        <v>
9</v>
      </c>
      <c r="H19" s="224">
        <v>
3</v>
      </c>
    </row>
    <row r="20" spans="1:8" ht="18" customHeight="1">
      <c r="A20" s="243" t="s">
        <v>
325</v>
      </c>
      <c r="B20" s="224">
        <v>
119</v>
      </c>
      <c r="C20" s="4185">
        <v>
80</v>
      </c>
      <c r="D20" s="4186">
        <v>
39</v>
      </c>
      <c r="E20" s="214" t="s">
        <v>
332</v>
      </c>
      <c r="F20" s="224">
        <v>
11</v>
      </c>
      <c r="G20" s="224">
        <v>
1</v>
      </c>
      <c r="H20" s="224">
        <v>
10</v>
      </c>
    </row>
    <row r="21" spans="1:8" ht="18" customHeight="1">
      <c r="A21" s="243" t="s">
        <v>
319</v>
      </c>
      <c r="B21" s="224">
        <v>
109</v>
      </c>
      <c r="C21" s="4185">
        <v>
62</v>
      </c>
      <c r="D21" s="4186">
        <v>
47</v>
      </c>
      <c r="E21" s="214" t="s">
        <v>
318</v>
      </c>
      <c r="F21" s="224">
        <v>
10</v>
      </c>
      <c r="G21" s="224">
        <v>
6</v>
      </c>
      <c r="H21" s="224">
        <v>
4</v>
      </c>
    </row>
    <row r="22" spans="1:8" ht="18" customHeight="1">
      <c r="A22" s="243" t="s">
        <v>
321</v>
      </c>
      <c r="B22" s="224">
        <v>
97</v>
      </c>
      <c r="C22" s="4185">
        <v>
64</v>
      </c>
      <c r="D22" s="4186">
        <v>
33</v>
      </c>
      <c r="E22" s="214" t="s">
        <v>
316</v>
      </c>
      <c r="F22" s="224">
        <v>
8</v>
      </c>
      <c r="G22" s="224">
        <v>
6</v>
      </c>
      <c r="H22" s="224">
        <v>
2</v>
      </c>
    </row>
    <row r="23" spans="1:8" ht="18" customHeight="1">
      <c r="A23" s="243" t="s">
        <v>
323</v>
      </c>
      <c r="B23" s="224">
        <v>
94</v>
      </c>
      <c r="C23" s="4185">
        <v>
57</v>
      </c>
      <c r="D23" s="4186">
        <v>
37</v>
      </c>
      <c r="E23" s="214" t="s">
        <v>
328</v>
      </c>
      <c r="F23" s="224">
        <v>
7</v>
      </c>
      <c r="G23" s="224">
        <v>
5</v>
      </c>
      <c r="H23" s="224">
        <v>
2</v>
      </c>
    </row>
    <row r="24" spans="1:8" ht="18" customHeight="1">
      <c r="A24" s="243" t="s">
        <v>
317</v>
      </c>
      <c r="B24" s="224">
        <v>
86</v>
      </c>
      <c r="C24" s="4185">
        <v>
42</v>
      </c>
      <c r="D24" s="4186">
        <v>
44</v>
      </c>
      <c r="E24" s="214" t="s">
        <v>
322</v>
      </c>
      <c r="F24" s="224">
        <v>
6</v>
      </c>
      <c r="G24" s="224">
        <v>
2</v>
      </c>
      <c r="H24" s="224">
        <v>
4</v>
      </c>
    </row>
    <row r="25" spans="1:8" ht="18" customHeight="1">
      <c r="A25" s="243" t="s">
        <v>
313</v>
      </c>
      <c r="B25" s="224">
        <v>
69</v>
      </c>
      <c r="C25" s="4185">
        <v>
50</v>
      </c>
      <c r="D25" s="4186">
        <v>
19</v>
      </c>
      <c r="E25" s="214" t="s">
        <v>
308</v>
      </c>
      <c r="F25" s="224">
        <v>
6</v>
      </c>
      <c r="G25" s="224">
        <v>
5</v>
      </c>
      <c r="H25" s="224">
        <v>
1</v>
      </c>
    </row>
    <row r="26" spans="1:8" ht="18" customHeight="1">
      <c r="A26" s="243" t="s">
        <v>
311</v>
      </c>
      <c r="B26" s="224">
        <v>
64</v>
      </c>
      <c r="C26" s="4185">
        <v>
30</v>
      </c>
      <c r="D26" s="4186">
        <v>
34</v>
      </c>
      <c r="E26" s="214" t="s">
        <v>
320</v>
      </c>
      <c r="F26" s="224">
        <v>
4</v>
      </c>
      <c r="G26" s="224">
        <v>
3</v>
      </c>
      <c r="H26" s="224">
        <v>
1</v>
      </c>
    </row>
    <row r="27" spans="1:8" ht="18" customHeight="1">
      <c r="A27" s="244" t="s">
        <v>
307</v>
      </c>
      <c r="B27" s="224">
        <v>
54</v>
      </c>
      <c r="C27" s="224">
        <v>
16</v>
      </c>
      <c r="D27" s="4186">
        <v>
38</v>
      </c>
      <c r="E27" s="214" t="s">
        <v>
302</v>
      </c>
      <c r="F27" s="224">
        <v>
4</v>
      </c>
      <c r="G27" s="224">
        <v>
2</v>
      </c>
      <c r="H27" s="224">
        <v>
2</v>
      </c>
    </row>
    <row r="28" spans="1:8" ht="18" customHeight="1">
      <c r="A28" s="244" t="s">
        <v>
315</v>
      </c>
      <c r="B28" s="224">
        <v>
51</v>
      </c>
      <c r="C28" s="224">
        <v>
44</v>
      </c>
      <c r="D28" s="4186">
        <v>
7</v>
      </c>
      <c r="E28" s="214" t="s">
        <v>
334</v>
      </c>
      <c r="F28" s="224">
        <v>
4</v>
      </c>
      <c r="G28" s="224" t="s">
        <v>
9621</v>
      </c>
      <c r="H28" s="224">
        <v>
4</v>
      </c>
    </row>
    <row r="29" spans="1:8" ht="18" customHeight="1">
      <c r="A29" s="243" t="s">
        <v>
309</v>
      </c>
      <c r="B29" s="224">
        <v>
50</v>
      </c>
      <c r="C29" s="4185">
        <v>
40</v>
      </c>
      <c r="D29" s="4186">
        <v>
10</v>
      </c>
      <c r="E29" s="214" t="s">
        <v>
314</v>
      </c>
      <c r="F29" s="224">
        <v>
4</v>
      </c>
      <c r="G29" s="224">
        <v>
2</v>
      </c>
      <c r="H29" s="224">
        <v>
2</v>
      </c>
    </row>
    <row r="30" spans="1:8" ht="18" customHeight="1">
      <c r="A30" s="244" t="s">
        <v>
303</v>
      </c>
      <c r="B30" s="224">
        <v>
38</v>
      </c>
      <c r="C30" s="224">
        <v>
36</v>
      </c>
      <c r="D30" s="224">
        <v>
2</v>
      </c>
      <c r="E30" s="214" t="s">
        <v>
310</v>
      </c>
      <c r="F30" s="224">
        <v>
4</v>
      </c>
      <c r="G30" s="224">
        <v>
2</v>
      </c>
      <c r="H30" s="224">
        <v>
2</v>
      </c>
    </row>
    <row r="31" spans="1:8" ht="18" customHeight="1">
      <c r="A31" s="241" t="s">
        <v>
346</v>
      </c>
      <c r="B31" s="224">
        <v>
38</v>
      </c>
      <c r="C31" s="224">
        <v>
35</v>
      </c>
      <c r="D31" s="224">
        <v>
3</v>
      </c>
      <c r="E31" s="214" t="s">
        <v>
304</v>
      </c>
      <c r="F31" s="224">
        <v>
4</v>
      </c>
      <c r="G31" s="224">
        <v>
1</v>
      </c>
      <c r="H31" s="224">
        <v>
3</v>
      </c>
    </row>
    <row r="32" spans="1:8" ht="18" customHeight="1">
      <c r="A32" s="4430" t="s">
        <v>
348</v>
      </c>
      <c r="B32" s="224">
        <v>
34</v>
      </c>
      <c r="C32" s="224">
        <v>
30</v>
      </c>
      <c r="D32" s="224">
        <v>
4</v>
      </c>
      <c r="E32" s="214" t="s">
        <v>
300</v>
      </c>
      <c r="F32" s="224">
        <v>
122</v>
      </c>
      <c r="G32" s="224">
        <v>
73</v>
      </c>
      <c r="H32" s="224">
        <v>
49</v>
      </c>
    </row>
    <row r="33" spans="1:8" ht="18" customHeight="1">
      <c r="A33" s="4184" t="s">
        <v>
301</v>
      </c>
      <c r="B33" s="4187">
        <v>
32</v>
      </c>
      <c r="C33" s="4187">
        <v>
24</v>
      </c>
      <c r="D33" s="4188">
        <v>
8</v>
      </c>
      <c r="E33" s="213"/>
      <c r="F33" s="4190"/>
      <c r="G33" s="4190"/>
      <c r="H33" s="4190"/>
    </row>
    <row r="34" spans="1:8">
      <c r="A34" s="212" t="s">
        <v>
31</v>
      </c>
      <c r="B34" s="212"/>
      <c r="C34" s="211"/>
      <c r="D34" s="211"/>
    </row>
  </sheetData>
  <mergeCells count="3">
    <mergeCell ref="A3:H3"/>
    <mergeCell ref="A1:D1"/>
    <mergeCell ref="A2:D2"/>
  </mergeCells>
  <phoneticPr fontId="25"/>
  <pageMargins left="0.70866141732283472" right="0.70866141732283472" top="0.74803149606299213" bottom="0.74803149606299213" header="0.31496062992125984" footer="0.31496062992125984"/>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Z27"/>
  <sheetViews>
    <sheetView zoomScaleNormal="100" zoomScaleSheetLayoutView="100" workbookViewId="0">
      <selection activeCell="B23" sqref="B23"/>
    </sheetView>
  </sheetViews>
  <sheetFormatPr defaultColWidth="9" defaultRowHeight="13.5"/>
  <cols>
    <col min="1" max="1" width="19.625" style="1365" customWidth="1"/>
    <col min="2" max="8" width="14.625" style="1365" customWidth="1"/>
    <col min="9" max="11" width="10.5" style="1365" customWidth="1"/>
    <col min="12" max="16384" width="9" style="1365"/>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ht="26.1" customHeight="1">
      <c r="A3" s="4649" t="s">
        <v>
7553</v>
      </c>
      <c r="B3" s="4649"/>
      <c r="C3" s="4649"/>
      <c r="D3" s="4649"/>
      <c r="E3" s="4649"/>
      <c r="F3" s="4649"/>
      <c r="G3" s="4649"/>
      <c r="H3" s="4649"/>
      <c r="I3" s="1657"/>
      <c r="J3" s="1657"/>
      <c r="K3" s="1657"/>
    </row>
    <row r="4" spans="1:26" s="1355" customFormat="1" ht="15" customHeight="1">
      <c r="A4" s="222"/>
      <c r="B4" s="222"/>
      <c r="C4" s="222"/>
      <c r="D4" s="222"/>
      <c r="E4" s="222"/>
      <c r="F4" s="222"/>
      <c r="G4" s="222"/>
      <c r="H4" s="222"/>
    </row>
    <row r="5" spans="1:26" s="1355" customFormat="1" ht="15" customHeight="1" thickBot="1">
      <c r="H5" s="486" t="s">
        <v>
4332</v>
      </c>
    </row>
    <row r="6" spans="1:26" s="1443" customFormat="1" ht="18" customHeight="1" thickTop="1">
      <c r="A6" s="5246" t="s">
        <v>
10484</v>
      </c>
      <c r="B6" s="4779" t="s">
        <v>
2558</v>
      </c>
      <c r="C6" s="4777"/>
      <c r="D6" s="4777"/>
      <c r="E6" s="4777"/>
      <c r="F6" s="4778"/>
      <c r="G6" s="4782" t="s">
        <v>
2557</v>
      </c>
      <c r="H6" s="5368" t="s">
        <v>
2551</v>
      </c>
    </row>
    <row r="7" spans="1:26" s="1443" customFormat="1" ht="18" customHeight="1">
      <c r="A7" s="5247"/>
      <c r="B7" s="1385" t="s">
        <v>
23</v>
      </c>
      <c r="C7" s="1368" t="s">
        <v>
2292</v>
      </c>
      <c r="D7" s="574" t="s">
        <v>
2437</v>
      </c>
      <c r="E7" s="574" t="s">
        <v>
2550</v>
      </c>
      <c r="F7" s="574" t="s">
        <v>
194</v>
      </c>
      <c r="G7" s="4783"/>
      <c r="H7" s="5369"/>
    </row>
    <row r="8" spans="1:26" s="1355" customFormat="1" ht="18" customHeight="1">
      <c r="A8" s="1656"/>
      <c r="B8" s="1655" t="s">
        <v>
801</v>
      </c>
      <c r="C8" s="1655" t="s">
        <v>
801</v>
      </c>
      <c r="D8" s="1655" t="s">
        <v>
801</v>
      </c>
      <c r="E8" s="1655" t="s">
        <v>
801</v>
      </c>
      <c r="F8" s="1655" t="s">
        <v>
801</v>
      </c>
      <c r="G8" s="1655" t="s">
        <v>
2549</v>
      </c>
      <c r="H8" s="1655" t="s">
        <v>
801</v>
      </c>
    </row>
    <row r="9" spans="1:26" s="1398" customFormat="1" ht="18" customHeight="1">
      <c r="A9" s="226" t="s">
        <v>
465</v>
      </c>
      <c r="B9" s="1390">
        <v>
9623</v>
      </c>
      <c r="C9" s="1386">
        <v>
4459</v>
      </c>
      <c r="D9" s="1386">
        <v>
1024</v>
      </c>
      <c r="E9" s="1386">
        <v>
65</v>
      </c>
      <c r="F9" s="1386">
        <v>
4075</v>
      </c>
      <c r="G9" s="1386">
        <v>
56</v>
      </c>
      <c r="H9" s="1386">
        <v>
171</v>
      </c>
      <c r="I9" s="604"/>
      <c r="J9" s="1443"/>
      <c r="K9" s="1443"/>
    </row>
    <row r="10" spans="1:26" s="1650" customFormat="1" ht="18" customHeight="1">
      <c r="A10" s="1649">
        <v>
2</v>
      </c>
      <c r="B10" s="1390">
        <v>
17715</v>
      </c>
      <c r="C10" s="1654">
        <v>
7278</v>
      </c>
      <c r="D10" s="1654">
        <v>
3291</v>
      </c>
      <c r="E10" s="1654">
        <v>
154</v>
      </c>
      <c r="F10" s="1654">
        <v>
6992</v>
      </c>
      <c r="G10" s="1654">
        <v>
288</v>
      </c>
      <c r="H10" s="1654">
        <v>
62</v>
      </c>
      <c r="I10" s="604"/>
      <c r="J10" s="1398"/>
      <c r="K10" s="1398"/>
    </row>
    <row r="11" spans="1:26" s="1618" customFormat="1" ht="18" customHeight="1">
      <c r="A11" s="2592">
        <v>
3</v>
      </c>
      <c r="B11" s="1652">
        <f t="shared" ref="B11:G11" si="0">
SUM(B12:B12)</f>
        <v>
23617</v>
      </c>
      <c r="C11" s="1652">
        <f t="shared" si="0"/>
        <v>
10221</v>
      </c>
      <c r="D11" s="1652">
        <f t="shared" si="0"/>
        <v>
3186</v>
      </c>
      <c r="E11" s="1652">
        <f t="shared" si="0"/>
        <v>
480</v>
      </c>
      <c r="F11" s="1652">
        <f t="shared" si="0"/>
        <v>
9730</v>
      </c>
      <c r="G11" s="1652">
        <f t="shared" si="0"/>
        <v>
346</v>
      </c>
      <c r="H11" s="1658">
        <f>
ROUND(B11/G11,0)</f>
        <v>
68</v>
      </c>
      <c r="I11" s="1651"/>
      <c r="J11" s="1440"/>
      <c r="K11" s="1440"/>
    </row>
    <row r="12" spans="1:26" s="1443" customFormat="1" ht="18" customHeight="1">
      <c r="A12" s="1878" t="s">
        <v>
2556</v>
      </c>
      <c r="B12" s="1647">
        <f>
SUM(C12:F12)</f>
        <v>
23617</v>
      </c>
      <c r="C12" s="1645">
        <v>
10221</v>
      </c>
      <c r="D12" s="1645">
        <v>
3186</v>
      </c>
      <c r="E12" s="1645">
        <v>
480</v>
      </c>
      <c r="F12" s="4451">
        <v>
9730</v>
      </c>
      <c r="G12" s="1646">
        <v>
346</v>
      </c>
      <c r="H12" s="1645">
        <f>
ROUND(B12/G12,0)</f>
        <v>
68</v>
      </c>
      <c r="I12" s="604"/>
    </row>
    <row r="13" spans="1:26" s="211" customFormat="1" ht="15" customHeight="1">
      <c r="A13" s="212" t="s">
        <v>
2541</v>
      </c>
      <c r="B13" s="212"/>
      <c r="C13" s="212"/>
      <c r="D13" s="212"/>
      <c r="E13" s="212"/>
      <c r="F13" s="212"/>
      <c r="H13" s="1644"/>
    </row>
    <row r="14" spans="1:26" s="211" customFormat="1" ht="15" customHeight="1">
      <c r="A14" s="211" t="s">
        <v>
4331</v>
      </c>
      <c r="H14" s="1644"/>
    </row>
    <row r="15" spans="1:26" s="211" customFormat="1" ht="15" customHeight="1">
      <c r="A15" s="211" t="s">
        <v>
2555</v>
      </c>
      <c r="H15" s="1644"/>
    </row>
    <row r="16" spans="1:26" s="211" customFormat="1" ht="15" customHeight="1">
      <c r="A16" s="211" t="s">
        <v>
2540</v>
      </c>
      <c r="H16" s="1644"/>
    </row>
    <row r="17" spans="1:11" s="1443" customFormat="1" ht="21" customHeight="1">
      <c r="A17" s="1365"/>
      <c r="B17" s="1365"/>
      <c r="C17" s="1365"/>
      <c r="D17" s="1365"/>
      <c r="E17" s="1365"/>
      <c r="F17" s="1365"/>
      <c r="G17" s="1365"/>
      <c r="H17" s="1365"/>
      <c r="I17" s="1365"/>
      <c r="J17" s="1365"/>
      <c r="K17" s="1365"/>
    </row>
    <row r="18" spans="1:11" s="1443" customFormat="1" ht="21" customHeight="1">
      <c r="A18" s="1365"/>
      <c r="B18" s="1365"/>
      <c r="C18" s="1365"/>
      <c r="D18" s="1365"/>
      <c r="E18" s="1365"/>
      <c r="F18" s="1365"/>
      <c r="G18" s="1365"/>
      <c r="H18" s="1365"/>
      <c r="I18" s="1365"/>
      <c r="J18" s="1365"/>
      <c r="K18" s="1365"/>
    </row>
    <row r="19" spans="1:11" s="1443" customFormat="1" ht="21" customHeight="1">
      <c r="A19" s="1365"/>
      <c r="B19" s="1365"/>
      <c r="C19" s="1365"/>
      <c r="D19" s="1365"/>
      <c r="E19" s="1365"/>
      <c r="F19" s="1365"/>
      <c r="G19" s="1365"/>
      <c r="H19" s="1365"/>
      <c r="I19" s="1365"/>
      <c r="J19" s="1365"/>
      <c r="K19" s="1365"/>
    </row>
    <row r="20" spans="1:11" s="1443" customFormat="1" ht="15" customHeight="1">
      <c r="A20" s="1365"/>
      <c r="B20" s="1365"/>
      <c r="C20" s="1365"/>
      <c r="D20" s="1365"/>
      <c r="E20" s="1365"/>
      <c r="F20" s="1365"/>
      <c r="G20" s="1365"/>
      <c r="H20" s="1365"/>
      <c r="I20" s="1365"/>
      <c r="J20" s="1365"/>
      <c r="K20" s="1365"/>
    </row>
    <row r="21" spans="1:11" s="1443" customFormat="1" ht="21" customHeight="1">
      <c r="A21" s="1365"/>
      <c r="B21" s="1365"/>
      <c r="C21" s="1365"/>
      <c r="D21" s="1365"/>
      <c r="E21" s="1365"/>
      <c r="F21" s="1365"/>
      <c r="G21" s="1365"/>
      <c r="H21" s="1365"/>
      <c r="I21" s="1365"/>
      <c r="J21" s="1365"/>
      <c r="K21" s="1365"/>
    </row>
    <row r="22" spans="1:11" s="1443" customFormat="1" ht="21" customHeight="1">
      <c r="A22" s="1365"/>
      <c r="B22" s="1365"/>
      <c r="C22" s="1365"/>
      <c r="D22" s="1365"/>
      <c r="E22" s="1365"/>
      <c r="F22" s="1365"/>
      <c r="G22" s="1365"/>
      <c r="H22" s="1365"/>
      <c r="I22" s="1365"/>
      <c r="J22" s="1365"/>
      <c r="K22" s="1365"/>
    </row>
    <row r="23" spans="1:11" s="1443" customFormat="1" ht="21" customHeight="1">
      <c r="A23" s="1365"/>
      <c r="B23" s="1365"/>
      <c r="C23" s="1365"/>
      <c r="D23" s="1365"/>
      <c r="E23" s="1365"/>
      <c r="F23" s="1365"/>
      <c r="G23" s="1365"/>
      <c r="H23" s="1365"/>
      <c r="I23" s="1365"/>
      <c r="J23" s="1365"/>
      <c r="K23" s="1365"/>
    </row>
    <row r="24" spans="1:11" s="1443" customFormat="1" ht="21" customHeight="1">
      <c r="A24" s="1365"/>
      <c r="B24" s="1365"/>
      <c r="C24" s="1365"/>
      <c r="D24" s="1365"/>
      <c r="E24" s="1365"/>
      <c r="F24" s="1365"/>
      <c r="G24" s="1365"/>
      <c r="H24" s="1365"/>
      <c r="I24" s="1365"/>
      <c r="J24" s="1365"/>
      <c r="K24" s="1365"/>
    </row>
    <row r="25" spans="1:11" ht="17.25" customHeight="1"/>
    <row r="26" spans="1:11" ht="17.25" customHeight="1"/>
    <row r="27" spans="1:11" ht="18" customHeight="1"/>
  </sheetData>
  <mergeCells count="7">
    <mergeCell ref="A1:D1"/>
    <mergeCell ref="A2:D2"/>
    <mergeCell ref="A3:H3"/>
    <mergeCell ref="B6:F6"/>
    <mergeCell ref="G6:G7"/>
    <mergeCell ref="H6:H7"/>
    <mergeCell ref="A6:A7"/>
  </mergeCells>
  <phoneticPr fontId="25"/>
  <pageMargins left="0.70866141732283472" right="0.70866141732283472" top="0.74803149606299213" bottom="0.74803149606299213" header="0.31496062992125984" footer="0.3149606299212598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pageSetUpPr fitToPage="1"/>
  </sheetPr>
  <dimension ref="A1:T30"/>
  <sheetViews>
    <sheetView zoomScaleNormal="100" zoomScaleSheetLayoutView="100" workbookViewId="0">
      <pane ySplit="8" topLeftCell="A12" activePane="bottomLeft" state="frozen"/>
      <selection activeCell="B23" sqref="B23"/>
      <selection pane="bottomLeft" activeCell="B23" sqref="B23"/>
    </sheetView>
  </sheetViews>
  <sheetFormatPr defaultColWidth="9" defaultRowHeight="14.25"/>
  <cols>
    <col min="1" max="1" width="24.625" style="107" customWidth="1"/>
    <col min="2" max="2" width="20.625" style="107" customWidth="1"/>
    <col min="3" max="5" width="15.625" style="107" customWidth="1"/>
    <col min="6" max="6" width="30.625" style="107" customWidth="1"/>
    <col min="7" max="16384" width="9" style="107"/>
  </cols>
  <sheetData>
    <row r="1" spans="1:20" s="1482" customFormat="1" ht="20.100000000000001" customHeight="1">
      <c r="A1" s="4569" t="str">
        <f>
HYPERLINK("#目次!A1","【目次に戻る】")</f>
        <v>
【目次に戻る】</v>
      </c>
      <c r="B1" s="4569"/>
      <c r="C1" s="4569"/>
      <c r="D1" s="4569"/>
      <c r="E1" s="3120"/>
      <c r="F1" s="3120"/>
      <c r="G1" s="3120"/>
      <c r="H1" s="3120"/>
      <c r="I1" s="3120"/>
      <c r="J1" s="3120"/>
      <c r="K1" s="3120"/>
      <c r="L1" s="3120"/>
      <c r="M1" s="3120"/>
      <c r="N1" s="3120"/>
      <c r="O1" s="3120"/>
      <c r="P1" s="3120"/>
      <c r="Q1" s="3120"/>
      <c r="R1" s="3120"/>
      <c r="S1" s="3120"/>
      <c r="T1" s="3120"/>
    </row>
    <row r="2" spans="1:20" s="1482" customFormat="1" ht="20.100000000000001" customHeight="1">
      <c r="A2" s="4569" t="str">
        <f>
HYPERLINK("#業務所管課別目次!A1","【業務所管課別目次に戻る】")</f>
        <v>
【業務所管課別目次に戻る】</v>
      </c>
      <c r="B2" s="4569"/>
      <c r="C2" s="4569"/>
      <c r="D2" s="4569"/>
      <c r="E2" s="3120"/>
      <c r="F2" s="3120"/>
      <c r="G2" s="3120"/>
      <c r="H2" s="3120"/>
      <c r="I2" s="3120"/>
      <c r="J2" s="3120"/>
      <c r="K2" s="3120"/>
      <c r="L2" s="3120"/>
      <c r="M2" s="3120"/>
      <c r="N2" s="3120"/>
      <c r="O2" s="3120"/>
      <c r="P2" s="3120"/>
      <c r="Q2" s="3120"/>
      <c r="R2" s="3120"/>
      <c r="S2" s="3120"/>
      <c r="T2" s="3120"/>
    </row>
    <row r="3" spans="1:20" ht="26.1" customHeight="1">
      <c r="A3" s="4574" t="s">
        <v>
9453</v>
      </c>
      <c r="B3" s="4574"/>
      <c r="C3" s="4574"/>
      <c r="D3" s="4574"/>
      <c r="E3" s="4574"/>
      <c r="F3" s="4574"/>
    </row>
    <row r="4" spans="1:20" s="83" customFormat="1" ht="15" customHeight="1"/>
    <row r="5" spans="1:20" s="126" customFormat="1" ht="20.100000000000001" customHeight="1">
      <c r="A5" s="5283" t="s">
        <v>
7518</v>
      </c>
      <c r="B5" s="5283"/>
      <c r="C5" s="5283"/>
      <c r="D5" s="5283"/>
      <c r="E5" s="5283"/>
      <c r="F5" s="5283"/>
      <c r="G5" s="3300"/>
      <c r="H5" s="3300"/>
      <c r="I5" s="3300"/>
      <c r="J5" s="3300"/>
      <c r="K5" s="3300"/>
      <c r="L5" s="3300"/>
      <c r="M5" s="3300"/>
      <c r="N5" s="3300"/>
      <c r="O5" s="3452"/>
      <c r="P5" s="127"/>
    </row>
    <row r="6" spans="1:20" s="83" customFormat="1" ht="15" customHeight="1" thickBot="1">
      <c r="A6" s="3134" t="s">
        <v>
9294</v>
      </c>
      <c r="B6" s="1659"/>
      <c r="C6" s="1659"/>
      <c r="D6" s="1659"/>
      <c r="E6" s="1659"/>
      <c r="F6" s="3146" t="s">
        <v>
9279</v>
      </c>
    </row>
    <row r="7" spans="1:20" ht="18" customHeight="1" thickTop="1">
      <c r="A7" s="3493" t="s">
        <v>
4515</v>
      </c>
      <c r="B7" s="3701" t="s">
        <v>
5313</v>
      </c>
      <c r="C7" s="3494" t="s">
        <v>
6122</v>
      </c>
      <c r="D7" s="3494" t="s">
        <v>
6123</v>
      </c>
      <c r="E7" s="3494" t="s">
        <v>
6145</v>
      </c>
      <c r="F7" s="3688" t="s">
        <v>
5999</v>
      </c>
    </row>
    <row r="8" spans="1:20" ht="18" customHeight="1">
      <c r="A8" s="3702" t="s">
        <v>
1388</v>
      </c>
      <c r="B8" s="3703" t="str">
        <f>
"全"&amp;COUNTA(B9:B29)&amp;"施設"</f>
        <v>
全21施設</v>
      </c>
      <c r="C8" s="3704" t="s">
        <v>
378</v>
      </c>
      <c r="D8" s="3704" t="s">
        <v>
378</v>
      </c>
      <c r="E8" s="3705">
        <f>
SUM(E9:E29)</f>
        <v>
1729.2</v>
      </c>
      <c r="F8" s="3706"/>
    </row>
    <row r="9" spans="1:20" ht="18" customHeight="1">
      <c r="A9" s="2880" t="s">
        <v>
2163</v>
      </c>
      <c r="B9" s="3693" t="s">
        <v>
6069</v>
      </c>
      <c r="C9" s="3674" t="s">
        <v>
6070</v>
      </c>
      <c r="D9" s="3652" t="s">
        <v>
6071</v>
      </c>
      <c r="E9" s="3694">
        <v>
69.400000000000006</v>
      </c>
      <c r="F9" s="3707" t="s">
        <v>
6124</v>
      </c>
    </row>
    <row r="10" spans="1:20" ht="18" customHeight="1">
      <c r="A10" s="2880" t="s">
        <v>
2143</v>
      </c>
      <c r="B10" s="2986" t="s">
        <v>
6072</v>
      </c>
      <c r="C10" s="3661" t="s">
        <v>
6073</v>
      </c>
      <c r="D10" s="2728" t="s">
        <v>
6074</v>
      </c>
      <c r="E10" s="2738">
        <v>
96.3</v>
      </c>
      <c r="F10" s="3708" t="s">
        <v>
6125</v>
      </c>
    </row>
    <row r="11" spans="1:20" ht="18" customHeight="1">
      <c r="A11" s="2880" t="s">
        <v>
790</v>
      </c>
      <c r="B11" s="2986" t="s">
        <v>
6075</v>
      </c>
      <c r="C11" s="3661" t="s">
        <v>
6076</v>
      </c>
      <c r="D11" s="2728" t="s">
        <v>
6077</v>
      </c>
      <c r="E11" s="2738">
        <v>
65.400000000000006</v>
      </c>
      <c r="F11" s="3708" t="s">
        <v>
6126</v>
      </c>
    </row>
    <row r="12" spans="1:20" ht="18" customHeight="1">
      <c r="A12" s="2880" t="s">
        <v>
841</v>
      </c>
      <c r="B12" s="2986" t="s">
        <v>
6078</v>
      </c>
      <c r="C12" s="3661" t="s">
        <v>
6079</v>
      </c>
      <c r="D12" s="2728" t="s">
        <v>
6080</v>
      </c>
      <c r="E12" s="2738">
        <v>
81.7</v>
      </c>
      <c r="F12" s="3708" t="s">
        <v>
6127</v>
      </c>
    </row>
    <row r="13" spans="1:20" ht="18" customHeight="1">
      <c r="A13" s="2880" t="s">
        <v>
2154</v>
      </c>
      <c r="B13" s="2986" t="s">
        <v>
6081</v>
      </c>
      <c r="C13" s="3661" t="s">
        <v>
6082</v>
      </c>
      <c r="D13" s="2728" t="s">
        <v>
6083</v>
      </c>
      <c r="E13" s="2738">
        <v>
64.599999999999994</v>
      </c>
      <c r="F13" s="3708" t="s">
        <v>
6128</v>
      </c>
    </row>
    <row r="14" spans="1:20" ht="18" customHeight="1">
      <c r="A14" s="2880" t="s">
        <v>
2547</v>
      </c>
      <c r="B14" s="2986" t="s">
        <v>
6084</v>
      </c>
      <c r="C14" s="3661" t="s">
        <v>
6082</v>
      </c>
      <c r="D14" s="2728" t="s">
        <v>
6083</v>
      </c>
      <c r="E14" s="2738">
        <v>
71.099999999999994</v>
      </c>
      <c r="F14" s="3708" t="s">
        <v>
6129</v>
      </c>
    </row>
    <row r="15" spans="1:20" ht="18" customHeight="1">
      <c r="A15" s="2880" t="s">
        <v>
837</v>
      </c>
      <c r="B15" s="2986" t="s">
        <v>
6085</v>
      </c>
      <c r="C15" s="3661" t="s">
        <v>
6086</v>
      </c>
      <c r="D15" s="2728" t="s">
        <v>
6087</v>
      </c>
      <c r="E15" s="2738">
        <v>
72.5</v>
      </c>
      <c r="F15" s="3708" t="s">
        <v>
6130</v>
      </c>
    </row>
    <row r="16" spans="1:20" ht="18" customHeight="1">
      <c r="A16" s="2880" t="s">
        <v>
2165</v>
      </c>
      <c r="B16" s="2986" t="s">
        <v>
6088</v>
      </c>
      <c r="C16" s="3661" t="s">
        <v>
6086</v>
      </c>
      <c r="D16" s="2728" t="s">
        <v>
6087</v>
      </c>
      <c r="E16" s="2738">
        <v>
71.3</v>
      </c>
      <c r="F16" s="3708" t="s">
        <v>
6131</v>
      </c>
    </row>
    <row r="17" spans="1:6" ht="18" customHeight="1">
      <c r="A17" s="2880" t="s">
        <v>
795</v>
      </c>
      <c r="B17" s="2986" t="s">
        <v>
6089</v>
      </c>
      <c r="C17" s="3661" t="s">
        <v>
6086</v>
      </c>
      <c r="D17" s="2728" t="s">
        <v>
6087</v>
      </c>
      <c r="E17" s="2738">
        <v>
66.8</v>
      </c>
      <c r="F17" s="3708" t="s">
        <v>
6132</v>
      </c>
    </row>
    <row r="18" spans="1:6" ht="18" customHeight="1">
      <c r="A18" s="2880" t="s">
        <v>
823</v>
      </c>
      <c r="B18" s="2986" t="s">
        <v>
6090</v>
      </c>
      <c r="C18" s="3661" t="s">
        <v>
6091</v>
      </c>
      <c r="D18" s="2728" t="s">
        <v>
6092</v>
      </c>
      <c r="E18" s="2738">
        <v>
87.1</v>
      </c>
      <c r="F18" s="3708" t="s">
        <v>
6133</v>
      </c>
    </row>
    <row r="19" spans="1:6" ht="18" customHeight="1">
      <c r="A19" s="2880" t="s">
        <v>
794</v>
      </c>
      <c r="B19" s="2986" t="s">
        <v>
6093</v>
      </c>
      <c r="C19" s="3661" t="s">
        <v>
6094</v>
      </c>
      <c r="D19" s="2728" t="s">
        <v>
6095</v>
      </c>
      <c r="E19" s="2738">
        <v>
79.2</v>
      </c>
      <c r="F19" s="3708" t="s">
        <v>
6134</v>
      </c>
    </row>
    <row r="20" spans="1:6" ht="18" customHeight="1">
      <c r="A20" s="2880" t="s">
        <v>
2162</v>
      </c>
      <c r="B20" s="2986" t="s">
        <v>
6096</v>
      </c>
      <c r="C20" s="3661" t="s">
        <v>
6097</v>
      </c>
      <c r="D20" s="2728" t="s">
        <v>
6445</v>
      </c>
      <c r="E20" s="2738">
        <v>
83.7</v>
      </c>
      <c r="F20" s="3708" t="s">
        <v>
6135</v>
      </c>
    </row>
    <row r="21" spans="1:6" ht="18" customHeight="1">
      <c r="A21" s="2880" t="s">
        <v>
830</v>
      </c>
      <c r="B21" s="2986" t="s">
        <v>
6099</v>
      </c>
      <c r="C21" s="3661" t="s">
        <v>
6100</v>
      </c>
      <c r="D21" s="2728" t="s">
        <v>
6101</v>
      </c>
      <c r="E21" s="2738">
        <v>
90.9</v>
      </c>
      <c r="F21" s="3708" t="s">
        <v>
6136</v>
      </c>
    </row>
    <row r="22" spans="1:6" ht="18" customHeight="1">
      <c r="A22" s="2880" t="s">
        <v>
2544</v>
      </c>
      <c r="B22" s="2986" t="s">
        <v>
6102</v>
      </c>
      <c r="C22" s="3661" t="s">
        <v>
6103</v>
      </c>
      <c r="D22" s="2728" t="s">
        <v>
6104</v>
      </c>
      <c r="E22" s="2738">
        <v>
69.400000000000006</v>
      </c>
      <c r="F22" s="3708" t="s">
        <v>
6137</v>
      </c>
    </row>
    <row r="23" spans="1:6" ht="18" customHeight="1">
      <c r="A23" s="2880" t="s">
        <v>
789</v>
      </c>
      <c r="B23" s="2986" t="s">
        <v>
6105</v>
      </c>
      <c r="C23" s="3661" t="s">
        <v>
6106</v>
      </c>
      <c r="D23" s="2728" t="s">
        <v>
735</v>
      </c>
      <c r="E23" s="2738">
        <v>
90.9</v>
      </c>
      <c r="F23" s="3708" t="s">
        <v>
6138</v>
      </c>
    </row>
    <row r="24" spans="1:6" ht="18" customHeight="1">
      <c r="A24" s="2880" t="s">
        <v>
796</v>
      </c>
      <c r="B24" s="2986" t="s">
        <v>
6107</v>
      </c>
      <c r="C24" s="3661" t="s">
        <v>
6108</v>
      </c>
      <c r="D24" s="2728" t="s">
        <v>
735</v>
      </c>
      <c r="E24" s="2738">
        <v>
84.9</v>
      </c>
      <c r="F24" s="3708" t="s">
        <v>
6139</v>
      </c>
    </row>
    <row r="25" spans="1:6" ht="18" customHeight="1">
      <c r="A25" s="2880" t="s">
        <v>
2543</v>
      </c>
      <c r="B25" s="2986" t="s">
        <v>
6109</v>
      </c>
      <c r="C25" s="3661" t="s">
        <v>
6110</v>
      </c>
      <c r="D25" s="2728" t="s">
        <v>
735</v>
      </c>
      <c r="E25" s="2738">
        <v>
93.1</v>
      </c>
      <c r="F25" s="3708" t="s">
        <v>
6140</v>
      </c>
    </row>
    <row r="26" spans="1:6" ht="18" customHeight="1">
      <c r="A26" s="2880" t="s">
        <v>
2524</v>
      </c>
      <c r="B26" s="2986" t="s">
        <v>
6111</v>
      </c>
      <c r="C26" s="3661" t="s">
        <v>
6112</v>
      </c>
      <c r="D26" s="2728" t="s">
        <v>
6113</v>
      </c>
      <c r="E26" s="2738">
        <v>
85</v>
      </c>
      <c r="F26" s="3708" t="s">
        <v>
6141</v>
      </c>
    </row>
    <row r="27" spans="1:6" ht="18" customHeight="1">
      <c r="A27" s="2880" t="s">
        <v>
2560</v>
      </c>
      <c r="B27" s="2986" t="s">
        <v>
6114</v>
      </c>
      <c r="C27" s="3661" t="s">
        <v>
6115</v>
      </c>
      <c r="D27" s="2728" t="s">
        <v>
6116</v>
      </c>
      <c r="E27" s="2738">
        <v>
97.1</v>
      </c>
      <c r="F27" s="3708" t="s">
        <v>
6142</v>
      </c>
    </row>
    <row r="28" spans="1:6" ht="18" customHeight="1">
      <c r="A28" s="2880" t="s">
        <v>
825</v>
      </c>
      <c r="B28" s="2986" t="s">
        <v>
6117</v>
      </c>
      <c r="C28" s="3661" t="s">
        <v>
6118</v>
      </c>
      <c r="D28" s="2728" t="s">
        <v>
6119</v>
      </c>
      <c r="E28" s="2738">
        <v>
129</v>
      </c>
      <c r="F28" s="3708" t="s">
        <v>
6143</v>
      </c>
    </row>
    <row r="29" spans="1:6" ht="18" customHeight="1">
      <c r="A29" s="3709" t="s">
        <v>
831</v>
      </c>
      <c r="B29" s="2988" t="s">
        <v>
6120</v>
      </c>
      <c r="C29" s="3662" t="s">
        <v>
6121</v>
      </c>
      <c r="D29" s="2730" t="s">
        <v>
735</v>
      </c>
      <c r="E29" s="2717">
        <v>
79.8</v>
      </c>
      <c r="F29" s="3710" t="s">
        <v>
6144</v>
      </c>
    </row>
    <row r="30" spans="1:6" s="83" customFormat="1" ht="15" customHeight="1">
      <c r="A30" s="3150" t="s">
        <v>
2540</v>
      </c>
      <c r="B30" s="3150"/>
    </row>
  </sheetData>
  <mergeCells count="4">
    <mergeCell ref="A1:D1"/>
    <mergeCell ref="A2:D2"/>
    <mergeCell ref="A3:F3"/>
    <mergeCell ref="A5:F5"/>
  </mergeCells>
  <phoneticPr fontId="25"/>
  <pageMargins left="0.70866141732283472" right="0.70866141732283472" top="0.74803149606299213" bottom="0.74803149606299213" header="0.31496062992125984" footer="0.3149606299212598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AA29"/>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4.25"/>
  <cols>
    <col min="1" max="1" width="24.625" style="107" customWidth="1"/>
    <col min="2" max="7" width="16.625" style="107" customWidth="1"/>
    <col min="8" max="16384" width="9" style="107"/>
  </cols>
  <sheetData>
    <row r="1" spans="1:27" s="1482" customFormat="1" ht="20.100000000000001" customHeight="1">
      <c r="A1" s="4569" t="str">
        <f>
HYPERLINK("#目次!A1","【目次に戻る】")</f>
        <v>
【目次に戻る】</v>
      </c>
      <c r="B1" s="4569"/>
      <c r="C1" s="4569"/>
      <c r="D1" s="4569"/>
      <c r="E1" s="1495"/>
      <c r="F1" s="3120"/>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1495"/>
      <c r="F2" s="3120"/>
      <c r="G2" s="1495"/>
      <c r="H2" s="1495"/>
      <c r="I2" s="1495"/>
      <c r="J2" s="1495"/>
      <c r="K2" s="1495"/>
      <c r="L2" s="1495"/>
      <c r="M2" s="1495"/>
      <c r="N2" s="1495"/>
      <c r="O2" s="1495"/>
      <c r="P2" s="1495"/>
      <c r="Q2" s="1495"/>
      <c r="R2" s="1495"/>
      <c r="S2" s="1495"/>
      <c r="T2" s="1495"/>
      <c r="U2" s="1495"/>
      <c r="V2" s="1495"/>
      <c r="W2" s="1495"/>
      <c r="X2" s="1495"/>
      <c r="Y2" s="1495"/>
      <c r="Z2" s="1495"/>
      <c r="AA2" s="1495"/>
    </row>
    <row r="3" spans="1:27" s="126" customFormat="1" ht="20.100000000000001" customHeight="1">
      <c r="A3" s="5283" t="s">
        <v>
7519</v>
      </c>
      <c r="B3" s="5283"/>
      <c r="C3" s="5283"/>
      <c r="D3" s="5283"/>
      <c r="E3" s="5283"/>
      <c r="F3" s="5283"/>
      <c r="G3" s="5283"/>
      <c r="H3" s="3300"/>
      <c r="I3" s="3300"/>
      <c r="J3" s="3300"/>
      <c r="K3" s="3300"/>
      <c r="L3" s="3300"/>
      <c r="M3" s="3300"/>
      <c r="N3" s="3300"/>
      <c r="O3" s="3452"/>
      <c r="P3" s="127"/>
    </row>
    <row r="4" spans="1:27" s="83" customFormat="1" ht="15" customHeight="1" thickBot="1">
      <c r="A4" s="1529" t="s">
        <v>
9283</v>
      </c>
      <c r="B4" s="1659"/>
      <c r="C4" s="1659"/>
      <c r="D4" s="1659"/>
      <c r="E4" s="1659"/>
      <c r="F4" s="1659"/>
      <c r="G4" s="99" t="s">
        <v>
9279</v>
      </c>
    </row>
    <row r="5" spans="1:27" ht="18" customHeight="1" thickTop="1">
      <c r="A5" s="4691" t="s">
        <v>
10361</v>
      </c>
      <c r="B5" s="5279" t="s">
        <v>
7620</v>
      </c>
      <c r="C5" s="5254"/>
      <c r="D5" s="5254"/>
      <c r="E5" s="5254"/>
      <c r="F5" s="5373"/>
      <c r="G5" s="5254"/>
      <c r="H5" s="1552"/>
    </row>
    <row r="6" spans="1:27" ht="18" customHeight="1">
      <c r="A6" s="5372"/>
      <c r="B6" s="3680" t="s">
        <v>
23</v>
      </c>
      <c r="C6" s="3501" t="s">
        <v>
2564</v>
      </c>
      <c r="D6" s="3495" t="s">
        <v>
2563</v>
      </c>
      <c r="E6" s="3495" t="s">
        <v>
2562</v>
      </c>
      <c r="F6" s="2013" t="s">
        <v>
2561</v>
      </c>
      <c r="G6" s="3497" t="s">
        <v>
6258</v>
      </c>
      <c r="H6" s="1552"/>
    </row>
    <row r="7" spans="1:27" s="983" customFormat="1" ht="18" customHeight="1">
      <c r="A7" s="3699" t="s">
        <v>
23</v>
      </c>
      <c r="B7" s="271">
        <f>
SUM(C7:F7)</f>
        <v>
1140</v>
      </c>
      <c r="C7" s="271">
        <f>
SUM(C8:C28)</f>
        <v>
306</v>
      </c>
      <c r="D7" s="271">
        <f>
SUM(D8:D28)</f>
        <v>
303</v>
      </c>
      <c r="E7" s="271">
        <f>
SUM(E8:E28)</f>
        <v>
394</v>
      </c>
      <c r="F7" s="271">
        <f>
SUM(F8:F28)</f>
        <v>
137</v>
      </c>
      <c r="G7" s="271">
        <f>
SUM(G8:G28)</f>
        <v>
48</v>
      </c>
      <c r="H7" s="1551"/>
    </row>
    <row r="8" spans="1:27" ht="18" customHeight="1">
      <c r="A8" s="3685" t="s">
        <v>
2163</v>
      </c>
      <c r="B8" s="97">
        <f t="shared" ref="B8:B14" si="0">
SUM(C8:F8)</f>
        <v>
78</v>
      </c>
      <c r="C8" s="22">
        <v>
35</v>
      </c>
      <c r="D8" s="22">
        <v>
22</v>
      </c>
      <c r="E8" s="22">
        <v>
21</v>
      </c>
      <c r="F8" s="22" t="s">
        <v>
9831</v>
      </c>
      <c r="G8" s="22">
        <v>
2</v>
      </c>
      <c r="H8" s="1552"/>
    </row>
    <row r="9" spans="1:27" ht="18" customHeight="1">
      <c r="A9" s="3685" t="s">
        <v>
2143</v>
      </c>
      <c r="B9" s="97">
        <f t="shared" si="0"/>
        <v>
59</v>
      </c>
      <c r="C9" s="22">
        <v>
2</v>
      </c>
      <c r="D9" s="22">
        <v>
5</v>
      </c>
      <c r="E9" s="22">
        <v>
26</v>
      </c>
      <c r="F9" s="22">
        <v>
26</v>
      </c>
      <c r="G9" s="22">
        <v>
4</v>
      </c>
      <c r="H9" s="1552"/>
    </row>
    <row r="10" spans="1:27" ht="18" customHeight="1">
      <c r="A10" s="3685" t="s">
        <v>
790</v>
      </c>
      <c r="B10" s="97">
        <f t="shared" si="0"/>
        <v>
34</v>
      </c>
      <c r="C10" s="22">
        <v>
10</v>
      </c>
      <c r="D10" s="22">
        <v>
9</v>
      </c>
      <c r="E10" s="22">
        <v>
5</v>
      </c>
      <c r="F10" s="22">
        <v>
10</v>
      </c>
      <c r="G10" s="22">
        <v>
4</v>
      </c>
      <c r="H10" s="1552"/>
    </row>
    <row r="11" spans="1:27" ht="18" customHeight="1">
      <c r="A11" s="3685" t="s">
        <v>
841</v>
      </c>
      <c r="B11" s="97">
        <f t="shared" si="0"/>
        <v>
58</v>
      </c>
      <c r="C11" s="22">
        <v>
11</v>
      </c>
      <c r="D11" s="22">
        <v>
17</v>
      </c>
      <c r="E11" s="22">
        <v>
24</v>
      </c>
      <c r="F11" s="22">
        <v>
6</v>
      </c>
      <c r="G11" s="22">
        <v>
3</v>
      </c>
      <c r="H11" s="1552"/>
    </row>
    <row r="12" spans="1:27" ht="18" customHeight="1">
      <c r="A12" s="3685" t="s">
        <v>
2154</v>
      </c>
      <c r="B12" s="97">
        <f t="shared" si="0"/>
        <v>
27</v>
      </c>
      <c r="C12" s="22">
        <v>
5</v>
      </c>
      <c r="D12" s="22">
        <v>
12</v>
      </c>
      <c r="E12" s="22">
        <v>
7</v>
      </c>
      <c r="F12" s="22">
        <v>
3</v>
      </c>
      <c r="G12" s="22">
        <v>
1</v>
      </c>
      <c r="H12" s="1552"/>
    </row>
    <row r="13" spans="1:27" ht="18" customHeight="1">
      <c r="A13" s="3685" t="s">
        <v>
2547</v>
      </c>
      <c r="B13" s="97">
        <f t="shared" si="0"/>
        <v>
38</v>
      </c>
      <c r="C13" s="22">
        <v>
2</v>
      </c>
      <c r="D13" s="22">
        <v>
11</v>
      </c>
      <c r="E13" s="22">
        <v>
16</v>
      </c>
      <c r="F13" s="22">
        <v>
9</v>
      </c>
      <c r="G13" s="22" t="s">
        <v>
9673</v>
      </c>
      <c r="H13" s="1552"/>
    </row>
    <row r="14" spans="1:27" ht="18" customHeight="1">
      <c r="A14" s="3685" t="s">
        <v>
837</v>
      </c>
      <c r="B14" s="97">
        <f t="shared" si="0"/>
        <v>
71</v>
      </c>
      <c r="C14" s="22">
        <v>
11</v>
      </c>
      <c r="D14" s="22">
        <v>
28</v>
      </c>
      <c r="E14" s="22">
        <v>
31</v>
      </c>
      <c r="F14" s="22">
        <v>
1</v>
      </c>
      <c r="G14" s="22">
        <v>
1</v>
      </c>
      <c r="H14" s="1552"/>
    </row>
    <row r="15" spans="1:27" ht="18" customHeight="1">
      <c r="A15" s="3685" t="s">
        <v>
2165</v>
      </c>
      <c r="B15" s="97">
        <f t="shared" ref="B15:B28" si="1">
SUM(C15:F15)</f>
        <v>
53</v>
      </c>
      <c r="C15" s="22">
        <v>
16</v>
      </c>
      <c r="D15" s="22">
        <v>
17</v>
      </c>
      <c r="E15" s="22">
        <v>
18</v>
      </c>
      <c r="F15" s="22">
        <v>
2</v>
      </c>
      <c r="G15" s="22">
        <v>
3</v>
      </c>
      <c r="H15" s="1552"/>
    </row>
    <row r="16" spans="1:27" ht="18" customHeight="1">
      <c r="A16" s="3685" t="s">
        <v>
795</v>
      </c>
      <c r="B16" s="97">
        <f t="shared" si="1"/>
        <v>
84</v>
      </c>
      <c r="C16" s="22">
        <v>
42</v>
      </c>
      <c r="D16" s="22">
        <v>
22</v>
      </c>
      <c r="E16" s="22">
        <v>
20</v>
      </c>
      <c r="F16" s="22" t="s">
        <v>
9831</v>
      </c>
      <c r="G16" s="22">
        <v>
3</v>
      </c>
      <c r="H16" s="1552"/>
    </row>
    <row r="17" spans="1:8" ht="18" customHeight="1">
      <c r="A17" s="3685" t="s">
        <v>
823</v>
      </c>
      <c r="B17" s="97">
        <f t="shared" si="1"/>
        <v>
30</v>
      </c>
      <c r="C17" s="22">
        <v>
8</v>
      </c>
      <c r="D17" s="22">
        <v>
3</v>
      </c>
      <c r="E17" s="22">
        <v>
10</v>
      </c>
      <c r="F17" s="22">
        <v>
9</v>
      </c>
      <c r="G17" s="22" t="s">
        <v>
9673</v>
      </c>
      <c r="H17" s="1552"/>
    </row>
    <row r="18" spans="1:8" ht="18" customHeight="1">
      <c r="A18" s="3685" t="s">
        <v>
794</v>
      </c>
      <c r="B18" s="97">
        <f t="shared" si="1"/>
        <v>
47</v>
      </c>
      <c r="C18" s="22">
        <v>
11</v>
      </c>
      <c r="D18" s="22">
        <v>
10</v>
      </c>
      <c r="E18" s="22">
        <v>
15</v>
      </c>
      <c r="F18" s="22">
        <v>
11</v>
      </c>
      <c r="G18" s="22" t="s">
        <v>
9673</v>
      </c>
      <c r="H18" s="1552"/>
    </row>
    <row r="19" spans="1:8" ht="18" customHeight="1">
      <c r="A19" s="3685" t="s">
        <v>
2162</v>
      </c>
      <c r="B19" s="97">
        <f t="shared" si="1"/>
        <v>
59</v>
      </c>
      <c r="C19" s="22">
        <v>
11</v>
      </c>
      <c r="D19" s="22">
        <v>
14</v>
      </c>
      <c r="E19" s="22">
        <v>
20</v>
      </c>
      <c r="F19" s="22">
        <v>
14</v>
      </c>
      <c r="G19" s="22">
        <v>
5</v>
      </c>
      <c r="H19" s="1552"/>
    </row>
    <row r="20" spans="1:8" ht="18" customHeight="1">
      <c r="A20" s="3685" t="s">
        <v>
830</v>
      </c>
      <c r="B20" s="97">
        <f t="shared" si="1"/>
        <v>
21</v>
      </c>
      <c r="C20" s="22">
        <v>
2</v>
      </c>
      <c r="D20" s="22">
        <v>
6</v>
      </c>
      <c r="E20" s="22">
        <v>
4</v>
      </c>
      <c r="F20" s="22">
        <v>
9</v>
      </c>
      <c r="G20" s="22" t="s">
        <v>
9673</v>
      </c>
      <c r="H20" s="1552"/>
    </row>
    <row r="21" spans="1:8" ht="18" customHeight="1">
      <c r="A21" s="3685" t="s">
        <v>
2544</v>
      </c>
      <c r="B21" s="97">
        <f t="shared" si="1"/>
        <v>
50</v>
      </c>
      <c r="C21" s="22">
        <v>
6</v>
      </c>
      <c r="D21" s="22">
        <v>
9</v>
      </c>
      <c r="E21" s="22">
        <v>
33</v>
      </c>
      <c r="F21" s="22">
        <v>
2</v>
      </c>
      <c r="G21" s="22">
        <v>
3</v>
      </c>
      <c r="H21" s="1552"/>
    </row>
    <row r="22" spans="1:8" ht="18" customHeight="1">
      <c r="A22" s="3685" t="s">
        <v>
789</v>
      </c>
      <c r="B22" s="97">
        <f t="shared" si="1"/>
        <v>
57</v>
      </c>
      <c r="C22" s="22">
        <v>
23</v>
      </c>
      <c r="D22" s="22">
        <v>
19</v>
      </c>
      <c r="E22" s="22">
        <v>
12</v>
      </c>
      <c r="F22" s="22">
        <v>
3</v>
      </c>
      <c r="G22" s="22">
        <v>
5</v>
      </c>
      <c r="H22" s="1552"/>
    </row>
    <row r="23" spans="1:8" ht="18" customHeight="1">
      <c r="A23" s="3685" t="s">
        <v>
796</v>
      </c>
      <c r="B23" s="97">
        <f t="shared" si="1"/>
        <v>
53</v>
      </c>
      <c r="C23" s="22">
        <v>
12</v>
      </c>
      <c r="D23" s="22">
        <v>
19</v>
      </c>
      <c r="E23" s="22">
        <v>
21</v>
      </c>
      <c r="F23" s="22">
        <v>
1</v>
      </c>
      <c r="G23" s="22">
        <v>
1</v>
      </c>
      <c r="H23" s="1552"/>
    </row>
    <row r="24" spans="1:8" ht="18" customHeight="1">
      <c r="A24" s="3685" t="s">
        <v>
2543</v>
      </c>
      <c r="B24" s="97">
        <f t="shared" si="1"/>
        <v>
56</v>
      </c>
      <c r="C24" s="22">
        <v>
28</v>
      </c>
      <c r="D24" s="22">
        <v>
12</v>
      </c>
      <c r="E24" s="22">
        <v>
15</v>
      </c>
      <c r="F24" s="22">
        <v>
1</v>
      </c>
      <c r="G24" s="22">
        <v>
4</v>
      </c>
      <c r="H24" s="1552"/>
    </row>
    <row r="25" spans="1:8" ht="18" customHeight="1">
      <c r="A25" s="3685" t="s">
        <v>
2524</v>
      </c>
      <c r="B25" s="97">
        <f t="shared" si="1"/>
        <v>
53</v>
      </c>
      <c r="C25" s="22">
        <v>
7</v>
      </c>
      <c r="D25" s="22">
        <v>
13</v>
      </c>
      <c r="E25" s="22">
        <v>
18</v>
      </c>
      <c r="F25" s="22">
        <v>
15</v>
      </c>
      <c r="G25" s="22">
        <v>
3</v>
      </c>
      <c r="H25" s="1552"/>
    </row>
    <row r="26" spans="1:8" ht="18" customHeight="1">
      <c r="A26" s="3685" t="s">
        <v>
2560</v>
      </c>
      <c r="B26" s="97">
        <f t="shared" si="1"/>
        <v>
59</v>
      </c>
      <c r="C26" s="22">
        <v>
9</v>
      </c>
      <c r="D26" s="22">
        <v>
10</v>
      </c>
      <c r="E26" s="22">
        <v>
26</v>
      </c>
      <c r="F26" s="22">
        <v>
14</v>
      </c>
      <c r="G26" s="22">
        <v>
1</v>
      </c>
      <c r="H26" s="1552"/>
    </row>
    <row r="27" spans="1:8" ht="18" customHeight="1">
      <c r="A27" s="3685" t="s">
        <v>
825</v>
      </c>
      <c r="B27" s="97">
        <f t="shared" si="1"/>
        <v>
78</v>
      </c>
      <c r="C27" s="22">
        <v>
33</v>
      </c>
      <c r="D27" s="22">
        <v>
31</v>
      </c>
      <c r="E27" s="22">
        <v>
13</v>
      </c>
      <c r="F27" s="22">
        <v>
1</v>
      </c>
      <c r="G27" s="22">
        <v>
3</v>
      </c>
      <c r="H27" s="1552"/>
    </row>
    <row r="28" spans="1:8" ht="18" customHeight="1">
      <c r="A28" s="3700" t="s">
        <v>
831</v>
      </c>
      <c r="B28" s="109">
        <f t="shared" si="1"/>
        <v>
75</v>
      </c>
      <c r="C28" s="108">
        <v>
22</v>
      </c>
      <c r="D28" s="108">
        <v>
14</v>
      </c>
      <c r="E28" s="108">
        <v>
39</v>
      </c>
      <c r="F28" s="108" t="s">
        <v>
9831</v>
      </c>
      <c r="G28" s="108">
        <v>
2</v>
      </c>
      <c r="H28" s="1552"/>
    </row>
    <row r="29" spans="1:8">
      <c r="A29" s="3150" t="s">
        <v>
7569</v>
      </c>
      <c r="B29" s="3150"/>
    </row>
  </sheetData>
  <mergeCells count="5">
    <mergeCell ref="A3:G3"/>
    <mergeCell ref="A5:A6"/>
    <mergeCell ref="B5:G5"/>
    <mergeCell ref="A1:D1"/>
    <mergeCell ref="A2:D2"/>
  </mergeCells>
  <phoneticPr fontId="25"/>
  <pageMargins left="0.70866141732283472" right="0.70866141732283472" top="0.74803149606299213" bottom="0.74803149606299213" header="0.31496062992125984" footer="0.3149606299212598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pageSetUpPr fitToPage="1"/>
  </sheetPr>
  <dimension ref="A1:P81"/>
  <sheetViews>
    <sheetView zoomScaleNormal="100" zoomScaleSheetLayoutView="100" workbookViewId="0">
      <pane ySplit="8" topLeftCell="A16" activePane="bottomLeft" state="frozen"/>
      <selection activeCell="B23" sqref="B23"/>
      <selection pane="bottomLeft" activeCell="B23" sqref="B23"/>
    </sheetView>
  </sheetViews>
  <sheetFormatPr defaultColWidth="9" defaultRowHeight="14.25"/>
  <cols>
    <col min="1" max="1" width="24.625" style="107" customWidth="1"/>
    <col min="2" max="2" width="20.625" style="107" customWidth="1"/>
    <col min="3" max="4" width="15.625" style="107" customWidth="1"/>
    <col min="5" max="5" width="50.625" style="107" customWidth="1"/>
    <col min="6" max="16384" width="9" style="107"/>
  </cols>
  <sheetData>
    <row r="1" spans="1:16" s="1482" customFormat="1" ht="20.100000000000001" customHeight="1">
      <c r="A1" s="4569" t="str">
        <f>
HYPERLINK("#目次!A1","【目次に戻る】")</f>
        <v>
【目次に戻る】</v>
      </c>
      <c r="B1" s="4569"/>
      <c r="C1" s="4569"/>
      <c r="D1" s="3120"/>
      <c r="E1" s="3120"/>
      <c r="F1" s="3120"/>
      <c r="G1" s="3120"/>
      <c r="H1" s="3120"/>
      <c r="I1" s="3120"/>
      <c r="J1" s="3120"/>
      <c r="K1" s="3120"/>
      <c r="L1" s="3120"/>
    </row>
    <row r="2" spans="1:16" s="1482" customFormat="1" ht="20.100000000000001" customHeight="1">
      <c r="A2" s="4569" t="str">
        <f>
HYPERLINK("#業務所管課別目次!A1","【業務所管課別目次に戻る】")</f>
        <v>
【業務所管課別目次に戻る】</v>
      </c>
      <c r="B2" s="4569"/>
      <c r="C2" s="4569"/>
      <c r="D2" s="3120"/>
      <c r="E2" s="3120"/>
      <c r="F2" s="3120"/>
      <c r="G2" s="3120"/>
      <c r="H2" s="3120"/>
      <c r="I2" s="3120"/>
      <c r="J2" s="3120"/>
      <c r="K2" s="3120"/>
      <c r="L2" s="3120"/>
    </row>
    <row r="3" spans="1:16" ht="26.1" customHeight="1">
      <c r="A3" s="4574" t="s">
        <v>
6971</v>
      </c>
      <c r="B3" s="4574"/>
      <c r="C3" s="4574"/>
      <c r="D3" s="4574"/>
      <c r="E3" s="4574"/>
    </row>
    <row r="4" spans="1:16" s="83" customFormat="1" ht="15" customHeight="1"/>
    <row r="5" spans="1:16" s="126" customFormat="1" ht="20.100000000000001" customHeight="1">
      <c r="A5" s="5283" t="s">
        <v>
7518</v>
      </c>
      <c r="B5" s="5283"/>
      <c r="C5" s="5283"/>
      <c r="D5" s="5283"/>
      <c r="E5" s="5283"/>
      <c r="F5" s="3300"/>
      <c r="G5" s="3300"/>
      <c r="H5" s="3300"/>
      <c r="I5" s="3300"/>
      <c r="J5" s="3300"/>
      <c r="K5" s="3300"/>
      <c r="L5" s="3300"/>
      <c r="M5" s="3300"/>
      <c r="N5" s="3300"/>
      <c r="O5" s="3452"/>
      <c r="P5" s="127"/>
    </row>
    <row r="6" spans="1:16" s="83" customFormat="1" ht="15" customHeight="1" thickBot="1">
      <c r="A6" s="3134" t="s">
        <v>
10254</v>
      </c>
      <c r="B6" s="3134"/>
      <c r="C6" s="3134"/>
      <c r="D6" s="3134"/>
      <c r="E6" s="3146" t="s">
        <v>
9279</v>
      </c>
    </row>
    <row r="7" spans="1:16" ht="18" customHeight="1" thickTop="1">
      <c r="A7" s="3493" t="s">
        <v>
6259</v>
      </c>
      <c r="B7" s="3687" t="s">
        <v>
5313</v>
      </c>
      <c r="C7" s="3494" t="s">
        <v>
10255</v>
      </c>
      <c r="D7" s="3494" t="s">
        <v>
6145</v>
      </c>
      <c r="E7" s="3688" t="s">
        <v>
5999</v>
      </c>
    </row>
    <row r="8" spans="1:16" ht="18" customHeight="1">
      <c r="A8" s="3689" t="s">
        <v>
1388</v>
      </c>
      <c r="B8" s="3690" t="str">
        <f>
"全"&amp;COUNTA(B9:B79)&amp;"施設"</f>
        <v>
全71施設</v>
      </c>
      <c r="C8" s="3691" t="s">
        <v>
378</v>
      </c>
      <c r="D8" s="3697">
        <f>
SUM(D9:D79)</f>
        <v>
17470.640000000003</v>
      </c>
      <c r="E8" s="3250"/>
    </row>
    <row r="9" spans="1:16" ht="18" customHeight="1">
      <c r="A9" s="3692" t="s">
        <v>
2627</v>
      </c>
      <c r="B9" s="3693" t="s">
        <v>
6146</v>
      </c>
      <c r="C9" s="3674" t="s">
        <v>
6147</v>
      </c>
      <c r="D9" s="3698">
        <v>
176.92</v>
      </c>
      <c r="E9" s="3249"/>
    </row>
    <row r="10" spans="1:16" ht="18" customHeight="1">
      <c r="A10" s="2880" t="s">
        <v>
2626</v>
      </c>
      <c r="B10" s="2986" t="s">
        <v>
6156</v>
      </c>
      <c r="C10" s="3661" t="s">
        <v>
6155</v>
      </c>
      <c r="D10" s="2714">
        <v>
150.30000000000001</v>
      </c>
      <c r="E10" s="2987" t="s">
        <v>
6226</v>
      </c>
    </row>
    <row r="11" spans="1:16" ht="18" customHeight="1">
      <c r="A11" s="2880" t="s">
        <v>
2625</v>
      </c>
      <c r="B11" s="2986" t="s">
        <v>
6148</v>
      </c>
      <c r="C11" s="3661" t="s">
        <v>
6149</v>
      </c>
      <c r="D11" s="2714">
        <v>
199.26</v>
      </c>
      <c r="E11" s="2987" t="s">
        <v>
6227</v>
      </c>
    </row>
    <row r="12" spans="1:16" ht="18" customHeight="1">
      <c r="A12" s="2880" t="s">
        <v>
2624</v>
      </c>
      <c r="B12" s="2986" t="s">
        <v>
6150</v>
      </c>
      <c r="C12" s="3661" t="s">
        <v>
6151</v>
      </c>
      <c r="D12" s="2714">
        <v>
144.85</v>
      </c>
      <c r="E12" s="2987"/>
    </row>
    <row r="13" spans="1:16" ht="18" customHeight="1">
      <c r="A13" s="2880" t="s">
        <v>
2623</v>
      </c>
      <c r="B13" s="2986" t="s">
        <v>
6152</v>
      </c>
      <c r="C13" s="3661" t="s">
        <v>
6153</v>
      </c>
      <c r="D13" s="2714">
        <v>
103.12</v>
      </c>
      <c r="E13" s="2987"/>
    </row>
    <row r="14" spans="1:16" ht="18" customHeight="1">
      <c r="A14" s="2880" t="s">
        <v>
2622</v>
      </c>
      <c r="B14" s="2986" t="s">
        <v>
6157</v>
      </c>
      <c r="C14" s="3661" t="s">
        <v>
6158</v>
      </c>
      <c r="D14" s="2714">
        <v>
184.34</v>
      </c>
      <c r="E14" s="2987"/>
    </row>
    <row r="15" spans="1:16" ht="18" customHeight="1">
      <c r="A15" s="2880" t="s">
        <v>
2621</v>
      </c>
      <c r="B15" s="2986" t="s">
        <v>
6173</v>
      </c>
      <c r="C15" s="3661" t="s">
        <v>
6166</v>
      </c>
      <c r="D15" s="2714">
        <v>
87.58</v>
      </c>
      <c r="E15" s="2987" t="s">
        <v>
6228</v>
      </c>
    </row>
    <row r="16" spans="1:16" ht="18" customHeight="1">
      <c r="A16" s="2880" t="s">
        <v>
2620</v>
      </c>
      <c r="B16" s="2986" t="s">
        <v>
6163</v>
      </c>
      <c r="C16" s="3661" t="s">
        <v>
6160</v>
      </c>
      <c r="D16" s="2714">
        <v>
87.3</v>
      </c>
      <c r="E16" s="2987" t="s">
        <v>
6229</v>
      </c>
    </row>
    <row r="17" spans="1:5" ht="18" customHeight="1">
      <c r="A17" s="3695" t="s">
        <v>
2619</v>
      </c>
      <c r="B17" s="2986" t="s">
        <v>
6159</v>
      </c>
      <c r="C17" s="3661" t="s">
        <v>
6160</v>
      </c>
      <c r="D17" s="2714">
        <v>
278.24</v>
      </c>
      <c r="E17" s="2987" t="s">
        <v>
9606</v>
      </c>
    </row>
    <row r="18" spans="1:5" ht="18" customHeight="1">
      <c r="A18" s="2880" t="s">
        <v>
2618</v>
      </c>
      <c r="B18" s="2986" t="s">
        <v>
6164</v>
      </c>
      <c r="C18" s="3661" t="s">
        <v>
6160</v>
      </c>
      <c r="D18" s="2714">
        <v>
117.59</v>
      </c>
      <c r="E18" s="2987"/>
    </row>
    <row r="19" spans="1:5" ht="18" customHeight="1">
      <c r="A19" s="2880" t="s">
        <v>
2617</v>
      </c>
      <c r="B19" s="2986" t="s">
        <v>
6162</v>
      </c>
      <c r="C19" s="3661" t="s">
        <v>
6160</v>
      </c>
      <c r="D19" s="2714">
        <v>
486.56</v>
      </c>
      <c r="E19" s="2987" t="s">
        <v>
6230</v>
      </c>
    </row>
    <row r="20" spans="1:5" ht="18" customHeight="1">
      <c r="A20" s="3695" t="s">
        <v>
2616</v>
      </c>
      <c r="B20" s="2986" t="s">
        <v>
6161</v>
      </c>
      <c r="C20" s="3661" t="s">
        <v>
6160</v>
      </c>
      <c r="D20" s="2714">
        <v>
101.25</v>
      </c>
      <c r="E20" s="2987"/>
    </row>
    <row r="21" spans="1:5" ht="18" customHeight="1">
      <c r="A21" s="3695" t="s">
        <v>
2615</v>
      </c>
      <c r="B21" s="2986" t="s">
        <v>
6171</v>
      </c>
      <c r="C21" s="3661" t="s">
        <v>
6166</v>
      </c>
      <c r="D21" s="2714">
        <v>
205.45</v>
      </c>
      <c r="E21" s="2987"/>
    </row>
    <row r="22" spans="1:5" ht="18" customHeight="1">
      <c r="A22" s="3695" t="s">
        <v>
2614</v>
      </c>
      <c r="B22" s="2986" t="s">
        <v>
6175</v>
      </c>
      <c r="C22" s="3661" t="s">
        <v>
6176</v>
      </c>
      <c r="D22" s="2714">
        <v>
196.56</v>
      </c>
      <c r="E22" s="2987" t="s">
        <v>
6231</v>
      </c>
    </row>
    <row r="23" spans="1:5" ht="18" customHeight="1">
      <c r="A23" s="3695" t="s">
        <v>
2613</v>
      </c>
      <c r="B23" s="2986" t="s">
        <v>
6168</v>
      </c>
      <c r="C23" s="3661" t="s">
        <v>
6166</v>
      </c>
      <c r="D23" s="2714">
        <v>
476.42</v>
      </c>
      <c r="E23" s="2987" t="s">
        <v>
9607</v>
      </c>
    </row>
    <row r="24" spans="1:5" ht="18" customHeight="1">
      <c r="A24" s="3695" t="s">
        <v>
2612</v>
      </c>
      <c r="B24" s="2986" t="s">
        <v>
6174</v>
      </c>
      <c r="C24" s="3661" t="s">
        <v>
6166</v>
      </c>
      <c r="D24" s="2714">
        <v>
129.56</v>
      </c>
      <c r="E24" s="2987" t="s">
        <v>
6232</v>
      </c>
    </row>
    <row r="25" spans="1:5" ht="18" customHeight="1">
      <c r="A25" s="3695" t="s">
        <v>
2611</v>
      </c>
      <c r="B25" s="2986" t="s">
        <v>
9832</v>
      </c>
      <c r="C25" s="3661" t="s">
        <v>
6182</v>
      </c>
      <c r="D25" s="2714">
        <v>
130.94999999999999</v>
      </c>
      <c r="E25" s="2987" t="s">
        <v>
6232</v>
      </c>
    </row>
    <row r="26" spans="1:5" ht="18" customHeight="1">
      <c r="A26" s="3695" t="s">
        <v>
2139</v>
      </c>
      <c r="B26" s="2986" t="s">
        <v>
6169</v>
      </c>
      <c r="C26" s="3661" t="s">
        <v>
6166</v>
      </c>
      <c r="D26" s="2714">
        <v>
184.37</v>
      </c>
      <c r="E26" s="2987" t="s">
        <v>
6233</v>
      </c>
    </row>
    <row r="27" spans="1:5" ht="18" customHeight="1">
      <c r="A27" s="3695" t="s">
        <v>
2164</v>
      </c>
      <c r="B27" s="2986" t="s">
        <v>
6178</v>
      </c>
      <c r="C27" s="3661" t="s">
        <v>
6176</v>
      </c>
      <c r="D27" s="2714">
        <v>
158.22999999999999</v>
      </c>
      <c r="E27" s="2987" t="s">
        <v>
6234</v>
      </c>
    </row>
    <row r="28" spans="1:5" ht="18" customHeight="1">
      <c r="A28" s="3695" t="s">
        <v>
2610</v>
      </c>
      <c r="B28" s="2986" t="s">
        <v>
6183</v>
      </c>
      <c r="C28" s="3661" t="s">
        <v>
6182</v>
      </c>
      <c r="D28" s="2714">
        <v>
120.63</v>
      </c>
      <c r="E28" s="2987"/>
    </row>
    <row r="29" spans="1:5" ht="18" customHeight="1">
      <c r="A29" s="3695" t="s">
        <v>
838</v>
      </c>
      <c r="B29" s="2986" t="s">
        <v>
6170</v>
      </c>
      <c r="C29" s="3661" t="s">
        <v>
6166</v>
      </c>
      <c r="D29" s="2714">
        <v>
258.45999999999998</v>
      </c>
      <c r="E29" s="2987"/>
    </row>
    <row r="30" spans="1:5" ht="18" customHeight="1">
      <c r="A30" s="3695" t="s">
        <v>
2609</v>
      </c>
      <c r="B30" s="2986" t="s">
        <v>
10400</v>
      </c>
      <c r="C30" s="3661" t="s">
        <v>
6176</v>
      </c>
      <c r="D30" s="2714">
        <v>
111.88</v>
      </c>
      <c r="E30" s="2987"/>
    </row>
    <row r="31" spans="1:5" ht="18" customHeight="1">
      <c r="A31" s="3695" t="s">
        <v>
2151</v>
      </c>
      <c r="B31" s="2986" t="s">
        <v>
6172</v>
      </c>
      <c r="C31" s="3661" t="s">
        <v>
6166</v>
      </c>
      <c r="D31" s="2714">
        <v>
149.63999999999999</v>
      </c>
      <c r="E31" s="2987"/>
    </row>
    <row r="32" spans="1:5" ht="18" customHeight="1">
      <c r="A32" s="3695" t="s">
        <v>
2608</v>
      </c>
      <c r="B32" s="2986" t="s">
        <v>
6165</v>
      </c>
      <c r="C32" s="3661" t="s">
        <v>
6166</v>
      </c>
      <c r="D32" s="2714">
        <v>
135</v>
      </c>
      <c r="E32" s="2987" t="s">
        <v>
6235</v>
      </c>
    </row>
    <row r="33" spans="1:5" ht="18" customHeight="1">
      <c r="A33" s="3695" t="s">
        <v>
2607</v>
      </c>
      <c r="B33" s="2986" t="s">
        <v>
6179</v>
      </c>
      <c r="C33" s="3661" t="s">
        <v>
6176</v>
      </c>
      <c r="D33" s="2714">
        <v>
166.11</v>
      </c>
      <c r="E33" s="2987"/>
    </row>
    <row r="34" spans="1:5" ht="18" customHeight="1">
      <c r="A34" s="3695" t="s">
        <v>
2606</v>
      </c>
      <c r="B34" s="2986" t="s">
        <v>
6180</v>
      </c>
      <c r="C34" s="3661" t="s">
        <v>
6176</v>
      </c>
      <c r="D34" s="2714">
        <v>
242.88</v>
      </c>
      <c r="E34" s="2987" t="s">
        <v>
6236</v>
      </c>
    </row>
    <row r="35" spans="1:5" s="1552" customFormat="1" ht="18" customHeight="1">
      <c r="A35" s="3695" t="s">
        <v>
2605</v>
      </c>
      <c r="B35" s="2986" t="s">
        <v>
6181</v>
      </c>
      <c r="C35" s="3661" t="s">
        <v>
6176</v>
      </c>
      <c r="D35" s="2714">
        <v>
188.62</v>
      </c>
      <c r="E35" s="2987"/>
    </row>
    <row r="36" spans="1:5" s="1552" customFormat="1" ht="18" customHeight="1">
      <c r="A36" s="3695" t="s">
        <v>
2604</v>
      </c>
      <c r="B36" s="2986" t="s">
        <v>
6184</v>
      </c>
      <c r="C36" s="3661" t="s">
        <v>
6185</v>
      </c>
      <c r="D36" s="2714">
        <v>
113.3</v>
      </c>
      <c r="E36" s="2987"/>
    </row>
    <row r="37" spans="1:5" s="1552" customFormat="1" ht="18" customHeight="1">
      <c r="A37" s="3695" t="s">
        <v>
2603</v>
      </c>
      <c r="B37" s="2986" t="s">
        <v>
6186</v>
      </c>
      <c r="C37" s="3661" t="s">
        <v>
6185</v>
      </c>
      <c r="D37" s="2714">
        <v>
174.15</v>
      </c>
      <c r="E37" s="2987" t="s">
        <v>
6237</v>
      </c>
    </row>
    <row r="38" spans="1:5" ht="18" customHeight="1">
      <c r="A38" s="3695" t="s">
        <v>
2602</v>
      </c>
      <c r="B38" s="2986" t="s">
        <v>
6187</v>
      </c>
      <c r="C38" s="3661" t="s">
        <v>
6188</v>
      </c>
      <c r="D38" s="2714">
        <v>
127.8</v>
      </c>
      <c r="E38" s="2987" t="s">
        <v>
6238</v>
      </c>
    </row>
    <row r="39" spans="1:5" ht="18" customHeight="1">
      <c r="A39" s="3695" t="s">
        <v>
2601</v>
      </c>
      <c r="B39" s="2986" t="s">
        <v>
6189</v>
      </c>
      <c r="C39" s="3661" t="s">
        <v>
6190</v>
      </c>
      <c r="D39" s="2714">
        <v>
476.42</v>
      </c>
      <c r="E39" s="2987" t="s">
        <v>
9608</v>
      </c>
    </row>
    <row r="40" spans="1:5" ht="18" customHeight="1">
      <c r="A40" s="2880" t="s">
        <v>
2600</v>
      </c>
      <c r="B40" s="2986" t="s">
        <v>
6191</v>
      </c>
      <c r="C40" s="3661" t="s">
        <v>
6190</v>
      </c>
      <c r="D40" s="2714">
        <v>
117.64</v>
      </c>
      <c r="E40" s="2987" t="s">
        <v>
6228</v>
      </c>
    </row>
    <row r="41" spans="1:5" ht="18" customHeight="1">
      <c r="A41" s="2880" t="s">
        <v>
2599</v>
      </c>
      <c r="B41" s="2986" t="s">
        <v>
6192</v>
      </c>
      <c r="C41" s="3661" t="s">
        <v>
6193</v>
      </c>
      <c r="D41" s="2714">
        <v>
245.92</v>
      </c>
      <c r="E41" s="2987" t="s">
        <v>
9609</v>
      </c>
    </row>
    <row r="42" spans="1:5" ht="18" customHeight="1">
      <c r="A42" s="2880" t="s">
        <v>
2598</v>
      </c>
      <c r="B42" s="2986" t="s">
        <v>
6192</v>
      </c>
      <c r="C42" s="3661" t="s">
        <v>
6193</v>
      </c>
      <c r="D42" s="2714">
        <v>
245.92</v>
      </c>
      <c r="E42" s="2987" t="s">
        <v>
9610</v>
      </c>
    </row>
    <row r="43" spans="1:5" ht="18" customHeight="1">
      <c r="A43" s="2880" t="s">
        <v>
2597</v>
      </c>
      <c r="B43" s="2986" t="s">
        <v>
6194</v>
      </c>
      <c r="C43" s="3661" t="s">
        <v>
6193</v>
      </c>
      <c r="D43" s="2714">
        <v>
199.26</v>
      </c>
      <c r="E43" s="2987" t="s">
        <v>
6239</v>
      </c>
    </row>
    <row r="44" spans="1:5" ht="18" customHeight="1">
      <c r="A44" s="2880" t="s">
        <v>
2596</v>
      </c>
      <c r="B44" s="2986" t="s">
        <v>
6159</v>
      </c>
      <c r="C44" s="3661" t="s">
        <v>
6193</v>
      </c>
      <c r="D44" s="2714">
        <v>
278.24</v>
      </c>
      <c r="E44" s="2987" t="s">
        <v>
9611</v>
      </c>
    </row>
    <row r="45" spans="1:5" ht="18" customHeight="1">
      <c r="A45" s="2880" t="s">
        <v>
2595</v>
      </c>
      <c r="B45" s="2986" t="s">
        <v>
6195</v>
      </c>
      <c r="C45" s="3661" t="s">
        <v>
6193</v>
      </c>
      <c r="D45" s="2714">
        <v>
132.96</v>
      </c>
      <c r="E45" s="2987" t="s">
        <v>
6240</v>
      </c>
    </row>
    <row r="46" spans="1:5" ht="18" customHeight="1">
      <c r="A46" s="2880" t="s">
        <v>
2594</v>
      </c>
      <c r="B46" s="2986" t="s">
        <v>
6162</v>
      </c>
      <c r="C46" s="3661" t="s">
        <v>
6193</v>
      </c>
      <c r="D46" s="2714">
        <v>
486.56</v>
      </c>
      <c r="E46" s="2987" t="s">
        <v>
6241</v>
      </c>
    </row>
    <row r="47" spans="1:5" ht="18" customHeight="1">
      <c r="A47" s="2880" t="s">
        <v>
2593</v>
      </c>
      <c r="B47" s="2986" t="s">
        <v>
9833</v>
      </c>
      <c r="C47" s="3661" t="s">
        <v>
6193</v>
      </c>
      <c r="D47" s="2714">
        <v>
201.72</v>
      </c>
      <c r="E47" s="2987" t="s">
        <v>
6242</v>
      </c>
    </row>
    <row r="48" spans="1:5" ht="18" customHeight="1">
      <c r="A48" s="2880" t="s">
        <v>
2592</v>
      </c>
      <c r="B48" s="2986" t="s">
        <v>
6196</v>
      </c>
      <c r="C48" s="3661" t="s">
        <v>
6193</v>
      </c>
      <c r="D48" s="2714">
        <v>
171.47</v>
      </c>
      <c r="E48" s="2987" t="s">
        <v>
6243</v>
      </c>
    </row>
    <row r="49" spans="1:5" ht="18" customHeight="1">
      <c r="A49" s="2880" t="s">
        <v>
2591</v>
      </c>
      <c r="B49" s="2986" t="s">
        <v>
6197</v>
      </c>
      <c r="C49" s="3661" t="s">
        <v>
6198</v>
      </c>
      <c r="D49" s="2714">
        <v>
251.64</v>
      </c>
      <c r="E49" s="2987" t="s">
        <v>
6244</v>
      </c>
    </row>
    <row r="50" spans="1:5" ht="18" customHeight="1">
      <c r="A50" s="2880" t="s">
        <v>
2590</v>
      </c>
      <c r="B50" s="2986" t="s">
        <v>
6199</v>
      </c>
      <c r="C50" s="3661" t="s">
        <v>
6200</v>
      </c>
      <c r="D50" s="2714">
        <v>
196.36</v>
      </c>
      <c r="E50" s="2987" t="s">
        <v>
6245</v>
      </c>
    </row>
    <row r="51" spans="1:5" ht="18" customHeight="1">
      <c r="A51" s="2880" t="s">
        <v>
2589</v>
      </c>
      <c r="B51" s="2986" t="s">
        <v>
6201</v>
      </c>
      <c r="C51" s="3661" t="s">
        <v>
6202</v>
      </c>
      <c r="D51" s="2714">
        <v>
196.16</v>
      </c>
      <c r="E51" s="2987" t="s">
        <v>
6246</v>
      </c>
    </row>
    <row r="52" spans="1:5" ht="18" customHeight="1">
      <c r="A52" s="2880" t="s">
        <v>
9834</v>
      </c>
      <c r="B52" s="2986" t="s">
        <v>
6203</v>
      </c>
      <c r="C52" s="3661" t="s">
        <v>
6202</v>
      </c>
      <c r="D52" s="2714">
        <v>
193.48</v>
      </c>
      <c r="E52" s="2987" t="s">
        <v>
9852</v>
      </c>
    </row>
    <row r="53" spans="1:5" ht="18" customHeight="1">
      <c r="A53" s="2880" t="s">
        <v>
2588</v>
      </c>
      <c r="B53" s="2986" t="s">
        <v>
6204</v>
      </c>
      <c r="C53" s="3661" t="s">
        <v>
6205</v>
      </c>
      <c r="D53" s="2714">
        <v>
125.3</v>
      </c>
      <c r="E53" s="2987" t="s">
        <v>
6247</v>
      </c>
    </row>
    <row r="54" spans="1:5" ht="18" customHeight="1">
      <c r="A54" s="2880" t="s">
        <v>
2587</v>
      </c>
      <c r="B54" s="2986" t="s">
        <v>
6177</v>
      </c>
      <c r="C54" s="3661" t="s">
        <v>
6176</v>
      </c>
      <c r="D54" s="2714">
        <v>
361.01</v>
      </c>
      <c r="E54" s="2987" t="s">
        <v>
9612</v>
      </c>
    </row>
    <row r="55" spans="1:5" ht="18" customHeight="1">
      <c r="A55" s="2880" t="s">
        <v>
2586</v>
      </c>
      <c r="B55" s="2986" t="s">
        <v>
6177</v>
      </c>
      <c r="C55" s="3661" t="s">
        <v>
6206</v>
      </c>
      <c r="D55" s="2714">
        <v>
361.01</v>
      </c>
      <c r="E55" s="2987" t="s">
        <v>
9613</v>
      </c>
    </row>
    <row r="56" spans="1:5" ht="18" customHeight="1">
      <c r="A56" s="2880" t="s">
        <v>
2585</v>
      </c>
      <c r="B56" s="2986" t="s">
        <v>
6207</v>
      </c>
      <c r="C56" s="3661" t="s">
        <v>
6206</v>
      </c>
      <c r="D56" s="2714">
        <v>
118.61</v>
      </c>
      <c r="E56" s="2987"/>
    </row>
    <row r="57" spans="1:5" ht="18" customHeight="1">
      <c r="A57" s="2880" t="s">
        <v>
2584</v>
      </c>
      <c r="B57" s="2986" t="s">
        <v>
6208</v>
      </c>
      <c r="C57" s="3661" t="s">
        <v>
6206</v>
      </c>
      <c r="D57" s="2714">
        <v>
154.02000000000001</v>
      </c>
      <c r="E57" s="2987" t="s">
        <v>
6248</v>
      </c>
    </row>
    <row r="58" spans="1:5" ht="18" customHeight="1">
      <c r="A58" s="2880" t="s">
        <v>
2583</v>
      </c>
      <c r="B58" s="2986" t="s">
        <v>
6209</v>
      </c>
      <c r="C58" s="3661" t="s">
        <v>
6210</v>
      </c>
      <c r="D58" s="2714">
        <v>
99.26</v>
      </c>
      <c r="E58" s="2987"/>
    </row>
    <row r="59" spans="1:5" ht="18" customHeight="1">
      <c r="A59" s="2880" t="s">
        <v>
2582</v>
      </c>
      <c r="B59" s="2986" t="s">
        <v>
6211</v>
      </c>
      <c r="C59" s="3661" t="s">
        <v>
6210</v>
      </c>
      <c r="D59" s="2714">
        <v>
455.77</v>
      </c>
      <c r="E59" s="2987" t="s">
        <v>
9614</v>
      </c>
    </row>
    <row r="60" spans="1:5" ht="18" customHeight="1">
      <c r="A60" s="2880" t="s">
        <v>
2581</v>
      </c>
      <c r="B60" s="2986" t="s">
        <v>
6211</v>
      </c>
      <c r="C60" s="3661" t="s">
        <v>
6210</v>
      </c>
      <c r="D60" s="2714">
        <v>
455.77</v>
      </c>
      <c r="E60" s="2987" t="s">
        <v>
9615</v>
      </c>
    </row>
    <row r="61" spans="1:5" ht="18" customHeight="1">
      <c r="A61" s="2880" t="s">
        <v>
2580</v>
      </c>
      <c r="B61" s="2986" t="s">
        <v>
6167</v>
      </c>
      <c r="C61" s="3661" t="s">
        <v>
6166</v>
      </c>
      <c r="D61" s="2714">
        <v>
335.34</v>
      </c>
      <c r="E61" s="2987" t="s">
        <v>
6249</v>
      </c>
    </row>
    <row r="62" spans="1:5" ht="18" customHeight="1">
      <c r="A62" s="2880" t="s">
        <v>
2579</v>
      </c>
      <c r="B62" s="2986" t="s">
        <v>
6167</v>
      </c>
      <c r="C62" s="3661" t="s">
        <v>
6210</v>
      </c>
      <c r="D62" s="2714">
        <v>
335.34</v>
      </c>
      <c r="E62" s="2987" t="s">
        <v>
6250</v>
      </c>
    </row>
    <row r="63" spans="1:5" ht="18" customHeight="1">
      <c r="A63" s="3695" t="s">
        <v>
2578</v>
      </c>
      <c r="B63" s="2986" t="s">
        <v>
6212</v>
      </c>
      <c r="C63" s="3661" t="s">
        <v>
6210</v>
      </c>
      <c r="D63" s="2714">
        <v>
324</v>
      </c>
      <c r="E63" s="2987" t="s">
        <v>
6251</v>
      </c>
    </row>
    <row r="64" spans="1:5" ht="18" customHeight="1">
      <c r="A64" s="3695" t="s">
        <v>
2577</v>
      </c>
      <c r="B64" s="2986" t="s">
        <v>
6212</v>
      </c>
      <c r="C64" s="3661" t="s">
        <v>
6210</v>
      </c>
      <c r="D64" s="2714">
        <v>
324</v>
      </c>
      <c r="E64" s="2987" t="s">
        <v>
6252</v>
      </c>
    </row>
    <row r="65" spans="1:5" ht="18" customHeight="1">
      <c r="A65" s="3695" t="s">
        <v>
2576</v>
      </c>
      <c r="B65" s="2986" t="s">
        <v>
6213</v>
      </c>
      <c r="C65" s="3661" t="s">
        <v>
6214</v>
      </c>
      <c r="D65" s="2714">
        <v>
293.39</v>
      </c>
      <c r="E65" s="2987" t="s">
        <v>
9616</v>
      </c>
    </row>
    <row r="66" spans="1:5" ht="18" customHeight="1">
      <c r="A66" s="3695" t="s">
        <v>
2575</v>
      </c>
      <c r="B66" s="2986" t="s">
        <v>
6213</v>
      </c>
      <c r="C66" s="3661" t="s">
        <v>
6214</v>
      </c>
      <c r="D66" s="2714">
        <v>
293.39</v>
      </c>
      <c r="E66" s="2987" t="s">
        <v>
9617</v>
      </c>
    </row>
    <row r="67" spans="1:5" ht="18" customHeight="1">
      <c r="A67" s="3695" t="s">
        <v>
2574</v>
      </c>
      <c r="B67" s="2986" t="s">
        <v>
6154</v>
      </c>
      <c r="C67" s="3661" t="s">
        <v>
6155</v>
      </c>
      <c r="D67" s="2714">
        <v>
277.88</v>
      </c>
      <c r="E67" s="2987" t="s">
        <v>
6255</v>
      </c>
    </row>
    <row r="68" spans="1:5" ht="18" customHeight="1">
      <c r="A68" s="3695" t="s">
        <v>
2573</v>
      </c>
      <c r="B68" s="2986" t="s">
        <v>
6154</v>
      </c>
      <c r="C68" s="3661" t="s">
        <v>
6215</v>
      </c>
      <c r="D68" s="2714">
        <v>
277.88</v>
      </c>
      <c r="E68" s="2987" t="s">
        <v>
6253</v>
      </c>
    </row>
    <row r="69" spans="1:5" ht="18" customHeight="1">
      <c r="A69" s="3695" t="s">
        <v>
2572</v>
      </c>
      <c r="B69" s="2986" t="s">
        <v>
6216</v>
      </c>
      <c r="C69" s="3661" t="s">
        <v>
6214</v>
      </c>
      <c r="D69" s="2714">
        <v>
291.98</v>
      </c>
      <c r="E69" s="2987" t="s">
        <v>
6256</v>
      </c>
    </row>
    <row r="70" spans="1:5" ht="18" customHeight="1">
      <c r="A70" s="3695" t="s">
        <v>
2571</v>
      </c>
      <c r="B70" s="2986" t="s">
        <v>
6217</v>
      </c>
      <c r="C70" s="3661" t="s">
        <v>
6218</v>
      </c>
      <c r="D70" s="2714">
        <v>
291.98</v>
      </c>
      <c r="E70" s="2987" t="s">
        <v>
6257</v>
      </c>
    </row>
    <row r="71" spans="1:5" ht="18" customHeight="1">
      <c r="A71" s="3695" t="s">
        <v>
2570</v>
      </c>
      <c r="B71" s="2986" t="s">
        <v>
6219</v>
      </c>
      <c r="C71" s="3661" t="s">
        <v>
6220</v>
      </c>
      <c r="D71" s="2714">
        <v>
303.18</v>
      </c>
      <c r="E71" s="2987" t="s">
        <v>
6227</v>
      </c>
    </row>
    <row r="72" spans="1:5" ht="18" customHeight="1">
      <c r="A72" s="3695" t="s">
        <v>
2569</v>
      </c>
      <c r="B72" s="2986" t="s">
        <v>
6219</v>
      </c>
      <c r="C72" s="3661" t="s">
        <v>
6220</v>
      </c>
      <c r="D72" s="2714">
        <v>
303.18</v>
      </c>
      <c r="E72" s="2987" t="s">
        <v>
9618</v>
      </c>
    </row>
    <row r="73" spans="1:5" ht="18" customHeight="1">
      <c r="A73" s="2880" t="s">
        <v>
2568</v>
      </c>
      <c r="B73" s="2986" t="s">
        <v>
6221</v>
      </c>
      <c r="C73" s="3661" t="s">
        <v>
6222</v>
      </c>
      <c r="D73" s="2714">
        <v>
455.77</v>
      </c>
      <c r="E73" s="2987" t="s">
        <v>
9619</v>
      </c>
    </row>
    <row r="74" spans="1:5" ht="18" customHeight="1">
      <c r="A74" s="3695" t="s">
        <v>
2567</v>
      </c>
      <c r="B74" s="2986" t="s">
        <v>
6189</v>
      </c>
      <c r="C74" s="3661" t="s">
        <v>
6223</v>
      </c>
      <c r="D74" s="2714">
        <v>
476.42</v>
      </c>
      <c r="E74" s="2987" t="s">
        <v>
9620</v>
      </c>
    </row>
    <row r="75" spans="1:5" ht="18" customHeight="1">
      <c r="A75" s="3695" t="s">
        <v>
2566</v>
      </c>
      <c r="B75" s="2986" t="s">
        <v>
6224</v>
      </c>
      <c r="C75" s="3661" t="s">
        <v>
6225</v>
      </c>
      <c r="D75" s="2714">
        <v>
182.39</v>
      </c>
      <c r="E75" s="2987" t="s">
        <v>
6254</v>
      </c>
    </row>
    <row r="76" spans="1:5" ht="18" customHeight="1">
      <c r="A76" s="2880" t="s">
        <v>
9835</v>
      </c>
      <c r="B76" s="2986" t="s">
        <v>
9836</v>
      </c>
      <c r="C76" s="3661" t="s">
        <v>
9837</v>
      </c>
      <c r="D76" s="2714">
        <v>
528.66</v>
      </c>
      <c r="E76" s="2987" t="s">
        <v>
9838</v>
      </c>
    </row>
    <row r="77" spans="1:5" ht="18" customHeight="1">
      <c r="A77" s="3695" t="s">
        <v>
9839</v>
      </c>
      <c r="B77" s="2986" t="s">
        <v>
9836</v>
      </c>
      <c r="C77" s="3661" t="s">
        <v>
9837</v>
      </c>
      <c r="D77" s="2714">
        <v>
528.66</v>
      </c>
      <c r="E77" s="2987" t="s">
        <v>
9840</v>
      </c>
    </row>
    <row r="78" spans="1:5" ht="18" customHeight="1">
      <c r="A78" s="3695" t="s">
        <v>
9841</v>
      </c>
      <c r="B78" s="2986" t="s">
        <v>
9836</v>
      </c>
      <c r="C78" s="3661" t="s">
        <v>
9837</v>
      </c>
      <c r="D78" s="2714">
        <v>
528.66</v>
      </c>
      <c r="E78" s="2987" t="s">
        <v>
9842</v>
      </c>
    </row>
    <row r="79" spans="1:5" ht="18" customHeight="1">
      <c r="A79" s="3696" t="s">
        <v>
9843</v>
      </c>
      <c r="B79" s="2988" t="s">
        <v>
9844</v>
      </c>
      <c r="C79" s="3662" t="s">
        <v>
9837</v>
      </c>
      <c r="D79" s="2718">
        <v>
206.72</v>
      </c>
      <c r="E79" s="2989" t="s">
        <v>
9845</v>
      </c>
    </row>
    <row r="80" spans="1:5" s="83" customFormat="1" ht="15" customHeight="1">
      <c r="A80" s="3150" t="s">
        <v>
2565</v>
      </c>
      <c r="B80" s="3150"/>
    </row>
    <row r="81" spans="2:2">
      <c r="B81" s="1660"/>
    </row>
  </sheetData>
  <mergeCells count="4">
    <mergeCell ref="A1:C1"/>
    <mergeCell ref="A2:C2"/>
    <mergeCell ref="A3:E3"/>
    <mergeCell ref="A5:E5"/>
  </mergeCells>
  <phoneticPr fontId="25"/>
  <pageMargins left="0.70866141732283472" right="0.70866141732283472" top="0.74803149606299213" bottom="0.74803149606299213" header="0.31496062992125984" footer="0.3149606299212598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AA80"/>
  <sheetViews>
    <sheetView zoomScaleNormal="100" zoomScaleSheetLayoutView="100" workbookViewId="0">
      <pane ySplit="7" topLeftCell="A11" activePane="bottomLeft" state="frozen"/>
      <selection activeCell="B23" sqref="B23"/>
      <selection pane="bottomLeft" activeCell="B23" sqref="B23"/>
    </sheetView>
  </sheetViews>
  <sheetFormatPr defaultColWidth="9" defaultRowHeight="14.25"/>
  <cols>
    <col min="1" max="1" width="24.625" style="107" customWidth="1"/>
    <col min="2" max="8" width="16.625" style="107" customWidth="1"/>
    <col min="9" max="16384" width="9" style="107"/>
  </cols>
  <sheetData>
    <row r="1" spans="1:27" s="1482" customFormat="1" ht="20.100000000000001" customHeight="1">
      <c r="A1" s="4569" t="str">
        <f>
HYPERLINK("#目次!A1","【目次に戻る】")</f>
        <v>
【目次に戻る】</v>
      </c>
      <c r="B1" s="4569"/>
      <c r="C1" s="4569"/>
      <c r="D1" s="4569"/>
      <c r="E1" s="1495"/>
      <c r="F1" s="3120"/>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1495"/>
      <c r="F2" s="3120"/>
      <c r="G2" s="1495"/>
      <c r="H2" s="1495"/>
      <c r="I2" s="1495"/>
      <c r="J2" s="1495"/>
      <c r="K2" s="1495"/>
      <c r="L2" s="1495"/>
      <c r="M2" s="1495"/>
      <c r="N2" s="1495"/>
      <c r="O2" s="1495"/>
      <c r="P2" s="1495"/>
      <c r="Q2" s="1495"/>
      <c r="R2" s="1495"/>
      <c r="S2" s="1495"/>
      <c r="T2" s="1495"/>
      <c r="U2" s="1495"/>
      <c r="V2" s="1495"/>
      <c r="W2" s="1495"/>
      <c r="X2" s="1495"/>
      <c r="Y2" s="1495"/>
      <c r="Z2" s="1495"/>
      <c r="AA2" s="1495"/>
    </row>
    <row r="3" spans="1:27" s="126" customFormat="1" ht="20.100000000000001" customHeight="1">
      <c r="A3" s="5283" t="s">
        <v>
7519</v>
      </c>
      <c r="B3" s="5283"/>
      <c r="C3" s="5283"/>
      <c r="D3" s="5283"/>
      <c r="E3" s="5283"/>
      <c r="F3" s="5283"/>
      <c r="G3" s="5283"/>
      <c r="H3" s="3300"/>
      <c r="I3" s="3300"/>
      <c r="J3" s="3300"/>
      <c r="K3" s="3300"/>
      <c r="L3" s="3300"/>
      <c r="M3" s="3300"/>
      <c r="N3" s="3300"/>
      <c r="O3" s="3452"/>
      <c r="P3" s="127"/>
    </row>
    <row r="4" spans="1:27" s="83" customFormat="1" ht="15" customHeight="1" thickBot="1">
      <c r="A4" s="1529" t="s">
        <v>
9283</v>
      </c>
      <c r="B4" s="1529"/>
      <c r="C4" s="1529"/>
      <c r="D4" s="1529"/>
      <c r="E4" s="1529"/>
      <c r="F4" s="3134"/>
      <c r="G4" s="3500" t="s">
        <v>
9279</v>
      </c>
      <c r="H4" s="49"/>
    </row>
    <row r="5" spans="1:27" ht="18" customHeight="1" thickTop="1">
      <c r="A5" s="5374" t="s">
        <v>
10361</v>
      </c>
      <c r="B5" s="5279" t="s">
        <v>
7620</v>
      </c>
      <c r="C5" s="5254"/>
      <c r="D5" s="5254"/>
      <c r="E5" s="5254"/>
      <c r="F5" s="5373"/>
      <c r="G5" s="5254"/>
      <c r="H5" s="1552"/>
    </row>
    <row r="6" spans="1:27" ht="18" customHeight="1">
      <c r="A6" s="5374"/>
      <c r="B6" s="3680" t="s">
        <v>
23</v>
      </c>
      <c r="C6" s="1973" t="s">
        <v>
2564</v>
      </c>
      <c r="D6" s="3681" t="s">
        <v>
2563</v>
      </c>
      <c r="E6" s="3682" t="s">
        <v>
2562</v>
      </c>
      <c r="F6" s="3683" t="s">
        <v>
2561</v>
      </c>
      <c r="G6" s="3497" t="s">
        <v>
6258</v>
      </c>
      <c r="H6" s="1552"/>
    </row>
    <row r="7" spans="1:27" s="111" customFormat="1" ht="18" customHeight="1">
      <c r="A7" s="3684" t="s">
        <v>
23</v>
      </c>
      <c r="B7" s="1092">
        <f>
SUM(C7:F7)</f>
        <v>
3744</v>
      </c>
      <c r="C7" s="1092">
        <f>
SUM(C8:C78)</f>
        <v>
1469</v>
      </c>
      <c r="D7" s="1092">
        <f>
SUM(D8:D78)</f>
        <v>
1246</v>
      </c>
      <c r="E7" s="1092">
        <f>
SUM(E8:E78)</f>
        <v>
787</v>
      </c>
      <c r="F7" s="3141">
        <f>
SUM(F8:F78)</f>
        <v>
242</v>
      </c>
      <c r="G7" s="1092">
        <f>
SUM(G8:G78)</f>
        <v>
99</v>
      </c>
      <c r="H7" s="1662"/>
    </row>
    <row r="8" spans="1:27" ht="18" customHeight="1">
      <c r="A8" s="3685" t="s">
        <v>
2627</v>
      </c>
      <c r="B8" s="22">
        <f>
SUM(C8:F8)</f>
        <v>
49</v>
      </c>
      <c r="C8" s="22">
        <v>
19</v>
      </c>
      <c r="D8" s="22">
        <v>
14</v>
      </c>
      <c r="E8" s="22">
        <v>
11</v>
      </c>
      <c r="F8" s="22">
        <v>
5</v>
      </c>
      <c r="G8" s="22">
        <v>
1</v>
      </c>
      <c r="H8" s="1552"/>
    </row>
    <row r="9" spans="1:27" ht="18" customHeight="1">
      <c r="A9" s="3685" t="s">
        <v>
2626</v>
      </c>
      <c r="B9" s="22">
        <f t="shared" ref="B9:B71" si="0">
SUM(C9:F9)</f>
        <v>
45</v>
      </c>
      <c r="C9" s="22">
        <v>
37</v>
      </c>
      <c r="D9" s="22">
        <v>
6</v>
      </c>
      <c r="E9" s="22">
        <v>
1</v>
      </c>
      <c r="F9" s="22">
        <v>
1</v>
      </c>
      <c r="G9" s="22">
        <v>
7</v>
      </c>
      <c r="H9" s="1552"/>
    </row>
    <row r="10" spans="1:27" ht="18" customHeight="1">
      <c r="A10" s="3685" t="s">
        <v>
2625</v>
      </c>
      <c r="B10" s="22">
        <f t="shared" si="0"/>
        <v>
40</v>
      </c>
      <c r="C10" s="22">
        <v>
10</v>
      </c>
      <c r="D10" s="22">
        <v>
13</v>
      </c>
      <c r="E10" s="22">
        <v>
14</v>
      </c>
      <c r="F10" s="22">
        <v>
3</v>
      </c>
      <c r="G10" s="22">
        <v>
1</v>
      </c>
      <c r="H10" s="1552"/>
    </row>
    <row r="11" spans="1:27" ht="18" customHeight="1">
      <c r="A11" s="3685" t="s">
        <v>
2624</v>
      </c>
      <c r="B11" s="22">
        <f t="shared" si="0"/>
        <v>
35</v>
      </c>
      <c r="C11" s="22">
        <v>
22</v>
      </c>
      <c r="D11" s="22">
        <v>
10</v>
      </c>
      <c r="E11" s="22">
        <v>
2</v>
      </c>
      <c r="F11" s="22">
        <v>
1</v>
      </c>
      <c r="G11" s="22">
        <v>
3</v>
      </c>
      <c r="H11" s="1552"/>
    </row>
    <row r="12" spans="1:27" ht="18" customHeight="1">
      <c r="A12" s="3685" t="s">
        <v>
2623</v>
      </c>
      <c r="B12" s="22">
        <f t="shared" si="0"/>
        <v>
19</v>
      </c>
      <c r="C12" s="22">
        <v>
4</v>
      </c>
      <c r="D12" s="22">
        <v>
6</v>
      </c>
      <c r="E12" s="22">
        <v>
4</v>
      </c>
      <c r="F12" s="22">
        <v>
5</v>
      </c>
      <c r="G12" s="22">
        <v>
1</v>
      </c>
      <c r="H12" s="1552"/>
    </row>
    <row r="13" spans="1:27" ht="18" customHeight="1">
      <c r="A13" s="3685" t="s">
        <v>
2622</v>
      </c>
      <c r="B13" s="22">
        <f t="shared" si="0"/>
        <v>
81</v>
      </c>
      <c r="C13" s="22">
        <v>
27</v>
      </c>
      <c r="D13" s="22">
        <v>
27</v>
      </c>
      <c r="E13" s="22">
        <v>
18</v>
      </c>
      <c r="F13" s="22">
        <v>
9</v>
      </c>
      <c r="G13" s="22">
        <v>
1</v>
      </c>
      <c r="H13" s="1552"/>
    </row>
    <row r="14" spans="1:27" ht="18" customHeight="1">
      <c r="A14" s="3685" t="s">
        <v>
2621</v>
      </c>
      <c r="B14" s="22">
        <f t="shared" si="0"/>
        <v>
52</v>
      </c>
      <c r="C14" s="22">
        <v>
19</v>
      </c>
      <c r="D14" s="22">
        <v>
19</v>
      </c>
      <c r="E14" s="22">
        <v>
14</v>
      </c>
      <c r="F14" s="22" t="s">
        <v>
374</v>
      </c>
      <c r="G14" s="22" t="s">
        <v>
374</v>
      </c>
      <c r="H14" s="1552"/>
    </row>
    <row r="15" spans="1:27" ht="18" customHeight="1">
      <c r="A15" s="3685" t="s">
        <v>
2620</v>
      </c>
      <c r="B15" s="22">
        <f t="shared" si="0"/>
        <v>
76</v>
      </c>
      <c r="C15" s="22">
        <v>
38</v>
      </c>
      <c r="D15" s="22">
        <v>
28</v>
      </c>
      <c r="E15" s="22">
        <v>
10</v>
      </c>
      <c r="F15" s="22" t="s">
        <v>
374</v>
      </c>
      <c r="G15" s="22">
        <v>
6</v>
      </c>
      <c r="H15" s="1552"/>
    </row>
    <row r="16" spans="1:27" ht="18" customHeight="1">
      <c r="A16" s="3498" t="s">
        <v>
2619</v>
      </c>
      <c r="B16" s="22">
        <f t="shared" si="0"/>
        <v>
13</v>
      </c>
      <c r="C16" s="22">
        <v>
1</v>
      </c>
      <c r="D16" s="22" t="s">
        <v>
374</v>
      </c>
      <c r="E16" s="22">
        <v>
10</v>
      </c>
      <c r="F16" s="22">
        <v>
2</v>
      </c>
      <c r="G16" s="22" t="s">
        <v>
374</v>
      </c>
      <c r="H16" s="1552"/>
    </row>
    <row r="17" spans="1:8" ht="18" customHeight="1">
      <c r="A17" s="3685" t="s">
        <v>
2618</v>
      </c>
      <c r="B17" s="22">
        <f t="shared" si="0"/>
        <v>
60</v>
      </c>
      <c r="C17" s="22">
        <v>
11</v>
      </c>
      <c r="D17" s="22">
        <v>
17</v>
      </c>
      <c r="E17" s="22">
        <v>
17</v>
      </c>
      <c r="F17" s="22">
        <v>
15</v>
      </c>
      <c r="G17" s="22">
        <v>
1</v>
      </c>
      <c r="H17" s="1552"/>
    </row>
    <row r="18" spans="1:8" ht="18" customHeight="1">
      <c r="A18" s="3685" t="s">
        <v>
2617</v>
      </c>
      <c r="B18" s="22">
        <f t="shared" si="0"/>
        <v>
70</v>
      </c>
      <c r="C18" s="22">
        <v>
20</v>
      </c>
      <c r="D18" s="22">
        <v>
23</v>
      </c>
      <c r="E18" s="22">
        <v>
14</v>
      </c>
      <c r="F18" s="22">
        <v>
13</v>
      </c>
      <c r="G18" s="22" t="s">
        <v>
374</v>
      </c>
      <c r="H18" s="1552"/>
    </row>
    <row r="19" spans="1:8" ht="18" customHeight="1">
      <c r="A19" s="3498" t="s">
        <v>
2616</v>
      </c>
      <c r="B19" s="22">
        <f t="shared" si="0"/>
        <v>
45</v>
      </c>
      <c r="C19" s="22">
        <v>
18</v>
      </c>
      <c r="D19" s="22">
        <v>
16</v>
      </c>
      <c r="E19" s="22">
        <v>
11</v>
      </c>
      <c r="F19" s="22" t="s">
        <v>
374</v>
      </c>
      <c r="G19" s="22" t="s">
        <v>
374</v>
      </c>
      <c r="H19" s="1552"/>
    </row>
    <row r="20" spans="1:8" ht="18" customHeight="1">
      <c r="A20" s="3498" t="s">
        <v>
2615</v>
      </c>
      <c r="B20" s="22">
        <f t="shared" si="0"/>
        <v>
54</v>
      </c>
      <c r="C20" s="22">
        <v>
24</v>
      </c>
      <c r="D20" s="22">
        <v>
24</v>
      </c>
      <c r="E20" s="22">
        <v>
3</v>
      </c>
      <c r="F20" s="22">
        <v>
3</v>
      </c>
      <c r="G20" s="22">
        <v>
8</v>
      </c>
      <c r="H20" s="1552"/>
    </row>
    <row r="21" spans="1:8" ht="18" customHeight="1">
      <c r="A21" s="3498" t="s">
        <v>
2614</v>
      </c>
      <c r="B21" s="22">
        <f t="shared" si="0"/>
        <v>
66</v>
      </c>
      <c r="C21" s="22">
        <v>
19</v>
      </c>
      <c r="D21" s="22">
        <v>
22</v>
      </c>
      <c r="E21" s="22">
        <v>
19</v>
      </c>
      <c r="F21" s="22">
        <v>
6</v>
      </c>
      <c r="G21" s="22" t="s">
        <v>
374</v>
      </c>
      <c r="H21" s="1552"/>
    </row>
    <row r="22" spans="1:8" ht="18" customHeight="1">
      <c r="A22" s="3498" t="s">
        <v>
2613</v>
      </c>
      <c r="B22" s="22">
        <f t="shared" si="0"/>
        <v>
83</v>
      </c>
      <c r="C22" s="22">
        <v>
35</v>
      </c>
      <c r="D22" s="22">
        <v>
7</v>
      </c>
      <c r="E22" s="22">
        <v>
33</v>
      </c>
      <c r="F22" s="22">
        <v>
8</v>
      </c>
      <c r="G22" s="22">
        <v>
2</v>
      </c>
      <c r="H22" s="1552"/>
    </row>
    <row r="23" spans="1:8" ht="18" customHeight="1">
      <c r="A23" s="3498" t="s">
        <v>
2612</v>
      </c>
      <c r="B23" s="22">
        <f t="shared" si="0"/>
        <v>
59</v>
      </c>
      <c r="C23" s="22">
        <v>
20</v>
      </c>
      <c r="D23" s="22">
        <v>
20</v>
      </c>
      <c r="E23" s="22">
        <v>
12</v>
      </c>
      <c r="F23" s="22">
        <v>
7</v>
      </c>
      <c r="G23" s="22" t="s">
        <v>
374</v>
      </c>
      <c r="H23" s="1552"/>
    </row>
    <row r="24" spans="1:8" ht="18" customHeight="1">
      <c r="A24" s="3498" t="s">
        <v>
2611</v>
      </c>
      <c r="B24" s="22">
        <f t="shared" si="0"/>
        <v>
41</v>
      </c>
      <c r="C24" s="22">
        <v>
14</v>
      </c>
      <c r="D24" s="22">
        <v>
17</v>
      </c>
      <c r="E24" s="22">
        <v>
8</v>
      </c>
      <c r="F24" s="22">
        <v>
2</v>
      </c>
      <c r="G24" s="22" t="s">
        <v>
374</v>
      </c>
      <c r="H24" s="1552"/>
    </row>
    <row r="25" spans="1:8" ht="18" customHeight="1">
      <c r="A25" s="3498" t="s">
        <v>
2139</v>
      </c>
      <c r="B25" s="22">
        <f t="shared" si="0"/>
        <v>
21</v>
      </c>
      <c r="C25" s="22">
        <v>
1</v>
      </c>
      <c r="D25" s="22">
        <v>
3</v>
      </c>
      <c r="E25" s="22">
        <v>
6</v>
      </c>
      <c r="F25" s="22">
        <v>
11</v>
      </c>
      <c r="G25" s="22" t="s">
        <v>
374</v>
      </c>
      <c r="H25" s="1552"/>
    </row>
    <row r="26" spans="1:8" ht="18" customHeight="1">
      <c r="A26" s="3498" t="s">
        <v>
2164</v>
      </c>
      <c r="B26" s="22">
        <f t="shared" si="0"/>
        <v>
55</v>
      </c>
      <c r="C26" s="22">
        <v>
43</v>
      </c>
      <c r="D26" s="22">
        <v>
11</v>
      </c>
      <c r="E26" s="22">
        <v>
1</v>
      </c>
      <c r="F26" s="22" t="s">
        <v>
374</v>
      </c>
      <c r="G26" s="22">
        <v>
1</v>
      </c>
      <c r="H26" s="1552"/>
    </row>
    <row r="27" spans="1:8" ht="18" customHeight="1">
      <c r="A27" s="3498" t="s">
        <v>
2610</v>
      </c>
      <c r="B27" s="22">
        <f t="shared" si="0"/>
        <v>
45</v>
      </c>
      <c r="C27" s="22">
        <v>
8</v>
      </c>
      <c r="D27" s="22">
        <v>
17</v>
      </c>
      <c r="E27" s="22">
        <v>
15</v>
      </c>
      <c r="F27" s="22">
        <v>
5</v>
      </c>
      <c r="G27" s="22" t="s">
        <v>
374</v>
      </c>
      <c r="H27" s="1552"/>
    </row>
    <row r="28" spans="1:8" ht="18" customHeight="1">
      <c r="A28" s="3498" t="s">
        <v>
838</v>
      </c>
      <c r="B28" s="22">
        <f t="shared" si="0"/>
        <v>
87</v>
      </c>
      <c r="C28" s="22">
        <v>
38</v>
      </c>
      <c r="D28" s="22">
        <v>
32</v>
      </c>
      <c r="E28" s="22">
        <v>
15</v>
      </c>
      <c r="F28" s="22">
        <v>
2</v>
      </c>
      <c r="G28" s="22">
        <v>
6</v>
      </c>
      <c r="H28" s="1552"/>
    </row>
    <row r="29" spans="1:8" ht="18" customHeight="1">
      <c r="A29" s="3498" t="s">
        <v>
2609</v>
      </c>
      <c r="B29" s="22">
        <f t="shared" si="0"/>
        <v>
75</v>
      </c>
      <c r="C29" s="22">
        <v>
31</v>
      </c>
      <c r="D29" s="22">
        <v>
27</v>
      </c>
      <c r="E29" s="22">
        <v>
17</v>
      </c>
      <c r="F29" s="22" t="s">
        <v>
374</v>
      </c>
      <c r="G29" s="22" t="s">
        <v>
374</v>
      </c>
      <c r="H29" s="1552"/>
    </row>
    <row r="30" spans="1:8" ht="18" customHeight="1">
      <c r="A30" s="3498" t="s">
        <v>
2151</v>
      </c>
      <c r="B30" s="22">
        <f t="shared" si="0"/>
        <v>
53</v>
      </c>
      <c r="C30" s="22">
        <v>
29</v>
      </c>
      <c r="D30" s="22">
        <v>
21</v>
      </c>
      <c r="E30" s="22">
        <v>
3</v>
      </c>
      <c r="F30" s="22" t="s">
        <v>
374</v>
      </c>
      <c r="G30" s="22" t="s">
        <v>
374</v>
      </c>
      <c r="H30" s="1552"/>
    </row>
    <row r="31" spans="1:8" ht="18" customHeight="1">
      <c r="A31" s="3498" t="s">
        <v>
2608</v>
      </c>
      <c r="B31" s="22">
        <f t="shared" si="0"/>
        <v>
80</v>
      </c>
      <c r="C31" s="22">
        <v>
38</v>
      </c>
      <c r="D31" s="22">
        <v>
39</v>
      </c>
      <c r="E31" s="22">
        <v>
3</v>
      </c>
      <c r="F31" s="22" t="s">
        <v>
374</v>
      </c>
      <c r="G31" s="22">
        <v>
3</v>
      </c>
      <c r="H31" s="1552"/>
    </row>
    <row r="32" spans="1:8" ht="18" customHeight="1">
      <c r="A32" s="3498" t="s">
        <v>
2607</v>
      </c>
      <c r="B32" s="22">
        <f t="shared" si="0"/>
        <v>
40</v>
      </c>
      <c r="C32" s="22">
        <v>
10</v>
      </c>
      <c r="D32" s="22">
        <v>
10</v>
      </c>
      <c r="E32" s="22">
        <v>
13</v>
      </c>
      <c r="F32" s="22">
        <v>
7</v>
      </c>
      <c r="G32" s="22">
        <v>
1</v>
      </c>
      <c r="H32" s="1552"/>
    </row>
    <row r="33" spans="1:8" ht="18" customHeight="1">
      <c r="A33" s="3498" t="s">
        <v>
2606</v>
      </c>
      <c r="B33" s="22">
        <f t="shared" si="0"/>
        <v>
70</v>
      </c>
      <c r="C33" s="22">
        <v>
18</v>
      </c>
      <c r="D33" s="22">
        <v>
23</v>
      </c>
      <c r="E33" s="22">
        <v>
29</v>
      </c>
      <c r="F33" s="22" t="s">
        <v>
374</v>
      </c>
      <c r="G33" s="22" t="s">
        <v>
374</v>
      </c>
      <c r="H33" s="1552"/>
    </row>
    <row r="34" spans="1:8" s="1552" customFormat="1" ht="18" customHeight="1">
      <c r="A34" s="3498" t="s">
        <v>
2605</v>
      </c>
      <c r="B34" s="22">
        <f t="shared" si="0"/>
        <v>
77</v>
      </c>
      <c r="C34" s="22">
        <v>
33</v>
      </c>
      <c r="D34" s="22">
        <v>
27</v>
      </c>
      <c r="E34" s="22">
        <v>
14</v>
      </c>
      <c r="F34" s="22">
        <v>
3</v>
      </c>
      <c r="G34" s="22">
        <v>
1</v>
      </c>
    </row>
    <row r="35" spans="1:8" s="1552" customFormat="1" ht="18" customHeight="1">
      <c r="A35" s="3498" t="s">
        <v>
2604</v>
      </c>
      <c r="B35" s="22">
        <f t="shared" si="0"/>
        <v>
26</v>
      </c>
      <c r="C35" s="22">
        <v>
7</v>
      </c>
      <c r="D35" s="22">
        <v>
8</v>
      </c>
      <c r="E35" s="22">
        <v>
8</v>
      </c>
      <c r="F35" s="22">
        <v>
3</v>
      </c>
      <c r="G35" s="22">
        <v>
2</v>
      </c>
    </row>
    <row r="36" spans="1:8" s="1552" customFormat="1" ht="18" customHeight="1">
      <c r="A36" s="3498" t="s">
        <v>
2603</v>
      </c>
      <c r="B36" s="22">
        <f t="shared" si="0"/>
        <v>
75</v>
      </c>
      <c r="C36" s="22">
        <v>
34</v>
      </c>
      <c r="D36" s="22">
        <v>
22</v>
      </c>
      <c r="E36" s="22">
        <v>
15</v>
      </c>
      <c r="F36" s="22">
        <v>
4</v>
      </c>
      <c r="G36" s="22">
        <v>
1</v>
      </c>
    </row>
    <row r="37" spans="1:8" ht="18" customHeight="1">
      <c r="A37" s="3498" t="s">
        <v>
2602</v>
      </c>
      <c r="B37" s="22">
        <f t="shared" si="0"/>
        <v>
48</v>
      </c>
      <c r="C37" s="22">
        <v>
22</v>
      </c>
      <c r="D37" s="22">
        <v>
17</v>
      </c>
      <c r="E37" s="22">
        <v>
9</v>
      </c>
      <c r="F37" s="22" t="s">
        <v>
374</v>
      </c>
      <c r="G37" s="22">
        <v>
4</v>
      </c>
      <c r="H37" s="1552"/>
    </row>
    <row r="38" spans="1:8" ht="18" customHeight="1">
      <c r="A38" s="3498" t="s">
        <v>
2601</v>
      </c>
      <c r="B38" s="22">
        <f t="shared" si="0"/>
        <v>
40</v>
      </c>
      <c r="C38" s="22">
        <v>
32</v>
      </c>
      <c r="D38" s="22">
        <v>
8</v>
      </c>
      <c r="E38" s="22" t="s">
        <v>
374</v>
      </c>
      <c r="F38" s="22" t="s">
        <v>
374</v>
      </c>
      <c r="G38" s="2694" t="s">
        <v>
9853</v>
      </c>
      <c r="H38" s="1552"/>
    </row>
    <row r="39" spans="1:8" ht="18" customHeight="1">
      <c r="A39" s="3685" t="s">
        <v>
2600</v>
      </c>
      <c r="B39" s="22">
        <f t="shared" si="0"/>
        <v>
59</v>
      </c>
      <c r="C39" s="22">
        <v>
21</v>
      </c>
      <c r="D39" s="22">
        <v>
21</v>
      </c>
      <c r="E39" s="22">
        <v>
8</v>
      </c>
      <c r="F39" s="22">
        <v>
9</v>
      </c>
      <c r="G39" s="22" t="s">
        <v>
374</v>
      </c>
      <c r="H39" s="1552"/>
    </row>
    <row r="40" spans="1:8" ht="18" customHeight="1">
      <c r="A40" s="3685" t="s">
        <v>
2599</v>
      </c>
      <c r="B40" s="22">
        <f t="shared" si="0"/>
        <v>
50</v>
      </c>
      <c r="C40" s="22">
        <v>
30</v>
      </c>
      <c r="D40" s="22">
        <v>
6</v>
      </c>
      <c r="E40" s="22">
        <v>
8</v>
      </c>
      <c r="F40" s="22">
        <v>
6</v>
      </c>
      <c r="G40" s="22">
        <v>
1</v>
      </c>
      <c r="H40" s="1552"/>
    </row>
    <row r="41" spans="1:8" ht="18" customHeight="1">
      <c r="A41" s="3685" t="s">
        <v>
2598</v>
      </c>
      <c r="B41" s="22">
        <f t="shared" si="0"/>
        <v>
36</v>
      </c>
      <c r="C41" s="22" t="s">
        <v>
374</v>
      </c>
      <c r="D41" s="22">
        <v>
14</v>
      </c>
      <c r="E41" s="22">
        <v>
17</v>
      </c>
      <c r="F41" s="22">
        <v>
5</v>
      </c>
      <c r="G41" s="2694" t="s">
        <v>
9846</v>
      </c>
      <c r="H41" s="1552"/>
    </row>
    <row r="42" spans="1:8" ht="18" customHeight="1">
      <c r="A42" s="3685" t="s">
        <v>
2597</v>
      </c>
      <c r="B42" s="22">
        <f t="shared" si="0"/>
        <v>
40</v>
      </c>
      <c r="C42" s="22">
        <v>
7</v>
      </c>
      <c r="D42" s="22">
        <v>
11</v>
      </c>
      <c r="E42" s="22">
        <v>
19</v>
      </c>
      <c r="F42" s="22">
        <v>
3</v>
      </c>
      <c r="G42" s="2694" t="s">
        <v>
9847</v>
      </c>
      <c r="H42" s="1552"/>
    </row>
    <row r="43" spans="1:8" ht="18" customHeight="1">
      <c r="A43" s="3685" t="s">
        <v>
2596</v>
      </c>
      <c r="B43" s="22">
        <f t="shared" si="0"/>
        <v>
70</v>
      </c>
      <c r="C43" s="22">
        <v>
40</v>
      </c>
      <c r="D43" s="22">
        <v>
30</v>
      </c>
      <c r="E43" s="22" t="s">
        <v>
374</v>
      </c>
      <c r="F43" s="22" t="s">
        <v>
374</v>
      </c>
      <c r="G43" s="22" t="s">
        <v>
374</v>
      </c>
      <c r="H43" s="1552"/>
    </row>
    <row r="44" spans="1:8" ht="18" customHeight="1">
      <c r="A44" s="3685" t="s">
        <v>
2595</v>
      </c>
      <c r="B44" s="22">
        <f t="shared" si="0"/>
        <v>
48</v>
      </c>
      <c r="C44" s="22">
        <v>
14</v>
      </c>
      <c r="D44" s="22">
        <v>
11</v>
      </c>
      <c r="E44" s="22">
        <v>
17</v>
      </c>
      <c r="F44" s="22">
        <v>
6</v>
      </c>
      <c r="G44" s="22" t="s">
        <v>
374</v>
      </c>
      <c r="H44" s="1552"/>
    </row>
    <row r="45" spans="1:8" ht="18" customHeight="1">
      <c r="A45" s="3685" t="s">
        <v>
2594</v>
      </c>
      <c r="B45" s="22">
        <f t="shared" si="0"/>
        <v>
70</v>
      </c>
      <c r="C45" s="22">
        <v>
22</v>
      </c>
      <c r="D45" s="22">
        <v>
21</v>
      </c>
      <c r="E45" s="22">
        <v>
14</v>
      </c>
      <c r="F45" s="22">
        <v>
13</v>
      </c>
      <c r="G45" s="22" t="s">
        <v>
374</v>
      </c>
      <c r="H45" s="1552"/>
    </row>
    <row r="46" spans="1:8" ht="18" customHeight="1">
      <c r="A46" s="3685" t="s">
        <v>
2593</v>
      </c>
      <c r="B46" s="22">
        <f t="shared" si="0"/>
        <v>
75</v>
      </c>
      <c r="C46" s="22">
        <v>
42</v>
      </c>
      <c r="D46" s="22">
        <v>
29</v>
      </c>
      <c r="E46" s="22" t="s">
        <v>
374</v>
      </c>
      <c r="F46" s="22">
        <v>
4</v>
      </c>
      <c r="G46" s="22">
        <v>
3</v>
      </c>
      <c r="H46" s="1552"/>
    </row>
    <row r="47" spans="1:8" ht="18" customHeight="1">
      <c r="A47" s="3685" t="s">
        <v>
2592</v>
      </c>
      <c r="B47" s="22">
        <f t="shared" si="0"/>
        <v>
76</v>
      </c>
      <c r="C47" s="22">
        <v>
44</v>
      </c>
      <c r="D47" s="22">
        <v>
29</v>
      </c>
      <c r="E47" s="22">
        <v>
3</v>
      </c>
      <c r="F47" s="22" t="s">
        <v>
374</v>
      </c>
      <c r="G47" s="22">
        <v>
2</v>
      </c>
      <c r="H47" s="1552"/>
    </row>
    <row r="48" spans="1:8" ht="18" customHeight="1">
      <c r="A48" s="3685" t="s">
        <v>
2591</v>
      </c>
      <c r="B48" s="22">
        <f t="shared" si="0"/>
        <v>
81</v>
      </c>
      <c r="C48" s="22">
        <v>
24</v>
      </c>
      <c r="D48" s="22">
        <v>
29</v>
      </c>
      <c r="E48" s="22">
        <v>
28</v>
      </c>
      <c r="F48" s="22" t="s">
        <v>
374</v>
      </c>
      <c r="G48" s="22" t="s">
        <v>
374</v>
      </c>
      <c r="H48" s="1552"/>
    </row>
    <row r="49" spans="1:8" ht="18" customHeight="1">
      <c r="A49" s="3685" t="s">
        <v>
2590</v>
      </c>
      <c r="B49" s="22">
        <f t="shared" si="0"/>
        <v>
72</v>
      </c>
      <c r="C49" s="22">
        <v>
34</v>
      </c>
      <c r="D49" s="22">
        <v>
32</v>
      </c>
      <c r="E49" s="22">
        <v>
6</v>
      </c>
      <c r="F49" s="22" t="s">
        <v>
374</v>
      </c>
      <c r="G49" s="22" t="s">
        <v>
374</v>
      </c>
      <c r="H49" s="1552"/>
    </row>
    <row r="50" spans="1:8" ht="18" customHeight="1">
      <c r="A50" s="3685" t="s">
        <v>
2589</v>
      </c>
      <c r="B50" s="22">
        <f t="shared" si="0"/>
        <v>
97</v>
      </c>
      <c r="C50" s="22">
        <v>
38</v>
      </c>
      <c r="D50" s="22">
        <v>
32</v>
      </c>
      <c r="E50" s="22">
        <v>
27</v>
      </c>
      <c r="F50" s="22" t="s">
        <v>
374</v>
      </c>
      <c r="G50" s="22">
        <v>
1</v>
      </c>
      <c r="H50" s="1552"/>
    </row>
    <row r="51" spans="1:8" ht="18" customHeight="1">
      <c r="A51" s="3685" t="s">
        <v>
9834</v>
      </c>
      <c r="B51" s="22">
        <f t="shared" si="0"/>
        <v>
63</v>
      </c>
      <c r="C51" s="22">
        <v>
19</v>
      </c>
      <c r="D51" s="22">
        <v>
16</v>
      </c>
      <c r="E51" s="22">
        <v>
22</v>
      </c>
      <c r="F51" s="22">
        <v>
6</v>
      </c>
      <c r="G51" s="22">
        <v>
2</v>
      </c>
      <c r="H51" s="1552"/>
    </row>
    <row r="52" spans="1:8" ht="18" customHeight="1">
      <c r="A52" s="3685" t="s">
        <v>
2588</v>
      </c>
      <c r="B52" s="22">
        <f t="shared" si="0"/>
        <v>
44</v>
      </c>
      <c r="C52" s="22">
        <v>
21</v>
      </c>
      <c r="D52" s="22">
        <v>
21</v>
      </c>
      <c r="E52" s="22">
        <v>
1</v>
      </c>
      <c r="F52" s="22">
        <v>
1</v>
      </c>
      <c r="G52" s="22">
        <v>
1</v>
      </c>
      <c r="H52" s="1552"/>
    </row>
    <row r="53" spans="1:8" ht="18" customHeight="1">
      <c r="A53" s="3685" t="s">
        <v>
2587</v>
      </c>
      <c r="B53" s="22">
        <f t="shared" si="0"/>
        <v>
56</v>
      </c>
      <c r="C53" s="22">
        <v>
39</v>
      </c>
      <c r="D53" s="22">
        <v>
15</v>
      </c>
      <c r="E53" s="22" t="s">
        <v>
374</v>
      </c>
      <c r="F53" s="22">
        <v>
2</v>
      </c>
      <c r="G53" s="22">
        <v>
8</v>
      </c>
      <c r="H53" s="1552"/>
    </row>
    <row r="54" spans="1:8" ht="18" customHeight="1">
      <c r="A54" s="3685" t="s">
        <v>
2586</v>
      </c>
      <c r="B54" s="22">
        <f t="shared" si="0"/>
        <v>
40</v>
      </c>
      <c r="C54" s="22" t="s">
        <v>
374</v>
      </c>
      <c r="D54" s="22">
        <v>
9</v>
      </c>
      <c r="E54" s="22">
        <v>
26</v>
      </c>
      <c r="F54" s="22">
        <v>
5</v>
      </c>
      <c r="G54" s="2694" t="s">
        <v>
9846</v>
      </c>
      <c r="H54" s="1552"/>
    </row>
    <row r="55" spans="1:8" ht="18" customHeight="1">
      <c r="A55" s="3685" t="s">
        <v>
2585</v>
      </c>
      <c r="B55" s="22">
        <f t="shared" si="0"/>
        <v>
75</v>
      </c>
      <c r="C55" s="22">
        <v>
33</v>
      </c>
      <c r="D55" s="22">
        <v>
28</v>
      </c>
      <c r="E55" s="22">
        <v>
14</v>
      </c>
      <c r="F55" s="22" t="s">
        <v>
374</v>
      </c>
      <c r="G55" s="22">
        <v>
1</v>
      </c>
      <c r="H55" s="1552"/>
    </row>
    <row r="56" spans="1:8" ht="18" customHeight="1">
      <c r="A56" s="3685" t="s">
        <v>
2584</v>
      </c>
      <c r="B56" s="22">
        <f t="shared" si="0"/>
        <v>
54</v>
      </c>
      <c r="C56" s="22">
        <v>
28</v>
      </c>
      <c r="D56" s="22">
        <v>
15</v>
      </c>
      <c r="E56" s="22">
        <v>
11</v>
      </c>
      <c r="F56" s="22" t="s">
        <v>
374</v>
      </c>
      <c r="G56" s="22">
        <v>
1</v>
      </c>
      <c r="H56" s="1552"/>
    </row>
    <row r="57" spans="1:8" ht="18" customHeight="1">
      <c r="A57" s="3685" t="s">
        <v>
2583</v>
      </c>
      <c r="B57" s="22">
        <f t="shared" si="0"/>
        <v>
32</v>
      </c>
      <c r="C57" s="22" t="s">
        <v>
374</v>
      </c>
      <c r="D57" s="22">
        <v>
7</v>
      </c>
      <c r="E57" s="22">
        <v>
25</v>
      </c>
      <c r="F57" s="22" t="s">
        <v>
374</v>
      </c>
      <c r="G57" s="22">
        <v>
1</v>
      </c>
      <c r="H57" s="1552"/>
    </row>
    <row r="58" spans="1:8" ht="18" customHeight="1">
      <c r="A58" s="3685" t="s">
        <v>
2582</v>
      </c>
      <c r="B58" s="22">
        <f t="shared" si="0"/>
        <v>
42</v>
      </c>
      <c r="C58" s="22">
        <v>
18</v>
      </c>
      <c r="D58" s="22">
        <v>
20</v>
      </c>
      <c r="E58" s="22">
        <v>
4</v>
      </c>
      <c r="F58" s="22" t="s">
        <v>
374</v>
      </c>
      <c r="G58" s="22">
        <v>
5</v>
      </c>
      <c r="H58" s="1552"/>
    </row>
    <row r="59" spans="1:8" ht="18" customHeight="1">
      <c r="A59" s="3685" t="s">
        <v>
2581</v>
      </c>
      <c r="B59" s="22">
        <f t="shared" si="0"/>
        <v>
41</v>
      </c>
      <c r="C59" s="22">
        <v>
17</v>
      </c>
      <c r="D59" s="22">
        <v>
18</v>
      </c>
      <c r="E59" s="22">
        <v>
5</v>
      </c>
      <c r="F59" s="22">
        <v>
1</v>
      </c>
      <c r="G59" s="2694" t="s">
        <v>
9848</v>
      </c>
      <c r="H59" s="1552"/>
    </row>
    <row r="60" spans="1:8" ht="18" customHeight="1">
      <c r="A60" s="3685" t="s">
        <v>
2580</v>
      </c>
      <c r="B60" s="22">
        <f t="shared" si="0"/>
        <v>
50</v>
      </c>
      <c r="C60" s="22">
        <v>
35</v>
      </c>
      <c r="D60" s="22">
        <v>
4</v>
      </c>
      <c r="E60" s="22">
        <v>
9</v>
      </c>
      <c r="F60" s="22">
        <v>
2</v>
      </c>
      <c r="G60" s="22">
        <v>
3</v>
      </c>
      <c r="H60" s="1552"/>
    </row>
    <row r="61" spans="1:8" ht="18" customHeight="1">
      <c r="A61" s="3685" t="s">
        <v>
2579</v>
      </c>
      <c r="B61" s="22">
        <f t="shared" si="0"/>
        <v>
48</v>
      </c>
      <c r="C61" s="22" t="s">
        <v>
374</v>
      </c>
      <c r="D61" s="22">
        <v>
24</v>
      </c>
      <c r="E61" s="22">
        <v>
15</v>
      </c>
      <c r="F61" s="22">
        <v>
9</v>
      </c>
      <c r="G61" s="2694" t="s">
        <v>
9846</v>
      </c>
      <c r="H61" s="1552"/>
    </row>
    <row r="62" spans="1:8" ht="18" customHeight="1">
      <c r="A62" s="3498" t="s">
        <v>
2578</v>
      </c>
      <c r="B62" s="22">
        <f t="shared" si="0"/>
        <v>
37</v>
      </c>
      <c r="C62" s="22">
        <v>
35</v>
      </c>
      <c r="D62" s="22">
        <v>
2</v>
      </c>
      <c r="E62" s="22" t="s">
        <v>
374</v>
      </c>
      <c r="F62" s="22" t="s">
        <v>
374</v>
      </c>
      <c r="G62" s="22">
        <v>
2</v>
      </c>
      <c r="H62" s="1552"/>
    </row>
    <row r="63" spans="1:8" ht="18" customHeight="1">
      <c r="A63" s="3498" t="s">
        <v>
2577</v>
      </c>
      <c r="B63" s="22">
        <f t="shared" si="0"/>
        <v>
38</v>
      </c>
      <c r="C63" s="22" t="s">
        <v>
374</v>
      </c>
      <c r="D63" s="22">
        <v>
28</v>
      </c>
      <c r="E63" s="22">
        <v>
10</v>
      </c>
      <c r="F63" s="22" t="s">
        <v>
374</v>
      </c>
      <c r="G63" s="2694" t="s">
        <v>
9846</v>
      </c>
      <c r="H63" s="1552"/>
    </row>
    <row r="64" spans="1:8" ht="18" customHeight="1">
      <c r="A64" s="3498" t="s">
        <v>
2576</v>
      </c>
      <c r="B64" s="22">
        <f t="shared" si="0"/>
        <v>
40</v>
      </c>
      <c r="C64" s="22">
        <v>
19</v>
      </c>
      <c r="D64" s="22">
        <v>
16</v>
      </c>
      <c r="E64" s="22">
        <v>
4</v>
      </c>
      <c r="F64" s="22">
        <v>
1</v>
      </c>
      <c r="G64" s="22">
        <v>
9</v>
      </c>
      <c r="H64" s="1552"/>
    </row>
    <row r="65" spans="1:8" ht="18" customHeight="1">
      <c r="A65" s="3498" t="s">
        <v>
2575</v>
      </c>
      <c r="B65" s="22">
        <f t="shared" si="0"/>
        <v>
43</v>
      </c>
      <c r="C65" s="22">
        <v>
22</v>
      </c>
      <c r="D65" s="22">
        <v>
16</v>
      </c>
      <c r="E65" s="22">
        <v>
5</v>
      </c>
      <c r="F65" s="22" t="s">
        <v>
374</v>
      </c>
      <c r="G65" s="2694" t="s">
        <v>
9849</v>
      </c>
      <c r="H65" s="1552"/>
    </row>
    <row r="66" spans="1:8" ht="18" customHeight="1">
      <c r="A66" s="3498" t="s">
        <v>
2574</v>
      </c>
      <c r="B66" s="22">
        <f t="shared" si="0"/>
        <v>
54</v>
      </c>
      <c r="C66" s="22">
        <v>
25</v>
      </c>
      <c r="D66" s="22">
        <v>
24</v>
      </c>
      <c r="E66" s="22" t="s">
        <v>
374</v>
      </c>
      <c r="F66" s="22">
        <v>
5</v>
      </c>
      <c r="G66" s="22" t="s">
        <v>
374</v>
      </c>
      <c r="H66" s="1552"/>
    </row>
    <row r="67" spans="1:8" ht="18" customHeight="1">
      <c r="A67" s="3498" t="s">
        <v>
2573</v>
      </c>
      <c r="B67" s="22">
        <f t="shared" si="0"/>
        <v>
35</v>
      </c>
      <c r="C67" s="22" t="s">
        <v>
374</v>
      </c>
      <c r="D67" s="22" t="s">
        <v>
374</v>
      </c>
      <c r="E67" s="22">
        <v>
26</v>
      </c>
      <c r="F67" s="22">
        <v>
9</v>
      </c>
      <c r="G67" s="22" t="s">
        <v>
374</v>
      </c>
      <c r="H67" s="1552"/>
    </row>
    <row r="68" spans="1:8" ht="18" customHeight="1">
      <c r="A68" s="3498" t="s">
        <v>
2572</v>
      </c>
      <c r="B68" s="22">
        <f t="shared" si="0"/>
        <v>
50</v>
      </c>
      <c r="C68" s="22">
        <v>
36</v>
      </c>
      <c r="D68" s="22">
        <v>
10</v>
      </c>
      <c r="E68" s="22">
        <v>
2</v>
      </c>
      <c r="F68" s="22">
        <v>
2</v>
      </c>
      <c r="G68" s="22" t="s">
        <v>
374</v>
      </c>
      <c r="H68" s="1552"/>
    </row>
    <row r="69" spans="1:8" ht="18" customHeight="1">
      <c r="A69" s="3498" t="s">
        <v>
2571</v>
      </c>
      <c r="B69" s="22">
        <f t="shared" si="0"/>
        <v>
50</v>
      </c>
      <c r="C69" s="22" t="s">
        <v>
374</v>
      </c>
      <c r="D69" s="22">
        <v>
24</v>
      </c>
      <c r="E69" s="22">
        <v>
17</v>
      </c>
      <c r="F69" s="22">
        <v>
9</v>
      </c>
      <c r="G69" s="22" t="s">
        <v>
374</v>
      </c>
      <c r="H69" s="1552"/>
    </row>
    <row r="70" spans="1:8" ht="18" customHeight="1">
      <c r="A70" s="4274" t="s">
        <v>
2570</v>
      </c>
      <c r="B70" s="22">
        <f t="shared" si="0"/>
        <v>
62</v>
      </c>
      <c r="C70" s="22">
        <v>
11</v>
      </c>
      <c r="D70" s="22">
        <v>
19</v>
      </c>
      <c r="E70" s="22">
        <v>
22</v>
      </c>
      <c r="F70" s="22">
        <v>
10</v>
      </c>
      <c r="G70" s="22">
        <v>
6</v>
      </c>
      <c r="H70" s="1552"/>
    </row>
    <row r="71" spans="1:8" ht="18" customHeight="1">
      <c r="A71" s="4274" t="s">
        <v>
2569</v>
      </c>
      <c r="B71" s="22">
        <f t="shared" si="0"/>
        <v>
37</v>
      </c>
      <c r="C71" s="22">
        <v>
13</v>
      </c>
      <c r="D71" s="22">
        <v>
8</v>
      </c>
      <c r="E71" s="22">
        <v>
10</v>
      </c>
      <c r="F71" s="22">
        <v>
6</v>
      </c>
      <c r="G71" s="2694" t="s">
        <v>
9846</v>
      </c>
      <c r="H71" s="1552"/>
    </row>
    <row r="72" spans="1:8" ht="18" customHeight="1">
      <c r="A72" s="4274" t="s">
        <v>
2568</v>
      </c>
      <c r="B72" s="22">
        <f t="shared" ref="B72:B78" si="1">
SUM(C72:F72)</f>
        <v>
41</v>
      </c>
      <c r="C72" s="22">
        <v>
19</v>
      </c>
      <c r="D72" s="22">
        <v>
20</v>
      </c>
      <c r="E72" s="22">
        <v>
2</v>
      </c>
      <c r="F72" s="22" t="s">
        <v>
374</v>
      </c>
      <c r="G72" s="2694" t="s">
        <v>
9848</v>
      </c>
      <c r="H72" s="1552"/>
    </row>
    <row r="73" spans="1:8" ht="18" customHeight="1">
      <c r="A73" s="4274" t="s">
        <v>
2567</v>
      </c>
      <c r="B73" s="22">
        <f t="shared" si="1"/>
        <v>
42</v>
      </c>
      <c r="C73" s="22" t="s">
        <v>
374</v>
      </c>
      <c r="D73" s="22">
        <v>
28</v>
      </c>
      <c r="E73" s="22">
        <v>
13</v>
      </c>
      <c r="F73" s="22">
        <v>
1</v>
      </c>
      <c r="G73" s="2694" t="s">
        <v>
9853</v>
      </c>
      <c r="H73" s="1552"/>
    </row>
    <row r="74" spans="1:8" ht="18" customHeight="1">
      <c r="A74" s="3498" t="s">
        <v>
2566</v>
      </c>
      <c r="B74" s="22">
        <f t="shared" si="1"/>
        <v>
66</v>
      </c>
      <c r="C74" s="22">
        <v>
29</v>
      </c>
      <c r="D74" s="22">
        <v>
16</v>
      </c>
      <c r="E74" s="22">
        <v>
12</v>
      </c>
      <c r="F74" s="22">
        <v>
9</v>
      </c>
      <c r="G74" s="22">
        <v>
1</v>
      </c>
      <c r="H74" s="1552"/>
    </row>
    <row r="75" spans="1:8" ht="18" customHeight="1">
      <c r="A75" s="3498" t="s">
        <v>
9835</v>
      </c>
      <c r="B75" s="22">
        <f t="shared" si="1"/>
        <v>
40</v>
      </c>
      <c r="C75" s="22">
        <v>
27</v>
      </c>
      <c r="D75" s="22">
        <v>
5</v>
      </c>
      <c r="E75" s="22">
        <v>
6</v>
      </c>
      <c r="F75" s="22">
        <v>
2</v>
      </c>
      <c r="G75" s="22">
        <v>
1</v>
      </c>
      <c r="H75" s="1552"/>
    </row>
    <row r="76" spans="1:8" ht="18" customHeight="1">
      <c r="A76" s="3685" t="s">
        <v>
9839</v>
      </c>
      <c r="B76" s="22">
        <f t="shared" si="1"/>
        <v>
40</v>
      </c>
      <c r="C76" s="22" t="s">
        <v>
374</v>
      </c>
      <c r="D76" s="22">
        <v>
25</v>
      </c>
      <c r="E76" s="22">
        <v>
15</v>
      </c>
      <c r="F76" s="22" t="s">
        <v>
374</v>
      </c>
      <c r="G76" s="2694" t="s">
        <v>
9846</v>
      </c>
      <c r="H76" s="1552"/>
    </row>
    <row r="77" spans="1:8" ht="18" customHeight="1">
      <c r="A77" s="3498" t="s">
        <v>
9850</v>
      </c>
      <c r="B77" s="22">
        <f t="shared" si="1"/>
        <v>
20</v>
      </c>
      <c r="C77" s="22">
        <v>
9</v>
      </c>
      <c r="D77" s="22">
        <v>
4</v>
      </c>
      <c r="E77" s="22">
        <v>
6</v>
      </c>
      <c r="F77" s="22">
        <v>
1</v>
      </c>
      <c r="G77" s="2694" t="s">
        <v>
9846</v>
      </c>
      <c r="H77" s="1552"/>
    </row>
    <row r="78" spans="1:8" ht="18" customHeight="1">
      <c r="A78" s="3686" t="s">
        <v>
9851</v>
      </c>
      <c r="B78" s="109">
        <f t="shared" si="1"/>
        <v>
50</v>
      </c>
      <c r="C78" s="108">
        <v>
16</v>
      </c>
      <c r="D78" s="108">
        <v>
25</v>
      </c>
      <c r="E78" s="108">
        <v>
9</v>
      </c>
      <c r="F78" s="108" t="s">
        <v>
374</v>
      </c>
      <c r="G78" s="108">
        <v>
1</v>
      </c>
      <c r="H78" s="1552"/>
    </row>
    <row r="79" spans="1:8" s="83" customFormat="1" ht="15" customHeight="1">
      <c r="A79" s="3150" t="s">
        <v>
2565</v>
      </c>
      <c r="B79" s="3150"/>
    </row>
    <row r="80" spans="1:8">
      <c r="B80" s="1660"/>
    </row>
  </sheetData>
  <mergeCells count="5">
    <mergeCell ref="A5:A6"/>
    <mergeCell ref="B5:G5"/>
    <mergeCell ref="A1:D1"/>
    <mergeCell ref="A2:D2"/>
    <mergeCell ref="A3:G3"/>
  </mergeCells>
  <phoneticPr fontId="25"/>
  <pageMargins left="0.70866141732283472" right="0.70866141732283472" top="0.74803149606299213" bottom="0.74803149606299213" header="0.31496062992125984" footer="0.3149606299212598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pageSetUpPr fitToPage="1"/>
  </sheetPr>
  <dimension ref="A1:Y60"/>
  <sheetViews>
    <sheetView zoomScaleNormal="100" zoomScaleSheetLayoutView="100" workbookViewId="0">
      <pane ySplit="9" topLeftCell="A13" activePane="bottomLeft" state="frozen"/>
      <selection activeCell="B23" sqref="B23"/>
      <selection pane="bottomLeft" activeCell="B23" sqref="B23"/>
    </sheetView>
  </sheetViews>
  <sheetFormatPr defaultColWidth="9" defaultRowHeight="14.25"/>
  <cols>
    <col min="1" max="1" width="18.625" style="1664" customWidth="1"/>
    <col min="2" max="2" width="20.625" style="1664" customWidth="1"/>
    <col min="3" max="5" width="13.625" style="1664" customWidth="1"/>
    <col min="6" max="12" width="6.625" style="1664" customWidth="1"/>
    <col min="13" max="24" width="9" style="1665"/>
    <col min="25" max="16384" width="9" style="1664"/>
  </cols>
  <sheetData>
    <row r="1" spans="1:25" s="1482" customFormat="1" ht="20.100000000000001" customHeight="1">
      <c r="A1" s="4569" t="str">
        <f>
HYPERLINK("#目次!A1","【目次に戻る】")</f>
        <v>
【目次に戻る】</v>
      </c>
      <c r="B1" s="4569"/>
      <c r="C1" s="4569"/>
      <c r="D1" s="4569"/>
      <c r="E1" s="4569"/>
      <c r="F1" s="3120"/>
      <c r="G1" s="3120"/>
      <c r="H1" s="3120"/>
      <c r="I1" s="3120"/>
      <c r="J1" s="3120"/>
      <c r="K1" s="3120"/>
      <c r="L1" s="3120"/>
      <c r="M1" s="3120"/>
      <c r="N1" s="3120"/>
      <c r="O1" s="3120"/>
      <c r="P1" s="3120"/>
      <c r="Q1" s="3120"/>
      <c r="R1" s="3120"/>
      <c r="S1" s="3120"/>
      <c r="T1" s="3120"/>
      <c r="U1" s="3120"/>
      <c r="V1" s="3120"/>
      <c r="W1" s="3120"/>
      <c r="X1" s="3120"/>
      <c r="Y1" s="3120"/>
    </row>
    <row r="2" spans="1:25" s="1482" customFormat="1" ht="20.100000000000001" customHeight="1">
      <c r="A2" s="4569" t="str">
        <f>
HYPERLINK("#業務所管課別目次!A1","【業務所管課別目次に戻る】")</f>
        <v>
【業務所管課別目次に戻る】</v>
      </c>
      <c r="B2" s="4569"/>
      <c r="C2" s="4569"/>
      <c r="D2" s="4569"/>
      <c r="E2" s="4569"/>
      <c r="F2" s="3120"/>
      <c r="G2" s="3120"/>
      <c r="H2" s="3120"/>
      <c r="I2" s="3120"/>
      <c r="J2" s="3120"/>
      <c r="K2" s="3120"/>
      <c r="L2" s="3120"/>
      <c r="M2" s="3120"/>
      <c r="N2" s="3120"/>
      <c r="O2" s="3120"/>
      <c r="P2" s="3120"/>
      <c r="Q2" s="3120"/>
      <c r="R2" s="3120"/>
      <c r="S2" s="3120"/>
      <c r="T2" s="3120"/>
      <c r="U2" s="3120"/>
      <c r="V2" s="3120"/>
      <c r="W2" s="3120"/>
      <c r="X2" s="3120"/>
      <c r="Y2" s="3120"/>
    </row>
    <row r="3" spans="1:25" s="1684" customFormat="1" ht="26.1" customHeight="1">
      <c r="A3" s="5375" t="s">
        <v>
7552</v>
      </c>
      <c r="B3" s="5375"/>
      <c r="C3" s="5375"/>
      <c r="D3" s="5375"/>
      <c r="E3" s="5375"/>
      <c r="F3" s="5375"/>
      <c r="G3" s="5375"/>
      <c r="H3" s="5375"/>
      <c r="I3" s="5375"/>
      <c r="J3" s="5375"/>
      <c r="K3" s="5375"/>
      <c r="L3" s="5375"/>
      <c r="M3" s="1685"/>
      <c r="N3" s="1685"/>
      <c r="O3" s="1685"/>
      <c r="P3" s="1685"/>
      <c r="Q3" s="1685"/>
      <c r="R3" s="1685"/>
      <c r="S3" s="1685"/>
      <c r="T3" s="1685"/>
      <c r="U3" s="1685"/>
      <c r="V3" s="1685"/>
      <c r="W3" s="1685"/>
      <c r="X3" s="1685"/>
    </row>
    <row r="4" spans="1:25" ht="15" customHeight="1"/>
    <row r="5" spans="1:25" s="126" customFormat="1" ht="20.100000000000001" customHeight="1">
      <c r="A5" s="5283" t="s">
        <v>
7518</v>
      </c>
      <c r="B5" s="5283"/>
      <c r="C5" s="5283"/>
      <c r="D5" s="5283"/>
      <c r="E5" s="5283"/>
      <c r="F5" s="5283"/>
      <c r="G5" s="5283"/>
      <c r="H5" s="5283"/>
      <c r="I5" s="5283"/>
      <c r="J5" s="5283"/>
      <c r="K5" s="5283"/>
      <c r="L5" s="5283"/>
      <c r="M5" s="3300"/>
      <c r="N5" s="3300"/>
      <c r="O5" s="3452"/>
      <c r="P5" s="127"/>
    </row>
    <row r="6" spans="1:25" s="1670" customFormat="1" ht="15" customHeight="1" thickBot="1">
      <c r="A6" s="1670" t="s">
        <v>
9294</v>
      </c>
      <c r="L6" s="1682" t="s">
        <v>
9280</v>
      </c>
      <c r="M6" s="1671"/>
      <c r="N6" s="1671"/>
      <c r="O6" s="1671"/>
      <c r="P6" s="1671"/>
      <c r="Q6" s="1671"/>
      <c r="R6" s="1671"/>
      <c r="S6" s="1671"/>
      <c r="T6" s="1671"/>
      <c r="U6" s="1671"/>
      <c r="V6" s="1671"/>
      <c r="W6" s="1671"/>
      <c r="X6" s="1671"/>
    </row>
    <row r="7" spans="1:25" ht="18" customHeight="1" thickTop="1">
      <c r="A7" s="5376" t="s">
        <v>
10361</v>
      </c>
      <c r="B7" s="5380" t="s">
        <v>
4193</v>
      </c>
      <c r="C7" s="5380" t="s">
        <v>
6353</v>
      </c>
      <c r="D7" s="5378" t="s">
        <v>
6354</v>
      </c>
      <c r="E7" s="5383" t="s">
        <v>
4195</v>
      </c>
      <c r="F7" s="5378" t="s">
        <v>
6265</v>
      </c>
      <c r="G7" s="5378"/>
      <c r="H7" s="5378"/>
      <c r="I7" s="5378"/>
      <c r="J7" s="5378"/>
      <c r="K7" s="5378"/>
      <c r="L7" s="5379"/>
    </row>
    <row r="8" spans="1:25" ht="24.95" customHeight="1">
      <c r="A8" s="5377"/>
      <c r="B8" s="5381"/>
      <c r="C8" s="5381"/>
      <c r="D8" s="5382"/>
      <c r="E8" s="5382"/>
      <c r="F8" s="3216" t="s">
        <v>
6260</v>
      </c>
      <c r="G8" s="3216" t="s">
        <v>
5215</v>
      </c>
      <c r="H8" s="3216" t="s">
        <v>
6262</v>
      </c>
      <c r="I8" s="3216" t="s">
        <v>
6264</v>
      </c>
      <c r="J8" s="3236" t="s">
        <v>
6263</v>
      </c>
      <c r="K8" s="3236" t="s">
        <v>
6355</v>
      </c>
      <c r="L8" s="3252" t="s">
        <v>
6261</v>
      </c>
    </row>
    <row r="9" spans="1:25" ht="18" customHeight="1">
      <c r="A9" s="3255" t="s">
        <v>
1388</v>
      </c>
      <c r="B9" s="3256" t="str">
        <f>
"全"&amp;COUNTA(B10:B47)&amp;"園"</f>
        <v>
全38園</v>
      </c>
      <c r="C9" s="3672" t="s">
        <v>
378</v>
      </c>
      <c r="D9" s="3672" t="s">
        <v>
378</v>
      </c>
      <c r="E9" s="3673">
        <f>
SUM(E10:E47)</f>
        <v>
27311.200000000004</v>
      </c>
      <c r="F9" s="3711">
        <f>
IF(COUNTIF(F10:F47,"〇")=0,"-",COUNTIF(F10:F47,"〇"))</f>
        <v>
6</v>
      </c>
      <c r="G9" s="3711">
        <f t="shared" ref="G9:L9" si="0">
IF(COUNTIF(G10:G47,"〇")=0,"-",COUNTIF(G10:G47,"〇"))</f>
        <v>
30</v>
      </c>
      <c r="H9" s="3711">
        <f t="shared" si="0"/>
        <v>
5</v>
      </c>
      <c r="I9" s="3711">
        <f t="shared" si="0"/>
        <v>
38</v>
      </c>
      <c r="J9" s="3711">
        <f t="shared" si="0"/>
        <v>
38</v>
      </c>
      <c r="K9" s="3711">
        <f t="shared" si="0"/>
        <v>
38</v>
      </c>
      <c r="L9" s="3712">
        <f t="shared" si="0"/>
        <v>
26</v>
      </c>
    </row>
    <row r="10" spans="1:25" ht="18" customHeight="1">
      <c r="A10" s="2991" t="s">
        <v>
2173</v>
      </c>
      <c r="B10" s="3257" t="s">
        <v>
6266</v>
      </c>
      <c r="C10" s="3674" t="s">
        <v>
6267</v>
      </c>
      <c r="D10" s="3675" t="s">
        <v>
6074</v>
      </c>
      <c r="E10" s="3676">
        <v>
641</v>
      </c>
      <c r="F10" s="3251"/>
      <c r="G10" s="3251"/>
      <c r="H10" s="3251"/>
      <c r="I10" s="4232" t="s">
        <v>
5657</v>
      </c>
      <c r="J10" s="3251" t="s">
        <v>
5657</v>
      </c>
      <c r="K10" s="3251" t="s">
        <v>
5657</v>
      </c>
      <c r="L10" s="3261"/>
    </row>
    <row r="11" spans="1:25" ht="18" customHeight="1">
      <c r="A11" s="2702" t="s">
        <v>
2641</v>
      </c>
      <c r="B11" s="3257" t="s">
        <v>
6268</v>
      </c>
      <c r="C11" s="3674" t="s">
        <v>
6267</v>
      </c>
      <c r="D11" s="3675" t="s">
        <v>
6269</v>
      </c>
      <c r="E11" s="3676">
        <v>
615.79999999999995</v>
      </c>
      <c r="F11" s="3251"/>
      <c r="G11" s="3251" t="s">
        <v>
5657</v>
      </c>
      <c r="H11" s="3251"/>
      <c r="I11" s="3251" t="s">
        <v>
5657</v>
      </c>
      <c r="J11" s="3251" t="s">
        <v>
5657</v>
      </c>
      <c r="K11" s="3251" t="s">
        <v>
5657</v>
      </c>
      <c r="L11" s="3261"/>
    </row>
    <row r="12" spans="1:25" ht="18" customHeight="1">
      <c r="A12" s="2702" t="s">
        <v>
2179</v>
      </c>
      <c r="B12" s="3257" t="s">
        <v>
6270</v>
      </c>
      <c r="C12" s="3674" t="s">
        <v>
6271</v>
      </c>
      <c r="D12" s="3675" t="s">
        <v>
6272</v>
      </c>
      <c r="E12" s="3676">
        <v>
1070.3</v>
      </c>
      <c r="F12" s="3251"/>
      <c r="G12" s="3251" t="s">
        <v>
5657</v>
      </c>
      <c r="H12" s="3251"/>
      <c r="I12" s="3251" t="s">
        <v>
5657</v>
      </c>
      <c r="J12" s="3251" t="s">
        <v>
5657</v>
      </c>
      <c r="K12" s="3251" t="s">
        <v>
5657</v>
      </c>
      <c r="L12" s="3261" t="s">
        <v>
5657</v>
      </c>
    </row>
    <row r="13" spans="1:25" ht="18" customHeight="1">
      <c r="A13" s="2702" t="s">
        <v>
830</v>
      </c>
      <c r="B13" s="3257" t="s">
        <v>
6273</v>
      </c>
      <c r="C13" s="3674" t="s">
        <v>
6274</v>
      </c>
      <c r="D13" s="3675" t="s">
        <v>
6275</v>
      </c>
      <c r="E13" s="3676">
        <v>
951.9</v>
      </c>
      <c r="F13" s="3251" t="s">
        <v>
6356</v>
      </c>
      <c r="G13" s="3251" t="s">
        <v>
5657</v>
      </c>
      <c r="H13" s="3251"/>
      <c r="I13" s="3251" t="s">
        <v>
5657</v>
      </c>
      <c r="J13" s="3251" t="s">
        <v>
5657</v>
      </c>
      <c r="K13" s="3251" t="s">
        <v>
5657</v>
      </c>
      <c r="L13" s="3261" t="s">
        <v>
5657</v>
      </c>
    </row>
    <row r="14" spans="1:25" ht="18" customHeight="1">
      <c r="A14" s="2702" t="s">
        <v>
2150</v>
      </c>
      <c r="B14" s="3257" t="s">
        <v>
10481</v>
      </c>
      <c r="C14" s="3674" t="s">
        <v>
6277</v>
      </c>
      <c r="D14" s="3675" t="s">
        <v>
6278</v>
      </c>
      <c r="E14" s="3676">
        <v>
906.2</v>
      </c>
      <c r="F14" s="3251"/>
      <c r="G14" s="3251" t="s">
        <v>
5657</v>
      </c>
      <c r="H14" s="3251"/>
      <c r="I14" s="3251" t="s">
        <v>
5657</v>
      </c>
      <c r="J14" s="3251" t="s">
        <v>
5657</v>
      </c>
      <c r="K14" s="3251" t="s">
        <v>
5657</v>
      </c>
      <c r="L14" s="3261" t="s">
        <v>
5657</v>
      </c>
    </row>
    <row r="15" spans="1:25" ht="18" customHeight="1">
      <c r="A15" s="2702" t="s">
        <v>
798</v>
      </c>
      <c r="B15" s="3257" t="s">
        <v>
6279</v>
      </c>
      <c r="C15" s="3674" t="s">
        <v>
6280</v>
      </c>
      <c r="D15" s="3675" t="s">
        <v>
6281</v>
      </c>
      <c r="E15" s="3676">
        <v>
938.5</v>
      </c>
      <c r="F15" s="3251"/>
      <c r="G15" s="3251"/>
      <c r="H15" s="3251"/>
      <c r="I15" s="3251" t="s">
        <v>
5657</v>
      </c>
      <c r="J15" s="3251" t="s">
        <v>
5657</v>
      </c>
      <c r="K15" s="3251" t="s">
        <v>
5657</v>
      </c>
      <c r="L15" s="3261" t="s">
        <v>
5657</v>
      </c>
    </row>
    <row r="16" spans="1:25" ht="18" customHeight="1">
      <c r="A16" s="2702" t="s">
        <v>
2640</v>
      </c>
      <c r="B16" s="3257" t="s">
        <v>
6282</v>
      </c>
      <c r="C16" s="3674" t="s">
        <v>
6283</v>
      </c>
      <c r="D16" s="3675" t="s">
        <v>
6284</v>
      </c>
      <c r="E16" s="3676">
        <v>
789.8</v>
      </c>
      <c r="F16" s="3251" t="s">
        <v>
5657</v>
      </c>
      <c r="G16" s="3251" t="s">
        <v>
5657</v>
      </c>
      <c r="H16" s="3251" t="s">
        <v>
5657</v>
      </c>
      <c r="I16" s="3251" t="s">
        <v>
5657</v>
      </c>
      <c r="J16" s="3251" t="s">
        <v>
5657</v>
      </c>
      <c r="K16" s="3251" t="s">
        <v>
5657</v>
      </c>
      <c r="L16" s="3261"/>
    </row>
    <row r="17" spans="1:12" ht="18" customHeight="1">
      <c r="A17" s="2702" t="s">
        <v>
2139</v>
      </c>
      <c r="B17" s="3257" t="s">
        <v>
6285</v>
      </c>
      <c r="C17" s="3674" t="s">
        <v>
6286</v>
      </c>
      <c r="D17" s="3675" t="s">
        <v>
6287</v>
      </c>
      <c r="E17" s="3676">
        <v>
542</v>
      </c>
      <c r="F17" s="3251"/>
      <c r="G17" s="3251"/>
      <c r="H17" s="3251"/>
      <c r="I17" s="3251" t="s">
        <v>
5657</v>
      </c>
      <c r="J17" s="3251" t="s">
        <v>
5657</v>
      </c>
      <c r="K17" s="3251" t="s">
        <v>
5657</v>
      </c>
      <c r="L17" s="3261"/>
    </row>
    <row r="18" spans="1:12" ht="18" customHeight="1">
      <c r="A18" s="2702" t="s">
        <v>
2167</v>
      </c>
      <c r="B18" s="3257" t="s">
        <v>
6288</v>
      </c>
      <c r="C18" s="3674" t="s">
        <v>
6289</v>
      </c>
      <c r="D18" s="3675" t="s">
        <v>
6290</v>
      </c>
      <c r="E18" s="3676">
        <v>
677.4</v>
      </c>
      <c r="F18" s="3251"/>
      <c r="G18" s="3251" t="s">
        <v>
5657</v>
      </c>
      <c r="H18" s="3251"/>
      <c r="I18" s="3251" t="s">
        <v>
5657</v>
      </c>
      <c r="J18" s="3251" t="s">
        <v>
5657</v>
      </c>
      <c r="K18" s="3251" t="s">
        <v>
5657</v>
      </c>
      <c r="L18" s="3261" t="s">
        <v>
5657</v>
      </c>
    </row>
    <row r="19" spans="1:12" ht="18" customHeight="1">
      <c r="A19" s="2702" t="s">
        <v>
831</v>
      </c>
      <c r="B19" s="3257" t="s">
        <v>
6291</v>
      </c>
      <c r="C19" s="3674" t="s">
        <v>
6292</v>
      </c>
      <c r="D19" s="3675" t="s">
        <v>
6293</v>
      </c>
      <c r="E19" s="3676">
        <v>
640.9</v>
      </c>
      <c r="F19" s="3251"/>
      <c r="G19" s="3251" t="s">
        <v>
5657</v>
      </c>
      <c r="H19" s="3251"/>
      <c r="I19" s="3251" t="s">
        <v>
5657</v>
      </c>
      <c r="J19" s="3251" t="s">
        <v>
5657</v>
      </c>
      <c r="K19" s="3251" t="s">
        <v>
5657</v>
      </c>
      <c r="L19" s="3261"/>
    </row>
    <row r="20" spans="1:12" ht="18" customHeight="1">
      <c r="A20" s="2702" t="s">
        <v>
828</v>
      </c>
      <c r="B20" s="3257" t="s">
        <v>
6294</v>
      </c>
      <c r="C20" s="3674" t="s">
        <v>
6295</v>
      </c>
      <c r="D20" s="3675" t="s">
        <v>
6296</v>
      </c>
      <c r="E20" s="3676">
        <v>
580</v>
      </c>
      <c r="F20" s="3251"/>
      <c r="G20" s="3251" t="s">
        <v>
5657</v>
      </c>
      <c r="H20" s="3251"/>
      <c r="I20" s="3251" t="s">
        <v>
5657</v>
      </c>
      <c r="J20" s="3251" t="s">
        <v>
5657</v>
      </c>
      <c r="K20" s="3251" t="s">
        <v>
5657</v>
      </c>
      <c r="L20" s="3261"/>
    </row>
    <row r="21" spans="1:12" ht="18" customHeight="1">
      <c r="A21" s="2702" t="s">
        <v>
2639</v>
      </c>
      <c r="B21" s="3257" t="s">
        <v>
6297</v>
      </c>
      <c r="C21" s="3674" t="s">
        <v>
6295</v>
      </c>
      <c r="D21" s="3675" t="s">
        <v>
6296</v>
      </c>
      <c r="E21" s="3676">
        <v>
524.9</v>
      </c>
      <c r="F21" s="3251"/>
      <c r="G21" s="3251"/>
      <c r="H21" s="3251"/>
      <c r="I21" s="3251" t="s">
        <v>
5657</v>
      </c>
      <c r="J21" s="3251" t="s">
        <v>
5657</v>
      </c>
      <c r="K21" s="3251" t="s">
        <v>
5657</v>
      </c>
      <c r="L21" s="3261"/>
    </row>
    <row r="22" spans="1:12" ht="18" customHeight="1">
      <c r="A22" s="2702" t="s">
        <v>
793</v>
      </c>
      <c r="B22" s="3257" t="s">
        <v>
6298</v>
      </c>
      <c r="C22" s="3674" t="s">
        <v>
6299</v>
      </c>
      <c r="D22" s="3675" t="s">
        <v>
6300</v>
      </c>
      <c r="E22" s="3676">
        <v>
792.3</v>
      </c>
      <c r="F22" s="3251"/>
      <c r="G22" s="3251"/>
      <c r="H22" s="3251"/>
      <c r="I22" s="3251" t="s">
        <v>
5657</v>
      </c>
      <c r="J22" s="3251" t="s">
        <v>
5657</v>
      </c>
      <c r="K22" s="3251" t="s">
        <v>
5657</v>
      </c>
      <c r="L22" s="3261"/>
    </row>
    <row r="23" spans="1:12" ht="18" customHeight="1">
      <c r="A23" s="3677" t="s">
        <v>
2638</v>
      </c>
      <c r="B23" s="3257" t="s">
        <v>
6301</v>
      </c>
      <c r="C23" s="3674" t="s">
        <v>
6299</v>
      </c>
      <c r="D23" s="3675" t="s">
        <v>
6302</v>
      </c>
      <c r="E23" s="3676">
        <v>
709</v>
      </c>
      <c r="F23" s="3251"/>
      <c r="G23" s="3251" t="s">
        <v>
5657</v>
      </c>
      <c r="H23" s="3251"/>
      <c r="I23" s="3251" t="s">
        <v>
5657</v>
      </c>
      <c r="J23" s="3251" t="s">
        <v>
5657</v>
      </c>
      <c r="K23" s="3251" t="s">
        <v>
5657</v>
      </c>
      <c r="L23" s="3261" t="s">
        <v>
5657</v>
      </c>
    </row>
    <row r="24" spans="1:12" ht="18" customHeight="1">
      <c r="A24" s="2702" t="s">
        <v>
2157</v>
      </c>
      <c r="B24" s="3257" t="s">
        <v>
4948</v>
      </c>
      <c r="C24" s="3674" t="s">
        <v>
6303</v>
      </c>
      <c r="D24" s="3675" t="s">
        <v>
6304</v>
      </c>
      <c r="E24" s="3676">
        <v>
645.6</v>
      </c>
      <c r="F24" s="3251" t="s">
        <v>
5657</v>
      </c>
      <c r="G24" s="3251" t="s">
        <v>
5657</v>
      </c>
      <c r="H24" s="3251" t="s">
        <v>
5657</v>
      </c>
      <c r="I24" s="3251" t="s">
        <v>
5657</v>
      </c>
      <c r="J24" s="3251" t="s">
        <v>
5657</v>
      </c>
      <c r="K24" s="3251" t="s">
        <v>
5657</v>
      </c>
      <c r="L24" s="3261"/>
    </row>
    <row r="25" spans="1:12" ht="18" customHeight="1">
      <c r="A25" s="2702" t="s">
        <v>
2143</v>
      </c>
      <c r="B25" s="3257" t="s">
        <v>
6072</v>
      </c>
      <c r="C25" s="3674" t="s">
        <v>
6305</v>
      </c>
      <c r="D25" s="3675" t="s">
        <v>
6077</v>
      </c>
      <c r="E25" s="3676">
        <v>
711.3</v>
      </c>
      <c r="F25" s="3251"/>
      <c r="G25" s="3251" t="s">
        <v>
5657</v>
      </c>
      <c r="H25" s="3251"/>
      <c r="I25" s="3251" t="s">
        <v>
5657</v>
      </c>
      <c r="J25" s="3251" t="s">
        <v>
5657</v>
      </c>
      <c r="K25" s="3251" t="s">
        <v>
5657</v>
      </c>
      <c r="L25" s="3261" t="s">
        <v>
5657</v>
      </c>
    </row>
    <row r="26" spans="1:12" ht="18" customHeight="1">
      <c r="A26" s="2702" t="s">
        <v>
790</v>
      </c>
      <c r="B26" s="3257" t="s">
        <v>
6075</v>
      </c>
      <c r="C26" s="3674" t="s">
        <v>
6306</v>
      </c>
      <c r="D26" s="3675" t="s">
        <v>
6077</v>
      </c>
      <c r="E26" s="3676">
        <v>
683.8</v>
      </c>
      <c r="F26" s="3251"/>
      <c r="G26" s="3251" t="s">
        <v>
5657</v>
      </c>
      <c r="H26" s="3251"/>
      <c r="I26" s="3251" t="s">
        <v>
5657</v>
      </c>
      <c r="J26" s="3251" t="s">
        <v>
5657</v>
      </c>
      <c r="K26" s="3251" t="s">
        <v>
5657</v>
      </c>
      <c r="L26" s="3261" t="s">
        <v>
5657</v>
      </c>
    </row>
    <row r="27" spans="1:12" ht="18" customHeight="1">
      <c r="A27" s="2702" t="s">
        <v>
2145</v>
      </c>
      <c r="B27" s="3257" t="s">
        <v>
9742</v>
      </c>
      <c r="C27" s="3674" t="s">
        <v>
6307</v>
      </c>
      <c r="D27" s="3675" t="s">
        <v>
9743</v>
      </c>
      <c r="E27" s="3676">
        <v>
854.5</v>
      </c>
      <c r="F27" s="3251"/>
      <c r="G27" s="3251" t="s">
        <v>
5657</v>
      </c>
      <c r="H27" s="3251"/>
      <c r="I27" s="3251" t="s">
        <v>
5657</v>
      </c>
      <c r="J27" s="3251" t="s">
        <v>
5657</v>
      </c>
      <c r="K27" s="3251" t="s">
        <v>
5657</v>
      </c>
      <c r="L27" s="3261" t="s">
        <v>
5657</v>
      </c>
    </row>
    <row r="28" spans="1:12" ht="18" customHeight="1">
      <c r="A28" s="2702" t="s">
        <v>
822</v>
      </c>
      <c r="B28" s="3257" t="s">
        <v>
6309</v>
      </c>
      <c r="C28" s="3674" t="s">
        <v>
6307</v>
      </c>
      <c r="D28" s="3675" t="s">
        <v>
6310</v>
      </c>
      <c r="E28" s="3676">
        <v>
659.5</v>
      </c>
      <c r="F28" s="3251"/>
      <c r="G28" s="3251" t="s">
        <v>
5657</v>
      </c>
      <c r="H28" s="3251"/>
      <c r="I28" s="3251" t="s">
        <v>
5657</v>
      </c>
      <c r="J28" s="3251" t="s">
        <v>
5657</v>
      </c>
      <c r="K28" s="3251" t="s">
        <v>
5657</v>
      </c>
      <c r="L28" s="3261" t="s">
        <v>
5657</v>
      </c>
    </row>
    <row r="29" spans="1:12" ht="18" customHeight="1">
      <c r="A29" s="2702" t="s">
        <v>
2152</v>
      </c>
      <c r="B29" s="3257" t="s">
        <v>
6311</v>
      </c>
      <c r="C29" s="3674" t="s">
        <v>
6312</v>
      </c>
      <c r="D29" s="3675" t="s">
        <v>
6313</v>
      </c>
      <c r="E29" s="3676">
        <v>
733</v>
      </c>
      <c r="F29" s="3251"/>
      <c r="G29" s="3251" t="s">
        <v>
5657</v>
      </c>
      <c r="H29" s="3251"/>
      <c r="I29" s="3251" t="s">
        <v>
5657</v>
      </c>
      <c r="J29" s="3251" t="s">
        <v>
5657</v>
      </c>
      <c r="K29" s="3251" t="s">
        <v>
5657</v>
      </c>
      <c r="L29" s="3261" t="s">
        <v>
5657</v>
      </c>
    </row>
    <row r="30" spans="1:12" ht="18" customHeight="1">
      <c r="A30" s="2702" t="s">
        <v>
2154</v>
      </c>
      <c r="B30" s="3257" t="s">
        <v>
6081</v>
      </c>
      <c r="C30" s="3674" t="s">
        <v>
6314</v>
      </c>
      <c r="D30" s="3675" t="s">
        <v>
6083</v>
      </c>
      <c r="E30" s="3676">
        <v>
683.7</v>
      </c>
      <c r="F30" s="3251"/>
      <c r="G30" s="3251" t="s">
        <v>
5657</v>
      </c>
      <c r="H30" s="3251"/>
      <c r="I30" s="3251" t="s">
        <v>
5657</v>
      </c>
      <c r="J30" s="3251" t="s">
        <v>
5657</v>
      </c>
      <c r="K30" s="3251" t="s">
        <v>
5657</v>
      </c>
      <c r="L30" s="3261" t="s">
        <v>
5657</v>
      </c>
    </row>
    <row r="31" spans="1:12" ht="18" customHeight="1">
      <c r="A31" s="2702" t="s">
        <v>
2546</v>
      </c>
      <c r="B31" s="3257" t="s">
        <v>
6315</v>
      </c>
      <c r="C31" s="3674" t="s">
        <v>
6314</v>
      </c>
      <c r="D31" s="3675" t="s">
        <v>
6083</v>
      </c>
      <c r="E31" s="3676">
        <v>
698.6</v>
      </c>
      <c r="F31" s="3251"/>
      <c r="G31" s="3251" t="s">
        <v>
5657</v>
      </c>
      <c r="H31" s="3251"/>
      <c r="I31" s="3251" t="s">
        <v>
5657</v>
      </c>
      <c r="J31" s="3251" t="s">
        <v>
5657</v>
      </c>
      <c r="K31" s="3251" t="s">
        <v>
5657</v>
      </c>
      <c r="L31" s="3261" t="s">
        <v>
5657</v>
      </c>
    </row>
    <row r="32" spans="1:12" ht="18" customHeight="1">
      <c r="A32" s="2702" t="s">
        <v>
2545</v>
      </c>
      <c r="B32" s="3257" t="s">
        <v>
6316</v>
      </c>
      <c r="C32" s="3674" t="s">
        <v>
6317</v>
      </c>
      <c r="D32" s="3675" t="s">
        <v>
6318</v>
      </c>
      <c r="E32" s="3676">
        <v>
644.1</v>
      </c>
      <c r="F32" s="3251"/>
      <c r="G32" s="3251" t="s">
        <v>
5657</v>
      </c>
      <c r="H32" s="3251"/>
      <c r="I32" s="3251" t="s">
        <v>
5657</v>
      </c>
      <c r="J32" s="3251" t="s">
        <v>
5657</v>
      </c>
      <c r="K32" s="3251" t="s">
        <v>
5657</v>
      </c>
      <c r="L32" s="3261" t="s">
        <v>
5657</v>
      </c>
    </row>
    <row r="33" spans="1:24" ht="18" customHeight="1">
      <c r="A33" s="2702" t="s">
        <v>
2637</v>
      </c>
      <c r="B33" s="3257" t="s">
        <v>
6319</v>
      </c>
      <c r="C33" s="3674" t="s">
        <v>
6320</v>
      </c>
      <c r="D33" s="3675" t="s">
        <v>
6321</v>
      </c>
      <c r="E33" s="3676">
        <v>
854.5</v>
      </c>
      <c r="F33" s="3251"/>
      <c r="G33" s="3251" t="s">
        <v>
5657</v>
      </c>
      <c r="H33" s="3251"/>
      <c r="I33" s="3251" t="s">
        <v>
5657</v>
      </c>
      <c r="J33" s="3251" t="s">
        <v>
5657</v>
      </c>
      <c r="K33" s="3251" t="s">
        <v>
5657</v>
      </c>
      <c r="L33" s="3261" t="s">
        <v>
5657</v>
      </c>
    </row>
    <row r="34" spans="1:24" ht="18" customHeight="1">
      <c r="A34" s="2702" t="s">
        <v>
2165</v>
      </c>
      <c r="B34" s="3257" t="s">
        <v>
6088</v>
      </c>
      <c r="C34" s="3674" t="s">
        <v>
6320</v>
      </c>
      <c r="D34" s="3675" t="s">
        <v>
6322</v>
      </c>
      <c r="E34" s="3676">
        <v>
677.9</v>
      </c>
      <c r="F34" s="3251"/>
      <c r="G34" s="3251" t="s">
        <v>
5657</v>
      </c>
      <c r="H34" s="3251"/>
      <c r="I34" s="3251" t="s">
        <v>
5657</v>
      </c>
      <c r="J34" s="3251" t="s">
        <v>
5657</v>
      </c>
      <c r="K34" s="3251" t="s">
        <v>
5657</v>
      </c>
      <c r="L34" s="3261" t="s">
        <v>
5657</v>
      </c>
    </row>
    <row r="35" spans="1:24" ht="18" customHeight="1">
      <c r="A35" s="2702" t="s">
        <v>
795</v>
      </c>
      <c r="B35" s="3257" t="s">
        <v>
6089</v>
      </c>
      <c r="C35" s="3674" t="s">
        <v>
6320</v>
      </c>
      <c r="D35" s="3675" t="s">
        <v>
6322</v>
      </c>
      <c r="E35" s="3676">
        <v>
736.4</v>
      </c>
      <c r="F35" s="3251"/>
      <c r="G35" s="3251" t="s">
        <v>
5657</v>
      </c>
      <c r="H35" s="3251"/>
      <c r="I35" s="3251" t="s">
        <v>
5657</v>
      </c>
      <c r="J35" s="3251" t="s">
        <v>
5657</v>
      </c>
      <c r="K35" s="3251" t="s">
        <v>
5657</v>
      </c>
      <c r="L35" s="3261" t="s">
        <v>
5657</v>
      </c>
    </row>
    <row r="36" spans="1:24" ht="18" customHeight="1">
      <c r="A36" s="2702" t="s">
        <v>
2161</v>
      </c>
      <c r="B36" s="3257" t="s">
        <v>
6323</v>
      </c>
      <c r="C36" s="3674" t="s">
        <v>
6324</v>
      </c>
      <c r="D36" s="3675" t="s">
        <v>
6325</v>
      </c>
      <c r="E36" s="3676">
        <v>
603.9</v>
      </c>
      <c r="F36" s="3251"/>
      <c r="G36" s="3251" t="s">
        <v>
5657</v>
      </c>
      <c r="H36" s="3251"/>
      <c r="I36" s="3251" t="s">
        <v>
5657</v>
      </c>
      <c r="J36" s="3251" t="s">
        <v>
5657</v>
      </c>
      <c r="K36" s="3251" t="s">
        <v>
5657</v>
      </c>
      <c r="L36" s="3261" t="s">
        <v>
5657</v>
      </c>
    </row>
    <row r="37" spans="1:24" ht="18" customHeight="1">
      <c r="A37" s="2702" t="s">
        <v>
2636</v>
      </c>
      <c r="B37" s="3257" t="s">
        <v>
6326</v>
      </c>
      <c r="C37" s="3674" t="s">
        <v>
6324</v>
      </c>
      <c r="D37" s="3675" t="s">
        <v>
6327</v>
      </c>
      <c r="E37" s="3676">
        <v>
704.9</v>
      </c>
      <c r="F37" s="3251"/>
      <c r="G37" s="3251" t="s">
        <v>
5657</v>
      </c>
      <c r="H37" s="3251"/>
      <c r="I37" s="3251" t="s">
        <v>
5657</v>
      </c>
      <c r="J37" s="3251" t="s">
        <v>
5657</v>
      </c>
      <c r="K37" s="3251" t="s">
        <v>
5657</v>
      </c>
      <c r="L37" s="3261" t="s">
        <v>
5657</v>
      </c>
    </row>
    <row r="38" spans="1:24" ht="18" customHeight="1">
      <c r="A38" s="2702" t="s">
        <v>
2635</v>
      </c>
      <c r="B38" s="3257" t="s">
        <v>
6328</v>
      </c>
      <c r="C38" s="3674" t="s">
        <v>
6329</v>
      </c>
      <c r="D38" s="3675" t="s">
        <v>
6330</v>
      </c>
      <c r="E38" s="3676">
        <v>
708.5</v>
      </c>
      <c r="F38" s="3251"/>
      <c r="G38" s="3251" t="s">
        <v>
5657</v>
      </c>
      <c r="H38" s="3251"/>
      <c r="I38" s="3251" t="s">
        <v>
5657</v>
      </c>
      <c r="J38" s="3251" t="s">
        <v>
5657</v>
      </c>
      <c r="K38" s="3251" t="s">
        <v>
5657</v>
      </c>
      <c r="L38" s="3261" t="s">
        <v>
5657</v>
      </c>
    </row>
    <row r="39" spans="1:24" ht="18" customHeight="1">
      <c r="A39" s="2702" t="s">
        <v>
827</v>
      </c>
      <c r="B39" s="3257" t="s">
        <v>
6331</v>
      </c>
      <c r="C39" s="3674" t="s">
        <v>
6329</v>
      </c>
      <c r="D39" s="3675" t="s">
        <v>
6330</v>
      </c>
      <c r="E39" s="3676">
        <v>
694.1</v>
      </c>
      <c r="F39" s="3251"/>
      <c r="G39" s="3251"/>
      <c r="H39" s="3251"/>
      <c r="I39" s="3251" t="s">
        <v>
5657</v>
      </c>
      <c r="J39" s="3251" t="s">
        <v>
5657</v>
      </c>
      <c r="K39" s="3251" t="s">
        <v>
5657</v>
      </c>
      <c r="L39" s="3261" t="s">
        <v>
5657</v>
      </c>
    </row>
    <row r="40" spans="1:24" ht="18" customHeight="1">
      <c r="A40" s="2702" t="s">
        <v>
794</v>
      </c>
      <c r="B40" s="3257" t="s">
        <v>
6093</v>
      </c>
      <c r="C40" s="3674" t="s">
        <v>
6332</v>
      </c>
      <c r="D40" s="3675" t="s">
        <v>
6095</v>
      </c>
      <c r="E40" s="3676">
        <v>
716.7</v>
      </c>
      <c r="F40" s="3251"/>
      <c r="G40" s="3251" t="s">
        <v>
5657</v>
      </c>
      <c r="H40" s="3251"/>
      <c r="I40" s="3251" t="s">
        <v>
5657</v>
      </c>
      <c r="J40" s="3251" t="s">
        <v>
5657</v>
      </c>
      <c r="K40" s="3251" t="s">
        <v>
5657</v>
      </c>
      <c r="L40" s="3261" t="s">
        <v>
5657</v>
      </c>
    </row>
    <row r="41" spans="1:24" ht="18" customHeight="1">
      <c r="A41" s="2702" t="s">
        <v>
2162</v>
      </c>
      <c r="B41" s="3257" t="s">
        <v>
6333</v>
      </c>
      <c r="C41" s="3674" t="s">
        <v>
6334</v>
      </c>
      <c r="D41" s="3675" t="s">
        <v>
6098</v>
      </c>
      <c r="E41" s="3676">
        <v>
721.7</v>
      </c>
      <c r="F41" s="3251"/>
      <c r="G41" s="3251" t="s">
        <v>
5657</v>
      </c>
      <c r="H41" s="3251"/>
      <c r="I41" s="3251" t="s">
        <v>
5657</v>
      </c>
      <c r="J41" s="3251" t="s">
        <v>
5657</v>
      </c>
      <c r="K41" s="3251" t="s">
        <v>
5657</v>
      </c>
      <c r="L41" s="3261" t="s">
        <v>
5657</v>
      </c>
    </row>
    <row r="42" spans="1:24" ht="18" customHeight="1">
      <c r="A42" s="2702" t="s">
        <v>
2153</v>
      </c>
      <c r="B42" s="3257" t="s">
        <v>
6335</v>
      </c>
      <c r="C42" s="3674" t="s">
        <v>
6336</v>
      </c>
      <c r="D42" s="3675" t="s">
        <v>
6337</v>
      </c>
      <c r="E42" s="3676">
        <v>
764.3</v>
      </c>
      <c r="F42" s="3251" t="s">
        <v>
5657</v>
      </c>
      <c r="G42" s="3251" t="s">
        <v>
5657</v>
      </c>
      <c r="H42" s="3251" t="s">
        <v>
5657</v>
      </c>
      <c r="I42" s="3251" t="s">
        <v>
5657</v>
      </c>
      <c r="J42" s="3251" t="s">
        <v>
5657</v>
      </c>
      <c r="K42" s="3251" t="s">
        <v>
5657</v>
      </c>
      <c r="L42" s="3261" t="s">
        <v>
5657</v>
      </c>
    </row>
    <row r="43" spans="1:24" ht="18" customHeight="1">
      <c r="A43" s="2702" t="s">
        <v>
2634</v>
      </c>
      <c r="B43" s="3257" t="s">
        <v>
6338</v>
      </c>
      <c r="C43" s="3674" t="s">
        <v>
6339</v>
      </c>
      <c r="D43" s="3675" t="s">
        <v>
6340</v>
      </c>
      <c r="E43" s="3676">
        <v>
634.20000000000005</v>
      </c>
      <c r="F43" s="3251"/>
      <c r="G43" s="3251"/>
      <c r="H43" s="3251"/>
      <c r="I43" s="3251" t="s">
        <v>
5657</v>
      </c>
      <c r="J43" s="3251" t="s">
        <v>
5657</v>
      </c>
      <c r="K43" s="3251" t="s">
        <v>
5657</v>
      </c>
      <c r="L43" s="3261"/>
    </row>
    <row r="44" spans="1:24" ht="18" customHeight="1">
      <c r="A44" s="2702" t="s">
        <v>
2633</v>
      </c>
      <c r="B44" s="3257" t="s">
        <v>
6341</v>
      </c>
      <c r="C44" s="3674" t="s">
        <v>
6342</v>
      </c>
      <c r="D44" s="3675" t="s">
        <v>
6343</v>
      </c>
      <c r="E44" s="3676">
        <v>
745.2</v>
      </c>
      <c r="F44" s="3251" t="s">
        <v>
5657</v>
      </c>
      <c r="G44" s="3251" t="s">
        <v>
5657</v>
      </c>
      <c r="H44" s="3251" t="s">
        <v>
5657</v>
      </c>
      <c r="I44" s="3251" t="s">
        <v>
5657</v>
      </c>
      <c r="J44" s="3251" t="s">
        <v>
5657</v>
      </c>
      <c r="K44" s="3251" t="s">
        <v>
5657</v>
      </c>
      <c r="L44" s="3261"/>
    </row>
    <row r="45" spans="1:24" ht="18" customHeight="1">
      <c r="A45" s="2702" t="s">
        <v>
2632</v>
      </c>
      <c r="B45" s="3257" t="s">
        <v>
6344</v>
      </c>
      <c r="C45" s="3674" t="s">
        <v>
6345</v>
      </c>
      <c r="D45" s="3675" t="s">
        <v>
6346</v>
      </c>
      <c r="E45" s="3676">
        <v>
674.1</v>
      </c>
      <c r="F45" s="3251"/>
      <c r="G45" s="3251" t="s">
        <v>
5657</v>
      </c>
      <c r="H45" s="3251"/>
      <c r="I45" s="3251" t="s">
        <v>
5657</v>
      </c>
      <c r="J45" s="3251" t="s">
        <v>
5657</v>
      </c>
      <c r="K45" s="3251" t="s">
        <v>
5657</v>
      </c>
      <c r="L45" s="3261" t="s">
        <v>
5657</v>
      </c>
    </row>
    <row r="46" spans="1:24" ht="18" customHeight="1">
      <c r="A46" s="3258" t="s">
        <v>
2631</v>
      </c>
      <c r="B46" s="3257" t="s">
        <v>
6347</v>
      </c>
      <c r="C46" s="3674" t="s">
        <v>
6348</v>
      </c>
      <c r="D46" s="3675" t="s">
        <v>
6349</v>
      </c>
      <c r="E46" s="3676">
        <v>
578.79999999999995</v>
      </c>
      <c r="F46" s="3251" t="s">
        <v>
5657</v>
      </c>
      <c r="G46" s="3251" t="s">
        <v>
5657</v>
      </c>
      <c r="H46" s="3251" t="s">
        <v>
5657</v>
      </c>
      <c r="I46" s="3251" t="s">
        <v>
5657</v>
      </c>
      <c r="J46" s="3251" t="s">
        <v>
5657</v>
      </c>
      <c r="K46" s="3251" t="s">
        <v>
5657</v>
      </c>
      <c r="L46" s="3261"/>
    </row>
    <row r="47" spans="1:24" ht="18" customHeight="1">
      <c r="A47" s="2703" t="s">
        <v>
2630</v>
      </c>
      <c r="B47" s="3259" t="s">
        <v>
6350</v>
      </c>
      <c r="C47" s="3662" t="s">
        <v>
6351</v>
      </c>
      <c r="D47" s="3678" t="s">
        <v>
6352</v>
      </c>
      <c r="E47" s="3679">
        <v>
801.9</v>
      </c>
      <c r="F47" s="3253"/>
      <c r="G47" s="3253"/>
      <c r="H47" s="3253"/>
      <c r="I47" s="4244" t="s">
        <v>
5657</v>
      </c>
      <c r="J47" s="3253" t="s">
        <v>
5657</v>
      </c>
      <c r="K47" s="3253" t="s">
        <v>
5657</v>
      </c>
      <c r="L47" s="3263" t="s">
        <v>
5657</v>
      </c>
    </row>
    <row r="48" spans="1:24" s="1670" customFormat="1" ht="15" customHeight="1">
      <c r="A48" s="1675" t="s">
        <v>
10165</v>
      </c>
      <c r="B48" s="1675"/>
      <c r="C48" s="1674"/>
      <c r="D48" s="1674"/>
      <c r="E48" s="1674"/>
      <c r="F48" s="1674"/>
      <c r="G48" s="1674"/>
      <c r="H48" s="1674"/>
      <c r="I48" s="1674"/>
      <c r="J48" s="1674"/>
      <c r="K48" s="1674"/>
      <c r="L48" s="1674"/>
      <c r="M48" s="1671"/>
      <c r="N48" s="1671"/>
      <c r="O48" s="1671"/>
      <c r="P48" s="1671"/>
      <c r="Q48" s="1671"/>
      <c r="R48" s="1671"/>
      <c r="S48" s="1671"/>
      <c r="T48" s="1671"/>
      <c r="U48" s="1671"/>
      <c r="V48" s="1671"/>
      <c r="W48" s="1671"/>
      <c r="X48" s="1671"/>
    </row>
    <row r="49" spans="1:24" s="1670" customFormat="1" ht="15" customHeight="1">
      <c r="A49" s="1675" t="s">
        <v>
10166</v>
      </c>
      <c r="B49" s="1675"/>
      <c r="C49" s="1674"/>
      <c r="D49" s="1674"/>
      <c r="E49" s="1674"/>
      <c r="F49" s="1674"/>
      <c r="G49" s="1674"/>
      <c r="H49" s="1674"/>
      <c r="I49" s="1674"/>
      <c r="J49" s="1674"/>
      <c r="K49" s="1674"/>
      <c r="L49" s="1674"/>
      <c r="M49" s="1671"/>
      <c r="N49" s="1671"/>
      <c r="O49" s="1671"/>
      <c r="P49" s="1671"/>
      <c r="Q49" s="1671"/>
      <c r="R49" s="1671"/>
      <c r="S49" s="1671"/>
      <c r="T49" s="1671"/>
      <c r="U49" s="1671"/>
      <c r="V49" s="1671"/>
      <c r="W49" s="1671"/>
      <c r="X49" s="1671"/>
    </row>
    <row r="50" spans="1:24" s="1670" customFormat="1" ht="15" customHeight="1">
      <c r="A50" s="1675" t="s">
        <v>
10167</v>
      </c>
      <c r="B50" s="1675"/>
      <c r="C50" s="1674"/>
      <c r="D50" s="1674"/>
      <c r="E50" s="1674"/>
      <c r="F50" s="1674"/>
      <c r="G50" s="1674"/>
      <c r="H50" s="1674"/>
      <c r="I50" s="1674"/>
      <c r="J50" s="1674"/>
      <c r="K50" s="1674"/>
      <c r="L50" s="1674"/>
      <c r="M50" s="1671"/>
      <c r="N50" s="1671"/>
      <c r="O50" s="1671"/>
      <c r="P50" s="1671"/>
      <c r="Q50" s="1671"/>
      <c r="R50" s="1671"/>
      <c r="S50" s="1671"/>
      <c r="T50" s="1671"/>
      <c r="U50" s="1671"/>
      <c r="V50" s="1671"/>
      <c r="W50" s="1671"/>
      <c r="X50" s="1671"/>
    </row>
    <row r="51" spans="1:24" s="1670" customFormat="1" ht="15" customHeight="1">
      <c r="A51" s="1675" t="s">
        <v>
10168</v>
      </c>
      <c r="B51" s="1675"/>
      <c r="C51" s="1674"/>
      <c r="D51" s="1674"/>
      <c r="E51" s="1674"/>
      <c r="F51" s="1674"/>
      <c r="G51" s="1674"/>
      <c r="H51" s="1674"/>
      <c r="I51" s="1674"/>
      <c r="J51" s="1674"/>
      <c r="K51" s="1674"/>
      <c r="L51" s="1674"/>
      <c r="M51" s="1671"/>
      <c r="N51" s="1671"/>
      <c r="O51" s="1671"/>
      <c r="P51" s="1671"/>
      <c r="Q51" s="1671"/>
      <c r="R51" s="1671"/>
      <c r="S51" s="1671"/>
      <c r="T51" s="1671"/>
      <c r="U51" s="1671"/>
      <c r="V51" s="1671"/>
      <c r="W51" s="1671"/>
      <c r="X51" s="1671"/>
    </row>
    <row r="52" spans="1:24" s="1670" customFormat="1" ht="15" customHeight="1">
      <c r="A52" s="1672" t="s">
        <v>
2628</v>
      </c>
      <c r="B52" s="1672"/>
      <c r="C52" s="1672"/>
      <c r="E52" s="1672"/>
      <c r="I52" s="1672"/>
      <c r="J52" s="1673"/>
      <c r="K52" s="1673"/>
      <c r="L52" s="1672"/>
      <c r="M52" s="1671"/>
      <c r="N52" s="1671"/>
      <c r="O52" s="1671"/>
      <c r="P52" s="1671"/>
      <c r="Q52" s="1671"/>
      <c r="R52" s="1671"/>
      <c r="S52" s="1671"/>
      <c r="T52" s="1671"/>
      <c r="U52" s="1671"/>
      <c r="V52" s="1671"/>
      <c r="W52" s="1671"/>
      <c r="X52" s="1671"/>
    </row>
    <row r="53" spans="1:24">
      <c r="A53" s="1665"/>
      <c r="B53" s="1665"/>
      <c r="C53" s="1665"/>
      <c r="D53" s="1610"/>
      <c r="E53" s="1665"/>
      <c r="F53" s="1610"/>
      <c r="G53" s="1610"/>
      <c r="H53" s="1610"/>
      <c r="I53" s="1665"/>
      <c r="J53" s="1610"/>
      <c r="K53" s="1610"/>
      <c r="L53" s="1665"/>
    </row>
    <row r="54" spans="1:24">
      <c r="A54" s="1665"/>
      <c r="B54" s="1665"/>
      <c r="D54" s="1665"/>
      <c r="E54" s="1665"/>
      <c r="F54" s="1665"/>
      <c r="G54" s="1665"/>
      <c r="H54" s="1665"/>
      <c r="I54" s="1665"/>
      <c r="J54" s="1669"/>
      <c r="K54" s="1669"/>
      <c r="L54" s="1665"/>
    </row>
    <row r="55" spans="1:24">
      <c r="A55" s="1665"/>
      <c r="B55" s="1665"/>
      <c r="C55" s="1665"/>
      <c r="D55" s="1665"/>
      <c r="E55" s="1665"/>
      <c r="F55" s="1665"/>
      <c r="G55" s="1665"/>
      <c r="H55" s="1665"/>
      <c r="I55" s="1665"/>
      <c r="J55" s="1667"/>
      <c r="K55" s="1667"/>
      <c r="L55" s="1665"/>
    </row>
    <row r="56" spans="1:24">
      <c r="A56" s="1665"/>
      <c r="B56" s="1665"/>
      <c r="C56" s="1665"/>
      <c r="D56" s="1665"/>
      <c r="E56" s="1665"/>
      <c r="F56" s="1665"/>
      <c r="G56" s="1665"/>
      <c r="H56" s="1665"/>
      <c r="I56" s="1665"/>
      <c r="J56" s="1667"/>
      <c r="K56" s="1667"/>
      <c r="L56" s="1665"/>
    </row>
    <row r="57" spans="1:24">
      <c r="A57" s="1665"/>
      <c r="B57" s="1665"/>
      <c r="C57" s="1665"/>
      <c r="D57" s="1665"/>
      <c r="E57" s="1665"/>
      <c r="F57" s="1665"/>
      <c r="G57" s="1665"/>
      <c r="H57" s="1665"/>
      <c r="I57" s="1665"/>
      <c r="J57" s="1667"/>
      <c r="K57" s="1667"/>
      <c r="L57" s="1665"/>
    </row>
    <row r="58" spans="1:24">
      <c r="A58" s="1665"/>
      <c r="B58" s="1665"/>
      <c r="C58" s="1665"/>
      <c r="D58" s="1667"/>
      <c r="E58" s="1665"/>
      <c r="F58" s="1667"/>
      <c r="G58" s="1667"/>
      <c r="H58" s="1667"/>
      <c r="I58" s="1665"/>
      <c r="J58" s="1667"/>
      <c r="K58" s="1667"/>
      <c r="L58" s="1665"/>
    </row>
    <row r="59" spans="1:24">
      <c r="D59" s="1666"/>
      <c r="F59" s="1666"/>
      <c r="G59" s="1666"/>
      <c r="H59" s="1666"/>
      <c r="J59" s="1666"/>
      <c r="K59" s="1666"/>
    </row>
    <row r="60" spans="1:24">
      <c r="D60" s="1666"/>
      <c r="F60" s="1666"/>
      <c r="G60" s="1666"/>
      <c r="H60" s="1666"/>
      <c r="J60" s="1666"/>
      <c r="K60" s="1666"/>
    </row>
  </sheetData>
  <mergeCells count="10">
    <mergeCell ref="A1:E1"/>
    <mergeCell ref="A2:E2"/>
    <mergeCell ref="A3:L3"/>
    <mergeCell ref="A7:A8"/>
    <mergeCell ref="F7:L7"/>
    <mergeCell ref="B7:B8"/>
    <mergeCell ref="C7:C8"/>
    <mergeCell ref="D7:D8"/>
    <mergeCell ref="E7:E8"/>
    <mergeCell ref="A5:L5"/>
  </mergeCells>
  <phoneticPr fontId="25"/>
  <pageMargins left="0.70866141732283472" right="0.70866141732283472" top="0.74803149606299213" bottom="0.74803149606299213" header="0.31496062992125984" footer="0.3149606299212598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AB57"/>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4.25"/>
  <cols>
    <col min="1" max="1" width="18.625" style="1664" customWidth="1"/>
    <col min="2" max="3" width="7.625" style="1664" customWidth="1"/>
    <col min="4" max="13" width="6.625" style="1664" customWidth="1"/>
    <col min="14" max="14" width="12.625" style="1664" customWidth="1"/>
    <col min="15" max="15" width="12.125" style="1664" customWidth="1"/>
    <col min="16" max="27" width="9" style="1665"/>
    <col min="28" max="16384" width="9" style="1664"/>
  </cols>
  <sheetData>
    <row r="1" spans="1:28" s="1482" customFormat="1" ht="20.100000000000001" customHeight="1">
      <c r="A1" s="4569" t="str">
        <f>
HYPERLINK("#目次!A1","【目次に戻る】")</f>
        <v>
【目次に戻る】</v>
      </c>
      <c r="B1" s="4569"/>
      <c r="C1" s="4569"/>
      <c r="D1" s="4569"/>
      <c r="E1" s="4569"/>
      <c r="F1" s="1495"/>
      <c r="G1" s="1495"/>
      <c r="H1" s="1495"/>
      <c r="I1" s="1495"/>
      <c r="J1" s="1495"/>
      <c r="K1" s="1495"/>
      <c r="L1" s="3120"/>
      <c r="M1" s="3120"/>
      <c r="N1" s="1495"/>
      <c r="O1" s="1495"/>
      <c r="P1" s="1495"/>
      <c r="Q1" s="1495"/>
      <c r="R1" s="1495"/>
      <c r="S1" s="1495"/>
      <c r="T1" s="1495"/>
      <c r="U1" s="1495"/>
      <c r="V1" s="1495"/>
      <c r="W1" s="1495"/>
      <c r="X1" s="1495"/>
      <c r="Y1" s="1495"/>
      <c r="Z1" s="1495"/>
      <c r="AA1" s="1495"/>
      <c r="AB1" s="1495"/>
    </row>
    <row r="2" spans="1:28" s="1482" customFormat="1" ht="20.100000000000001" customHeight="1">
      <c r="A2" s="5384" t="str">
        <f>
HYPERLINK("#業務所管課別目次!A1","【業務所管課別目次に戻る】")</f>
        <v>
【業務所管課別目次に戻る】</v>
      </c>
      <c r="B2" s="4569"/>
      <c r="C2" s="4569"/>
      <c r="D2" s="4569"/>
      <c r="E2" s="4569"/>
      <c r="F2" s="1495"/>
      <c r="G2" s="1495"/>
      <c r="H2" s="1495"/>
      <c r="I2" s="1495"/>
      <c r="J2" s="1495"/>
      <c r="K2" s="1495"/>
      <c r="L2" s="3120"/>
      <c r="M2" s="3120"/>
      <c r="N2" s="1495"/>
      <c r="O2" s="1495"/>
      <c r="P2" s="1495"/>
      <c r="Q2" s="1495"/>
      <c r="R2" s="1495"/>
      <c r="S2" s="1495"/>
      <c r="T2" s="1495"/>
      <c r="U2" s="1495"/>
      <c r="V2" s="1495"/>
      <c r="W2" s="1495"/>
      <c r="X2" s="1495"/>
      <c r="Y2" s="1495"/>
      <c r="Z2" s="1495"/>
      <c r="AA2" s="1495"/>
      <c r="AB2" s="1495"/>
    </row>
    <row r="3" spans="1:28" s="126" customFormat="1" ht="20.100000000000001" customHeight="1">
      <c r="A3" s="5283" t="s">
        <v>
7520</v>
      </c>
      <c r="B3" s="5283"/>
      <c r="C3" s="5283"/>
      <c r="D3" s="5283"/>
      <c r="E3" s="5283"/>
      <c r="F3" s="5283"/>
      <c r="G3" s="5283"/>
      <c r="H3" s="5283"/>
      <c r="I3" s="5283"/>
      <c r="J3" s="5283"/>
      <c r="K3" s="5283"/>
      <c r="L3" s="5283"/>
      <c r="M3" s="5283"/>
      <c r="N3" s="5283"/>
      <c r="O3" s="5283"/>
      <c r="P3" s="127"/>
    </row>
    <row r="4" spans="1:28" s="1670" customFormat="1" ht="15" customHeight="1" thickBot="1">
      <c r="A4" s="1670" t="s">
        <v>
9283</v>
      </c>
      <c r="K4" s="1683"/>
      <c r="L4" s="1683"/>
      <c r="M4" s="1683"/>
      <c r="N4" s="1683"/>
      <c r="O4" s="1682" t="s">
        <v>
9280</v>
      </c>
      <c r="P4" s="1671"/>
      <c r="Q4" s="1671"/>
      <c r="R4" s="1671"/>
      <c r="S4" s="1671"/>
      <c r="T4" s="1671"/>
      <c r="U4" s="1671"/>
      <c r="V4" s="1671"/>
      <c r="W4" s="1671"/>
      <c r="X4" s="1671"/>
      <c r="Y4" s="1671"/>
      <c r="Z4" s="1671"/>
      <c r="AA4" s="1671"/>
    </row>
    <row r="5" spans="1:28" ht="18" customHeight="1" thickTop="1">
      <c r="A5" s="5387" t="s">
        <v>
10361</v>
      </c>
      <c r="B5" s="5385" t="s">
        <v>
6046</v>
      </c>
      <c r="C5" s="5393"/>
      <c r="D5" s="5393"/>
      <c r="E5" s="5393"/>
      <c r="F5" s="5393"/>
      <c r="G5" s="5393"/>
      <c r="H5" s="5393"/>
      <c r="I5" s="5393"/>
      <c r="J5" s="5393"/>
      <c r="K5" s="5393"/>
      <c r="L5" s="5393"/>
      <c r="M5" s="5393"/>
      <c r="N5" s="5393"/>
      <c r="O5" s="5385" t="s">
        <v>
2647</v>
      </c>
    </row>
    <row r="6" spans="1:28" ht="24.95" customHeight="1">
      <c r="A6" s="5388"/>
      <c r="B6" s="5391" t="s">
        <v>
23</v>
      </c>
      <c r="C6" s="5392"/>
      <c r="D6" s="5389" t="s">
        <v>
2646</v>
      </c>
      <c r="E6" s="5377"/>
      <c r="F6" s="5390" t="s">
        <v>
2645</v>
      </c>
      <c r="G6" s="5377"/>
      <c r="H6" s="5390" t="s">
        <v>
2644</v>
      </c>
      <c r="I6" s="5377"/>
      <c r="J6" s="5390" t="s">
        <v>
2643</v>
      </c>
      <c r="K6" s="5377"/>
      <c r="L6" s="5390" t="s">
        <v>
2642</v>
      </c>
      <c r="M6" s="5377"/>
      <c r="N6" s="3230" t="s">
        <v>
6066</v>
      </c>
      <c r="O6" s="5386"/>
    </row>
    <row r="7" spans="1:28" s="1680" customFormat="1" ht="18" customHeight="1">
      <c r="A7" s="3235" t="s">
        <v>
23</v>
      </c>
      <c r="B7" s="3231">
        <f t="shared" ref="B7:H7" si="0">
SUM(B8:B45)</f>
        <v>
4325</v>
      </c>
      <c r="C7" s="3217">
        <f t="shared" si="0"/>
        <v>
3711</v>
      </c>
      <c r="D7" s="3232">
        <f t="shared" si="0"/>
        <v>
298</v>
      </c>
      <c r="E7" s="3219">
        <f t="shared" si="0"/>
        <v>
135</v>
      </c>
      <c r="F7" s="3232">
        <f t="shared" si="0"/>
        <v>
610</v>
      </c>
      <c r="G7" s="3219">
        <f t="shared" si="0"/>
        <v>
571</v>
      </c>
      <c r="H7" s="3232">
        <f t="shared" si="0"/>
        <v>
748</v>
      </c>
      <c r="I7" s="3219">
        <f t="shared" ref="I7:O7" si="1">
SUM(I8:I45)</f>
        <v>
701</v>
      </c>
      <c r="J7" s="3232">
        <f t="shared" si="1"/>
        <v>
887</v>
      </c>
      <c r="K7" s="3219">
        <f t="shared" si="1"/>
        <v>
744</v>
      </c>
      <c r="L7" s="3232">
        <f t="shared" si="1"/>
        <v>
1782</v>
      </c>
      <c r="M7" s="3219">
        <f t="shared" si="1"/>
        <v>
1560</v>
      </c>
      <c r="N7" s="3220">
        <f t="shared" si="1"/>
        <v>
13</v>
      </c>
      <c r="O7" s="3220">
        <f t="shared" si="1"/>
        <v>
823</v>
      </c>
      <c r="P7" s="1681"/>
      <c r="Q7" s="1681"/>
      <c r="R7" s="1681"/>
      <c r="S7" s="1681"/>
      <c r="T7" s="1681"/>
      <c r="U7" s="1681"/>
      <c r="V7" s="1681"/>
      <c r="W7" s="1681"/>
      <c r="X7" s="1681"/>
      <c r="Y7" s="1681"/>
      <c r="Z7" s="1681"/>
      <c r="AA7" s="1681"/>
    </row>
    <row r="8" spans="1:28" ht="18" customHeight="1">
      <c r="A8" s="2596" t="s">
        <v>
2173</v>
      </c>
      <c r="B8" s="3221">
        <f>
SUM(D8,F8,H8,J8,L8)</f>
        <v>
99</v>
      </c>
      <c r="C8" s="3222">
        <f>
SUM(E8,G8,I8,K8,M8)</f>
        <v>
96</v>
      </c>
      <c r="D8" s="3223" t="s">
        <v>
374</v>
      </c>
      <c r="E8" s="3224" t="s">
        <v>
374</v>
      </c>
      <c r="F8" s="3223">
        <v>
15</v>
      </c>
      <c r="G8" s="3224">
        <v>
15</v>
      </c>
      <c r="H8" s="3223">
        <v>
18</v>
      </c>
      <c r="I8" s="3224">
        <v>
18</v>
      </c>
      <c r="J8" s="3223">
        <v>
22</v>
      </c>
      <c r="K8" s="3224">
        <v>
22</v>
      </c>
      <c r="L8" s="3223">
        <v>
44</v>
      </c>
      <c r="M8" s="3224">
        <v>
41</v>
      </c>
      <c r="N8" s="4285" t="s">
        <v>
9831</v>
      </c>
      <c r="O8" s="3222">
        <v>
15</v>
      </c>
    </row>
    <row r="9" spans="1:28" ht="18" customHeight="1">
      <c r="A9" s="2596" t="s">
        <v>
2641</v>
      </c>
      <c r="B9" s="3221">
        <f t="shared" ref="B9:B45" si="2">
SUM(D9,F9,H9,J9,L9)</f>
        <v>
111</v>
      </c>
      <c r="C9" s="3222">
        <f t="shared" ref="C9:C45" si="3">
SUM(E9,G9,I9,K9,M9)</f>
        <v>
89</v>
      </c>
      <c r="D9" s="3223" t="s">
        <v>
374</v>
      </c>
      <c r="E9" s="3224" t="s">
        <v>
374</v>
      </c>
      <c r="F9" s="3223">
        <v>
15</v>
      </c>
      <c r="G9" s="3224">
        <v>
13</v>
      </c>
      <c r="H9" s="3223">
        <v>
24</v>
      </c>
      <c r="I9" s="3224">
        <v>
14</v>
      </c>
      <c r="J9" s="3223">
        <v>
24</v>
      </c>
      <c r="K9" s="3224">
        <v>
21</v>
      </c>
      <c r="L9" s="3223">
        <v>
48</v>
      </c>
      <c r="M9" s="3224">
        <v>
41</v>
      </c>
      <c r="N9" s="4236">
        <v>
1</v>
      </c>
      <c r="O9" s="3222">
        <v>
17</v>
      </c>
    </row>
    <row r="10" spans="1:28" ht="18" customHeight="1">
      <c r="A10" s="2596" t="s">
        <v>
2179</v>
      </c>
      <c r="B10" s="3221">
        <f t="shared" si="2"/>
        <v>
88</v>
      </c>
      <c r="C10" s="3222">
        <f t="shared" si="3"/>
        <v>
84</v>
      </c>
      <c r="D10" s="3223">
        <v>
9</v>
      </c>
      <c r="E10" s="3224">
        <v>
6</v>
      </c>
      <c r="F10" s="3223">
        <v>
15</v>
      </c>
      <c r="G10" s="3224">
        <v>
15</v>
      </c>
      <c r="H10" s="3223">
        <v>
16</v>
      </c>
      <c r="I10" s="3224">
        <v>
16</v>
      </c>
      <c r="J10" s="3223">
        <v>
16</v>
      </c>
      <c r="K10" s="3224">
        <v>
15</v>
      </c>
      <c r="L10" s="3223">
        <v>
32</v>
      </c>
      <c r="M10" s="3224">
        <v>
32</v>
      </c>
      <c r="N10" s="4285" t="s">
        <v>
9831</v>
      </c>
      <c r="O10" s="3222">
        <v>
19</v>
      </c>
    </row>
    <row r="11" spans="1:28" ht="18" customHeight="1">
      <c r="A11" s="2596" t="s">
        <v>
830</v>
      </c>
      <c r="B11" s="3221">
        <f t="shared" si="2"/>
        <v>
152</v>
      </c>
      <c r="C11" s="3222">
        <f t="shared" si="3"/>
        <v>
134</v>
      </c>
      <c r="D11" s="3223">
        <v>
15</v>
      </c>
      <c r="E11" s="3224">
        <v>
11</v>
      </c>
      <c r="F11" s="3223">
        <v>
17</v>
      </c>
      <c r="G11" s="3224">
        <v>
17</v>
      </c>
      <c r="H11" s="3223">
        <v>
30</v>
      </c>
      <c r="I11" s="3224">
        <v>
28</v>
      </c>
      <c r="J11" s="3223">
        <v>
30</v>
      </c>
      <c r="K11" s="3224">
        <v>
26</v>
      </c>
      <c r="L11" s="3223">
        <v>
60</v>
      </c>
      <c r="M11" s="3224">
        <v>
52</v>
      </c>
      <c r="N11" s="4236">
        <v>
1</v>
      </c>
      <c r="O11" s="3222">
        <v>
28</v>
      </c>
    </row>
    <row r="12" spans="1:28" ht="18" customHeight="1">
      <c r="A12" s="2596" t="s">
        <v>
2150</v>
      </c>
      <c r="B12" s="3221">
        <f t="shared" si="2"/>
        <v>
146</v>
      </c>
      <c r="C12" s="3222">
        <f t="shared" si="3"/>
        <v>
123</v>
      </c>
      <c r="D12" s="3223">
        <v>
12</v>
      </c>
      <c r="E12" s="3224">
        <v>
4</v>
      </c>
      <c r="F12" s="3223">
        <v>
20</v>
      </c>
      <c r="G12" s="3224">
        <v>
19</v>
      </c>
      <c r="H12" s="3223">
        <v>
24</v>
      </c>
      <c r="I12" s="3224">
        <v>
23</v>
      </c>
      <c r="J12" s="3223">
        <v>
30</v>
      </c>
      <c r="K12" s="3224">
        <v>
27</v>
      </c>
      <c r="L12" s="3223">
        <v>
60</v>
      </c>
      <c r="M12" s="3224">
        <v>
50</v>
      </c>
      <c r="N12" s="4236">
        <v>
1</v>
      </c>
      <c r="O12" s="3222">
        <v>
28</v>
      </c>
    </row>
    <row r="13" spans="1:28" ht="18" customHeight="1">
      <c r="A13" s="2596" t="s">
        <v>
798</v>
      </c>
      <c r="B13" s="3221">
        <f t="shared" si="2"/>
        <v>
107</v>
      </c>
      <c r="C13" s="3222">
        <f t="shared" si="3"/>
        <v>
80</v>
      </c>
      <c r="D13" s="3223">
        <v>
9</v>
      </c>
      <c r="E13" s="3224">
        <v>
1</v>
      </c>
      <c r="F13" s="3223">
        <v>
12</v>
      </c>
      <c r="G13" s="3224">
        <v>
11</v>
      </c>
      <c r="H13" s="3223">
        <v>
16</v>
      </c>
      <c r="I13" s="3224">
        <v>
16</v>
      </c>
      <c r="J13" s="3223">
        <v>
22</v>
      </c>
      <c r="K13" s="3224">
        <v>
16</v>
      </c>
      <c r="L13" s="3223">
        <v>
48</v>
      </c>
      <c r="M13" s="3224">
        <v>
36</v>
      </c>
      <c r="N13" s="4285" t="s">
        <v>
9831</v>
      </c>
      <c r="O13" s="3222">
        <v>
19</v>
      </c>
    </row>
    <row r="14" spans="1:28" ht="18" customHeight="1">
      <c r="A14" s="2596" t="s">
        <v>
2640</v>
      </c>
      <c r="B14" s="3221">
        <f t="shared" si="2"/>
        <v>
117</v>
      </c>
      <c r="C14" s="3222">
        <f t="shared" si="3"/>
        <v>
104</v>
      </c>
      <c r="D14" s="3223">
        <v>
6</v>
      </c>
      <c r="E14" s="3224">
        <v>
5</v>
      </c>
      <c r="F14" s="3223">
        <v>
15</v>
      </c>
      <c r="G14" s="3224">
        <v>
15</v>
      </c>
      <c r="H14" s="3223">
        <v>
24</v>
      </c>
      <c r="I14" s="3224">
        <v>
19</v>
      </c>
      <c r="J14" s="3223">
        <v>
24</v>
      </c>
      <c r="K14" s="3224">
        <v>
19</v>
      </c>
      <c r="L14" s="3223">
        <v>
48</v>
      </c>
      <c r="M14" s="3224">
        <v>
46</v>
      </c>
      <c r="N14" s="4285" t="s">
        <v>
9831</v>
      </c>
      <c r="O14" s="3222">
        <v>
29</v>
      </c>
    </row>
    <row r="15" spans="1:28" ht="18" customHeight="1">
      <c r="A15" s="2596" t="s">
        <v>
2139</v>
      </c>
      <c r="B15" s="3221">
        <f t="shared" si="2"/>
        <v>
100</v>
      </c>
      <c r="C15" s="3222">
        <f t="shared" si="3"/>
        <v>
86</v>
      </c>
      <c r="D15" s="3223" t="s">
        <v>
374</v>
      </c>
      <c r="E15" s="3224" t="s">
        <v>
374</v>
      </c>
      <c r="F15" s="3223">
        <v>
15</v>
      </c>
      <c r="G15" s="3224">
        <v>
14</v>
      </c>
      <c r="H15" s="3223">
        <v>
19</v>
      </c>
      <c r="I15" s="3224">
        <v>
17</v>
      </c>
      <c r="J15" s="3223">
        <v>
22</v>
      </c>
      <c r="K15" s="3224">
        <v>
18</v>
      </c>
      <c r="L15" s="3223">
        <v>
44</v>
      </c>
      <c r="M15" s="3224">
        <v>
37</v>
      </c>
      <c r="N15" s="4285" t="s">
        <v>
9831</v>
      </c>
      <c r="O15" s="3222">
        <v>
13</v>
      </c>
    </row>
    <row r="16" spans="1:28" ht="18" customHeight="1">
      <c r="A16" s="2596" t="s">
        <v>
2167</v>
      </c>
      <c r="B16" s="3221">
        <f t="shared" si="2"/>
        <v>
122</v>
      </c>
      <c r="C16" s="3222">
        <f t="shared" si="3"/>
        <v>
104</v>
      </c>
      <c r="D16" s="3223">
        <v>
6</v>
      </c>
      <c r="E16" s="3224">
        <v>
1</v>
      </c>
      <c r="F16" s="3223">
        <v>
20</v>
      </c>
      <c r="G16" s="3224">
        <v>
18</v>
      </c>
      <c r="H16" s="3223">
        <v>
24</v>
      </c>
      <c r="I16" s="3224">
        <v>
19</v>
      </c>
      <c r="J16" s="3223">
        <v>
24</v>
      </c>
      <c r="K16" s="3224">
        <v>
23</v>
      </c>
      <c r="L16" s="3223">
        <v>
48</v>
      </c>
      <c r="M16" s="3224">
        <v>
43</v>
      </c>
      <c r="N16" s="4285" t="s">
        <v>
9831</v>
      </c>
      <c r="O16" s="3222">
        <v>
21</v>
      </c>
    </row>
    <row r="17" spans="1:15" ht="18" customHeight="1">
      <c r="A17" s="2596" t="s">
        <v>
831</v>
      </c>
      <c r="B17" s="3221">
        <f t="shared" si="2"/>
        <v>
118</v>
      </c>
      <c r="C17" s="3222">
        <f t="shared" si="3"/>
        <v>
101</v>
      </c>
      <c r="D17" s="3223" t="s">
        <v>
374</v>
      </c>
      <c r="E17" s="3224" t="s">
        <v>
374</v>
      </c>
      <c r="F17" s="3223">
        <v>
22</v>
      </c>
      <c r="G17" s="3224">
        <v>
22</v>
      </c>
      <c r="H17" s="3223">
        <v>
22</v>
      </c>
      <c r="I17" s="3224">
        <v>
20</v>
      </c>
      <c r="J17" s="3223">
        <v>
24</v>
      </c>
      <c r="K17" s="3224">
        <v>
23</v>
      </c>
      <c r="L17" s="3223">
        <v>
50</v>
      </c>
      <c r="M17" s="3224">
        <v>
36</v>
      </c>
      <c r="N17" s="4285" t="s">
        <v>
9831</v>
      </c>
      <c r="O17" s="3222">
        <v>
21</v>
      </c>
    </row>
    <row r="18" spans="1:15" ht="18" customHeight="1">
      <c r="A18" s="2596" t="s">
        <v>
828</v>
      </c>
      <c r="B18" s="3221">
        <f t="shared" si="2"/>
        <v>
110</v>
      </c>
      <c r="C18" s="3222">
        <f t="shared" si="3"/>
        <v>
82</v>
      </c>
      <c r="D18" s="3223" t="s">
        <v>
374</v>
      </c>
      <c r="E18" s="3224" t="s">
        <v>
374</v>
      </c>
      <c r="F18" s="3223">
        <v>
18</v>
      </c>
      <c r="G18" s="3224">
        <v>
11</v>
      </c>
      <c r="H18" s="3223">
        <v>
20</v>
      </c>
      <c r="I18" s="3224">
        <v>
19</v>
      </c>
      <c r="J18" s="3223">
        <v>
24</v>
      </c>
      <c r="K18" s="3224">
        <v>
16</v>
      </c>
      <c r="L18" s="3223">
        <v>
48</v>
      </c>
      <c r="M18" s="3224">
        <v>
36</v>
      </c>
      <c r="N18" s="4285" t="s">
        <v>
9831</v>
      </c>
      <c r="O18" s="3222">
        <v>
16</v>
      </c>
    </row>
    <row r="19" spans="1:15" ht="18" customHeight="1">
      <c r="A19" s="2596" t="s">
        <v>
2639</v>
      </c>
      <c r="B19" s="3221">
        <f t="shared" si="2"/>
        <v>
106</v>
      </c>
      <c r="C19" s="3222">
        <f t="shared" si="3"/>
        <v>
98</v>
      </c>
      <c r="D19" s="3223" t="s">
        <v>
374</v>
      </c>
      <c r="E19" s="3224" t="s">
        <v>
374</v>
      </c>
      <c r="F19" s="3223">
        <v>
18</v>
      </c>
      <c r="G19" s="3224">
        <v>
17</v>
      </c>
      <c r="H19" s="3223">
        <v>
22</v>
      </c>
      <c r="I19" s="3224">
        <v>
20</v>
      </c>
      <c r="J19" s="3223">
        <v>
22</v>
      </c>
      <c r="K19" s="3224">
        <v>
19</v>
      </c>
      <c r="L19" s="3223">
        <v>
44</v>
      </c>
      <c r="M19" s="3224">
        <v>
42</v>
      </c>
      <c r="N19" s="4285" t="s">
        <v>
9831</v>
      </c>
      <c r="O19" s="3222">
        <v>
16</v>
      </c>
    </row>
    <row r="20" spans="1:15" ht="18" customHeight="1">
      <c r="A20" s="2596" t="s">
        <v>
793</v>
      </c>
      <c r="B20" s="3221">
        <f t="shared" si="2"/>
        <v>
106</v>
      </c>
      <c r="C20" s="3222">
        <f t="shared" si="3"/>
        <v>
96</v>
      </c>
      <c r="D20" s="3223" t="s">
        <v>
374</v>
      </c>
      <c r="E20" s="3224" t="s">
        <v>
374</v>
      </c>
      <c r="F20" s="3223">
        <v>
18</v>
      </c>
      <c r="G20" s="3224">
        <v>
17</v>
      </c>
      <c r="H20" s="3223">
        <v>
22</v>
      </c>
      <c r="I20" s="3224">
        <v>
21</v>
      </c>
      <c r="J20" s="3223">
        <v>
22</v>
      </c>
      <c r="K20" s="3224">
        <v>
18</v>
      </c>
      <c r="L20" s="3223">
        <v>
44</v>
      </c>
      <c r="M20" s="3224">
        <v>
40</v>
      </c>
      <c r="N20" s="4285" t="s">
        <v>
9831</v>
      </c>
      <c r="O20" s="3222">
        <v>
17</v>
      </c>
    </row>
    <row r="21" spans="1:15" ht="18" customHeight="1">
      <c r="A21" s="3671" t="s">
        <v>
2638</v>
      </c>
      <c r="B21" s="3221">
        <f t="shared" si="2"/>
        <v>
125</v>
      </c>
      <c r="C21" s="3222">
        <f t="shared" si="3"/>
        <v>
103</v>
      </c>
      <c r="D21" s="3223">
        <v>
15</v>
      </c>
      <c r="E21" s="3224">
        <v>
3</v>
      </c>
      <c r="F21" s="3223">
        <v>
17</v>
      </c>
      <c r="G21" s="3224">
        <v>
17</v>
      </c>
      <c r="H21" s="3223">
        <v>
21</v>
      </c>
      <c r="I21" s="3224">
        <v>
21</v>
      </c>
      <c r="J21" s="3223">
        <v>
24</v>
      </c>
      <c r="K21" s="3224">
        <v>
20</v>
      </c>
      <c r="L21" s="3223">
        <v>
48</v>
      </c>
      <c r="M21" s="3224">
        <v>
42</v>
      </c>
      <c r="N21" s="4285" t="s">
        <v>
9831</v>
      </c>
      <c r="O21" s="3225">
        <v>
21</v>
      </c>
    </row>
    <row r="22" spans="1:15" ht="18" customHeight="1">
      <c r="A22" s="2596" t="s">
        <v>
2157</v>
      </c>
      <c r="B22" s="3221">
        <f t="shared" si="2"/>
        <v>
100</v>
      </c>
      <c r="C22" s="3222">
        <f t="shared" si="3"/>
        <v>
89</v>
      </c>
      <c r="D22" s="3223">
        <v>
9</v>
      </c>
      <c r="E22" s="3224">
        <v>
4</v>
      </c>
      <c r="F22" s="3223">
        <v>
14</v>
      </c>
      <c r="G22" s="3224">
        <v>
14</v>
      </c>
      <c r="H22" s="3223">
        <v>
17</v>
      </c>
      <c r="I22" s="3224">
        <v>
17</v>
      </c>
      <c r="J22" s="3223">
        <v>
20</v>
      </c>
      <c r="K22" s="3224">
        <v>
16</v>
      </c>
      <c r="L22" s="3223">
        <v>
40</v>
      </c>
      <c r="M22" s="3224">
        <v>
38</v>
      </c>
      <c r="N22" s="4236">
        <v>
1</v>
      </c>
      <c r="O22" s="3222">
        <v>
17</v>
      </c>
    </row>
    <row r="23" spans="1:15" ht="18" customHeight="1">
      <c r="A23" s="2596" t="s">
        <v>
2143</v>
      </c>
      <c r="B23" s="3221">
        <f t="shared" si="2"/>
        <v>
124</v>
      </c>
      <c r="C23" s="3222">
        <f t="shared" si="3"/>
        <v>
116</v>
      </c>
      <c r="D23" s="3223">
        <v>
12</v>
      </c>
      <c r="E23" s="3224">
        <v>
8</v>
      </c>
      <c r="F23" s="3223">
        <v>
20</v>
      </c>
      <c r="G23" s="3224">
        <v>
20</v>
      </c>
      <c r="H23" s="3223">
        <v>
20</v>
      </c>
      <c r="I23" s="3224">
        <v>
20</v>
      </c>
      <c r="J23" s="3223">
        <v>
24</v>
      </c>
      <c r="K23" s="3224">
        <v>
21</v>
      </c>
      <c r="L23" s="3223">
        <v>
48</v>
      </c>
      <c r="M23" s="3224">
        <v>
47</v>
      </c>
      <c r="N23" s="4236">
        <v>
1</v>
      </c>
      <c r="O23" s="3222">
        <v>
27</v>
      </c>
    </row>
    <row r="24" spans="1:15" ht="18" customHeight="1">
      <c r="A24" s="2596" t="s">
        <v>
790</v>
      </c>
      <c r="B24" s="3221">
        <f t="shared" si="2"/>
        <v>
115</v>
      </c>
      <c r="C24" s="3222">
        <f t="shared" si="3"/>
        <v>
106</v>
      </c>
      <c r="D24" s="3223">
        <v>
9</v>
      </c>
      <c r="E24" s="3224">
        <v>
4</v>
      </c>
      <c r="F24" s="3223">
        <v>
16</v>
      </c>
      <c r="G24" s="3224">
        <v>
16</v>
      </c>
      <c r="H24" s="3223">
        <v>
18</v>
      </c>
      <c r="I24" s="3224">
        <v>
18</v>
      </c>
      <c r="J24" s="3223">
        <v>
24</v>
      </c>
      <c r="K24" s="3224">
        <v>
21</v>
      </c>
      <c r="L24" s="3223">
        <v>
48</v>
      </c>
      <c r="M24" s="3224">
        <v>
47</v>
      </c>
      <c r="N24" s="4285" t="s">
        <v>
9831</v>
      </c>
      <c r="O24" s="3222">
        <v>
20</v>
      </c>
    </row>
    <row r="25" spans="1:15" ht="18" customHeight="1">
      <c r="A25" s="2596" t="s">
        <v>
2145</v>
      </c>
      <c r="B25" s="3221">
        <f t="shared" si="2"/>
        <v>
117</v>
      </c>
      <c r="C25" s="3222">
        <f t="shared" si="3"/>
        <v>
101</v>
      </c>
      <c r="D25" s="3223">
        <v>
12</v>
      </c>
      <c r="E25" s="3224">
        <v>
8</v>
      </c>
      <c r="F25" s="3223">
        <v>
15</v>
      </c>
      <c r="G25" s="3224">
        <v>
15</v>
      </c>
      <c r="H25" s="3223">
        <v>
18</v>
      </c>
      <c r="I25" s="3224">
        <v>
18</v>
      </c>
      <c r="J25" s="3223">
        <v>
24</v>
      </c>
      <c r="K25" s="3224">
        <v>
19</v>
      </c>
      <c r="L25" s="3223">
        <v>
48</v>
      </c>
      <c r="M25" s="3224">
        <v>
41</v>
      </c>
      <c r="N25" s="4285" t="s">
        <v>
9831</v>
      </c>
      <c r="O25" s="3222">
        <v>
23</v>
      </c>
    </row>
    <row r="26" spans="1:15" ht="18" customHeight="1">
      <c r="A26" s="2596" t="s">
        <v>
822</v>
      </c>
      <c r="B26" s="3221">
        <f t="shared" si="2"/>
        <v>
114</v>
      </c>
      <c r="C26" s="3222">
        <f t="shared" si="3"/>
        <v>
83</v>
      </c>
      <c r="D26" s="3223">
        <v>
9</v>
      </c>
      <c r="E26" s="3224">
        <v>
5</v>
      </c>
      <c r="F26" s="3223">
        <v>
15</v>
      </c>
      <c r="G26" s="3224">
        <v>
10</v>
      </c>
      <c r="H26" s="3223">
        <v>
18</v>
      </c>
      <c r="I26" s="3224">
        <v>
16</v>
      </c>
      <c r="J26" s="3223">
        <v>
24</v>
      </c>
      <c r="K26" s="3224">
        <v>
16</v>
      </c>
      <c r="L26" s="3223">
        <v>
48</v>
      </c>
      <c r="M26" s="3224">
        <v>
36</v>
      </c>
      <c r="N26" s="4285" t="s">
        <v>
9831</v>
      </c>
      <c r="O26" s="3222">
        <v>
20</v>
      </c>
    </row>
    <row r="27" spans="1:15" ht="18" customHeight="1">
      <c r="A27" s="2596" t="s">
        <v>
2152</v>
      </c>
      <c r="B27" s="3221">
        <f t="shared" si="2"/>
        <v>
128</v>
      </c>
      <c r="C27" s="3222">
        <f t="shared" si="3"/>
        <v>
112</v>
      </c>
      <c r="D27" s="3223">
        <v>
12</v>
      </c>
      <c r="E27" s="3224">
        <v>
4</v>
      </c>
      <c r="F27" s="3223">
        <v>
20</v>
      </c>
      <c r="G27" s="3224">
        <v>
20</v>
      </c>
      <c r="H27" s="3223">
        <v>
24</v>
      </c>
      <c r="I27" s="3224">
        <v>
22</v>
      </c>
      <c r="J27" s="3223">
        <v>
24</v>
      </c>
      <c r="K27" s="3224">
        <v>
21</v>
      </c>
      <c r="L27" s="3223">
        <v>
48</v>
      </c>
      <c r="M27" s="3224">
        <v>
45</v>
      </c>
      <c r="N27" s="4285" t="s">
        <v>
9831</v>
      </c>
      <c r="O27" s="3222">
        <v>
21</v>
      </c>
    </row>
    <row r="28" spans="1:15" ht="18" customHeight="1">
      <c r="A28" s="2596" t="s">
        <v>
2154</v>
      </c>
      <c r="B28" s="3221">
        <f t="shared" si="2"/>
        <v>
114</v>
      </c>
      <c r="C28" s="3222">
        <f t="shared" si="3"/>
        <v>
84</v>
      </c>
      <c r="D28" s="3223">
        <v>
9</v>
      </c>
      <c r="E28" s="3224">
        <v>
2</v>
      </c>
      <c r="F28" s="3223">
        <v>
15</v>
      </c>
      <c r="G28" s="3224">
        <v>
9</v>
      </c>
      <c r="H28" s="3223">
        <v>
18</v>
      </c>
      <c r="I28" s="3224">
        <v>
16</v>
      </c>
      <c r="J28" s="3223">
        <v>
24</v>
      </c>
      <c r="K28" s="3224">
        <v>
17</v>
      </c>
      <c r="L28" s="3223">
        <v>
48</v>
      </c>
      <c r="M28" s="3224">
        <v>
40</v>
      </c>
      <c r="N28" s="4285" t="s">
        <v>
9831</v>
      </c>
      <c r="O28" s="3222">
        <v>
20</v>
      </c>
    </row>
    <row r="29" spans="1:15" ht="18" customHeight="1">
      <c r="A29" s="2596" t="s">
        <v>
2546</v>
      </c>
      <c r="B29" s="3221">
        <f t="shared" si="2"/>
        <v>
111</v>
      </c>
      <c r="C29" s="3222">
        <f t="shared" si="3"/>
        <v>
96</v>
      </c>
      <c r="D29" s="3223">
        <v>
6</v>
      </c>
      <c r="E29" s="3224">
        <v>
3</v>
      </c>
      <c r="F29" s="3223">
        <v>
15</v>
      </c>
      <c r="G29" s="3224">
        <v>
15</v>
      </c>
      <c r="H29" s="3223">
        <v>
18</v>
      </c>
      <c r="I29" s="3224">
        <v>
18</v>
      </c>
      <c r="J29" s="3223">
        <v>
24</v>
      </c>
      <c r="K29" s="3224">
        <v>
22</v>
      </c>
      <c r="L29" s="3223">
        <v>
48</v>
      </c>
      <c r="M29" s="3224">
        <v>
38</v>
      </c>
      <c r="N29" s="4285" t="s">
        <v>
9831</v>
      </c>
      <c r="O29" s="3222">
        <v>
21</v>
      </c>
    </row>
    <row r="30" spans="1:15" ht="18" customHeight="1">
      <c r="A30" s="2596" t="s">
        <v>
2545</v>
      </c>
      <c r="B30" s="3221">
        <f t="shared" si="2"/>
        <v>
125</v>
      </c>
      <c r="C30" s="3222">
        <f t="shared" si="3"/>
        <v>
112</v>
      </c>
      <c r="D30" s="3223">
        <v>
9</v>
      </c>
      <c r="E30" s="3224">
        <v>
2</v>
      </c>
      <c r="F30" s="3223">
        <v>
20</v>
      </c>
      <c r="G30" s="3224">
        <v>
20</v>
      </c>
      <c r="H30" s="3223">
        <v>
24</v>
      </c>
      <c r="I30" s="3224">
        <v>
23</v>
      </c>
      <c r="J30" s="3223">
        <v>
24</v>
      </c>
      <c r="K30" s="3224">
        <v>
22</v>
      </c>
      <c r="L30" s="3223">
        <v>
48</v>
      </c>
      <c r="M30" s="3224">
        <v>
45</v>
      </c>
      <c r="N30" s="4285" t="s">
        <v>
9831</v>
      </c>
      <c r="O30" s="3222">
        <v>
24</v>
      </c>
    </row>
    <row r="31" spans="1:15" ht="18" customHeight="1">
      <c r="A31" s="2596" t="s">
        <v>
2637</v>
      </c>
      <c r="B31" s="3221">
        <f t="shared" si="2"/>
        <v>
113</v>
      </c>
      <c r="C31" s="3222">
        <f t="shared" si="3"/>
        <v>
106</v>
      </c>
      <c r="D31" s="3223">
        <v>
9</v>
      </c>
      <c r="E31" s="3224">
        <v>
4</v>
      </c>
      <c r="F31" s="3223">
        <v>
18</v>
      </c>
      <c r="G31" s="3224">
        <v>
18</v>
      </c>
      <c r="H31" s="3223">
        <v>
20</v>
      </c>
      <c r="I31" s="3224">
        <v>
20</v>
      </c>
      <c r="J31" s="3223">
        <v>
22</v>
      </c>
      <c r="K31" s="3224">
        <v>
22</v>
      </c>
      <c r="L31" s="3223">
        <v>
44</v>
      </c>
      <c r="M31" s="3224">
        <v>
42</v>
      </c>
      <c r="N31" s="4236">
        <v>
1</v>
      </c>
      <c r="O31" s="3222">
        <v>
22</v>
      </c>
    </row>
    <row r="32" spans="1:15" ht="18" customHeight="1">
      <c r="A32" s="2596" t="s">
        <v>
2165</v>
      </c>
      <c r="B32" s="3221">
        <f t="shared" si="2"/>
        <v>
114</v>
      </c>
      <c r="C32" s="3222">
        <f t="shared" si="3"/>
        <v>
98</v>
      </c>
      <c r="D32" s="3223">
        <v>
9</v>
      </c>
      <c r="E32" s="3224">
        <v>
4</v>
      </c>
      <c r="F32" s="3223">
        <v>
15</v>
      </c>
      <c r="G32" s="3224">
        <v>
13</v>
      </c>
      <c r="H32" s="3223">
        <v>
18</v>
      </c>
      <c r="I32" s="3224">
        <v>
18</v>
      </c>
      <c r="J32" s="3223">
        <v>
24</v>
      </c>
      <c r="K32" s="3224">
        <v>
17</v>
      </c>
      <c r="L32" s="3223">
        <v>
48</v>
      </c>
      <c r="M32" s="3224">
        <v>
46</v>
      </c>
      <c r="N32" s="4285" t="s">
        <v>
9831</v>
      </c>
      <c r="O32" s="3222">
        <v>
20</v>
      </c>
    </row>
    <row r="33" spans="1:27" ht="18" customHeight="1">
      <c r="A33" s="2596" t="s">
        <v>
795</v>
      </c>
      <c r="B33" s="3221">
        <f t="shared" si="2"/>
        <v>
117</v>
      </c>
      <c r="C33" s="3222">
        <f t="shared" si="3"/>
        <v>
94</v>
      </c>
      <c r="D33" s="3223">
        <v>
12</v>
      </c>
      <c r="E33" s="3224">
        <v>
6</v>
      </c>
      <c r="F33" s="3223">
        <v>
15</v>
      </c>
      <c r="G33" s="3224">
        <v>
15</v>
      </c>
      <c r="H33" s="3223">
        <v>
18</v>
      </c>
      <c r="I33" s="3224">
        <v>
18</v>
      </c>
      <c r="J33" s="3223">
        <v>
24</v>
      </c>
      <c r="K33" s="3224">
        <v>
17</v>
      </c>
      <c r="L33" s="3223">
        <v>
48</v>
      </c>
      <c r="M33" s="3224">
        <v>
38</v>
      </c>
      <c r="N33" s="4285" t="s">
        <v>
9831</v>
      </c>
      <c r="O33" s="3225">
        <v>
21</v>
      </c>
    </row>
    <row r="34" spans="1:27" ht="18" customHeight="1">
      <c r="A34" s="2596" t="s">
        <v>
2161</v>
      </c>
      <c r="B34" s="3221">
        <f t="shared" si="2"/>
        <v>
115</v>
      </c>
      <c r="C34" s="3222">
        <f t="shared" si="3"/>
        <v>
102</v>
      </c>
      <c r="D34" s="3223">
        <v>
9</v>
      </c>
      <c r="E34" s="3224">
        <v>
3</v>
      </c>
      <c r="F34" s="3223">
        <v>
17</v>
      </c>
      <c r="G34" s="3224">
        <v>
16</v>
      </c>
      <c r="H34" s="3223">
        <v>
17</v>
      </c>
      <c r="I34" s="3224">
        <v>
17</v>
      </c>
      <c r="J34" s="3223">
        <v>
24</v>
      </c>
      <c r="K34" s="3224">
        <v>
23</v>
      </c>
      <c r="L34" s="3223">
        <v>
48</v>
      </c>
      <c r="M34" s="3224">
        <v>
43</v>
      </c>
      <c r="N34" s="4236">
        <v>
2</v>
      </c>
      <c r="O34" s="3222">
        <v>
21</v>
      </c>
    </row>
    <row r="35" spans="1:27" ht="18" customHeight="1">
      <c r="A35" s="2596" t="s">
        <v>
2636</v>
      </c>
      <c r="B35" s="3221">
        <f t="shared" si="2"/>
        <v>
117</v>
      </c>
      <c r="C35" s="3222">
        <f t="shared" si="3"/>
        <v>
105</v>
      </c>
      <c r="D35" s="3223">
        <v>
12</v>
      </c>
      <c r="E35" s="3224">
        <v>
8</v>
      </c>
      <c r="F35" s="3223">
        <v>
15</v>
      </c>
      <c r="G35" s="3224">
        <v>
15</v>
      </c>
      <c r="H35" s="3223">
        <v>
18</v>
      </c>
      <c r="I35" s="3224">
        <v>
18</v>
      </c>
      <c r="J35" s="3223">
        <v>
24</v>
      </c>
      <c r="K35" s="3224">
        <v>
22</v>
      </c>
      <c r="L35" s="3223">
        <v>
48</v>
      </c>
      <c r="M35" s="3224">
        <v>
42</v>
      </c>
      <c r="N35" s="4236">
        <v>
1</v>
      </c>
      <c r="O35" s="3222">
        <v>
22</v>
      </c>
    </row>
    <row r="36" spans="1:27" ht="18" customHeight="1">
      <c r="A36" s="2596" t="s">
        <v>
2635</v>
      </c>
      <c r="B36" s="3221">
        <f t="shared" si="2"/>
        <v>
117</v>
      </c>
      <c r="C36" s="3222">
        <f t="shared" si="3"/>
        <v>
84</v>
      </c>
      <c r="D36" s="3223">
        <v>
12</v>
      </c>
      <c r="E36" s="3224">
        <v>
2</v>
      </c>
      <c r="F36" s="3223">
        <v>
15</v>
      </c>
      <c r="G36" s="3224">
        <v>
15</v>
      </c>
      <c r="H36" s="3223">
        <v>
18</v>
      </c>
      <c r="I36" s="3224">
        <v>
18</v>
      </c>
      <c r="J36" s="3223">
        <v>
24</v>
      </c>
      <c r="K36" s="3224">
        <v>
15</v>
      </c>
      <c r="L36" s="3223">
        <v>
48</v>
      </c>
      <c r="M36" s="3224">
        <v>
34</v>
      </c>
      <c r="N36" s="4236">
        <v>
1</v>
      </c>
      <c r="O36" s="3222">
        <v>
24</v>
      </c>
    </row>
    <row r="37" spans="1:27" ht="18" customHeight="1">
      <c r="A37" s="2596" t="s">
        <v>
827</v>
      </c>
      <c r="B37" s="3221">
        <f t="shared" si="2"/>
        <v>
110</v>
      </c>
      <c r="C37" s="3222">
        <f t="shared" si="3"/>
        <v>
77</v>
      </c>
      <c r="D37" s="3223">
        <v>
9</v>
      </c>
      <c r="E37" s="3224">
        <v>
0</v>
      </c>
      <c r="F37" s="3223">
        <v>
13</v>
      </c>
      <c r="G37" s="3224">
        <v>
11</v>
      </c>
      <c r="H37" s="3223">
        <v>
16</v>
      </c>
      <c r="I37" s="3224">
        <v>
15</v>
      </c>
      <c r="J37" s="3223">
        <v>
24</v>
      </c>
      <c r="K37" s="3224">
        <v>
14</v>
      </c>
      <c r="L37" s="3223">
        <v>
48</v>
      </c>
      <c r="M37" s="3224">
        <v>
37</v>
      </c>
      <c r="N37" s="4285" t="s">
        <v>
9831</v>
      </c>
      <c r="O37" s="3222">
        <v>
19</v>
      </c>
    </row>
    <row r="38" spans="1:27" ht="18" customHeight="1">
      <c r="A38" s="2596" t="s">
        <v>
794</v>
      </c>
      <c r="B38" s="3221">
        <f t="shared" si="2"/>
        <v>
117</v>
      </c>
      <c r="C38" s="3222">
        <f t="shared" si="3"/>
        <v>
106</v>
      </c>
      <c r="D38" s="3223">
        <v>
12</v>
      </c>
      <c r="E38" s="3224">
        <v>
5</v>
      </c>
      <c r="F38" s="3223">
        <v>
15</v>
      </c>
      <c r="G38" s="3224">
        <v>
15</v>
      </c>
      <c r="H38" s="3223">
        <v>
18</v>
      </c>
      <c r="I38" s="3224">
        <v>
18</v>
      </c>
      <c r="J38" s="3223">
        <v>
24</v>
      </c>
      <c r="K38" s="3224">
        <v>
20</v>
      </c>
      <c r="L38" s="3223">
        <v>
48</v>
      </c>
      <c r="M38" s="3224">
        <v>
48</v>
      </c>
      <c r="N38" s="4285" t="s">
        <v>
9831</v>
      </c>
      <c r="O38" s="3222">
        <v>
21</v>
      </c>
    </row>
    <row r="39" spans="1:27" ht="18" customHeight="1">
      <c r="A39" s="2596" t="s">
        <v>
2162</v>
      </c>
      <c r="B39" s="3221">
        <f t="shared" si="2"/>
        <v>
111</v>
      </c>
      <c r="C39" s="3222">
        <f t="shared" si="3"/>
        <v>
101</v>
      </c>
      <c r="D39" s="3223">
        <v>
6</v>
      </c>
      <c r="E39" s="3224">
        <v>
1</v>
      </c>
      <c r="F39" s="3223">
        <v>
15</v>
      </c>
      <c r="G39" s="3224">
        <v>
15</v>
      </c>
      <c r="H39" s="3223">
        <v>
18</v>
      </c>
      <c r="I39" s="3224">
        <v>
18</v>
      </c>
      <c r="J39" s="3223">
        <v>
24</v>
      </c>
      <c r="K39" s="3224">
        <v>
24</v>
      </c>
      <c r="L39" s="3223">
        <v>
48</v>
      </c>
      <c r="M39" s="3224">
        <v>
43</v>
      </c>
      <c r="N39" s="4236">
        <v>
1</v>
      </c>
      <c r="O39" s="3222">
        <v>
22</v>
      </c>
    </row>
    <row r="40" spans="1:27" ht="18" customHeight="1">
      <c r="A40" s="2596" t="s">
        <v>
2153</v>
      </c>
      <c r="B40" s="3221">
        <f t="shared" si="2"/>
        <v>
147</v>
      </c>
      <c r="C40" s="3222">
        <f t="shared" si="3"/>
        <v>
131</v>
      </c>
      <c r="D40" s="3223">
        <v>
12</v>
      </c>
      <c r="E40" s="3224">
        <v>
7</v>
      </c>
      <c r="F40" s="3223">
        <v>
15</v>
      </c>
      <c r="G40" s="3224">
        <v>
15</v>
      </c>
      <c r="H40" s="3223">
        <v>
30</v>
      </c>
      <c r="I40" s="3224">
        <v>
30</v>
      </c>
      <c r="J40" s="3223">
        <v>
30</v>
      </c>
      <c r="K40" s="3224">
        <v>
27</v>
      </c>
      <c r="L40" s="3223">
        <v>
60</v>
      </c>
      <c r="M40" s="3224">
        <v>
52</v>
      </c>
      <c r="N40" s="4285" t="s">
        <v>
9831</v>
      </c>
      <c r="O40" s="3222">
        <v>
30</v>
      </c>
    </row>
    <row r="41" spans="1:27" ht="18" customHeight="1">
      <c r="A41" s="2596" t="s">
        <v>
2634</v>
      </c>
      <c r="B41" s="3221">
        <f t="shared" si="2"/>
        <v>
108</v>
      </c>
      <c r="C41" s="3222">
        <f t="shared" si="3"/>
        <v>
76</v>
      </c>
      <c r="D41" s="3223">
        <v>
3</v>
      </c>
      <c r="E41" s="3224">
        <v>
3</v>
      </c>
      <c r="F41" s="3223">
        <v>
15</v>
      </c>
      <c r="G41" s="3224">
        <v>
8</v>
      </c>
      <c r="H41" s="3223">
        <v>
18</v>
      </c>
      <c r="I41" s="3224">
        <v>
12</v>
      </c>
      <c r="J41" s="3223">
        <v>
24</v>
      </c>
      <c r="K41" s="3224">
        <v>
16</v>
      </c>
      <c r="L41" s="3223">
        <v>
48</v>
      </c>
      <c r="M41" s="3224">
        <v>
37</v>
      </c>
      <c r="N41" s="4285" t="s">
        <v>
9831</v>
      </c>
      <c r="O41" s="3222">
        <v>
18</v>
      </c>
    </row>
    <row r="42" spans="1:27" ht="18" customHeight="1">
      <c r="A42" s="2596" t="s">
        <v>
2633</v>
      </c>
      <c r="B42" s="3221">
        <f t="shared" si="2"/>
        <v>
114</v>
      </c>
      <c r="C42" s="3222">
        <f t="shared" si="3"/>
        <v>
108</v>
      </c>
      <c r="D42" s="3223">
        <v>
9</v>
      </c>
      <c r="E42" s="3224">
        <v>
8</v>
      </c>
      <c r="F42" s="3223">
        <v>
15</v>
      </c>
      <c r="G42" s="3224">
        <v>
15</v>
      </c>
      <c r="H42" s="3223">
        <v>
18</v>
      </c>
      <c r="I42" s="3224">
        <v>
18</v>
      </c>
      <c r="J42" s="3223">
        <v>
24</v>
      </c>
      <c r="K42" s="3224">
        <v>
23</v>
      </c>
      <c r="L42" s="3223">
        <v>
48</v>
      </c>
      <c r="M42" s="3224">
        <v>
44</v>
      </c>
      <c r="N42" s="4236">
        <v>
1</v>
      </c>
      <c r="O42" s="3222">
        <v>
41</v>
      </c>
    </row>
    <row r="43" spans="1:27" ht="18" customHeight="1">
      <c r="A43" s="2596" t="s">
        <v>
2632</v>
      </c>
      <c r="B43" s="3221">
        <f t="shared" si="2"/>
        <v>
102</v>
      </c>
      <c r="C43" s="3222">
        <f t="shared" si="3"/>
        <v>
90</v>
      </c>
      <c r="D43" s="3223">
        <v>
12</v>
      </c>
      <c r="E43" s="3224">
        <v>
4</v>
      </c>
      <c r="F43" s="3223">
        <v>
15</v>
      </c>
      <c r="G43" s="3224">
        <v>
15</v>
      </c>
      <c r="H43" s="3223">
        <v>
16</v>
      </c>
      <c r="I43" s="3224">
        <v>
15</v>
      </c>
      <c r="J43" s="3223">
        <v>
19</v>
      </c>
      <c r="K43" s="3224">
        <v>
18</v>
      </c>
      <c r="L43" s="3223">
        <v>
40</v>
      </c>
      <c r="M43" s="3224">
        <v>
38</v>
      </c>
      <c r="N43" s="4285" t="s">
        <v>
9831</v>
      </c>
      <c r="O43" s="3222">
        <v>
21</v>
      </c>
    </row>
    <row r="44" spans="1:27" ht="18" customHeight="1">
      <c r="A44" s="3233" t="s">
        <v>
2631</v>
      </c>
      <c r="B44" s="3221">
        <f t="shared" si="2"/>
        <v>
64</v>
      </c>
      <c r="C44" s="3222">
        <f t="shared" si="3"/>
        <v>
62</v>
      </c>
      <c r="D44" s="3223">
        <v>
7</v>
      </c>
      <c r="E44" s="3224">
        <v>
7</v>
      </c>
      <c r="F44" s="3223">
        <v>
10</v>
      </c>
      <c r="G44" s="3224">
        <v>
10</v>
      </c>
      <c r="H44" s="3223">
        <v>
11</v>
      </c>
      <c r="I44" s="3224">
        <v>
11</v>
      </c>
      <c r="J44" s="3223">
        <v>
12</v>
      </c>
      <c r="K44" s="3224">
        <v>
11</v>
      </c>
      <c r="L44" s="3223">
        <v>
24</v>
      </c>
      <c r="M44" s="3224">
        <v>
23</v>
      </c>
      <c r="N44" s="4285" t="s">
        <v>
9831</v>
      </c>
      <c r="O44" s="3222">
        <v>
28</v>
      </c>
    </row>
    <row r="45" spans="1:27" ht="18" customHeight="1">
      <c r="A45" s="2695" t="s">
        <v>
2630</v>
      </c>
      <c r="B45" s="3226">
        <f t="shared" si="2"/>
        <v>
104</v>
      </c>
      <c r="C45" s="3227">
        <f t="shared" si="3"/>
        <v>
92</v>
      </c>
      <c r="D45" s="3228">
        <v>
6</v>
      </c>
      <c r="E45" s="3229">
        <v>
2</v>
      </c>
      <c r="F45" s="3228">
        <v>
15</v>
      </c>
      <c r="G45" s="3229">
        <v>
15</v>
      </c>
      <c r="H45" s="3228">
        <v>
17</v>
      </c>
      <c r="I45" s="3229">
        <v>
16</v>
      </c>
      <c r="J45" s="3228">
        <v>
22</v>
      </c>
      <c r="K45" s="3229">
        <v>
17</v>
      </c>
      <c r="L45" s="3228">
        <v>
44</v>
      </c>
      <c r="M45" s="3229">
        <v>
42</v>
      </c>
      <c r="N45" s="4236">
        <v>
1</v>
      </c>
      <c r="O45" s="3222">
        <v>
20</v>
      </c>
    </row>
    <row r="46" spans="1:27" s="1670" customFormat="1" ht="15" customHeight="1">
      <c r="A46" s="35" t="s">
        <v>
2629</v>
      </c>
      <c r="B46" s="3143"/>
      <c r="C46" s="1676"/>
      <c r="D46" s="1676"/>
      <c r="E46" s="1676"/>
      <c r="F46" s="1676"/>
      <c r="G46" s="1676"/>
      <c r="H46" s="1676"/>
      <c r="I46" s="1676"/>
      <c r="J46" s="1676"/>
      <c r="K46" s="1676"/>
      <c r="L46" s="3215"/>
      <c r="M46" s="3215"/>
      <c r="N46" s="1676"/>
      <c r="O46" s="1676"/>
      <c r="P46" s="1671"/>
      <c r="Q46" s="1671"/>
      <c r="R46" s="1671"/>
      <c r="S46" s="1671"/>
      <c r="T46" s="1671"/>
      <c r="U46" s="1671"/>
      <c r="V46" s="1671"/>
      <c r="W46" s="1671"/>
      <c r="X46" s="1671"/>
      <c r="Y46" s="1671"/>
      <c r="Z46" s="1671"/>
      <c r="AA46" s="1671"/>
    </row>
    <row r="47" spans="1:27" s="1670" customFormat="1" ht="15" customHeight="1">
      <c r="A47" s="4124" t="s">
        <v>
9652</v>
      </c>
      <c r="B47" s="4124"/>
      <c r="C47" s="1674"/>
      <c r="D47" s="1674"/>
      <c r="E47" s="1674"/>
      <c r="F47" s="1674"/>
      <c r="G47" s="1674"/>
      <c r="H47" s="1674"/>
      <c r="I47" s="1674"/>
      <c r="J47" s="1674"/>
      <c r="K47" s="1674"/>
      <c r="L47" s="1674"/>
      <c r="M47" s="1674"/>
      <c r="N47" s="1674"/>
      <c r="O47" s="1674"/>
      <c r="P47" s="1671"/>
      <c r="Q47" s="1671"/>
      <c r="R47" s="1671"/>
      <c r="S47" s="1671"/>
      <c r="T47" s="1671"/>
      <c r="U47" s="1671"/>
      <c r="V47" s="1671"/>
      <c r="W47" s="1671"/>
      <c r="X47" s="1671"/>
      <c r="Y47" s="1671"/>
      <c r="Z47" s="1671"/>
      <c r="AA47" s="1671"/>
    </row>
    <row r="48" spans="1:27" s="1670" customFormat="1" ht="15" customHeight="1">
      <c r="A48" s="1675" t="s">
        <v>
9651</v>
      </c>
      <c r="B48" s="1675"/>
      <c r="C48" s="1674"/>
      <c r="D48" s="1674"/>
      <c r="E48" s="1674"/>
      <c r="F48" s="1674"/>
      <c r="G48" s="1674"/>
      <c r="H48" s="1674"/>
      <c r="I48" s="1674"/>
      <c r="J48" s="1674"/>
      <c r="K48" s="1674"/>
      <c r="L48" s="1674"/>
      <c r="M48" s="1674"/>
      <c r="N48" s="1674"/>
      <c r="O48" s="1674"/>
      <c r="P48" s="1671"/>
      <c r="Q48" s="1671"/>
      <c r="R48" s="1671"/>
      <c r="S48" s="1671"/>
      <c r="T48" s="1671"/>
      <c r="U48" s="1671"/>
      <c r="V48" s="1671"/>
      <c r="W48" s="1671"/>
      <c r="X48" s="1671"/>
      <c r="Y48" s="1671"/>
      <c r="Z48" s="1671"/>
      <c r="AA48" s="1671"/>
    </row>
    <row r="49" spans="1:27" s="1670" customFormat="1" ht="15" customHeight="1">
      <c r="A49" s="1672" t="s">
        <v>
2628</v>
      </c>
      <c r="B49" s="1672"/>
      <c r="C49" s="1672"/>
      <c r="E49" s="1672"/>
      <c r="G49" s="1672"/>
      <c r="H49" s="1673"/>
      <c r="I49" s="1672"/>
      <c r="J49" s="1673"/>
      <c r="K49" s="1672"/>
      <c r="L49" s="1672"/>
      <c r="M49" s="1672"/>
      <c r="N49" s="1673"/>
      <c r="O49" s="1672"/>
      <c r="P49" s="1671"/>
      <c r="Q49" s="1671"/>
      <c r="R49" s="1671"/>
      <c r="S49" s="1671"/>
      <c r="T49" s="1671"/>
      <c r="U49" s="1671"/>
      <c r="V49" s="1671"/>
      <c r="W49" s="1671"/>
      <c r="X49" s="1671"/>
      <c r="Y49" s="1671"/>
      <c r="Z49" s="1671"/>
      <c r="AA49" s="1671"/>
    </row>
    <row r="50" spans="1:27">
      <c r="A50" s="1665"/>
      <c r="B50" s="1665"/>
      <c r="C50" s="1665"/>
      <c r="D50" s="1610"/>
      <c r="E50" s="1665"/>
      <c r="F50" s="1610"/>
      <c r="G50" s="1665"/>
      <c r="H50" s="1610"/>
      <c r="I50" s="1665"/>
      <c r="J50" s="1610"/>
      <c r="K50" s="1665"/>
      <c r="L50" s="1665"/>
      <c r="M50" s="1665"/>
      <c r="N50" s="1610"/>
      <c r="O50" s="1665"/>
    </row>
    <row r="51" spans="1:27">
      <c r="A51" s="1665"/>
      <c r="B51" s="1665"/>
      <c r="D51" s="1665"/>
      <c r="E51" s="1665"/>
      <c r="F51" s="1665"/>
      <c r="G51" s="1665"/>
      <c r="H51" s="1669"/>
      <c r="I51" s="1665"/>
      <c r="J51" s="1669"/>
      <c r="K51" s="1665"/>
      <c r="L51" s="1665"/>
      <c r="M51" s="1665"/>
      <c r="N51" s="1669"/>
      <c r="O51" s="1665"/>
    </row>
    <row r="52" spans="1:27">
      <c r="A52" s="1665"/>
      <c r="B52" s="1665"/>
      <c r="C52" s="1665"/>
      <c r="D52" s="1665"/>
      <c r="E52" s="1665"/>
      <c r="F52" s="1665"/>
      <c r="G52" s="1665"/>
      <c r="H52" s="1667"/>
      <c r="I52" s="1665"/>
      <c r="J52" s="1667"/>
      <c r="K52" s="1665"/>
      <c r="L52" s="1665"/>
      <c r="M52" s="1665"/>
      <c r="N52" s="1667"/>
      <c r="O52" s="1665"/>
    </row>
    <row r="53" spans="1:27">
      <c r="A53" s="1665"/>
      <c r="B53" s="1665"/>
      <c r="C53" s="1665"/>
      <c r="D53" s="1665"/>
      <c r="E53" s="1665"/>
      <c r="F53" s="1665"/>
      <c r="G53" s="1665"/>
      <c r="H53" s="1667"/>
      <c r="I53" s="1665"/>
      <c r="J53" s="1667"/>
      <c r="K53" s="1665"/>
      <c r="L53" s="1665"/>
      <c r="M53" s="1665"/>
      <c r="N53" s="1667"/>
      <c r="O53" s="1665"/>
    </row>
    <row r="54" spans="1:27">
      <c r="A54" s="1665"/>
      <c r="B54" s="1665"/>
      <c r="C54" s="1665"/>
      <c r="D54" s="1665"/>
      <c r="E54" s="1665"/>
      <c r="F54" s="1665"/>
      <c r="G54" s="1665"/>
      <c r="H54" s="1667"/>
      <c r="I54" s="1665"/>
      <c r="J54" s="1668"/>
      <c r="K54" s="1665"/>
      <c r="L54" s="1665"/>
      <c r="M54" s="1665"/>
      <c r="N54" s="1668"/>
      <c r="O54" s="1665"/>
    </row>
    <row r="55" spans="1:27">
      <c r="A55" s="1665"/>
      <c r="B55" s="1665"/>
      <c r="C55" s="1665"/>
      <c r="D55" s="1667"/>
      <c r="E55" s="1665"/>
      <c r="F55" s="1667"/>
      <c r="G55" s="1665"/>
      <c r="H55" s="1667"/>
      <c r="I55" s="1665"/>
      <c r="J55" s="1667"/>
      <c r="K55" s="1665"/>
      <c r="L55" s="1665"/>
      <c r="M55" s="1665"/>
      <c r="N55" s="1667"/>
      <c r="O55" s="1665"/>
    </row>
    <row r="56" spans="1:27">
      <c r="D56" s="1666"/>
      <c r="F56" s="1666"/>
      <c r="H56" s="1666"/>
      <c r="J56" s="1666"/>
      <c r="N56" s="1666"/>
    </row>
    <row r="57" spans="1:27">
      <c r="D57" s="1666"/>
      <c r="F57" s="1666"/>
      <c r="H57" s="1666"/>
      <c r="J57" s="1666"/>
      <c r="N57" s="1666"/>
    </row>
  </sheetData>
  <mergeCells count="12">
    <mergeCell ref="A1:E1"/>
    <mergeCell ref="A2:E2"/>
    <mergeCell ref="O5:O6"/>
    <mergeCell ref="A5:A6"/>
    <mergeCell ref="D6:E6"/>
    <mergeCell ref="F6:G6"/>
    <mergeCell ref="H6:I6"/>
    <mergeCell ref="J6:K6"/>
    <mergeCell ref="L6:M6"/>
    <mergeCell ref="B6:C6"/>
    <mergeCell ref="B5:N5"/>
    <mergeCell ref="A3:O3"/>
  </mergeCells>
  <phoneticPr fontId="25"/>
  <pageMargins left="0.70866141732283472" right="0.70866141732283472" top="0.74803149606299213" bottom="0.74803149606299213" header="0.31496062992125984" footer="0.3149606299212598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pageSetUpPr fitToPage="1"/>
  </sheetPr>
  <dimension ref="A1:V105"/>
  <sheetViews>
    <sheetView zoomScaleNormal="100" zoomScaleSheetLayoutView="100" workbookViewId="0">
      <pane ySplit="9" topLeftCell="A10" activePane="bottomLeft" state="frozen"/>
      <selection activeCell="B23" sqref="B23"/>
      <selection pane="bottomLeft" activeCell="B23" sqref="B23"/>
    </sheetView>
  </sheetViews>
  <sheetFormatPr defaultColWidth="9" defaultRowHeight="14.25"/>
  <cols>
    <col min="1" max="2" width="25.625" style="1664" customWidth="1"/>
    <col min="3" max="4" width="16.625" style="1664" customWidth="1"/>
    <col min="5" max="9" width="8.625" style="1664" customWidth="1"/>
    <col min="10" max="21" width="9" style="1665"/>
    <col min="22" max="16384" width="9" style="1664"/>
  </cols>
  <sheetData>
    <row r="1" spans="1:22" s="1482" customFormat="1" ht="20.100000000000001" customHeight="1">
      <c r="A1" s="4569" t="str">
        <f>
HYPERLINK("#目次!A1","【目次に戻る】")</f>
        <v>
【目次に戻る】</v>
      </c>
      <c r="B1" s="4569"/>
      <c r="C1" s="4569"/>
      <c r="D1" s="4569"/>
      <c r="E1" s="3120"/>
      <c r="F1" s="3120"/>
      <c r="G1" s="3120"/>
      <c r="H1" s="3120"/>
      <c r="I1" s="3120"/>
      <c r="J1" s="3120"/>
      <c r="K1" s="3120"/>
      <c r="L1" s="3120"/>
      <c r="M1" s="3120"/>
      <c r="N1" s="3120"/>
      <c r="O1" s="3120"/>
      <c r="P1" s="3120"/>
      <c r="Q1" s="3120"/>
      <c r="R1" s="3120"/>
      <c r="S1" s="3120"/>
      <c r="T1" s="3120"/>
      <c r="U1" s="3120"/>
      <c r="V1" s="3120"/>
    </row>
    <row r="2" spans="1:22" s="1482" customFormat="1" ht="20.100000000000001" customHeight="1">
      <c r="A2" s="4569" t="str">
        <f>
HYPERLINK("#業務所管課別目次!A1","【業務所管課別目次に戻る】")</f>
        <v>
【業務所管課別目次に戻る】</v>
      </c>
      <c r="B2" s="4569"/>
      <c r="C2" s="4569"/>
      <c r="D2" s="4569"/>
      <c r="E2" s="3120"/>
      <c r="F2" s="3120"/>
      <c r="G2" s="3120"/>
      <c r="H2" s="3120"/>
      <c r="I2" s="3120"/>
      <c r="J2" s="3120"/>
      <c r="K2" s="3120"/>
      <c r="L2" s="3120"/>
      <c r="M2" s="3120"/>
      <c r="N2" s="3120"/>
      <c r="O2" s="3120"/>
      <c r="P2" s="3120"/>
      <c r="Q2" s="3120"/>
      <c r="R2" s="3120"/>
      <c r="S2" s="3120"/>
      <c r="T2" s="3120"/>
      <c r="U2" s="3120"/>
      <c r="V2" s="3120"/>
    </row>
    <row r="3" spans="1:22" s="1684" customFormat="1" ht="26.1" customHeight="1">
      <c r="A3" s="5375" t="s">
        <v>
7551</v>
      </c>
      <c r="B3" s="5375"/>
      <c r="C3" s="5375"/>
      <c r="D3" s="5375"/>
      <c r="E3" s="5375"/>
      <c r="F3" s="5375"/>
      <c r="G3" s="5375"/>
      <c r="H3" s="5375"/>
      <c r="I3" s="5375"/>
      <c r="J3" s="1685"/>
      <c r="K3" s="1685"/>
      <c r="L3" s="1685"/>
      <c r="M3" s="1685"/>
      <c r="N3" s="1685"/>
      <c r="O3" s="1685"/>
      <c r="P3" s="1685"/>
      <c r="Q3" s="1685"/>
      <c r="R3" s="1685"/>
      <c r="S3" s="1685"/>
      <c r="T3" s="1685"/>
      <c r="U3" s="1685"/>
    </row>
    <row r="4" spans="1:22" ht="15" customHeight="1">
      <c r="B4" s="1664" t="s">
        <v>
6446</v>
      </c>
    </row>
    <row r="5" spans="1:22" s="126" customFormat="1" ht="20.100000000000001" customHeight="1">
      <c r="A5" s="5283" t="s">
        <v>
7518</v>
      </c>
      <c r="B5" s="5283"/>
      <c r="C5" s="5283"/>
      <c r="D5" s="5283"/>
      <c r="E5" s="5283"/>
      <c r="F5" s="5283"/>
      <c r="G5" s="5283"/>
      <c r="H5" s="5283"/>
      <c r="I5" s="5283"/>
      <c r="J5" s="3300"/>
      <c r="K5" s="3300"/>
      <c r="L5" s="3300"/>
      <c r="M5" s="3300"/>
      <c r="N5" s="3300"/>
      <c r="O5" s="3452"/>
      <c r="P5" s="127"/>
    </row>
    <row r="6" spans="1:22" s="1670" customFormat="1" ht="15" customHeight="1" thickBot="1">
      <c r="A6" s="1670" t="s">
        <v>
9294</v>
      </c>
      <c r="I6" s="1682" t="s">
        <v>
9280</v>
      </c>
      <c r="J6" s="1671"/>
      <c r="K6" s="1671"/>
      <c r="L6" s="1671"/>
      <c r="M6" s="1671"/>
      <c r="N6" s="1671"/>
      <c r="O6" s="1671"/>
      <c r="P6" s="1671"/>
      <c r="Q6" s="1671"/>
      <c r="R6" s="1671"/>
      <c r="S6" s="1671"/>
      <c r="T6" s="1671"/>
      <c r="U6" s="1671"/>
    </row>
    <row r="7" spans="1:22" ht="18" customHeight="1" thickTop="1">
      <c r="A7" s="5376" t="s">
        <v>
10362</v>
      </c>
      <c r="B7" s="5380" t="s">
        <v>
4193</v>
      </c>
      <c r="C7" s="5380" t="s">
        <v>
6358</v>
      </c>
      <c r="D7" s="5383" t="s">
        <v>
4195</v>
      </c>
      <c r="E7" s="5378" t="s">
        <v>
6265</v>
      </c>
      <c r="F7" s="5378"/>
      <c r="G7" s="5378"/>
      <c r="H7" s="5378"/>
      <c r="I7" s="5379"/>
    </row>
    <row r="8" spans="1:22" ht="24.95" customHeight="1">
      <c r="A8" s="5377"/>
      <c r="B8" s="5381"/>
      <c r="C8" s="5381"/>
      <c r="D8" s="5382"/>
      <c r="E8" s="3216" t="s">
        <v>
6260</v>
      </c>
      <c r="F8" s="3216" t="s">
        <v>
5215</v>
      </c>
      <c r="G8" s="3216" t="s">
        <v>
6262</v>
      </c>
      <c r="H8" s="3216" t="s">
        <v>
6264</v>
      </c>
      <c r="I8" s="3254" t="s">
        <v>
6355</v>
      </c>
    </row>
    <row r="9" spans="1:22" ht="18" customHeight="1">
      <c r="A9" s="3255" t="s">
        <v>
1388</v>
      </c>
      <c r="B9" s="3256" t="str">
        <f>
"全"&amp;COUNTA(B10:B96)&amp;"園"</f>
        <v>
全87園</v>
      </c>
      <c r="C9" s="3264" t="s">
        <v>
378</v>
      </c>
      <c r="D9" s="3673">
        <f>
SUM(D10:D96)</f>
        <v>
55609.010000000024</v>
      </c>
      <c r="E9" s="3711">
        <f>
IF(COUNTIF(E10:E96,"〇")=0,"-",COUNTIF(E10:E96,"〇"))</f>
        <v>
80</v>
      </c>
      <c r="F9" s="3711">
        <f>
IF(COUNTIF(F10:F96,"〇")=0,"-",COUNTIF(F10:F96,"〇"))</f>
        <v>
84</v>
      </c>
      <c r="G9" s="3711">
        <f>
IF(COUNTIF(G10:G96,"〇")=0,"-",COUNTIF(G10:G96,"〇"))</f>
        <v>
1</v>
      </c>
      <c r="H9" s="3711">
        <f>
IF(COUNTIF(H10:H96,"〇")=0,"-",COUNTIF(H10:H96,"〇"))</f>
        <v>
87</v>
      </c>
      <c r="I9" s="3712">
        <f>
IF(COUNTIF(I10:I96,"〇")=0,"-",COUNTIF(I10:I96,"〇"))</f>
        <v>
87</v>
      </c>
    </row>
    <row r="10" spans="1:22" ht="18" customHeight="1">
      <c r="A10" s="2991" t="s">
        <v>
789</v>
      </c>
      <c r="B10" s="3257" t="s">
        <v>
6359</v>
      </c>
      <c r="C10" s="3265">
        <v>
36982</v>
      </c>
      <c r="D10" s="3676">
        <v>
790.98</v>
      </c>
      <c r="E10" s="3251" t="s">
        <v>
5657</v>
      </c>
      <c r="F10" s="3251" t="s">
        <v>
5657</v>
      </c>
      <c r="G10" s="3251"/>
      <c r="H10" s="3260" t="s">
        <v>
5657</v>
      </c>
      <c r="I10" s="3261" t="s">
        <v>
5657</v>
      </c>
    </row>
    <row r="11" spans="1:22" ht="18" customHeight="1">
      <c r="A11" s="2702" t="s">
        <v>
2713</v>
      </c>
      <c r="B11" s="3257" t="s">
        <v>
6360</v>
      </c>
      <c r="C11" s="3265">
        <v>
17715</v>
      </c>
      <c r="D11" s="3676">
        <v>
1540.74</v>
      </c>
      <c r="E11" s="3251"/>
      <c r="F11" s="3251" t="s">
        <v>
5657</v>
      </c>
      <c r="G11" s="3251"/>
      <c r="H11" s="3260" t="s">
        <v>
5657</v>
      </c>
      <c r="I11" s="3261" t="s">
        <v>
5657</v>
      </c>
    </row>
    <row r="12" spans="1:22" ht="18" customHeight="1">
      <c r="A12" s="2702" t="s">
        <v>
838</v>
      </c>
      <c r="B12" s="3257" t="s">
        <v>
6361</v>
      </c>
      <c r="C12" s="3265">
        <v>
17715</v>
      </c>
      <c r="D12" s="3676">
        <v>
1378.7</v>
      </c>
      <c r="E12" s="3251" t="s">
        <v>
5657</v>
      </c>
      <c r="F12" s="3251" t="s">
        <v>
5657</v>
      </c>
      <c r="G12" s="3251"/>
      <c r="H12" s="3260" t="s">
        <v>
5657</v>
      </c>
      <c r="I12" s="3261" t="s">
        <v>
5657</v>
      </c>
    </row>
    <row r="13" spans="1:22" ht="18" customHeight="1">
      <c r="A13" s="2702" t="s">
        <v>
6047</v>
      </c>
      <c r="B13" s="3257" t="s">
        <v>
6362</v>
      </c>
      <c r="C13" s="3265">
        <v>
27851</v>
      </c>
      <c r="D13" s="3676">
        <v>
421.6</v>
      </c>
      <c r="E13" s="3251" t="s">
        <v>
5657</v>
      </c>
      <c r="F13" s="3251" t="s">
        <v>
5657</v>
      </c>
      <c r="G13" s="3251"/>
      <c r="H13" s="3260" t="s">
        <v>
5657</v>
      </c>
      <c r="I13" s="3261" t="s">
        <v>
5657</v>
      </c>
    </row>
    <row r="14" spans="1:22" ht="18" customHeight="1">
      <c r="A14" s="2702" t="s">
        <v>
826</v>
      </c>
      <c r="B14" s="3257" t="s">
        <v>
6363</v>
      </c>
      <c r="C14" s="3265">
        <v>
18363</v>
      </c>
      <c r="D14" s="3676">
        <v>
723.8</v>
      </c>
      <c r="E14" s="3251" t="s">
        <v>
5657</v>
      </c>
      <c r="F14" s="3251" t="s">
        <v>
5657</v>
      </c>
      <c r="G14" s="3251"/>
      <c r="H14" s="3260" t="s">
        <v>
5657</v>
      </c>
      <c r="I14" s="3261" t="s">
        <v>
5657</v>
      </c>
    </row>
    <row r="15" spans="1:22" ht="18" customHeight="1">
      <c r="A15" s="2702" t="s">
        <v>
840</v>
      </c>
      <c r="B15" s="3257" t="s">
        <v>
6364</v>
      </c>
      <c r="C15" s="3265">
        <v>
37895</v>
      </c>
      <c r="D15" s="3676">
        <v>
883.3</v>
      </c>
      <c r="E15" s="3251" t="s">
        <v>
5657</v>
      </c>
      <c r="F15" s="3251" t="s">
        <v>
5657</v>
      </c>
      <c r="G15" s="3251" t="s">
        <v>
5657</v>
      </c>
      <c r="H15" s="3260" t="s">
        <v>
5657</v>
      </c>
      <c r="I15" s="3261" t="s">
        <v>
5657</v>
      </c>
    </row>
    <row r="16" spans="1:22" ht="18" customHeight="1">
      <c r="A16" s="2702" t="s">
        <v>
2711</v>
      </c>
      <c r="B16" s="3257" t="s">
        <v>
6365</v>
      </c>
      <c r="C16" s="3265">
        <v>
18963</v>
      </c>
      <c r="D16" s="3676">
        <v>
598.29999999999995</v>
      </c>
      <c r="E16" s="3251"/>
      <c r="F16" s="3251"/>
      <c r="G16" s="3251"/>
      <c r="H16" s="3260" t="s">
        <v>
5657</v>
      </c>
      <c r="I16" s="3261" t="s">
        <v>
5657</v>
      </c>
    </row>
    <row r="17" spans="1:9" ht="18" customHeight="1">
      <c r="A17" s="2702" t="s">
        <v>
2710</v>
      </c>
      <c r="B17" s="3257" t="s">
        <v>
6366</v>
      </c>
      <c r="C17" s="3265">
        <v>
20815</v>
      </c>
      <c r="D17" s="3676">
        <v>
592.4</v>
      </c>
      <c r="E17" s="3251" t="s">
        <v>
5657</v>
      </c>
      <c r="F17" s="3251" t="s">
        <v>
5657</v>
      </c>
      <c r="G17" s="3251"/>
      <c r="H17" s="3260" t="s">
        <v>
5657</v>
      </c>
      <c r="I17" s="3261" t="s">
        <v>
5657</v>
      </c>
    </row>
    <row r="18" spans="1:9" ht="18" customHeight="1">
      <c r="A18" s="2702" t="s">
        <v>
2709</v>
      </c>
      <c r="B18" s="3257" t="s">
        <v>
6367</v>
      </c>
      <c r="C18" s="3265">
        <v>
20636</v>
      </c>
      <c r="D18" s="3676">
        <v>
844.7</v>
      </c>
      <c r="E18" s="3251" t="s">
        <v>
5657</v>
      </c>
      <c r="F18" s="3251" t="s">
        <v>
5657</v>
      </c>
      <c r="G18" s="3251"/>
      <c r="H18" s="3260" t="s">
        <v>
5657</v>
      </c>
      <c r="I18" s="3261" t="s">
        <v>
5657</v>
      </c>
    </row>
    <row r="19" spans="1:9" ht="18" customHeight="1">
      <c r="A19" s="2702" t="s">
        <v>
2627</v>
      </c>
      <c r="B19" s="3257" t="s">
        <v>
6146</v>
      </c>
      <c r="C19" s="3265">
        <v>
33359</v>
      </c>
      <c r="D19" s="3676">
        <v>
1780.5</v>
      </c>
      <c r="E19" s="3251" t="s">
        <v>
5657</v>
      </c>
      <c r="F19" s="3251" t="s">
        <v>
5657</v>
      </c>
      <c r="G19" s="3251"/>
      <c r="H19" s="3260" t="s">
        <v>
5657</v>
      </c>
      <c r="I19" s="3261" t="s">
        <v>
5657</v>
      </c>
    </row>
    <row r="20" spans="1:9" ht="18" customHeight="1">
      <c r="A20" s="2702" t="s">
        <v>
823</v>
      </c>
      <c r="B20" s="3257" t="s">
        <v>
6368</v>
      </c>
      <c r="C20" s="3265">
        <v>
34060</v>
      </c>
      <c r="D20" s="3676">
        <v>
499.8</v>
      </c>
      <c r="E20" s="3251" t="s">
        <v>
5657</v>
      </c>
      <c r="F20" s="3251" t="s">
        <v>
5657</v>
      </c>
      <c r="G20" s="3251"/>
      <c r="H20" s="3260" t="s">
        <v>
5657</v>
      </c>
      <c r="I20" s="3261" t="s">
        <v>
5657</v>
      </c>
    </row>
    <row r="21" spans="1:9" ht="18" customHeight="1">
      <c r="A21" s="2702" t="s">
        <v>
2708</v>
      </c>
      <c r="B21" s="3257" t="s">
        <v>
6369</v>
      </c>
      <c r="C21" s="3265">
        <v>
36251</v>
      </c>
      <c r="D21" s="3676">
        <v>
757.6</v>
      </c>
      <c r="E21" s="3251" t="s">
        <v>
5657</v>
      </c>
      <c r="F21" s="3251" t="s">
        <v>
5657</v>
      </c>
      <c r="G21" s="3251"/>
      <c r="H21" s="3260" t="s">
        <v>
5657</v>
      </c>
      <c r="I21" s="3261" t="s">
        <v>
5657</v>
      </c>
    </row>
    <row r="22" spans="1:9" ht="18" customHeight="1">
      <c r="A22" s="2702" t="s">
        <v>
2707</v>
      </c>
      <c r="B22" s="3257" t="s">
        <v>
6370</v>
      </c>
      <c r="C22" s="3265">
        <v>
23833</v>
      </c>
      <c r="D22" s="3676">
        <v>
738.8</v>
      </c>
      <c r="E22" s="3251" t="s">
        <v>
5657</v>
      </c>
      <c r="F22" s="3251" t="s">
        <v>
5657</v>
      </c>
      <c r="G22" s="3251"/>
      <c r="H22" s="3260" t="s">
        <v>
5657</v>
      </c>
      <c r="I22" s="3261" t="s">
        <v>
5657</v>
      </c>
    </row>
    <row r="23" spans="1:9" ht="18" customHeight="1">
      <c r="A23" s="2702" t="s">
        <v>
2706</v>
      </c>
      <c r="B23" s="3257" t="s">
        <v>
6371</v>
      </c>
      <c r="C23" s="3265">
        <v>
24716</v>
      </c>
      <c r="D23" s="3676">
        <v>
886.2</v>
      </c>
      <c r="E23" s="3251"/>
      <c r="F23" s="3251"/>
      <c r="G23" s="3251"/>
      <c r="H23" s="3260" t="s">
        <v>
5657</v>
      </c>
      <c r="I23" s="3261" t="s">
        <v>
5657</v>
      </c>
    </row>
    <row r="24" spans="1:9" ht="18" customHeight="1">
      <c r="A24" s="2702" t="s">
        <v>
2705</v>
      </c>
      <c r="B24" s="3257" t="s">
        <v>
6372</v>
      </c>
      <c r="C24" s="3265">
        <v>
28216</v>
      </c>
      <c r="D24" s="3676">
        <v>
885</v>
      </c>
      <c r="E24" s="3251" t="s">
        <v>
5657</v>
      </c>
      <c r="F24" s="3251" t="s">
        <v>
5657</v>
      </c>
      <c r="G24" s="3251"/>
      <c r="H24" s="3260" t="s">
        <v>
5657</v>
      </c>
      <c r="I24" s="3261" t="s">
        <v>
5657</v>
      </c>
    </row>
    <row r="25" spans="1:9" ht="18" customHeight="1">
      <c r="A25" s="2702" t="s">
        <v>
6048</v>
      </c>
      <c r="B25" s="3257" t="s">
        <v>
6373</v>
      </c>
      <c r="C25" s="3265">
        <v>
28004</v>
      </c>
      <c r="D25" s="3676">
        <v>
578.5</v>
      </c>
      <c r="E25" s="3251" t="s">
        <v>
5657</v>
      </c>
      <c r="F25" s="3251" t="s">
        <v>
5657</v>
      </c>
      <c r="G25" s="3251"/>
      <c r="H25" s="3260" t="s">
        <v>
5657</v>
      </c>
      <c r="I25" s="3261" t="s">
        <v>
5657</v>
      </c>
    </row>
    <row r="26" spans="1:9" ht="18" customHeight="1">
      <c r="A26" s="2702" t="s">
        <v>
2704</v>
      </c>
      <c r="B26" s="3257" t="s">
        <v>
6374</v>
      </c>
      <c r="C26" s="3265">
        <v>
26755</v>
      </c>
      <c r="D26" s="3676">
        <v>
695.6</v>
      </c>
      <c r="E26" s="3251" t="s">
        <v>
5657</v>
      </c>
      <c r="F26" s="3251" t="s">
        <v>
5657</v>
      </c>
      <c r="G26" s="3251"/>
      <c r="H26" s="3260" t="s">
        <v>
5657</v>
      </c>
      <c r="I26" s="3261" t="s">
        <v>
5657</v>
      </c>
    </row>
    <row r="27" spans="1:9" ht="18" customHeight="1">
      <c r="A27" s="2702" t="s">
        <v>
2703</v>
      </c>
      <c r="B27" s="3257" t="s">
        <v>
6375</v>
      </c>
      <c r="C27" s="3265">
        <v>
27150</v>
      </c>
      <c r="D27" s="3676">
        <v>
752.5</v>
      </c>
      <c r="E27" s="3251" t="s">
        <v>
5657</v>
      </c>
      <c r="F27" s="3251" t="s">
        <v>
5657</v>
      </c>
      <c r="G27" s="3251"/>
      <c r="H27" s="3260" t="s">
        <v>
5657</v>
      </c>
      <c r="I27" s="3261" t="s">
        <v>
5657</v>
      </c>
    </row>
    <row r="28" spans="1:9" ht="18" customHeight="1">
      <c r="A28" s="2702" t="s">
        <v>
2702</v>
      </c>
      <c r="B28" s="3257" t="s">
        <v>
6376</v>
      </c>
      <c r="C28" s="3265">
        <v>
27485</v>
      </c>
      <c r="D28" s="3676">
        <v>
740.08</v>
      </c>
      <c r="E28" s="3251" t="s">
        <v>
5657</v>
      </c>
      <c r="F28" s="3251" t="s">
        <v>
5657</v>
      </c>
      <c r="G28" s="3251"/>
      <c r="H28" s="3260" t="s">
        <v>
5657</v>
      </c>
      <c r="I28" s="3261" t="s">
        <v>
5657</v>
      </c>
    </row>
    <row r="29" spans="1:9" ht="18" customHeight="1">
      <c r="A29" s="2702" t="s">
        <v>
2701</v>
      </c>
      <c r="B29" s="3257" t="s">
        <v>
6377</v>
      </c>
      <c r="C29" s="3265">
        <v>
28216</v>
      </c>
      <c r="D29" s="3676">
        <v>
940.5</v>
      </c>
      <c r="E29" s="3251" t="s">
        <v>
5657</v>
      </c>
      <c r="F29" s="3251" t="s">
        <v>
5657</v>
      </c>
      <c r="G29" s="3251"/>
      <c r="H29" s="3260" t="s">
        <v>
5657</v>
      </c>
      <c r="I29" s="3261" t="s">
        <v>
5657</v>
      </c>
    </row>
    <row r="30" spans="1:9" ht="18" customHeight="1">
      <c r="A30" s="2702" t="s">
        <v>
2700</v>
      </c>
      <c r="B30" s="3257" t="s">
        <v>
6378</v>
      </c>
      <c r="C30" s="3265">
        <v>
28216</v>
      </c>
      <c r="D30" s="3676">
        <v>
1186.8</v>
      </c>
      <c r="E30" s="3251" t="s">
        <v>
5657</v>
      </c>
      <c r="F30" s="3251" t="s">
        <v>
5657</v>
      </c>
      <c r="G30" s="3251"/>
      <c r="H30" s="3260" t="s">
        <v>
5657</v>
      </c>
      <c r="I30" s="3261" t="s">
        <v>
5657</v>
      </c>
    </row>
    <row r="31" spans="1:9" ht="18" customHeight="1">
      <c r="A31" s="2702" t="s">
        <v>
2159</v>
      </c>
      <c r="B31" s="3257" t="s">
        <v>
6379</v>
      </c>
      <c r="C31" s="3265">
        <v>
29495</v>
      </c>
      <c r="D31" s="3676">
        <v>
245</v>
      </c>
      <c r="E31" s="3251" t="s">
        <v>
5657</v>
      </c>
      <c r="F31" s="3251" t="s">
        <v>
5657</v>
      </c>
      <c r="G31" s="3251"/>
      <c r="H31" s="3260" t="s">
        <v>
5657</v>
      </c>
      <c r="I31" s="3261" t="s">
        <v>
5657</v>
      </c>
    </row>
    <row r="32" spans="1:9" ht="18" customHeight="1">
      <c r="A32" s="2702" t="s">
        <v>
2699</v>
      </c>
      <c r="B32" s="3257" t="s">
        <v>
6380</v>
      </c>
      <c r="C32" s="3265">
        <v>
29952</v>
      </c>
      <c r="D32" s="3676">
        <v>
442.4</v>
      </c>
      <c r="E32" s="3251" t="s">
        <v>
5657</v>
      </c>
      <c r="F32" s="3251"/>
      <c r="G32" s="3251"/>
      <c r="H32" s="3260" t="s">
        <v>
5657</v>
      </c>
      <c r="I32" s="3261" t="s">
        <v>
5657</v>
      </c>
    </row>
    <row r="33" spans="1:9" ht="18" customHeight="1">
      <c r="A33" s="2702" t="s">
        <v>
2698</v>
      </c>
      <c r="B33" s="3257" t="s">
        <v>
4562</v>
      </c>
      <c r="C33" s="3265">
        <v>
31868</v>
      </c>
      <c r="D33" s="3676">
        <v>
563</v>
      </c>
      <c r="E33" s="3251" t="s">
        <v>
5657</v>
      </c>
      <c r="F33" s="3251" t="s">
        <v>
5657</v>
      </c>
      <c r="G33" s="3251"/>
      <c r="H33" s="3260" t="s">
        <v>
5657</v>
      </c>
      <c r="I33" s="3261" t="s">
        <v>
5657</v>
      </c>
    </row>
    <row r="34" spans="1:9" ht="18" customHeight="1">
      <c r="A34" s="2702" t="s">
        <v>
2697</v>
      </c>
      <c r="B34" s="3257" t="s">
        <v>
6381</v>
      </c>
      <c r="C34" s="3265">
        <v>
35886</v>
      </c>
      <c r="D34" s="3676">
        <v>
349.2</v>
      </c>
      <c r="E34" s="3251" t="s">
        <v>
5657</v>
      </c>
      <c r="F34" s="3251" t="s">
        <v>
5657</v>
      </c>
      <c r="G34" s="3251"/>
      <c r="H34" s="3260" t="s">
        <v>
5657</v>
      </c>
      <c r="I34" s="3261" t="s">
        <v>
5657</v>
      </c>
    </row>
    <row r="35" spans="1:9" ht="18" customHeight="1">
      <c r="A35" s="2702" t="s">
        <v>
6049</v>
      </c>
      <c r="B35" s="3257" t="s">
        <v>
6382</v>
      </c>
      <c r="C35" s="3265">
        <v>
37591</v>
      </c>
      <c r="D35" s="3676">
        <v>
563.9</v>
      </c>
      <c r="E35" s="3251" t="s">
        <v>
5657</v>
      </c>
      <c r="F35" s="3251" t="s">
        <v>
5657</v>
      </c>
      <c r="G35" s="3251"/>
      <c r="H35" s="3260" t="s">
        <v>
5657</v>
      </c>
      <c r="I35" s="3261" t="s">
        <v>
5657</v>
      </c>
    </row>
    <row r="36" spans="1:9" ht="18" customHeight="1">
      <c r="A36" s="2702" t="s">
        <v>
2696</v>
      </c>
      <c r="B36" s="3257" t="s">
        <v>
6383</v>
      </c>
      <c r="C36" s="3265">
        <v>
41730</v>
      </c>
      <c r="D36" s="3676">
        <v>
326.10000000000002</v>
      </c>
      <c r="E36" s="3251" t="s">
        <v>
5657</v>
      </c>
      <c r="F36" s="3251" t="s">
        <v>
5657</v>
      </c>
      <c r="G36" s="3251"/>
      <c r="H36" s="3260" t="s">
        <v>
5657</v>
      </c>
      <c r="I36" s="3261" t="s">
        <v>
5657</v>
      </c>
    </row>
    <row r="37" spans="1:9" ht="18" customHeight="1">
      <c r="A37" s="2702" t="s">
        <v>
2695</v>
      </c>
      <c r="B37" s="3257" t="s">
        <v>
6384</v>
      </c>
      <c r="C37" s="3265">
        <v>
38443</v>
      </c>
      <c r="D37" s="3676">
        <v>
305.39999999999998</v>
      </c>
      <c r="E37" s="3251" t="s">
        <v>
5657</v>
      </c>
      <c r="F37" s="3251" t="s">
        <v>
5657</v>
      </c>
      <c r="G37" s="3251"/>
      <c r="H37" s="3260" t="s">
        <v>
5657</v>
      </c>
      <c r="I37" s="3261" t="s">
        <v>
5657</v>
      </c>
    </row>
    <row r="38" spans="1:9" ht="18" customHeight="1">
      <c r="A38" s="2702" t="s">
        <v>
2694</v>
      </c>
      <c r="B38" s="3257" t="s">
        <v>
6385</v>
      </c>
      <c r="C38" s="3265">
        <v>
38991</v>
      </c>
      <c r="D38" s="3676">
        <v>
465.3</v>
      </c>
      <c r="E38" s="3251" t="s">
        <v>
5657</v>
      </c>
      <c r="F38" s="3251" t="s">
        <v>
5657</v>
      </c>
      <c r="G38" s="3251"/>
      <c r="H38" s="3260" t="s">
        <v>
5657</v>
      </c>
      <c r="I38" s="3261" t="s">
        <v>
5657</v>
      </c>
    </row>
    <row r="39" spans="1:9" ht="18" customHeight="1">
      <c r="A39" s="2702" t="s">
        <v>
2604</v>
      </c>
      <c r="B39" s="3257" t="s">
        <v>
6386</v>
      </c>
      <c r="C39" s="3265">
        <v>
39173</v>
      </c>
      <c r="D39" s="3676">
        <v>
704.2</v>
      </c>
      <c r="E39" s="3251" t="s">
        <v>
5657</v>
      </c>
      <c r="F39" s="3251" t="s">
        <v>
5657</v>
      </c>
      <c r="G39" s="3251"/>
      <c r="H39" s="3260" t="s">
        <v>
5657</v>
      </c>
      <c r="I39" s="3261" t="s">
        <v>
5657</v>
      </c>
    </row>
    <row r="40" spans="1:9" ht="18" customHeight="1">
      <c r="A40" s="2702" t="s">
        <v>
2693</v>
      </c>
      <c r="B40" s="3257" t="s">
        <v>
6387</v>
      </c>
      <c r="C40" s="3265">
        <v>
40269</v>
      </c>
      <c r="D40" s="3676">
        <v>
481.7</v>
      </c>
      <c r="E40" s="3251" t="s">
        <v>
5657</v>
      </c>
      <c r="F40" s="3251" t="s">
        <v>
5657</v>
      </c>
      <c r="G40" s="3251"/>
      <c r="H40" s="3260" t="s">
        <v>
5657</v>
      </c>
      <c r="I40" s="3261" t="s">
        <v>
5657</v>
      </c>
    </row>
    <row r="41" spans="1:9" ht="18" customHeight="1">
      <c r="A41" s="2702" t="s">
        <v>
2585</v>
      </c>
      <c r="B41" s="3257" t="s">
        <v>
6207</v>
      </c>
      <c r="C41" s="3265">
        <v>
41730</v>
      </c>
      <c r="D41" s="3676">
        <v>
1045.4000000000001</v>
      </c>
      <c r="E41" s="3251" t="s">
        <v>
5657</v>
      </c>
      <c r="F41" s="3251" t="s">
        <v>
5657</v>
      </c>
      <c r="G41" s="3251"/>
      <c r="H41" s="3260" t="s">
        <v>
5657</v>
      </c>
      <c r="I41" s="3261" t="s">
        <v>
5657</v>
      </c>
    </row>
    <row r="42" spans="1:9" ht="18" customHeight="1">
      <c r="A42" s="2702" t="s">
        <v>
2692</v>
      </c>
      <c r="B42" s="3257" t="s">
        <v>
6388</v>
      </c>
      <c r="C42" s="3265">
        <v>
40634</v>
      </c>
      <c r="D42" s="3676">
        <v>
1132</v>
      </c>
      <c r="E42" s="3251" t="s">
        <v>
5657</v>
      </c>
      <c r="F42" s="3251" t="s">
        <v>
5657</v>
      </c>
      <c r="G42" s="3251"/>
      <c r="H42" s="3260" t="s">
        <v>
5657</v>
      </c>
      <c r="I42" s="3261" t="s">
        <v>
5657</v>
      </c>
    </row>
    <row r="43" spans="1:9" ht="18" customHeight="1">
      <c r="A43" s="2702" t="s">
        <v>
2691</v>
      </c>
      <c r="B43" s="3257" t="s">
        <v>
6389</v>
      </c>
      <c r="C43" s="3265">
        <v>
40817</v>
      </c>
      <c r="D43" s="3676">
        <v>
775</v>
      </c>
      <c r="E43" s="3251" t="s">
        <v>
5657</v>
      </c>
      <c r="F43" s="3251" t="s">
        <v>
5657</v>
      </c>
      <c r="G43" s="3251"/>
      <c r="H43" s="3260" t="s">
        <v>
5657</v>
      </c>
      <c r="I43" s="3261" t="s">
        <v>
5657</v>
      </c>
    </row>
    <row r="44" spans="1:9" ht="18" customHeight="1">
      <c r="A44" s="2702" t="s">
        <v>
2690</v>
      </c>
      <c r="B44" s="3257" t="s">
        <v>
6194</v>
      </c>
      <c r="C44" s="3265">
        <v>
41000</v>
      </c>
      <c r="D44" s="3676">
        <v>
264.5</v>
      </c>
      <c r="E44" s="3251" t="s">
        <v>
5657</v>
      </c>
      <c r="F44" s="3251" t="s">
        <v>
5657</v>
      </c>
      <c r="G44" s="3251"/>
      <c r="H44" s="3260" t="s">
        <v>
5657</v>
      </c>
      <c r="I44" s="3261" t="s">
        <v>
5657</v>
      </c>
    </row>
    <row r="45" spans="1:9" ht="18" customHeight="1">
      <c r="A45" s="3258" t="s">
        <v>
2689</v>
      </c>
      <c r="B45" s="3257" t="s">
        <v>
6390</v>
      </c>
      <c r="C45" s="3265">
        <v>
41275</v>
      </c>
      <c r="D45" s="3676">
        <v>
461.3</v>
      </c>
      <c r="E45" s="3251" t="s">
        <v>
5657</v>
      </c>
      <c r="F45" s="3251" t="s">
        <v>
5657</v>
      </c>
      <c r="G45" s="3251"/>
      <c r="H45" s="3260" t="s">
        <v>
5657</v>
      </c>
      <c r="I45" s="3261" t="s">
        <v>
5657</v>
      </c>
    </row>
    <row r="46" spans="1:9" ht="18" customHeight="1">
      <c r="A46" s="2991" t="s">
        <v>
2688</v>
      </c>
      <c r="B46" s="3257" t="s">
        <v>
6391</v>
      </c>
      <c r="C46" s="3265">
        <v>
41365</v>
      </c>
      <c r="D46" s="3676">
        <v>
969.27</v>
      </c>
      <c r="E46" s="3251" t="s">
        <v>
5657</v>
      </c>
      <c r="F46" s="3251" t="s">
        <v>
5657</v>
      </c>
      <c r="G46" s="3251"/>
      <c r="H46" s="3260" t="s">
        <v>
5657</v>
      </c>
      <c r="I46" s="3261" t="s">
        <v>
5657</v>
      </c>
    </row>
    <row r="47" spans="1:9" ht="18" customHeight="1">
      <c r="A47" s="2702" t="s">
        <v>
2687</v>
      </c>
      <c r="B47" s="3257" t="s">
        <v>
6392</v>
      </c>
      <c r="C47" s="3265">
        <v>
41730</v>
      </c>
      <c r="D47" s="3676">
        <v>
926.3</v>
      </c>
      <c r="E47" s="3251" t="s">
        <v>
5657</v>
      </c>
      <c r="F47" s="3251" t="s">
        <v>
5657</v>
      </c>
      <c r="G47" s="3251"/>
      <c r="H47" s="3260" t="s">
        <v>
5657</v>
      </c>
      <c r="I47" s="3261" t="s">
        <v>
5657</v>
      </c>
    </row>
    <row r="48" spans="1:9" ht="18" customHeight="1">
      <c r="A48" s="2702" t="s">
        <v>
2686</v>
      </c>
      <c r="B48" s="3257" t="s">
        <v>
6393</v>
      </c>
      <c r="C48" s="3265">
        <v>
42095</v>
      </c>
      <c r="D48" s="3676">
        <v>
1214.4000000000001</v>
      </c>
      <c r="E48" s="3251" t="s">
        <v>
5657</v>
      </c>
      <c r="F48" s="3251" t="s">
        <v>
5657</v>
      </c>
      <c r="G48" s="3251"/>
      <c r="H48" s="3260" t="s">
        <v>
5657</v>
      </c>
      <c r="I48" s="3261" t="s">
        <v>
5657</v>
      </c>
    </row>
    <row r="49" spans="1:9" ht="18" customHeight="1">
      <c r="A49" s="2702" t="s">
        <v>
2685</v>
      </c>
      <c r="B49" s="3257" t="s">
        <v>
6394</v>
      </c>
      <c r="C49" s="3265">
        <v>
42095</v>
      </c>
      <c r="D49" s="3676">
        <v>
999.3</v>
      </c>
      <c r="E49" s="3251" t="s">
        <v>
5657</v>
      </c>
      <c r="F49" s="3251" t="s">
        <v>
5657</v>
      </c>
      <c r="G49" s="3251"/>
      <c r="H49" s="3260" t="s">
        <v>
5657</v>
      </c>
      <c r="I49" s="3261" t="s">
        <v>
5657</v>
      </c>
    </row>
    <row r="50" spans="1:9" ht="18" customHeight="1">
      <c r="A50" s="2702" t="s">
        <v>
2684</v>
      </c>
      <c r="B50" s="3257" t="s">
        <v>
6395</v>
      </c>
      <c r="C50" s="3265">
        <v>
42186</v>
      </c>
      <c r="D50" s="3676">
        <v>
781.33</v>
      </c>
      <c r="E50" s="3251"/>
      <c r="F50" s="3251" t="s">
        <v>
5657</v>
      </c>
      <c r="G50" s="3251"/>
      <c r="H50" s="3260" t="s">
        <v>
5657</v>
      </c>
      <c r="I50" s="3261" t="s">
        <v>
5657</v>
      </c>
    </row>
    <row r="51" spans="1:9" ht="18" customHeight="1">
      <c r="A51" s="2702" t="s">
        <v>
2683</v>
      </c>
      <c r="B51" s="3257" t="s">
        <v>
6396</v>
      </c>
      <c r="C51" s="3265">
        <v>
42461</v>
      </c>
      <c r="D51" s="3676">
        <v>
567.29999999999995</v>
      </c>
      <c r="E51" s="3251" t="s">
        <v>
5657</v>
      </c>
      <c r="F51" s="3251" t="s">
        <v>
5657</v>
      </c>
      <c r="G51" s="3251"/>
      <c r="H51" s="3260" t="s">
        <v>
5657</v>
      </c>
      <c r="I51" s="3261" t="s">
        <v>
5657</v>
      </c>
    </row>
    <row r="52" spans="1:9" ht="18" customHeight="1">
      <c r="A52" s="2702" t="s">
        <v>
2682</v>
      </c>
      <c r="B52" s="3257" t="s">
        <v>
6397</v>
      </c>
      <c r="C52" s="3265">
        <v>
42461</v>
      </c>
      <c r="D52" s="3676">
        <v>
248.15</v>
      </c>
      <c r="E52" s="3251" t="s">
        <v>
5657</v>
      </c>
      <c r="F52" s="3251" t="s">
        <v>
5657</v>
      </c>
      <c r="G52" s="3251"/>
      <c r="H52" s="3260" t="s">
        <v>
5657</v>
      </c>
      <c r="I52" s="3261" t="s">
        <v>
5657</v>
      </c>
    </row>
    <row r="53" spans="1:9" ht="18" customHeight="1">
      <c r="A53" s="2702" t="s">
        <v>
2681</v>
      </c>
      <c r="B53" s="3257" t="s">
        <v>
6398</v>
      </c>
      <c r="C53" s="3265">
        <v>
42461</v>
      </c>
      <c r="D53" s="3676">
        <v>
371.5</v>
      </c>
      <c r="E53" s="3251" t="s">
        <v>
5657</v>
      </c>
      <c r="F53" s="3251" t="s">
        <v>
5657</v>
      </c>
      <c r="G53" s="3251"/>
      <c r="H53" s="3260" t="s">
        <v>
5657</v>
      </c>
      <c r="I53" s="3261" t="s">
        <v>
5657</v>
      </c>
    </row>
    <row r="54" spans="1:9" ht="18" customHeight="1">
      <c r="A54" s="2702" t="s">
        <v>
2680</v>
      </c>
      <c r="B54" s="3257" t="s">
        <v>
6399</v>
      </c>
      <c r="C54" s="3265">
        <v>
42461</v>
      </c>
      <c r="D54" s="3676">
        <v>
382.5</v>
      </c>
      <c r="E54" s="3251" t="s">
        <v>
5657</v>
      </c>
      <c r="F54" s="3251" t="s">
        <v>
5657</v>
      </c>
      <c r="G54" s="3251"/>
      <c r="H54" s="3260" t="s">
        <v>
5657</v>
      </c>
      <c r="I54" s="3261" t="s">
        <v>
5657</v>
      </c>
    </row>
    <row r="55" spans="1:9" ht="18" customHeight="1">
      <c r="A55" s="2702" t="s">
        <v>
2679</v>
      </c>
      <c r="B55" s="3257" t="s">
        <v>
6400</v>
      </c>
      <c r="C55" s="3265">
        <v>
42461</v>
      </c>
      <c r="D55" s="3676">
        <v>
396.3</v>
      </c>
      <c r="E55" s="3251" t="s">
        <v>
5657</v>
      </c>
      <c r="F55" s="3251" t="s">
        <v>
5657</v>
      </c>
      <c r="G55" s="3251"/>
      <c r="H55" s="3260" t="s">
        <v>
5657</v>
      </c>
      <c r="I55" s="3261" t="s">
        <v>
5657</v>
      </c>
    </row>
    <row r="56" spans="1:9" ht="18" customHeight="1">
      <c r="A56" s="2702" t="s">
        <v>
2678</v>
      </c>
      <c r="B56" s="3257" t="s">
        <v>
6401</v>
      </c>
      <c r="C56" s="3265">
        <v>
42461</v>
      </c>
      <c r="D56" s="3676">
        <v>
642.20000000000005</v>
      </c>
      <c r="E56" s="3251" t="s">
        <v>
5657</v>
      </c>
      <c r="F56" s="3251" t="s">
        <v>
5657</v>
      </c>
      <c r="G56" s="3251"/>
      <c r="H56" s="3260" t="s">
        <v>
5657</v>
      </c>
      <c r="I56" s="3261" t="s">
        <v>
5657</v>
      </c>
    </row>
    <row r="57" spans="1:9" ht="18" customHeight="1">
      <c r="A57" s="2702" t="s">
        <v>
2677</v>
      </c>
      <c r="B57" s="3257" t="s">
        <v>
6402</v>
      </c>
      <c r="C57" s="3265">
        <v>
42461</v>
      </c>
      <c r="D57" s="3676">
        <v>
393.2</v>
      </c>
      <c r="E57" s="3251" t="s">
        <v>
5657</v>
      </c>
      <c r="F57" s="3251" t="s">
        <v>
5657</v>
      </c>
      <c r="G57" s="3251"/>
      <c r="H57" s="3260" t="s">
        <v>
5657</v>
      </c>
      <c r="I57" s="3261" t="s">
        <v>
5657</v>
      </c>
    </row>
    <row r="58" spans="1:9" ht="18" customHeight="1">
      <c r="A58" s="2702" t="s">
        <v>
6058</v>
      </c>
      <c r="B58" s="3257" t="s">
        <v>
6403</v>
      </c>
      <c r="C58" s="3265">
        <v>
42826</v>
      </c>
      <c r="D58" s="3676">
        <v>
450.58</v>
      </c>
      <c r="E58" s="3251" t="s">
        <v>
5657</v>
      </c>
      <c r="F58" s="3251" t="s">
        <v>
5657</v>
      </c>
      <c r="G58" s="3251"/>
      <c r="H58" s="3260" t="s">
        <v>
5657</v>
      </c>
      <c r="I58" s="3261" t="s">
        <v>
5657</v>
      </c>
    </row>
    <row r="59" spans="1:9" ht="18" customHeight="1">
      <c r="A59" s="2702" t="s">
        <v>
6059</v>
      </c>
      <c r="B59" s="3257" t="s">
        <v>
6404</v>
      </c>
      <c r="C59" s="3265">
        <v>
42826</v>
      </c>
      <c r="D59" s="3676">
        <v>
104.9</v>
      </c>
      <c r="E59" s="3251" t="s">
        <v>
5657</v>
      </c>
      <c r="F59" s="3251" t="s">
        <v>
5657</v>
      </c>
      <c r="G59" s="3251"/>
      <c r="H59" s="3260" t="s">
        <v>
5657</v>
      </c>
      <c r="I59" s="3261" t="s">
        <v>
5657</v>
      </c>
    </row>
    <row r="60" spans="1:9" ht="18" customHeight="1">
      <c r="A60" s="2702" t="s">
        <v>
6060</v>
      </c>
      <c r="B60" s="3257" t="s">
        <v>
6405</v>
      </c>
      <c r="C60" s="3265">
        <v>
42826</v>
      </c>
      <c r="D60" s="3676">
        <v>
324.39999999999998</v>
      </c>
      <c r="E60" s="3251" t="s">
        <v>
5657</v>
      </c>
      <c r="F60" s="3251" t="s">
        <v>
5657</v>
      </c>
      <c r="G60" s="3251"/>
      <c r="H60" s="3260" t="s">
        <v>
5657</v>
      </c>
      <c r="I60" s="3261" t="s">
        <v>
5657</v>
      </c>
    </row>
    <row r="61" spans="1:9" ht="18" customHeight="1">
      <c r="A61" s="2702" t="s">
        <v>
6061</v>
      </c>
      <c r="B61" s="3257" t="s">
        <v>
6406</v>
      </c>
      <c r="C61" s="3265">
        <v>
42826</v>
      </c>
      <c r="D61" s="3676">
        <v>
562.67999999999995</v>
      </c>
      <c r="E61" s="3251" t="s">
        <v>
5657</v>
      </c>
      <c r="F61" s="3251" t="s">
        <v>
5657</v>
      </c>
      <c r="G61" s="3251"/>
      <c r="H61" s="3260" t="s">
        <v>
5657</v>
      </c>
      <c r="I61" s="3261" t="s">
        <v>
5657</v>
      </c>
    </row>
    <row r="62" spans="1:9" ht="18" customHeight="1">
      <c r="A62" s="2702" t="s">
        <v>
4755</v>
      </c>
      <c r="B62" s="3257" t="s">
        <v>
6407</v>
      </c>
      <c r="C62" s="3265">
        <v>
42826</v>
      </c>
      <c r="D62" s="3676">
        <v>
285.77999999999997</v>
      </c>
      <c r="E62" s="3251"/>
      <c r="F62" s="3251" t="s">
        <v>
5657</v>
      </c>
      <c r="G62" s="3251"/>
      <c r="H62" s="3260" t="s">
        <v>
5657</v>
      </c>
      <c r="I62" s="3261" t="s">
        <v>
5657</v>
      </c>
    </row>
    <row r="63" spans="1:9" ht="18" customHeight="1">
      <c r="A63" s="2702" t="s">
        <v>
6063</v>
      </c>
      <c r="B63" s="3257" t="s">
        <v>
6408</v>
      </c>
      <c r="C63" s="3265">
        <v>
42826</v>
      </c>
      <c r="D63" s="3676">
        <v>
328.91</v>
      </c>
      <c r="E63" s="3251" t="s">
        <v>
5657</v>
      </c>
      <c r="F63" s="3251" t="s">
        <v>
5657</v>
      </c>
      <c r="G63" s="3251"/>
      <c r="H63" s="3260" t="s">
        <v>
5657</v>
      </c>
      <c r="I63" s="3261" t="s">
        <v>
5657</v>
      </c>
    </row>
    <row r="64" spans="1:9" ht="18" customHeight="1">
      <c r="A64" s="2702" t="s">
        <v>
6064</v>
      </c>
      <c r="B64" s="3257" t="s">
        <v>
6409</v>
      </c>
      <c r="C64" s="3265">
        <v>
42826</v>
      </c>
      <c r="D64" s="3676">
        <v>
562.67999999999995</v>
      </c>
      <c r="E64" s="3251" t="s">
        <v>
5657</v>
      </c>
      <c r="F64" s="3251" t="s">
        <v>
5657</v>
      </c>
      <c r="G64" s="3251"/>
      <c r="H64" s="3260" t="s">
        <v>
5657</v>
      </c>
      <c r="I64" s="3261" t="s">
        <v>
5657</v>
      </c>
    </row>
    <row r="65" spans="1:9" ht="18" customHeight="1">
      <c r="A65" s="2702" t="s">
        <v>
2676</v>
      </c>
      <c r="B65" s="3257" t="s">
        <v>
6410</v>
      </c>
      <c r="C65" s="3265">
        <v>
43191</v>
      </c>
      <c r="D65" s="3676">
        <v>
1120</v>
      </c>
      <c r="E65" s="3251" t="s">
        <v>
5657</v>
      </c>
      <c r="F65" s="3251" t="s">
        <v>
5657</v>
      </c>
      <c r="G65" s="3251"/>
      <c r="H65" s="3260" t="s">
        <v>
5657</v>
      </c>
      <c r="I65" s="3261" t="s">
        <v>
5657</v>
      </c>
    </row>
    <row r="66" spans="1:9" ht="18" customHeight="1">
      <c r="A66" s="2702" t="s">
        <v>
2675</v>
      </c>
      <c r="B66" s="3257" t="s">
        <v>
6411</v>
      </c>
      <c r="C66" s="3265">
        <v>
43191</v>
      </c>
      <c r="D66" s="3676">
        <v>
845.4</v>
      </c>
      <c r="E66" s="3251" t="s">
        <v>
5657</v>
      </c>
      <c r="F66" s="3251" t="s">
        <v>
5657</v>
      </c>
      <c r="G66" s="3251"/>
      <c r="H66" s="3260" t="s">
        <v>
5657</v>
      </c>
      <c r="I66" s="3261" t="s">
        <v>
5657</v>
      </c>
    </row>
    <row r="67" spans="1:9" ht="18" customHeight="1">
      <c r="A67" s="2702" t="s">
        <v>
2674</v>
      </c>
      <c r="B67" s="3257" t="s">
        <v>
6412</v>
      </c>
      <c r="C67" s="3265">
        <v>
43191</v>
      </c>
      <c r="D67" s="3676">
        <v>
447.9</v>
      </c>
      <c r="E67" s="3251" t="s">
        <v>
5657</v>
      </c>
      <c r="F67" s="3251" t="s">
        <v>
5657</v>
      </c>
      <c r="G67" s="3251"/>
      <c r="H67" s="3260" t="s">
        <v>
5657</v>
      </c>
      <c r="I67" s="3261" t="s">
        <v>
5657</v>
      </c>
    </row>
    <row r="68" spans="1:9" ht="18" customHeight="1">
      <c r="A68" s="2702" t="s">
        <v>
6050</v>
      </c>
      <c r="B68" s="3257" t="s">
        <v>
6413</v>
      </c>
      <c r="C68" s="3265">
        <v>
43191</v>
      </c>
      <c r="D68" s="3676">
        <v>
494.1</v>
      </c>
      <c r="E68" s="3251" t="s">
        <v>
5657</v>
      </c>
      <c r="F68" s="3251" t="s">
        <v>
5657</v>
      </c>
      <c r="G68" s="3251"/>
      <c r="H68" s="3260" t="s">
        <v>
5657</v>
      </c>
      <c r="I68" s="3261" t="s">
        <v>
5657</v>
      </c>
    </row>
    <row r="69" spans="1:9" ht="18" customHeight="1">
      <c r="A69" s="2702" t="s">
        <v>
2672</v>
      </c>
      <c r="B69" s="3257" t="s">
        <v>
6414</v>
      </c>
      <c r="C69" s="3265">
        <v>
43191</v>
      </c>
      <c r="D69" s="3676">
        <v>
377.8</v>
      </c>
      <c r="E69" s="3251"/>
      <c r="F69" s="3251" t="s">
        <v>
5657</v>
      </c>
      <c r="G69" s="3251"/>
      <c r="H69" s="3260" t="s">
        <v>
5657</v>
      </c>
      <c r="I69" s="3261" t="s">
        <v>
5657</v>
      </c>
    </row>
    <row r="70" spans="1:9" ht="18" customHeight="1">
      <c r="A70" s="2702" t="s">
        <v>
2671</v>
      </c>
      <c r="B70" s="3257" t="s">
        <v>
6415</v>
      </c>
      <c r="C70" s="3265">
        <v>
43191</v>
      </c>
      <c r="D70" s="3676">
        <v>
267.8</v>
      </c>
      <c r="E70" s="3251" t="s">
        <v>
5657</v>
      </c>
      <c r="F70" s="3251" t="s">
        <v>
5657</v>
      </c>
      <c r="G70" s="3251"/>
      <c r="H70" s="3260" t="s">
        <v>
5657</v>
      </c>
      <c r="I70" s="3261" t="s">
        <v>
5657</v>
      </c>
    </row>
    <row r="71" spans="1:9" ht="18" customHeight="1">
      <c r="A71" s="4452" t="s">
        <v>
9737</v>
      </c>
      <c r="B71" s="3257" t="s">
        <v>
6416</v>
      </c>
      <c r="C71" s="3265">
        <v>
43313</v>
      </c>
      <c r="D71" s="3676">
        <v>
328.23</v>
      </c>
      <c r="E71" s="3251"/>
      <c r="F71" s="3251" t="s">
        <v>
5657</v>
      </c>
      <c r="G71" s="3251"/>
      <c r="H71" s="3260" t="s">
        <v>
5657</v>
      </c>
      <c r="I71" s="3261" t="s">
        <v>
5657</v>
      </c>
    </row>
    <row r="72" spans="1:9" ht="18" customHeight="1">
      <c r="A72" s="2702" t="s">
        <v>
6051</v>
      </c>
      <c r="B72" s="3257" t="s">
        <v>
6417</v>
      </c>
      <c r="C72" s="3265">
        <v>
43556</v>
      </c>
      <c r="D72" s="3676">
        <v>
914.53</v>
      </c>
      <c r="E72" s="3251" t="s">
        <v>
5657</v>
      </c>
      <c r="F72" s="3251" t="s">
        <v>
5657</v>
      </c>
      <c r="G72" s="3251"/>
      <c r="H72" s="3260" t="s">
        <v>
5657</v>
      </c>
      <c r="I72" s="3261" t="s">
        <v>
5657</v>
      </c>
    </row>
    <row r="73" spans="1:9" ht="18" customHeight="1">
      <c r="A73" s="2702" t="s">
        <v>
6052</v>
      </c>
      <c r="B73" s="3257" t="s">
        <v>
6418</v>
      </c>
      <c r="C73" s="3265">
        <v>
43556</v>
      </c>
      <c r="D73" s="3676">
        <v>
1046.8800000000001</v>
      </c>
      <c r="E73" s="3251" t="s">
        <v>
5657</v>
      </c>
      <c r="F73" s="3251" t="s">
        <v>
5657</v>
      </c>
      <c r="G73" s="3251"/>
      <c r="H73" s="3260" t="s">
        <v>
5657</v>
      </c>
      <c r="I73" s="3261" t="s">
        <v>
5657</v>
      </c>
    </row>
    <row r="74" spans="1:9" ht="18" customHeight="1">
      <c r="A74" s="2702" t="s">
        <v>
6053</v>
      </c>
      <c r="B74" s="3257" t="s">
        <v>
6419</v>
      </c>
      <c r="C74" s="3265">
        <v>
43556</v>
      </c>
      <c r="D74" s="3676">
        <v>
519</v>
      </c>
      <c r="E74" s="3251" t="s">
        <v>
5657</v>
      </c>
      <c r="F74" s="3251" t="s">
        <v>
5657</v>
      </c>
      <c r="G74" s="3251"/>
      <c r="H74" s="3260" t="s">
        <v>
5657</v>
      </c>
      <c r="I74" s="3261" t="s">
        <v>
5657</v>
      </c>
    </row>
    <row r="75" spans="1:9" ht="18" customHeight="1">
      <c r="A75" s="2702" t="s">
        <v>
2667</v>
      </c>
      <c r="B75" s="3257" t="s">
        <v>
6420</v>
      </c>
      <c r="C75" s="3265">
        <v>
43556</v>
      </c>
      <c r="D75" s="3676">
        <v>
549.09</v>
      </c>
      <c r="E75" s="3251" t="s">
        <v>
5657</v>
      </c>
      <c r="F75" s="3251" t="s">
        <v>
5657</v>
      </c>
      <c r="G75" s="3251"/>
      <c r="H75" s="3260" t="s">
        <v>
5657</v>
      </c>
      <c r="I75" s="3261" t="s">
        <v>
5657</v>
      </c>
    </row>
    <row r="76" spans="1:9" ht="18" customHeight="1">
      <c r="A76" s="2702" t="s">
        <v>
6054</v>
      </c>
      <c r="B76" s="3257" t="s">
        <v>
6421</v>
      </c>
      <c r="C76" s="3265">
        <v>
43556</v>
      </c>
      <c r="D76" s="3676">
        <v>
458.9</v>
      </c>
      <c r="E76" s="3251" t="s">
        <v>
5657</v>
      </c>
      <c r="F76" s="3251" t="s">
        <v>
5657</v>
      </c>
      <c r="G76" s="3251"/>
      <c r="H76" s="3260" t="s">
        <v>
5657</v>
      </c>
      <c r="I76" s="3261" t="s">
        <v>
5657</v>
      </c>
    </row>
    <row r="77" spans="1:9" ht="18" customHeight="1">
      <c r="A77" s="2702" t="s">
        <v>
2665</v>
      </c>
      <c r="B77" s="3257" t="s">
        <v>
6422</v>
      </c>
      <c r="C77" s="3265">
        <v>
43922</v>
      </c>
      <c r="D77" s="3676">
        <v>
488.5</v>
      </c>
      <c r="E77" s="3251" t="s">
        <v>
5657</v>
      </c>
      <c r="F77" s="3251" t="s">
        <v>
5657</v>
      </c>
      <c r="G77" s="3251"/>
      <c r="H77" s="3260" t="s">
        <v>
5657</v>
      </c>
      <c r="I77" s="3261" t="s">
        <v>
5657</v>
      </c>
    </row>
    <row r="78" spans="1:9" ht="18" customHeight="1">
      <c r="A78" s="2702" t="s">
        <v>
2664</v>
      </c>
      <c r="B78" s="3257" t="s">
        <v>
6423</v>
      </c>
      <c r="C78" s="3265">
        <v>
43922</v>
      </c>
      <c r="D78" s="3676">
        <v>
613.70000000000005</v>
      </c>
      <c r="E78" s="3251" t="s">
        <v>
5657</v>
      </c>
      <c r="F78" s="3251" t="s">
        <v>
5657</v>
      </c>
      <c r="G78" s="3251"/>
      <c r="H78" s="3260" t="s">
        <v>
5657</v>
      </c>
      <c r="I78" s="3261" t="s">
        <v>
5657</v>
      </c>
    </row>
    <row r="79" spans="1:9" ht="18" customHeight="1">
      <c r="A79" s="2702" t="s">
        <v>
2663</v>
      </c>
      <c r="B79" s="3257" t="s">
        <v>
6424</v>
      </c>
      <c r="C79" s="3265">
        <v>
43922</v>
      </c>
      <c r="D79" s="3676">
        <v>
397.6</v>
      </c>
      <c r="E79" s="3251" t="s">
        <v>
5657</v>
      </c>
      <c r="F79" s="3251" t="s">
        <v>
5657</v>
      </c>
      <c r="G79" s="3251"/>
      <c r="H79" s="3260" t="s">
        <v>
5657</v>
      </c>
      <c r="I79" s="3261" t="s">
        <v>
5657</v>
      </c>
    </row>
    <row r="80" spans="1:9" ht="18" customHeight="1">
      <c r="A80" s="2702" t="s">
        <v>
6055</v>
      </c>
      <c r="B80" s="3257" t="s">
        <v>
6425</v>
      </c>
      <c r="C80" s="3265">
        <v>
43922</v>
      </c>
      <c r="D80" s="3676">
        <v>
133.9</v>
      </c>
      <c r="E80" s="3251" t="s">
        <v>
5657</v>
      </c>
      <c r="F80" s="3251" t="s">
        <v>
5657</v>
      </c>
      <c r="G80" s="3251"/>
      <c r="H80" s="3260" t="s">
        <v>
5657</v>
      </c>
      <c r="I80" s="3261" t="s">
        <v>
5657</v>
      </c>
    </row>
    <row r="81" spans="1:9" ht="18" customHeight="1">
      <c r="A81" s="2702" t="s">
        <v>
2661</v>
      </c>
      <c r="B81" s="3257" t="s">
        <v>
6426</v>
      </c>
      <c r="C81" s="3265">
        <v>
43922</v>
      </c>
      <c r="D81" s="3676">
        <v>
428.4</v>
      </c>
      <c r="E81" s="3251" t="s">
        <v>
5657</v>
      </c>
      <c r="F81" s="3251" t="s">
        <v>
5657</v>
      </c>
      <c r="G81" s="3251"/>
      <c r="H81" s="3260" t="s">
        <v>
5657</v>
      </c>
      <c r="I81" s="3261" t="s">
        <v>
5657</v>
      </c>
    </row>
    <row r="82" spans="1:9" ht="18" customHeight="1">
      <c r="A82" s="3258" t="s">
        <v>
2660</v>
      </c>
      <c r="B82" s="3257" t="s">
        <v>
6427</v>
      </c>
      <c r="C82" s="3265">
        <v>
43922</v>
      </c>
      <c r="D82" s="3676">
        <v>
630</v>
      </c>
      <c r="E82" s="3251" t="s">
        <v>
5657</v>
      </c>
      <c r="F82" s="3251" t="s">
        <v>
5657</v>
      </c>
      <c r="G82" s="3251"/>
      <c r="H82" s="3260" t="s">
        <v>
5657</v>
      </c>
      <c r="I82" s="3261" t="s">
        <v>
5657</v>
      </c>
    </row>
    <row r="83" spans="1:9" ht="18" customHeight="1">
      <c r="A83" s="2991" t="s">
        <v>
2659</v>
      </c>
      <c r="B83" s="3257" t="s">
        <v>
6428</v>
      </c>
      <c r="C83" s="3265">
        <v>
43922</v>
      </c>
      <c r="D83" s="3676">
        <v>
461.8</v>
      </c>
      <c r="E83" s="3251" t="s">
        <v>
5657</v>
      </c>
      <c r="F83" s="3251" t="s">
        <v>
5657</v>
      </c>
      <c r="G83" s="3251"/>
      <c r="H83" s="3260" t="s">
        <v>
5657</v>
      </c>
      <c r="I83" s="3261" t="s">
        <v>
5657</v>
      </c>
    </row>
    <row r="84" spans="1:9" ht="18" customHeight="1">
      <c r="A84" s="2702" t="s">
        <v>
2658</v>
      </c>
      <c r="B84" s="3257" t="s">
        <v>
6429</v>
      </c>
      <c r="C84" s="3265">
        <v>
43922</v>
      </c>
      <c r="D84" s="3676">
        <v>
657</v>
      </c>
      <c r="E84" s="3251" t="s">
        <v>
5657</v>
      </c>
      <c r="F84" s="3251" t="s">
        <v>
5657</v>
      </c>
      <c r="G84" s="3251"/>
      <c r="H84" s="3260" t="s">
        <v>
5657</v>
      </c>
      <c r="I84" s="3261" t="s">
        <v>
5657</v>
      </c>
    </row>
    <row r="85" spans="1:9" ht="18" customHeight="1">
      <c r="A85" s="2702" t="s">
        <v>
2657</v>
      </c>
      <c r="B85" s="3257" t="s">
        <v>
6430</v>
      </c>
      <c r="C85" s="3265">
        <v>
43922</v>
      </c>
      <c r="D85" s="3676">
        <v>
405.6</v>
      </c>
      <c r="E85" s="3251" t="s">
        <v>
5657</v>
      </c>
      <c r="F85" s="3251" t="s">
        <v>
5657</v>
      </c>
      <c r="G85" s="3251"/>
      <c r="H85" s="3260" t="s">
        <v>
5657</v>
      </c>
      <c r="I85" s="3261" t="s">
        <v>
5657</v>
      </c>
    </row>
    <row r="86" spans="1:9" ht="18" customHeight="1">
      <c r="A86" s="2702" t="s">
        <v>
2656</v>
      </c>
      <c r="B86" s="3257" t="s">
        <v>
6431</v>
      </c>
      <c r="C86" s="3265">
        <v>
43922</v>
      </c>
      <c r="D86" s="3676">
        <v>
464.5</v>
      </c>
      <c r="E86" s="3251" t="s">
        <v>
5657</v>
      </c>
      <c r="F86" s="3251" t="s">
        <v>
5657</v>
      </c>
      <c r="G86" s="3251"/>
      <c r="H86" s="3260" t="s">
        <v>
5657</v>
      </c>
      <c r="I86" s="3261" t="s">
        <v>
5657</v>
      </c>
    </row>
    <row r="87" spans="1:9" ht="18" customHeight="1">
      <c r="A87" s="2702" t="s">
        <v>
6056</v>
      </c>
      <c r="B87" s="3257" t="s">
        <v>
6432</v>
      </c>
      <c r="C87" s="3265">
        <v>
43922</v>
      </c>
      <c r="D87" s="3676">
        <v>
1227.8</v>
      </c>
      <c r="E87" s="3251" t="s">
        <v>
5657</v>
      </c>
      <c r="F87" s="3251" t="s">
        <v>
5657</v>
      </c>
      <c r="G87" s="3251"/>
      <c r="H87" s="3260" t="s">
        <v>
5657</v>
      </c>
      <c r="I87" s="3261" t="s">
        <v>
5657</v>
      </c>
    </row>
    <row r="88" spans="1:9" ht="18" customHeight="1">
      <c r="A88" s="2702" t="s">
        <v>
2654</v>
      </c>
      <c r="B88" s="3257" t="s">
        <v>
6433</v>
      </c>
      <c r="C88" s="3265">
        <v>
44287</v>
      </c>
      <c r="D88" s="3676">
        <v>
577.5</v>
      </c>
      <c r="E88" s="3251" t="s">
        <v>
5657</v>
      </c>
      <c r="F88" s="3251" t="s">
        <v>
5657</v>
      </c>
      <c r="G88" s="3251"/>
      <c r="H88" s="3260" t="s">
        <v>
5657</v>
      </c>
      <c r="I88" s="3261" t="s">
        <v>
5657</v>
      </c>
    </row>
    <row r="89" spans="1:9" ht="18" customHeight="1">
      <c r="A89" s="2702" t="s">
        <v>
6057</v>
      </c>
      <c r="B89" s="3257" t="s">
        <v>
6434</v>
      </c>
      <c r="C89" s="3265">
        <v>
44287</v>
      </c>
      <c r="D89" s="3676">
        <v>
509.3</v>
      </c>
      <c r="E89" s="3251" t="s">
        <v>
5657</v>
      </c>
      <c r="F89" s="3251" t="s">
        <v>
5657</v>
      </c>
      <c r="G89" s="3251"/>
      <c r="H89" s="3260" t="s">
        <v>
5657</v>
      </c>
      <c r="I89" s="3261" t="s">
        <v>
5657</v>
      </c>
    </row>
    <row r="90" spans="1:9" ht="18" customHeight="1">
      <c r="A90" s="2702" t="s">
        <v>
2652</v>
      </c>
      <c r="B90" s="3257" t="s">
        <v>
6435</v>
      </c>
      <c r="C90" s="3265">
        <v>
44287</v>
      </c>
      <c r="D90" s="3676">
        <v>
499.7</v>
      </c>
      <c r="E90" s="3251" t="s">
        <v>
5657</v>
      </c>
      <c r="F90" s="3251" t="s">
        <v>
5657</v>
      </c>
      <c r="G90" s="3251"/>
      <c r="H90" s="3260" t="s">
        <v>
5657</v>
      </c>
      <c r="I90" s="3261" t="s">
        <v>
5657</v>
      </c>
    </row>
    <row r="91" spans="1:9" ht="18" customHeight="1">
      <c r="A91" s="2702" t="s">
        <v>
2651</v>
      </c>
      <c r="B91" s="3257" t="s">
        <v>
6436</v>
      </c>
      <c r="C91" s="3265">
        <v>
44287</v>
      </c>
      <c r="D91" s="3676">
        <v>
519.29999999999995</v>
      </c>
      <c r="E91" s="3251" t="s">
        <v>
5657</v>
      </c>
      <c r="F91" s="3251" t="s">
        <v>
5657</v>
      </c>
      <c r="G91" s="3251"/>
      <c r="H91" s="3260" t="s">
        <v>
5657</v>
      </c>
      <c r="I91" s="3261" t="s">
        <v>
5657</v>
      </c>
    </row>
    <row r="92" spans="1:9" ht="18" customHeight="1">
      <c r="A92" s="2702" t="s">
        <v>
2650</v>
      </c>
      <c r="B92" s="3257" t="s">
        <v>
6437</v>
      </c>
      <c r="C92" s="3265">
        <v>
44287</v>
      </c>
      <c r="D92" s="3676">
        <v>
409.9</v>
      </c>
      <c r="E92" s="3251" t="s">
        <v>
5657</v>
      </c>
      <c r="F92" s="3251" t="s">
        <v>
5657</v>
      </c>
      <c r="G92" s="3251"/>
      <c r="H92" s="3260" t="s">
        <v>
5657</v>
      </c>
      <c r="I92" s="3261" t="s">
        <v>
5657</v>
      </c>
    </row>
    <row r="93" spans="1:9" ht="18" customHeight="1">
      <c r="A93" s="2702" t="s">
        <v>
2649</v>
      </c>
      <c r="B93" s="3257" t="s">
        <v>
6438</v>
      </c>
      <c r="C93" s="3265">
        <v>
44287</v>
      </c>
      <c r="D93" s="3676">
        <v>
1380.6</v>
      </c>
      <c r="E93" s="3251" t="s">
        <v>
5657</v>
      </c>
      <c r="F93" s="3251" t="s">
        <v>
5657</v>
      </c>
      <c r="G93" s="3251"/>
      <c r="H93" s="3260" t="s">
        <v>
5657</v>
      </c>
      <c r="I93" s="3261" t="s">
        <v>
5657</v>
      </c>
    </row>
    <row r="94" spans="1:9" ht="18" customHeight="1">
      <c r="A94" s="4222" t="s">
        <v>
2648</v>
      </c>
      <c r="B94" s="4225" t="s">
        <v>
6439</v>
      </c>
      <c r="C94" s="4226">
        <v>
44287</v>
      </c>
      <c r="D94" s="4227">
        <v>
493.9</v>
      </c>
      <c r="E94" s="4228" t="s">
        <v>
5657</v>
      </c>
      <c r="F94" s="4228" t="s">
        <v>
5657</v>
      </c>
      <c r="G94" s="4228"/>
      <c r="H94" s="4229" t="s">
        <v>
5657</v>
      </c>
      <c r="I94" s="4230" t="s">
        <v>
5657</v>
      </c>
    </row>
    <row r="95" spans="1:9" ht="18" customHeight="1">
      <c r="A95" s="2702" t="s">
        <v>
9738</v>
      </c>
      <c r="B95" s="4231" t="s">
        <v>
9739</v>
      </c>
      <c r="C95" s="4223">
        <v>
44409</v>
      </c>
      <c r="D95" s="4224">
        <v>
281.8</v>
      </c>
      <c r="E95" s="4232" t="s">
        <v>
5657</v>
      </c>
      <c r="F95" s="4232" t="s">
        <v>
5657</v>
      </c>
      <c r="G95" s="4232"/>
      <c r="H95" s="4233" t="s">
        <v>
5657</v>
      </c>
      <c r="I95" s="4235" t="s">
        <v>
5657</v>
      </c>
    </row>
    <row r="96" spans="1:9" ht="18" customHeight="1">
      <c r="A96" s="2703" t="s">
        <v>
9740</v>
      </c>
      <c r="B96" s="4234" t="s">
        <v>
9741</v>
      </c>
      <c r="C96" s="3266">
        <v>
44652</v>
      </c>
      <c r="D96" s="3679">
        <v>
806.1</v>
      </c>
      <c r="E96" s="3253" t="s">
        <v>
5657</v>
      </c>
      <c r="F96" s="3253" t="s">
        <v>
5657</v>
      </c>
      <c r="G96" s="3253"/>
      <c r="H96" s="3262" t="s">
        <v>
5657</v>
      </c>
      <c r="I96" s="3263" t="s">
        <v>
5657</v>
      </c>
    </row>
    <row r="97" spans="1:21" s="1670" customFormat="1" ht="15" customHeight="1">
      <c r="A97" s="1672" t="s">
        <v>
7440</v>
      </c>
      <c r="B97" s="1672"/>
      <c r="C97" s="1672"/>
      <c r="D97" s="1672"/>
      <c r="H97" s="1672"/>
      <c r="I97" s="1673"/>
      <c r="J97" s="1671"/>
      <c r="K97" s="1671"/>
      <c r="L97" s="1671"/>
      <c r="M97" s="1671"/>
      <c r="N97" s="1671"/>
      <c r="O97" s="1671"/>
      <c r="P97" s="1671"/>
      <c r="Q97" s="1671"/>
      <c r="R97" s="1671"/>
      <c r="S97" s="1671"/>
      <c r="T97" s="1671"/>
      <c r="U97" s="1671"/>
    </row>
    <row r="98" spans="1:21">
      <c r="A98" s="1665"/>
      <c r="B98" s="1665"/>
      <c r="C98" s="1665"/>
      <c r="D98" s="1665"/>
      <c r="E98" s="1610"/>
      <c r="F98" s="1610"/>
      <c r="G98" s="1610"/>
      <c r="H98" s="1665"/>
      <c r="I98" s="1610"/>
    </row>
    <row r="99" spans="1:21">
      <c r="A99" s="1665"/>
      <c r="B99" s="1665"/>
      <c r="D99" s="1665"/>
      <c r="E99" s="1665"/>
      <c r="F99" s="1665"/>
      <c r="G99" s="1665"/>
      <c r="H99" s="1665"/>
      <c r="I99" s="1669"/>
    </row>
    <row r="100" spans="1:21">
      <c r="A100" s="1665"/>
      <c r="B100" s="1665"/>
      <c r="C100" s="1665"/>
      <c r="D100" s="1665"/>
      <c r="E100" s="1665"/>
      <c r="F100" s="1665"/>
      <c r="G100" s="1665"/>
      <c r="H100" s="1665"/>
      <c r="I100" s="1667"/>
    </row>
    <row r="101" spans="1:21">
      <c r="A101" s="1665"/>
      <c r="B101" s="1665"/>
      <c r="C101" s="1665"/>
      <c r="D101" s="1665"/>
      <c r="E101" s="1665"/>
      <c r="F101" s="1665"/>
      <c r="G101" s="1665"/>
      <c r="H101" s="1665"/>
      <c r="I101" s="1667"/>
    </row>
    <row r="102" spans="1:21">
      <c r="A102" s="1665"/>
      <c r="B102" s="1665"/>
      <c r="C102" s="1665"/>
      <c r="D102" s="1665"/>
      <c r="E102" s="1665"/>
      <c r="F102" s="1665"/>
      <c r="G102" s="1665"/>
      <c r="H102" s="1665"/>
      <c r="I102" s="1667"/>
    </row>
    <row r="103" spans="1:21">
      <c r="A103" s="1665"/>
      <c r="B103" s="1665"/>
      <c r="C103" s="1665"/>
      <c r="D103" s="1665"/>
      <c r="E103" s="1667"/>
      <c r="F103" s="1667"/>
      <c r="G103" s="1667"/>
      <c r="H103" s="1665"/>
      <c r="I103" s="1667"/>
    </row>
    <row r="104" spans="1:21">
      <c r="E104" s="1666"/>
      <c r="F104" s="1666"/>
      <c r="G104" s="1666"/>
      <c r="I104" s="1666"/>
    </row>
    <row r="105" spans="1:21">
      <c r="E105" s="1666"/>
      <c r="F105" s="1666"/>
      <c r="G105" s="1666"/>
      <c r="I105" s="1666"/>
    </row>
  </sheetData>
  <mergeCells count="9">
    <mergeCell ref="A1:D1"/>
    <mergeCell ref="A2:D2"/>
    <mergeCell ref="A3:I3"/>
    <mergeCell ref="A7:A8"/>
    <mergeCell ref="B7:B8"/>
    <mergeCell ref="C7:C8"/>
    <mergeCell ref="D7:D8"/>
    <mergeCell ref="E7:I7"/>
    <mergeCell ref="A5:I5"/>
  </mergeCells>
  <phoneticPr fontId="25"/>
  <pageMargins left="0.70866141732283472" right="0.70866141732283472" top="0.74803149606299213" bottom="0.74803149606299213" header="0.31496062992125984" footer="0.3149606299212598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pageSetUpPr fitToPage="1"/>
  </sheetPr>
  <dimension ref="A1:AB96"/>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4.25"/>
  <cols>
    <col min="1" max="1" width="25.625" style="1664" customWidth="1"/>
    <col min="2" max="3" width="7.625" style="1664" customWidth="1"/>
    <col min="4" max="5" width="6.625" style="1664" customWidth="1"/>
    <col min="6" max="6" width="7.625" style="1664" customWidth="1"/>
    <col min="7" max="7" width="6.625" style="1664" customWidth="1"/>
    <col min="8" max="8" width="7.625" style="1664" customWidth="1"/>
    <col min="9" max="9" width="6.625" style="1664" customWidth="1"/>
    <col min="10" max="10" width="7.625" style="1664" customWidth="1"/>
    <col min="11" max="11" width="6.625" style="1664" customWidth="1"/>
    <col min="12" max="12" width="7.625" style="1664" customWidth="1"/>
    <col min="13" max="13" width="6.625" style="1664" customWidth="1"/>
    <col min="14" max="15" width="8.625" style="1664" customWidth="1"/>
    <col min="16" max="27" width="9" style="1665"/>
    <col min="28" max="16384" width="9" style="1664"/>
  </cols>
  <sheetData>
    <row r="1" spans="1:28" s="1482" customFormat="1" ht="20.100000000000001" customHeight="1">
      <c r="A1" s="4569" t="str">
        <f>
HYPERLINK("#目次!A1","【目次に戻る】")</f>
        <v>
【目次に戻る】</v>
      </c>
      <c r="B1" s="4569"/>
      <c r="C1" s="4569"/>
      <c r="D1" s="4569"/>
      <c r="E1" s="4569"/>
      <c r="F1" s="3120"/>
      <c r="G1" s="3120"/>
      <c r="H1" s="3120"/>
      <c r="I1" s="3120"/>
      <c r="J1" s="3120"/>
      <c r="K1" s="3120"/>
      <c r="L1" s="3120"/>
      <c r="M1" s="3120"/>
      <c r="N1" s="3120"/>
      <c r="O1" s="3120"/>
      <c r="P1" s="3120"/>
      <c r="Q1" s="3120"/>
      <c r="R1" s="3120"/>
      <c r="S1" s="3120"/>
      <c r="T1" s="3120"/>
      <c r="U1" s="3120"/>
      <c r="V1" s="3120"/>
      <c r="W1" s="3120"/>
      <c r="X1" s="3120"/>
      <c r="Y1" s="3120"/>
      <c r="Z1" s="3120"/>
      <c r="AA1" s="3120"/>
      <c r="AB1" s="3120"/>
    </row>
    <row r="2" spans="1:28" s="1482" customFormat="1" ht="20.100000000000001" customHeight="1">
      <c r="A2" s="4569" t="str">
        <f>
HYPERLINK("#業務所管課別目次!A1","【業務所管課別目次に戻る】")</f>
        <v>
【業務所管課別目次に戻る】</v>
      </c>
      <c r="B2" s="4569"/>
      <c r="C2" s="4569"/>
      <c r="D2" s="4569"/>
      <c r="E2" s="4569"/>
      <c r="F2" s="3120"/>
      <c r="G2" s="3120"/>
      <c r="H2" s="3120"/>
      <c r="I2" s="3120"/>
      <c r="J2" s="3120"/>
      <c r="K2" s="3120"/>
      <c r="L2" s="3120"/>
      <c r="M2" s="3120"/>
      <c r="N2" s="3120"/>
      <c r="O2" s="3120"/>
      <c r="P2" s="3120"/>
      <c r="Q2" s="3120"/>
      <c r="R2" s="3120"/>
      <c r="S2" s="3120"/>
      <c r="T2" s="3120"/>
      <c r="U2" s="3120"/>
      <c r="V2" s="3120"/>
      <c r="W2" s="3120"/>
      <c r="X2" s="3120"/>
      <c r="Y2" s="3120"/>
      <c r="Z2" s="3120"/>
      <c r="AA2" s="3120"/>
      <c r="AB2" s="3120"/>
    </row>
    <row r="3" spans="1:28" s="126" customFormat="1" ht="20.100000000000001" customHeight="1">
      <c r="A3" s="5283" t="s">
        <v>
7520</v>
      </c>
      <c r="B3" s="5283"/>
      <c r="C3" s="5283"/>
      <c r="D3" s="5283"/>
      <c r="E3" s="5283"/>
      <c r="F3" s="5283"/>
      <c r="G3" s="5283"/>
      <c r="H3" s="5283"/>
      <c r="I3" s="5283"/>
      <c r="J3" s="5283"/>
      <c r="K3" s="5283"/>
      <c r="L3" s="5283"/>
      <c r="M3" s="5283"/>
      <c r="N3" s="5283"/>
      <c r="O3" s="5283"/>
      <c r="P3" s="127"/>
    </row>
    <row r="4" spans="1:28" s="1670" customFormat="1" ht="15" customHeight="1" thickBot="1">
      <c r="A4" s="1670" t="s">
        <v>
9283</v>
      </c>
      <c r="K4" s="1683"/>
      <c r="L4" s="1683"/>
      <c r="M4" s="1683"/>
      <c r="N4" s="1683"/>
      <c r="O4" s="1682" t="s">
        <v>
9280</v>
      </c>
      <c r="P4" s="1671"/>
      <c r="Q4" s="1671"/>
      <c r="R4" s="1671"/>
      <c r="S4" s="1671"/>
      <c r="T4" s="1671"/>
      <c r="U4" s="1671"/>
      <c r="V4" s="1671"/>
      <c r="W4" s="1671"/>
      <c r="X4" s="1671"/>
      <c r="Y4" s="1671"/>
      <c r="Z4" s="1671"/>
      <c r="AA4" s="1671"/>
    </row>
    <row r="5" spans="1:28" ht="18" customHeight="1" thickTop="1">
      <c r="A5" s="5387" t="s">
        <v>
10362</v>
      </c>
      <c r="B5" s="5385" t="s">
        <v>
6046</v>
      </c>
      <c r="C5" s="5393"/>
      <c r="D5" s="5393"/>
      <c r="E5" s="5393"/>
      <c r="F5" s="5393"/>
      <c r="G5" s="5393"/>
      <c r="H5" s="5393"/>
      <c r="I5" s="5393"/>
      <c r="J5" s="5393"/>
      <c r="K5" s="5393"/>
      <c r="L5" s="5393"/>
      <c r="M5" s="5393"/>
      <c r="N5" s="5393"/>
      <c r="O5" s="5385" t="s">
        <v>
2647</v>
      </c>
    </row>
    <row r="6" spans="1:28" ht="24.95" customHeight="1">
      <c r="A6" s="5388"/>
      <c r="B6" s="5391" t="s">
        <v>
23</v>
      </c>
      <c r="C6" s="5392"/>
      <c r="D6" s="5389" t="s">
        <v>
2646</v>
      </c>
      <c r="E6" s="5377"/>
      <c r="F6" s="5390" t="s">
        <v>
2645</v>
      </c>
      <c r="G6" s="5377"/>
      <c r="H6" s="5390" t="s">
        <v>
2644</v>
      </c>
      <c r="I6" s="5377"/>
      <c r="J6" s="5390" t="s">
        <v>
2643</v>
      </c>
      <c r="K6" s="5377"/>
      <c r="L6" s="5390" t="s">
        <v>
2642</v>
      </c>
      <c r="M6" s="5377"/>
      <c r="N6" s="3236" t="s">
        <v>
6065</v>
      </c>
      <c r="O6" s="5386"/>
    </row>
    <row r="7" spans="1:28" s="1680" customFormat="1" ht="18" customHeight="1">
      <c r="A7" s="3235" t="s">
        <v>
23</v>
      </c>
      <c r="B7" s="3231">
        <f t="shared" ref="B7:O7" si="0">
SUM(B8:B94)</f>
        <v>
7531</v>
      </c>
      <c r="C7" s="3217">
        <f t="shared" si="0"/>
        <v>
6466</v>
      </c>
      <c r="D7" s="3232">
        <f t="shared" si="0"/>
        <v>
746</v>
      </c>
      <c r="E7" s="3219">
        <f t="shared" si="0"/>
        <v>
551</v>
      </c>
      <c r="F7" s="3232">
        <f t="shared" si="0"/>
        <v>
1188</v>
      </c>
      <c r="G7" s="3219">
        <f t="shared" si="0"/>
        <v>
1103</v>
      </c>
      <c r="H7" s="3232">
        <f t="shared" si="0"/>
        <v>
1314</v>
      </c>
      <c r="I7" s="3219">
        <f t="shared" si="0"/>
        <v>
1236</v>
      </c>
      <c r="J7" s="3232">
        <f t="shared" si="0"/>
        <v>
1415</v>
      </c>
      <c r="K7" s="3219">
        <f t="shared" si="0"/>
        <v>
1220</v>
      </c>
      <c r="L7" s="3232">
        <f t="shared" si="0"/>
        <v>
2868</v>
      </c>
      <c r="M7" s="3219">
        <f>
SUM(M8:M94)</f>
        <v>
2356</v>
      </c>
      <c r="N7" s="3220">
        <f t="shared" si="0"/>
        <v>
29</v>
      </c>
      <c r="O7" s="3220">
        <f t="shared" si="0"/>
        <v>
1968</v>
      </c>
      <c r="P7" s="1681"/>
      <c r="Q7" s="1681"/>
      <c r="R7" s="1681"/>
      <c r="S7" s="1681"/>
      <c r="T7" s="1681"/>
      <c r="U7" s="1681"/>
      <c r="V7" s="1681"/>
      <c r="W7" s="1681"/>
      <c r="X7" s="1681"/>
      <c r="Y7" s="1681"/>
      <c r="Z7" s="1681"/>
      <c r="AA7" s="1681"/>
    </row>
    <row r="8" spans="1:28" ht="18" customHeight="1">
      <c r="A8" s="2596" t="s">
        <v>
789</v>
      </c>
      <c r="B8" s="3221">
        <f>
SUM(D8,F8,H8,J8,L8)</f>
        <v>
90</v>
      </c>
      <c r="C8" s="3222">
        <f>
SUM(E8,G8,I8,K8,M8)</f>
        <v>
82</v>
      </c>
      <c r="D8" s="3223">
        <v>
9</v>
      </c>
      <c r="E8" s="3224">
        <v>
8</v>
      </c>
      <c r="F8" s="3223">
        <v>
13</v>
      </c>
      <c r="G8" s="3224">
        <v>
13</v>
      </c>
      <c r="H8" s="3223">
        <v>
17</v>
      </c>
      <c r="I8" s="3224">
        <v>
14</v>
      </c>
      <c r="J8" s="3223">
        <v>
17</v>
      </c>
      <c r="K8" s="3224">
        <v>
17</v>
      </c>
      <c r="L8" s="3223">
        <v>
34</v>
      </c>
      <c r="M8" s="3224">
        <v>
30</v>
      </c>
      <c r="N8" s="4286" t="s">
        <v>
9831</v>
      </c>
      <c r="O8" s="3222">
        <v>
24</v>
      </c>
    </row>
    <row r="9" spans="1:28" ht="18" customHeight="1">
      <c r="A9" s="2596" t="s">
        <v>
2713</v>
      </c>
      <c r="B9" s="3221">
        <f t="shared" ref="B9:B72" si="1">
SUM(D9,F9,H9,J9,L9)</f>
        <v>
234</v>
      </c>
      <c r="C9" s="3222">
        <f t="shared" ref="C9:C72" si="2">
SUM(E9,G9,I9,K9,M9)</f>
        <v>
170</v>
      </c>
      <c r="D9" s="3223">
        <v>
12</v>
      </c>
      <c r="E9" s="3224">
        <v>
9</v>
      </c>
      <c r="F9" s="3223">
        <v>
30</v>
      </c>
      <c r="G9" s="3224">
        <v>
25</v>
      </c>
      <c r="H9" s="3223">
        <v>
42</v>
      </c>
      <c r="I9" s="3224">
        <v>
30</v>
      </c>
      <c r="J9" s="3223">
        <v>
50</v>
      </c>
      <c r="K9" s="3224">
        <v>
40</v>
      </c>
      <c r="L9" s="3223">
        <v>
100</v>
      </c>
      <c r="M9" s="3224">
        <v>
66</v>
      </c>
      <c r="N9" s="4286" t="s">
        <v>
9831</v>
      </c>
      <c r="O9" s="3222">
        <v>
33</v>
      </c>
    </row>
    <row r="10" spans="1:28" ht="18" customHeight="1">
      <c r="A10" s="2596" t="s">
        <v>
838</v>
      </c>
      <c r="B10" s="3221">
        <f t="shared" si="1"/>
        <v>
205</v>
      </c>
      <c r="C10" s="3222">
        <f t="shared" si="2"/>
        <v>
182</v>
      </c>
      <c r="D10" s="3223">
        <v>
30</v>
      </c>
      <c r="E10" s="3224">
        <v>
13</v>
      </c>
      <c r="F10" s="3223">
        <v>
35</v>
      </c>
      <c r="G10" s="3224">
        <v>
35</v>
      </c>
      <c r="H10" s="3223">
        <v>
35</v>
      </c>
      <c r="I10" s="3224">
        <v>
33</v>
      </c>
      <c r="J10" s="3223">
        <v>
35</v>
      </c>
      <c r="K10" s="3224">
        <v>
35</v>
      </c>
      <c r="L10" s="3223">
        <v>
70</v>
      </c>
      <c r="M10" s="3224">
        <v>
66</v>
      </c>
      <c r="N10" s="4286" t="s">
        <v>
9831</v>
      </c>
      <c r="O10" s="3222">
        <v>
44</v>
      </c>
    </row>
    <row r="11" spans="1:28" ht="18" customHeight="1">
      <c r="A11" s="2596" t="s">
        <v>
6047</v>
      </c>
      <c r="B11" s="3221">
        <f t="shared" si="1"/>
        <v>
100</v>
      </c>
      <c r="C11" s="3222">
        <f t="shared" si="2"/>
        <v>
95</v>
      </c>
      <c r="D11" s="3223">
        <v>
15</v>
      </c>
      <c r="E11" s="3224">
        <v>
13</v>
      </c>
      <c r="F11" s="3223">
        <v>
17</v>
      </c>
      <c r="G11" s="3224">
        <v>
17</v>
      </c>
      <c r="H11" s="3223">
        <v>
17</v>
      </c>
      <c r="I11" s="3224">
        <v>
17</v>
      </c>
      <c r="J11" s="3223">
        <v>
17</v>
      </c>
      <c r="K11" s="3224">
        <v>
17</v>
      </c>
      <c r="L11" s="3223">
        <v>
34</v>
      </c>
      <c r="M11" s="3224">
        <v>
31</v>
      </c>
      <c r="N11" s="4286" t="s">
        <v>
9831</v>
      </c>
      <c r="O11" s="3222">
        <v>
29</v>
      </c>
    </row>
    <row r="12" spans="1:28" ht="18" customHeight="1">
      <c r="A12" s="2596" t="s">
        <v>
826</v>
      </c>
      <c r="B12" s="3221">
        <f t="shared" si="1"/>
        <v>
102</v>
      </c>
      <c r="C12" s="3222">
        <f t="shared" si="2"/>
        <v>
83</v>
      </c>
      <c r="D12" s="3223">
        <v>
9</v>
      </c>
      <c r="E12" s="3224">
        <v>
6</v>
      </c>
      <c r="F12" s="3223">
        <v>
15</v>
      </c>
      <c r="G12" s="3224">
        <v>
14</v>
      </c>
      <c r="H12" s="3223">
        <v>
18</v>
      </c>
      <c r="I12" s="3224">
        <v>
15</v>
      </c>
      <c r="J12" s="3223">
        <v>
20</v>
      </c>
      <c r="K12" s="3224">
        <v>
16</v>
      </c>
      <c r="L12" s="3223">
        <v>
40</v>
      </c>
      <c r="M12" s="3224">
        <v>
32</v>
      </c>
      <c r="N12" s="4286" t="s">
        <v>
9831</v>
      </c>
      <c r="O12" s="3222">
        <v>
24</v>
      </c>
    </row>
    <row r="13" spans="1:28" ht="18" customHeight="1">
      <c r="A13" s="2596" t="s">
        <v>
840</v>
      </c>
      <c r="B13" s="3221">
        <f t="shared" si="1"/>
        <v>
102</v>
      </c>
      <c r="C13" s="3222">
        <f t="shared" si="2"/>
        <v>
100</v>
      </c>
      <c r="D13" s="3223">
        <v>
9</v>
      </c>
      <c r="E13" s="3224">
        <v>
8</v>
      </c>
      <c r="F13" s="3223">
        <v>
15</v>
      </c>
      <c r="G13" s="3224">
        <v>
14</v>
      </c>
      <c r="H13" s="3223">
        <v>
18</v>
      </c>
      <c r="I13" s="3224">
        <v>
18</v>
      </c>
      <c r="J13" s="3223">
        <v>
20</v>
      </c>
      <c r="K13" s="3224">
        <v>
20</v>
      </c>
      <c r="L13" s="3223">
        <v>
40</v>
      </c>
      <c r="M13" s="3224">
        <v>
40</v>
      </c>
      <c r="N13" s="4286" t="s">
        <v>
9831</v>
      </c>
      <c r="O13" s="3222">
        <v>
32</v>
      </c>
    </row>
    <row r="14" spans="1:28" ht="18" customHeight="1">
      <c r="A14" s="2596" t="s">
        <v>
2711</v>
      </c>
      <c r="B14" s="3221">
        <f t="shared" si="1"/>
        <v>
65</v>
      </c>
      <c r="C14" s="3222">
        <f t="shared" si="2"/>
        <v>
57</v>
      </c>
      <c r="D14" s="3223" t="s">
        <v>
374</v>
      </c>
      <c r="E14" s="3224" t="s">
        <v>
374</v>
      </c>
      <c r="F14" s="3223">
        <v>
10</v>
      </c>
      <c r="G14" s="3224">
        <v>
10</v>
      </c>
      <c r="H14" s="3223">
        <v>
12</v>
      </c>
      <c r="I14" s="3224">
        <v>
10</v>
      </c>
      <c r="J14" s="3223">
        <v>
13</v>
      </c>
      <c r="K14" s="3224">
        <v>
11</v>
      </c>
      <c r="L14" s="3223">
        <v>
30</v>
      </c>
      <c r="M14" s="3224">
        <v>
26</v>
      </c>
      <c r="N14" s="4286" t="s">
        <v>
9831</v>
      </c>
      <c r="O14" s="3222">
        <v>
19</v>
      </c>
    </row>
    <row r="15" spans="1:28" ht="18" customHeight="1">
      <c r="A15" s="2596" t="s">
        <v>
2710</v>
      </c>
      <c r="B15" s="3221">
        <f t="shared" si="1"/>
        <v>
100</v>
      </c>
      <c r="C15" s="3222">
        <f t="shared" si="2"/>
        <v>
81</v>
      </c>
      <c r="D15" s="3223">
        <v>
6</v>
      </c>
      <c r="E15" s="3224">
        <v>
2</v>
      </c>
      <c r="F15" s="3223">
        <v>
18</v>
      </c>
      <c r="G15" s="3224">
        <v>
11</v>
      </c>
      <c r="H15" s="3223">
        <v>
19</v>
      </c>
      <c r="I15" s="3224">
        <v>
17</v>
      </c>
      <c r="J15" s="3223">
        <v>
19</v>
      </c>
      <c r="K15" s="3224">
        <v>
18</v>
      </c>
      <c r="L15" s="3223">
        <v>
38</v>
      </c>
      <c r="M15" s="3224">
        <v>
33</v>
      </c>
      <c r="N15" s="4237">
        <v>
1</v>
      </c>
      <c r="O15" s="3222">
        <v>
22</v>
      </c>
    </row>
    <row r="16" spans="1:28" ht="18" customHeight="1">
      <c r="A16" s="2596" t="s">
        <v>
2709</v>
      </c>
      <c r="B16" s="3221">
        <f t="shared" si="1"/>
        <v>
105</v>
      </c>
      <c r="C16" s="3222">
        <f t="shared" si="2"/>
        <v>
103</v>
      </c>
      <c r="D16" s="3223">
        <v>
9</v>
      </c>
      <c r="E16" s="3224">
        <v>
9</v>
      </c>
      <c r="F16" s="3223">
        <v>
16</v>
      </c>
      <c r="G16" s="3224">
        <v>
16</v>
      </c>
      <c r="H16" s="3223">
        <v>
20</v>
      </c>
      <c r="I16" s="3224">
        <v>
20</v>
      </c>
      <c r="J16" s="3223">
        <v>
20</v>
      </c>
      <c r="K16" s="3224">
        <v>
20</v>
      </c>
      <c r="L16" s="3223">
        <v>
40</v>
      </c>
      <c r="M16" s="3224">
        <v>
38</v>
      </c>
      <c r="N16" s="4286" t="s">
        <v>
9831</v>
      </c>
      <c r="O16" s="3222">
        <v>
33</v>
      </c>
    </row>
    <row r="17" spans="1:15" ht="18" customHeight="1">
      <c r="A17" s="2596" t="s">
        <v>
2627</v>
      </c>
      <c r="B17" s="3221">
        <f t="shared" si="1"/>
        <v>
317</v>
      </c>
      <c r="C17" s="3222">
        <f t="shared" si="2"/>
        <v>
269</v>
      </c>
      <c r="D17" s="3223">
        <v>
30</v>
      </c>
      <c r="E17" s="3224">
        <v>
13</v>
      </c>
      <c r="F17" s="3223">
        <v>
47</v>
      </c>
      <c r="G17" s="3224">
        <v>
45</v>
      </c>
      <c r="H17" s="3223">
        <v>
60</v>
      </c>
      <c r="I17" s="3224">
        <v>
51</v>
      </c>
      <c r="J17" s="3223">
        <v>
60</v>
      </c>
      <c r="K17" s="3224">
        <v>
53</v>
      </c>
      <c r="L17" s="3223">
        <v>
120</v>
      </c>
      <c r="M17" s="3224">
        <v>
107</v>
      </c>
      <c r="N17" s="4237">
        <v>
2</v>
      </c>
      <c r="O17" s="3222">
        <v>
60</v>
      </c>
    </row>
    <row r="18" spans="1:15" ht="18" customHeight="1">
      <c r="A18" s="2596" t="s">
        <v>
823</v>
      </c>
      <c r="B18" s="3221">
        <f t="shared" si="1"/>
        <v>
84</v>
      </c>
      <c r="C18" s="3222">
        <f t="shared" si="2"/>
        <v>
72</v>
      </c>
      <c r="D18" s="3223">
        <v>
9</v>
      </c>
      <c r="E18" s="3224">
        <v>
4</v>
      </c>
      <c r="F18" s="3223">
        <v>
15</v>
      </c>
      <c r="G18" s="3224">
        <v>
15</v>
      </c>
      <c r="H18" s="3223">
        <v>
15</v>
      </c>
      <c r="I18" s="3224">
        <v>
14</v>
      </c>
      <c r="J18" s="3223">
        <v>
15</v>
      </c>
      <c r="K18" s="3224">
        <v>
12</v>
      </c>
      <c r="L18" s="3223">
        <v>
30</v>
      </c>
      <c r="M18" s="3224">
        <v>
27</v>
      </c>
      <c r="N18" s="4286" t="s">
        <v>
9831</v>
      </c>
      <c r="O18" s="3222">
        <v>
26</v>
      </c>
    </row>
    <row r="19" spans="1:15" ht="18" customHeight="1">
      <c r="A19" s="2596" t="s">
        <v>
2708</v>
      </c>
      <c r="B19" s="3221">
        <f t="shared" si="1"/>
        <v>
104</v>
      </c>
      <c r="C19" s="3222">
        <f t="shared" si="2"/>
        <v>
99</v>
      </c>
      <c r="D19" s="3223">
        <v>
6</v>
      </c>
      <c r="E19" s="3224">
        <v>
6</v>
      </c>
      <c r="F19" s="3223">
        <v>
18</v>
      </c>
      <c r="G19" s="3224">
        <v>
18</v>
      </c>
      <c r="H19" s="3223">
        <v>
20</v>
      </c>
      <c r="I19" s="3224">
        <v>
19</v>
      </c>
      <c r="J19" s="3223">
        <v>
20</v>
      </c>
      <c r="K19" s="3224">
        <v>
20</v>
      </c>
      <c r="L19" s="3223">
        <v>
40</v>
      </c>
      <c r="M19" s="3224">
        <v>
36</v>
      </c>
      <c r="N19" s="4237">
        <v>
1</v>
      </c>
      <c r="O19" s="3222">
        <v>
31</v>
      </c>
    </row>
    <row r="20" spans="1:15" ht="18" customHeight="1">
      <c r="A20" s="2596" t="s">
        <v>
2707</v>
      </c>
      <c r="B20" s="3221">
        <f t="shared" si="1"/>
        <v>
130</v>
      </c>
      <c r="C20" s="3222">
        <f t="shared" si="2"/>
        <v>
96</v>
      </c>
      <c r="D20" s="3223">
        <v>
12</v>
      </c>
      <c r="E20" s="3224">
        <v>
6</v>
      </c>
      <c r="F20" s="3223">
        <v>
20</v>
      </c>
      <c r="G20" s="3224">
        <v>
17</v>
      </c>
      <c r="H20" s="3223">
        <v>
24</v>
      </c>
      <c r="I20" s="3224">
        <v>
22</v>
      </c>
      <c r="J20" s="3223">
        <v>
24</v>
      </c>
      <c r="K20" s="3224">
        <v>
18</v>
      </c>
      <c r="L20" s="3223">
        <v>
50</v>
      </c>
      <c r="M20" s="3224">
        <v>
33</v>
      </c>
      <c r="N20" s="4286" t="s">
        <v>
9831</v>
      </c>
      <c r="O20" s="3225">
        <v>
25</v>
      </c>
    </row>
    <row r="21" spans="1:15" ht="18" customHeight="1">
      <c r="A21" s="2596" t="s">
        <v>
2706</v>
      </c>
      <c r="B21" s="3221">
        <f t="shared" si="1"/>
        <v>
160</v>
      </c>
      <c r="C21" s="3222">
        <f t="shared" si="2"/>
        <v>
110</v>
      </c>
      <c r="D21" s="3223">
        <v>
9</v>
      </c>
      <c r="E21" s="3224">
        <v>
4</v>
      </c>
      <c r="F21" s="3223">
        <v>
20</v>
      </c>
      <c r="G21" s="3224">
        <v>
15</v>
      </c>
      <c r="H21" s="3223">
        <v>
30</v>
      </c>
      <c r="I21" s="3224">
        <v>
20</v>
      </c>
      <c r="J21" s="3223">
        <v>
33</v>
      </c>
      <c r="K21" s="3224">
        <v>
24</v>
      </c>
      <c r="L21" s="3223">
        <v>
68</v>
      </c>
      <c r="M21" s="3224">
        <v>
47</v>
      </c>
      <c r="N21" s="4237">
        <v>
1</v>
      </c>
      <c r="O21" s="3244">
        <v>
23</v>
      </c>
    </row>
    <row r="22" spans="1:15" ht="18" customHeight="1">
      <c r="A22" s="2596" t="s">
        <v>
2705</v>
      </c>
      <c r="B22" s="3221">
        <f t="shared" si="1"/>
        <v>
110</v>
      </c>
      <c r="C22" s="3222">
        <f t="shared" si="2"/>
        <v>
108</v>
      </c>
      <c r="D22" s="3223">
        <v>
15</v>
      </c>
      <c r="E22" s="3224">
        <v>
15</v>
      </c>
      <c r="F22" s="3223">
        <v>
17</v>
      </c>
      <c r="G22" s="3224">
        <v>
17</v>
      </c>
      <c r="H22" s="3223">
        <v>
18</v>
      </c>
      <c r="I22" s="3224">
        <v>
18</v>
      </c>
      <c r="J22" s="3223">
        <v>
20</v>
      </c>
      <c r="K22" s="3224">
        <v>
18</v>
      </c>
      <c r="L22" s="3223">
        <v>
40</v>
      </c>
      <c r="M22" s="3224">
        <v>
40</v>
      </c>
      <c r="N22" s="4286" t="s">
        <v>
9831</v>
      </c>
      <c r="O22" s="3222">
        <v>
33</v>
      </c>
    </row>
    <row r="23" spans="1:15" ht="18" customHeight="1">
      <c r="A23" s="2596" t="s">
        <v>
6048</v>
      </c>
      <c r="B23" s="3221">
        <f t="shared" si="1"/>
        <v>
70</v>
      </c>
      <c r="C23" s="3222">
        <f t="shared" si="2"/>
        <v>
67</v>
      </c>
      <c r="D23" s="3223">
        <v>
9</v>
      </c>
      <c r="E23" s="3224">
        <v>
9</v>
      </c>
      <c r="F23" s="3223">
        <v>
12</v>
      </c>
      <c r="G23" s="3224">
        <v>
12</v>
      </c>
      <c r="H23" s="3223">
        <v>
12</v>
      </c>
      <c r="I23" s="3224">
        <v>
12</v>
      </c>
      <c r="J23" s="3223">
        <v>
12</v>
      </c>
      <c r="K23" s="3224">
        <v>
12</v>
      </c>
      <c r="L23" s="3223">
        <v>
25</v>
      </c>
      <c r="M23" s="3224">
        <v>
22</v>
      </c>
      <c r="N23" s="4286" t="s">
        <v>
9831</v>
      </c>
      <c r="O23" s="3222">
        <v>
24</v>
      </c>
    </row>
    <row r="24" spans="1:15" ht="18" customHeight="1">
      <c r="A24" s="2596" t="s">
        <v>
2704</v>
      </c>
      <c r="B24" s="3221">
        <f t="shared" si="1"/>
        <v>
105</v>
      </c>
      <c r="C24" s="3222">
        <f t="shared" si="2"/>
        <v>
90</v>
      </c>
      <c r="D24" s="3223">
        <v>
12</v>
      </c>
      <c r="E24" s="3224">
        <v>
6</v>
      </c>
      <c r="F24" s="3223">
        <v>
15</v>
      </c>
      <c r="G24" s="3224">
        <v>
15</v>
      </c>
      <c r="H24" s="3223">
        <v>
18</v>
      </c>
      <c r="I24" s="3224">
        <v>
18</v>
      </c>
      <c r="J24" s="3223">
        <v>
20</v>
      </c>
      <c r="K24" s="3224">
        <v>
18</v>
      </c>
      <c r="L24" s="3223">
        <v>
40</v>
      </c>
      <c r="M24" s="3224">
        <v>
33</v>
      </c>
      <c r="N24" s="4237">
        <v>
2</v>
      </c>
      <c r="O24" s="3222">
        <v>
29</v>
      </c>
    </row>
    <row r="25" spans="1:15" ht="18" customHeight="1">
      <c r="A25" s="2596" t="s">
        <v>
2703</v>
      </c>
      <c r="B25" s="3221">
        <f t="shared" si="1"/>
        <v>
76</v>
      </c>
      <c r="C25" s="3222">
        <f t="shared" si="2"/>
        <v>
66</v>
      </c>
      <c r="D25" s="3223">
        <v>
12</v>
      </c>
      <c r="E25" s="3224">
        <v>
9</v>
      </c>
      <c r="F25" s="3223">
        <v>
12</v>
      </c>
      <c r="G25" s="3224">
        <v>
12</v>
      </c>
      <c r="H25" s="3223">
        <v>
12</v>
      </c>
      <c r="I25" s="3224">
        <v>
12</v>
      </c>
      <c r="J25" s="3223">
        <v>
12</v>
      </c>
      <c r="K25" s="3224">
        <v>
11</v>
      </c>
      <c r="L25" s="3223">
        <v>
28</v>
      </c>
      <c r="M25" s="3224">
        <v>
22</v>
      </c>
      <c r="N25" s="4286" t="s">
        <v>
9831</v>
      </c>
      <c r="O25" s="3222">
        <v>
26</v>
      </c>
    </row>
    <row r="26" spans="1:15" ht="18" customHeight="1">
      <c r="A26" s="2596" t="s">
        <v>
2702</v>
      </c>
      <c r="B26" s="3221">
        <f t="shared" si="1"/>
        <v>
110</v>
      </c>
      <c r="C26" s="3222">
        <f t="shared" si="2"/>
        <v>
69</v>
      </c>
      <c r="D26" s="3223">
        <v>
12</v>
      </c>
      <c r="E26" s="3224">
        <v>
2</v>
      </c>
      <c r="F26" s="3223">
        <v>
18</v>
      </c>
      <c r="G26" s="3224">
        <v>
10</v>
      </c>
      <c r="H26" s="3223">
        <v>
20</v>
      </c>
      <c r="I26" s="3224">
        <v>
19</v>
      </c>
      <c r="J26" s="3223">
        <v>
20</v>
      </c>
      <c r="K26" s="3224">
        <v>
6</v>
      </c>
      <c r="L26" s="3223">
        <v>
40</v>
      </c>
      <c r="M26" s="3224">
        <v>
32</v>
      </c>
      <c r="N26" s="4237">
        <v>
1</v>
      </c>
      <c r="O26" s="3222">
        <v>
17</v>
      </c>
    </row>
    <row r="27" spans="1:15" ht="18" customHeight="1">
      <c r="A27" s="2596" t="s">
        <v>
2701</v>
      </c>
      <c r="B27" s="3221">
        <f t="shared" si="1"/>
        <v>
86</v>
      </c>
      <c r="C27" s="3222">
        <f t="shared" si="2"/>
        <v>
85</v>
      </c>
      <c r="D27" s="3223">
        <v>
11</v>
      </c>
      <c r="E27" s="3224">
        <v>
11</v>
      </c>
      <c r="F27" s="3223">
        <v>
15</v>
      </c>
      <c r="G27" s="3224">
        <v>
15</v>
      </c>
      <c r="H27" s="3223">
        <v>
15</v>
      </c>
      <c r="I27" s="3224">
        <v>
15</v>
      </c>
      <c r="J27" s="3223">
        <v>
15</v>
      </c>
      <c r="K27" s="3224">
        <v>
15</v>
      </c>
      <c r="L27" s="3223">
        <v>
30</v>
      </c>
      <c r="M27" s="3224">
        <v>
29</v>
      </c>
      <c r="N27" s="4237">
        <v>
2</v>
      </c>
      <c r="O27" s="3222">
        <v>
23</v>
      </c>
    </row>
    <row r="28" spans="1:15" ht="18" customHeight="1">
      <c r="A28" s="2596" t="s">
        <v>
2700</v>
      </c>
      <c r="B28" s="3221">
        <f t="shared" si="1"/>
        <v>
90</v>
      </c>
      <c r="C28" s="3222">
        <f t="shared" si="2"/>
        <v>
95</v>
      </c>
      <c r="D28" s="3223">
        <v>
12</v>
      </c>
      <c r="E28" s="3224">
        <v>
12</v>
      </c>
      <c r="F28" s="3223">
        <v>
15</v>
      </c>
      <c r="G28" s="3224">
        <v>
15</v>
      </c>
      <c r="H28" s="3223">
        <v>
15</v>
      </c>
      <c r="I28" s="3224">
        <v>
15</v>
      </c>
      <c r="J28" s="3223">
        <v>
16</v>
      </c>
      <c r="K28" s="3224">
        <v>
18</v>
      </c>
      <c r="L28" s="3223">
        <v>
32</v>
      </c>
      <c r="M28" s="3224">
        <v>
35</v>
      </c>
      <c r="N28" s="4286" t="s">
        <v>
9831</v>
      </c>
      <c r="O28" s="3222">
        <v>
34</v>
      </c>
    </row>
    <row r="29" spans="1:15" ht="18" customHeight="1">
      <c r="A29" s="2596" t="s">
        <v>
2159</v>
      </c>
      <c r="B29" s="3221">
        <f t="shared" si="1"/>
        <v>
36</v>
      </c>
      <c r="C29" s="3222">
        <f t="shared" si="2"/>
        <v>
34</v>
      </c>
      <c r="D29" s="3223">
        <v>
6</v>
      </c>
      <c r="E29" s="3224">
        <v>
5</v>
      </c>
      <c r="F29" s="3223">
        <v>
6</v>
      </c>
      <c r="G29" s="3224">
        <v>
6</v>
      </c>
      <c r="H29" s="3223">
        <v>
6</v>
      </c>
      <c r="I29" s="3224">
        <v>
7</v>
      </c>
      <c r="J29" s="3223">
        <v>
6</v>
      </c>
      <c r="K29" s="3224">
        <v>
5</v>
      </c>
      <c r="L29" s="3223">
        <v>
12</v>
      </c>
      <c r="M29" s="3224">
        <v>
11</v>
      </c>
      <c r="N29" s="4286" t="s">
        <v>
9831</v>
      </c>
      <c r="O29" s="3222">
        <v>
15</v>
      </c>
    </row>
    <row r="30" spans="1:15" ht="18" customHeight="1">
      <c r="A30" s="2596" t="s">
        <v>
2699</v>
      </c>
      <c r="B30" s="3221">
        <f t="shared" si="1"/>
        <v>
68</v>
      </c>
      <c r="C30" s="3222">
        <f t="shared" si="2"/>
        <v>
42</v>
      </c>
      <c r="D30" s="3223">
        <v>
9</v>
      </c>
      <c r="E30" s="3224">
        <v>
4</v>
      </c>
      <c r="F30" s="3223">
        <v>
10</v>
      </c>
      <c r="G30" s="3224">
        <v>
2</v>
      </c>
      <c r="H30" s="3223">
        <v>
12</v>
      </c>
      <c r="I30" s="3224">
        <v>
8</v>
      </c>
      <c r="J30" s="3223">
        <v>
12</v>
      </c>
      <c r="K30" s="3224">
        <v>
8</v>
      </c>
      <c r="L30" s="3223">
        <v>
25</v>
      </c>
      <c r="M30" s="3224">
        <v>
20</v>
      </c>
      <c r="N30" s="4286" t="s">
        <v>
9831</v>
      </c>
      <c r="O30" s="3222">
        <v>
11</v>
      </c>
    </row>
    <row r="31" spans="1:15" ht="18" customHeight="1">
      <c r="A31" s="2596" t="s">
        <v>
2698</v>
      </c>
      <c r="B31" s="3221">
        <f t="shared" si="1"/>
        <v>
70</v>
      </c>
      <c r="C31" s="3222">
        <f t="shared" si="2"/>
        <v>
68</v>
      </c>
      <c r="D31" s="3223">
        <v>
12</v>
      </c>
      <c r="E31" s="3224">
        <v>
9</v>
      </c>
      <c r="F31" s="3223">
        <v>
12</v>
      </c>
      <c r="G31" s="3224">
        <v>
12</v>
      </c>
      <c r="H31" s="3223">
        <v>
12</v>
      </c>
      <c r="I31" s="3224">
        <v>
12</v>
      </c>
      <c r="J31" s="3223">
        <v>
12</v>
      </c>
      <c r="K31" s="3224">
        <v>
9</v>
      </c>
      <c r="L31" s="3223">
        <v>
22</v>
      </c>
      <c r="M31" s="3224">
        <v>
26</v>
      </c>
      <c r="N31" s="4237">
        <v>
1</v>
      </c>
      <c r="O31" s="3222">
        <v>
27</v>
      </c>
    </row>
    <row r="32" spans="1:15" ht="18" customHeight="1">
      <c r="A32" s="2596" t="s">
        <v>
2697</v>
      </c>
      <c r="B32" s="3221">
        <f t="shared" si="1"/>
        <v>
84</v>
      </c>
      <c r="C32" s="3222">
        <f t="shared" si="2"/>
        <v>
78</v>
      </c>
      <c r="D32" s="3223">
        <v>
9</v>
      </c>
      <c r="E32" s="3224">
        <v>
6</v>
      </c>
      <c r="F32" s="3223">
        <v>
15</v>
      </c>
      <c r="G32" s="3224">
        <v>
15</v>
      </c>
      <c r="H32" s="3223">
        <v>
15</v>
      </c>
      <c r="I32" s="3224">
        <v>
15</v>
      </c>
      <c r="J32" s="3223">
        <v>
15</v>
      </c>
      <c r="K32" s="3224">
        <v>
15</v>
      </c>
      <c r="L32" s="3223">
        <v>
30</v>
      </c>
      <c r="M32" s="3224">
        <v>
27</v>
      </c>
      <c r="N32" s="4286" t="s">
        <v>
9831</v>
      </c>
      <c r="O32" s="3225">
        <v>
26</v>
      </c>
    </row>
    <row r="33" spans="1:15" ht="18" customHeight="1">
      <c r="A33" s="2596" t="s">
        <v>
6049</v>
      </c>
      <c r="B33" s="3221">
        <f t="shared" si="1"/>
        <v>
89</v>
      </c>
      <c r="C33" s="3222">
        <f t="shared" si="2"/>
        <v>
75</v>
      </c>
      <c r="D33" s="3223">
        <v>
9</v>
      </c>
      <c r="E33" s="3224">
        <v>
1</v>
      </c>
      <c r="F33" s="3223">
        <v>
16</v>
      </c>
      <c r="G33" s="3224">
        <v>
14</v>
      </c>
      <c r="H33" s="3223">
        <v>
16</v>
      </c>
      <c r="I33" s="3224">
        <v>
15</v>
      </c>
      <c r="J33" s="3223">
        <v>
16</v>
      </c>
      <c r="K33" s="3224">
        <v>
16</v>
      </c>
      <c r="L33" s="3223">
        <v>
32</v>
      </c>
      <c r="M33" s="3224">
        <v>
29</v>
      </c>
      <c r="N33" s="4286" t="s">
        <v>
9831</v>
      </c>
      <c r="O33" s="3222">
        <v>
25</v>
      </c>
    </row>
    <row r="34" spans="1:15" ht="18" customHeight="1">
      <c r="A34" s="2596" t="s">
        <v>
2696</v>
      </c>
      <c r="B34" s="3221">
        <f t="shared" si="1"/>
        <v>
50</v>
      </c>
      <c r="C34" s="3222">
        <f t="shared" si="2"/>
        <v>
44</v>
      </c>
      <c r="D34" s="3223">
        <v>
6</v>
      </c>
      <c r="E34" s="3224">
        <v>
5</v>
      </c>
      <c r="F34" s="3223">
        <v>
8</v>
      </c>
      <c r="G34" s="3224">
        <v>
8</v>
      </c>
      <c r="H34" s="3223">
        <v>
9</v>
      </c>
      <c r="I34" s="3224">
        <v>
9</v>
      </c>
      <c r="J34" s="3223">
        <v>
9</v>
      </c>
      <c r="K34" s="3224">
        <v>
6</v>
      </c>
      <c r="L34" s="3223">
        <v>
18</v>
      </c>
      <c r="M34" s="3224">
        <v>
16</v>
      </c>
      <c r="N34" s="4237">
        <v>
1</v>
      </c>
      <c r="O34" s="3222">
        <v>
17</v>
      </c>
    </row>
    <row r="35" spans="1:15" ht="18" customHeight="1">
      <c r="A35" s="2596" t="s">
        <v>
2695</v>
      </c>
      <c r="B35" s="3221">
        <f t="shared" si="1"/>
        <v>
60</v>
      </c>
      <c r="C35" s="3222">
        <f t="shared" si="2"/>
        <v>
58</v>
      </c>
      <c r="D35" s="3223">
        <v>
6</v>
      </c>
      <c r="E35" s="3224">
        <v>
6</v>
      </c>
      <c r="F35" s="3223">
        <v>
11</v>
      </c>
      <c r="G35" s="3224">
        <v>
11</v>
      </c>
      <c r="H35" s="3223">
        <v>
11</v>
      </c>
      <c r="I35" s="3224">
        <v>
11</v>
      </c>
      <c r="J35" s="3223">
        <v>
11</v>
      </c>
      <c r="K35" s="3224">
        <v>
11</v>
      </c>
      <c r="L35" s="3223">
        <v>
21</v>
      </c>
      <c r="M35" s="3224">
        <v>
19</v>
      </c>
      <c r="N35" s="4237">
        <v>
1</v>
      </c>
      <c r="O35" s="3222">
        <v>
28</v>
      </c>
    </row>
    <row r="36" spans="1:15" ht="18" customHeight="1">
      <c r="A36" s="2596" t="s">
        <v>
2694</v>
      </c>
      <c r="B36" s="3221">
        <f t="shared" si="1"/>
        <v>
87</v>
      </c>
      <c r="C36" s="3222">
        <f t="shared" si="2"/>
        <v>
87</v>
      </c>
      <c r="D36" s="3223">
        <v>
12</v>
      </c>
      <c r="E36" s="3224">
        <v>
12</v>
      </c>
      <c r="F36" s="3223">
        <v>
15</v>
      </c>
      <c r="G36" s="3224">
        <v>
15</v>
      </c>
      <c r="H36" s="3223">
        <v>
15</v>
      </c>
      <c r="I36" s="3224">
        <v>
15</v>
      </c>
      <c r="J36" s="3223">
        <v>
15</v>
      </c>
      <c r="K36" s="3224">
        <v>
15</v>
      </c>
      <c r="L36" s="3223">
        <v>
30</v>
      </c>
      <c r="M36" s="3224">
        <v>
30</v>
      </c>
      <c r="N36" s="4286" t="s">
        <v>
9831</v>
      </c>
      <c r="O36" s="3222">
        <v>
31</v>
      </c>
    </row>
    <row r="37" spans="1:15" ht="18" customHeight="1">
      <c r="A37" s="2596" t="s">
        <v>
2604</v>
      </c>
      <c r="B37" s="3221">
        <f t="shared" si="1"/>
        <v>
90</v>
      </c>
      <c r="C37" s="3222">
        <f t="shared" si="2"/>
        <v>
83</v>
      </c>
      <c r="D37" s="3223">
        <v>
9</v>
      </c>
      <c r="E37" s="3224">
        <v>
5</v>
      </c>
      <c r="F37" s="3223">
        <v>
15</v>
      </c>
      <c r="G37" s="3224">
        <v>
15</v>
      </c>
      <c r="H37" s="3223">
        <v>
16</v>
      </c>
      <c r="I37" s="3224">
        <v>
15</v>
      </c>
      <c r="J37" s="3223">
        <v>
16</v>
      </c>
      <c r="K37" s="3224">
        <v>
15</v>
      </c>
      <c r="L37" s="3223">
        <v>
34</v>
      </c>
      <c r="M37" s="3224">
        <v>
33</v>
      </c>
      <c r="N37" s="4286" t="s">
        <v>
9831</v>
      </c>
      <c r="O37" s="3222">
        <v>
26</v>
      </c>
    </row>
    <row r="38" spans="1:15" ht="18" customHeight="1">
      <c r="A38" s="2596" t="s">
        <v>
2693</v>
      </c>
      <c r="B38" s="3221">
        <f t="shared" si="1"/>
        <v>
99</v>
      </c>
      <c r="C38" s="3222">
        <f t="shared" si="2"/>
        <v>
95</v>
      </c>
      <c r="D38" s="3223">
        <v>
9</v>
      </c>
      <c r="E38" s="3224">
        <v>
7</v>
      </c>
      <c r="F38" s="3223">
        <v>
18</v>
      </c>
      <c r="G38" s="3224">
        <v>
18</v>
      </c>
      <c r="H38" s="3223">
        <v>
18</v>
      </c>
      <c r="I38" s="3224">
        <v>
18</v>
      </c>
      <c r="J38" s="3223">
        <v>
18</v>
      </c>
      <c r="K38" s="3224">
        <v>
17</v>
      </c>
      <c r="L38" s="3223">
        <v>
36</v>
      </c>
      <c r="M38" s="3224">
        <v>
35</v>
      </c>
      <c r="N38" s="4286" t="s">
        <v>
9831</v>
      </c>
      <c r="O38" s="3222">
        <v>
26</v>
      </c>
    </row>
    <row r="39" spans="1:15" ht="18" customHeight="1">
      <c r="A39" s="2596" t="s">
        <v>
2585</v>
      </c>
      <c r="B39" s="3221">
        <f t="shared" si="1"/>
        <v>
102</v>
      </c>
      <c r="C39" s="3222">
        <f t="shared" si="2"/>
        <v>
102</v>
      </c>
      <c r="D39" s="3223">
        <v>
9</v>
      </c>
      <c r="E39" s="3224">
        <v>
9</v>
      </c>
      <c r="F39" s="3223">
        <v>
15</v>
      </c>
      <c r="G39" s="3224">
        <v>
15</v>
      </c>
      <c r="H39" s="3223">
        <v>
18</v>
      </c>
      <c r="I39" s="3224">
        <v>
18</v>
      </c>
      <c r="J39" s="3223">
        <v>
20</v>
      </c>
      <c r="K39" s="3224">
        <v>
19</v>
      </c>
      <c r="L39" s="3223">
        <v>
40</v>
      </c>
      <c r="M39" s="3224">
        <v>
41</v>
      </c>
      <c r="N39" s="4237">
        <v>
1</v>
      </c>
      <c r="O39" s="3222">
        <v>
36</v>
      </c>
    </row>
    <row r="40" spans="1:15" ht="18" customHeight="1">
      <c r="A40" s="2596" t="s">
        <v>
2692</v>
      </c>
      <c r="B40" s="3221">
        <f t="shared" si="1"/>
        <v>
99</v>
      </c>
      <c r="C40" s="3222">
        <f t="shared" si="2"/>
        <v>
90</v>
      </c>
      <c r="D40" s="3223">
        <v>
14</v>
      </c>
      <c r="E40" s="3224">
        <v>
10</v>
      </c>
      <c r="F40" s="3223">
        <v>
17</v>
      </c>
      <c r="G40" s="3224">
        <v>
17</v>
      </c>
      <c r="H40" s="3223">
        <v>
17</v>
      </c>
      <c r="I40" s="3224">
        <v>
16</v>
      </c>
      <c r="J40" s="3223">
        <v>
17</v>
      </c>
      <c r="K40" s="3224">
        <v>
16</v>
      </c>
      <c r="L40" s="3223">
        <v>
34</v>
      </c>
      <c r="M40" s="3224">
        <v>
31</v>
      </c>
      <c r="N40" s="4237">
        <v>
1</v>
      </c>
      <c r="O40" s="3222">
        <v>
30</v>
      </c>
    </row>
    <row r="41" spans="1:15" ht="18" customHeight="1">
      <c r="A41" s="2596" t="s">
        <v>
2691</v>
      </c>
      <c r="B41" s="3221">
        <f t="shared" si="1"/>
        <v>
72</v>
      </c>
      <c r="C41" s="3222">
        <f t="shared" si="2"/>
        <v>
68</v>
      </c>
      <c r="D41" s="3223">
        <v>
9</v>
      </c>
      <c r="E41" s="3224">
        <v>
6</v>
      </c>
      <c r="F41" s="3223">
        <v>
12</v>
      </c>
      <c r="G41" s="3224">
        <v>
12</v>
      </c>
      <c r="H41" s="3223">
        <v>
12</v>
      </c>
      <c r="I41" s="3224">
        <v>
12</v>
      </c>
      <c r="J41" s="3223">
        <v>
13</v>
      </c>
      <c r="K41" s="3224">
        <v>
13</v>
      </c>
      <c r="L41" s="3223">
        <v>
26</v>
      </c>
      <c r="M41" s="3224">
        <v>
25</v>
      </c>
      <c r="N41" s="4286" t="s">
        <v>
9831</v>
      </c>
      <c r="O41" s="3222">
        <v>
20</v>
      </c>
    </row>
    <row r="42" spans="1:15" ht="18" customHeight="1">
      <c r="A42" s="2596" t="s">
        <v>
2690</v>
      </c>
      <c r="B42" s="3221">
        <f t="shared" si="1"/>
        <v>
36</v>
      </c>
      <c r="C42" s="3222">
        <f t="shared" si="2"/>
        <v>
36</v>
      </c>
      <c r="D42" s="3223">
        <v>
6</v>
      </c>
      <c r="E42" s="3224">
        <v>
6</v>
      </c>
      <c r="F42" s="3223">
        <v>
6</v>
      </c>
      <c r="G42" s="3224">
        <v>
6</v>
      </c>
      <c r="H42" s="3223">
        <v>
6</v>
      </c>
      <c r="I42" s="3224">
        <v>
6</v>
      </c>
      <c r="J42" s="3223">
        <v>
6</v>
      </c>
      <c r="K42" s="3224">
        <v>
6</v>
      </c>
      <c r="L42" s="3223">
        <v>
12</v>
      </c>
      <c r="M42" s="3224">
        <v>
12</v>
      </c>
      <c r="N42" s="4286" t="s">
        <v>
9831</v>
      </c>
      <c r="O42" s="3222">
        <v>
17</v>
      </c>
    </row>
    <row r="43" spans="1:15" ht="18" customHeight="1">
      <c r="A43" s="3233" t="s">
        <v>
2689</v>
      </c>
      <c r="B43" s="3221">
        <f t="shared" si="1"/>
        <v>
72</v>
      </c>
      <c r="C43" s="3222">
        <f t="shared" si="2"/>
        <v>
68</v>
      </c>
      <c r="D43" s="3223">
        <v>
12</v>
      </c>
      <c r="E43" s="3224">
        <v>
12</v>
      </c>
      <c r="F43" s="3223">
        <v>
12</v>
      </c>
      <c r="G43" s="3224">
        <v>
12</v>
      </c>
      <c r="H43" s="3223">
        <v>
12</v>
      </c>
      <c r="I43" s="3224">
        <v>
12</v>
      </c>
      <c r="J43" s="3223">
        <v>
12</v>
      </c>
      <c r="K43" s="3224">
        <v>
12</v>
      </c>
      <c r="L43" s="3223">
        <v>
24</v>
      </c>
      <c r="M43" s="3224">
        <v>
20</v>
      </c>
      <c r="N43" s="4286" t="s">
        <v>
9831</v>
      </c>
      <c r="O43" s="3222">
        <v>
22</v>
      </c>
    </row>
    <row r="44" spans="1:15" ht="18" customHeight="1">
      <c r="A44" s="3233" t="s">
        <v>
2688</v>
      </c>
      <c r="B44" s="3221">
        <f t="shared" si="1"/>
        <v>
130</v>
      </c>
      <c r="C44" s="3222">
        <f t="shared" si="2"/>
        <v>
128</v>
      </c>
      <c r="D44" s="3223">
        <v>
12</v>
      </c>
      <c r="E44" s="3224">
        <v>
8</v>
      </c>
      <c r="F44" s="3223">
        <v>
20</v>
      </c>
      <c r="G44" s="3224">
        <v>
20</v>
      </c>
      <c r="H44" s="3223">
        <v>
24</v>
      </c>
      <c r="I44" s="3224">
        <v>
24</v>
      </c>
      <c r="J44" s="3223">
        <v>
24</v>
      </c>
      <c r="K44" s="3224">
        <v>
24</v>
      </c>
      <c r="L44" s="3223">
        <v>
50</v>
      </c>
      <c r="M44" s="3224">
        <v>
52</v>
      </c>
      <c r="N44" s="4286" t="s">
        <v>
9831</v>
      </c>
      <c r="O44" s="3222">
        <v>
32</v>
      </c>
    </row>
    <row r="45" spans="1:15" ht="18" customHeight="1">
      <c r="A45" s="3233" t="s">
        <v>
2687</v>
      </c>
      <c r="B45" s="3221">
        <f t="shared" si="1"/>
        <v>
109</v>
      </c>
      <c r="C45" s="3222">
        <f t="shared" si="2"/>
        <v>
101</v>
      </c>
      <c r="D45" s="3223">
        <v>
9</v>
      </c>
      <c r="E45" s="3224">
        <v>
7</v>
      </c>
      <c r="F45" s="3223">
        <v>
20</v>
      </c>
      <c r="G45" s="3224">
        <v>
17</v>
      </c>
      <c r="H45" s="3223">
        <v>
20</v>
      </c>
      <c r="I45" s="3224">
        <v>
18</v>
      </c>
      <c r="J45" s="3223">
        <v>
20</v>
      </c>
      <c r="K45" s="3224">
        <v>
20</v>
      </c>
      <c r="L45" s="3223">
        <v>
40</v>
      </c>
      <c r="M45" s="3224">
        <v>
39</v>
      </c>
      <c r="N45" s="4237">
        <v>
1</v>
      </c>
      <c r="O45" s="3222">
        <v>
28</v>
      </c>
    </row>
    <row r="46" spans="1:15" ht="18" customHeight="1">
      <c r="A46" s="3233" t="s">
        <v>
2686</v>
      </c>
      <c r="B46" s="3221">
        <f t="shared" si="1"/>
        <v>
101</v>
      </c>
      <c r="C46" s="3222">
        <f t="shared" si="2"/>
        <v>
92</v>
      </c>
      <c r="D46" s="3223">
        <v>
9</v>
      </c>
      <c r="E46" s="3224">
        <v>
9</v>
      </c>
      <c r="F46" s="3223">
        <v>
15</v>
      </c>
      <c r="G46" s="3224">
        <v>
13</v>
      </c>
      <c r="H46" s="3223">
        <v>
18</v>
      </c>
      <c r="I46" s="3224">
        <v>
18</v>
      </c>
      <c r="J46" s="3223">
        <v>
19</v>
      </c>
      <c r="K46" s="3224">
        <v>
17</v>
      </c>
      <c r="L46" s="3223">
        <v>
40</v>
      </c>
      <c r="M46" s="3224">
        <v>
35</v>
      </c>
      <c r="N46" s="4286" t="s">
        <v>
9831</v>
      </c>
      <c r="O46" s="3222">
        <v>
30</v>
      </c>
    </row>
    <row r="47" spans="1:15" ht="18" customHeight="1">
      <c r="A47" s="3233" t="s">
        <v>
2685</v>
      </c>
      <c r="B47" s="3221">
        <f t="shared" si="1"/>
        <v>
67</v>
      </c>
      <c r="C47" s="3222">
        <f t="shared" si="2"/>
        <v>
60</v>
      </c>
      <c r="D47" s="3223">
        <v>
9</v>
      </c>
      <c r="E47" s="3224">
        <v>
0</v>
      </c>
      <c r="F47" s="3223">
        <v>
10</v>
      </c>
      <c r="G47" s="3224">
        <v>
10</v>
      </c>
      <c r="H47" s="3223">
        <v>
12</v>
      </c>
      <c r="I47" s="3224">
        <v>
12</v>
      </c>
      <c r="J47" s="3223">
        <v>
12</v>
      </c>
      <c r="K47" s="3224">
        <v>
12</v>
      </c>
      <c r="L47" s="3223">
        <v>
24</v>
      </c>
      <c r="M47" s="3224">
        <v>
26</v>
      </c>
      <c r="N47" s="4286" t="s">
        <v>
9831</v>
      </c>
      <c r="O47" s="3222">
        <v>
19</v>
      </c>
    </row>
    <row r="48" spans="1:15" ht="18" customHeight="1">
      <c r="A48" s="3233" t="s">
        <v>
2684</v>
      </c>
      <c r="B48" s="3221">
        <f t="shared" si="1"/>
        <v>
147</v>
      </c>
      <c r="C48" s="3222">
        <f t="shared" si="2"/>
        <v>
121</v>
      </c>
      <c r="D48" s="3223">
        <v>
12</v>
      </c>
      <c r="E48" s="3224">
        <v>
6</v>
      </c>
      <c r="F48" s="3223">
        <v>
15</v>
      </c>
      <c r="G48" s="3224">
        <v>
15</v>
      </c>
      <c r="H48" s="3223">
        <v>
15</v>
      </c>
      <c r="I48" s="3224">
        <v>
14</v>
      </c>
      <c r="J48" s="3223">
        <v>
35</v>
      </c>
      <c r="K48" s="3224">
        <v>
22</v>
      </c>
      <c r="L48" s="3223">
        <v>
70</v>
      </c>
      <c r="M48" s="3224">
        <v>
64</v>
      </c>
      <c r="N48" s="4237">
        <v>
1</v>
      </c>
      <c r="O48" s="3222">
        <v>
28</v>
      </c>
    </row>
    <row r="49" spans="1:15" ht="18" customHeight="1">
      <c r="A49" s="3233" t="s">
        <v>
2683</v>
      </c>
      <c r="B49" s="3221">
        <f t="shared" si="1"/>
        <v>
60</v>
      </c>
      <c r="C49" s="3222">
        <f t="shared" si="2"/>
        <v>
54</v>
      </c>
      <c r="D49" s="3223">
        <v>
6</v>
      </c>
      <c r="E49" s="3224">
        <v>
3</v>
      </c>
      <c r="F49" s="3223">
        <v>
8</v>
      </c>
      <c r="G49" s="3224">
        <v>
8</v>
      </c>
      <c r="H49" s="3223">
        <v>
11</v>
      </c>
      <c r="I49" s="3224">
        <v>
11</v>
      </c>
      <c r="J49" s="3223">
        <v>
11</v>
      </c>
      <c r="K49" s="3224">
        <v>
11</v>
      </c>
      <c r="L49" s="3223">
        <v>
24</v>
      </c>
      <c r="M49" s="3224">
        <v>
21</v>
      </c>
      <c r="N49" s="4286" t="s">
        <v>
9831</v>
      </c>
      <c r="O49" s="3222">
        <v>
17</v>
      </c>
    </row>
    <row r="50" spans="1:15" ht="18" customHeight="1">
      <c r="A50" s="3233" t="s">
        <v>
2682</v>
      </c>
      <c r="B50" s="3221">
        <f t="shared" si="1"/>
        <v>
40</v>
      </c>
      <c r="C50" s="3222">
        <f t="shared" si="2"/>
        <v>
39</v>
      </c>
      <c r="D50" s="3223">
        <v>
6</v>
      </c>
      <c r="E50" s="3224">
        <v>
6</v>
      </c>
      <c r="F50" s="3223">
        <v>
6</v>
      </c>
      <c r="G50" s="3224">
        <v>
4</v>
      </c>
      <c r="H50" s="3223">
        <v>
7</v>
      </c>
      <c r="I50" s="3224">
        <v>
7</v>
      </c>
      <c r="J50" s="3223">
        <v>
7</v>
      </c>
      <c r="K50" s="3224">
        <v>
7</v>
      </c>
      <c r="L50" s="3223">
        <v>
14</v>
      </c>
      <c r="M50" s="3224">
        <v>
15</v>
      </c>
      <c r="N50" s="4286" t="s">
        <v>
9831</v>
      </c>
      <c r="O50" s="3244">
        <v>
9</v>
      </c>
    </row>
    <row r="51" spans="1:15" ht="18" customHeight="1">
      <c r="A51" s="3233" t="s">
        <v>
2681</v>
      </c>
      <c r="B51" s="3221">
        <f t="shared" si="1"/>
        <v>
60</v>
      </c>
      <c r="C51" s="3222">
        <f t="shared" si="2"/>
        <v>
67</v>
      </c>
      <c r="D51" s="3223">
        <v>
6</v>
      </c>
      <c r="E51" s="3224">
        <v>
6</v>
      </c>
      <c r="F51" s="3223">
        <v>
10</v>
      </c>
      <c r="G51" s="3224">
        <v>
10</v>
      </c>
      <c r="H51" s="3223">
        <v>
11</v>
      </c>
      <c r="I51" s="3224">
        <v>
13</v>
      </c>
      <c r="J51" s="3223">
        <v>
11</v>
      </c>
      <c r="K51" s="3224">
        <v>
12</v>
      </c>
      <c r="L51" s="3223">
        <v>
22</v>
      </c>
      <c r="M51" s="3224">
        <v>
26</v>
      </c>
      <c r="N51" s="4286" t="s">
        <v>
9831</v>
      </c>
      <c r="O51" s="3244">
        <v>
12</v>
      </c>
    </row>
    <row r="52" spans="1:15" ht="18" customHeight="1">
      <c r="A52" s="3233" t="s">
        <v>
2680</v>
      </c>
      <c r="B52" s="3221">
        <f t="shared" si="1"/>
        <v>
60</v>
      </c>
      <c r="C52" s="3222">
        <f t="shared" si="2"/>
        <v>
56</v>
      </c>
      <c r="D52" s="3223">
        <v>
6</v>
      </c>
      <c r="E52" s="3224">
        <v>
6</v>
      </c>
      <c r="F52" s="3223">
        <v>
8</v>
      </c>
      <c r="G52" s="3224">
        <v>
8</v>
      </c>
      <c r="H52" s="3223">
        <v>
10</v>
      </c>
      <c r="I52" s="3224">
        <v>
9</v>
      </c>
      <c r="J52" s="3223">
        <v>
12</v>
      </c>
      <c r="K52" s="3224">
        <v>
10</v>
      </c>
      <c r="L52" s="3223">
        <v>
24</v>
      </c>
      <c r="M52" s="3224">
        <v>
23</v>
      </c>
      <c r="N52" s="4286" t="s">
        <v>
9831</v>
      </c>
      <c r="O52" s="3222">
        <v>
19</v>
      </c>
    </row>
    <row r="53" spans="1:15" ht="18" customHeight="1">
      <c r="A53" s="3233" t="s">
        <v>
2679</v>
      </c>
      <c r="B53" s="3221">
        <f t="shared" si="1"/>
        <v>
64</v>
      </c>
      <c r="C53" s="3222">
        <f t="shared" si="2"/>
        <v>
58</v>
      </c>
      <c r="D53" s="3223">
        <v>
6</v>
      </c>
      <c r="E53" s="3224">
        <v>
5</v>
      </c>
      <c r="F53" s="3223">
        <v>
10</v>
      </c>
      <c r="G53" s="3224">
        <v>
10</v>
      </c>
      <c r="H53" s="3223">
        <v>
12</v>
      </c>
      <c r="I53" s="3224">
        <v>
12</v>
      </c>
      <c r="J53" s="3223">
        <v>
12</v>
      </c>
      <c r="K53" s="3224">
        <v>
10</v>
      </c>
      <c r="L53" s="3223">
        <v>
24</v>
      </c>
      <c r="M53" s="3224">
        <v>
21</v>
      </c>
      <c r="N53" s="4286" t="s">
        <v>
9831</v>
      </c>
      <c r="O53" s="3222">
        <v>
21</v>
      </c>
    </row>
    <row r="54" spans="1:15" ht="18" customHeight="1">
      <c r="A54" s="3233" t="s">
        <v>
2678</v>
      </c>
      <c r="B54" s="3221">
        <f t="shared" si="1"/>
        <v>
96</v>
      </c>
      <c r="C54" s="3222">
        <f t="shared" si="2"/>
        <v>
77</v>
      </c>
      <c r="D54" s="3223">
        <v>
9</v>
      </c>
      <c r="E54" s="3224">
        <v>
3</v>
      </c>
      <c r="F54" s="3223">
        <v>
15</v>
      </c>
      <c r="G54" s="3224">
        <v>
14</v>
      </c>
      <c r="H54" s="3223">
        <v>
18</v>
      </c>
      <c r="I54" s="3224">
        <v>
16</v>
      </c>
      <c r="J54" s="3223">
        <v>
18</v>
      </c>
      <c r="K54" s="3224">
        <v>
15</v>
      </c>
      <c r="L54" s="3223">
        <v>
36</v>
      </c>
      <c r="M54" s="3224">
        <v>
29</v>
      </c>
      <c r="N54" s="4286" t="s">
        <v>
9831</v>
      </c>
      <c r="O54" s="3222">
        <v>
23</v>
      </c>
    </row>
    <row r="55" spans="1:15" ht="18" customHeight="1">
      <c r="A55" s="3233" t="s">
        <v>
2677</v>
      </c>
      <c r="B55" s="3221">
        <f t="shared" si="1"/>
        <v>
60</v>
      </c>
      <c r="C55" s="3222">
        <f t="shared" si="2"/>
        <v>
57</v>
      </c>
      <c r="D55" s="3223">
        <v>
6</v>
      </c>
      <c r="E55" s="3224">
        <v>
6</v>
      </c>
      <c r="F55" s="3223">
        <v>
10</v>
      </c>
      <c r="G55" s="3224">
        <v>
10</v>
      </c>
      <c r="H55" s="3223">
        <v>
11</v>
      </c>
      <c r="I55" s="3224">
        <v>
11</v>
      </c>
      <c r="J55" s="3223">
        <v>
11</v>
      </c>
      <c r="K55" s="3224">
        <v>
10</v>
      </c>
      <c r="L55" s="3223">
        <v>
22</v>
      </c>
      <c r="M55" s="3224">
        <v>
20</v>
      </c>
      <c r="N55" s="4286" t="s">
        <v>
9831</v>
      </c>
      <c r="O55" s="3222">
        <v>
17</v>
      </c>
    </row>
    <row r="56" spans="1:15" ht="18" customHeight="1">
      <c r="A56" s="3233" t="s">
        <v>
6058</v>
      </c>
      <c r="B56" s="3221">
        <f t="shared" si="1"/>
        <v>
64</v>
      </c>
      <c r="C56" s="3222">
        <f t="shared" si="2"/>
        <v>
48</v>
      </c>
      <c r="D56" s="3223">
        <v>
6</v>
      </c>
      <c r="E56" s="3224">
        <v>
4</v>
      </c>
      <c r="F56" s="3223">
        <v>
10</v>
      </c>
      <c r="G56" s="3224">
        <v>
9</v>
      </c>
      <c r="H56" s="3223">
        <v>
11</v>
      </c>
      <c r="I56" s="3224">
        <v>
10</v>
      </c>
      <c r="J56" s="3223">
        <v>
11</v>
      </c>
      <c r="K56" s="3224">
        <v>
8</v>
      </c>
      <c r="L56" s="3223">
        <v>
26</v>
      </c>
      <c r="M56" s="3224">
        <v>
17</v>
      </c>
      <c r="N56" s="4286" t="s">
        <v>
9831</v>
      </c>
      <c r="O56" s="3222">
        <v>
18</v>
      </c>
    </row>
    <row r="57" spans="1:15" ht="18" customHeight="1">
      <c r="A57" s="3233" t="s">
        <v>
6059</v>
      </c>
      <c r="B57" s="3221">
        <f t="shared" si="1"/>
        <v>
20</v>
      </c>
      <c r="C57" s="3222">
        <f t="shared" si="2"/>
        <v>
16</v>
      </c>
      <c r="D57" s="3223">
        <v>
3</v>
      </c>
      <c r="E57" s="3224">
        <v>
3</v>
      </c>
      <c r="F57" s="3223">
        <v>
3</v>
      </c>
      <c r="G57" s="3224">
        <v>
3</v>
      </c>
      <c r="H57" s="3223">
        <v>
3</v>
      </c>
      <c r="I57" s="3224">
        <v>
3</v>
      </c>
      <c r="J57" s="3223">
        <v>
3</v>
      </c>
      <c r="K57" s="3224">
        <v>
3</v>
      </c>
      <c r="L57" s="3223">
        <v>
8</v>
      </c>
      <c r="M57" s="3224">
        <v>
4</v>
      </c>
      <c r="N57" s="4286" t="s">
        <v>
9831</v>
      </c>
      <c r="O57" s="3222">
        <v>
8</v>
      </c>
    </row>
    <row r="58" spans="1:15" ht="18" customHeight="1">
      <c r="A58" s="3233" t="s">
        <v>
6060</v>
      </c>
      <c r="B58" s="3221">
        <f t="shared" si="1"/>
        <v>
59</v>
      </c>
      <c r="C58" s="3222">
        <f t="shared" si="2"/>
        <v>
57</v>
      </c>
      <c r="D58" s="3223">
        <v>
9</v>
      </c>
      <c r="E58" s="3224">
        <v>
9</v>
      </c>
      <c r="F58" s="3223">
        <v>
10</v>
      </c>
      <c r="G58" s="3224">
        <v>
10</v>
      </c>
      <c r="H58" s="3223">
        <v>
10</v>
      </c>
      <c r="I58" s="3224">
        <v>
10</v>
      </c>
      <c r="J58" s="3223">
        <v>
10</v>
      </c>
      <c r="K58" s="3224">
        <v>
10</v>
      </c>
      <c r="L58" s="3223">
        <v>
20</v>
      </c>
      <c r="M58" s="3224">
        <v>
18</v>
      </c>
      <c r="N58" s="4286" t="s">
        <v>
9831</v>
      </c>
      <c r="O58" s="3222">
        <v>
17</v>
      </c>
    </row>
    <row r="59" spans="1:15" ht="18" customHeight="1">
      <c r="A59" s="3233" t="s">
        <v>
6061</v>
      </c>
      <c r="B59" s="3221">
        <f t="shared" si="1"/>
        <v>
90</v>
      </c>
      <c r="C59" s="3222">
        <f t="shared" si="2"/>
        <v>
77</v>
      </c>
      <c r="D59" s="3223">
        <v>
6</v>
      </c>
      <c r="E59" s="3224">
        <v>
6</v>
      </c>
      <c r="F59" s="3223">
        <v>
16</v>
      </c>
      <c r="G59" s="3224">
        <v>
16</v>
      </c>
      <c r="H59" s="3223">
        <v>
17</v>
      </c>
      <c r="I59" s="3224">
        <v>
15</v>
      </c>
      <c r="J59" s="3223">
        <v>
17</v>
      </c>
      <c r="K59" s="3224">
        <v>
13</v>
      </c>
      <c r="L59" s="3223">
        <v>
34</v>
      </c>
      <c r="M59" s="3224">
        <v>
27</v>
      </c>
      <c r="N59" s="4286" t="s">
        <v>
9831</v>
      </c>
      <c r="O59" s="3222">
        <v>
25</v>
      </c>
    </row>
    <row r="60" spans="1:15" ht="18" customHeight="1">
      <c r="A60" s="3233" t="s">
        <v>
6062</v>
      </c>
      <c r="B60" s="3221">
        <f t="shared" si="1"/>
        <v>
60</v>
      </c>
      <c r="C60" s="3222">
        <f t="shared" si="2"/>
        <v>
54</v>
      </c>
      <c r="D60" s="3223">
        <v>
6</v>
      </c>
      <c r="E60" s="3224">
        <v>
3</v>
      </c>
      <c r="F60" s="3223">
        <v>
10</v>
      </c>
      <c r="G60" s="3224">
        <v>
9</v>
      </c>
      <c r="H60" s="3223">
        <v>
11</v>
      </c>
      <c r="I60" s="3224">
        <v>
11</v>
      </c>
      <c r="J60" s="3223">
        <v>
11</v>
      </c>
      <c r="K60" s="3224">
        <v>
9</v>
      </c>
      <c r="L60" s="3223">
        <v>
22</v>
      </c>
      <c r="M60" s="3224">
        <v>
22</v>
      </c>
      <c r="N60" s="4286" t="s">
        <v>
9831</v>
      </c>
      <c r="O60" s="3222">
        <v>
16</v>
      </c>
    </row>
    <row r="61" spans="1:15" ht="18" customHeight="1">
      <c r="A61" s="3233" t="s">
        <v>
6063</v>
      </c>
      <c r="B61" s="3221">
        <f t="shared" si="1"/>
        <v>
57</v>
      </c>
      <c r="C61" s="3222">
        <f t="shared" si="2"/>
        <v>
48</v>
      </c>
      <c r="D61" s="3223">
        <v>
6</v>
      </c>
      <c r="E61" s="3224">
        <v>
1</v>
      </c>
      <c r="F61" s="3223">
        <v>
7</v>
      </c>
      <c r="G61" s="3224">
        <v>
6</v>
      </c>
      <c r="H61" s="3223">
        <v>
11</v>
      </c>
      <c r="I61" s="3224">
        <v>
11</v>
      </c>
      <c r="J61" s="3223">
        <v>
11</v>
      </c>
      <c r="K61" s="3224">
        <v>
11</v>
      </c>
      <c r="L61" s="3223">
        <v>
22</v>
      </c>
      <c r="M61" s="3224">
        <v>
19</v>
      </c>
      <c r="N61" s="4286" t="s">
        <v>
9831</v>
      </c>
      <c r="O61" s="3222">
        <v>
17</v>
      </c>
    </row>
    <row r="62" spans="1:15" ht="18" customHeight="1">
      <c r="A62" s="3233" t="s">
        <v>
6064</v>
      </c>
      <c r="B62" s="3221">
        <f t="shared" si="1"/>
        <v>
90</v>
      </c>
      <c r="C62" s="3222">
        <f t="shared" si="2"/>
        <v>
71</v>
      </c>
      <c r="D62" s="3223">
        <v>
6</v>
      </c>
      <c r="E62" s="3224">
        <v>
3</v>
      </c>
      <c r="F62" s="3223">
        <v>
16</v>
      </c>
      <c r="G62" s="3224">
        <v>
13</v>
      </c>
      <c r="H62" s="3223">
        <v>
17</v>
      </c>
      <c r="I62" s="3224">
        <v>
17</v>
      </c>
      <c r="J62" s="3223">
        <v>
17</v>
      </c>
      <c r="K62" s="3224">
        <v>
11</v>
      </c>
      <c r="L62" s="3223">
        <v>
34</v>
      </c>
      <c r="M62" s="3224">
        <v>
27</v>
      </c>
      <c r="N62" s="4237">
        <v>
1</v>
      </c>
      <c r="O62" s="3222">
        <v>
19</v>
      </c>
    </row>
    <row r="63" spans="1:15" ht="18" customHeight="1">
      <c r="A63" s="3233" t="s">
        <v>
2676</v>
      </c>
      <c r="B63" s="3221">
        <f t="shared" si="1"/>
        <v>
131</v>
      </c>
      <c r="C63" s="3222">
        <f t="shared" si="2"/>
        <v>
128</v>
      </c>
      <c r="D63" s="3223">
        <v>
9</v>
      </c>
      <c r="E63" s="3224">
        <v>
9</v>
      </c>
      <c r="F63" s="3223">
        <v>
22</v>
      </c>
      <c r="G63" s="3224">
        <v>
21</v>
      </c>
      <c r="H63" s="3223">
        <v>
25</v>
      </c>
      <c r="I63" s="3224">
        <v>
25</v>
      </c>
      <c r="J63" s="3223">
        <v>
25</v>
      </c>
      <c r="K63" s="3224">
        <v>
24</v>
      </c>
      <c r="L63" s="3223">
        <v>
50</v>
      </c>
      <c r="M63" s="3224">
        <v>
49</v>
      </c>
      <c r="N63" s="4237">
        <v>
1</v>
      </c>
      <c r="O63" s="3222">
        <v>
38</v>
      </c>
    </row>
    <row r="64" spans="1:15" ht="18" customHeight="1">
      <c r="A64" s="3233" t="s">
        <v>
2675</v>
      </c>
      <c r="B64" s="3221">
        <f t="shared" si="1"/>
        <v>
102</v>
      </c>
      <c r="C64" s="3222">
        <f t="shared" si="2"/>
        <v>
86</v>
      </c>
      <c r="D64" s="3223">
        <v>
6</v>
      </c>
      <c r="E64" s="3224">
        <v>
6</v>
      </c>
      <c r="F64" s="3223">
        <v>
18</v>
      </c>
      <c r="G64" s="3224">
        <v>
17</v>
      </c>
      <c r="H64" s="3223">
        <v>
18</v>
      </c>
      <c r="I64" s="3224">
        <v>
18</v>
      </c>
      <c r="J64" s="3223">
        <v>
20</v>
      </c>
      <c r="K64" s="3224">
        <v>
12</v>
      </c>
      <c r="L64" s="3223">
        <v>
40</v>
      </c>
      <c r="M64" s="3224">
        <v>
33</v>
      </c>
      <c r="N64" s="4286" t="s">
        <v>
9831</v>
      </c>
      <c r="O64" s="3222">
        <v>
29</v>
      </c>
    </row>
    <row r="65" spans="1:15" ht="18" customHeight="1">
      <c r="A65" s="3233" t="s">
        <v>
2674</v>
      </c>
      <c r="B65" s="3221">
        <f t="shared" si="1"/>
        <v>
63</v>
      </c>
      <c r="C65" s="3222">
        <f t="shared" si="2"/>
        <v>
53</v>
      </c>
      <c r="D65" s="3223">
        <v>
6</v>
      </c>
      <c r="E65" s="3224">
        <v>
6</v>
      </c>
      <c r="F65" s="3223">
        <v>
10</v>
      </c>
      <c r="G65" s="3224">
        <v>
6</v>
      </c>
      <c r="H65" s="3223">
        <v>
11</v>
      </c>
      <c r="I65" s="3224">
        <v>
11</v>
      </c>
      <c r="J65" s="3223">
        <v>
11</v>
      </c>
      <c r="K65" s="3224">
        <v>
11</v>
      </c>
      <c r="L65" s="3223">
        <v>
25</v>
      </c>
      <c r="M65" s="3224">
        <v>
19</v>
      </c>
      <c r="N65" s="4286" t="s">
        <v>
9831</v>
      </c>
      <c r="O65" s="3222">
        <v>
17</v>
      </c>
    </row>
    <row r="66" spans="1:15" ht="18" customHeight="1">
      <c r="A66" s="3233" t="s">
        <v>
2673</v>
      </c>
      <c r="B66" s="3221">
        <f t="shared" si="1"/>
        <v>
90</v>
      </c>
      <c r="C66" s="3222">
        <f t="shared" si="2"/>
        <v>
65</v>
      </c>
      <c r="D66" s="3223">
        <v>
9</v>
      </c>
      <c r="E66" s="3224">
        <v>
6</v>
      </c>
      <c r="F66" s="3223">
        <v>
15</v>
      </c>
      <c r="G66" s="3224">
        <v>
10</v>
      </c>
      <c r="H66" s="3223">
        <v>
15</v>
      </c>
      <c r="I66" s="3224">
        <v>
15</v>
      </c>
      <c r="J66" s="3223">
        <v>
17</v>
      </c>
      <c r="K66" s="3224">
        <v>
13</v>
      </c>
      <c r="L66" s="3223">
        <v>
34</v>
      </c>
      <c r="M66" s="3224">
        <v>
21</v>
      </c>
      <c r="N66" s="4286" t="s">
        <v>
9831</v>
      </c>
      <c r="O66" s="3222">
        <v>
16</v>
      </c>
    </row>
    <row r="67" spans="1:15" ht="18" customHeight="1">
      <c r="A67" s="3233" t="s">
        <v>
2672</v>
      </c>
      <c r="B67" s="3221">
        <f t="shared" si="1"/>
        <v>
60</v>
      </c>
      <c r="C67" s="3222">
        <f t="shared" si="2"/>
        <v>
58</v>
      </c>
      <c r="D67" s="3223">
        <v>
6</v>
      </c>
      <c r="E67" s="3224">
        <v>
6</v>
      </c>
      <c r="F67" s="3223">
        <v>
10</v>
      </c>
      <c r="G67" s="3224">
        <v>
10</v>
      </c>
      <c r="H67" s="3223">
        <v>
11</v>
      </c>
      <c r="I67" s="3224">
        <v>
10</v>
      </c>
      <c r="J67" s="3223">
        <v>
11</v>
      </c>
      <c r="K67" s="3224">
        <v>
11</v>
      </c>
      <c r="L67" s="3223">
        <v>
22</v>
      </c>
      <c r="M67" s="3224">
        <v>
21</v>
      </c>
      <c r="N67" s="4286" t="s">
        <v>
9831</v>
      </c>
      <c r="O67" s="3222">
        <v>
19</v>
      </c>
    </row>
    <row r="68" spans="1:15" ht="18" customHeight="1">
      <c r="A68" s="3233" t="s">
        <v>
2671</v>
      </c>
      <c r="B68" s="3221">
        <f t="shared" si="1"/>
        <v>
40</v>
      </c>
      <c r="C68" s="3222">
        <f t="shared" si="2"/>
        <v>
45</v>
      </c>
      <c r="D68" s="3223">
        <v>
6</v>
      </c>
      <c r="E68" s="3224">
        <v>
6</v>
      </c>
      <c r="F68" s="3223">
        <v>
6</v>
      </c>
      <c r="G68" s="3224">
        <v>
6</v>
      </c>
      <c r="H68" s="3223">
        <v>
7</v>
      </c>
      <c r="I68" s="3224">
        <v>
10</v>
      </c>
      <c r="J68" s="3223">
        <v>
7</v>
      </c>
      <c r="K68" s="3224">
        <v>
9</v>
      </c>
      <c r="L68" s="3223">
        <v>
14</v>
      </c>
      <c r="M68" s="3224">
        <v>
14</v>
      </c>
      <c r="N68" s="4286" t="s">
        <v>
9831</v>
      </c>
      <c r="O68" s="3244">
        <v>
10</v>
      </c>
    </row>
    <row r="69" spans="1:15" ht="18" customHeight="1">
      <c r="A69" s="3233" t="s">
        <v>
9736</v>
      </c>
      <c r="B69" s="3221">
        <f t="shared" si="1"/>
        <v>
50</v>
      </c>
      <c r="C69" s="3222">
        <f t="shared" si="2"/>
        <v>
47</v>
      </c>
      <c r="D69" s="3223">
        <v>
4</v>
      </c>
      <c r="E69" s="3224">
        <v>
4</v>
      </c>
      <c r="F69" s="3223">
        <v>
6</v>
      </c>
      <c r="G69" s="3224">
        <v>
6</v>
      </c>
      <c r="H69" s="3223">
        <v>
10</v>
      </c>
      <c r="I69" s="3224">
        <v>
10</v>
      </c>
      <c r="J69" s="3223">
        <v>
10</v>
      </c>
      <c r="K69" s="3224">
        <v>
9</v>
      </c>
      <c r="L69" s="3223">
        <v>
20</v>
      </c>
      <c r="M69" s="3224">
        <v>
18</v>
      </c>
      <c r="N69" s="4286" t="s">
        <v>
9831</v>
      </c>
      <c r="O69" s="3222">
        <v>
13</v>
      </c>
    </row>
    <row r="70" spans="1:15" ht="18" customHeight="1">
      <c r="A70" s="3233" t="s">
        <v>
2670</v>
      </c>
      <c r="B70" s="3221">
        <f t="shared" si="1"/>
        <v>
102</v>
      </c>
      <c r="C70" s="3222">
        <f t="shared" si="2"/>
        <v>
94</v>
      </c>
      <c r="D70" s="3223">
        <v>
6</v>
      </c>
      <c r="E70" s="3224">
        <v>
6</v>
      </c>
      <c r="F70" s="3223">
        <v>
18</v>
      </c>
      <c r="G70" s="3224">
        <v>
18</v>
      </c>
      <c r="H70" s="3223">
        <v>
18</v>
      </c>
      <c r="I70" s="3224">
        <v>
18</v>
      </c>
      <c r="J70" s="3223">
        <v>
20</v>
      </c>
      <c r="K70" s="3224">
        <v>
19</v>
      </c>
      <c r="L70" s="3223">
        <v>
40</v>
      </c>
      <c r="M70" s="3224">
        <v>
33</v>
      </c>
      <c r="N70" s="4286" t="s">
        <v>
9831</v>
      </c>
      <c r="O70" s="3222">
        <v>
28</v>
      </c>
    </row>
    <row r="71" spans="1:15" ht="18" customHeight="1">
      <c r="A71" s="3233" t="s">
        <v>
2669</v>
      </c>
      <c r="B71" s="3221">
        <f t="shared" si="1"/>
        <v>
117</v>
      </c>
      <c r="C71" s="3222">
        <f t="shared" si="2"/>
        <v>
117</v>
      </c>
      <c r="D71" s="3223">
        <v>
9</v>
      </c>
      <c r="E71" s="3224">
        <v>
9</v>
      </c>
      <c r="F71" s="3223">
        <v>
15</v>
      </c>
      <c r="G71" s="3224">
        <v>
15</v>
      </c>
      <c r="H71" s="3223">
        <v>
18</v>
      </c>
      <c r="I71" s="3224">
        <v>
18</v>
      </c>
      <c r="J71" s="3223">
        <v>
25</v>
      </c>
      <c r="K71" s="3224">
        <v>
25</v>
      </c>
      <c r="L71" s="3223">
        <v>
50</v>
      </c>
      <c r="M71" s="3224">
        <v>
50</v>
      </c>
      <c r="N71" s="4237">
        <v>
1</v>
      </c>
      <c r="O71" s="3222">
        <v>
32</v>
      </c>
    </row>
    <row r="72" spans="1:15" ht="18" customHeight="1">
      <c r="A72" s="3233" t="s">
        <v>
2668</v>
      </c>
      <c r="B72" s="3221">
        <f t="shared" si="1"/>
        <v>
90</v>
      </c>
      <c r="C72" s="3222">
        <f t="shared" si="2"/>
        <v>
58</v>
      </c>
      <c r="D72" s="3223">
        <v>
9</v>
      </c>
      <c r="E72" s="3224">
        <v>
5</v>
      </c>
      <c r="F72" s="3223">
        <v>
12</v>
      </c>
      <c r="G72" s="3224">
        <v>
8</v>
      </c>
      <c r="H72" s="3223">
        <v>
15</v>
      </c>
      <c r="I72" s="3224">
        <v>
12</v>
      </c>
      <c r="J72" s="3223">
        <v>
18</v>
      </c>
      <c r="K72" s="3224">
        <v>
10</v>
      </c>
      <c r="L72" s="3223">
        <v>
36</v>
      </c>
      <c r="M72" s="3224">
        <v>
23</v>
      </c>
      <c r="N72" s="4237">
        <v>
2</v>
      </c>
      <c r="O72" s="3222">
        <v>
18</v>
      </c>
    </row>
    <row r="73" spans="1:15" ht="18" customHeight="1">
      <c r="A73" s="3233" t="s">
        <v>
2667</v>
      </c>
      <c r="B73" s="3221">
        <f t="shared" ref="B73:B94" si="3">
SUM(D73,F73,H73,J73,L73)</f>
        <v>
72</v>
      </c>
      <c r="C73" s="3222">
        <f t="shared" ref="C73:C94" si="4">
SUM(E73,G73,I73,K73,M73)</f>
        <v>
67</v>
      </c>
      <c r="D73" s="3223">
        <v>
6</v>
      </c>
      <c r="E73" s="3224">
        <v>
5</v>
      </c>
      <c r="F73" s="3223">
        <v>
12</v>
      </c>
      <c r="G73" s="3224">
        <v>
11</v>
      </c>
      <c r="H73" s="3223">
        <v>
12</v>
      </c>
      <c r="I73" s="3224">
        <v>
12</v>
      </c>
      <c r="J73" s="3223">
        <v>
14</v>
      </c>
      <c r="K73" s="3224">
        <v>
14</v>
      </c>
      <c r="L73" s="3223">
        <v>
28</v>
      </c>
      <c r="M73" s="3224">
        <v>
25</v>
      </c>
      <c r="N73" s="4286" t="s">
        <v>
9831</v>
      </c>
      <c r="O73" s="3222">
        <v>
20</v>
      </c>
    </row>
    <row r="74" spans="1:15" ht="18" customHeight="1">
      <c r="A74" s="3233" t="s">
        <v>
2666</v>
      </c>
      <c r="B74" s="3221">
        <f t="shared" si="3"/>
        <v>
78</v>
      </c>
      <c r="C74" s="3222">
        <f t="shared" si="4"/>
        <v>
61</v>
      </c>
      <c r="D74" s="3223">
        <v>
9</v>
      </c>
      <c r="E74" s="3224">
        <v>
7</v>
      </c>
      <c r="F74" s="3223">
        <v>
12</v>
      </c>
      <c r="G74" s="3224">
        <v>
12</v>
      </c>
      <c r="H74" s="3223">
        <v>
12</v>
      </c>
      <c r="I74" s="3224">
        <v>
11</v>
      </c>
      <c r="J74" s="3223">
        <v>
15</v>
      </c>
      <c r="K74" s="3224">
        <v>
13</v>
      </c>
      <c r="L74" s="3223">
        <v>
30</v>
      </c>
      <c r="M74" s="3224">
        <v>
18</v>
      </c>
      <c r="N74" s="4286" t="s">
        <v>
9831</v>
      </c>
      <c r="O74" s="3222">
        <v>
17</v>
      </c>
    </row>
    <row r="75" spans="1:15" ht="18" customHeight="1">
      <c r="A75" s="3233" t="s">
        <v>
2665</v>
      </c>
      <c r="B75" s="3221">
        <f t="shared" si="3"/>
        <v>
73</v>
      </c>
      <c r="C75" s="3222">
        <f t="shared" si="4"/>
        <v>
51</v>
      </c>
      <c r="D75" s="3223">
        <v>
6</v>
      </c>
      <c r="E75" s="3224">
        <v>
1</v>
      </c>
      <c r="F75" s="3223">
        <v>
10</v>
      </c>
      <c r="G75" s="3224">
        <v>
10</v>
      </c>
      <c r="H75" s="3223">
        <v>
12</v>
      </c>
      <c r="I75" s="3224">
        <v>
12</v>
      </c>
      <c r="J75" s="3223">
        <v>
15</v>
      </c>
      <c r="K75" s="3224">
        <v>
13</v>
      </c>
      <c r="L75" s="3223">
        <v>
30</v>
      </c>
      <c r="M75" s="3224">
        <v>
15</v>
      </c>
      <c r="N75" s="4286" t="s">
        <v>
9831</v>
      </c>
      <c r="O75" s="3222">
        <v>
19</v>
      </c>
    </row>
    <row r="76" spans="1:15" ht="18" customHeight="1">
      <c r="A76" s="3233" t="s">
        <v>
2664</v>
      </c>
      <c r="B76" s="3221">
        <f t="shared" si="3"/>
        <v>
81</v>
      </c>
      <c r="C76" s="3222">
        <f t="shared" si="4"/>
        <v>
66</v>
      </c>
      <c r="D76" s="3223">
        <v>
6</v>
      </c>
      <c r="E76" s="3224">
        <v>
6</v>
      </c>
      <c r="F76" s="3223">
        <v>
15</v>
      </c>
      <c r="G76" s="3224">
        <v>
11</v>
      </c>
      <c r="H76" s="3223">
        <v>
15</v>
      </c>
      <c r="I76" s="3224">
        <v>
13</v>
      </c>
      <c r="J76" s="3223">
        <v>
15</v>
      </c>
      <c r="K76" s="3224">
        <v>
13</v>
      </c>
      <c r="L76" s="3223">
        <v>
30</v>
      </c>
      <c r="M76" s="3224">
        <v>
23</v>
      </c>
      <c r="N76" s="4286" t="s">
        <v>
9831</v>
      </c>
      <c r="O76" s="3222">
        <v>
23</v>
      </c>
    </row>
    <row r="77" spans="1:15" ht="18" customHeight="1">
      <c r="A77" s="3233" t="s">
        <v>
2663</v>
      </c>
      <c r="B77" s="3221">
        <f t="shared" si="3"/>
        <v>
60</v>
      </c>
      <c r="C77" s="3222">
        <f t="shared" si="4"/>
        <v>
53</v>
      </c>
      <c r="D77" s="3223">
        <v>
6</v>
      </c>
      <c r="E77" s="3224">
        <v>
5</v>
      </c>
      <c r="F77" s="3223">
        <v>
10</v>
      </c>
      <c r="G77" s="3224">
        <v>
10</v>
      </c>
      <c r="H77" s="3223">
        <v>
11</v>
      </c>
      <c r="I77" s="3224">
        <v>
11</v>
      </c>
      <c r="J77" s="3223">
        <v>
11</v>
      </c>
      <c r="K77" s="3224">
        <v>
11</v>
      </c>
      <c r="L77" s="3223">
        <v>
22</v>
      </c>
      <c r="M77" s="3224">
        <v>
16</v>
      </c>
      <c r="N77" s="4286" t="s">
        <v>
9831</v>
      </c>
      <c r="O77" s="3244">
        <v>
9</v>
      </c>
    </row>
    <row r="78" spans="1:15" ht="18" customHeight="1">
      <c r="A78" s="3233" t="s">
        <v>
2662</v>
      </c>
      <c r="B78" s="3221">
        <f t="shared" si="3"/>
        <v>
32</v>
      </c>
      <c r="C78" s="3222">
        <f t="shared" si="4"/>
        <v>
31</v>
      </c>
      <c r="D78" s="3223">
        <v>
3</v>
      </c>
      <c r="E78" s="3224">
        <v>
3</v>
      </c>
      <c r="F78" s="3223">
        <v>
5</v>
      </c>
      <c r="G78" s="3224">
        <v>
5</v>
      </c>
      <c r="H78" s="3223">
        <v>
5</v>
      </c>
      <c r="I78" s="3224">
        <v>
4</v>
      </c>
      <c r="J78" s="3223">
        <v>
4</v>
      </c>
      <c r="K78" s="3224">
        <v>
4</v>
      </c>
      <c r="L78" s="3223">
        <v>
15</v>
      </c>
      <c r="M78" s="3224">
        <v>
15</v>
      </c>
      <c r="N78" s="4286" t="s">
        <v>
9831</v>
      </c>
      <c r="O78" s="3222">
        <v>
10</v>
      </c>
    </row>
    <row r="79" spans="1:15" ht="18" customHeight="1">
      <c r="A79" s="3233" t="s">
        <v>
2661</v>
      </c>
      <c r="B79" s="3221">
        <f t="shared" si="3"/>
        <v>
60</v>
      </c>
      <c r="C79" s="3222">
        <f t="shared" si="4"/>
        <v>
39</v>
      </c>
      <c r="D79" s="3223">
        <v>
5</v>
      </c>
      <c r="E79" s="3224">
        <v>
2</v>
      </c>
      <c r="F79" s="3223">
        <v>
11</v>
      </c>
      <c r="G79" s="3224">
        <v>
7</v>
      </c>
      <c r="H79" s="3223">
        <v>
11</v>
      </c>
      <c r="I79" s="3224">
        <v>
10</v>
      </c>
      <c r="J79" s="3223">
        <v>
11</v>
      </c>
      <c r="K79" s="3224">
        <v>
7</v>
      </c>
      <c r="L79" s="3223">
        <v>
22</v>
      </c>
      <c r="M79" s="3224">
        <v>
13</v>
      </c>
      <c r="N79" s="4286" t="s">
        <v>
9831</v>
      </c>
      <c r="O79" s="3222">
        <v>
16</v>
      </c>
    </row>
    <row r="80" spans="1:15" ht="18" customHeight="1">
      <c r="A80" s="3233" t="s">
        <v>
2660</v>
      </c>
      <c r="B80" s="3221">
        <f t="shared" si="3"/>
        <v>
66</v>
      </c>
      <c r="C80" s="3222">
        <f t="shared" si="4"/>
        <v>
58</v>
      </c>
      <c r="D80" s="3223">
        <v>
6</v>
      </c>
      <c r="E80" s="3224">
        <v>
6</v>
      </c>
      <c r="F80" s="3223">
        <v>
12</v>
      </c>
      <c r="G80" s="3224">
        <v>
12</v>
      </c>
      <c r="H80" s="3223">
        <v>
12</v>
      </c>
      <c r="I80" s="3224">
        <v>
11</v>
      </c>
      <c r="J80" s="3223">
        <v>
12</v>
      </c>
      <c r="K80" s="3224">
        <v>
10</v>
      </c>
      <c r="L80" s="3223">
        <v>
24</v>
      </c>
      <c r="M80" s="3224">
        <v>
19</v>
      </c>
      <c r="N80" s="4237">
        <v>
1</v>
      </c>
      <c r="O80" s="3222">
        <v>
19</v>
      </c>
    </row>
    <row r="81" spans="1:27" ht="18" customHeight="1">
      <c r="A81" s="3233" t="s">
        <v>
2659</v>
      </c>
      <c r="B81" s="3221">
        <f t="shared" si="3"/>
        <v>
60</v>
      </c>
      <c r="C81" s="3222">
        <f t="shared" si="4"/>
        <v>
40</v>
      </c>
      <c r="D81" s="3223">
        <v>
6</v>
      </c>
      <c r="E81" s="3224">
        <v>
2</v>
      </c>
      <c r="F81" s="3223">
        <v>
9</v>
      </c>
      <c r="G81" s="3224">
        <v>
8</v>
      </c>
      <c r="H81" s="3223">
        <v>
9</v>
      </c>
      <c r="I81" s="3224">
        <v>
9</v>
      </c>
      <c r="J81" s="3223">
        <v>
12</v>
      </c>
      <c r="K81" s="3224">
        <v>
11</v>
      </c>
      <c r="L81" s="3223">
        <v>
24</v>
      </c>
      <c r="M81" s="3224">
        <v>
10</v>
      </c>
      <c r="N81" s="4237">
        <v>
2</v>
      </c>
      <c r="O81" s="3222">
        <v>
17</v>
      </c>
    </row>
    <row r="82" spans="1:27" ht="18" customHeight="1">
      <c r="A82" s="3233" t="s">
        <v>
2658</v>
      </c>
      <c r="B82" s="3221">
        <f t="shared" si="3"/>
        <v>
73</v>
      </c>
      <c r="C82" s="3222">
        <f t="shared" si="4"/>
        <v>
65</v>
      </c>
      <c r="D82" s="3223">
        <v>
6</v>
      </c>
      <c r="E82" s="3224">
        <v>
6</v>
      </c>
      <c r="F82" s="3223">
        <v>
10</v>
      </c>
      <c r="G82" s="3224">
        <v>
10</v>
      </c>
      <c r="H82" s="3223">
        <v>
12</v>
      </c>
      <c r="I82" s="3224">
        <v>
12</v>
      </c>
      <c r="J82" s="3223">
        <v>
15</v>
      </c>
      <c r="K82" s="3224">
        <v>
15</v>
      </c>
      <c r="L82" s="3223">
        <v>
30</v>
      </c>
      <c r="M82" s="3224">
        <v>
22</v>
      </c>
      <c r="N82" s="4286" t="s">
        <v>
9831</v>
      </c>
      <c r="O82" s="3222">
        <v>
20</v>
      </c>
    </row>
    <row r="83" spans="1:27" ht="18" customHeight="1">
      <c r="A83" s="3233" t="s">
        <v>
2657</v>
      </c>
      <c r="B83" s="3221">
        <f t="shared" si="3"/>
        <v>
60</v>
      </c>
      <c r="C83" s="3222">
        <f t="shared" si="4"/>
        <v>
48</v>
      </c>
      <c r="D83" s="3223">
        <v>
5</v>
      </c>
      <c r="E83" s="3224">
        <v>
4</v>
      </c>
      <c r="F83" s="3223">
        <v>
11</v>
      </c>
      <c r="G83" s="3224">
        <v>
11</v>
      </c>
      <c r="H83" s="3223">
        <v>
11</v>
      </c>
      <c r="I83" s="3224">
        <v>
10</v>
      </c>
      <c r="J83" s="3223">
        <v>
11</v>
      </c>
      <c r="K83" s="3224">
        <v>
9</v>
      </c>
      <c r="L83" s="3223">
        <v>
22</v>
      </c>
      <c r="M83" s="3224">
        <v>
14</v>
      </c>
      <c r="N83" s="4286" t="s">
        <v>
9831</v>
      </c>
      <c r="O83" s="3222">
        <v>
15</v>
      </c>
    </row>
    <row r="84" spans="1:27" ht="18" customHeight="1">
      <c r="A84" s="3233" t="s">
        <v>
2656</v>
      </c>
      <c r="B84" s="3221">
        <f t="shared" si="3"/>
        <v>
68</v>
      </c>
      <c r="C84" s="3222">
        <f t="shared" si="4"/>
        <v>
50</v>
      </c>
      <c r="D84" s="3223">
        <v>
6</v>
      </c>
      <c r="E84" s="3224">
        <v>
2</v>
      </c>
      <c r="F84" s="3223">
        <v>
10</v>
      </c>
      <c r="G84" s="3224">
        <v>
10</v>
      </c>
      <c r="H84" s="3223">
        <v>
10</v>
      </c>
      <c r="I84" s="3224">
        <v>
8</v>
      </c>
      <c r="J84" s="3223">
        <v>
14</v>
      </c>
      <c r="K84" s="3224">
        <v>
13</v>
      </c>
      <c r="L84" s="3223">
        <v>
28</v>
      </c>
      <c r="M84" s="3224">
        <v>
17</v>
      </c>
      <c r="N84" s="4286" t="s">
        <v>
9831</v>
      </c>
      <c r="O84" s="3222">
        <v>
10</v>
      </c>
    </row>
    <row r="85" spans="1:27" ht="18" customHeight="1">
      <c r="A85" s="3233" t="s">
        <v>
2655</v>
      </c>
      <c r="B85" s="3221">
        <f t="shared" si="3"/>
        <v>
166</v>
      </c>
      <c r="C85" s="3222">
        <f t="shared" si="4"/>
        <v>
150</v>
      </c>
      <c r="D85" s="3223">
        <v>
18</v>
      </c>
      <c r="E85" s="3224">
        <v>
18</v>
      </c>
      <c r="F85" s="3223">
        <v>
24</v>
      </c>
      <c r="G85" s="3224">
        <v>
24</v>
      </c>
      <c r="H85" s="3223">
        <v>
24</v>
      </c>
      <c r="I85" s="3224">
        <v>
24</v>
      </c>
      <c r="J85" s="3223">
        <v>
33</v>
      </c>
      <c r="K85" s="3224">
        <v>
26</v>
      </c>
      <c r="L85" s="3223">
        <v>
67</v>
      </c>
      <c r="M85" s="3224">
        <v>
58</v>
      </c>
      <c r="N85" s="4286" t="s">
        <v>
9831</v>
      </c>
      <c r="O85" s="3222">
        <v>
42</v>
      </c>
    </row>
    <row r="86" spans="1:27" ht="18" customHeight="1">
      <c r="A86" s="3233" t="s">
        <v>
2654</v>
      </c>
      <c r="B86" s="3221">
        <f t="shared" si="3"/>
        <v>
60</v>
      </c>
      <c r="C86" s="3222">
        <f t="shared" si="4"/>
        <v>
40</v>
      </c>
      <c r="D86" s="3223">
        <v>
6</v>
      </c>
      <c r="E86" s="3224">
        <v>
6</v>
      </c>
      <c r="F86" s="3223">
        <v>
9</v>
      </c>
      <c r="G86" s="3224">
        <v>
8</v>
      </c>
      <c r="H86" s="3223">
        <v>
9</v>
      </c>
      <c r="I86" s="3224">
        <v>
9</v>
      </c>
      <c r="J86" s="3223">
        <v>
12</v>
      </c>
      <c r="K86" s="3224">
        <v>
7</v>
      </c>
      <c r="L86" s="3223">
        <v>
24</v>
      </c>
      <c r="M86" s="3224">
        <v>
10</v>
      </c>
      <c r="N86" s="4237">
        <v>
2</v>
      </c>
      <c r="O86" s="3222">
        <v>
16</v>
      </c>
    </row>
    <row r="87" spans="1:27" ht="18" customHeight="1">
      <c r="A87" s="3233" t="s">
        <v>
2653</v>
      </c>
      <c r="B87" s="3221">
        <f t="shared" si="3"/>
        <v>
60</v>
      </c>
      <c r="C87" s="3222">
        <f t="shared" si="4"/>
        <v>
45</v>
      </c>
      <c r="D87" s="3223">
        <v>
6</v>
      </c>
      <c r="E87" s="3224">
        <v>
5</v>
      </c>
      <c r="F87" s="3223">
        <v>
10</v>
      </c>
      <c r="G87" s="3224">
        <v>
10</v>
      </c>
      <c r="H87" s="3223">
        <v>
11</v>
      </c>
      <c r="I87" s="3224">
        <v>
11</v>
      </c>
      <c r="J87" s="3223">
        <v>
11</v>
      </c>
      <c r="K87" s="3224">
        <v>
8</v>
      </c>
      <c r="L87" s="3223">
        <v>
22</v>
      </c>
      <c r="M87" s="3224">
        <v>
11</v>
      </c>
      <c r="N87" s="4286" t="s">
        <v>
9831</v>
      </c>
      <c r="O87" s="3222">
        <v>
15</v>
      </c>
    </row>
    <row r="88" spans="1:27" ht="18" customHeight="1">
      <c r="A88" s="3233" t="s">
        <v>
2652</v>
      </c>
      <c r="B88" s="3221">
        <f t="shared" si="3"/>
        <v>
73</v>
      </c>
      <c r="C88" s="3222">
        <f t="shared" si="4"/>
        <v>
33</v>
      </c>
      <c r="D88" s="3223">
        <v>
6</v>
      </c>
      <c r="E88" s="3224">
        <v>
2</v>
      </c>
      <c r="F88" s="3223">
        <v>
10</v>
      </c>
      <c r="G88" s="3224">
        <v>
10</v>
      </c>
      <c r="H88" s="3223">
        <v>
12</v>
      </c>
      <c r="I88" s="3224">
        <v>
12</v>
      </c>
      <c r="J88" s="3223">
        <v>
15</v>
      </c>
      <c r="K88" s="3224">
        <v>
4</v>
      </c>
      <c r="L88" s="3223">
        <v>
30</v>
      </c>
      <c r="M88" s="3224">
        <v>
5</v>
      </c>
      <c r="N88" s="4286" t="s">
        <v>
9831</v>
      </c>
      <c r="O88" s="3222">
        <v>
13</v>
      </c>
    </row>
    <row r="89" spans="1:27" ht="18" customHeight="1">
      <c r="A89" s="3233" t="s">
        <v>
2651</v>
      </c>
      <c r="B89" s="3221">
        <f t="shared" si="3"/>
        <v>
60</v>
      </c>
      <c r="C89" s="3222">
        <f t="shared" si="4"/>
        <v>
48</v>
      </c>
      <c r="D89" s="3223">
        <v>
8</v>
      </c>
      <c r="E89" s="3224">
        <v>
8</v>
      </c>
      <c r="F89" s="3223">
        <v>
10</v>
      </c>
      <c r="G89" s="3224">
        <v>
10</v>
      </c>
      <c r="H89" s="3223">
        <v>
10</v>
      </c>
      <c r="I89" s="3224">
        <v>
10</v>
      </c>
      <c r="J89" s="3223">
        <v>
10</v>
      </c>
      <c r="K89" s="3224">
        <v>
10</v>
      </c>
      <c r="L89" s="3223">
        <v>
22</v>
      </c>
      <c r="M89" s="3224">
        <v>
10</v>
      </c>
      <c r="N89" s="4237">
        <v>
1</v>
      </c>
      <c r="O89" s="3222">
        <v>
17</v>
      </c>
    </row>
    <row r="90" spans="1:27" ht="18" customHeight="1">
      <c r="A90" s="3233" t="s">
        <v>
2650</v>
      </c>
      <c r="B90" s="3221">
        <f t="shared" si="3"/>
        <v>
60</v>
      </c>
      <c r="C90" s="3222">
        <f t="shared" si="4"/>
        <v>
38</v>
      </c>
      <c r="D90" s="3223">
        <v>
6</v>
      </c>
      <c r="E90" s="3224">
        <v>
6</v>
      </c>
      <c r="F90" s="3223">
        <v>
10</v>
      </c>
      <c r="G90" s="3224">
        <v>
10</v>
      </c>
      <c r="H90" s="3223">
        <v>
11</v>
      </c>
      <c r="I90" s="3224">
        <v>
11</v>
      </c>
      <c r="J90" s="3223">
        <v>
11</v>
      </c>
      <c r="K90" s="3224">
        <v>
11</v>
      </c>
      <c r="L90" s="3223">
        <v>
22</v>
      </c>
      <c r="M90" s="3224">
        <v>
0</v>
      </c>
      <c r="N90" s="4286" t="s">
        <v>
9831</v>
      </c>
      <c r="O90" s="3222">
        <v>
14</v>
      </c>
    </row>
    <row r="91" spans="1:27" ht="18" customHeight="1">
      <c r="A91" s="3233" t="s">
        <v>
2649</v>
      </c>
      <c r="B91" s="3221">
        <f t="shared" si="3"/>
        <v>
165</v>
      </c>
      <c r="C91" s="3222">
        <f t="shared" si="4"/>
        <v>
159</v>
      </c>
      <c r="D91" s="3223">
        <v>
15</v>
      </c>
      <c r="E91" s="3224">
        <v>
15</v>
      </c>
      <c r="F91" s="3223">
        <v>
30</v>
      </c>
      <c r="G91" s="3224">
        <v>
30</v>
      </c>
      <c r="H91" s="3223">
        <v>
30</v>
      </c>
      <c r="I91" s="3224">
        <v>
30</v>
      </c>
      <c r="J91" s="3223">
        <v>
30</v>
      </c>
      <c r="K91" s="3224">
        <v>
28</v>
      </c>
      <c r="L91" s="3223">
        <v>
60</v>
      </c>
      <c r="M91" s="3224">
        <v>
56</v>
      </c>
      <c r="N91" s="4237">
        <v>
1</v>
      </c>
      <c r="O91" s="3222">
        <v>
49</v>
      </c>
    </row>
    <row r="92" spans="1:27" ht="18" customHeight="1">
      <c r="A92" s="3233" t="s">
        <v>
2648</v>
      </c>
      <c r="B92" s="3221">
        <f t="shared" si="3"/>
        <v>
60</v>
      </c>
      <c r="C92" s="3222">
        <f t="shared" si="4"/>
        <v>
27</v>
      </c>
      <c r="D92" s="3223">
        <v>
6</v>
      </c>
      <c r="E92" s="3224">
        <v>
6</v>
      </c>
      <c r="F92" s="3223">
        <v>
9</v>
      </c>
      <c r="G92" s="3224">
        <v>
7</v>
      </c>
      <c r="H92" s="3223">
        <v>
9</v>
      </c>
      <c r="I92" s="3224">
        <v>
9</v>
      </c>
      <c r="J92" s="3223">
        <v>
12</v>
      </c>
      <c r="K92" s="3224">
        <v>
2</v>
      </c>
      <c r="L92" s="3223">
        <v>
24</v>
      </c>
      <c r="M92" s="3224">
        <v>
3</v>
      </c>
      <c r="N92" s="4286" t="s">
        <v>
9831</v>
      </c>
      <c r="O92" s="3222">
        <v>
15</v>
      </c>
    </row>
    <row r="93" spans="1:27" ht="18" customHeight="1">
      <c r="A93" s="3233" t="s">
        <v>
9738</v>
      </c>
      <c r="B93" s="3221">
        <f t="shared" si="3"/>
        <v>
46</v>
      </c>
      <c r="C93" s="3222">
        <f t="shared" si="4"/>
        <v>
40</v>
      </c>
      <c r="D93" s="3223">
        <v>
6</v>
      </c>
      <c r="E93" s="3224">
        <v>
6</v>
      </c>
      <c r="F93" s="3223">
        <v>
8</v>
      </c>
      <c r="G93" s="3224">
        <v>
8</v>
      </c>
      <c r="H93" s="3223">
        <v>
8</v>
      </c>
      <c r="I93" s="3224">
        <v>
8</v>
      </c>
      <c r="J93" s="3223">
        <v>
8</v>
      </c>
      <c r="K93" s="3224">
        <v>
8</v>
      </c>
      <c r="L93" s="3223">
        <v>
16</v>
      </c>
      <c r="M93" s="3224">
        <v>
10</v>
      </c>
      <c r="N93" s="4286" t="s">
        <v>
9831</v>
      </c>
      <c r="O93" s="3222">
        <v>
14</v>
      </c>
    </row>
    <row r="94" spans="1:27" ht="18" customHeight="1">
      <c r="A94" s="3234" t="s">
        <v>
9740</v>
      </c>
      <c r="B94" s="3226">
        <f t="shared" si="3"/>
        <v>
60</v>
      </c>
      <c r="C94" s="3222">
        <f t="shared" si="4"/>
        <v>
18</v>
      </c>
      <c r="D94" s="3228">
        <v>
6</v>
      </c>
      <c r="E94" s="3229">
        <v>
5</v>
      </c>
      <c r="F94" s="3228">
        <v>
9</v>
      </c>
      <c r="G94" s="3229">
        <v>
8</v>
      </c>
      <c r="H94" s="3228">
        <v>
9</v>
      </c>
      <c r="I94" s="3229">
        <v>
2</v>
      </c>
      <c r="J94" s="3228">
        <v>
12</v>
      </c>
      <c r="K94" s="3229">
        <v>
3</v>
      </c>
      <c r="L94" s="3228">
        <v>
24</v>
      </c>
      <c r="M94" s="3229">
        <v>
0</v>
      </c>
      <c r="N94" s="4286" t="s">
        <v>
9831</v>
      </c>
      <c r="O94" s="3227">
        <v>
15</v>
      </c>
    </row>
    <row r="95" spans="1:27" s="1670" customFormat="1" ht="15" customHeight="1">
      <c r="A95" s="3799" t="s">
        <v>
9247</v>
      </c>
      <c r="B95" s="3799"/>
      <c r="C95" s="1676"/>
      <c r="D95" s="1676"/>
      <c r="E95" s="1676"/>
      <c r="F95" s="1676"/>
      <c r="G95" s="1676"/>
      <c r="H95" s="1676"/>
      <c r="I95" s="1676"/>
      <c r="J95" s="1676"/>
      <c r="K95" s="1676"/>
      <c r="L95" s="3215"/>
      <c r="M95" s="3215"/>
      <c r="N95" s="1676"/>
      <c r="O95" s="1676"/>
      <c r="P95" s="1671"/>
      <c r="Q95" s="1671"/>
      <c r="R95" s="1671"/>
      <c r="S95" s="1671"/>
      <c r="T95" s="1671"/>
      <c r="U95" s="1671"/>
      <c r="V95" s="1671"/>
      <c r="W95" s="1671"/>
      <c r="X95" s="1671"/>
      <c r="Y95" s="1671"/>
      <c r="Z95" s="1671"/>
      <c r="AA95" s="1671"/>
    </row>
    <row r="96" spans="1:27" s="83" customFormat="1" ht="15" customHeight="1">
      <c r="A96" s="1672" t="s">
        <v>
7440</v>
      </c>
      <c r="B96" s="3143"/>
      <c r="C96" s="1678"/>
      <c r="D96" s="1677"/>
      <c r="E96" s="1678"/>
      <c r="F96" s="1677"/>
      <c r="G96" s="1678"/>
      <c r="H96" s="1677"/>
      <c r="I96" s="1678"/>
      <c r="J96" s="1677"/>
      <c r="K96" s="1678"/>
      <c r="L96" s="1677"/>
      <c r="M96" s="3143"/>
    </row>
  </sheetData>
  <mergeCells count="12">
    <mergeCell ref="A1:E1"/>
    <mergeCell ref="A2:E2"/>
    <mergeCell ref="A5:A6"/>
    <mergeCell ref="B5:N5"/>
    <mergeCell ref="A3:O3"/>
    <mergeCell ref="O5:O6"/>
    <mergeCell ref="B6:C6"/>
    <mergeCell ref="D6:E6"/>
    <mergeCell ref="F6:G6"/>
    <mergeCell ref="H6:I6"/>
    <mergeCell ref="J6:K6"/>
    <mergeCell ref="L6:M6"/>
  </mergeCells>
  <phoneticPr fontId="25"/>
  <pageMargins left="0.70866141732283472" right="0.70866141732283472" top="0.74803149606299213" bottom="0.74803149606299213" header="0.31496062992125984" footer="0.3149606299212598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pageSetUpPr fitToPage="1"/>
  </sheetPr>
  <dimension ref="A1:V24"/>
  <sheetViews>
    <sheetView zoomScaleNormal="100" zoomScaleSheetLayoutView="100" workbookViewId="0">
      <selection activeCell="B23" sqref="B23"/>
    </sheetView>
  </sheetViews>
  <sheetFormatPr defaultColWidth="9" defaultRowHeight="14.25"/>
  <cols>
    <col min="1" max="1" width="24.625" style="1664" customWidth="1"/>
    <col min="2" max="2" width="27.625" style="1664" customWidth="1"/>
    <col min="3" max="4" width="15.625" style="1664" customWidth="1"/>
    <col min="5" max="9" width="8.625" style="1664" customWidth="1"/>
    <col min="10" max="21" width="9" style="1665"/>
    <col min="22" max="16384" width="9" style="1664"/>
  </cols>
  <sheetData>
    <row r="1" spans="1:22" s="1482" customFormat="1" ht="20.100000000000001" customHeight="1">
      <c r="A1" s="4569" t="str">
        <f>
HYPERLINK("#目次!A1","【目次に戻る】")</f>
        <v>
【目次に戻る】</v>
      </c>
      <c r="B1" s="4569"/>
      <c r="C1" s="4569"/>
      <c r="D1" s="4569"/>
      <c r="E1" s="3120"/>
      <c r="F1" s="3120"/>
      <c r="G1" s="3120"/>
      <c r="H1" s="3120"/>
      <c r="I1" s="3120"/>
      <c r="J1" s="3120"/>
      <c r="K1" s="3120"/>
      <c r="L1" s="3120"/>
      <c r="M1" s="3120"/>
      <c r="N1" s="3120"/>
      <c r="O1" s="3120"/>
      <c r="P1" s="3120"/>
      <c r="Q1" s="3120"/>
      <c r="R1" s="3120"/>
      <c r="S1" s="3120"/>
      <c r="T1" s="3120"/>
      <c r="U1" s="3120"/>
      <c r="V1" s="3120"/>
    </row>
    <row r="2" spans="1:22" s="1482" customFormat="1" ht="20.100000000000001" customHeight="1">
      <c r="A2" s="4569" t="str">
        <f>
HYPERLINK("#業務所管課別目次!A1","【業務所管課別目次に戻る】")</f>
        <v>
【業務所管課別目次に戻る】</v>
      </c>
      <c r="B2" s="4569"/>
      <c r="C2" s="4569"/>
      <c r="D2" s="4569"/>
      <c r="E2" s="3120"/>
      <c r="F2" s="3120"/>
      <c r="G2" s="3120"/>
      <c r="H2" s="3120"/>
      <c r="I2" s="3120"/>
      <c r="J2" s="3120"/>
      <c r="K2" s="3120"/>
      <c r="L2" s="3120"/>
      <c r="M2" s="3120"/>
      <c r="N2" s="3120"/>
      <c r="O2" s="3120"/>
      <c r="P2" s="3120"/>
      <c r="Q2" s="3120"/>
      <c r="R2" s="3120"/>
      <c r="S2" s="3120"/>
      <c r="T2" s="3120"/>
      <c r="U2" s="3120"/>
      <c r="V2" s="3120"/>
    </row>
    <row r="3" spans="1:22" s="1684" customFormat="1" ht="26.1" customHeight="1">
      <c r="A3" s="5375" t="s">
        <v>
7550</v>
      </c>
      <c r="B3" s="5375"/>
      <c r="C3" s="5375"/>
      <c r="D3" s="5375"/>
      <c r="E3" s="5375"/>
      <c r="F3" s="5375"/>
      <c r="G3" s="5375"/>
      <c r="H3" s="5375"/>
      <c r="I3" s="5375"/>
      <c r="J3" s="1685"/>
      <c r="K3" s="1685"/>
      <c r="L3" s="1685"/>
      <c r="M3" s="1685"/>
      <c r="N3" s="1685"/>
      <c r="O3" s="1685"/>
      <c r="P3" s="1685"/>
      <c r="Q3" s="1685"/>
      <c r="R3" s="1685"/>
      <c r="S3" s="1685"/>
      <c r="T3" s="1685"/>
      <c r="U3" s="1685"/>
    </row>
    <row r="4" spans="1:22" ht="15" customHeight="1"/>
    <row r="5" spans="1:22" s="126" customFormat="1" ht="20.100000000000001" customHeight="1">
      <c r="A5" s="5283" t="s">
        <v>
7518</v>
      </c>
      <c r="B5" s="5283"/>
      <c r="C5" s="5283"/>
      <c r="D5" s="5283"/>
      <c r="E5" s="5283"/>
      <c r="F5" s="5283"/>
      <c r="G5" s="5283"/>
      <c r="H5" s="5283"/>
      <c r="I5" s="5283"/>
      <c r="J5" s="3300"/>
      <c r="K5" s="3300"/>
      <c r="L5" s="3300"/>
      <c r="M5" s="3300"/>
      <c r="N5" s="3300"/>
      <c r="O5" s="3452"/>
      <c r="P5" s="127"/>
    </row>
    <row r="6" spans="1:22" s="1670" customFormat="1" ht="15" customHeight="1" thickBot="1">
      <c r="A6" s="1670" t="s">
        <v>
9294</v>
      </c>
      <c r="I6" s="1682" t="s">
        <v>
9280</v>
      </c>
      <c r="J6" s="1671"/>
      <c r="K6" s="1671"/>
      <c r="L6" s="1671"/>
      <c r="M6" s="1671"/>
      <c r="N6" s="1671"/>
      <c r="O6" s="1671"/>
      <c r="P6" s="1671"/>
      <c r="Q6" s="1671"/>
      <c r="R6" s="1671"/>
      <c r="S6" s="1671"/>
      <c r="T6" s="1671"/>
      <c r="U6" s="1671"/>
    </row>
    <row r="7" spans="1:22" ht="18" customHeight="1" thickTop="1">
      <c r="A7" s="5376" t="s">
        <v>
4515</v>
      </c>
      <c r="B7" s="5380" t="s">
        <v>
4193</v>
      </c>
      <c r="C7" s="5380" t="s">
        <v>
6358</v>
      </c>
      <c r="D7" s="5383" t="s">
        <v>
4195</v>
      </c>
      <c r="E7" s="5378" t="s">
        <v>
6265</v>
      </c>
      <c r="F7" s="5378"/>
      <c r="G7" s="5378"/>
      <c r="H7" s="5378"/>
      <c r="I7" s="5379"/>
    </row>
    <row r="8" spans="1:22" ht="24.95" customHeight="1">
      <c r="A8" s="5377"/>
      <c r="B8" s="5381"/>
      <c r="C8" s="5381"/>
      <c r="D8" s="5382"/>
      <c r="E8" s="3216" t="s">
        <v>
6260</v>
      </c>
      <c r="F8" s="3216" t="s">
        <v>
5215</v>
      </c>
      <c r="G8" s="3216" t="s">
        <v>
6262</v>
      </c>
      <c r="H8" s="3216" t="s">
        <v>
6264</v>
      </c>
      <c r="I8" s="3254" t="s">
        <v>
6355</v>
      </c>
    </row>
    <row r="9" spans="1:22" ht="24.95" customHeight="1">
      <c r="A9" s="3255" t="s">
        <v>
1388</v>
      </c>
      <c r="B9" s="3256" t="str">
        <f>
"全"&amp;COUNTA(B10:B15)&amp;"園"</f>
        <v>
全6園</v>
      </c>
      <c r="C9" s="3264" t="s">
        <v>
378</v>
      </c>
      <c r="D9" s="3673">
        <f>
SUM(D10:D15)</f>
        <v>
8496.26</v>
      </c>
      <c r="E9" s="3711">
        <f>
IF(COUNTIF(E10:E15,"〇")=0,"-",COUNTIF(E10:E15,"〇"))</f>
        <v>
4</v>
      </c>
      <c r="F9" s="3711">
        <f>
IF(COUNTIF(F10:F15,"〇")=0,"-",COUNTIF(F10:F15,"〇"))</f>
        <v>
5</v>
      </c>
      <c r="G9" s="3711" t="str">
        <f>
IF(COUNTIF(G10:G15,"〇")=0,"-",COUNTIF(G10:G15,"〇"))</f>
        <v>
-</v>
      </c>
      <c r="H9" s="3711">
        <f t="shared" ref="H9:I9" si="0">
IF(COUNTIF(H10:H15,"〇")=0,"-",COUNTIF(H10:H15,"〇"))</f>
        <v>
6</v>
      </c>
      <c r="I9" s="3712">
        <f t="shared" si="0"/>
        <v>
6</v>
      </c>
    </row>
    <row r="10" spans="1:22" ht="24.95" customHeight="1">
      <c r="A10" s="2991" t="s">
        <v>
2718</v>
      </c>
      <c r="B10" s="3257" t="s">
        <v>
4253</v>
      </c>
      <c r="C10" s="3265">
        <v>
42095</v>
      </c>
      <c r="D10" s="3676">
        <v>
1173.79</v>
      </c>
      <c r="E10" s="3251" t="s">
        <v>
5657</v>
      </c>
      <c r="F10" s="3251" t="s">
        <v>
5657</v>
      </c>
      <c r="G10" s="3251"/>
      <c r="H10" s="3260" t="s">
        <v>
5657</v>
      </c>
      <c r="I10" s="4238" t="s">
        <v>
5657</v>
      </c>
    </row>
    <row r="11" spans="1:22" ht="24.95" customHeight="1">
      <c r="A11" s="2702" t="s">
        <v>
2717</v>
      </c>
      <c r="B11" s="3257" t="s">
        <v>
6440</v>
      </c>
      <c r="C11" s="3265">
        <v>
42095</v>
      </c>
      <c r="D11" s="3676">
        <v>
2790.17</v>
      </c>
      <c r="E11" s="3251" t="s">
        <v>
5657</v>
      </c>
      <c r="F11" s="3251" t="s">
        <v>
5657</v>
      </c>
      <c r="G11" s="3251"/>
      <c r="H11" s="3260" t="s">
        <v>
5657</v>
      </c>
      <c r="I11" s="4239" t="s">
        <v>
5657</v>
      </c>
    </row>
    <row r="12" spans="1:22" ht="24.95" customHeight="1">
      <c r="A12" s="2702" t="s">
        <v>
2716</v>
      </c>
      <c r="B12" s="3257" t="s">
        <v>
6441</v>
      </c>
      <c r="C12" s="3265">
        <v>
42095</v>
      </c>
      <c r="D12" s="3676">
        <v>
2062.29</v>
      </c>
      <c r="E12" s="3251" t="s">
        <v>
5657</v>
      </c>
      <c r="F12" s="3251" t="s">
        <v>
5657</v>
      </c>
      <c r="G12" s="3251"/>
      <c r="H12" s="3260" t="s">
        <v>
5657</v>
      </c>
      <c r="I12" s="4239" t="s">
        <v>
5657</v>
      </c>
    </row>
    <row r="13" spans="1:22" ht="24.95" customHeight="1">
      <c r="A13" s="2702" t="s">
        <v>
2715</v>
      </c>
      <c r="B13" s="3257" t="s">
        <v>
6442</v>
      </c>
      <c r="C13" s="3265">
        <v>
42461</v>
      </c>
      <c r="D13" s="3676">
        <v>
740</v>
      </c>
      <c r="E13" s="3251"/>
      <c r="F13" s="3251" t="s">
        <v>
5657</v>
      </c>
      <c r="G13" s="3251"/>
      <c r="H13" s="3260" t="s">
        <v>
5657</v>
      </c>
      <c r="I13" s="4239" t="s">
        <v>
5657</v>
      </c>
    </row>
    <row r="14" spans="1:22" ht="24.95" customHeight="1">
      <c r="A14" s="2702" t="s">
        <v>
2714</v>
      </c>
      <c r="B14" s="3257" t="s">
        <v>
6443</v>
      </c>
      <c r="C14" s="3265">
        <v>
43922</v>
      </c>
      <c r="D14" s="3676">
        <v>
545.80999999999995</v>
      </c>
      <c r="E14" s="3251"/>
      <c r="F14" s="3251"/>
      <c r="G14" s="3251"/>
      <c r="H14" s="3260" t="s">
        <v>
5657</v>
      </c>
      <c r="I14" s="4239" t="s">
        <v>
5657</v>
      </c>
    </row>
    <row r="15" spans="1:22" ht="24.95" customHeight="1">
      <c r="A15" s="2703" t="s">
        <v>
4333</v>
      </c>
      <c r="B15" s="3259" t="s">
        <v>
6444</v>
      </c>
      <c r="C15" s="3266">
        <v>
44652</v>
      </c>
      <c r="D15" s="3679">
        <v>
1184.2</v>
      </c>
      <c r="E15" s="3253" t="s">
        <v>
5657</v>
      </c>
      <c r="F15" s="3253" t="s">
        <v>
5657</v>
      </c>
      <c r="G15" s="3253"/>
      <c r="H15" s="3262" t="s">
        <v>
5657</v>
      </c>
      <c r="I15" s="4240" t="s">
        <v>
5657</v>
      </c>
    </row>
    <row r="16" spans="1:22" s="1670" customFormat="1" ht="15" customHeight="1">
      <c r="A16" s="1672" t="s">
        <v>
7440</v>
      </c>
      <c r="B16" s="1672"/>
      <c r="C16" s="1672"/>
      <c r="D16" s="1672"/>
      <c r="H16" s="1672"/>
      <c r="I16" s="1673"/>
      <c r="J16" s="1671"/>
      <c r="K16" s="1671"/>
      <c r="L16" s="1671"/>
      <c r="M16" s="1671"/>
      <c r="N16" s="1671"/>
      <c r="O16" s="1671"/>
      <c r="P16" s="1671"/>
      <c r="Q16" s="1671"/>
      <c r="R16" s="1671"/>
      <c r="S16" s="1671"/>
      <c r="T16" s="1671"/>
      <c r="U16" s="1671"/>
    </row>
    <row r="17" spans="1:22">
      <c r="A17" s="1665"/>
      <c r="B17" s="1665"/>
      <c r="C17" s="1665"/>
      <c r="D17" s="1665"/>
      <c r="E17" s="1610"/>
      <c r="F17" s="1610"/>
      <c r="G17" s="1610"/>
      <c r="H17" s="1665"/>
      <c r="I17" s="1610"/>
    </row>
    <row r="18" spans="1:22" s="1665" customFormat="1">
      <c r="C18" s="1664"/>
      <c r="I18" s="1669"/>
      <c r="V18" s="1664"/>
    </row>
    <row r="19" spans="1:22" s="1665" customFormat="1">
      <c r="I19" s="1667"/>
      <c r="V19" s="1664"/>
    </row>
    <row r="20" spans="1:22" s="1665" customFormat="1">
      <c r="I20" s="1667"/>
      <c r="V20" s="1664"/>
    </row>
    <row r="21" spans="1:22" s="1665" customFormat="1">
      <c r="I21" s="1667"/>
      <c r="V21" s="1664"/>
    </row>
    <row r="22" spans="1:22" s="1665" customFormat="1">
      <c r="E22" s="1667"/>
      <c r="F22" s="1667"/>
      <c r="G22" s="1667"/>
      <c r="I22" s="1667"/>
      <c r="V22" s="1664"/>
    </row>
    <row r="23" spans="1:22" s="1665" customFormat="1">
      <c r="A23" s="1664"/>
      <c r="B23" s="1664"/>
      <c r="C23" s="1664"/>
      <c r="D23" s="1664"/>
      <c r="E23" s="1666"/>
      <c r="F23" s="1666"/>
      <c r="G23" s="1666"/>
      <c r="H23" s="1664"/>
      <c r="I23" s="1666"/>
      <c r="V23" s="1664"/>
    </row>
    <row r="24" spans="1:22" s="1665" customFormat="1">
      <c r="A24" s="1664"/>
      <c r="B24" s="1664"/>
      <c r="C24" s="1664"/>
      <c r="D24" s="1664"/>
      <c r="E24" s="1666"/>
      <c r="F24" s="1666"/>
      <c r="G24" s="1666"/>
      <c r="H24" s="1664"/>
      <c r="I24" s="1666"/>
      <c r="V24" s="1664"/>
    </row>
  </sheetData>
  <mergeCells count="9">
    <mergeCell ref="A1:D1"/>
    <mergeCell ref="A2:D2"/>
    <mergeCell ref="A3:I3"/>
    <mergeCell ref="A7:A8"/>
    <mergeCell ref="B7:B8"/>
    <mergeCell ref="C7:C8"/>
    <mergeCell ref="D7:D8"/>
    <mergeCell ref="E7:I7"/>
    <mergeCell ref="A5:I5"/>
  </mergeCells>
  <phoneticPr fontId="25"/>
  <pageMargins left="0.70866141732283472" right="0.70866141732283472" top="0.74803149606299213" bottom="0.74803149606299213" header="0.31496062992125984" footer="0.3149606299212598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12"/>
  <sheetViews>
    <sheetView zoomScaleNormal="100" zoomScaleSheetLayoutView="100" workbookViewId="0">
      <selection activeCell="B23" sqref="B23"/>
    </sheetView>
  </sheetViews>
  <sheetFormatPr defaultColWidth="9" defaultRowHeight="13.5"/>
  <cols>
    <col min="1" max="1" width="10.625" style="210" customWidth="1"/>
    <col min="2" max="6" width="8.625" style="210" customWidth="1"/>
    <col min="7" max="15" width="7.125" style="210" customWidth="1"/>
    <col min="16" max="16" width="7.625" style="210" customWidth="1"/>
    <col min="17" max="16384" width="9" style="210"/>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ht="25.5">
      <c r="A3" s="4649" t="s">
        <v>
9315</v>
      </c>
      <c r="B3" s="4649"/>
      <c r="C3" s="4649"/>
      <c r="D3" s="4649"/>
      <c r="E3" s="4649"/>
      <c r="F3" s="4649"/>
      <c r="G3" s="4649"/>
      <c r="H3" s="4649"/>
      <c r="I3" s="4649"/>
      <c r="J3" s="4649"/>
      <c r="K3" s="4649"/>
      <c r="L3" s="4649"/>
      <c r="M3" s="4649"/>
      <c r="N3" s="4649"/>
      <c r="O3" s="4649"/>
      <c r="P3" s="4649"/>
    </row>
    <row r="4" spans="1:16" s="211" customFormat="1" ht="15" customHeight="1">
      <c r="A4" s="222"/>
      <c r="B4" s="222"/>
      <c r="C4" s="222"/>
      <c r="D4" s="222"/>
      <c r="E4" s="222"/>
      <c r="F4" s="222"/>
      <c r="G4" s="222"/>
      <c r="H4" s="222"/>
      <c r="I4" s="222"/>
      <c r="J4" s="222"/>
      <c r="K4" s="222"/>
      <c r="L4" s="222"/>
    </row>
    <row r="5" spans="1:16" s="211" customFormat="1" ht="15" customHeight="1" thickBot="1">
      <c r="A5" s="211" t="s">
        <v>
9290</v>
      </c>
      <c r="K5" s="233"/>
      <c r="M5" s="233"/>
      <c r="N5" s="233"/>
      <c r="O5" s="233"/>
      <c r="P5" s="232" t="s">
        <v>
9268</v>
      </c>
    </row>
    <row r="6" spans="1:16" ht="116.25" thickTop="1">
      <c r="A6" s="231" t="s">
        <v>
361</v>
      </c>
      <c r="B6" s="230" t="s">
        <v>
9542</v>
      </c>
      <c r="C6" s="229" t="s">
        <v>
9221</v>
      </c>
      <c r="D6" s="228" t="s">
        <v>
360</v>
      </c>
      <c r="E6" s="228" t="s">
        <v>
359</v>
      </c>
      <c r="F6" s="228" t="s">
        <v>
345</v>
      </c>
      <c r="G6" s="228" t="s">
        <v>
358</v>
      </c>
      <c r="H6" s="228" t="s">
        <v>
317</v>
      </c>
      <c r="I6" s="228" t="s">
        <v>
357</v>
      </c>
      <c r="J6" s="228" t="s">
        <v>
356</v>
      </c>
      <c r="K6" s="228" t="s">
        <v>
348</v>
      </c>
      <c r="L6" s="228" t="s">
        <v>
299</v>
      </c>
      <c r="M6" s="228" t="s">
        <v>
355</v>
      </c>
      <c r="N6" s="228" t="s">
        <v>
301</v>
      </c>
      <c r="O6" s="228" t="s">
        <v>
342</v>
      </c>
      <c r="P6" s="228" t="s">
        <v>
194</v>
      </c>
    </row>
    <row r="7" spans="1:16" ht="18" customHeight="1">
      <c r="A7" s="227" t="s">
        <v>
4070</v>
      </c>
      <c r="B7" s="225">
        <v>
20698</v>
      </c>
      <c r="C7" s="224">
        <v>
3378</v>
      </c>
      <c r="D7" s="224">
        <v>
10578</v>
      </c>
      <c r="E7" s="224">
        <v>
195</v>
      </c>
      <c r="F7" s="224">
        <v>
1605</v>
      </c>
      <c r="G7" s="224">
        <v>
66</v>
      </c>
      <c r="H7" s="224">
        <v>
70</v>
      </c>
      <c r="I7" s="224">
        <v>
253</v>
      </c>
      <c r="J7" s="224">
        <v>
65</v>
      </c>
      <c r="K7" s="224">
        <v>
38</v>
      </c>
      <c r="L7" s="224">
        <v>
40</v>
      </c>
      <c r="M7" s="224">
        <v>
229</v>
      </c>
      <c r="N7" s="224">
        <v>
29</v>
      </c>
      <c r="O7" s="224">
        <v>
25</v>
      </c>
      <c r="P7" s="224">
        <v>
4127</v>
      </c>
    </row>
    <row r="8" spans="1:16" ht="18" customHeight="1">
      <c r="A8" s="226">
        <v>
31</v>
      </c>
      <c r="B8" s="225">
        <v>
21839</v>
      </c>
      <c r="C8" s="224">
        <v>
3399</v>
      </c>
      <c r="D8" s="224">
        <v>
11317</v>
      </c>
      <c r="E8" s="224">
        <v>
198</v>
      </c>
      <c r="F8" s="224">
        <v>
1633</v>
      </c>
      <c r="G8" s="224">
        <v>
64</v>
      </c>
      <c r="H8" s="224">
        <v>
80</v>
      </c>
      <c r="I8" s="224">
        <v>
252</v>
      </c>
      <c r="J8" s="224">
        <v>
78</v>
      </c>
      <c r="K8" s="224">
        <v>
33</v>
      </c>
      <c r="L8" s="224">
        <v>
40</v>
      </c>
      <c r="M8" s="224">
        <v>
259</v>
      </c>
      <c r="N8" s="224">
        <v>
33</v>
      </c>
      <c r="O8" s="224">
        <v>
22</v>
      </c>
      <c r="P8" s="224">
        <v>
4431</v>
      </c>
    </row>
    <row r="9" spans="1:16" s="215" customFormat="1" ht="18" customHeight="1">
      <c r="A9" s="226" t="s">
        <v>
354</v>
      </c>
      <c r="B9" s="225">
        <v>
23051</v>
      </c>
      <c r="C9" s="224">
        <v>
3359</v>
      </c>
      <c r="D9" s="224">
        <v>
12087</v>
      </c>
      <c r="E9" s="224">
        <v>
201</v>
      </c>
      <c r="F9" s="224">
        <v>
1674</v>
      </c>
      <c r="G9" s="224">
        <v>
71</v>
      </c>
      <c r="H9" s="224">
        <v>
85</v>
      </c>
      <c r="I9" s="224">
        <v>
262</v>
      </c>
      <c r="J9" s="224">
        <v>
60</v>
      </c>
      <c r="K9" s="224">
        <v>
34</v>
      </c>
      <c r="L9" s="224">
        <v>
38</v>
      </c>
      <c r="M9" s="224">
        <v>
263</v>
      </c>
      <c r="N9" s="224">
        <v>
40</v>
      </c>
      <c r="O9" s="224">
        <v>
23</v>
      </c>
      <c r="P9" s="224">
        <v>
4854</v>
      </c>
    </row>
    <row r="10" spans="1:16" ht="18" customHeight="1">
      <c r="A10" s="226">
        <v>
3</v>
      </c>
      <c r="B10" s="225">
        <v>
22186</v>
      </c>
      <c r="C10" s="224">
        <v>
3274</v>
      </c>
      <c r="D10" s="224">
        <v>
11432</v>
      </c>
      <c r="E10" s="224">
        <v>
191</v>
      </c>
      <c r="F10" s="224">
        <v>
1602</v>
      </c>
      <c r="G10" s="224">
        <v>
70</v>
      </c>
      <c r="H10" s="224">
        <v>
79</v>
      </c>
      <c r="I10" s="224">
        <v>
260</v>
      </c>
      <c r="J10" s="224">
        <v>
53</v>
      </c>
      <c r="K10" s="224">
        <v>
31</v>
      </c>
      <c r="L10" s="224">
        <v>
31</v>
      </c>
      <c r="M10" s="224">
        <v>
262</v>
      </c>
      <c r="N10" s="224">
        <v>
32</v>
      </c>
      <c r="O10" s="224">
        <v>
22</v>
      </c>
      <c r="P10" s="224">
        <v>
4847</v>
      </c>
    </row>
    <row r="11" spans="1:16" s="312" customFormat="1" ht="18" customHeight="1">
      <c r="A11" s="308">
        <v>
4</v>
      </c>
      <c r="B11" s="309">
        <f>
SUM(C11:P11)</f>
        <v>
21669</v>
      </c>
      <c r="C11" s="310">
        <v>
3187</v>
      </c>
      <c r="D11" s="310">
        <v>
10927</v>
      </c>
      <c r="E11" s="310">
        <v>
179</v>
      </c>
      <c r="F11" s="310">
        <v>
1640</v>
      </c>
      <c r="G11" s="310">
        <v>
69</v>
      </c>
      <c r="H11" s="310">
        <v>
86</v>
      </c>
      <c r="I11" s="310">
        <v>
259</v>
      </c>
      <c r="J11" s="310">
        <v>
50</v>
      </c>
      <c r="K11" s="310">
        <v>
34</v>
      </c>
      <c r="L11" s="310">
        <v>
30</v>
      </c>
      <c r="M11" s="310">
        <v>
341</v>
      </c>
      <c r="N11" s="310">
        <v>
32</v>
      </c>
      <c r="O11" s="310">
        <v>
25</v>
      </c>
      <c r="P11" s="311">
        <v>
4810</v>
      </c>
    </row>
    <row r="12" spans="1:16" s="211" customFormat="1" ht="15" customHeight="1">
      <c r="A12" s="211" t="s">
        <v>
215</v>
      </c>
    </row>
  </sheetData>
  <mergeCells count="3">
    <mergeCell ref="A3:P3"/>
    <mergeCell ref="A1:D1"/>
    <mergeCell ref="A2:D2"/>
  </mergeCells>
  <phoneticPr fontId="25"/>
  <pageMargins left="0.70866141732283472" right="0.70866141732283472" top="0.74803149606299213" bottom="0.74803149606299213" header="0.31496062992125984" footer="0.3149606299212598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AB21"/>
  <sheetViews>
    <sheetView zoomScaleNormal="100" zoomScaleSheetLayoutView="100" workbookViewId="0">
      <pane ySplit="8" topLeftCell="A9" activePane="bottomLeft" state="frozen"/>
      <selection activeCell="B23" sqref="B23"/>
      <selection pane="bottomLeft" activeCell="B23" sqref="B23"/>
    </sheetView>
  </sheetViews>
  <sheetFormatPr defaultColWidth="9" defaultRowHeight="13.5"/>
  <cols>
    <col min="1" max="1" width="20.625" style="1" customWidth="1"/>
    <col min="2" max="2" width="7.625" style="1" customWidth="1"/>
    <col min="3" max="17" width="5.625" style="1" customWidth="1"/>
    <col min="18" max="18" width="8.625" style="1" customWidth="1"/>
    <col min="19" max="19" width="7.625" style="1" customWidth="1"/>
    <col min="20" max="16384" width="9" style="1"/>
  </cols>
  <sheetData>
    <row r="1" spans="1:28"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3120"/>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3120"/>
      <c r="S2" s="1495"/>
      <c r="T2" s="1495"/>
      <c r="U2" s="1495"/>
      <c r="V2" s="1495"/>
      <c r="W2" s="1495"/>
      <c r="X2" s="1495"/>
      <c r="Y2" s="1495"/>
      <c r="Z2" s="1495"/>
      <c r="AA2" s="1495"/>
      <c r="AB2" s="1495"/>
    </row>
    <row r="3" spans="1:28" s="126" customFormat="1" ht="20.100000000000001" customHeight="1">
      <c r="A3" s="5283" t="s">
        <v>
7520</v>
      </c>
      <c r="B3" s="5283"/>
      <c r="C3" s="5283"/>
      <c r="D3" s="5283"/>
      <c r="E3" s="5283"/>
      <c r="F3" s="5283"/>
      <c r="G3" s="5283"/>
      <c r="H3" s="5283"/>
      <c r="I3" s="5283"/>
      <c r="J3" s="5283"/>
      <c r="K3" s="5283"/>
      <c r="L3" s="5283"/>
      <c r="M3" s="5283"/>
      <c r="N3" s="5283"/>
      <c r="O3" s="5283"/>
      <c r="P3" s="5283"/>
      <c r="Q3" s="5283"/>
      <c r="R3" s="5283"/>
      <c r="S3" s="5283"/>
    </row>
    <row r="4" spans="1:28" s="83" customFormat="1" ht="15" customHeight="1" thickBot="1">
      <c r="A4" s="83" t="s">
        <v>
9283</v>
      </c>
      <c r="L4" s="99"/>
      <c r="M4" s="99"/>
      <c r="N4" s="99"/>
      <c r="O4" s="99"/>
      <c r="P4" s="99"/>
      <c r="Q4" s="99"/>
      <c r="R4" s="1682"/>
      <c r="S4" s="1682"/>
      <c r="T4" s="42"/>
      <c r="U4" s="42"/>
      <c r="V4" s="42"/>
      <c r="W4" s="42"/>
      <c r="X4" s="42"/>
      <c r="Y4" s="42"/>
    </row>
    <row r="5" spans="1:28" s="24" customFormat="1" ht="18" customHeight="1" thickTop="1">
      <c r="A5" s="5398" t="s">
        <v>
4515</v>
      </c>
      <c r="B5" s="5258" t="s">
        <v>
6068</v>
      </c>
      <c r="C5" s="5253"/>
      <c r="D5" s="5253"/>
      <c r="E5" s="5253"/>
      <c r="F5" s="5253"/>
      <c r="G5" s="5253"/>
      <c r="H5" s="5253"/>
      <c r="I5" s="5253"/>
      <c r="J5" s="5253"/>
      <c r="K5" s="5253"/>
      <c r="L5" s="5253"/>
      <c r="M5" s="5253"/>
      <c r="N5" s="5253"/>
      <c r="O5" s="5253"/>
      <c r="P5" s="5253"/>
      <c r="Q5" s="5253"/>
      <c r="R5" s="5398"/>
      <c r="S5" s="5258" t="s">
        <v>
2728</v>
      </c>
      <c r="T5" s="363"/>
      <c r="U5" s="363"/>
      <c r="V5" s="363"/>
      <c r="W5" s="363"/>
      <c r="X5" s="363"/>
      <c r="Y5" s="363"/>
    </row>
    <row r="6" spans="1:28" s="24" customFormat="1" ht="18" customHeight="1">
      <c r="A6" s="5402"/>
      <c r="B6" s="5399" t="s">
        <v>
23</v>
      </c>
      <c r="C6" s="5400"/>
      <c r="D6" s="5404" t="s">
        <v>
2727</v>
      </c>
      <c r="E6" s="5404"/>
      <c r="F6" s="5404"/>
      <c r="G6" s="5404"/>
      <c r="H6" s="5404"/>
      <c r="I6" s="5405"/>
      <c r="J6" s="5094" t="s">
        <v>
2726</v>
      </c>
      <c r="K6" s="5404"/>
      <c r="L6" s="5404"/>
      <c r="M6" s="5405"/>
      <c r="N6" s="5094" t="s">
        <v>
2725</v>
      </c>
      <c r="O6" s="5404"/>
      <c r="P6" s="5404"/>
      <c r="Q6" s="5405"/>
      <c r="R6" s="5396" t="s">
        <v>
6067</v>
      </c>
      <c r="S6" s="5395"/>
      <c r="T6" s="363"/>
      <c r="U6" s="363"/>
      <c r="V6" s="363"/>
      <c r="W6" s="363"/>
      <c r="X6" s="363"/>
      <c r="Y6" s="363"/>
    </row>
    <row r="7" spans="1:28" s="24" customFormat="1" ht="18" customHeight="1">
      <c r="A7" s="5403"/>
      <c r="B7" s="5259"/>
      <c r="C7" s="5401"/>
      <c r="D7" s="5406" t="s">
        <v>
2724</v>
      </c>
      <c r="E7" s="5394"/>
      <c r="F7" s="5394" t="s">
        <v>
2723</v>
      </c>
      <c r="G7" s="5394"/>
      <c r="H7" s="5394" t="s">
        <v>
2722</v>
      </c>
      <c r="I7" s="5394"/>
      <c r="J7" s="5394" t="s">
        <v>
2720</v>
      </c>
      <c r="K7" s="5394"/>
      <c r="L7" s="5394" t="s">
        <v>
2721</v>
      </c>
      <c r="M7" s="5394"/>
      <c r="N7" s="5394" t="s">
        <v>
2720</v>
      </c>
      <c r="O7" s="5394"/>
      <c r="P7" s="5394" t="s">
        <v>
2719</v>
      </c>
      <c r="Q7" s="5394"/>
      <c r="R7" s="5397"/>
      <c r="S7" s="5259"/>
      <c r="T7" s="363"/>
      <c r="U7" s="363"/>
      <c r="V7" s="363"/>
      <c r="W7" s="363"/>
      <c r="X7" s="363"/>
      <c r="Y7" s="363"/>
    </row>
    <row r="8" spans="1:28" s="277" customFormat="1" ht="24.95" customHeight="1">
      <c r="A8" s="3245" t="s">
        <v>
23</v>
      </c>
      <c r="B8" s="3231">
        <f t="shared" ref="B8:S8" si="0">
SUM(B9:B14)</f>
        <v>
1306</v>
      </c>
      <c r="C8" s="3246">
        <f t="shared" ref="C8:M8" si="1">
SUM(C9:C14)</f>
        <v>
1068</v>
      </c>
      <c r="D8" s="3218">
        <f t="shared" si="1"/>
        <v>
28</v>
      </c>
      <c r="E8" s="3247">
        <f t="shared" si="1"/>
        <v>
20</v>
      </c>
      <c r="F8" s="3218">
        <f t="shared" si="1"/>
        <v>
66</v>
      </c>
      <c r="G8" s="3247">
        <f t="shared" si="1"/>
        <v>
60</v>
      </c>
      <c r="H8" s="3218">
        <f t="shared" si="1"/>
        <v>
87</v>
      </c>
      <c r="I8" s="3247">
        <f t="shared" si="1"/>
        <v>
77</v>
      </c>
      <c r="J8" s="3218">
        <f t="shared" si="1"/>
        <v>
100</v>
      </c>
      <c r="K8" s="3247">
        <f t="shared" si="1"/>
        <v>
94</v>
      </c>
      <c r="L8" s="3218">
        <f t="shared" si="1"/>
        <v>
200</v>
      </c>
      <c r="M8" s="3247">
        <f t="shared" si="1"/>
        <v>
176</v>
      </c>
      <c r="N8" s="3218">
        <f t="shared" si="0"/>
        <v>
271</v>
      </c>
      <c r="O8" s="3247">
        <f t="shared" si="0"/>
        <v>
202</v>
      </c>
      <c r="P8" s="3218">
        <f t="shared" si="0"/>
        <v>
554</v>
      </c>
      <c r="Q8" s="3247">
        <f t="shared" si="0"/>
        <v>
439</v>
      </c>
      <c r="R8" s="3248">
        <f t="shared" si="0"/>
        <v>
1</v>
      </c>
      <c r="S8" s="3248">
        <f t="shared" si="0"/>
        <v>
211</v>
      </c>
    </row>
    <row r="9" spans="1:28" s="24" customFormat="1" ht="24.95" customHeight="1">
      <c r="A9" s="3855" t="s">
        <v>
2718</v>
      </c>
      <c r="B9" s="3221">
        <f>
SUM(D9,F9,H9,J9,L9,N9,P9)</f>
        <v>
136</v>
      </c>
      <c r="C9" s="3244">
        <f>
SUM(E9,G9,I9,K9,M9,O9,Q9)</f>
        <v>
115</v>
      </c>
      <c r="D9" s="3223">
        <v>
7</v>
      </c>
      <c r="E9" s="3224">
        <v>
3</v>
      </c>
      <c r="F9" s="3223">
        <v>
12</v>
      </c>
      <c r="G9" s="3224">
        <v>
8</v>
      </c>
      <c r="H9" s="3223">
        <v>
12</v>
      </c>
      <c r="I9" s="3224">
        <v>
10</v>
      </c>
      <c r="J9" s="3223">
        <v>
15</v>
      </c>
      <c r="K9" s="3224">
        <v>
15</v>
      </c>
      <c r="L9" s="3223">
        <v>
30</v>
      </c>
      <c r="M9" s="3224">
        <v>
24</v>
      </c>
      <c r="N9" s="3223">
        <v>
20</v>
      </c>
      <c r="O9" s="3224">
        <v>
17</v>
      </c>
      <c r="P9" s="3223">
        <v>
40</v>
      </c>
      <c r="Q9" s="3224">
        <v>
38</v>
      </c>
      <c r="R9" s="3237">
        <v>
1</v>
      </c>
      <c r="S9" s="3237">
        <v>
32</v>
      </c>
    </row>
    <row r="10" spans="1:28" s="24" customFormat="1" ht="24.95" customHeight="1">
      <c r="A10" s="3855" t="s">
        <v>
2717</v>
      </c>
      <c r="B10" s="3221">
        <f t="shared" ref="B10:B14" si="2">
SUM(D10,F10,H10,J10,L10,N10,P10)</f>
        <v>
423</v>
      </c>
      <c r="C10" s="3244">
        <f t="shared" ref="C10:C14" si="3">
SUM(E10,G10,I10,K10,M10,O10,Q10)</f>
        <v>
414</v>
      </c>
      <c r="D10" s="3223">
        <v>
9</v>
      </c>
      <c r="E10" s="3224">
        <v>
8</v>
      </c>
      <c r="F10" s="3223">
        <v>
24</v>
      </c>
      <c r="G10" s="3224">
        <v>
24</v>
      </c>
      <c r="H10" s="3223">
        <v>
30</v>
      </c>
      <c r="I10" s="3224">
        <v>
30</v>
      </c>
      <c r="J10" s="3223">
        <v>
30</v>
      </c>
      <c r="K10" s="3224">
        <v>
30</v>
      </c>
      <c r="L10" s="3223">
        <v>
60</v>
      </c>
      <c r="M10" s="3224">
        <v>
60</v>
      </c>
      <c r="N10" s="3223">
        <v>
90</v>
      </c>
      <c r="O10" s="3224">
        <v>
90</v>
      </c>
      <c r="P10" s="3223">
        <v>
180</v>
      </c>
      <c r="Q10" s="3224">
        <v>
172</v>
      </c>
      <c r="R10" s="2694" t="s">
        <v>
9831</v>
      </c>
      <c r="S10" s="3237">
        <v>
69</v>
      </c>
    </row>
    <row r="11" spans="1:28" s="24" customFormat="1" ht="24.95" customHeight="1">
      <c r="A11" s="3855" t="s">
        <v>
2716</v>
      </c>
      <c r="B11" s="3221">
        <f t="shared" si="2"/>
        <v>
381</v>
      </c>
      <c r="C11" s="3244">
        <f t="shared" si="3"/>
        <v>
280</v>
      </c>
      <c r="D11" s="3223">
        <v>
3</v>
      </c>
      <c r="E11" s="3224">
        <v>
3</v>
      </c>
      <c r="F11" s="3223">
        <v>
6</v>
      </c>
      <c r="G11" s="3224">
        <v>
6</v>
      </c>
      <c r="H11" s="3223">
        <v>
12</v>
      </c>
      <c r="I11" s="3224">
        <v>
12</v>
      </c>
      <c r="J11" s="3223">
        <v>
12</v>
      </c>
      <c r="K11" s="3224">
        <v>
12</v>
      </c>
      <c r="L11" s="3223">
        <v>
24</v>
      </c>
      <c r="M11" s="3224">
        <v>
24</v>
      </c>
      <c r="N11" s="3223">
        <v>
108</v>
      </c>
      <c r="O11" s="3224">
        <v>
67</v>
      </c>
      <c r="P11" s="3223">
        <v>
216</v>
      </c>
      <c r="Q11" s="3224">
        <v>
156</v>
      </c>
      <c r="R11" s="2694" t="s">
        <v>
9831</v>
      </c>
      <c r="S11" s="3237">
        <v>
51</v>
      </c>
    </row>
    <row r="12" spans="1:28" s="24" customFormat="1" ht="24.95" customHeight="1">
      <c r="A12" s="3855" t="s">
        <v>
2715</v>
      </c>
      <c r="B12" s="3221">
        <f t="shared" si="2"/>
        <v>
161</v>
      </c>
      <c r="C12" s="3244">
        <f t="shared" si="3"/>
        <v>
118</v>
      </c>
      <c r="D12" s="3238" t="s">
        <v>
374</v>
      </c>
      <c r="E12" s="1457" t="s">
        <v>
374</v>
      </c>
      <c r="F12" s="3223">
        <v>
6</v>
      </c>
      <c r="G12" s="3224">
        <v>
5</v>
      </c>
      <c r="H12" s="3223">
        <v>
15</v>
      </c>
      <c r="I12" s="3224">
        <v>
7</v>
      </c>
      <c r="J12" s="3223">
        <v>
15</v>
      </c>
      <c r="K12" s="3224">
        <v>
17</v>
      </c>
      <c r="L12" s="3223">
        <v>
30</v>
      </c>
      <c r="M12" s="3224">
        <v>
30</v>
      </c>
      <c r="N12" s="3223">
        <v>
31</v>
      </c>
      <c r="O12" s="3224">
        <v>
17</v>
      </c>
      <c r="P12" s="3223">
        <v>
64</v>
      </c>
      <c r="Q12" s="3224">
        <v>
42</v>
      </c>
      <c r="R12" s="2694" t="s">
        <v>
9831</v>
      </c>
      <c r="S12" s="3237">
        <v>
18</v>
      </c>
    </row>
    <row r="13" spans="1:28" s="24" customFormat="1" ht="24.95" customHeight="1">
      <c r="A13" s="3855" t="s">
        <v>
2714</v>
      </c>
      <c r="B13" s="3221">
        <f t="shared" si="2"/>
        <v>
100</v>
      </c>
      <c r="C13" s="3244">
        <f t="shared" si="3"/>
        <v>
49</v>
      </c>
      <c r="D13" s="3238" t="s">
        <v>
374</v>
      </c>
      <c r="E13" s="1457" t="s">
        <v>
374</v>
      </c>
      <c r="F13" s="3238" t="s">
        <v>
374</v>
      </c>
      <c r="G13" s="3238" t="s">
        <v>
374</v>
      </c>
      <c r="H13" s="3238" t="s">
        <v>
374</v>
      </c>
      <c r="I13" s="3238" t="s">
        <v>
374</v>
      </c>
      <c r="J13" s="3223">
        <v>
10</v>
      </c>
      <c r="K13" s="3224">
        <v>
3</v>
      </c>
      <c r="L13" s="3223">
        <v>
20</v>
      </c>
      <c r="M13" s="3224">
        <v>
5</v>
      </c>
      <c r="N13" s="3223">
        <v>
20</v>
      </c>
      <c r="O13" s="3224">
        <v>
10</v>
      </c>
      <c r="P13" s="3223">
        <v>
50</v>
      </c>
      <c r="Q13" s="3224">
        <v>
31</v>
      </c>
      <c r="R13" s="2694" t="s">
        <v>
9831</v>
      </c>
      <c r="S13" s="3237">
        <v>
12</v>
      </c>
    </row>
    <row r="14" spans="1:28" s="24" customFormat="1" ht="24.95" customHeight="1">
      <c r="A14" s="3856" t="s">
        <v>
4333</v>
      </c>
      <c r="B14" s="3226">
        <f t="shared" si="2"/>
        <v>
105</v>
      </c>
      <c r="C14" s="4241">
        <f t="shared" si="3"/>
        <v>
92</v>
      </c>
      <c r="D14" s="3239">
        <v>
9</v>
      </c>
      <c r="E14" s="3240">
        <v>
6</v>
      </c>
      <c r="F14" s="3239">
        <v>
18</v>
      </c>
      <c r="G14" s="4288">
        <v>
17</v>
      </c>
      <c r="H14" s="3239">
        <v>
18</v>
      </c>
      <c r="I14" s="4288">
        <v>
18</v>
      </c>
      <c r="J14" s="3241">
        <v>
18</v>
      </c>
      <c r="K14" s="3242">
        <v>
17</v>
      </c>
      <c r="L14" s="3241">
        <v>
36</v>
      </c>
      <c r="M14" s="3242">
        <v>
33</v>
      </c>
      <c r="N14" s="3241">
        <v>
2</v>
      </c>
      <c r="O14" s="3242">
        <v>
1</v>
      </c>
      <c r="P14" s="3241">
        <v>
4</v>
      </c>
      <c r="Q14" s="3242">
        <v>
0</v>
      </c>
      <c r="R14" s="4287" t="s">
        <v>
9831</v>
      </c>
      <c r="S14" s="3243">
        <v>
29</v>
      </c>
    </row>
    <row r="15" spans="1:28" s="1670" customFormat="1" ht="15" customHeight="1">
      <c r="A15" s="4254" t="s">
        <v>
9787</v>
      </c>
      <c r="B15" s="4254"/>
      <c r="C15" s="4265"/>
      <c r="D15" s="4265"/>
      <c r="E15" s="4265"/>
      <c r="F15" s="4265"/>
      <c r="G15" s="4265"/>
      <c r="H15" s="4265"/>
      <c r="I15" s="4265"/>
      <c r="J15" s="4265"/>
      <c r="K15" s="4265"/>
      <c r="L15" s="4265"/>
      <c r="M15" s="4265"/>
      <c r="N15" s="4265"/>
      <c r="O15" s="4265"/>
      <c r="P15" s="1671"/>
      <c r="Q15" s="1671"/>
      <c r="R15" s="1671"/>
      <c r="S15" s="1671"/>
      <c r="T15" s="1671"/>
      <c r="U15" s="1671"/>
      <c r="V15" s="1671"/>
      <c r="W15" s="1671"/>
      <c r="X15" s="1671"/>
      <c r="Y15" s="1671"/>
      <c r="Z15" s="1671"/>
      <c r="AA15" s="1671"/>
    </row>
    <row r="16" spans="1:28" s="1670" customFormat="1" ht="15" customHeight="1">
      <c r="A16" s="4253" t="s">
        <v>
9788</v>
      </c>
      <c r="B16" s="4253"/>
      <c r="C16" s="1674"/>
      <c r="D16" s="1674"/>
      <c r="E16" s="1674"/>
      <c r="F16" s="1674"/>
      <c r="G16" s="1674"/>
      <c r="H16" s="1674"/>
      <c r="I16" s="1674"/>
      <c r="J16" s="1674"/>
      <c r="K16" s="1674"/>
      <c r="L16" s="1674"/>
      <c r="M16" s="1674"/>
      <c r="N16" s="1674"/>
      <c r="O16" s="1674"/>
      <c r="P16" s="1671"/>
      <c r="Q16" s="1671"/>
      <c r="R16" s="1671"/>
      <c r="S16" s="1671"/>
      <c r="T16" s="1671"/>
      <c r="U16" s="1671"/>
      <c r="V16" s="1671"/>
      <c r="W16" s="1671"/>
      <c r="X16" s="1671"/>
      <c r="Y16" s="1671"/>
      <c r="Z16" s="1671"/>
      <c r="AA16" s="1671"/>
    </row>
    <row r="17" spans="1:19" s="83" customFormat="1" ht="15" customHeight="1">
      <c r="A17" s="1672" t="s">
        <v>
7440</v>
      </c>
      <c r="B17" s="3143"/>
      <c r="C17" s="35"/>
      <c r="D17" s="35"/>
      <c r="E17" s="35"/>
      <c r="F17" s="35"/>
      <c r="G17" s="35"/>
      <c r="H17" s="35"/>
      <c r="I17" s="35"/>
      <c r="J17" s="35"/>
      <c r="K17" s="35"/>
      <c r="L17" s="35"/>
      <c r="M17" s="35"/>
      <c r="N17" s="35"/>
      <c r="O17" s="35"/>
      <c r="P17" s="35"/>
      <c r="Q17" s="35"/>
      <c r="R17" s="3143"/>
      <c r="S17" s="35"/>
    </row>
    <row r="18" spans="1:19">
      <c r="C18" s="1691"/>
      <c r="D18" s="1690"/>
      <c r="E18" s="1690"/>
      <c r="F18" s="1690"/>
      <c r="G18" s="1690"/>
      <c r="H18" s="1690"/>
      <c r="I18" s="1690"/>
      <c r="J18" s="1690"/>
      <c r="K18" s="1690"/>
      <c r="L18" s="1690"/>
      <c r="M18" s="1690"/>
      <c r="N18" s="1689"/>
    </row>
    <row r="19" spans="1:19">
      <c r="D19" s="1689"/>
      <c r="E19" s="1689"/>
      <c r="F19" s="1689"/>
      <c r="G19" s="1689"/>
      <c r="H19" s="1689"/>
      <c r="I19" s="1689"/>
      <c r="J19" s="1689"/>
      <c r="K19" s="1689"/>
      <c r="L19" s="1689"/>
      <c r="M19" s="1689"/>
    </row>
    <row r="21" spans="1:19">
      <c r="D21" s="1689"/>
      <c r="E21" s="1689"/>
      <c r="F21" s="1689"/>
      <c r="G21" s="1689"/>
      <c r="H21" s="1689"/>
      <c r="I21" s="1689"/>
      <c r="J21" s="1689"/>
      <c r="K21" s="1689"/>
      <c r="L21" s="1689"/>
      <c r="M21" s="1689"/>
      <c r="N21" s="1689"/>
    </row>
  </sheetData>
  <mergeCells count="18">
    <mergeCell ref="N6:Q6"/>
    <mergeCell ref="F7:G7"/>
    <mergeCell ref="H7:I7"/>
    <mergeCell ref="J7:K7"/>
    <mergeCell ref="L7:M7"/>
    <mergeCell ref="N7:O7"/>
    <mergeCell ref="A1:E1"/>
    <mergeCell ref="A2:E2"/>
    <mergeCell ref="A3:S3"/>
    <mergeCell ref="S5:S7"/>
    <mergeCell ref="R6:R7"/>
    <mergeCell ref="B5:R5"/>
    <mergeCell ref="B6:C7"/>
    <mergeCell ref="A5:A7"/>
    <mergeCell ref="D6:I6"/>
    <mergeCell ref="J6:M6"/>
    <mergeCell ref="P7:Q7"/>
    <mergeCell ref="D7:E7"/>
  </mergeCells>
  <phoneticPr fontId="25"/>
  <pageMargins left="0.70866141732283472" right="0.70866141732283472" top="0.74803149606299213" bottom="0.74803149606299213" header="0.31496062992125984" footer="0.3149606299212598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Z16"/>
  <sheetViews>
    <sheetView zoomScaleNormal="100" zoomScaleSheetLayoutView="100" workbookViewId="0">
      <selection activeCell="B23" sqref="B23"/>
    </sheetView>
  </sheetViews>
  <sheetFormatPr defaultColWidth="9" defaultRowHeight="14.25"/>
  <cols>
    <col min="1" max="1" width="12.625" style="1443" customWidth="1"/>
    <col min="2" max="2" width="4.625" style="1443" customWidth="1"/>
    <col min="3" max="3" width="7.625" style="1443" customWidth="1"/>
    <col min="4" max="4" width="4.625" style="1443" customWidth="1"/>
    <col min="5" max="5" width="6.625" style="1443" customWidth="1"/>
    <col min="6" max="6" width="4.625" style="1443" customWidth="1"/>
    <col min="7" max="7" width="6.625" style="1443" customWidth="1"/>
    <col min="8" max="8" width="4.625" style="1443" customWidth="1"/>
    <col min="9" max="9" width="6.625" style="1443" customWidth="1"/>
    <col min="10" max="10" width="4.625" style="1443" customWidth="1"/>
    <col min="11" max="11" width="6.625" style="1443" customWidth="1"/>
    <col min="12" max="12" width="4.625" style="1443" customWidth="1"/>
    <col min="13" max="13" width="6.625" style="1443" customWidth="1"/>
    <col min="14" max="14" width="4.625" style="1443" customWidth="1"/>
    <col min="15" max="15" width="6.625" style="1443" customWidth="1"/>
    <col min="16" max="16" width="4.625" style="1443" customWidth="1"/>
    <col min="17" max="17" width="6.625" style="1443" customWidth="1"/>
    <col min="18" max="18" width="4.625" style="1443" customWidth="1"/>
    <col min="19" max="19" width="6.625" style="1443" customWidth="1"/>
    <col min="20" max="20" width="4.625" style="1443" customWidth="1"/>
    <col min="21" max="21" width="6.625" style="1443" customWidth="1"/>
    <col min="22"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367" customFormat="1" ht="25.5">
      <c r="A3" s="4649" t="s">
        <v>
7549</v>
      </c>
      <c r="B3" s="4649"/>
      <c r="C3" s="4649"/>
      <c r="D3" s="4649"/>
      <c r="E3" s="4649"/>
      <c r="F3" s="4649"/>
      <c r="G3" s="4649"/>
      <c r="H3" s="4649"/>
      <c r="I3" s="4649"/>
      <c r="J3" s="4649"/>
      <c r="K3" s="4649"/>
      <c r="L3" s="4649"/>
      <c r="M3" s="4649"/>
      <c r="N3" s="4649"/>
      <c r="O3" s="4649"/>
      <c r="P3" s="4649"/>
      <c r="Q3" s="4649"/>
      <c r="R3" s="4649"/>
      <c r="S3" s="4649"/>
      <c r="T3" s="4649"/>
      <c r="U3" s="4649"/>
    </row>
    <row r="4" spans="1:26" s="211" customFormat="1" ht="15" customHeight="1">
      <c r="A4" s="222"/>
      <c r="B4" s="222"/>
      <c r="C4" s="222"/>
      <c r="D4" s="222"/>
      <c r="E4" s="222"/>
      <c r="F4" s="222"/>
      <c r="G4" s="222"/>
      <c r="H4" s="222"/>
      <c r="I4" s="222"/>
      <c r="J4" s="222"/>
      <c r="K4" s="222"/>
      <c r="L4" s="222"/>
      <c r="M4" s="222"/>
      <c r="N4" s="222"/>
      <c r="O4" s="222"/>
      <c r="P4" s="222"/>
      <c r="Q4" s="222"/>
      <c r="R4" s="222"/>
      <c r="S4" s="222"/>
    </row>
    <row r="5" spans="1:26" s="211" customFormat="1" ht="15" customHeight="1" thickBot="1">
      <c r="A5" s="233"/>
      <c r="B5" s="233"/>
      <c r="R5" s="233"/>
      <c r="U5" s="249" t="s">
        <v>
2741</v>
      </c>
    </row>
    <row r="6" spans="1:26" ht="18" customHeight="1" thickTop="1">
      <c r="A6" s="5246" t="s">
        <v>
493</v>
      </c>
      <c r="B6" s="5248" t="s">
        <v>
2740</v>
      </c>
      <c r="C6" s="5248"/>
      <c r="D6" s="4779" t="s">
        <v>
2739</v>
      </c>
      <c r="E6" s="4777"/>
      <c r="F6" s="4777"/>
      <c r="G6" s="4777"/>
      <c r="H6" s="4777"/>
      <c r="I6" s="4777"/>
      <c r="J6" s="4777"/>
      <c r="K6" s="4777"/>
      <c r="L6" s="4777"/>
      <c r="M6" s="4778"/>
      <c r="N6" s="5248" t="s">
        <v>
2478</v>
      </c>
      <c r="O6" s="5248"/>
      <c r="P6" s="5409" t="s">
        <v>
9876</v>
      </c>
      <c r="Q6" s="5248"/>
      <c r="R6" s="5248" t="s">
        <v>
2738</v>
      </c>
      <c r="S6" s="5248"/>
      <c r="T6" s="5248"/>
      <c r="U6" s="4779"/>
    </row>
    <row r="7" spans="1:26" ht="18" customHeight="1">
      <c r="A7" s="5408"/>
      <c r="B7" s="5407"/>
      <c r="C7" s="5407"/>
      <c r="D7" s="5407" t="s">
        <v>
2737</v>
      </c>
      <c r="E7" s="5407"/>
      <c r="F7" s="5407"/>
      <c r="G7" s="5407"/>
      <c r="H7" s="5407"/>
      <c r="I7" s="5407"/>
      <c r="J7" s="5407" t="s">
        <v>
2466</v>
      </c>
      <c r="K7" s="5407"/>
      <c r="L7" s="5407"/>
      <c r="M7" s="5407"/>
      <c r="N7" s="5407"/>
      <c r="O7" s="5407"/>
      <c r="P7" s="5407"/>
      <c r="Q7" s="5407"/>
      <c r="R7" s="5407"/>
      <c r="S7" s="5407"/>
      <c r="T7" s="5407"/>
      <c r="U7" s="5412"/>
    </row>
    <row r="8" spans="1:26" ht="18" customHeight="1">
      <c r="A8" s="5408"/>
      <c r="B8" s="5407"/>
      <c r="C8" s="5407"/>
      <c r="D8" s="5381" t="s">
        <v>
2736</v>
      </c>
      <c r="E8" s="5381"/>
      <c r="F8" s="5381" t="s">
        <v>
2735</v>
      </c>
      <c r="G8" s="5381"/>
      <c r="H8" s="5381" t="s">
        <v>
2734</v>
      </c>
      <c r="I8" s="5381"/>
      <c r="J8" s="5407" t="s">
        <v>
2733</v>
      </c>
      <c r="K8" s="5407"/>
      <c r="L8" s="5407" t="s">
        <v>
2732</v>
      </c>
      <c r="M8" s="5407"/>
      <c r="N8" s="5407"/>
      <c r="O8" s="5407"/>
      <c r="P8" s="5407"/>
      <c r="Q8" s="5407"/>
      <c r="R8" s="5410" t="s">
        <v>
2731</v>
      </c>
      <c r="S8" s="5410"/>
      <c r="T8" s="5410" t="s">
        <v>
2730</v>
      </c>
      <c r="U8" s="5411"/>
    </row>
    <row r="9" spans="1:26" ht="18" customHeight="1">
      <c r="A9" s="5247"/>
      <c r="B9" s="1707" t="s">
        <v>
501</v>
      </c>
      <c r="C9" s="1707" t="s">
        <v>
2516</v>
      </c>
      <c r="D9" s="1707" t="s">
        <v>
501</v>
      </c>
      <c r="E9" s="1707" t="s">
        <v>
2516</v>
      </c>
      <c r="F9" s="1707" t="s">
        <v>
501</v>
      </c>
      <c r="G9" s="1707" t="s">
        <v>
2516</v>
      </c>
      <c r="H9" s="1707" t="s">
        <v>
501</v>
      </c>
      <c r="I9" s="1707" t="s">
        <v>
2516</v>
      </c>
      <c r="J9" s="1707" t="s">
        <v>
501</v>
      </c>
      <c r="K9" s="1707" t="s">
        <v>
2516</v>
      </c>
      <c r="L9" s="1707" t="s">
        <v>
501</v>
      </c>
      <c r="M9" s="1707" t="s">
        <v>
2516</v>
      </c>
      <c r="N9" s="1707" t="s">
        <v>
501</v>
      </c>
      <c r="O9" s="1707" t="s">
        <v>
2516</v>
      </c>
      <c r="P9" s="4282" t="s">
        <v>
501</v>
      </c>
      <c r="Q9" s="4282" t="s">
        <v>
2516</v>
      </c>
      <c r="R9" s="1707" t="s">
        <v>
501</v>
      </c>
      <c r="S9" s="1707" t="s">
        <v>
2516</v>
      </c>
      <c r="T9" s="1707" t="s">
        <v>
501</v>
      </c>
      <c r="U9" s="1706" t="s">
        <v>
2516</v>
      </c>
    </row>
    <row r="10" spans="1:26" s="211" customFormat="1" ht="18" customHeight="1">
      <c r="A10" s="1705"/>
      <c r="B10" s="1704" t="s">
        <v>
498</v>
      </c>
      <c r="C10" s="1704" t="s">
        <v>
293</v>
      </c>
      <c r="D10" s="1704" t="s">
        <v>
498</v>
      </c>
      <c r="E10" s="1704" t="s">
        <v>
293</v>
      </c>
      <c r="F10" s="1704" t="s">
        <v>
498</v>
      </c>
      <c r="G10" s="1704" t="s">
        <v>
293</v>
      </c>
      <c r="H10" s="1704" t="s">
        <v>
498</v>
      </c>
      <c r="I10" s="1704" t="s">
        <v>
293</v>
      </c>
      <c r="J10" s="1704" t="s">
        <v>
498</v>
      </c>
      <c r="K10" s="1704" t="s">
        <v>
293</v>
      </c>
      <c r="L10" s="1704" t="s">
        <v>
498</v>
      </c>
      <c r="M10" s="1704" t="s">
        <v>
293</v>
      </c>
      <c r="N10" s="1704" t="s">
        <v>
498</v>
      </c>
      <c r="O10" s="1704" t="s">
        <v>
293</v>
      </c>
      <c r="P10" s="1704" t="s">
        <v>
498</v>
      </c>
      <c r="Q10" s="1704" t="s">
        <v>
293</v>
      </c>
      <c r="R10" s="1704" t="s">
        <v>
498</v>
      </c>
      <c r="S10" s="1704" t="s">
        <v>
293</v>
      </c>
      <c r="T10" s="1704" t="s">
        <v>
498</v>
      </c>
      <c r="U10" s="1704" t="s">
        <v>
293</v>
      </c>
    </row>
    <row r="11" spans="1:26" s="1703" customFormat="1" ht="18" customHeight="1">
      <c r="A11" s="227" t="s">
        <v>
465</v>
      </c>
      <c r="B11" s="1454">
        <v>
525</v>
      </c>
      <c r="C11" s="1455">
        <v>
123740</v>
      </c>
      <c r="D11" s="1455">
        <v>
533</v>
      </c>
      <c r="E11" s="1455">
        <v>
11597</v>
      </c>
      <c r="F11" s="1455">
        <v>
304</v>
      </c>
      <c r="G11" s="1455">
        <v>
1782</v>
      </c>
      <c r="H11" s="1455">
        <v>
551</v>
      </c>
      <c r="I11" s="1455">
        <v>
7677</v>
      </c>
      <c r="J11" s="1455">
        <v>
277</v>
      </c>
      <c r="K11" s="1455">
        <v>
502</v>
      </c>
      <c r="L11" s="1455">
        <v>
277</v>
      </c>
      <c r="M11" s="1455">
        <v>
455</v>
      </c>
      <c r="N11" s="1455">
        <v>
384</v>
      </c>
      <c r="O11" s="1455">
        <v>
6342</v>
      </c>
      <c r="P11" s="1455">
        <v>
785</v>
      </c>
      <c r="Q11" s="1455">
        <v>
785</v>
      </c>
      <c r="R11" s="1455">
        <v>
556</v>
      </c>
      <c r="S11" s="1455">
        <v>
20496</v>
      </c>
      <c r="T11" s="1455">
        <v>
576</v>
      </c>
      <c r="U11" s="1455">
        <v>
23143</v>
      </c>
    </row>
    <row r="12" spans="1:26" s="1701" customFormat="1" ht="18" customHeight="1">
      <c r="A12" s="1702">
        <v>
2</v>
      </c>
      <c r="B12" s="1454">
        <v>
499</v>
      </c>
      <c r="C12" s="1455">
        <v>
5778</v>
      </c>
      <c r="D12" s="1455">
        <v>
494</v>
      </c>
      <c r="E12" s="1455">
        <v>
6251</v>
      </c>
      <c r="F12" s="1455">
        <v>
142</v>
      </c>
      <c r="G12" s="1455">
        <v>
584</v>
      </c>
      <c r="H12" s="1455">
        <v>
450</v>
      </c>
      <c r="I12" s="1455">
        <v>
3379</v>
      </c>
      <c r="J12" s="1455">
        <v>
90</v>
      </c>
      <c r="K12" s="1455">
        <v>
235</v>
      </c>
      <c r="L12" s="1455">
        <v>
94</v>
      </c>
      <c r="M12" s="1455">
        <v>
184</v>
      </c>
      <c r="N12" s="1455">
        <v>
334</v>
      </c>
      <c r="O12" s="1455">
        <v>
5001</v>
      </c>
      <c r="P12" s="1455" t="s">
        <v>
9877</v>
      </c>
      <c r="Q12" s="1455" t="s">
        <v>
9877</v>
      </c>
      <c r="R12" s="1455">
        <v>
315</v>
      </c>
      <c r="S12" s="1455">
        <v>
11694</v>
      </c>
      <c r="T12" s="1455">
        <v>
319</v>
      </c>
      <c r="U12" s="1455">
        <v>
11960</v>
      </c>
    </row>
    <row r="13" spans="1:26" s="1699" customFormat="1" ht="18" customHeight="1">
      <c r="A13" s="1439">
        <v>
3</v>
      </c>
      <c r="B13" s="1637">
        <v>
315</v>
      </c>
      <c r="C13" s="1620">
        <v>
44824</v>
      </c>
      <c r="D13" s="1620">
        <v>
749</v>
      </c>
      <c r="E13" s="1620">
        <v>
5181</v>
      </c>
      <c r="F13" s="1620">
        <v>
208</v>
      </c>
      <c r="G13" s="1620">
        <v>
643</v>
      </c>
      <c r="H13" s="1620">
        <v>
459</v>
      </c>
      <c r="I13" s="1620">
        <v>
3915</v>
      </c>
      <c r="J13" s="1620">
        <v>
172</v>
      </c>
      <c r="K13" s="1620">
        <v>
115</v>
      </c>
      <c r="L13" s="1620">
        <v>
172</v>
      </c>
      <c r="M13" s="1620">
        <v>
81</v>
      </c>
      <c r="N13" s="1620">
        <v>
495</v>
      </c>
      <c r="O13" s="1620">
        <v>
5182</v>
      </c>
      <c r="P13" s="1620" t="s">
        <v>
10133</v>
      </c>
      <c r="Q13" s="1620" t="s">
        <v>
10133</v>
      </c>
      <c r="R13" s="1620">
        <v>
473</v>
      </c>
      <c r="S13" s="1620">
        <v>
8118</v>
      </c>
      <c r="T13" s="1620">
        <v>
454</v>
      </c>
      <c r="U13" s="1620">
        <v>
8360</v>
      </c>
    </row>
    <row r="14" spans="1:26" s="1694" customFormat="1" ht="15" customHeight="1">
      <c r="A14" s="212" t="s">
        <v>
6643</v>
      </c>
      <c r="B14" s="1697"/>
      <c r="C14" s="1698"/>
      <c r="D14" s="1697"/>
      <c r="E14" s="1696"/>
      <c r="F14" s="1695"/>
      <c r="G14" s="1695"/>
      <c r="H14" s="1695"/>
      <c r="I14" s="1695"/>
      <c r="J14" s="1695"/>
      <c r="K14" s="1695"/>
      <c r="L14" s="1695"/>
      <c r="M14" s="1695"/>
      <c r="N14" s="1695"/>
      <c r="O14" s="1695"/>
      <c r="P14" s="1695"/>
      <c r="Q14" s="1695"/>
      <c r="R14" s="1695"/>
      <c r="S14" s="1695"/>
    </row>
    <row r="15" spans="1:26" s="1789" customFormat="1" ht="13.5">
      <c r="A15" s="1792" t="s">
        <v>
9253</v>
      </c>
      <c r="B15" s="1792"/>
      <c r="C15" s="1790"/>
      <c r="D15" s="1791"/>
      <c r="E15" s="1790"/>
    </row>
    <row r="16" spans="1:26" s="211" customFormat="1" ht="15" customHeight="1">
      <c r="A16" s="212" t="s">
        <v>
2729</v>
      </c>
      <c r="B16" s="212"/>
      <c r="C16" s="212"/>
      <c r="D16" s="212"/>
    </row>
  </sheetData>
  <mergeCells count="18">
    <mergeCell ref="P6:Q8"/>
    <mergeCell ref="A3:U3"/>
    <mergeCell ref="R8:S8"/>
    <mergeCell ref="N6:O8"/>
    <mergeCell ref="F8:G8"/>
    <mergeCell ref="T8:U8"/>
    <mergeCell ref="R6:U7"/>
    <mergeCell ref="A1:D1"/>
    <mergeCell ref="A2:D2"/>
    <mergeCell ref="J8:K8"/>
    <mergeCell ref="L8:M8"/>
    <mergeCell ref="J7:M7"/>
    <mergeCell ref="A6:A9"/>
    <mergeCell ref="B6:C8"/>
    <mergeCell ref="D8:E8"/>
    <mergeCell ref="H8:I8"/>
    <mergeCell ref="D7:I7"/>
    <mergeCell ref="D6:M6"/>
  </mergeCells>
  <phoneticPr fontId="25"/>
  <pageMargins left="0.70866141732283472" right="0.70866141732283472" top="0.74803149606299213" bottom="0.74803149606299213" header="0.31496062992125984" footer="0.3149606299212598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AB13"/>
  <sheetViews>
    <sheetView zoomScaleNormal="100" zoomScaleSheetLayoutView="100" workbookViewId="0">
      <selection activeCell="B23" sqref="B23"/>
    </sheetView>
  </sheetViews>
  <sheetFormatPr defaultColWidth="9" defaultRowHeight="14.25"/>
  <cols>
    <col min="1" max="1" width="15.75" style="1443" customWidth="1"/>
    <col min="2" max="12" width="7.625" style="1443" customWidth="1"/>
    <col min="13" max="13" width="8.625" style="1443" customWidth="1"/>
    <col min="14" max="14" width="7.625" style="1443" customWidth="1"/>
    <col min="15" max="15" width="8.625" style="1443" customWidth="1"/>
    <col min="16" max="16384" width="9" style="1443"/>
  </cols>
  <sheetData>
    <row r="1" spans="1:28" s="1482" customFormat="1" ht="20.100000000000001" customHeight="1">
      <c r="A1" s="4569" t="str">
        <f>
HYPERLINK("#目次!A1","【目次に戻る】")</f>
        <v>
【目次に戻る】</v>
      </c>
      <c r="B1" s="4569"/>
      <c r="C1" s="4569"/>
      <c r="D1" s="4569"/>
      <c r="E1" s="1495"/>
      <c r="F1" s="1495"/>
      <c r="G1" s="1495"/>
      <c r="H1" s="1495"/>
      <c r="I1" s="1495"/>
      <c r="J1" s="1495"/>
      <c r="K1" s="1495"/>
      <c r="L1" s="3156"/>
      <c r="M1" s="1495"/>
      <c r="N1" s="3156"/>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3156"/>
      <c r="M2" s="1495"/>
      <c r="N2" s="3156"/>
      <c r="O2" s="1495"/>
      <c r="P2" s="1495"/>
      <c r="Q2" s="1495"/>
      <c r="R2" s="1495"/>
      <c r="S2" s="1495"/>
      <c r="T2" s="1495"/>
      <c r="U2" s="1495"/>
      <c r="V2" s="1495"/>
      <c r="W2" s="1495"/>
      <c r="X2" s="1495"/>
      <c r="Y2" s="1495"/>
      <c r="Z2" s="1495"/>
      <c r="AA2" s="1495"/>
      <c r="AB2" s="1495"/>
    </row>
    <row r="3" spans="1:28" s="1367" customFormat="1" ht="25.5">
      <c r="A3" s="5419" t="s">
        <v>
7548</v>
      </c>
      <c r="B3" s="5419"/>
      <c r="C3" s="5419"/>
      <c r="D3" s="5419"/>
      <c r="E3" s="5419"/>
      <c r="F3" s="5419"/>
      <c r="G3" s="5419"/>
      <c r="H3" s="5419"/>
      <c r="I3" s="5419"/>
      <c r="J3" s="5419"/>
      <c r="K3" s="5419"/>
      <c r="L3" s="5419"/>
      <c r="M3" s="5419"/>
      <c r="N3" s="5419"/>
      <c r="O3" s="5419"/>
    </row>
    <row r="4" spans="1:28" s="211" customFormat="1" ht="15" customHeight="1">
      <c r="A4" s="1715"/>
      <c r="B4" s="1715"/>
      <c r="C4" s="1715"/>
      <c r="D4" s="1715"/>
      <c r="E4" s="1715"/>
      <c r="F4" s="1715"/>
      <c r="G4" s="1715"/>
      <c r="H4" s="1715"/>
      <c r="I4" s="1715"/>
      <c r="J4" s="1715"/>
      <c r="K4" s="1715"/>
      <c r="L4" s="1715"/>
      <c r="M4" s="1715"/>
      <c r="N4" s="1715"/>
      <c r="O4" s="1715"/>
    </row>
    <row r="5" spans="1:28" s="211" customFormat="1" ht="15" customHeight="1" thickBot="1">
      <c r="A5" s="233"/>
      <c r="B5" s="233"/>
      <c r="C5" s="233"/>
      <c r="D5" s="233"/>
      <c r="E5" s="233"/>
      <c r="F5" s="233"/>
      <c r="G5" s="233"/>
      <c r="H5" s="233"/>
      <c r="I5" s="233"/>
      <c r="J5" s="233"/>
      <c r="M5" s="249"/>
      <c r="N5" s="476"/>
      <c r="O5" s="1714" t="s">
        <v>
2750</v>
      </c>
    </row>
    <row r="6" spans="1:28" ht="18" customHeight="1" thickTop="1">
      <c r="A6" s="5420" t="s">
        <v>
493</v>
      </c>
      <c r="B6" s="5416" t="s">
        <v>
2749</v>
      </c>
      <c r="C6" s="5417"/>
      <c r="D6" s="5417"/>
      <c r="E6" s="5417"/>
      <c r="F6" s="5417"/>
      <c r="G6" s="5417"/>
      <c r="H6" s="5417"/>
      <c r="I6" s="5417"/>
      <c r="J6" s="5417"/>
      <c r="K6" s="5418"/>
      <c r="L6" s="5416" t="s">
        <v>
2748</v>
      </c>
      <c r="M6" s="5417"/>
      <c r="N6" s="5417"/>
      <c r="O6" s="5417"/>
    </row>
    <row r="7" spans="1:28" ht="18" customHeight="1">
      <c r="A7" s="5421"/>
      <c r="B7" s="5413" t="s">
        <v>
2747</v>
      </c>
      <c r="C7" s="5415"/>
      <c r="D7" s="5413" t="s">
        <v>
2746</v>
      </c>
      <c r="E7" s="5415"/>
      <c r="F7" s="5413" t="s">
        <v>
2466</v>
      </c>
      <c r="G7" s="5415"/>
      <c r="H7" s="5413" t="s">
        <v>
2467</v>
      </c>
      <c r="I7" s="5415"/>
      <c r="J7" s="5413" t="s">
        <v>
2745</v>
      </c>
      <c r="K7" s="5415"/>
      <c r="L7" s="5413" t="s">
        <v>
2744</v>
      </c>
      <c r="M7" s="5415"/>
      <c r="N7" s="5413" t="s">
        <v>
2743</v>
      </c>
      <c r="O7" s="5414"/>
    </row>
    <row r="8" spans="1:28" ht="18" customHeight="1">
      <c r="A8" s="5422"/>
      <c r="B8" s="1713" t="s">
        <v>
501</v>
      </c>
      <c r="C8" s="1713" t="s">
        <v>
2424</v>
      </c>
      <c r="D8" s="1713" t="s">
        <v>
501</v>
      </c>
      <c r="E8" s="1713" t="s">
        <v>
2424</v>
      </c>
      <c r="F8" s="1713" t="s">
        <v>
501</v>
      </c>
      <c r="G8" s="1713" t="s">
        <v>
2424</v>
      </c>
      <c r="H8" s="1713" t="s">
        <v>
501</v>
      </c>
      <c r="I8" s="1713" t="s">
        <v>
2424</v>
      </c>
      <c r="J8" s="1713" t="s">
        <v>
501</v>
      </c>
      <c r="K8" s="1713" t="s">
        <v>
2424</v>
      </c>
      <c r="L8" s="1713" t="s">
        <v>
6493</v>
      </c>
      <c r="M8" s="1713" t="s">
        <v>
2424</v>
      </c>
      <c r="N8" s="3179" t="s">
        <v>
6493</v>
      </c>
      <c r="O8" s="1712" t="s">
        <v>
2424</v>
      </c>
    </row>
    <row r="9" spans="1:28" s="212" customFormat="1" ht="18" customHeight="1">
      <c r="A9" s="1711"/>
      <c r="B9" s="491" t="s">
        <v>
1668</v>
      </c>
      <c r="C9" s="573" t="s">
        <v>
4</v>
      </c>
      <c r="D9" s="476" t="s">
        <v>
1668</v>
      </c>
      <c r="E9" s="573" t="s">
        <v>
4</v>
      </c>
      <c r="F9" s="476" t="s">
        <v>
1668</v>
      </c>
      <c r="G9" s="573" t="s">
        <v>
4</v>
      </c>
      <c r="H9" s="476" t="s">
        <v>
1668</v>
      </c>
      <c r="I9" s="476" t="s">
        <v>
4</v>
      </c>
      <c r="J9" s="573" t="s">
        <v>
1668</v>
      </c>
      <c r="K9" s="476" t="s">
        <v>
4</v>
      </c>
      <c r="L9" s="476"/>
      <c r="M9" s="573" t="s">
        <v>
4</v>
      </c>
      <c r="N9" s="476"/>
      <c r="O9" s="476" t="s">
        <v>
4</v>
      </c>
    </row>
    <row r="10" spans="1:28" s="1701" customFormat="1" ht="18" customHeight="1">
      <c r="A10" s="227" t="s">
        <v>
465</v>
      </c>
      <c r="B10" s="225">
        <v>
16</v>
      </c>
      <c r="C10" s="224">
        <v>
484</v>
      </c>
      <c r="D10" s="224">
        <v>
18</v>
      </c>
      <c r="E10" s="224">
        <v>
336</v>
      </c>
      <c r="F10" s="224">
        <v>
6</v>
      </c>
      <c r="G10" s="224">
        <v>
88</v>
      </c>
      <c r="H10" s="224">
        <v>
12</v>
      </c>
      <c r="I10" s="224">
        <v>
385</v>
      </c>
      <c r="J10" s="224">
        <v>
19</v>
      </c>
      <c r="K10" s="224">
        <v>
988</v>
      </c>
      <c r="L10" s="224">
        <v>
185</v>
      </c>
      <c r="M10" s="224">
        <v>
26678</v>
      </c>
      <c r="N10" s="224">
        <v>
444</v>
      </c>
      <c r="O10" s="224">
        <v>
6562</v>
      </c>
    </row>
    <row r="11" spans="1:28" s="1701" customFormat="1" ht="18" customHeight="1">
      <c r="A11" s="1702">
        <v>
2</v>
      </c>
      <c r="B11" s="225">
        <v>
8</v>
      </c>
      <c r="C11" s="224">
        <v>
190</v>
      </c>
      <c r="D11" s="224">
        <v>
8</v>
      </c>
      <c r="E11" s="224">
        <v>
57</v>
      </c>
      <c r="F11" s="224" t="s">
        <v>
374</v>
      </c>
      <c r="G11" s="224" t="s">
        <v>
374</v>
      </c>
      <c r="H11" s="224">
        <v>
2</v>
      </c>
      <c r="I11" s="224">
        <v>
32</v>
      </c>
      <c r="J11" s="224">
        <v>
2</v>
      </c>
      <c r="K11" s="224">
        <v>
115</v>
      </c>
      <c r="L11" s="224">
        <v>
264</v>
      </c>
      <c r="M11" s="224">
        <v>
18114</v>
      </c>
      <c r="N11" s="224">
        <v>
373</v>
      </c>
      <c r="O11" s="224">
        <v>
3824</v>
      </c>
    </row>
    <row r="12" spans="1:28" s="1709" customFormat="1" ht="18" customHeight="1">
      <c r="A12" s="1710">
        <v>
3</v>
      </c>
      <c r="B12" s="309">
        <v>
8</v>
      </c>
      <c r="C12" s="310">
        <v>
213</v>
      </c>
      <c r="D12" s="310">
        <v>
10</v>
      </c>
      <c r="E12" s="310">
        <v>
168</v>
      </c>
      <c r="F12" s="310">
        <v>
3</v>
      </c>
      <c r="G12" s="310">
        <v>
49</v>
      </c>
      <c r="H12" s="310">
        <v>
1</v>
      </c>
      <c r="I12" s="310">
        <v>
13</v>
      </c>
      <c r="J12" s="310">
        <v>
5</v>
      </c>
      <c r="K12" s="310">
        <v>
280</v>
      </c>
      <c r="L12" s="3282">
        <v>
25</v>
      </c>
      <c r="M12" s="310">
        <v>
1712</v>
      </c>
      <c r="N12" s="3282">
        <v>
36</v>
      </c>
      <c r="O12" s="310">
        <v>
450</v>
      </c>
    </row>
    <row r="13" spans="1:28" s="211" customFormat="1" ht="15" customHeight="1">
      <c r="A13" s="212" t="s">
        <v>
2742</v>
      </c>
      <c r="B13" s="1708"/>
      <c r="C13" s="1708"/>
      <c r="D13" s="1708"/>
      <c r="E13" s="1708"/>
      <c r="F13" s="1708"/>
      <c r="G13" s="1708"/>
      <c r="H13" s="1708"/>
      <c r="I13" s="1708"/>
      <c r="J13" s="1708"/>
      <c r="K13" s="1708"/>
      <c r="L13" s="1708"/>
      <c r="M13" s="1708"/>
      <c r="N13" s="1708"/>
      <c r="O13" s="1708"/>
    </row>
  </sheetData>
  <mergeCells count="13">
    <mergeCell ref="N7:O7"/>
    <mergeCell ref="L7:M7"/>
    <mergeCell ref="A1:D1"/>
    <mergeCell ref="A2:D2"/>
    <mergeCell ref="B6:K6"/>
    <mergeCell ref="A3:O3"/>
    <mergeCell ref="L6:O6"/>
    <mergeCell ref="B7:C7"/>
    <mergeCell ref="D7:E7"/>
    <mergeCell ref="F7:G7"/>
    <mergeCell ref="H7:I7"/>
    <mergeCell ref="J7:K7"/>
    <mergeCell ref="A6:A8"/>
  </mergeCells>
  <phoneticPr fontId="25"/>
  <pageMargins left="0.70866141732283472" right="0.70866141732283472" top="0.74803149606299213" bottom="0.74803149606299213" header="0.31496062992125984" footer="0.3149606299212598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pageSetUpPr fitToPage="1"/>
  </sheetPr>
  <dimension ref="A1:D10"/>
  <sheetViews>
    <sheetView zoomScaleNormal="100" zoomScaleSheetLayoutView="100" workbookViewId="0">
      <selection activeCell="B23" sqref="B23"/>
    </sheetView>
  </sheetViews>
  <sheetFormatPr defaultColWidth="9" defaultRowHeight="13.5"/>
  <cols>
    <col min="1" max="1" width="22.625" style="79" customWidth="1"/>
    <col min="2" max="3" width="22.625" style="78" customWidth="1"/>
    <col min="4" max="4" width="58.625" style="78" customWidth="1"/>
    <col min="5" max="16384" width="9" style="78"/>
  </cols>
  <sheetData>
    <row r="1" spans="1:4" s="1482" customFormat="1" ht="20.100000000000001" customHeight="1">
      <c r="A1" s="4569" t="str">
        <f>
HYPERLINK("#目次!A1","【目次に戻る】")</f>
        <v>
【目次に戻る】</v>
      </c>
      <c r="B1" s="4569"/>
      <c r="C1" s="4569"/>
    </row>
    <row r="2" spans="1:4" s="1482" customFormat="1" ht="20.100000000000001" customHeight="1">
      <c r="A2" s="4569" t="str">
        <f>
HYPERLINK("#業務所管課別目次!A1","【業務所管課別目次に戻る】")</f>
        <v>
【業務所管課別目次に戻る】</v>
      </c>
      <c r="B2" s="4569"/>
      <c r="C2" s="4569"/>
    </row>
    <row r="3" spans="1:4" ht="26.1" customHeight="1">
      <c r="A3" s="4574" t="s">
        <v>
7547</v>
      </c>
      <c r="B3" s="4574"/>
      <c r="C3" s="4574"/>
      <c r="D3" s="4574"/>
    </row>
    <row r="4" spans="1:4" s="82" customFormat="1" ht="15" customHeight="1">
      <c r="A4" s="104"/>
      <c r="B4" s="104"/>
      <c r="C4" s="104"/>
    </row>
    <row r="5" spans="1:4" s="82" customFormat="1" ht="15" customHeight="1" thickBot="1">
      <c r="A5" s="3165" t="s">
        <v>
9298</v>
      </c>
      <c r="B5" s="3167"/>
      <c r="C5" s="3181" t="s">
        <v>
4131</v>
      </c>
    </row>
    <row r="6" spans="1:4" s="85" customFormat="1" ht="18" customHeight="1" thickTop="1">
      <c r="A6" s="3166" t="s">
        <v>
10256</v>
      </c>
      <c r="B6" s="3159" t="s">
        <v>
6494</v>
      </c>
      <c r="C6" s="3180" t="s">
        <v>
6495</v>
      </c>
    </row>
    <row r="7" spans="1:4" s="85" customFormat="1" ht="18" customHeight="1">
      <c r="A7" s="94" t="s">
        <v>
465</v>
      </c>
      <c r="B7" s="97">
        <v>
25</v>
      </c>
      <c r="C7" s="22">
        <v>
24</v>
      </c>
    </row>
    <row r="8" spans="1:4" s="85" customFormat="1" ht="18" customHeight="1">
      <c r="A8" s="94">
        <v>
2</v>
      </c>
      <c r="B8" s="97">
        <v>
25</v>
      </c>
      <c r="C8" s="22">
        <v>
24</v>
      </c>
    </row>
    <row r="9" spans="1:4" s="91" customFormat="1" ht="18" customHeight="1">
      <c r="A9" s="2482">
        <v>
3</v>
      </c>
      <c r="B9" s="274">
        <v>
25</v>
      </c>
      <c r="C9" s="2484">
        <v>
24</v>
      </c>
    </row>
    <row r="10" spans="1:4" s="105" customFormat="1" ht="15" customHeight="1">
      <c r="A10" s="2439" t="s">
        <v>
2729</v>
      </c>
      <c r="B10" s="106"/>
      <c r="C10"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pageSetUpPr fitToPage="1"/>
  </sheetPr>
  <dimension ref="A1:D10"/>
  <sheetViews>
    <sheetView zoomScaleNormal="100" zoomScaleSheetLayoutView="100" workbookViewId="0">
      <selection activeCell="B23" sqref="B23"/>
    </sheetView>
  </sheetViews>
  <sheetFormatPr defaultColWidth="9" defaultRowHeight="13.5"/>
  <cols>
    <col min="1" max="1" width="22.625" style="79" customWidth="1"/>
    <col min="2" max="3" width="22.625" style="78" customWidth="1"/>
    <col min="4" max="4" width="58.625" style="78" customWidth="1"/>
    <col min="5" max="16384" width="9" style="78"/>
  </cols>
  <sheetData>
    <row r="1" spans="1:4" s="1482" customFormat="1" ht="20.100000000000001" customHeight="1">
      <c r="A1" s="4569" t="str">
        <f>
HYPERLINK("#目次!A1","【目次に戻る】")</f>
        <v>
【目次に戻る】</v>
      </c>
      <c r="B1" s="4569"/>
      <c r="C1" s="4569"/>
    </row>
    <row r="2" spans="1:4" s="1482" customFormat="1" ht="20.100000000000001" customHeight="1">
      <c r="A2" s="4569" t="str">
        <f>
HYPERLINK("#業務所管課別目次!A1","【業務所管課別目次に戻る】")</f>
        <v>
【業務所管課別目次に戻る】</v>
      </c>
      <c r="B2" s="4569"/>
      <c r="C2" s="4569"/>
    </row>
    <row r="3" spans="1:4" ht="26.1" customHeight="1">
      <c r="A3" s="4574" t="s">
        <v>
7546</v>
      </c>
      <c r="B3" s="4574"/>
      <c r="C3" s="4574"/>
      <c r="D3" s="4574"/>
    </row>
    <row r="4" spans="1:4" s="82" customFormat="1" ht="15" customHeight="1">
      <c r="A4" s="104"/>
      <c r="B4" s="104"/>
      <c r="C4" s="104"/>
    </row>
    <row r="5" spans="1:4" s="82" customFormat="1" ht="15" customHeight="1" thickBot="1">
      <c r="A5" s="3165" t="s">
        <v>
9298</v>
      </c>
      <c r="B5" s="3167"/>
      <c r="C5" s="3181" t="s">
        <v>
4131</v>
      </c>
    </row>
    <row r="6" spans="1:4" s="85" customFormat="1" ht="18" customHeight="1" thickTop="1">
      <c r="A6" s="4400" t="s">
        <v>
10256</v>
      </c>
      <c r="B6" s="3159" t="s">
        <v>
6494</v>
      </c>
      <c r="C6" s="3180" t="s">
        <v>
6495</v>
      </c>
    </row>
    <row r="7" spans="1:4" s="85" customFormat="1" ht="18" customHeight="1">
      <c r="A7" s="94" t="s">
        <v>
465</v>
      </c>
      <c r="B7" s="97">
        <v>
14</v>
      </c>
      <c r="C7" s="22">
        <v>
9</v>
      </c>
    </row>
    <row r="8" spans="1:4" s="85" customFormat="1" ht="18" customHeight="1">
      <c r="A8" s="94">
        <v>
2</v>
      </c>
      <c r="B8" s="97">
        <v>
14</v>
      </c>
      <c r="C8" s="22">
        <v>
11</v>
      </c>
    </row>
    <row r="9" spans="1:4" s="91" customFormat="1" ht="18" customHeight="1">
      <c r="A9" s="2482">
        <v>
3</v>
      </c>
      <c r="B9" s="274">
        <v>
14</v>
      </c>
      <c r="C9" s="2484">
        <v>
10</v>
      </c>
    </row>
    <row r="10" spans="1:4" s="105" customFormat="1" ht="15" customHeight="1">
      <c r="A10" s="2439" t="s">
        <v>
2729</v>
      </c>
      <c r="B10" s="106"/>
      <c r="C10"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AB14"/>
  <sheetViews>
    <sheetView zoomScaleNormal="100" zoomScaleSheetLayoutView="100" workbookViewId="0">
      <selection activeCell="B23" sqref="B23"/>
    </sheetView>
  </sheetViews>
  <sheetFormatPr defaultColWidth="9" defaultRowHeight="14.25"/>
  <cols>
    <col min="1" max="1" width="17.625" style="1443" customWidth="1"/>
    <col min="2" max="9" width="13.625" style="1443" customWidth="1"/>
    <col min="10" max="15" width="7.5" style="1443" customWidth="1"/>
    <col min="16" max="16384" width="9" style="1443"/>
  </cols>
  <sheetData>
    <row r="1" spans="1:28" s="1482" customFormat="1" ht="20.100000000000001" customHeight="1">
      <c r="A1" s="4569" t="str">
        <f>
HYPERLINK("#目次!A1","【目次に戻る】")</f>
        <v>
【目次に戻る】</v>
      </c>
      <c r="B1" s="4569"/>
      <c r="C1" s="4569"/>
      <c r="D1" s="4569"/>
      <c r="E1" s="3156"/>
      <c r="F1" s="1495"/>
      <c r="G1" s="3156"/>
      <c r="H1" s="1495"/>
      <c r="I1" s="1495"/>
      <c r="J1" s="1495"/>
      <c r="K1" s="1495"/>
      <c r="L1" s="1495"/>
      <c r="M1" s="1495"/>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3156"/>
      <c r="F2" s="1495"/>
      <c r="G2" s="3156"/>
      <c r="H2" s="1495"/>
      <c r="I2" s="1495"/>
      <c r="J2" s="1495"/>
      <c r="K2" s="1495"/>
      <c r="L2" s="1495"/>
      <c r="M2" s="1495"/>
      <c r="N2" s="1495"/>
      <c r="O2" s="1495"/>
      <c r="P2" s="1495"/>
      <c r="Q2" s="1495"/>
      <c r="R2" s="1495"/>
      <c r="S2" s="1495"/>
      <c r="T2" s="1495"/>
      <c r="U2" s="1495"/>
      <c r="V2" s="1495"/>
      <c r="W2" s="1495"/>
      <c r="X2" s="1495"/>
      <c r="Y2" s="1495"/>
      <c r="Z2" s="1495"/>
      <c r="AA2" s="1495"/>
      <c r="AB2" s="1495"/>
    </row>
    <row r="3" spans="1:28" s="1367" customFormat="1" ht="25.9" customHeight="1">
      <c r="A3" s="4649" t="s">
        <v>
7545</v>
      </c>
      <c r="B3" s="4649"/>
      <c r="C3" s="4649"/>
      <c r="D3" s="4649"/>
      <c r="E3" s="4649"/>
      <c r="F3" s="4649"/>
      <c r="G3" s="4649"/>
      <c r="H3" s="4649"/>
      <c r="I3" s="4649"/>
      <c r="J3" s="1722"/>
      <c r="K3" s="1722"/>
      <c r="L3" s="1722"/>
      <c r="M3" s="1722"/>
      <c r="N3" s="1722"/>
      <c r="O3" s="1722"/>
    </row>
    <row r="4" spans="1:28" s="211" customFormat="1" ht="15" customHeight="1">
      <c r="A4" s="222"/>
      <c r="B4" s="222"/>
      <c r="C4" s="222"/>
      <c r="D4" s="222"/>
      <c r="E4" s="222"/>
      <c r="F4" s="222"/>
      <c r="G4" s="222"/>
      <c r="H4" s="222"/>
      <c r="I4" s="222"/>
      <c r="J4" s="83"/>
      <c r="K4" s="83"/>
      <c r="L4" s="83"/>
      <c r="M4" s="83"/>
      <c r="N4" s="83"/>
      <c r="O4" s="83"/>
    </row>
    <row r="5" spans="1:28" s="211" customFormat="1" ht="15" customHeight="1" thickBot="1">
      <c r="A5" s="233"/>
      <c r="B5" s="233"/>
      <c r="I5" s="249" t="s">
        <v>
2755</v>
      </c>
      <c r="M5" s="486"/>
      <c r="N5" s="486"/>
    </row>
    <row r="6" spans="1:28" ht="18" customHeight="1" thickTop="1">
      <c r="A6" s="4778" t="s">
        <v>
493</v>
      </c>
      <c r="B6" s="5248" t="s">
        <v>
2754</v>
      </c>
      <c r="C6" s="1721" t="s">
        <v>
2753</v>
      </c>
      <c r="D6" s="5248" t="s">
        <v>
7802</v>
      </c>
      <c r="E6" s="5248"/>
      <c r="F6" s="5248"/>
      <c r="G6" s="4779" t="s">
        <v>
7803</v>
      </c>
      <c r="H6" s="4777"/>
      <c r="I6" s="4777"/>
      <c r="M6" s="1720"/>
      <c r="N6" s="1720"/>
    </row>
    <row r="7" spans="1:28" ht="18" customHeight="1">
      <c r="A7" s="5423"/>
      <c r="B7" s="5407"/>
      <c r="C7" s="1719" t="s">
        <v>
2752</v>
      </c>
      <c r="D7" s="1369" t="s">
        <v>
501</v>
      </c>
      <c r="E7" s="3178" t="s">
        <v>
2516</v>
      </c>
      <c r="F7" s="1369" t="s">
        <v>
6496</v>
      </c>
      <c r="G7" s="3178" t="s">
        <v>
501</v>
      </c>
      <c r="H7" s="3178" t="s">
        <v>
2516</v>
      </c>
      <c r="I7" s="1369" t="s">
        <v>
6496</v>
      </c>
      <c r="M7" s="604"/>
      <c r="N7" s="604"/>
    </row>
    <row r="8" spans="1:28" s="211" customFormat="1" ht="18" customHeight="1">
      <c r="A8" s="1705"/>
      <c r="B8" s="1718" t="s">
        <v>
801</v>
      </c>
      <c r="C8" s="573" t="s">
        <v>
801</v>
      </c>
      <c r="D8" s="1704" t="s">
        <v>
476</v>
      </c>
      <c r="E8" s="1704" t="s">
        <v>
801</v>
      </c>
      <c r="F8" s="1704" t="s">
        <v>
6497</v>
      </c>
      <c r="G8" s="1704" t="s">
        <v>
476</v>
      </c>
      <c r="H8" s="1704" t="s">
        <v>
801</v>
      </c>
      <c r="I8" s="1704" t="s">
        <v>
6497</v>
      </c>
    </row>
    <row r="9" spans="1:28" s="1703" customFormat="1" ht="18" customHeight="1">
      <c r="A9" s="227" t="s">
        <v>
465</v>
      </c>
      <c r="B9" s="225">
        <v>
90712</v>
      </c>
      <c r="C9" s="224">
        <v>
89567</v>
      </c>
      <c r="D9" s="224">
        <v>
193</v>
      </c>
      <c r="E9" s="224">
        <v>
708</v>
      </c>
      <c r="F9" s="224">
        <v>
258</v>
      </c>
      <c r="G9" s="224">
        <v>
110</v>
      </c>
      <c r="H9" s="224">
        <v>
437</v>
      </c>
      <c r="I9" s="224">
        <v>
147</v>
      </c>
    </row>
    <row r="10" spans="1:28" s="1701" customFormat="1" ht="18" customHeight="1">
      <c r="A10" s="1702">
        <v>
2</v>
      </c>
      <c r="B10" s="225">
        <v>
33715</v>
      </c>
      <c r="C10" s="224">
        <v>
33715</v>
      </c>
      <c r="D10" s="224" t="s">
        <v>
374</v>
      </c>
      <c r="E10" s="224" t="s">
        <v>
374</v>
      </c>
      <c r="F10" s="224" t="s">
        <v>
374</v>
      </c>
      <c r="G10" s="224" t="s">
        <v>
374</v>
      </c>
      <c r="H10" s="224" t="s">
        <v>
374</v>
      </c>
      <c r="I10" s="224" t="s">
        <v>
374</v>
      </c>
    </row>
    <row r="11" spans="1:28" s="1699" customFormat="1" ht="18" customHeight="1">
      <c r="A11" s="1439">
        <v>
3</v>
      </c>
      <c r="B11" s="309">
        <v>
37369</v>
      </c>
      <c r="C11" s="310">
        <v>
37369</v>
      </c>
      <c r="D11" s="310" t="s">
        <v>
374</v>
      </c>
      <c r="E11" s="310" t="s">
        <v>
374</v>
      </c>
      <c r="F11" s="310" t="s">
        <v>
374</v>
      </c>
      <c r="G11" s="310" t="s">
        <v>
9630</v>
      </c>
      <c r="H11" s="310" t="s">
        <v>
9630</v>
      </c>
      <c r="I11" s="310" t="s">
        <v>
9630</v>
      </c>
    </row>
    <row r="12" spans="1:28" s="1716" customFormat="1" ht="15" customHeight="1">
      <c r="A12" s="212" t="s">
        <v>
9660</v>
      </c>
      <c r="B12" s="1717"/>
      <c r="C12" s="1717"/>
      <c r="D12" s="1717"/>
      <c r="E12" s="1717"/>
      <c r="F12" s="1717"/>
      <c r="G12" s="1717"/>
      <c r="H12" s="1717"/>
      <c r="I12" s="1717"/>
    </row>
    <row r="13" spans="1:28" s="1716" customFormat="1" ht="15" customHeight="1">
      <c r="A13" s="212" t="s">
        <v>
9659</v>
      </c>
      <c r="B13" s="1717"/>
      <c r="C13" s="1717"/>
      <c r="D13" s="1717"/>
      <c r="E13" s="1717"/>
      <c r="F13" s="1717"/>
      <c r="G13" s="1717"/>
      <c r="H13" s="1717"/>
      <c r="I13" s="1717"/>
    </row>
    <row r="14" spans="1:28" s="211" customFormat="1" ht="15" customHeight="1">
      <c r="A14" s="212" t="s">
        <v>
2751</v>
      </c>
      <c r="B14" s="212"/>
      <c r="C14" s="212"/>
    </row>
  </sheetData>
  <mergeCells count="7">
    <mergeCell ref="A1:D1"/>
    <mergeCell ref="A2:D2"/>
    <mergeCell ref="A3:I3"/>
    <mergeCell ref="D6:F6"/>
    <mergeCell ref="A6:A7"/>
    <mergeCell ref="B6:B7"/>
    <mergeCell ref="G6:I6"/>
  </mergeCells>
  <phoneticPr fontId="25"/>
  <pageMargins left="0.70866141732283472" right="0.70866141732283472" top="0.74803149606299213" bottom="0.74803149606299213" header="0.31496062992125984" footer="0.3149606299212598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Z14"/>
  <sheetViews>
    <sheetView zoomScaleNormal="100" zoomScaleSheetLayoutView="100" workbookViewId="0">
      <selection activeCell="B23" sqref="B23"/>
    </sheetView>
  </sheetViews>
  <sheetFormatPr defaultColWidth="9" defaultRowHeight="14.25"/>
  <cols>
    <col min="1" max="1" width="18.625" style="1443" customWidth="1"/>
    <col min="2" max="9" width="13.625" style="1443" customWidth="1"/>
    <col min="10" max="11" width="7.5" style="1443" customWidth="1"/>
    <col min="12"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726" customFormat="1" ht="25.9" customHeight="1">
      <c r="A3" s="4649" t="s">
        <v>
7544</v>
      </c>
      <c r="B3" s="4649"/>
      <c r="C3" s="4649"/>
      <c r="D3" s="4649"/>
      <c r="E3" s="4649"/>
      <c r="F3" s="4649"/>
      <c r="G3" s="4649"/>
      <c r="H3" s="4649"/>
      <c r="I3" s="4649"/>
      <c r="J3" s="1722"/>
      <c r="K3" s="1722"/>
    </row>
    <row r="4" spans="1:26" s="211" customFormat="1" ht="15" customHeight="1">
      <c r="A4" s="222"/>
      <c r="B4" s="222"/>
      <c r="C4" s="222"/>
      <c r="D4" s="222"/>
      <c r="E4" s="222"/>
      <c r="F4" s="222"/>
      <c r="G4" s="222"/>
      <c r="H4" s="222"/>
      <c r="I4" s="222"/>
      <c r="J4" s="83"/>
      <c r="K4" s="83"/>
    </row>
    <row r="5" spans="1:26" s="211" customFormat="1" ht="15" customHeight="1" thickBot="1">
      <c r="A5" s="211" t="s">
        <v>
9283</v>
      </c>
      <c r="I5" s="249" t="s">
        <v>
2762</v>
      </c>
      <c r="J5" s="212"/>
      <c r="K5" s="212"/>
    </row>
    <row r="6" spans="1:26" ht="18" customHeight="1" thickTop="1">
      <c r="A6" s="4778" t="s">
        <v>
493</v>
      </c>
      <c r="B6" s="4780" t="s">
        <v>
2754</v>
      </c>
      <c r="C6" s="5426" t="s">
        <v>
1965</v>
      </c>
      <c r="D6" s="4780" t="s">
        <v>
2757</v>
      </c>
      <c r="E6" s="4780" t="s">
        <v>
2761</v>
      </c>
      <c r="F6" s="5368" t="s">
        <v>
2760</v>
      </c>
      <c r="G6" s="5424" t="s">
        <v>
2759</v>
      </c>
      <c r="H6" s="4779" t="s">
        <v>
2758</v>
      </c>
      <c r="I6" s="4777"/>
      <c r="J6" s="1725"/>
      <c r="K6" s="576"/>
    </row>
    <row r="7" spans="1:26" ht="18" customHeight="1">
      <c r="A7" s="5423"/>
      <c r="B7" s="5369"/>
      <c r="C7" s="5427"/>
      <c r="D7" s="5369"/>
      <c r="E7" s="5369"/>
      <c r="F7" s="5369"/>
      <c r="G7" s="5425"/>
      <c r="H7" s="1369" t="s">
        <v>
1965</v>
      </c>
      <c r="I7" s="1369" t="s">
        <v>
2757</v>
      </c>
      <c r="J7" s="576"/>
      <c r="K7" s="576"/>
    </row>
    <row r="8" spans="1:26" s="1703" customFormat="1" ht="18" customHeight="1">
      <c r="A8" s="227" t="s">
        <v>
465</v>
      </c>
      <c r="B8" s="1724">
        <v>
180234</v>
      </c>
      <c r="C8" s="1723">
        <v>
115042</v>
      </c>
      <c r="D8" s="1723">
        <v>
4610</v>
      </c>
      <c r="E8" s="1723">
        <v>
44950</v>
      </c>
      <c r="F8" s="1723">
        <v>
14372</v>
      </c>
      <c r="G8" s="1723">
        <v>
1260</v>
      </c>
      <c r="H8" s="1723">
        <v>
761</v>
      </c>
      <c r="I8" s="1723">
        <v>
111</v>
      </c>
    </row>
    <row r="9" spans="1:26" s="1701" customFormat="1" ht="18" customHeight="1">
      <c r="A9" s="1702">
        <v>
2</v>
      </c>
      <c r="B9" s="225">
        <v>
43051</v>
      </c>
      <c r="C9" s="224">
        <v>
33885</v>
      </c>
      <c r="D9" s="224">
        <v>
1625</v>
      </c>
      <c r="E9" s="224">
        <v>
6432</v>
      </c>
      <c r="F9" s="224">
        <v>
730</v>
      </c>
      <c r="G9" s="224">
        <v>
379</v>
      </c>
      <c r="H9" s="224">
        <v>
381</v>
      </c>
      <c r="I9" s="224">
        <v>
70</v>
      </c>
    </row>
    <row r="10" spans="1:26" s="1699" customFormat="1" ht="18" customHeight="1">
      <c r="A10" s="1439">
        <v>
3</v>
      </c>
      <c r="B10" s="309">
        <v>
45054</v>
      </c>
      <c r="C10" s="310">
        <v>
32983</v>
      </c>
      <c r="D10" s="310">
        <v>
2368</v>
      </c>
      <c r="E10" s="310">
        <v>
7863</v>
      </c>
      <c r="F10" s="310">
        <v>
1784</v>
      </c>
      <c r="G10" s="310">
        <v>
56</v>
      </c>
      <c r="H10" s="310">
        <v>
396</v>
      </c>
      <c r="I10" s="310">
        <v>
67</v>
      </c>
    </row>
    <row r="11" spans="1:26" s="211" customFormat="1" ht="15" customHeight="1">
      <c r="A11" s="212" t="s">
        <v>
9662</v>
      </c>
      <c r="B11" s="212"/>
      <c r="C11" s="212"/>
    </row>
    <row r="12" spans="1:26" s="211" customFormat="1" ht="15" customHeight="1">
      <c r="A12" s="212" t="s">
        <v>
9661</v>
      </c>
    </row>
    <row r="13" spans="1:26" s="211" customFormat="1" ht="15" customHeight="1">
      <c r="A13" s="212" t="s">
        <v>
9663</v>
      </c>
    </row>
    <row r="14" spans="1:26" s="211" customFormat="1" ht="15" customHeight="1">
      <c r="A14" s="212" t="s">
        <v>
2756</v>
      </c>
    </row>
  </sheetData>
  <mergeCells count="11">
    <mergeCell ref="E6:E7"/>
    <mergeCell ref="A1:D1"/>
    <mergeCell ref="A2:D2"/>
    <mergeCell ref="A3:I3"/>
    <mergeCell ref="G6:G7"/>
    <mergeCell ref="H6:I6"/>
    <mergeCell ref="F6:F7"/>
    <mergeCell ref="A6:A7"/>
    <mergeCell ref="B6:B7"/>
    <mergeCell ref="C6:C7"/>
    <mergeCell ref="D6:D7"/>
  </mergeCells>
  <phoneticPr fontId="25"/>
  <pageMargins left="0.70866141732283472" right="0.70866141732283472" top="0.74803149606299213" bottom="0.74803149606299213" header="0.31496062992125984" footer="0.3149606299212598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Y37"/>
  <sheetViews>
    <sheetView zoomScaleNormal="100" zoomScaleSheetLayoutView="100" workbookViewId="0">
      <selection activeCell="B23" sqref="B23"/>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row>
    <row r="2" spans="1:25"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row>
    <row r="3" spans="1:25" s="1547" customFormat="1" ht="25.9" customHeight="1">
      <c r="A3" s="4574" t="s">
        <v>
7543</v>
      </c>
      <c r="B3" s="4574"/>
      <c r="C3" s="4574"/>
      <c r="D3" s="4574"/>
      <c r="E3" s="4574"/>
      <c r="F3" s="4574"/>
      <c r="G3" s="4574"/>
      <c r="H3" s="4574"/>
      <c r="I3" s="4574"/>
      <c r="J3" s="4574"/>
      <c r="K3" s="4574"/>
    </row>
    <row r="4" spans="1:25" s="83" customFormat="1" ht="15" customHeight="1">
      <c r="A4" s="104"/>
      <c r="B4" s="104"/>
      <c r="C4" s="104"/>
      <c r="D4" s="104"/>
      <c r="E4" s="104"/>
      <c r="F4" s="104"/>
      <c r="G4" s="104"/>
      <c r="H4" s="104"/>
      <c r="I4" s="104"/>
      <c r="J4" s="104"/>
      <c r="K4" s="104"/>
    </row>
    <row r="5" spans="1:25" s="83" customFormat="1" ht="15" customHeight="1" thickBot="1">
      <c r="J5" s="1529"/>
      <c r="K5" s="99" t="s">
        <v>
2800</v>
      </c>
    </row>
    <row r="6" spans="1:25" ht="18" customHeight="1" thickTop="1">
      <c r="A6" s="5014" t="s">
        <v>
2799</v>
      </c>
      <c r="B6" s="4702"/>
      <c r="C6" s="4603" t="s">
        <v>
465</v>
      </c>
      <c r="D6" s="4604"/>
      <c r="E6" s="4575"/>
      <c r="F6" s="4603" t="s">
        <v>
2797</v>
      </c>
      <c r="G6" s="4604"/>
      <c r="H6" s="4575"/>
      <c r="I6" s="5437" t="s">
        <v>
4112</v>
      </c>
      <c r="J6" s="4695"/>
      <c r="K6" s="4695"/>
    </row>
    <row r="7" spans="1:25" ht="30" customHeight="1">
      <c r="A7" s="5015"/>
      <c r="B7" s="5016"/>
      <c r="C7" s="1530" t="s">
        <v>
2796</v>
      </c>
      <c r="D7" s="1530" t="s">
        <v>
2795</v>
      </c>
      <c r="E7" s="1531" t="s">
        <v>
2487</v>
      </c>
      <c r="F7" s="1530" t="s">
        <v>
2796</v>
      </c>
      <c r="G7" s="1530" t="s">
        <v>
2795</v>
      </c>
      <c r="H7" s="1531" t="s">
        <v>
2487</v>
      </c>
      <c r="I7" s="1530" t="s">
        <v>
2796</v>
      </c>
      <c r="J7" s="1530" t="s">
        <v>
2795</v>
      </c>
      <c r="K7" s="1531" t="s">
        <v>
2487</v>
      </c>
    </row>
    <row r="8" spans="1:25" ht="18" customHeight="1">
      <c r="A8" s="5017"/>
      <c r="B8" s="4703"/>
      <c r="C8" s="1517" t="s">
        <v>
4334</v>
      </c>
      <c r="D8" s="1517" t="s">
        <v>
4335</v>
      </c>
      <c r="E8" s="1498" t="s">
        <v>
4336</v>
      </c>
      <c r="F8" s="1517" t="s">
        <v>
4334</v>
      </c>
      <c r="G8" s="1517" t="s">
        <v>
4335</v>
      </c>
      <c r="H8" s="1498" t="s">
        <v>
4336</v>
      </c>
      <c r="I8" s="1517" t="s">
        <v>
2794</v>
      </c>
      <c r="J8" s="1517" t="s">
        <v>
2793</v>
      </c>
      <c r="K8" s="1498" t="s">
        <v>
2792</v>
      </c>
    </row>
    <row r="9" spans="1:25" s="83" customFormat="1" ht="18" customHeight="1">
      <c r="A9" s="477"/>
      <c r="B9" s="1731"/>
      <c r="C9" s="207" t="s">
        <v>
2231</v>
      </c>
      <c r="D9" s="207" t="s">
        <v>
2231</v>
      </c>
      <c r="E9" s="207" t="s">
        <v>
282</v>
      </c>
      <c r="F9" s="523" t="s">
        <v>
2549</v>
      </c>
      <c r="G9" s="523" t="s">
        <v>
2549</v>
      </c>
      <c r="H9" s="207" t="s">
        <v>
282</v>
      </c>
      <c r="I9" s="207" t="s">
        <v>
2549</v>
      </c>
      <c r="J9" s="207" t="s">
        <v>
2549</v>
      </c>
      <c r="K9" s="207" t="s">
        <v>
2216</v>
      </c>
    </row>
    <row r="10" spans="1:25" ht="18" customHeight="1">
      <c r="A10" s="4767" t="s">
        <v>
2740</v>
      </c>
      <c r="B10" s="4653"/>
      <c r="C10" s="27">
        <v>
308</v>
      </c>
      <c r="D10" s="27">
        <v>
232</v>
      </c>
      <c r="E10" s="1730">
        <v>
75.3</v>
      </c>
      <c r="F10" s="27">
        <v>
276</v>
      </c>
      <c r="G10" s="27">
        <v>
110</v>
      </c>
      <c r="H10" s="1730">
        <v>
39.9</v>
      </c>
      <c r="I10" s="1729">
        <v>
154</v>
      </c>
      <c r="J10" s="1729">
        <v>
108</v>
      </c>
      <c r="K10" s="1728">
        <f t="shared" ref="K10:K36" si="0">
ROUND(J10/I10*100,1)</f>
        <v>
70.099999999999994</v>
      </c>
      <c r="L10" s="525"/>
    </row>
    <row r="11" spans="1:25" ht="18" customHeight="1">
      <c r="A11" s="4767" t="s">
        <v>
2791</v>
      </c>
      <c r="B11" s="4653"/>
      <c r="C11" s="27">
        <v>
337</v>
      </c>
      <c r="D11" s="27">
        <v>
219</v>
      </c>
      <c r="E11" s="1730">
        <v>
65</v>
      </c>
      <c r="F11" s="27">
        <v>
299</v>
      </c>
      <c r="G11" s="27">
        <v>
60</v>
      </c>
      <c r="H11" s="1730">
        <v>
20.100000000000001</v>
      </c>
      <c r="I11" s="1729">
        <v>
164</v>
      </c>
      <c r="J11" s="1729">
        <v>
79</v>
      </c>
      <c r="K11" s="1728">
        <f t="shared" si="0"/>
        <v>
48.2</v>
      </c>
      <c r="L11" s="525"/>
    </row>
    <row r="12" spans="1:25" ht="18" customHeight="1">
      <c r="A12" s="4767" t="s">
        <v>
2790</v>
      </c>
      <c r="B12" s="4653"/>
      <c r="C12" s="27">
        <v>
312</v>
      </c>
      <c r="D12" s="27">
        <v>
257</v>
      </c>
      <c r="E12" s="1730">
        <v>
82.4</v>
      </c>
      <c r="F12" s="27">
        <v>
278</v>
      </c>
      <c r="G12" s="27">
        <v>
157</v>
      </c>
      <c r="H12" s="1730">
        <v>
56.5</v>
      </c>
      <c r="I12" s="1729">
        <v>
154</v>
      </c>
      <c r="J12" s="1729">
        <v>
124</v>
      </c>
      <c r="K12" s="1728">
        <f>
ROUND(J12/I12*100,1)</f>
        <v>
80.5</v>
      </c>
      <c r="L12" s="525"/>
    </row>
    <row r="13" spans="1:25" ht="18" customHeight="1">
      <c r="A13" s="4767" t="s">
        <v>
2789</v>
      </c>
      <c r="B13" s="4653"/>
      <c r="C13" s="27">
        <v>
337</v>
      </c>
      <c r="D13" s="27">
        <v>
134</v>
      </c>
      <c r="E13" s="1730">
        <v>
39.799999999999997</v>
      </c>
      <c r="F13" s="27">
        <v>
298</v>
      </c>
      <c r="G13" s="27">
        <v>
72</v>
      </c>
      <c r="H13" s="1730">
        <v>
24.2</v>
      </c>
      <c r="I13" s="1729">
        <v>
164</v>
      </c>
      <c r="J13" s="1729">
        <v>
68</v>
      </c>
      <c r="K13" s="1728">
        <f t="shared" si="0"/>
        <v>
41.5</v>
      </c>
      <c r="L13" s="525"/>
    </row>
    <row r="14" spans="1:25" ht="18" customHeight="1">
      <c r="A14" s="4767" t="s">
        <v>
2788</v>
      </c>
      <c r="B14" s="4653"/>
      <c r="C14" s="27">
        <v>
337</v>
      </c>
      <c r="D14" s="27">
        <v>
84</v>
      </c>
      <c r="E14" s="1730">
        <v>
24.9</v>
      </c>
      <c r="F14" s="27">
        <v>
298</v>
      </c>
      <c r="G14" s="27">
        <v>
54</v>
      </c>
      <c r="H14" s="1730">
        <v>
18.100000000000001</v>
      </c>
      <c r="I14" s="1729">
        <v>
164</v>
      </c>
      <c r="J14" s="1729">
        <v>
62</v>
      </c>
      <c r="K14" s="1728">
        <f t="shared" si="0"/>
        <v>
37.799999999999997</v>
      </c>
      <c r="L14" s="525"/>
    </row>
    <row r="15" spans="1:25" ht="18" customHeight="1">
      <c r="A15" s="4700" t="s">
        <v>
2787</v>
      </c>
      <c r="B15" s="4773"/>
      <c r="C15" s="27">
        <v>
337</v>
      </c>
      <c r="D15" s="27">
        <v>
225</v>
      </c>
      <c r="E15" s="1730">
        <v>
66.8</v>
      </c>
      <c r="F15" s="27">
        <v>
309</v>
      </c>
      <c r="G15" s="27">
        <v>
171</v>
      </c>
      <c r="H15" s="1730">
        <v>
55.3</v>
      </c>
      <c r="I15" s="1729">
        <v>
163</v>
      </c>
      <c r="J15" s="1729">
        <v>
102</v>
      </c>
      <c r="K15" s="1728">
        <f t="shared" si="0"/>
        <v>
62.6</v>
      </c>
      <c r="L15" s="525"/>
    </row>
    <row r="16" spans="1:25" ht="18" customHeight="1">
      <c r="A16" s="4700" t="s">
        <v>
2786</v>
      </c>
      <c r="B16" s="4773"/>
      <c r="C16" s="27">
        <v>
337</v>
      </c>
      <c r="D16" s="27">
        <v>
207</v>
      </c>
      <c r="E16" s="1730">
        <v>
61.4</v>
      </c>
      <c r="F16" s="27">
        <v>
338</v>
      </c>
      <c r="G16" s="27">
        <v>
139</v>
      </c>
      <c r="H16" s="1730">
        <v>
41.1</v>
      </c>
      <c r="I16" s="1729">
        <v>
332</v>
      </c>
      <c r="J16" s="1729">
        <v>
209</v>
      </c>
      <c r="K16" s="1728">
        <f t="shared" si="0"/>
        <v>
63</v>
      </c>
      <c r="L16" s="525"/>
    </row>
    <row r="17" spans="1:12" ht="18" customHeight="1">
      <c r="A17" s="4769" t="s">
        <v>
2785</v>
      </c>
      <c r="B17" s="5433"/>
      <c r="C17" s="27">
        <v>
337</v>
      </c>
      <c r="D17" s="27">
        <v>
250</v>
      </c>
      <c r="E17" s="1730">
        <v>
74.2</v>
      </c>
      <c r="F17" s="27">
        <v>
338</v>
      </c>
      <c r="G17" s="27">
        <v>
122</v>
      </c>
      <c r="H17" s="1730">
        <v>
36.1</v>
      </c>
      <c r="I17" s="1729">
        <v>
332</v>
      </c>
      <c r="J17" s="1729">
        <v>
172</v>
      </c>
      <c r="K17" s="1728">
        <f t="shared" si="0"/>
        <v>
51.8</v>
      </c>
      <c r="L17" s="525"/>
    </row>
    <row r="18" spans="1:12" ht="18" customHeight="1">
      <c r="A18" s="5434" t="s">
        <v>
2739</v>
      </c>
      <c r="B18" s="368" t="s">
        <v>
2784</v>
      </c>
      <c r="C18" s="27">
        <v>
337</v>
      </c>
      <c r="D18" s="27">
        <v>
222</v>
      </c>
      <c r="E18" s="1730">
        <v>
65.900000000000006</v>
      </c>
      <c r="F18" s="27">
        <v>
309</v>
      </c>
      <c r="G18" s="27">
        <v>
94</v>
      </c>
      <c r="H18" s="1730">
        <v>
30.4</v>
      </c>
      <c r="I18" s="1729">
        <v>
163</v>
      </c>
      <c r="J18" s="1729">
        <v>
69</v>
      </c>
      <c r="K18" s="1728">
        <f t="shared" si="0"/>
        <v>
42.3</v>
      </c>
      <c r="L18" s="525"/>
    </row>
    <row r="19" spans="1:12" ht="18" customHeight="1">
      <c r="A19" s="5435"/>
      <c r="B19" s="367" t="s">
        <v>
2783</v>
      </c>
      <c r="C19" s="27">
        <v>
337</v>
      </c>
      <c r="D19" s="27">
        <v>
301</v>
      </c>
      <c r="E19" s="1730">
        <v>
89.3</v>
      </c>
      <c r="F19" s="27">
        <v>
309</v>
      </c>
      <c r="G19" s="27">
        <v>
173</v>
      </c>
      <c r="H19" s="1730">
        <v>
56</v>
      </c>
      <c r="I19" s="1729">
        <v>
163</v>
      </c>
      <c r="J19" s="1729">
        <v>
121</v>
      </c>
      <c r="K19" s="1728">
        <f t="shared" si="0"/>
        <v>
74.2</v>
      </c>
      <c r="L19" s="525"/>
    </row>
    <row r="20" spans="1:12" ht="18" customHeight="1">
      <c r="A20" s="5435"/>
      <c r="B20" s="367" t="s">
        <v>
2782</v>
      </c>
      <c r="C20" s="27">
        <v>
337</v>
      </c>
      <c r="D20" s="27">
        <v>
192</v>
      </c>
      <c r="E20" s="1730">
        <v>
57</v>
      </c>
      <c r="F20" s="27">
        <v>
338</v>
      </c>
      <c r="G20" s="27">
        <v>
126</v>
      </c>
      <c r="H20" s="1730">
        <v>
37.299999999999997</v>
      </c>
      <c r="I20" s="1729">
        <v>
332</v>
      </c>
      <c r="J20" s="1729">
        <v>
155</v>
      </c>
      <c r="K20" s="1728">
        <f t="shared" si="0"/>
        <v>
46.7</v>
      </c>
      <c r="L20" s="525"/>
    </row>
    <row r="21" spans="1:12" ht="18" customHeight="1">
      <c r="A21" s="5435"/>
      <c r="B21" s="367" t="s">
        <v>
2781</v>
      </c>
      <c r="C21" s="27">
        <v>
337</v>
      </c>
      <c r="D21" s="27">
        <v>
206</v>
      </c>
      <c r="E21" s="1730">
        <v>
61.1</v>
      </c>
      <c r="F21" s="27">
        <v>
339</v>
      </c>
      <c r="G21" s="27">
        <v>
100</v>
      </c>
      <c r="H21" s="1730">
        <v>
29.5</v>
      </c>
      <c r="I21" s="1729">
        <v>
332</v>
      </c>
      <c r="J21" s="1729">
        <v>
165</v>
      </c>
      <c r="K21" s="1728">
        <f t="shared" si="0"/>
        <v>
49.7</v>
      </c>
      <c r="L21" s="525"/>
    </row>
    <row r="22" spans="1:12" ht="18" customHeight="1">
      <c r="A22" s="5435"/>
      <c r="B22" s="367" t="s">
        <v>
2780</v>
      </c>
      <c r="C22" s="27">
        <v>
337</v>
      </c>
      <c r="D22" s="27">
        <v>
222</v>
      </c>
      <c r="E22" s="1730">
        <v>
65.900000000000006</v>
      </c>
      <c r="F22" s="27">
        <v>
340</v>
      </c>
      <c r="G22" s="27">
        <v>
167</v>
      </c>
      <c r="H22" s="1730">
        <v>
49.1</v>
      </c>
      <c r="I22" s="1729">
        <v>
332</v>
      </c>
      <c r="J22" s="1729">
        <v>
212</v>
      </c>
      <c r="K22" s="1728">
        <f t="shared" si="0"/>
        <v>
63.9</v>
      </c>
      <c r="L22" s="525"/>
    </row>
    <row r="23" spans="1:12" ht="18" customHeight="1">
      <c r="A23" s="5435"/>
      <c r="B23" s="367" t="s">
        <v>
2779</v>
      </c>
      <c r="C23" s="27">
        <v>
337</v>
      </c>
      <c r="D23" s="27">
        <v>
132</v>
      </c>
      <c r="E23" s="1730">
        <v>
39.200000000000003</v>
      </c>
      <c r="F23" s="27">
        <v>
309</v>
      </c>
      <c r="G23" s="27">
        <v>
57</v>
      </c>
      <c r="H23" s="1730">
        <v>
18.399999999999999</v>
      </c>
      <c r="I23" s="1729">
        <v>
163</v>
      </c>
      <c r="J23" s="1729">
        <v>
41</v>
      </c>
      <c r="K23" s="1728">
        <f t="shared" si="0"/>
        <v>
25.2</v>
      </c>
      <c r="L23" s="525"/>
    </row>
    <row r="24" spans="1:12" ht="18" customHeight="1">
      <c r="A24" s="5435"/>
      <c r="B24" s="367" t="s">
        <v>
2778</v>
      </c>
      <c r="C24" s="27">
        <v>
337</v>
      </c>
      <c r="D24" s="27">
        <v>
166</v>
      </c>
      <c r="E24" s="1730">
        <v>
49.3</v>
      </c>
      <c r="F24" s="27">
        <v>
338</v>
      </c>
      <c r="G24" s="27">
        <v>
56</v>
      </c>
      <c r="H24" s="1730">
        <v>
16.600000000000001</v>
      </c>
      <c r="I24" s="1729">
        <v>
332</v>
      </c>
      <c r="J24" s="1729">
        <v>
95</v>
      </c>
      <c r="K24" s="1728">
        <f t="shared" si="0"/>
        <v>
28.6</v>
      </c>
      <c r="L24" s="525"/>
    </row>
    <row r="25" spans="1:12" ht="18" customHeight="1">
      <c r="A25" s="5435"/>
      <c r="B25" s="367" t="s">
        <v>
2777</v>
      </c>
      <c r="C25" s="27">
        <v>
337</v>
      </c>
      <c r="D25" s="27">
        <v>
190</v>
      </c>
      <c r="E25" s="1730">
        <v>
56.4</v>
      </c>
      <c r="F25" s="27">
        <v>
338</v>
      </c>
      <c r="G25" s="27">
        <v>
98</v>
      </c>
      <c r="H25" s="1730">
        <v>
29</v>
      </c>
      <c r="I25" s="1729">
        <v>
332</v>
      </c>
      <c r="J25" s="1729">
        <v>
88</v>
      </c>
      <c r="K25" s="1728">
        <f t="shared" si="0"/>
        <v>
26.5</v>
      </c>
      <c r="L25" s="525"/>
    </row>
    <row r="26" spans="1:12" ht="18" customHeight="1">
      <c r="A26" s="5435"/>
      <c r="B26" s="367" t="s">
        <v>
2776</v>
      </c>
      <c r="C26" s="27">
        <v>
337</v>
      </c>
      <c r="D26" s="27">
        <v>
223</v>
      </c>
      <c r="E26" s="1730">
        <v>
66.2</v>
      </c>
      <c r="F26" s="27">
        <v>
338</v>
      </c>
      <c r="G26" s="27">
        <v>
112</v>
      </c>
      <c r="H26" s="1730">
        <v>
33.1</v>
      </c>
      <c r="I26" s="1729">
        <v>
332</v>
      </c>
      <c r="J26" s="1729">
        <v>
141</v>
      </c>
      <c r="K26" s="1728">
        <f t="shared" si="0"/>
        <v>
42.5</v>
      </c>
      <c r="L26" s="525"/>
    </row>
    <row r="27" spans="1:12" ht="18" customHeight="1">
      <c r="A27" s="5435"/>
      <c r="B27" s="367" t="s">
        <v>
2775</v>
      </c>
      <c r="C27" s="27">
        <v>
337</v>
      </c>
      <c r="D27" s="27">
        <v>
170</v>
      </c>
      <c r="E27" s="1730">
        <v>
50.4</v>
      </c>
      <c r="F27" s="27">
        <v>
338</v>
      </c>
      <c r="G27" s="27">
        <v>
113</v>
      </c>
      <c r="H27" s="1730">
        <v>
33.4</v>
      </c>
      <c r="I27" s="1729">
        <v>
332</v>
      </c>
      <c r="J27" s="1729">
        <v>
121</v>
      </c>
      <c r="K27" s="1728">
        <f t="shared" si="0"/>
        <v>
36.4</v>
      </c>
      <c r="L27" s="525"/>
    </row>
    <row r="28" spans="1:12" ht="18" customHeight="1">
      <c r="A28" s="5435"/>
      <c r="B28" s="367" t="s">
        <v>
2774</v>
      </c>
      <c r="C28" s="27">
        <v>
337</v>
      </c>
      <c r="D28" s="27">
        <v>
228</v>
      </c>
      <c r="E28" s="1730">
        <v>
67.7</v>
      </c>
      <c r="F28" s="27">
        <v>
338</v>
      </c>
      <c r="G28" s="27">
        <v>
132</v>
      </c>
      <c r="H28" s="1730">
        <v>
39.1</v>
      </c>
      <c r="I28" s="1729">
        <v>
332</v>
      </c>
      <c r="J28" s="1729">
        <v>
168</v>
      </c>
      <c r="K28" s="1728">
        <f t="shared" si="0"/>
        <v>
50.6</v>
      </c>
      <c r="L28" s="525"/>
    </row>
    <row r="29" spans="1:12" ht="18" customHeight="1">
      <c r="A29" s="5435"/>
      <c r="B29" s="367" t="s">
        <v>
2773</v>
      </c>
      <c r="C29" s="27">
        <v>
337</v>
      </c>
      <c r="D29" s="27">
        <v>
181</v>
      </c>
      <c r="E29" s="1730">
        <v>
53.7</v>
      </c>
      <c r="F29" s="27">
        <v>
338</v>
      </c>
      <c r="G29" s="27">
        <v>
99</v>
      </c>
      <c r="H29" s="1730">
        <v>
29.3</v>
      </c>
      <c r="I29" s="1729">
        <v>
332</v>
      </c>
      <c r="J29" s="1729">
        <v>
144</v>
      </c>
      <c r="K29" s="1728">
        <f t="shared" si="0"/>
        <v>
43.4</v>
      </c>
      <c r="L29" s="525"/>
    </row>
    <row r="30" spans="1:12" ht="18" customHeight="1">
      <c r="A30" s="5436"/>
      <c r="B30" s="367" t="s">
        <v>
2772</v>
      </c>
      <c r="C30" s="27">
        <v>
337</v>
      </c>
      <c r="D30" s="27">
        <v>
47</v>
      </c>
      <c r="E30" s="1730">
        <v>
13.9</v>
      </c>
      <c r="F30" s="27">
        <v>
309</v>
      </c>
      <c r="G30" s="27">
        <v>
26</v>
      </c>
      <c r="H30" s="1730">
        <v>
8.4</v>
      </c>
      <c r="I30" s="1729">
        <v>
163</v>
      </c>
      <c r="J30" s="1729">
        <v>
8</v>
      </c>
      <c r="K30" s="1728">
        <f t="shared" si="0"/>
        <v>
4.9000000000000004</v>
      </c>
      <c r="L30" s="525"/>
    </row>
    <row r="31" spans="1:12" ht="18" customHeight="1">
      <c r="A31" s="5428" t="s">
        <v>
2771</v>
      </c>
      <c r="B31" s="368" t="s">
        <v>
2770</v>
      </c>
      <c r="C31" s="27">
        <v>
336</v>
      </c>
      <c r="D31" s="27">
        <v>
309</v>
      </c>
      <c r="E31" s="1730">
        <v>
92</v>
      </c>
      <c r="F31" s="27">
        <v>
301</v>
      </c>
      <c r="G31" s="27">
        <v>
149</v>
      </c>
      <c r="H31" s="1730">
        <v>
49.5</v>
      </c>
      <c r="I31" s="1729">
        <v>
162</v>
      </c>
      <c r="J31" s="1729">
        <v>
148</v>
      </c>
      <c r="K31" s="1728">
        <f t="shared" si="0"/>
        <v>
91.4</v>
      </c>
      <c r="L31" s="525"/>
    </row>
    <row r="32" spans="1:12" ht="18" customHeight="1">
      <c r="A32" s="5429"/>
      <c r="B32" s="367" t="s">
        <v>
2769</v>
      </c>
      <c r="C32" s="27">
        <v>
337</v>
      </c>
      <c r="D32" s="27">
        <v>
315</v>
      </c>
      <c r="E32" s="1730">
        <v>
93.5</v>
      </c>
      <c r="F32" s="27">
        <v>
299</v>
      </c>
      <c r="G32" s="27">
        <v>
178</v>
      </c>
      <c r="H32" s="1730">
        <v>
59.5</v>
      </c>
      <c r="I32" s="1729">
        <v>
164</v>
      </c>
      <c r="J32" s="1729">
        <v>
145</v>
      </c>
      <c r="K32" s="1728">
        <f t="shared" si="0"/>
        <v>
88.4</v>
      </c>
      <c r="L32" s="525"/>
    </row>
    <row r="33" spans="1:12" ht="18" customHeight="1">
      <c r="A33" s="5430"/>
      <c r="B33" s="369" t="s">
        <v>
2768</v>
      </c>
      <c r="C33" s="27">
        <v>
337</v>
      </c>
      <c r="D33" s="27">
        <v>
313</v>
      </c>
      <c r="E33" s="1730">
        <v>
92.9</v>
      </c>
      <c r="F33" s="27">
        <v>
299</v>
      </c>
      <c r="G33" s="27">
        <v>
172</v>
      </c>
      <c r="H33" s="1730">
        <v>
57.5</v>
      </c>
      <c r="I33" s="1729">
        <v>
164</v>
      </c>
      <c r="J33" s="1729">
        <v>
150</v>
      </c>
      <c r="K33" s="1728">
        <f t="shared" si="0"/>
        <v>
91.5</v>
      </c>
      <c r="L33" s="525"/>
    </row>
    <row r="34" spans="1:12" ht="18" customHeight="1">
      <c r="A34" s="5431" t="s">
        <v>
2767</v>
      </c>
      <c r="B34" s="367" t="s">
        <v>
2766</v>
      </c>
      <c r="C34" s="27">
        <v>
337</v>
      </c>
      <c r="D34" s="27">
        <v>
317</v>
      </c>
      <c r="E34" s="1730">
        <v>
94.1</v>
      </c>
      <c r="F34" s="27">
        <v>
338</v>
      </c>
      <c r="G34" s="27">
        <v>
218</v>
      </c>
      <c r="H34" s="1730">
        <v>
64.5</v>
      </c>
      <c r="I34" s="1729">
        <v>
332</v>
      </c>
      <c r="J34" s="1729">
        <v>
317</v>
      </c>
      <c r="K34" s="1728">
        <f t="shared" si="0"/>
        <v>
95.5</v>
      </c>
      <c r="L34" s="525"/>
    </row>
    <row r="35" spans="1:12" ht="18" customHeight="1">
      <c r="A35" s="5432"/>
      <c r="B35" s="367" t="s">
        <v>
2765</v>
      </c>
      <c r="C35" s="27">
        <v>
337</v>
      </c>
      <c r="D35" s="27">
        <v>
318</v>
      </c>
      <c r="E35" s="1730">
        <v>
94.4</v>
      </c>
      <c r="F35" s="27">
        <v>
338</v>
      </c>
      <c r="G35" s="27">
        <v>
239</v>
      </c>
      <c r="H35" s="1730">
        <v>
70.7</v>
      </c>
      <c r="I35" s="1729">
        <v>
332</v>
      </c>
      <c r="J35" s="1729">
        <v>
320</v>
      </c>
      <c r="K35" s="1728">
        <f t="shared" si="0"/>
        <v>
96.4</v>
      </c>
      <c r="L35" s="525"/>
    </row>
    <row r="36" spans="1:12" ht="18" customHeight="1">
      <c r="A36" s="5432"/>
      <c r="B36" s="367" t="s">
        <v>
2764</v>
      </c>
      <c r="C36" s="27">
        <v>
337</v>
      </c>
      <c r="D36" s="1692">
        <v>
316</v>
      </c>
      <c r="E36" s="1730">
        <v>
93.8</v>
      </c>
      <c r="F36" s="27">
        <v>
338</v>
      </c>
      <c r="G36" s="1692">
        <v>
239</v>
      </c>
      <c r="H36" s="1730">
        <v>
70.7</v>
      </c>
      <c r="I36" s="1729">
        <v>
332</v>
      </c>
      <c r="J36" s="254">
        <v>
318</v>
      </c>
      <c r="K36" s="1728">
        <f t="shared" si="0"/>
        <v>
95.8</v>
      </c>
      <c r="L36" s="525"/>
    </row>
    <row r="37" spans="1:12" s="32" customFormat="1" ht="15" customHeight="1">
      <c r="A37" s="1537" t="s">
        <v>
2763</v>
      </c>
      <c r="B37" s="1537"/>
      <c r="C37" s="1537"/>
      <c r="D37" s="1537"/>
      <c r="E37" s="1537"/>
      <c r="F37" s="1537"/>
      <c r="G37" s="1537"/>
      <c r="H37" s="1537"/>
      <c r="I37" s="1537"/>
      <c r="J37" s="1091"/>
      <c r="K37" s="554"/>
      <c r="L37" s="1727"/>
    </row>
  </sheetData>
  <mergeCells count="18">
    <mergeCell ref="A31:A33"/>
    <mergeCell ref="A34:A36"/>
    <mergeCell ref="A17:B17"/>
    <mergeCell ref="A18:A30"/>
    <mergeCell ref="A3:K3"/>
    <mergeCell ref="I6:K6"/>
    <mergeCell ref="F6:H6"/>
    <mergeCell ref="A6:B8"/>
    <mergeCell ref="A14:B14"/>
    <mergeCell ref="A16:B16"/>
    <mergeCell ref="A11:B11"/>
    <mergeCell ref="A1:D1"/>
    <mergeCell ref="A2:D2"/>
    <mergeCell ref="A10:B10"/>
    <mergeCell ref="A13:B13"/>
    <mergeCell ref="A15:B15"/>
    <mergeCell ref="C6:E6"/>
    <mergeCell ref="A12:B12"/>
  </mergeCells>
  <phoneticPr fontId="25"/>
  <pageMargins left="0.70866141732283472" right="0.70866141732283472" top="0.74803149606299213" bottom="0.74803149606299213" header="0.31496062992125984" footer="0.3149606299212598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Y14"/>
  <sheetViews>
    <sheetView zoomScaleNormal="100" zoomScaleSheetLayoutView="100" workbookViewId="0">
      <selection activeCell="B23" sqref="B23"/>
    </sheetView>
  </sheetViews>
  <sheetFormatPr defaultColWidth="9" defaultRowHeight="14.25"/>
  <cols>
    <col min="1" max="1" width="3.375" style="24" customWidth="1"/>
    <col min="2" max="2" width="30.75" style="24" customWidth="1"/>
    <col min="3" max="11" width="9.625" style="24" customWidth="1"/>
    <col min="12" max="12" width="12" style="24" customWidth="1"/>
    <col min="13" max="16384" width="9" style="24"/>
  </cols>
  <sheetData>
    <row r="1" spans="1:25"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row>
    <row r="2" spans="1:25"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row>
    <row r="3" spans="1:25" s="1547" customFormat="1" ht="25.9" customHeight="1">
      <c r="A3" s="4574" t="s">
        <v>
7542</v>
      </c>
      <c r="B3" s="4574"/>
      <c r="C3" s="4574"/>
      <c r="D3" s="4574"/>
      <c r="E3" s="4574"/>
      <c r="F3" s="4574"/>
      <c r="G3" s="4574"/>
      <c r="H3" s="4574"/>
      <c r="I3" s="4574"/>
      <c r="J3" s="4574"/>
      <c r="K3" s="4574"/>
      <c r="L3" s="1744"/>
    </row>
    <row r="4" spans="1:25" s="83" customFormat="1" ht="15" customHeight="1">
      <c r="A4" s="104"/>
      <c r="B4" s="104"/>
      <c r="C4" s="104"/>
      <c r="D4" s="104"/>
      <c r="E4" s="104"/>
      <c r="F4" s="104"/>
      <c r="G4" s="104"/>
      <c r="H4" s="104"/>
      <c r="I4" s="104"/>
      <c r="J4" s="104"/>
      <c r="K4" s="104"/>
    </row>
    <row r="5" spans="1:25" s="83" customFormat="1" ht="15" customHeight="1" thickBot="1">
      <c r="J5" s="1529"/>
      <c r="K5" s="99" t="s">
        <v>
2804</v>
      </c>
      <c r="L5" s="505"/>
    </row>
    <row r="6" spans="1:25" ht="18" customHeight="1" thickTop="1">
      <c r="A6" s="5014" t="s">
        <v>
2799</v>
      </c>
      <c r="B6" s="4702"/>
      <c r="C6" s="4579" t="s">
        <v>
465</v>
      </c>
      <c r="D6" s="4579"/>
      <c r="E6" s="4603"/>
      <c r="F6" s="4579" t="s">
        <v>
2797</v>
      </c>
      <c r="G6" s="4579"/>
      <c r="H6" s="4603"/>
      <c r="I6" s="5437" t="s">
        <v>
4112</v>
      </c>
      <c r="J6" s="4695"/>
      <c r="K6" s="4695"/>
      <c r="L6" s="525"/>
    </row>
    <row r="7" spans="1:25" ht="30" customHeight="1">
      <c r="A7" s="5015"/>
      <c r="B7" s="5016"/>
      <c r="C7" s="1530" t="s">
        <v>
2796</v>
      </c>
      <c r="D7" s="1530" t="s">
        <v>
2795</v>
      </c>
      <c r="E7" s="1531" t="s">
        <v>
2487</v>
      </c>
      <c r="F7" s="1530" t="s">
        <v>
2796</v>
      </c>
      <c r="G7" s="1530" t="s">
        <v>
2795</v>
      </c>
      <c r="H7" s="1531" t="s">
        <v>
2487</v>
      </c>
      <c r="I7" s="1530" t="s">
        <v>
2796</v>
      </c>
      <c r="J7" s="1530" t="s">
        <v>
2795</v>
      </c>
      <c r="K7" s="1531" t="s">
        <v>
2487</v>
      </c>
      <c r="L7" s="525"/>
    </row>
    <row r="8" spans="1:25" ht="18" customHeight="1">
      <c r="A8" s="5017"/>
      <c r="B8" s="4703"/>
      <c r="C8" s="1517" t="s">
        <v>
2794</v>
      </c>
      <c r="D8" s="1517" t="s">
        <v>
2793</v>
      </c>
      <c r="E8" s="1498" t="s">
        <v>
2792</v>
      </c>
      <c r="F8" s="1517" t="s">
        <v>
2794</v>
      </c>
      <c r="G8" s="1517" t="s">
        <v>
2793</v>
      </c>
      <c r="H8" s="1498" t="s">
        <v>
2792</v>
      </c>
      <c r="I8" s="1517" t="s">
        <v>
2794</v>
      </c>
      <c r="J8" s="1517" t="s">
        <v>
2793</v>
      </c>
      <c r="K8" s="1498" t="s">
        <v>
2792</v>
      </c>
      <c r="L8" s="525"/>
    </row>
    <row r="9" spans="1:25" s="83" customFormat="1" ht="18" customHeight="1">
      <c r="A9" s="488"/>
      <c r="B9" s="1743"/>
      <c r="C9" s="207" t="s">
        <v>
2803</v>
      </c>
      <c r="D9" s="207" t="s">
        <v>
2231</v>
      </c>
      <c r="E9" s="207" t="s">
        <v>
2216</v>
      </c>
      <c r="F9" s="207" t="s">
        <v>
2231</v>
      </c>
      <c r="G9" s="207" t="s">
        <v>
2231</v>
      </c>
      <c r="H9" s="207" t="s">
        <v>
2216</v>
      </c>
      <c r="I9" s="207" t="s">
        <v>
2549</v>
      </c>
      <c r="J9" s="207" t="s">
        <v>
2549</v>
      </c>
      <c r="K9" s="207" t="s">
        <v>
2216</v>
      </c>
      <c r="L9" s="505"/>
    </row>
    <row r="10" spans="1:25" ht="18" customHeight="1">
      <c r="A10" s="4653" t="s">
        <v>
2802</v>
      </c>
      <c r="B10" s="5440"/>
      <c r="C10" s="1741">
        <v>
307</v>
      </c>
      <c r="D10" s="1741">
        <v>
249</v>
      </c>
      <c r="E10" s="1742">
        <v>
81.099999999999994</v>
      </c>
      <c r="F10" s="1741">
        <v>
324</v>
      </c>
      <c r="G10" s="1741">
        <v>
128</v>
      </c>
      <c r="H10" s="1730">
        <v>
39.5</v>
      </c>
      <c r="I10" s="1740">
        <v>
321</v>
      </c>
      <c r="J10" s="1740">
        <v>
219</v>
      </c>
      <c r="K10" s="1728">
        <f>
ROUND(J10/I10*100,1)</f>
        <v>
68.2</v>
      </c>
      <c r="L10" s="525"/>
    </row>
    <row r="11" spans="1:25" ht="18" customHeight="1">
      <c r="A11" s="5438" t="s">
        <v>
2801</v>
      </c>
      <c r="B11" s="5439"/>
      <c r="C11" s="1738">
        <v>
321</v>
      </c>
      <c r="D11" s="1738">
        <v>
112</v>
      </c>
      <c r="E11" s="1739">
        <v>
34.9</v>
      </c>
      <c r="F11" s="1738">
        <v>
338</v>
      </c>
      <c r="G11" s="1738">
        <v>
55</v>
      </c>
      <c r="H11" s="1737">
        <v>
16.3</v>
      </c>
      <c r="I11" s="1736">
        <v>
333</v>
      </c>
      <c r="J11" s="1736">
        <v>
97</v>
      </c>
      <c r="K11" s="1735">
        <f>
ROUND(J11/I11*100,1)</f>
        <v>
29.1</v>
      </c>
      <c r="L11" s="525"/>
    </row>
    <row r="12" spans="1:25" s="83" customFormat="1" ht="15" customHeight="1">
      <c r="A12" s="35" t="s">
        <v>
2763</v>
      </c>
      <c r="B12" s="35"/>
      <c r="C12" s="35"/>
      <c r="H12" s="49"/>
      <c r="K12" s="1537"/>
    </row>
    <row r="13" spans="1:25" ht="15" customHeight="1">
      <c r="A13" s="1734"/>
      <c r="B13" s="1734"/>
      <c r="C13" s="1734"/>
      <c r="D13" s="1552"/>
      <c r="E13" s="1733"/>
      <c r="H13" s="1733"/>
      <c r="I13" s="1552"/>
      <c r="J13" s="1552"/>
      <c r="K13" s="1732"/>
    </row>
    <row r="14" spans="1:25">
      <c r="E14" s="1733"/>
      <c r="H14" s="1733"/>
      <c r="K14" s="1732"/>
    </row>
  </sheetData>
  <mergeCells count="9">
    <mergeCell ref="A1:D1"/>
    <mergeCell ref="A2:D2"/>
    <mergeCell ref="A3:K3"/>
    <mergeCell ref="A11:B11"/>
    <mergeCell ref="A10:B10"/>
    <mergeCell ref="C6:E6"/>
    <mergeCell ref="I6:K6"/>
    <mergeCell ref="A6:B8"/>
    <mergeCell ref="F6:H6"/>
  </mergeCells>
  <phoneticPr fontId="25"/>
  <pageMargins left="0.70866141732283472" right="0.70866141732283472" top="0.74803149606299213" bottom="0.74803149606299213" header="0.31496062992125984" footer="0.3149606299212598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AA14"/>
  <sheetViews>
    <sheetView zoomScaleNormal="100" zoomScaleSheetLayoutView="100" workbookViewId="0">
      <selection activeCell="B23" sqref="B23"/>
    </sheetView>
  </sheetViews>
  <sheetFormatPr defaultColWidth="9" defaultRowHeight="13.5"/>
  <cols>
    <col min="1" max="1" width="10.625" style="1774" customWidth="1"/>
    <col min="2" max="2" width="6.625" style="1774" customWidth="1"/>
    <col min="3" max="3" width="5.625" style="1774" customWidth="1"/>
    <col min="4" max="4" width="7.125" style="1774" customWidth="1"/>
    <col min="5" max="5" width="4.75" style="1774" customWidth="1"/>
    <col min="6" max="6" width="6.125" style="1774" customWidth="1"/>
    <col min="7" max="7" width="4.75" style="1774" customWidth="1"/>
    <col min="8" max="8" width="6.125" style="1774" customWidth="1"/>
    <col min="9" max="9" width="4.75" style="1774" customWidth="1"/>
    <col min="10" max="10" width="6.125" style="1774" customWidth="1"/>
    <col min="11" max="11" width="4.75" style="1774" customWidth="1"/>
    <col min="12" max="12" width="6.125" style="1774" customWidth="1"/>
    <col min="13" max="13" width="4.75" style="1774" customWidth="1"/>
    <col min="14" max="14" width="6.125" style="1774" customWidth="1"/>
    <col min="15" max="15" width="4.75" style="1774" customWidth="1"/>
    <col min="16" max="16" width="6.125" style="1774" customWidth="1"/>
    <col min="17" max="17" width="4.75" style="1774" customWidth="1"/>
    <col min="18" max="18" width="6.125" style="1774" customWidth="1"/>
    <col min="19" max="19" width="4.75" style="1774" customWidth="1"/>
    <col min="20" max="20" width="6.125" style="1774" customWidth="1"/>
    <col min="21" max="21" width="4.75" style="1774" customWidth="1"/>
    <col min="22" max="22" width="6.125" style="1774" customWidth="1"/>
    <col min="23" max="24" width="6.625" style="1774" customWidth="1"/>
    <col min="25" max="16384" width="9" style="1774"/>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788" customFormat="1" ht="25.9" customHeight="1">
      <c r="A3" s="5443" t="s">
        <v>
10104</v>
      </c>
      <c r="B3" s="5443"/>
      <c r="C3" s="5443"/>
      <c r="D3" s="5443"/>
      <c r="E3" s="5443"/>
      <c r="F3" s="5443"/>
      <c r="G3" s="5443"/>
      <c r="H3" s="5443"/>
      <c r="I3" s="5443"/>
      <c r="J3" s="5443"/>
      <c r="K3" s="5443"/>
      <c r="L3" s="5443"/>
      <c r="M3" s="5443"/>
      <c r="N3" s="5443"/>
      <c r="O3" s="5443"/>
      <c r="P3" s="5443"/>
      <c r="Q3" s="5443"/>
      <c r="R3" s="5443"/>
      <c r="S3" s="5443"/>
      <c r="T3" s="5443"/>
      <c r="U3" s="5443"/>
      <c r="V3" s="5443"/>
    </row>
    <row r="4" spans="1:27" s="1778" customFormat="1" ht="15" customHeight="1">
      <c r="P4" s="1786"/>
      <c r="Q4" s="1786"/>
      <c r="R4" s="1787"/>
      <c r="S4" s="1786"/>
      <c r="T4" s="1786"/>
      <c r="U4" s="1786"/>
      <c r="V4" s="1786"/>
    </row>
    <row r="5" spans="1:27" s="1778" customFormat="1" ht="15" customHeight="1" thickBot="1">
      <c r="S5" s="1785"/>
      <c r="T5" s="1785"/>
      <c r="U5" s="1785"/>
      <c r="V5" s="1785" t="s">
        <v>
2849</v>
      </c>
    </row>
    <row r="6" spans="1:27" s="1784" customFormat="1" ht="18" customHeight="1" thickTop="1">
      <c r="A6" s="5445" t="s">
        <v>
493</v>
      </c>
      <c r="B6" s="5453" t="s">
        <v>
9471</v>
      </c>
      <c r="C6" s="5441" t="s">
        <v>
23</v>
      </c>
      <c r="D6" s="5451"/>
      <c r="E6" s="5452" t="s">
        <v>
2478</v>
      </c>
      <c r="F6" s="5442"/>
      <c r="G6" s="5441" t="s">
        <v>
2848</v>
      </c>
      <c r="H6" s="5442"/>
      <c r="I6" s="5447" t="s">
        <v>
2824</v>
      </c>
      <c r="J6" s="5448"/>
      <c r="K6" s="5449" t="s">
        <v>
2825</v>
      </c>
      <c r="L6" s="5450"/>
      <c r="M6" s="5441" t="s">
        <v>
2847</v>
      </c>
      <c r="N6" s="5442"/>
      <c r="O6" s="5441" t="s">
        <v>
2846</v>
      </c>
      <c r="P6" s="5442"/>
      <c r="Q6" s="5441" t="s">
        <v>
2845</v>
      </c>
      <c r="R6" s="5442"/>
      <c r="S6" s="5441" t="s">
        <v>
2844</v>
      </c>
      <c r="T6" s="5442"/>
      <c r="U6" s="5441" t="s">
        <v>
2466</v>
      </c>
      <c r="V6" s="5444"/>
    </row>
    <row r="7" spans="1:27" s="1780" customFormat="1" ht="18" customHeight="1">
      <c r="A7" s="5446"/>
      <c r="B7" s="5454"/>
      <c r="C7" s="1782" t="s">
        <v>
501</v>
      </c>
      <c r="D7" s="1783" t="s">
        <v>
2438</v>
      </c>
      <c r="E7" s="3991" t="s">
        <v>
501</v>
      </c>
      <c r="F7" s="1782" t="s">
        <v>
2438</v>
      </c>
      <c r="G7" s="1782" t="s">
        <v>
501</v>
      </c>
      <c r="H7" s="1782" t="s">
        <v>
2438</v>
      </c>
      <c r="I7" s="1782" t="s">
        <v>
501</v>
      </c>
      <c r="J7" s="1782" t="s">
        <v>
2438</v>
      </c>
      <c r="K7" s="1782" t="s">
        <v>
501</v>
      </c>
      <c r="L7" s="1782" t="s">
        <v>
2438</v>
      </c>
      <c r="M7" s="1782" t="s">
        <v>
501</v>
      </c>
      <c r="N7" s="1782" t="s">
        <v>
2438</v>
      </c>
      <c r="O7" s="1782" t="s">
        <v>
501</v>
      </c>
      <c r="P7" s="1782" t="s">
        <v>
2438</v>
      </c>
      <c r="Q7" s="1782" t="s">
        <v>
501</v>
      </c>
      <c r="R7" s="1782" t="s">
        <v>
2438</v>
      </c>
      <c r="S7" s="1782" t="s">
        <v>
501</v>
      </c>
      <c r="T7" s="1782" t="s">
        <v>
2438</v>
      </c>
      <c r="U7" s="1782" t="s">
        <v>
501</v>
      </c>
      <c r="V7" s="1781" t="s">
        <v>
2438</v>
      </c>
    </row>
    <row r="8" spans="1:27" s="1778" customFormat="1" ht="18" customHeight="1">
      <c r="A8" s="3992"/>
      <c r="B8" s="3993" t="s">
        <v>
9470</v>
      </c>
      <c r="C8" s="1779" t="s">
        <v>
498</v>
      </c>
      <c r="D8" s="1779" t="s">
        <v>
801</v>
      </c>
      <c r="E8" s="1779" t="s">
        <v>
498</v>
      </c>
      <c r="F8" s="1779" t="s">
        <v>
801</v>
      </c>
      <c r="G8" s="1779" t="s">
        <v>
498</v>
      </c>
      <c r="H8" s="1779" t="s">
        <v>
801</v>
      </c>
      <c r="I8" s="1779" t="s">
        <v>
498</v>
      </c>
      <c r="J8" s="1779" t="s">
        <v>
801</v>
      </c>
      <c r="K8" s="1779" t="s">
        <v>
498</v>
      </c>
      <c r="L8" s="1779" t="s">
        <v>
801</v>
      </c>
      <c r="M8" s="1779" t="s">
        <v>
498</v>
      </c>
      <c r="N8" s="1779" t="s">
        <v>
801</v>
      </c>
      <c r="O8" s="1779" t="s">
        <v>
498</v>
      </c>
      <c r="P8" s="1779" t="s">
        <v>
801</v>
      </c>
      <c r="Q8" s="1779" t="s">
        <v>
498</v>
      </c>
      <c r="R8" s="1779" t="s">
        <v>
801</v>
      </c>
      <c r="S8" s="1779" t="s">
        <v>
498</v>
      </c>
      <c r="T8" s="1779" t="s">
        <v>
801</v>
      </c>
      <c r="U8" s="1779" t="s">
        <v>
498</v>
      </c>
      <c r="V8" s="1779" t="s">
        <v>
801</v>
      </c>
    </row>
    <row r="9" spans="1:27" s="1777" customFormat="1" ht="18" customHeight="1">
      <c r="A9" s="3994" t="s">
        <v>
465</v>
      </c>
      <c r="B9" s="3995">
        <v>
183</v>
      </c>
      <c r="C9" s="1455">
        <v>
5157</v>
      </c>
      <c r="D9" s="1455">
        <v>
88097</v>
      </c>
      <c r="E9" s="1455">
        <v>
576</v>
      </c>
      <c r="F9" s="1455">
        <v>
9924</v>
      </c>
      <c r="G9" s="1455">
        <v>
583</v>
      </c>
      <c r="H9" s="1455">
        <v>
7483</v>
      </c>
      <c r="I9" s="1455">
        <v>
430</v>
      </c>
      <c r="J9" s="1455">
        <v>
5182</v>
      </c>
      <c r="K9" s="1455">
        <v>
639</v>
      </c>
      <c r="L9" s="1455">
        <v>
29634</v>
      </c>
      <c r="M9" s="1455">
        <v>
517</v>
      </c>
      <c r="N9" s="1455">
        <v>
10218</v>
      </c>
      <c r="O9" s="1455">
        <v>
661</v>
      </c>
      <c r="P9" s="1455">
        <v>
6409</v>
      </c>
      <c r="Q9" s="1455">
        <v>
639</v>
      </c>
      <c r="R9" s="1455">
        <v>
6554</v>
      </c>
      <c r="S9" s="1455">
        <v>
599</v>
      </c>
      <c r="T9" s="1455">
        <v>
8538</v>
      </c>
      <c r="U9" s="1455">
        <v>
513</v>
      </c>
      <c r="V9" s="1455">
        <v>
4155</v>
      </c>
    </row>
    <row r="10" spans="1:27" s="1776" customFormat="1" ht="18" customHeight="1">
      <c r="A10" s="3996">
        <v>
2</v>
      </c>
      <c r="B10" s="3997">
        <v>
201</v>
      </c>
      <c r="C10" s="1455">
        <v>
3212</v>
      </c>
      <c r="D10" s="1455">
        <v>
47517</v>
      </c>
      <c r="E10" s="1455">
        <v>
191</v>
      </c>
      <c r="F10" s="1455">
        <v>
2718</v>
      </c>
      <c r="G10" s="1455">
        <v>
443</v>
      </c>
      <c r="H10" s="1455">
        <v>
3853</v>
      </c>
      <c r="I10" s="1455">
        <v>
3</v>
      </c>
      <c r="J10" s="1455">
        <v>
12</v>
      </c>
      <c r="K10" s="1455">
        <v>
396</v>
      </c>
      <c r="L10" s="1455">
        <v>
15313</v>
      </c>
      <c r="M10" s="1455">
        <v>
405</v>
      </c>
      <c r="N10" s="1455">
        <v>
6314</v>
      </c>
      <c r="O10" s="1455">
        <v>
415</v>
      </c>
      <c r="P10" s="1455">
        <v>
3161</v>
      </c>
      <c r="Q10" s="1455">
        <v>
378</v>
      </c>
      <c r="R10" s="1455">
        <v>
2769</v>
      </c>
      <c r="S10" s="1455">
        <v>
700</v>
      </c>
      <c r="T10" s="1455">
        <v>
11151</v>
      </c>
      <c r="U10" s="1455">
        <v>
281</v>
      </c>
      <c r="V10" s="1455">
        <v>
2226</v>
      </c>
    </row>
    <row r="11" spans="1:27" s="1775" customFormat="1" ht="18" customHeight="1">
      <c r="A11" s="3998">
        <v>
3</v>
      </c>
      <c r="B11" s="3999">
        <v>
209</v>
      </c>
      <c r="C11" s="3504">
        <f>
SUM(E11,G11,I11,K11,M11,O11,Q11,S11,U11)</f>
        <v>
3392</v>
      </c>
      <c r="D11" s="3504">
        <f>
SUM(F11,H11,J11,L11,N11,P11,R11,T11,V11)</f>
        <v>
45146</v>
      </c>
      <c r="E11" s="3504">
        <v>
303</v>
      </c>
      <c r="F11" s="3504">
        <v>
4064</v>
      </c>
      <c r="G11" s="3504">
        <v>
359</v>
      </c>
      <c r="H11" s="3504">
        <v>
3167</v>
      </c>
      <c r="I11" s="3504">
        <v>
62</v>
      </c>
      <c r="J11" s="3504">
        <v>
479</v>
      </c>
      <c r="K11" s="3504">
        <v>
564</v>
      </c>
      <c r="L11" s="3504">
        <v>
17634</v>
      </c>
      <c r="M11" s="3504">
        <v>
419</v>
      </c>
      <c r="N11" s="3504">
        <v>
5683</v>
      </c>
      <c r="O11" s="3504">
        <v>
480</v>
      </c>
      <c r="P11" s="3504">
        <v>
3737</v>
      </c>
      <c r="Q11" s="3504">
        <v>
421</v>
      </c>
      <c r="R11" s="3504">
        <v>
3076</v>
      </c>
      <c r="S11" s="3504">
        <v>
456</v>
      </c>
      <c r="T11" s="3504">
        <v>
5391</v>
      </c>
      <c r="U11" s="3504">
        <v>
328</v>
      </c>
      <c r="V11" s="3504">
        <v>
1915</v>
      </c>
    </row>
    <row r="12" spans="1:27" s="1789" customFormat="1">
      <c r="A12" s="1792" t="s">
        <v>
9508</v>
      </c>
      <c r="B12" s="1792"/>
      <c r="C12" s="1792"/>
      <c r="D12" s="1790"/>
      <c r="E12" s="1791"/>
      <c r="F12" s="1790"/>
    </row>
    <row r="13" spans="1:27" s="1789" customFormat="1">
      <c r="A13" s="1792" t="s">
        <v>
9507</v>
      </c>
      <c r="B13" s="1792"/>
      <c r="C13" s="1792"/>
      <c r="D13" s="1790"/>
      <c r="E13" s="1791"/>
      <c r="F13" s="1790"/>
    </row>
    <row r="14" spans="1:27" s="1789" customFormat="1">
      <c r="A14" s="1790" t="s">
        <v>
7447</v>
      </c>
      <c r="B14" s="1790"/>
      <c r="C14" s="1790"/>
      <c r="D14" s="1790"/>
      <c r="E14" s="1790"/>
      <c r="F14" s="1790"/>
    </row>
  </sheetData>
  <mergeCells count="15">
    <mergeCell ref="A1:E1"/>
    <mergeCell ref="A2:E2"/>
    <mergeCell ref="S6:T6"/>
    <mergeCell ref="A3:V3"/>
    <mergeCell ref="U6:V6"/>
    <mergeCell ref="A6:A7"/>
    <mergeCell ref="Q6:R6"/>
    <mergeCell ref="I6:J6"/>
    <mergeCell ref="K6:L6"/>
    <mergeCell ref="M6:N6"/>
    <mergeCell ref="G6:H6"/>
    <mergeCell ref="O6:P6"/>
    <mergeCell ref="C6:D6"/>
    <mergeCell ref="E6:F6"/>
    <mergeCell ref="B6:B7"/>
  </mergeCells>
  <phoneticPr fontId="25"/>
  <pageMargins left="0.70866141732283472" right="0.70866141732283472" top="0.74803149606299213" bottom="0.74803149606299213" header="0.31496062992125984" footer="0.3149606299212598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33"/>
  <sheetViews>
    <sheetView zoomScaleNormal="100" zoomScaleSheetLayoutView="100" workbookViewId="0">
      <selection activeCell="B23" sqref="B23"/>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16" customWidth="1"/>
    <col min="9" max="16384" width="9" style="1"/>
  </cols>
  <sheetData>
    <row r="1" spans="1:8" s="1482" customFormat="1" ht="20.100000000000001" customHeight="1">
      <c r="A1" s="4569" t="str">
        <f>
HYPERLINK("#目次!A1","【目次に戻る】")</f>
        <v>
【目次に戻る】</v>
      </c>
      <c r="B1" s="4569"/>
      <c r="C1" s="4569"/>
      <c r="D1" s="4569"/>
      <c r="E1" s="2398"/>
      <c r="F1" s="2398"/>
      <c r="G1" s="2398"/>
      <c r="H1" s="2398"/>
    </row>
    <row r="2" spans="1:8" s="1482" customFormat="1" ht="20.100000000000001" customHeight="1">
      <c r="A2" s="4569" t="str">
        <f>
HYPERLINK("#業務所管課別目次!A1","【業務所管課別目次に戻る】")</f>
        <v>
【業務所管課別目次に戻る】</v>
      </c>
      <c r="B2" s="4569"/>
      <c r="C2" s="4569"/>
      <c r="D2" s="4569"/>
      <c r="E2" s="2398"/>
      <c r="F2" s="2398"/>
      <c r="G2" s="2398"/>
      <c r="H2" s="2398"/>
    </row>
    <row r="3" spans="1:8" ht="26.1" customHeight="1">
      <c r="A3" s="4574" t="s">
        <v>
9314</v>
      </c>
      <c r="B3" s="4574"/>
      <c r="C3" s="4574"/>
      <c r="D3" s="4574"/>
      <c r="E3" s="4574"/>
      <c r="F3" s="4574"/>
      <c r="G3" s="4574"/>
      <c r="H3" s="4574"/>
    </row>
    <row r="4" spans="1:8" s="32" customFormat="1" ht="15" customHeight="1">
      <c r="A4" s="31"/>
      <c r="B4" s="31"/>
      <c r="C4" s="31"/>
      <c r="D4" s="31"/>
      <c r="E4" s="31"/>
      <c r="F4" s="31"/>
      <c r="G4" s="31"/>
      <c r="H4" s="31"/>
    </row>
    <row r="5" spans="1:8" s="32" customFormat="1" ht="15" customHeight="1" thickBot="1">
      <c r="A5" s="33"/>
      <c r="G5" s="34"/>
      <c r="H5" s="33"/>
    </row>
    <row r="6" spans="1:8" s="24" customFormat="1" ht="18" customHeight="1" thickTop="1">
      <c r="A6" s="4575" t="s">
        <v>
9</v>
      </c>
      <c r="B6" s="4577" t="s">
        <v>
20</v>
      </c>
      <c r="C6" s="4579" t="s">
        <v>
21</v>
      </c>
      <c r="D6" s="4579"/>
      <c r="E6" s="4579"/>
      <c r="F6" s="4579" t="s">
        <v>
22</v>
      </c>
      <c r="G6" s="4570" t="s">
        <v>
0</v>
      </c>
      <c r="H6" s="4571"/>
    </row>
    <row r="7" spans="1:8" s="24" customFormat="1" ht="18" customHeight="1">
      <c r="A7" s="4576"/>
      <c r="B7" s="4578"/>
      <c r="C7" s="2403" t="s">
        <v>
23</v>
      </c>
      <c r="D7" s="2396" t="s">
        <v>
1</v>
      </c>
      <c r="E7" s="2397" t="s">
        <v>
2</v>
      </c>
      <c r="F7" s="4580"/>
      <c r="G7" s="4572"/>
      <c r="H7" s="4573"/>
    </row>
    <row r="8" spans="1:8" s="32" customFormat="1" ht="18" customHeight="1">
      <c r="A8" s="41"/>
      <c r="B8" s="42" t="s">
        <v>
3</v>
      </c>
      <c r="C8" s="42" t="s">
        <v>
4</v>
      </c>
      <c r="D8" s="42" t="s">
        <v>
4</v>
      </c>
      <c r="E8" s="42" t="s">
        <v>
4</v>
      </c>
      <c r="F8" s="48"/>
      <c r="G8" s="43"/>
      <c r="H8" s="44"/>
    </row>
    <row r="9" spans="1:8" ht="18" customHeight="1">
      <c r="A9" s="2407" t="s">
        <v>
15</v>
      </c>
      <c r="B9" s="19">
        <v>
2927</v>
      </c>
      <c r="C9" s="20">
        <v>
16578</v>
      </c>
      <c r="D9" s="20">
        <v>
8261</v>
      </c>
      <c r="E9" s="20">
        <v>
8317</v>
      </c>
      <c r="F9" s="9" t="s">
        <v>
5</v>
      </c>
      <c r="G9" s="9" t="s">
        <v>
11</v>
      </c>
      <c r="H9" s="10"/>
    </row>
    <row r="10" spans="1:8" ht="18" customHeight="1">
      <c r="A10" s="2407" t="s">
        <v>
16</v>
      </c>
      <c r="B10" s="19">
        <v>
4872</v>
      </c>
      <c r="C10" s="20">
        <v>
27661</v>
      </c>
      <c r="D10" s="20">
        <v>
14800</v>
      </c>
      <c r="E10" s="20">
        <v>
12861</v>
      </c>
      <c r="F10" s="9" t="s">
        <v>
6</v>
      </c>
      <c r="G10" s="11">
        <v>
41913</v>
      </c>
      <c r="H10" s="10"/>
    </row>
    <row r="11" spans="1:8" ht="18" customHeight="1">
      <c r="A11" s="2407">
        <v>
14</v>
      </c>
      <c r="B11" s="19">
        <v>
10505</v>
      </c>
      <c r="C11" s="20">
        <v>
49415</v>
      </c>
      <c r="D11" s="20">
        <v>
25657</v>
      </c>
      <c r="E11" s="20">
        <v>
23758</v>
      </c>
      <c r="F11" s="9" t="s">
        <v>
24</v>
      </c>
      <c r="G11" s="9" t="s">
        <v>
10</v>
      </c>
      <c r="H11" s="10"/>
    </row>
    <row r="12" spans="1:8" ht="18" customHeight="1">
      <c r="A12" s="2407" t="s">
        <v>
17</v>
      </c>
      <c r="B12" s="19">
        <v>
18412</v>
      </c>
      <c r="C12" s="20">
        <v>
84456</v>
      </c>
      <c r="D12" s="20">
        <v>
43479</v>
      </c>
      <c r="E12" s="20">
        <v>
40977</v>
      </c>
      <c r="F12" s="9" t="s">
        <v>
24</v>
      </c>
      <c r="G12" s="9" t="s">
        <v>
10</v>
      </c>
      <c r="H12" s="10"/>
    </row>
    <row r="13" spans="1:8" ht="18" customHeight="1">
      <c r="A13" s="2407">
        <v>
10</v>
      </c>
      <c r="B13" s="19">
        <v>
21926</v>
      </c>
      <c r="C13" s="20">
        <v>
105682</v>
      </c>
      <c r="D13" s="20">
        <v>
54461</v>
      </c>
      <c r="E13" s="20">
        <v>
51221</v>
      </c>
      <c r="F13" s="9" t="s">
        <v>
24</v>
      </c>
      <c r="G13" s="9" t="s">
        <v>
10</v>
      </c>
      <c r="H13" s="10"/>
    </row>
    <row r="14" spans="1:8" ht="18" customHeight="1">
      <c r="A14" s="2407">
        <v>
15</v>
      </c>
      <c r="B14" s="19">
        <v>
32591</v>
      </c>
      <c r="C14" s="20">
        <v>
153041</v>
      </c>
      <c r="D14" s="20">
        <v>
79608</v>
      </c>
      <c r="E14" s="20">
        <v>
73433</v>
      </c>
      <c r="F14" s="9" t="s">
        <v>
24</v>
      </c>
      <c r="G14" s="9" t="s">
        <v>
10</v>
      </c>
      <c r="H14" s="10"/>
    </row>
    <row r="15" spans="1:8" ht="18" customHeight="1">
      <c r="A15" s="2407">
        <v>
20</v>
      </c>
      <c r="B15" s="19" t="s">
        <v>
13</v>
      </c>
      <c r="C15" s="20">
        <v>
171557</v>
      </c>
      <c r="D15" s="20">
        <v>
86631</v>
      </c>
      <c r="E15" s="20">
        <v>
84926</v>
      </c>
      <c r="F15" s="9" t="s">
        <v>
7</v>
      </c>
      <c r="G15" s="11">
        <v>
41944</v>
      </c>
      <c r="H15" s="10"/>
    </row>
    <row r="16" spans="1:8" ht="18" customHeight="1">
      <c r="A16" s="2407">
        <v>
25</v>
      </c>
      <c r="B16" s="19">
        <v>
54327</v>
      </c>
      <c r="C16" s="20">
        <v>
244832</v>
      </c>
      <c r="D16" s="20">
        <v>
123935</v>
      </c>
      <c r="E16" s="20">
        <v>
120897</v>
      </c>
      <c r="F16" s="9" t="s">
        <v>
6</v>
      </c>
      <c r="G16" s="11">
        <v>
41913</v>
      </c>
      <c r="H16" s="10"/>
    </row>
    <row r="17" spans="1:8" ht="18" customHeight="1">
      <c r="A17" s="2407">
        <v>
30</v>
      </c>
      <c r="B17" s="19">
        <v>
63418</v>
      </c>
      <c r="C17" s="20">
        <v>
294133</v>
      </c>
      <c r="D17" s="20">
        <v>
149481</v>
      </c>
      <c r="E17" s="20">
        <v>
144652</v>
      </c>
      <c r="F17" s="9" t="s">
        <v>
24</v>
      </c>
      <c r="G17" s="7" t="s">
        <v>
10</v>
      </c>
      <c r="H17" s="10"/>
    </row>
    <row r="18" spans="1:8" ht="18" customHeight="1">
      <c r="A18" s="2407">
        <v>
35</v>
      </c>
      <c r="B18" s="19">
        <v>
88976</v>
      </c>
      <c r="C18" s="20">
        <v>
376724</v>
      </c>
      <c r="D18" s="20">
        <v>
193268</v>
      </c>
      <c r="E18" s="20">
        <v>
183456</v>
      </c>
      <c r="F18" s="9" t="s">
        <v>
24</v>
      </c>
      <c r="G18" s="7" t="s">
        <v>
10</v>
      </c>
      <c r="H18" s="10"/>
    </row>
    <row r="19" spans="1:8" ht="18" customHeight="1">
      <c r="A19" s="2407">
        <v>
40</v>
      </c>
      <c r="B19" s="19">
        <v>
119209</v>
      </c>
      <c r="C19" s="20">
        <v>
446059</v>
      </c>
      <c r="D19" s="20">
        <v>
227806</v>
      </c>
      <c r="E19" s="20">
        <v>
218253</v>
      </c>
      <c r="F19" s="9" t="s">
        <v>
24</v>
      </c>
      <c r="G19" s="7" t="s">
        <v>
10</v>
      </c>
      <c r="H19" s="10"/>
    </row>
    <row r="20" spans="1:8" ht="18" customHeight="1">
      <c r="A20" s="2407">
        <v>
45</v>
      </c>
      <c r="B20" s="19">
        <v>
136575</v>
      </c>
      <c r="C20" s="20">
        <v>
462954</v>
      </c>
      <c r="D20" s="20">
        <v>
234168</v>
      </c>
      <c r="E20" s="20">
        <v>
228786</v>
      </c>
      <c r="F20" s="9" t="s">
        <v>
24</v>
      </c>
      <c r="G20" s="7" t="s">
        <v>
10</v>
      </c>
      <c r="H20" s="10"/>
    </row>
    <row r="21" spans="1:8" ht="18" customHeight="1">
      <c r="A21" s="2407">
        <v>
50</v>
      </c>
      <c r="B21" s="19">
        <v>
145676</v>
      </c>
      <c r="C21" s="20">
        <v>
442328</v>
      </c>
      <c r="D21" s="20">
        <v>
224609</v>
      </c>
      <c r="E21" s="20">
        <v>
217719</v>
      </c>
      <c r="F21" s="9" t="s">
        <v>
24</v>
      </c>
      <c r="G21" s="7" t="s">
        <v>
10</v>
      </c>
      <c r="H21" s="10"/>
    </row>
    <row r="22" spans="1:8" ht="18" customHeight="1">
      <c r="A22" s="2407">
        <v>
55</v>
      </c>
      <c r="B22" s="19">
        <v>
143018</v>
      </c>
      <c r="C22" s="20">
        <v>
420187</v>
      </c>
      <c r="D22" s="20">
        <v>
211880</v>
      </c>
      <c r="E22" s="20">
        <v>
208307</v>
      </c>
      <c r="F22" s="9" t="s">
        <v>
24</v>
      </c>
      <c r="G22" s="7" t="s">
        <v>
10</v>
      </c>
      <c r="H22" s="10"/>
    </row>
    <row r="23" spans="1:8" ht="18" customHeight="1">
      <c r="A23" s="2407">
        <v>
60</v>
      </c>
      <c r="B23" s="19">
        <v>
146260</v>
      </c>
      <c r="C23" s="20">
        <v>
419017</v>
      </c>
      <c r="D23" s="20">
        <v>
210907</v>
      </c>
      <c r="E23" s="20">
        <v>
208110</v>
      </c>
      <c r="F23" s="9" t="s">
        <v>
24</v>
      </c>
      <c r="G23" s="7" t="s">
        <v>
10</v>
      </c>
      <c r="H23" s="10"/>
    </row>
    <row r="24" spans="1:8" ht="18" customHeight="1">
      <c r="A24" s="2407" t="s">
        <v>
26</v>
      </c>
      <c r="B24" s="19">
        <v>
159616</v>
      </c>
      <c r="C24" s="20">
        <v>
424801</v>
      </c>
      <c r="D24" s="20">
        <v>
214626</v>
      </c>
      <c r="E24" s="20">
        <v>
210175</v>
      </c>
      <c r="F24" s="9" t="s">
        <v>
24</v>
      </c>
      <c r="G24" s="7" t="s">
        <v>
10</v>
      </c>
      <c r="H24" s="10"/>
    </row>
    <row r="25" spans="1:8" ht="18" customHeight="1">
      <c r="A25" s="2407">
        <v>
7</v>
      </c>
      <c r="B25" s="19">
        <v>
166665</v>
      </c>
      <c r="C25" s="20">
        <v>
424478</v>
      </c>
      <c r="D25" s="20">
        <v>
213767</v>
      </c>
      <c r="E25" s="20">
        <v>
210711</v>
      </c>
      <c r="F25" s="9" t="s">
        <v>
24</v>
      </c>
      <c r="G25" s="7" t="s">
        <v>
10</v>
      </c>
      <c r="H25" s="10"/>
    </row>
    <row r="26" spans="1:8" ht="18" customHeight="1">
      <c r="A26" s="2407">
        <v>
12</v>
      </c>
      <c r="B26" s="19">
        <v>
173559</v>
      </c>
      <c r="C26" s="20">
        <v>
421519</v>
      </c>
      <c r="D26" s="20">
        <v>
212088</v>
      </c>
      <c r="E26" s="20">
        <v>
209431</v>
      </c>
      <c r="F26" s="9" t="s">
        <v>
24</v>
      </c>
      <c r="G26" s="7" t="s">
        <v>
10</v>
      </c>
      <c r="H26" s="10"/>
    </row>
    <row r="27" spans="1:8" ht="18" customHeight="1">
      <c r="A27" s="2407">
        <v>
17</v>
      </c>
      <c r="B27" s="19">
        <v>
178372</v>
      </c>
      <c r="C27" s="20">
        <v>
424878</v>
      </c>
      <c r="D27" s="20">
        <v>
212776</v>
      </c>
      <c r="E27" s="20">
        <v>
212102</v>
      </c>
      <c r="F27" s="9" t="s">
        <v>
24</v>
      </c>
      <c r="G27" s="7" t="s">
        <v>
10</v>
      </c>
      <c r="H27" s="10"/>
    </row>
    <row r="28" spans="1:8" ht="18" customHeight="1">
      <c r="A28" s="2407">
        <v>
22</v>
      </c>
      <c r="B28" s="27">
        <v>
197276</v>
      </c>
      <c r="C28" s="22">
        <v>
442586</v>
      </c>
      <c r="D28" s="22">
        <v>
222034</v>
      </c>
      <c r="E28" s="22">
        <v>
220552</v>
      </c>
      <c r="F28" s="9" t="s">
        <v>
24</v>
      </c>
      <c r="G28" s="7" t="s">
        <v>
10</v>
      </c>
      <c r="H28" s="10"/>
    </row>
    <row r="29" spans="1:8" ht="18" customHeight="1">
      <c r="A29" s="2407">
        <v>
27</v>
      </c>
      <c r="B29" s="27">
        <v>
201380</v>
      </c>
      <c r="C29" s="22">
        <v>
442913</v>
      </c>
      <c r="D29" s="22">
        <v>
221621</v>
      </c>
      <c r="E29" s="22">
        <v>
221292</v>
      </c>
      <c r="F29" s="9" t="s">
        <v>
24</v>
      </c>
      <c r="G29" s="7" t="s">
        <v>
24</v>
      </c>
      <c r="H29" s="10"/>
    </row>
    <row r="30" spans="1:8" s="258" customFormat="1" ht="18" customHeight="1">
      <c r="A30" s="251" t="s">
        <v>
4028</v>
      </c>
      <c r="B30" s="252">
        <v>
215948</v>
      </c>
      <c r="C30" s="253">
        <v>
453093</v>
      </c>
      <c r="D30" s="254">
        <v>
225758</v>
      </c>
      <c r="E30" s="254">
        <v>
227335</v>
      </c>
      <c r="F30" s="256" t="s">
        <v>
24</v>
      </c>
      <c r="G30" s="256" t="s">
        <v>
10</v>
      </c>
      <c r="H30" s="259"/>
    </row>
    <row r="31" spans="1:8" s="32" customFormat="1" ht="15" customHeight="1">
      <c r="A31" s="49" t="s">
        <v>
27</v>
      </c>
      <c r="B31" s="49"/>
      <c r="C31" s="49"/>
      <c r="D31" s="49"/>
      <c r="E31" s="49"/>
      <c r="F31" s="49"/>
      <c r="G31" s="34"/>
      <c r="H31" s="40"/>
    </row>
    <row r="32" spans="1:8" s="32" customFormat="1" ht="15" customHeight="1">
      <c r="A32" s="49" t="s">
        <v>
28</v>
      </c>
      <c r="B32" s="49"/>
      <c r="C32" s="49"/>
      <c r="D32" s="49"/>
      <c r="E32" s="49"/>
      <c r="F32" s="49"/>
      <c r="G32" s="34"/>
      <c r="H32" s="40"/>
    </row>
    <row r="33" spans="1:8" s="32" customFormat="1" ht="15" customHeight="1">
      <c r="A33" s="50" t="s">
        <v>
4029</v>
      </c>
      <c r="B33" s="2404"/>
      <c r="C33" s="2404"/>
      <c r="D33" s="2404"/>
      <c r="E33" s="2404"/>
      <c r="F33" s="2404"/>
      <c r="G33" s="51"/>
      <c r="H33" s="33"/>
    </row>
  </sheetData>
  <mergeCells count="8">
    <mergeCell ref="A1:D1"/>
    <mergeCell ref="A2:D2"/>
    <mergeCell ref="A3:H3"/>
    <mergeCell ref="A6:A7"/>
    <mergeCell ref="B6:B7"/>
    <mergeCell ref="C6:E6"/>
    <mergeCell ref="F6:F7"/>
    <mergeCell ref="G6:H7"/>
  </mergeCells>
  <phoneticPr fontId="25"/>
  <pageMargins left="0.70866141732283472" right="0.70866141732283472" top="0.74803149606299213" bottom="0.74803149606299213" header="0.31496062992125984" footer="0.3149606299212598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AB23"/>
  <sheetViews>
    <sheetView zoomScaleNormal="100" zoomScaleSheetLayoutView="100" workbookViewId="0">
      <selection activeCell="B23" sqref="B23"/>
    </sheetView>
  </sheetViews>
  <sheetFormatPr defaultColWidth="9" defaultRowHeight="14.25"/>
  <cols>
    <col min="1" max="1" width="10.625" style="24" customWidth="1"/>
    <col min="2" max="17" width="7.625" style="24" customWidth="1"/>
    <col min="18" max="58" width="9.125" style="24" customWidth="1"/>
    <col min="59" max="16384" width="9" style="24"/>
  </cols>
  <sheetData>
    <row r="1" spans="1:28" s="1482" customFormat="1" ht="20.100000000000001" customHeight="1">
      <c r="A1" s="4569" t="str">
        <f>
HYPERLINK("#目次!A1","【目次に戻る】")</f>
        <v>
【目次に戻る】</v>
      </c>
      <c r="B1" s="4569"/>
      <c r="C1" s="4569"/>
      <c r="D1" s="4569"/>
      <c r="E1" s="1495"/>
      <c r="F1" s="1495"/>
      <c r="G1" s="1495"/>
      <c r="H1" s="1495"/>
      <c r="I1" s="1495"/>
      <c r="J1" s="1495"/>
      <c r="K1" s="1495"/>
      <c r="L1" s="4302"/>
      <c r="M1" s="4302"/>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4302"/>
      <c r="M2" s="4302"/>
      <c r="N2" s="1495"/>
      <c r="O2" s="1495"/>
      <c r="P2" s="1495"/>
      <c r="Q2" s="1495"/>
      <c r="R2" s="1495"/>
      <c r="S2" s="1495"/>
      <c r="T2" s="1495"/>
      <c r="U2" s="1495"/>
      <c r="V2" s="1495"/>
      <c r="W2" s="1495"/>
      <c r="X2" s="1495"/>
      <c r="Y2" s="1495"/>
      <c r="Z2" s="1495"/>
      <c r="AA2" s="1495"/>
      <c r="AB2" s="1495"/>
    </row>
    <row r="3" spans="1:28" s="1547" customFormat="1" ht="25.9" customHeight="1">
      <c r="A3" s="4649" t="s">
        <v>
10105</v>
      </c>
      <c r="B3" s="4649"/>
      <c r="C3" s="4649"/>
      <c r="D3" s="4649"/>
      <c r="E3" s="4649"/>
      <c r="F3" s="4649"/>
      <c r="G3" s="4649"/>
      <c r="H3" s="4649"/>
      <c r="I3" s="4649"/>
      <c r="J3" s="4649"/>
      <c r="K3" s="4649"/>
      <c r="L3" s="4649"/>
      <c r="M3" s="4649"/>
      <c r="N3" s="4649"/>
      <c r="O3" s="4649"/>
      <c r="P3" s="4649"/>
      <c r="Q3" s="4649"/>
    </row>
    <row r="4" spans="1:28" s="83" customFormat="1" ht="15" customHeight="1">
      <c r="A4" s="222"/>
      <c r="B4" s="222"/>
      <c r="C4" s="222"/>
      <c r="D4" s="222"/>
      <c r="E4" s="222"/>
      <c r="F4" s="222"/>
      <c r="G4" s="222"/>
      <c r="H4" s="222"/>
      <c r="I4" s="222"/>
      <c r="J4" s="222"/>
      <c r="K4" s="222"/>
      <c r="L4" s="222"/>
      <c r="M4" s="222"/>
      <c r="N4" s="222"/>
      <c r="O4" s="222"/>
      <c r="P4" s="222"/>
      <c r="Q4" s="222"/>
    </row>
    <row r="5" spans="1:28" s="1527" customFormat="1" ht="19.899999999999999" customHeight="1">
      <c r="A5" s="5456" t="s">
        <v>
2827</v>
      </c>
      <c r="B5" s="5456"/>
      <c r="C5" s="5456"/>
      <c r="D5" s="5456"/>
      <c r="E5" s="5456"/>
      <c r="F5" s="5456"/>
      <c r="G5" s="5456"/>
      <c r="H5" s="5456"/>
      <c r="I5" s="5456"/>
      <c r="J5" s="5456"/>
      <c r="K5" s="5456"/>
      <c r="L5" s="5456"/>
      <c r="M5" s="5456"/>
      <c r="N5" s="5456"/>
      <c r="O5" s="5456"/>
      <c r="P5" s="5456"/>
      <c r="Q5" s="5456"/>
    </row>
    <row r="6" spans="1:28" s="83" customFormat="1" ht="15" customHeight="1" thickBot="1">
      <c r="A6" s="1756"/>
      <c r="B6" s="1756"/>
      <c r="C6" s="1756"/>
      <c r="D6" s="1756"/>
      <c r="E6" s="1756"/>
      <c r="F6" s="1756"/>
      <c r="G6" s="1756"/>
      <c r="H6" s="1756"/>
      <c r="I6" s="1756"/>
      <c r="J6" s="1756"/>
      <c r="K6" s="1756"/>
      <c r="L6" s="1756"/>
      <c r="M6" s="1756"/>
      <c r="N6" s="1756"/>
      <c r="O6" s="1756"/>
      <c r="P6" s="222"/>
      <c r="Q6" s="249" t="s">
        <v>
2826</v>
      </c>
    </row>
    <row r="7" spans="1:28" ht="18" customHeight="1" thickTop="1">
      <c r="A7" s="5457" t="s">
        <v>
493</v>
      </c>
      <c r="B7" s="4780" t="s">
        <v>
2825</v>
      </c>
      <c r="C7" s="5246"/>
      <c r="D7" s="5462" t="s">
        <v>
2739</v>
      </c>
      <c r="E7" s="5463"/>
      <c r="F7" s="5463"/>
      <c r="G7" s="5463"/>
      <c r="H7" s="5463"/>
      <c r="I7" s="5463"/>
      <c r="J7" s="5463"/>
      <c r="K7" s="5463"/>
      <c r="L7" s="5463"/>
      <c r="M7" s="5464"/>
      <c r="N7" s="4780" t="s">
        <v>
9893</v>
      </c>
      <c r="O7" s="5246"/>
      <c r="P7" s="4780" t="s">
        <v>
2824</v>
      </c>
      <c r="Q7" s="5460"/>
    </row>
    <row r="8" spans="1:28" ht="18" customHeight="1">
      <c r="A8" s="5458"/>
      <c r="B8" s="5369"/>
      <c r="C8" s="5247"/>
      <c r="D8" s="5412" t="s">
        <v>
2823</v>
      </c>
      <c r="E8" s="5423"/>
      <c r="F8" s="5412" t="s">
        <v>
2822</v>
      </c>
      <c r="G8" s="5423"/>
      <c r="H8" s="5412" t="s">
        <v>
2821</v>
      </c>
      <c r="I8" s="5423"/>
      <c r="J8" s="5412" t="s">
        <v>
2820</v>
      </c>
      <c r="K8" s="5423"/>
      <c r="L8" s="5407" t="s">
        <v>
9894</v>
      </c>
      <c r="M8" s="5407"/>
      <c r="N8" s="5369"/>
      <c r="O8" s="5455"/>
      <c r="P8" s="5369"/>
      <c r="Q8" s="5461"/>
    </row>
    <row r="9" spans="1:28" ht="18" customHeight="1">
      <c r="A9" s="5459"/>
      <c r="B9" s="574" t="s">
        <v>
501</v>
      </c>
      <c r="C9" s="574" t="s">
        <v>
2516</v>
      </c>
      <c r="D9" s="574" t="s">
        <v>
501</v>
      </c>
      <c r="E9" s="574" t="s">
        <v>
2516</v>
      </c>
      <c r="F9" s="574" t="s">
        <v>
501</v>
      </c>
      <c r="G9" s="574" t="s">
        <v>
2516</v>
      </c>
      <c r="H9" s="574" t="s">
        <v>
501</v>
      </c>
      <c r="I9" s="1369" t="s">
        <v>
2516</v>
      </c>
      <c r="J9" s="1755" t="s">
        <v>
501</v>
      </c>
      <c r="K9" s="1755" t="s">
        <v>
2516</v>
      </c>
      <c r="L9" s="1755" t="s">
        <v>
501</v>
      </c>
      <c r="M9" s="1755" t="s">
        <v>
2516</v>
      </c>
      <c r="N9" s="1368" t="s">
        <v>
501</v>
      </c>
      <c r="O9" s="1369" t="s">
        <v>
2516</v>
      </c>
      <c r="P9" s="574" t="s">
        <v>
501</v>
      </c>
      <c r="Q9" s="1369" t="s">
        <v>
2516</v>
      </c>
    </row>
    <row r="10" spans="1:28" s="83" customFormat="1" ht="18" customHeight="1">
      <c r="A10" s="1754"/>
      <c r="B10" s="573" t="s">
        <v>
1668</v>
      </c>
      <c r="C10" s="573" t="s">
        <v>
4</v>
      </c>
      <c r="D10" s="573" t="s">
        <v>
1668</v>
      </c>
      <c r="E10" s="573" t="s">
        <v>
4</v>
      </c>
      <c r="F10" s="573" t="s">
        <v>
1668</v>
      </c>
      <c r="G10" s="573" t="s">
        <v>
4</v>
      </c>
      <c r="H10" s="573" t="s">
        <v>
1668</v>
      </c>
      <c r="I10" s="573" t="s">
        <v>
4</v>
      </c>
      <c r="J10" s="476" t="s">
        <v>
1668</v>
      </c>
      <c r="K10" s="476" t="s">
        <v>
4</v>
      </c>
      <c r="L10" s="476" t="s">
        <v>
1668</v>
      </c>
      <c r="M10" s="476" t="s">
        <v>
4</v>
      </c>
      <c r="N10" s="573" t="s">
        <v>
1668</v>
      </c>
      <c r="O10" s="573" t="s">
        <v>
4</v>
      </c>
      <c r="P10" s="573" t="s">
        <v>
1668</v>
      </c>
      <c r="Q10" s="573" t="s">
        <v>
4</v>
      </c>
    </row>
    <row r="11" spans="1:28" ht="18" customHeight="1">
      <c r="A11" s="1458" t="s">
        <v>
2819</v>
      </c>
      <c r="B11" s="489">
        <v>
7</v>
      </c>
      <c r="C11" s="604">
        <v>
161</v>
      </c>
      <c r="D11" s="1826">
        <v>
23</v>
      </c>
      <c r="E11" s="604">
        <v>
286</v>
      </c>
      <c r="F11" s="1826">
        <v>
8</v>
      </c>
      <c r="G11" s="1826">
        <v>
34</v>
      </c>
      <c r="H11" s="1826">
        <v>
9</v>
      </c>
      <c r="I11" s="1826">
        <v>
37</v>
      </c>
      <c r="J11" s="1826">
        <v>
6</v>
      </c>
      <c r="K11" s="604">
        <v>
20</v>
      </c>
      <c r="L11" s="604">
        <v>
5</v>
      </c>
      <c r="M11" s="604" t="s">
        <v>
9895</v>
      </c>
      <c r="N11" s="1826">
        <v>
71</v>
      </c>
      <c r="O11" s="604">
        <v>
755</v>
      </c>
      <c r="P11" s="604" t="s">
        <v>
374</v>
      </c>
      <c r="Q11" s="604" t="s">
        <v>
374</v>
      </c>
    </row>
    <row r="12" spans="1:28" ht="18" customHeight="1">
      <c r="A12" s="1458">
        <v>
2</v>
      </c>
      <c r="B12" s="489">
        <v>
7</v>
      </c>
      <c r="C12" s="604">
        <v>
208</v>
      </c>
      <c r="D12" s="1826">
        <v>
14</v>
      </c>
      <c r="E12" s="604">
        <v>
142</v>
      </c>
      <c r="F12" s="1826">
        <v>
6</v>
      </c>
      <c r="G12" s="1826">
        <v>
25</v>
      </c>
      <c r="H12" s="1826">
        <v>
6</v>
      </c>
      <c r="I12" s="1826">
        <v>
25</v>
      </c>
      <c r="J12" s="1826">
        <v>
4</v>
      </c>
      <c r="K12" s="604">
        <v>
10</v>
      </c>
      <c r="L12" s="604">
        <v>
3</v>
      </c>
      <c r="M12" s="604" t="s">
        <v>
9895</v>
      </c>
      <c r="N12" s="1826">
        <v>
68</v>
      </c>
      <c r="O12" s="604">
        <v>
772</v>
      </c>
      <c r="P12" s="604">
        <v>
3</v>
      </c>
      <c r="Q12" s="604" t="s">
        <v>
374</v>
      </c>
    </row>
    <row r="13" spans="1:28" s="1401" customFormat="1" ht="18" customHeight="1">
      <c r="A13" s="1460">
        <v>
3</v>
      </c>
      <c r="B13" s="1381">
        <v>
12</v>
      </c>
      <c r="C13" s="1381">
        <v>
4674</v>
      </c>
      <c r="D13" s="1381">
        <v>
8</v>
      </c>
      <c r="E13" s="1381">
        <v>
105</v>
      </c>
      <c r="F13" s="1381">
        <v>
2</v>
      </c>
      <c r="G13" s="1381">
        <v>
37</v>
      </c>
      <c r="H13" s="1381">
        <v>
2</v>
      </c>
      <c r="I13" s="1381">
        <v>
37</v>
      </c>
      <c r="J13" s="1381">
        <v>
5</v>
      </c>
      <c r="K13" s="1381">
        <v>
360</v>
      </c>
      <c r="L13" s="3806" t="s">
        <v>
10133</v>
      </c>
      <c r="M13" s="3806" t="s">
        <v>
378</v>
      </c>
      <c r="N13" s="1381">
        <v>
156</v>
      </c>
      <c r="O13" s="1381">
        <v>
1525</v>
      </c>
      <c r="P13" s="4179" t="s">
        <v>
374</v>
      </c>
      <c r="Q13" s="4179" t="s">
        <v>
374</v>
      </c>
    </row>
    <row r="14" spans="1:28" s="1750" customFormat="1" ht="15" customHeight="1">
      <c r="A14" s="1753"/>
      <c r="B14" s="1753"/>
      <c r="C14" s="1395"/>
      <c r="D14" s="211"/>
      <c r="E14" s="211"/>
      <c r="F14" s="211"/>
      <c r="G14" s="211"/>
      <c r="H14" s="211"/>
      <c r="I14" s="211"/>
      <c r="J14" s="211"/>
      <c r="K14" s="211"/>
      <c r="L14" s="211"/>
      <c r="M14" s="211"/>
      <c r="N14" s="211"/>
      <c r="O14" s="211"/>
      <c r="P14" s="211"/>
      <c r="Q14" s="211"/>
    </row>
    <row r="15" spans="1:28" s="1527" customFormat="1" ht="19.899999999999999" customHeight="1">
      <c r="A15" s="5456" t="s">
        <v>
2818</v>
      </c>
      <c r="B15" s="5456"/>
      <c r="C15" s="5456"/>
      <c r="D15" s="5456"/>
      <c r="E15" s="5456"/>
      <c r="F15" s="5456"/>
      <c r="G15" s="5456"/>
      <c r="H15" s="5456"/>
      <c r="I15" s="5456"/>
      <c r="J15" s="5456"/>
      <c r="K15" s="5456"/>
      <c r="L15" s="5456"/>
      <c r="M15" s="5456"/>
      <c r="N15" s="5456"/>
      <c r="O15" s="5456"/>
      <c r="P15" s="5456"/>
      <c r="Q15" s="5456"/>
    </row>
    <row r="16" spans="1:28" s="1750" customFormat="1" ht="15" customHeight="1" thickBot="1">
      <c r="A16" s="221"/>
      <c r="B16" s="221"/>
      <c r="C16" s="221"/>
      <c r="D16" s="233"/>
      <c r="E16" s="211"/>
      <c r="F16" s="211"/>
      <c r="G16" s="211"/>
      <c r="H16" s="211"/>
      <c r="I16" s="211"/>
      <c r="J16" s="211"/>
      <c r="K16" s="211"/>
      <c r="L16" s="211"/>
      <c r="M16" s="211"/>
      <c r="N16" s="211"/>
      <c r="O16" s="211"/>
      <c r="P16" s="211"/>
      <c r="Q16" s="211"/>
    </row>
    <row r="17" spans="1:17" ht="30" customHeight="1" thickTop="1">
      <c r="A17" s="1544" t="s">
        <v>
493</v>
      </c>
      <c r="B17" s="1752" t="s">
        <v>
2817</v>
      </c>
      <c r="C17" s="1752" t="s">
        <v>
2816</v>
      </c>
      <c r="D17" s="1752" t="s">
        <v>
2815</v>
      </c>
      <c r="E17" s="1752" t="s">
        <v>
2814</v>
      </c>
      <c r="F17" s="1752" t="s">
        <v>
2813</v>
      </c>
      <c r="G17" s="1752" t="s">
        <v>
2812</v>
      </c>
      <c r="H17" s="1752" t="s">
        <v>
2811</v>
      </c>
      <c r="I17" s="1752" t="s">
        <v>
2810</v>
      </c>
      <c r="J17" s="1752" t="s">
        <v>
2809</v>
      </c>
      <c r="K17" s="1752" t="s">
        <v>
2808</v>
      </c>
      <c r="L17" s="1752" t="s">
        <v>
2807</v>
      </c>
      <c r="M17" s="1752" t="s">
        <v>
2806</v>
      </c>
      <c r="N17" s="1752" t="s">
        <v>
2805</v>
      </c>
      <c r="O17" s="1751" t="s">
        <v>
194</v>
      </c>
    </row>
    <row r="18" spans="1:17" ht="18" customHeight="1">
      <c r="A18" s="1702" t="s">
        <v>
4304</v>
      </c>
      <c r="B18" s="489">
        <v>
75</v>
      </c>
      <c r="C18" s="1826">
        <v>
320</v>
      </c>
      <c r="D18" s="1826">
        <v>
77</v>
      </c>
      <c r="E18" s="1826">
        <v>
296</v>
      </c>
      <c r="F18" s="1826">
        <v>
2</v>
      </c>
      <c r="G18" s="1826">
        <v>
148</v>
      </c>
      <c r="H18" s="604">
        <v>
1525</v>
      </c>
      <c r="I18" s="604">
        <v>
2015</v>
      </c>
      <c r="J18" s="1826">
        <v>
311</v>
      </c>
      <c r="K18" s="1826">
        <v>
3</v>
      </c>
      <c r="L18" s="1826">
        <v>
3</v>
      </c>
      <c r="M18" s="1826">
        <v>
9</v>
      </c>
      <c r="N18" s="1826">
        <v>
11</v>
      </c>
      <c r="O18" s="1826">
        <v>
47</v>
      </c>
      <c r="P18" s="1443"/>
      <c r="Q18" s="1443"/>
    </row>
    <row r="19" spans="1:17" ht="18" customHeight="1">
      <c r="A19" s="227">
        <v>
30</v>
      </c>
      <c r="B19" s="1826">
        <v>
119</v>
      </c>
      <c r="C19" s="1826">
        <v>
303</v>
      </c>
      <c r="D19" s="1826">
        <v>
115</v>
      </c>
      <c r="E19" s="1826">
        <v>
370</v>
      </c>
      <c r="F19" s="1826">
        <v>
7</v>
      </c>
      <c r="G19" s="1826">
        <v>
178</v>
      </c>
      <c r="H19" s="1826">
        <v>
2090</v>
      </c>
      <c r="I19" s="1826">
        <v>
2851</v>
      </c>
      <c r="J19" s="1826">
        <v>
418</v>
      </c>
      <c r="K19" s="604">
        <v>
2</v>
      </c>
      <c r="L19" s="1826">
        <v>
3</v>
      </c>
      <c r="M19" s="1826">
        <v>
10</v>
      </c>
      <c r="N19" s="1826">
        <v>
16</v>
      </c>
      <c r="O19" s="1826">
        <v>
41</v>
      </c>
      <c r="P19" s="1443"/>
      <c r="Q19" s="1443"/>
    </row>
    <row r="20" spans="1:17" ht="18" customHeight="1">
      <c r="A20" s="1458" t="s">
        <v>
465</v>
      </c>
      <c r="B20" s="1826">
        <v>
131</v>
      </c>
      <c r="C20" s="1826">
        <v>
376</v>
      </c>
      <c r="D20" s="1826">
        <v>
92</v>
      </c>
      <c r="E20" s="1826">
        <v>
521</v>
      </c>
      <c r="F20" s="1826">
        <v>
5</v>
      </c>
      <c r="G20" s="1826">
        <v>
270</v>
      </c>
      <c r="H20" s="1826">
        <v>
2228</v>
      </c>
      <c r="I20" s="1826">
        <v>
3026</v>
      </c>
      <c r="J20" s="1826">
        <v>
522</v>
      </c>
      <c r="K20" s="604" t="s">
        <v>
374</v>
      </c>
      <c r="L20" s="1826">
        <v>
3</v>
      </c>
      <c r="M20" s="1826">
        <v>
30</v>
      </c>
      <c r="N20" s="1826">
        <v>
26</v>
      </c>
      <c r="O20" s="1826">
        <v>
36</v>
      </c>
      <c r="P20" s="1443"/>
      <c r="Q20" s="1443"/>
    </row>
    <row r="21" spans="1:17" ht="18" customHeight="1">
      <c r="A21" s="1459">
        <v>
2</v>
      </c>
      <c r="B21" s="489">
        <v>
105</v>
      </c>
      <c r="C21" s="1826">
        <v>
417</v>
      </c>
      <c r="D21" s="1826">
        <v>
119</v>
      </c>
      <c r="E21" s="1826">
        <v>
638</v>
      </c>
      <c r="F21" s="1826">
        <v>
8</v>
      </c>
      <c r="G21" s="1826">
        <v>
347</v>
      </c>
      <c r="H21" s="1826">
        <v>
2279</v>
      </c>
      <c r="I21" s="1826">
        <v>
3024</v>
      </c>
      <c r="J21" s="1826">
        <v>
611</v>
      </c>
      <c r="K21" s="604">
        <v>
3</v>
      </c>
      <c r="L21" s="1826">
        <v>
2</v>
      </c>
      <c r="M21" s="1826">
        <v>
22</v>
      </c>
      <c r="N21" s="1826">
        <v>
15</v>
      </c>
      <c r="O21" s="1826">
        <v>
41</v>
      </c>
      <c r="P21" s="1443"/>
      <c r="Q21" s="1443"/>
    </row>
    <row r="22" spans="1:17" s="1401" customFormat="1" ht="18" customHeight="1">
      <c r="A22" s="1460">
        <v>
3</v>
      </c>
      <c r="B22" s="1381">
        <v>
119</v>
      </c>
      <c r="C22" s="1381">
        <v>
379</v>
      </c>
      <c r="D22" s="1381">
        <v>
152</v>
      </c>
      <c r="E22" s="1381">
        <v>
666</v>
      </c>
      <c r="F22" s="1381">
        <v>
2</v>
      </c>
      <c r="G22" s="1381">
        <v>
388</v>
      </c>
      <c r="H22" s="1381">
        <v>
2097</v>
      </c>
      <c r="I22" s="1381">
        <v>
2812</v>
      </c>
      <c r="J22" s="1381">
        <v>
492</v>
      </c>
      <c r="K22" s="1381">
        <v>
9</v>
      </c>
      <c r="L22" s="1381">
        <v>
1</v>
      </c>
      <c r="M22" s="1381">
        <v>
21</v>
      </c>
      <c r="N22" s="1381">
        <v>
14</v>
      </c>
      <c r="O22" s="1381">
        <v>
47</v>
      </c>
      <c r="P22" s="2177"/>
      <c r="Q22" s="2177"/>
    </row>
    <row r="23" spans="1:17" s="83" customFormat="1" ht="15" customHeight="1">
      <c r="A23" s="1749" t="s">
        <v>
2729</v>
      </c>
      <c r="B23" s="1749"/>
      <c r="C23" s="1749"/>
      <c r="D23" s="211"/>
      <c r="E23" s="211"/>
      <c r="F23" s="211"/>
      <c r="G23" s="211"/>
      <c r="H23" s="211"/>
      <c r="I23" s="211"/>
      <c r="J23" s="211"/>
      <c r="K23" s="211"/>
      <c r="L23" s="211"/>
      <c r="M23" s="211"/>
      <c r="N23" s="211"/>
      <c r="O23" s="211"/>
      <c r="P23" s="211"/>
      <c r="Q23" s="211"/>
    </row>
  </sheetData>
  <mergeCells count="15">
    <mergeCell ref="N7:O8"/>
    <mergeCell ref="L8:M8"/>
    <mergeCell ref="A1:D1"/>
    <mergeCell ref="A2:D2"/>
    <mergeCell ref="A15:Q15"/>
    <mergeCell ref="A5:Q5"/>
    <mergeCell ref="J8:K8"/>
    <mergeCell ref="A3:Q3"/>
    <mergeCell ref="A7:A9"/>
    <mergeCell ref="B7:C8"/>
    <mergeCell ref="P7:Q8"/>
    <mergeCell ref="D8:E8"/>
    <mergeCell ref="F8:G8"/>
    <mergeCell ref="H8:I8"/>
    <mergeCell ref="D7:M7"/>
  </mergeCells>
  <phoneticPr fontId="25"/>
  <pageMargins left="0.70866141732283472" right="0.70866141732283472" top="0.74803149606299213" bottom="0.74803149606299213" header="0.31496062992125984" footer="0.3149606299212598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X48"/>
  <sheetViews>
    <sheetView zoomScaleNormal="100" zoomScaleSheetLayoutView="100" workbookViewId="0">
      <selection activeCell="B23" sqref="B23"/>
    </sheetView>
  </sheetViews>
  <sheetFormatPr defaultColWidth="9" defaultRowHeight="13.5"/>
  <cols>
    <col min="1" max="1" width="16.75" style="1757" customWidth="1"/>
    <col min="2" max="17" width="6.625" style="210" customWidth="1"/>
    <col min="18" max="16384" width="9" style="1757"/>
  </cols>
  <sheetData>
    <row r="1" spans="1:24" s="1482" customFormat="1" ht="20.100000000000001" customHeight="1">
      <c r="A1" s="4569" t="str">
        <f>
HYPERLINK("#目次!A1","【目次に戻る】")</f>
        <v>
【目次に戻る】</v>
      </c>
      <c r="B1" s="4569"/>
      <c r="C1" s="4569"/>
      <c r="D1" s="4569"/>
      <c r="E1" s="4569"/>
      <c r="F1" s="4569"/>
      <c r="G1" s="3202"/>
      <c r="H1" s="3202"/>
      <c r="I1" s="3202"/>
      <c r="J1" s="3202"/>
      <c r="K1" s="3202"/>
      <c r="L1" s="3202"/>
      <c r="M1" s="3202"/>
      <c r="N1" s="3202"/>
      <c r="O1" s="3202"/>
      <c r="P1" s="3202"/>
      <c r="Q1" s="3202"/>
      <c r="R1" s="1495"/>
      <c r="S1" s="1495"/>
      <c r="T1" s="1495"/>
      <c r="U1" s="1495"/>
      <c r="V1" s="1495"/>
      <c r="W1" s="1495"/>
      <c r="X1" s="1495"/>
    </row>
    <row r="2" spans="1:24" s="1482" customFormat="1" ht="20.100000000000001" customHeight="1">
      <c r="A2" s="4569" t="str">
        <f>
HYPERLINK("#業務所管課別目次!A1","【業務所管課別目次に戻る】")</f>
        <v>
【業務所管課別目次に戻る】</v>
      </c>
      <c r="B2" s="4569"/>
      <c r="C2" s="4569"/>
      <c r="D2" s="4569"/>
      <c r="E2" s="4569"/>
      <c r="F2" s="4569"/>
      <c r="G2" s="3202"/>
      <c r="H2" s="3202"/>
      <c r="I2" s="3202"/>
      <c r="J2" s="3202"/>
      <c r="K2" s="3202"/>
      <c r="L2" s="3202"/>
      <c r="M2" s="3202"/>
      <c r="N2" s="3202"/>
      <c r="O2" s="3202"/>
      <c r="P2" s="3202"/>
      <c r="Q2" s="3202"/>
      <c r="R2" s="1495"/>
      <c r="S2" s="1495"/>
      <c r="T2" s="1495"/>
      <c r="U2" s="1495"/>
      <c r="V2" s="1495"/>
      <c r="W2" s="1495"/>
      <c r="X2" s="1495"/>
    </row>
    <row r="3" spans="1:24" s="1773" customFormat="1" ht="25.9" customHeight="1">
      <c r="A3" s="5475" t="s">
        <v>
10106</v>
      </c>
      <c r="B3" s="5475"/>
      <c r="C3" s="5475"/>
      <c r="D3" s="5475"/>
      <c r="E3" s="5475"/>
      <c r="F3" s="5475"/>
      <c r="G3" s="5475"/>
      <c r="H3" s="5475"/>
      <c r="I3" s="5475"/>
      <c r="J3" s="5475"/>
      <c r="K3" s="5475"/>
      <c r="L3" s="5475"/>
      <c r="M3" s="5475"/>
      <c r="N3" s="5475"/>
      <c r="O3" s="5475"/>
      <c r="P3" s="5475"/>
      <c r="Q3" s="5475"/>
    </row>
    <row r="4" spans="1:24" s="1758" customFormat="1" ht="15" customHeight="1">
      <c r="B4" s="211"/>
      <c r="C4" s="211"/>
      <c r="D4" s="211"/>
      <c r="E4" s="211"/>
      <c r="F4" s="211"/>
      <c r="G4" s="211"/>
      <c r="H4" s="211"/>
      <c r="I4" s="211"/>
      <c r="J4" s="211"/>
      <c r="K4" s="211"/>
      <c r="L4" s="211"/>
      <c r="M4" s="211"/>
      <c r="N4" s="211"/>
      <c r="O4" s="211"/>
      <c r="P4" s="211"/>
      <c r="Q4" s="211"/>
    </row>
    <row r="5" spans="1:24" s="1769" customFormat="1" ht="19.899999999999999" customHeight="1">
      <c r="A5" s="5474" t="s">
        <v>
2843</v>
      </c>
      <c r="B5" s="5474"/>
      <c r="C5" s="5474"/>
      <c r="D5" s="5474"/>
      <c r="E5" s="5474"/>
      <c r="F5" s="5474"/>
      <c r="G5" s="5474"/>
      <c r="H5" s="5474"/>
      <c r="I5" s="5474"/>
      <c r="J5" s="5474"/>
      <c r="K5" s="5474"/>
      <c r="L5" s="5474"/>
      <c r="M5" s="5474"/>
      <c r="N5" s="5474"/>
      <c r="O5" s="5474"/>
      <c r="P5" s="5474"/>
      <c r="Q5" s="5474"/>
    </row>
    <row r="6" spans="1:24" s="1758" customFormat="1" ht="15" customHeight="1" thickBot="1">
      <c r="B6" s="211"/>
      <c r="C6" s="211"/>
      <c r="D6" s="211"/>
      <c r="E6" s="211"/>
      <c r="F6" s="211"/>
      <c r="G6" s="211"/>
      <c r="H6" s="211"/>
      <c r="I6" s="211"/>
      <c r="J6" s="211"/>
      <c r="K6" s="211"/>
      <c r="L6" s="211"/>
      <c r="M6" s="211"/>
      <c r="N6" s="211"/>
      <c r="O6" s="211"/>
      <c r="P6" s="211"/>
      <c r="Q6" s="486" t="s">
        <v>
4332</v>
      </c>
    </row>
    <row r="7" spans="1:24" s="1767" customFormat="1" ht="18" customHeight="1" thickTop="1">
      <c r="A7" s="5471" t="s">
        <v>
6032</v>
      </c>
      <c r="B7" s="5468" t="s">
        <v>
2842</v>
      </c>
      <c r="C7" s="5468"/>
      <c r="D7" s="5468"/>
      <c r="E7" s="5470"/>
      <c r="F7" s="5469" t="s">
        <v>
2841</v>
      </c>
      <c r="G7" s="5468"/>
      <c r="H7" s="5468"/>
      <c r="I7" s="5470"/>
      <c r="J7" s="5469" t="s">
        <v>
2840</v>
      </c>
      <c r="K7" s="5468"/>
      <c r="L7" s="5468"/>
      <c r="M7" s="5470"/>
      <c r="N7" s="5469" t="s">
        <v>
2839</v>
      </c>
      <c r="O7" s="5468"/>
      <c r="P7" s="5468"/>
      <c r="Q7" s="5468"/>
    </row>
    <row r="8" spans="1:24" s="1767" customFormat="1" ht="18" customHeight="1">
      <c r="A8" s="5472"/>
      <c r="B8" s="5465" t="s">
        <v>
6019</v>
      </c>
      <c r="C8" s="5466"/>
      <c r="D8" s="5466"/>
      <c r="E8" s="5467"/>
      <c r="F8" s="5465" t="s">
        <v>
6020</v>
      </c>
      <c r="G8" s="5466" t="s">
        <v>
6035</v>
      </c>
      <c r="H8" s="5466" t="s">
        <v>
6035</v>
      </c>
      <c r="I8" s="5467" t="s">
        <v>
6035</v>
      </c>
      <c r="J8" s="5465" t="s">
        <v>
6020</v>
      </c>
      <c r="K8" s="5466" t="s">
        <v>
6035</v>
      </c>
      <c r="L8" s="5466" t="s">
        <v>
6035</v>
      </c>
      <c r="M8" s="5467" t="s">
        <v>
6035</v>
      </c>
      <c r="N8" s="5465" t="s">
        <v>
6021</v>
      </c>
      <c r="O8" s="5466"/>
      <c r="P8" s="5466"/>
      <c r="Q8" s="5466"/>
    </row>
    <row r="9" spans="1:24" s="1767" customFormat="1" ht="24.95" customHeight="1">
      <c r="A9" s="5473"/>
      <c r="B9" s="3209" t="s">
        <v>
6025</v>
      </c>
      <c r="C9" s="3208" t="s">
        <v>
6024</v>
      </c>
      <c r="D9" s="3210" t="s">
        <v>
6026</v>
      </c>
      <c r="E9" s="3206" t="s">
        <v>
6023</v>
      </c>
      <c r="F9" s="3209" t="s">
        <v>
6025</v>
      </c>
      <c r="G9" s="3208" t="s">
        <v>
6024</v>
      </c>
      <c r="H9" s="3210" t="s">
        <v>
6026</v>
      </c>
      <c r="I9" s="3206" t="s">
        <v>
6023</v>
      </c>
      <c r="J9" s="3209" t="s">
        <v>
6025</v>
      </c>
      <c r="K9" s="3208" t="s">
        <v>
6024</v>
      </c>
      <c r="L9" s="3210" t="s">
        <v>
6026</v>
      </c>
      <c r="M9" s="3206" t="s">
        <v>
6023</v>
      </c>
      <c r="N9" s="3209" t="s">
        <v>
6025</v>
      </c>
      <c r="O9" s="3208" t="s">
        <v>
6024</v>
      </c>
      <c r="P9" s="3210" t="s">
        <v>
6026</v>
      </c>
      <c r="Q9" s="3207" t="s">
        <v>
6023</v>
      </c>
    </row>
    <row r="10" spans="1:24" s="1758" customFormat="1" ht="18" customHeight="1">
      <c r="A10" s="1766"/>
      <c r="B10" s="573" t="s">
        <v>
2829</v>
      </c>
      <c r="C10" s="3203" t="s">
        <v>
6028</v>
      </c>
      <c r="D10" s="573" t="s">
        <v>
801</v>
      </c>
      <c r="E10" s="3203" t="s">
        <v>
6028</v>
      </c>
      <c r="F10" s="573" t="s">
        <v>
2829</v>
      </c>
      <c r="G10" s="3203" t="s">
        <v>
6028</v>
      </c>
      <c r="H10" s="573" t="s">
        <v>
801</v>
      </c>
      <c r="I10" s="3203" t="s">
        <v>
6028</v>
      </c>
      <c r="J10" s="573" t="s">
        <v>
2829</v>
      </c>
      <c r="K10" s="3203" t="s">
        <v>
6028</v>
      </c>
      <c r="L10" s="573" t="s">
        <v>
801</v>
      </c>
      <c r="M10" s="3203" t="s">
        <v>
6028</v>
      </c>
      <c r="N10" s="573" t="s">
        <v>
2829</v>
      </c>
      <c r="O10" s="3203" t="s">
        <v>
6028</v>
      </c>
      <c r="P10" s="573" t="s">
        <v>
801</v>
      </c>
      <c r="Q10" s="3203" t="s">
        <v>
6028</v>
      </c>
    </row>
    <row r="11" spans="1:24" s="1761" customFormat="1" ht="18" customHeight="1">
      <c r="A11" s="1762" t="s">
        <v>
465</v>
      </c>
      <c r="B11" s="582">
        <v>
387</v>
      </c>
      <c r="C11" s="3211">
        <v>
52.9</v>
      </c>
      <c r="D11" s="582">
        <v>
1134</v>
      </c>
      <c r="E11" s="3211">
        <v>
25.8</v>
      </c>
      <c r="F11" s="582">
        <v>
588</v>
      </c>
      <c r="G11" s="3211">
        <v>
80.3</v>
      </c>
      <c r="H11" s="582">
        <v>
1492</v>
      </c>
      <c r="I11" s="3211">
        <v>
40.799999999999997</v>
      </c>
      <c r="J11" s="582">
        <v>
634</v>
      </c>
      <c r="K11" s="3211">
        <v>
86.6</v>
      </c>
      <c r="L11" s="582">
        <v>
1713</v>
      </c>
      <c r="M11" s="3211">
        <v>
46.8</v>
      </c>
      <c r="N11" s="582">
        <v>
478</v>
      </c>
      <c r="O11" s="3211">
        <v>
65.3</v>
      </c>
      <c r="P11" s="582">
        <v>
1541</v>
      </c>
      <c r="Q11" s="3211">
        <v>
35.1</v>
      </c>
    </row>
    <row r="12" spans="1:24" s="1771" customFormat="1" ht="18" customHeight="1">
      <c r="A12" s="1762">
        <v>
2</v>
      </c>
      <c r="B12" s="582">
        <v>
102</v>
      </c>
      <c r="C12" s="3211">
        <v>
27.9</v>
      </c>
      <c r="D12" s="582">
        <v>
274</v>
      </c>
      <c r="E12" s="3211">
        <v>
12.5</v>
      </c>
      <c r="F12" s="582">
        <v>
351</v>
      </c>
      <c r="G12" s="3211">
        <v>
48.1</v>
      </c>
      <c r="H12" s="582">
        <v>
898</v>
      </c>
      <c r="I12" s="3211">
        <v>
24.6</v>
      </c>
      <c r="J12" s="582">
        <v>
327</v>
      </c>
      <c r="K12" s="3211">
        <v>
44.8</v>
      </c>
      <c r="L12" s="582">
        <v>
874</v>
      </c>
      <c r="M12" s="3211">
        <v>
23.9</v>
      </c>
      <c r="N12" s="582">
        <v>
182</v>
      </c>
      <c r="O12" s="3211">
        <v>
24.9</v>
      </c>
      <c r="P12" s="582">
        <v>
610</v>
      </c>
      <c r="Q12" s="3211">
        <v>
13.9</v>
      </c>
    </row>
    <row r="13" spans="1:24" s="1759" customFormat="1" ht="18" customHeight="1">
      <c r="A13" s="1760">
        <v>
3</v>
      </c>
      <c r="B13" s="311" t="s">
        <v>
374</v>
      </c>
      <c r="C13" s="3212" t="s">
        <v>
374</v>
      </c>
      <c r="D13" s="311" t="s">
        <v>
374</v>
      </c>
      <c r="E13" s="3212" t="s">
        <v>
374</v>
      </c>
      <c r="F13" s="311">
        <v>
415</v>
      </c>
      <c r="G13" s="3212">
        <v>
56.8</v>
      </c>
      <c r="H13" s="311">
        <v>
1072</v>
      </c>
      <c r="I13" s="3212">
        <v>
29.4</v>
      </c>
      <c r="J13" s="311">
        <v>
440</v>
      </c>
      <c r="K13" s="3212">
        <v>
60.3</v>
      </c>
      <c r="L13" s="311">
        <v>
1183</v>
      </c>
      <c r="M13" s="3212">
        <v>
32.4</v>
      </c>
      <c r="N13" s="311">
        <v>
234</v>
      </c>
      <c r="O13" s="3212">
        <v>
32.1</v>
      </c>
      <c r="P13" s="311">
        <v>
770</v>
      </c>
      <c r="Q13" s="3212">
        <v>
17.600000000000001</v>
      </c>
    </row>
    <row r="14" spans="1:24" s="1758" customFormat="1" ht="15" customHeight="1">
      <c r="A14" s="1770"/>
      <c r="B14" s="476"/>
      <c r="C14" s="476"/>
      <c r="D14" s="476"/>
      <c r="E14" s="476"/>
      <c r="F14" s="476"/>
      <c r="G14" s="476"/>
      <c r="H14" s="476"/>
      <c r="I14" s="476"/>
      <c r="J14" s="3204"/>
      <c r="K14" s="3204"/>
      <c r="L14" s="3204"/>
      <c r="M14" s="3204"/>
      <c r="N14" s="3204"/>
      <c r="O14" s="3204"/>
      <c r="P14" s="3204"/>
      <c r="Q14" s="3204"/>
    </row>
    <row r="15" spans="1:24" s="1758" customFormat="1" ht="15" customHeight="1" thickBot="1">
      <c r="A15" s="1772"/>
      <c r="B15" s="476"/>
      <c r="C15" s="476"/>
      <c r="D15" s="476"/>
      <c r="E15" s="476"/>
      <c r="F15" s="476"/>
      <c r="G15" s="476"/>
      <c r="H15" s="476"/>
      <c r="I15" s="476"/>
      <c r="J15" s="476"/>
      <c r="K15" s="476"/>
      <c r="L15" s="476"/>
      <c r="M15" s="476"/>
      <c r="N15" s="212"/>
      <c r="O15" s="212"/>
      <c r="P15" s="212"/>
      <c r="Q15" s="212"/>
    </row>
    <row r="16" spans="1:24" s="1767" customFormat="1" ht="18" customHeight="1" thickTop="1">
      <c r="A16" s="5471" t="s">
        <v>
6032</v>
      </c>
      <c r="B16" s="5469" t="s">
        <v>
2838</v>
      </c>
      <c r="C16" s="5468"/>
      <c r="D16" s="5468"/>
      <c r="E16" s="5470"/>
      <c r="F16" s="5468" t="s">
        <v>
2837</v>
      </c>
      <c r="G16" s="5468"/>
      <c r="H16" s="5468"/>
      <c r="I16" s="5468"/>
      <c r="J16" s="5469" t="s">
        <v>
2836</v>
      </c>
      <c r="K16" s="5468"/>
      <c r="L16" s="5468"/>
      <c r="M16" s="5470"/>
      <c r="N16" s="5469" t="s">
        <v>
6027</v>
      </c>
      <c r="O16" s="5468"/>
      <c r="P16" s="5468"/>
      <c r="Q16" s="5468"/>
    </row>
    <row r="17" spans="1:17" s="1767" customFormat="1" ht="18" customHeight="1">
      <c r="A17" s="5472"/>
      <c r="B17" s="5465" t="s">
        <v>
6020</v>
      </c>
      <c r="C17" s="5466" t="s">
        <v>
6035</v>
      </c>
      <c r="D17" s="5466" t="s">
        <v>
6035</v>
      </c>
      <c r="E17" s="5467" t="s">
        <v>
6035</v>
      </c>
      <c r="F17" s="5465" t="s">
        <v>
6020</v>
      </c>
      <c r="G17" s="5466" t="s">
        <v>
6035</v>
      </c>
      <c r="H17" s="5466" t="s">
        <v>
6035</v>
      </c>
      <c r="I17" s="5467" t="s">
        <v>
6035</v>
      </c>
      <c r="J17" s="5465" t="s">
        <v>
6022</v>
      </c>
      <c r="K17" s="5466" t="s">
        <v>
6035</v>
      </c>
      <c r="L17" s="5466" t="s">
        <v>
6035</v>
      </c>
      <c r="M17" s="5467" t="s">
        <v>
6035</v>
      </c>
      <c r="N17" s="5465" t="s">
        <v>
6021</v>
      </c>
      <c r="O17" s="5466"/>
      <c r="P17" s="5466"/>
      <c r="Q17" s="5466"/>
    </row>
    <row r="18" spans="1:17" s="1767" customFormat="1" ht="24.95" customHeight="1">
      <c r="A18" s="5473"/>
      <c r="B18" s="3209" t="s">
        <v>
6025</v>
      </c>
      <c r="C18" s="3208" t="s">
        <v>
6024</v>
      </c>
      <c r="D18" s="3210" t="s">
        <v>
6026</v>
      </c>
      <c r="E18" s="3206" t="s">
        <v>
6023</v>
      </c>
      <c r="F18" s="3209" t="s">
        <v>
6025</v>
      </c>
      <c r="G18" s="3208" t="s">
        <v>
6024</v>
      </c>
      <c r="H18" s="3210" t="s">
        <v>
6026</v>
      </c>
      <c r="I18" s="3206" t="s">
        <v>
6023</v>
      </c>
      <c r="J18" s="3209" t="s">
        <v>
6025</v>
      </c>
      <c r="K18" s="3208" t="s">
        <v>
6024</v>
      </c>
      <c r="L18" s="3210" t="s">
        <v>
6026</v>
      </c>
      <c r="M18" s="3206" t="s">
        <v>
6023</v>
      </c>
      <c r="N18" s="3209" t="s">
        <v>
6025</v>
      </c>
      <c r="O18" s="3208" t="s">
        <v>
6024</v>
      </c>
      <c r="P18" s="3210" t="s">
        <v>
6026</v>
      </c>
      <c r="Q18" s="3207" t="s">
        <v>
6023</v>
      </c>
    </row>
    <row r="19" spans="1:17" s="1758" customFormat="1" ht="18" customHeight="1">
      <c r="A19" s="1766"/>
      <c r="B19" s="573" t="s">
        <v>
2829</v>
      </c>
      <c r="C19" s="3203" t="s">
        <v>
6028</v>
      </c>
      <c r="D19" s="573" t="s">
        <v>
801</v>
      </c>
      <c r="E19" s="3203" t="s">
        <v>
6028</v>
      </c>
      <c r="F19" s="573" t="s">
        <v>
2829</v>
      </c>
      <c r="G19" s="3203" t="s">
        <v>
6028</v>
      </c>
      <c r="H19" s="573" t="s">
        <v>
801</v>
      </c>
      <c r="I19" s="3203" t="s">
        <v>
6028</v>
      </c>
      <c r="J19" s="573" t="s">
        <v>
2829</v>
      </c>
      <c r="K19" s="3203" t="s">
        <v>
6028</v>
      </c>
      <c r="L19" s="573" t="s">
        <v>
801</v>
      </c>
      <c r="M19" s="3203" t="s">
        <v>
6028</v>
      </c>
      <c r="N19" s="573" t="s">
        <v>
2829</v>
      </c>
      <c r="O19" s="3203" t="s">
        <v>
6028</v>
      </c>
      <c r="P19" s="573" t="s">
        <v>
801</v>
      </c>
      <c r="Q19" s="3203" t="s">
        <v>
6028</v>
      </c>
    </row>
    <row r="20" spans="1:17" s="1761" customFormat="1" ht="18" customHeight="1">
      <c r="A20" s="1762" t="s">
        <v>
465</v>
      </c>
      <c r="B20" s="582">
        <v>
512</v>
      </c>
      <c r="C20" s="3211">
        <v>
69.900000000000006</v>
      </c>
      <c r="D20" s="582">
        <v>
1395</v>
      </c>
      <c r="E20" s="3211">
        <v>
38.1</v>
      </c>
      <c r="F20" s="582">
        <v>
522</v>
      </c>
      <c r="G20" s="3211">
        <v>
71.3</v>
      </c>
      <c r="H20" s="582">
        <v>
1471</v>
      </c>
      <c r="I20" s="3211">
        <v>
40.200000000000003</v>
      </c>
      <c r="J20" s="582">
        <v>
270</v>
      </c>
      <c r="K20" s="3211">
        <v>
73.8</v>
      </c>
      <c r="L20" s="582">
        <v>
777</v>
      </c>
      <c r="M20" s="3211">
        <v>
42.5</v>
      </c>
      <c r="N20" s="582">
        <v>
603</v>
      </c>
      <c r="O20" s="3211">
        <v>
82.4</v>
      </c>
      <c r="P20" s="582">
        <v>
1946</v>
      </c>
      <c r="Q20" s="3211">
        <v>
44.3</v>
      </c>
    </row>
    <row r="21" spans="1:17" s="1771" customFormat="1" ht="18" customHeight="1">
      <c r="A21" s="1762">
        <v>
2</v>
      </c>
      <c r="B21" s="582">
        <v>
321</v>
      </c>
      <c r="C21" s="3211">
        <v>
44</v>
      </c>
      <c r="D21" s="582">
        <v>
855</v>
      </c>
      <c r="E21" s="3211">
        <v>
23.4</v>
      </c>
      <c r="F21" s="582">
        <v>
232</v>
      </c>
      <c r="G21" s="3211">
        <v>
31.8</v>
      </c>
      <c r="H21" s="582">
        <v>
612</v>
      </c>
      <c r="I21" s="3211">
        <v>
16.8</v>
      </c>
      <c r="J21" s="582">
        <v>
102</v>
      </c>
      <c r="K21" s="3211">
        <v>
27.9</v>
      </c>
      <c r="L21" s="582">
        <v>
272</v>
      </c>
      <c r="M21" s="3211">
        <v>
14.9</v>
      </c>
      <c r="N21" s="582">
        <v>
320</v>
      </c>
      <c r="O21" s="3211">
        <v>
43.8</v>
      </c>
      <c r="P21" s="582">
        <v>
1056</v>
      </c>
      <c r="Q21" s="3211">
        <v>
24.1</v>
      </c>
    </row>
    <row r="22" spans="1:17" s="1759" customFormat="1" ht="18" customHeight="1">
      <c r="A22" s="1760">
        <v>
3</v>
      </c>
      <c r="B22" s="311">
        <v>
394</v>
      </c>
      <c r="C22" s="3212">
        <v>
54</v>
      </c>
      <c r="D22" s="311">
        <v>
1046</v>
      </c>
      <c r="E22" s="3212">
        <v>
28.7</v>
      </c>
      <c r="F22" s="311">
        <v>
358</v>
      </c>
      <c r="G22" s="3212">
        <v>
49</v>
      </c>
      <c r="H22" s="311">
        <v>
996</v>
      </c>
      <c r="I22" s="3212">
        <v>
27.3</v>
      </c>
      <c r="J22" s="311">
        <v>
180</v>
      </c>
      <c r="K22" s="3212">
        <v>
49.3</v>
      </c>
      <c r="L22" s="311">
        <v>
491</v>
      </c>
      <c r="M22" s="3212">
        <v>
26.9</v>
      </c>
      <c r="N22" s="311">
        <v>
466</v>
      </c>
      <c r="O22" s="3212">
        <v>
63.8</v>
      </c>
      <c r="P22" s="311">
        <v>
1534</v>
      </c>
      <c r="Q22" s="3212">
        <v>
35</v>
      </c>
    </row>
    <row r="23" spans="1:17" s="1758" customFormat="1" ht="15" customHeight="1">
      <c r="A23" s="1770"/>
      <c r="B23" s="476"/>
      <c r="C23" s="476"/>
      <c r="D23" s="476"/>
      <c r="E23" s="476"/>
      <c r="F23" s="3204"/>
      <c r="G23" s="3204"/>
      <c r="H23" s="3204"/>
      <c r="I23" s="3204"/>
      <c r="J23" s="3204"/>
      <c r="K23" s="3204"/>
      <c r="L23" s="3204"/>
      <c r="M23" s="3204"/>
      <c r="N23" s="3204"/>
      <c r="O23" s="3204"/>
      <c r="P23" s="3204"/>
      <c r="Q23" s="3204"/>
    </row>
    <row r="24" spans="1:17" s="1758" customFormat="1" ht="15" customHeight="1" thickBot="1">
      <c r="B24" s="211"/>
      <c r="C24" s="211"/>
      <c r="D24" s="211"/>
      <c r="E24" s="211"/>
      <c r="F24" s="211"/>
      <c r="G24" s="211"/>
      <c r="H24" s="211"/>
      <c r="I24" s="211"/>
      <c r="J24" s="211"/>
      <c r="K24" s="211"/>
      <c r="L24" s="211"/>
      <c r="M24" s="211"/>
      <c r="N24" s="211"/>
      <c r="O24" s="211"/>
      <c r="P24" s="211"/>
      <c r="Q24" s="211"/>
    </row>
    <row r="25" spans="1:17" s="1767" customFormat="1" ht="18" customHeight="1" thickTop="1">
      <c r="A25" s="5471" t="s">
        <v>
6032</v>
      </c>
      <c r="B25" s="5469" t="s">
        <v>
2835</v>
      </c>
      <c r="C25" s="5468"/>
      <c r="D25" s="5468"/>
      <c r="E25" s="5470"/>
      <c r="F25" s="5468" t="s">
        <v>
2834</v>
      </c>
      <c r="G25" s="5468"/>
      <c r="H25" s="5468"/>
      <c r="I25" s="5470"/>
      <c r="J25" s="5469" t="s">
        <v>
2833</v>
      </c>
      <c r="K25" s="5468"/>
      <c r="L25" s="5468"/>
      <c r="M25" s="5468"/>
      <c r="N25" s="5469" t="s">
        <v>
2832</v>
      </c>
      <c r="O25" s="5468"/>
      <c r="P25" s="5468"/>
      <c r="Q25" s="5468"/>
    </row>
    <row r="26" spans="1:17" s="1767" customFormat="1" ht="18" customHeight="1">
      <c r="A26" s="5472"/>
      <c r="B26" s="5465" t="s">
        <v>
6022</v>
      </c>
      <c r="C26" s="5466" t="s">
        <v>
6035</v>
      </c>
      <c r="D26" s="5466" t="s">
        <v>
6035</v>
      </c>
      <c r="E26" s="5467" t="s">
        <v>
6035</v>
      </c>
      <c r="F26" s="5465" t="s">
        <v>
6021</v>
      </c>
      <c r="G26" s="5466" t="s">
        <v>
6035</v>
      </c>
      <c r="H26" s="5466" t="s">
        <v>
6035</v>
      </c>
      <c r="I26" s="5467" t="s">
        <v>
6035</v>
      </c>
      <c r="J26" s="5465" t="s">
        <v>
6021</v>
      </c>
      <c r="K26" s="5466" t="s">
        <v>
6035</v>
      </c>
      <c r="L26" s="5466" t="s">
        <v>
6035</v>
      </c>
      <c r="M26" s="5467" t="s">
        <v>
6035</v>
      </c>
      <c r="N26" s="5465" t="s">
        <v>
6019</v>
      </c>
      <c r="O26" s="5466"/>
      <c r="P26" s="5466"/>
      <c r="Q26" s="5466"/>
    </row>
    <row r="27" spans="1:17" s="1767" customFormat="1" ht="24.95" customHeight="1">
      <c r="A27" s="5473"/>
      <c r="B27" s="3209" t="s">
        <v>
6025</v>
      </c>
      <c r="C27" s="3208" t="s">
        <v>
6024</v>
      </c>
      <c r="D27" s="3210" t="s">
        <v>
6026</v>
      </c>
      <c r="E27" s="3206" t="s">
        <v>
6023</v>
      </c>
      <c r="F27" s="3209" t="s">
        <v>
6025</v>
      </c>
      <c r="G27" s="3208" t="s">
        <v>
6024</v>
      </c>
      <c r="H27" s="3210" t="s">
        <v>
6026</v>
      </c>
      <c r="I27" s="3206" t="s">
        <v>
6023</v>
      </c>
      <c r="J27" s="3209" t="s">
        <v>
6025</v>
      </c>
      <c r="K27" s="3208" t="s">
        <v>
6024</v>
      </c>
      <c r="L27" s="3210" t="s">
        <v>
6026</v>
      </c>
      <c r="M27" s="3206" t="s">
        <v>
6023</v>
      </c>
      <c r="N27" s="3209" t="s">
        <v>
6025</v>
      </c>
      <c r="O27" s="3208" t="s">
        <v>
6024</v>
      </c>
      <c r="P27" s="3210" t="s">
        <v>
6026</v>
      </c>
      <c r="Q27" s="3207" t="s">
        <v>
6023</v>
      </c>
    </row>
    <row r="28" spans="1:17" s="1758" customFormat="1" ht="18" customHeight="1">
      <c r="A28" s="1766"/>
      <c r="B28" s="573" t="s">
        <v>
2829</v>
      </c>
      <c r="C28" s="3203" t="s">
        <v>
6028</v>
      </c>
      <c r="D28" s="573" t="s">
        <v>
801</v>
      </c>
      <c r="E28" s="3203" t="s">
        <v>
6028</v>
      </c>
      <c r="F28" s="573" t="s">
        <v>
2829</v>
      </c>
      <c r="G28" s="3203" t="s">
        <v>
6028</v>
      </c>
      <c r="H28" s="573" t="s">
        <v>
801</v>
      </c>
      <c r="I28" s="3203" t="s">
        <v>
6028</v>
      </c>
      <c r="J28" s="573" t="s">
        <v>
2829</v>
      </c>
      <c r="K28" s="3203" t="s">
        <v>
6028</v>
      </c>
      <c r="L28" s="573" t="s">
        <v>
801</v>
      </c>
      <c r="M28" s="3203" t="s">
        <v>
6028</v>
      </c>
      <c r="N28" s="573" t="s">
        <v>
2829</v>
      </c>
      <c r="O28" s="3203" t="s">
        <v>
6028</v>
      </c>
      <c r="P28" s="573" t="s">
        <v>
801</v>
      </c>
      <c r="Q28" s="3203" t="s">
        <v>
6028</v>
      </c>
    </row>
    <row r="29" spans="1:17" s="1761" customFormat="1" ht="18" customHeight="1">
      <c r="A29" s="1762" t="s">
        <v>
465</v>
      </c>
      <c r="B29" s="582">
        <v>
287</v>
      </c>
      <c r="C29" s="3211">
        <v>
78.400000000000006</v>
      </c>
      <c r="D29" s="582">
        <v>
749</v>
      </c>
      <c r="E29" s="3211">
        <v>
40.9</v>
      </c>
      <c r="F29" s="582">
        <v>
303</v>
      </c>
      <c r="G29" s="3211">
        <v>
82.8</v>
      </c>
      <c r="H29" s="582">
        <v>
878</v>
      </c>
      <c r="I29" s="3211">
        <v>
40</v>
      </c>
      <c r="J29" s="582">
        <v>
637</v>
      </c>
      <c r="K29" s="3211">
        <v>
87</v>
      </c>
      <c r="L29" s="582">
        <v>
1803</v>
      </c>
      <c r="M29" s="3211">
        <v>
41.1</v>
      </c>
      <c r="N29" s="582">
        <v>
308</v>
      </c>
      <c r="O29" s="3211">
        <v>
84.2</v>
      </c>
      <c r="P29" s="582">
        <v>
884</v>
      </c>
      <c r="Q29" s="3211">
        <v>
40.299999999999997</v>
      </c>
    </row>
    <row r="30" spans="1:17" s="1771" customFormat="1" ht="18" customHeight="1">
      <c r="A30" s="1762">
        <v>
2</v>
      </c>
      <c r="B30" s="582">
        <v>
113</v>
      </c>
      <c r="C30" s="3211">
        <v>
31</v>
      </c>
      <c r="D30" s="582">
        <v>
353</v>
      </c>
      <c r="E30" s="3211">
        <v>
19.3</v>
      </c>
      <c r="F30" s="582">
        <v>
215</v>
      </c>
      <c r="G30" s="3211">
        <v>
29.5</v>
      </c>
      <c r="H30" s="582">
        <v>
663</v>
      </c>
      <c r="I30" s="3211">
        <v>
15.1</v>
      </c>
      <c r="J30" s="582" t="s">
        <v>
6029</v>
      </c>
      <c r="K30" s="3211" t="s">
        <v>
6029</v>
      </c>
      <c r="L30" s="582" t="s">
        <v>
6029</v>
      </c>
      <c r="M30" s="3211" t="s">
        <v>
6029</v>
      </c>
      <c r="N30" s="582">
        <v>
157</v>
      </c>
      <c r="O30" s="3211">
        <v>
43</v>
      </c>
      <c r="P30" s="582">
        <v>
444</v>
      </c>
      <c r="Q30" s="3211">
        <v>
20.3</v>
      </c>
    </row>
    <row r="31" spans="1:17" s="1759" customFormat="1" ht="18" customHeight="1">
      <c r="A31" s="1760">
        <v>
3</v>
      </c>
      <c r="B31" s="311">
        <v>
160</v>
      </c>
      <c r="C31" s="3212">
        <v>
43.8</v>
      </c>
      <c r="D31" s="311">
        <v>
427</v>
      </c>
      <c r="E31" s="3212">
        <v>
23.4</v>
      </c>
      <c r="F31" s="311">
        <v>
347</v>
      </c>
      <c r="G31" s="3212">
        <v>
47.5</v>
      </c>
      <c r="H31" s="311">
        <v>
995</v>
      </c>
      <c r="I31" s="3212">
        <v>
22.7</v>
      </c>
      <c r="J31" s="311" t="s">
        <v>
374</v>
      </c>
      <c r="K31" s="3212" t="s">
        <v>
374</v>
      </c>
      <c r="L31" s="311" t="s">
        <v>
374</v>
      </c>
      <c r="M31" s="3212" t="s">
        <v>
374</v>
      </c>
      <c r="N31" s="311">
        <v>
203</v>
      </c>
      <c r="O31" s="3212">
        <v>
55.6</v>
      </c>
      <c r="P31" s="311">
        <v>
559</v>
      </c>
      <c r="Q31" s="3212">
        <v>
25.5</v>
      </c>
    </row>
    <row r="32" spans="1:17" s="1758" customFormat="1" ht="15" customHeight="1">
      <c r="A32" s="1770"/>
      <c r="B32" s="3204"/>
      <c r="C32" s="3204"/>
      <c r="D32" s="3204"/>
      <c r="E32" s="3204"/>
      <c r="F32" s="3204"/>
      <c r="G32" s="3204"/>
      <c r="H32" s="3204"/>
      <c r="I32" s="3204"/>
      <c r="J32" s="476"/>
      <c r="K32" s="476"/>
      <c r="L32" s="476"/>
      <c r="M32" s="476"/>
      <c r="N32" s="476"/>
      <c r="O32" s="476"/>
      <c r="P32" s="476"/>
      <c r="Q32" s="476"/>
    </row>
    <row r="33" spans="1:17" s="1758" customFormat="1" ht="21.95" customHeight="1">
      <c r="B33" s="211"/>
      <c r="C33" s="211"/>
      <c r="D33" s="211"/>
      <c r="E33" s="211"/>
      <c r="F33" s="211"/>
      <c r="G33" s="211"/>
      <c r="H33" s="211"/>
      <c r="I33" s="211"/>
      <c r="J33" s="211"/>
      <c r="K33" s="211"/>
      <c r="L33" s="5492" t="s">
        <v>
7804</v>
      </c>
      <c r="M33" s="5492"/>
      <c r="N33" s="5492"/>
      <c r="O33" s="5492"/>
      <c r="P33" s="5492"/>
      <c r="Q33" s="5492"/>
    </row>
    <row r="34" spans="1:17" s="1758" customFormat="1" ht="15" customHeight="1" thickBot="1">
      <c r="A34" s="1770"/>
      <c r="B34" s="3204"/>
      <c r="C34" s="3204"/>
      <c r="D34" s="3204"/>
      <c r="E34" s="3204"/>
      <c r="F34" s="3204"/>
      <c r="G34" s="3204"/>
      <c r="H34" s="3204"/>
      <c r="I34" s="3204"/>
      <c r="J34" s="476"/>
      <c r="K34" s="476"/>
      <c r="L34" s="1767"/>
      <c r="M34" s="1767"/>
      <c r="N34" s="1768"/>
      <c r="O34" s="1768"/>
      <c r="P34" s="1768"/>
      <c r="Q34" s="486" t="s">
        <v>
4332</v>
      </c>
    </row>
    <row r="35" spans="1:17" s="1767" customFormat="1" ht="18" customHeight="1" thickTop="1">
      <c r="A35" s="5471" t="s">
        <v>
6032</v>
      </c>
      <c r="B35" s="5469" t="s">
        <v>
2831</v>
      </c>
      <c r="C35" s="5468"/>
      <c r="D35" s="5468"/>
      <c r="E35" s="5468"/>
      <c r="F35" s="5476" t="s">
        <v>
9647</v>
      </c>
      <c r="G35" s="5477"/>
      <c r="H35" s="5477"/>
      <c r="I35" s="5477"/>
      <c r="J35" s="3205"/>
      <c r="K35" s="3205"/>
      <c r="M35" s="5478" t="s">
        <v>
493</v>
      </c>
      <c r="N35" s="5479"/>
      <c r="O35" s="5488" t="s">
        <v>
2830</v>
      </c>
      <c r="P35" s="5489"/>
      <c r="Q35" s="5489"/>
    </row>
    <row r="36" spans="1:17" s="1767" customFormat="1" ht="18" customHeight="1">
      <c r="A36" s="5472"/>
      <c r="B36" s="5465" t="s">
        <v>
6020</v>
      </c>
      <c r="C36" s="5466"/>
      <c r="D36" s="5466"/>
      <c r="E36" s="5467"/>
      <c r="F36" s="5465" t="s">
        <v>
6022</v>
      </c>
      <c r="G36" s="5466"/>
      <c r="H36" s="5466"/>
      <c r="I36" s="5466"/>
      <c r="J36" s="3205"/>
      <c r="K36" s="3205"/>
      <c r="M36" s="5480"/>
      <c r="N36" s="5481"/>
      <c r="O36" s="5490" t="s">
        <v>
6499</v>
      </c>
      <c r="P36" s="5491"/>
      <c r="Q36" s="5491"/>
    </row>
    <row r="37" spans="1:17" s="1767" customFormat="1" ht="24.95" customHeight="1">
      <c r="A37" s="5473"/>
      <c r="B37" s="3209" t="s">
        <v>
6025</v>
      </c>
      <c r="C37" s="3208" t="s">
        <v>
6024</v>
      </c>
      <c r="D37" s="3210" t="s">
        <v>
6026</v>
      </c>
      <c r="E37" s="3206" t="s">
        <v>
6023</v>
      </c>
      <c r="F37" s="3209" t="s">
        <v>
6025</v>
      </c>
      <c r="G37" s="3208" t="s">
        <v>
6024</v>
      </c>
      <c r="H37" s="3210" t="s">
        <v>
6026</v>
      </c>
      <c r="I37" s="3207" t="s">
        <v>
6023</v>
      </c>
      <c r="J37" s="3205"/>
      <c r="K37" s="3205"/>
      <c r="L37" s="1758"/>
      <c r="M37" s="5482"/>
      <c r="N37" s="5483"/>
      <c r="O37" s="3214" t="s">
        <v>
6498</v>
      </c>
      <c r="P37" s="3213" t="s">
        <v>
6030</v>
      </c>
      <c r="Q37" s="3214" t="s">
        <v>
6031</v>
      </c>
    </row>
    <row r="38" spans="1:17" s="1758" customFormat="1" ht="18" customHeight="1">
      <c r="A38" s="1766"/>
      <c r="B38" s="573" t="s">
        <v>
2829</v>
      </c>
      <c r="C38" s="3203" t="s">
        <v>
6028</v>
      </c>
      <c r="D38" s="573" t="s">
        <v>
801</v>
      </c>
      <c r="E38" s="3203" t="s">
        <v>
6028</v>
      </c>
      <c r="F38" s="573" t="s">
        <v>
2829</v>
      </c>
      <c r="G38" s="3203" t="s">
        <v>
6028</v>
      </c>
      <c r="H38" s="573" t="s">
        <v>
801</v>
      </c>
      <c r="I38" s="3203" t="s">
        <v>
6028</v>
      </c>
      <c r="J38" s="211"/>
      <c r="K38" s="211"/>
      <c r="L38" s="1761"/>
      <c r="M38" s="1765"/>
      <c r="N38" s="1764"/>
      <c r="O38" s="1763" t="s">
        <v>
476</v>
      </c>
      <c r="P38" s="1763" t="s">
        <v>
2829</v>
      </c>
      <c r="Q38" s="1763" t="s">
        <v>
801</v>
      </c>
    </row>
    <row r="39" spans="1:17" s="1761" customFormat="1" ht="18" customHeight="1">
      <c r="A39" s="1762" t="s">
        <v>
465</v>
      </c>
      <c r="B39" s="582" t="s">
        <v>
374</v>
      </c>
      <c r="C39" s="3211" t="s">
        <v>
6029</v>
      </c>
      <c r="D39" s="582" t="s">
        <v>
6029</v>
      </c>
      <c r="E39" s="3211" t="s">
        <v>
6029</v>
      </c>
      <c r="F39" s="582" t="s">
        <v>
374</v>
      </c>
      <c r="G39" s="3211" t="s">
        <v>
6029</v>
      </c>
      <c r="H39" s="582" t="s">
        <v>
6029</v>
      </c>
      <c r="I39" s="3211" t="s">
        <v>
6029</v>
      </c>
      <c r="J39" s="1553"/>
      <c r="K39" s="1553"/>
      <c r="M39" s="5486" t="s">
        <v>
2819</v>
      </c>
      <c r="N39" s="5487"/>
      <c r="O39" s="583">
        <v>
172</v>
      </c>
      <c r="P39" s="582">
        <v>
403</v>
      </c>
      <c r="Q39" s="582">
        <v>
3097</v>
      </c>
    </row>
    <row r="40" spans="1:17" s="1761" customFormat="1" ht="18" customHeight="1">
      <c r="A40" s="1762">
        <v>
2</v>
      </c>
      <c r="B40" s="582">
        <v>
354</v>
      </c>
      <c r="C40" s="3211">
        <v>
48.5</v>
      </c>
      <c r="D40" s="582">
        <v>
995</v>
      </c>
      <c r="E40" s="3211">
        <v>
22.7</v>
      </c>
      <c r="F40" s="582" t="s">
        <v>
374</v>
      </c>
      <c r="G40" s="3211" t="s">
        <v>
6029</v>
      </c>
      <c r="H40" s="582" t="s">
        <v>
6029</v>
      </c>
      <c r="I40" s="3211" t="s">
        <v>
6029</v>
      </c>
      <c r="J40" s="1553"/>
      <c r="K40" s="1553"/>
      <c r="L40" s="1759"/>
      <c r="M40" s="5486">
        <v>
2</v>
      </c>
      <c r="N40" s="5487"/>
      <c r="O40" s="583">
        <v>
16</v>
      </c>
      <c r="P40" s="582">
        <v>
53</v>
      </c>
      <c r="Q40" s="582">
        <v>
184</v>
      </c>
    </row>
    <row r="41" spans="1:17" s="1759" customFormat="1" ht="18" customHeight="1">
      <c r="A41" s="1760">
        <v>
3</v>
      </c>
      <c r="B41" s="311">
        <v>
490</v>
      </c>
      <c r="C41" s="3212">
        <v>
67.099999999999994</v>
      </c>
      <c r="D41" s="311">
        <v>
1450</v>
      </c>
      <c r="E41" s="3212">
        <v>
39.700000000000003</v>
      </c>
      <c r="F41" s="311">
        <v>
338</v>
      </c>
      <c r="G41" s="3212">
        <v>
92.6</v>
      </c>
      <c r="H41" s="311">
        <v>
909</v>
      </c>
      <c r="I41" s="3212">
        <v>
49.8</v>
      </c>
      <c r="J41" s="1378"/>
      <c r="K41" s="1378"/>
      <c r="L41" s="1758"/>
      <c r="M41" s="5484">
        <v>
3</v>
      </c>
      <c r="N41" s="5485"/>
      <c r="O41" s="311">
        <v>
29</v>
      </c>
      <c r="P41" s="311">
        <v>
47</v>
      </c>
      <c r="Q41" s="311">
        <v>
238</v>
      </c>
    </row>
    <row r="42" spans="1:17" s="1758" customFormat="1" ht="15" customHeight="1">
      <c r="A42" s="1758" t="s">
        <v>
9249</v>
      </c>
      <c r="B42" s="1708"/>
      <c r="C42" s="1708"/>
      <c r="D42" s="1708"/>
      <c r="E42" s="1708"/>
      <c r="F42" s="1708"/>
      <c r="G42" s="1708"/>
      <c r="H42" s="1708"/>
      <c r="I42" s="1708"/>
      <c r="J42" s="3204"/>
      <c r="K42" s="3204"/>
      <c r="M42" s="1758" t="s">
        <v>
9248</v>
      </c>
    </row>
    <row r="43" spans="1:17" s="1758" customFormat="1" ht="15" customHeight="1">
      <c r="A43" s="1758" t="s">
        <v>
6033</v>
      </c>
      <c r="B43" s="1708"/>
      <c r="C43" s="1708"/>
      <c r="D43" s="1708"/>
      <c r="E43" s="1708"/>
      <c r="F43" s="1708"/>
      <c r="G43" s="1708"/>
      <c r="H43" s="1708"/>
      <c r="I43" s="1708"/>
      <c r="J43" s="3204"/>
      <c r="K43" s="3204"/>
      <c r="L43" s="1708"/>
      <c r="M43" s="1758" t="s">
        <v>
7446</v>
      </c>
    </row>
    <row r="44" spans="1:17" s="1758" customFormat="1" ht="15" customHeight="1">
      <c r="A44" s="1758" t="s">
        <v>
6034</v>
      </c>
      <c r="B44" s="1708"/>
      <c r="C44" s="1708"/>
      <c r="D44" s="1708"/>
      <c r="E44" s="1708"/>
      <c r="F44" s="1708"/>
      <c r="G44" s="1708"/>
      <c r="H44" s="1708"/>
      <c r="I44" s="1708"/>
      <c r="J44" s="1708"/>
      <c r="K44" s="1708"/>
      <c r="L44" s="1708"/>
      <c r="M44" s="1708"/>
      <c r="N44" s="3204"/>
      <c r="O44" s="3204"/>
      <c r="P44" s="3204"/>
      <c r="Q44" s="211"/>
    </row>
    <row r="45" spans="1:17" s="1758" customFormat="1" ht="15" customHeight="1">
      <c r="A45" s="1758" t="s">
        <v>
9648</v>
      </c>
      <c r="B45" s="1708"/>
      <c r="C45" s="1708"/>
      <c r="D45" s="1708"/>
      <c r="E45" s="1708"/>
      <c r="F45" s="1708"/>
      <c r="G45" s="1708"/>
      <c r="H45" s="1708"/>
      <c r="I45" s="1708"/>
      <c r="J45" s="1708"/>
      <c r="K45" s="1708"/>
      <c r="L45" s="1708"/>
      <c r="M45" s="1708"/>
      <c r="N45" s="3204"/>
      <c r="O45" s="3204"/>
      <c r="P45" s="3204"/>
      <c r="Q45" s="211"/>
    </row>
    <row r="46" spans="1:17" s="1758" customFormat="1" ht="15" customHeight="1">
      <c r="A46" s="1758" t="s">
        <v>
9649</v>
      </c>
      <c r="B46" s="1708"/>
      <c r="C46" s="1708"/>
      <c r="D46" s="1708"/>
      <c r="E46" s="1708"/>
      <c r="F46" s="1708"/>
      <c r="G46" s="1708"/>
      <c r="H46" s="1708"/>
      <c r="I46" s="1708"/>
      <c r="J46" s="1708"/>
      <c r="K46" s="1708"/>
      <c r="L46" s="1708"/>
      <c r="M46" s="1708"/>
      <c r="N46" s="3204"/>
      <c r="O46" s="3204"/>
      <c r="P46" s="3204"/>
      <c r="Q46" s="211"/>
    </row>
    <row r="47" spans="1:17" s="1758" customFormat="1" ht="15" customHeight="1">
      <c r="A47" s="1758" t="s">
        <v>
9650</v>
      </c>
      <c r="B47" s="1708"/>
      <c r="C47" s="1708"/>
      <c r="D47" s="1708"/>
      <c r="E47" s="1708"/>
      <c r="F47" s="1708"/>
      <c r="G47" s="1708"/>
      <c r="H47" s="1708"/>
      <c r="I47" s="1708"/>
      <c r="J47" s="1708"/>
      <c r="K47" s="1708"/>
      <c r="L47" s="1708"/>
      <c r="M47" s="1708"/>
      <c r="N47" s="3204"/>
      <c r="O47" s="3204"/>
      <c r="P47" s="3204"/>
      <c r="Q47" s="211"/>
    </row>
    <row r="48" spans="1:17" s="1758" customFormat="1" ht="15" customHeight="1">
      <c r="A48" s="1758" t="s">
        <v>
2828</v>
      </c>
      <c r="B48" s="1708"/>
      <c r="C48" s="1708"/>
      <c r="D48" s="1708"/>
      <c r="E48" s="1708"/>
      <c r="F48" s="1708"/>
      <c r="G48" s="1708"/>
      <c r="H48" s="1708"/>
      <c r="I48" s="1708"/>
      <c r="J48" s="1708"/>
      <c r="K48" s="1708"/>
      <c r="L48" s="210"/>
      <c r="M48" s="1708"/>
      <c r="N48" s="3204"/>
      <c r="O48" s="3204"/>
      <c r="P48" s="3204"/>
      <c r="Q48" s="211"/>
    </row>
  </sheetData>
  <mergeCells count="43">
    <mergeCell ref="M41:N41"/>
    <mergeCell ref="M39:N39"/>
    <mergeCell ref="M40:N40"/>
    <mergeCell ref="N25:Q25"/>
    <mergeCell ref="N26:Q26"/>
    <mergeCell ref="O35:Q35"/>
    <mergeCell ref="O36:Q36"/>
    <mergeCell ref="J26:M26"/>
    <mergeCell ref="L33:Q33"/>
    <mergeCell ref="A35:A37"/>
    <mergeCell ref="B35:E35"/>
    <mergeCell ref="F35:I35"/>
    <mergeCell ref="N16:Q16"/>
    <mergeCell ref="J16:M16"/>
    <mergeCell ref="A16:A18"/>
    <mergeCell ref="B36:E36"/>
    <mergeCell ref="F36:I36"/>
    <mergeCell ref="A25:A27"/>
    <mergeCell ref="B25:E25"/>
    <mergeCell ref="F25:I25"/>
    <mergeCell ref="J25:M25"/>
    <mergeCell ref="M35:N37"/>
    <mergeCell ref="B17:E17"/>
    <mergeCell ref="B26:E26"/>
    <mergeCell ref="F26:I26"/>
    <mergeCell ref="A1:F1"/>
    <mergeCell ref="A2:F2"/>
    <mergeCell ref="B7:E7"/>
    <mergeCell ref="F7:I7"/>
    <mergeCell ref="A7:A9"/>
    <mergeCell ref="B8:E8"/>
    <mergeCell ref="F8:I8"/>
    <mergeCell ref="A5:Q5"/>
    <mergeCell ref="A3:Q3"/>
    <mergeCell ref="N8:Q8"/>
    <mergeCell ref="J7:M7"/>
    <mergeCell ref="N7:Q7"/>
    <mergeCell ref="J8:M8"/>
    <mergeCell ref="F17:I17"/>
    <mergeCell ref="J17:M17"/>
    <mergeCell ref="N17:Q17"/>
    <mergeCell ref="F16:I16"/>
    <mergeCell ref="B16:E16"/>
  </mergeCells>
  <phoneticPr fontId="25"/>
  <pageMargins left="0.70866141732283472" right="0.70866141732283472" top="0.74803149606299213" bottom="0.74803149606299213" header="0.31496062992125984" footer="0.3149606299212598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Z14"/>
  <sheetViews>
    <sheetView zoomScaleNormal="100" zoomScaleSheetLayoutView="100" workbookViewId="0">
      <selection activeCell="B23" sqref="B23"/>
    </sheetView>
  </sheetViews>
  <sheetFormatPr defaultColWidth="9" defaultRowHeight="14.25"/>
  <cols>
    <col min="1" max="1" width="17.75" style="1443" customWidth="1"/>
    <col min="2" max="6" width="20.75" style="1443" customWidth="1"/>
    <col min="7"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367" customFormat="1" ht="25.9" customHeight="1">
      <c r="A3" s="5419" t="s">
        <v>
7521</v>
      </c>
      <c r="B3" s="5419"/>
      <c r="C3" s="5419"/>
      <c r="D3" s="5419"/>
      <c r="E3" s="5419"/>
      <c r="F3" s="5419"/>
    </row>
    <row r="4" spans="1:26" s="211" customFormat="1" ht="15" customHeight="1">
      <c r="A4" s="1802"/>
      <c r="B4" s="1802"/>
      <c r="C4" s="1802"/>
      <c r="D4" s="1802"/>
      <c r="E4" s="1802"/>
      <c r="F4" s="1802"/>
    </row>
    <row r="5" spans="1:26" s="211" customFormat="1" ht="15" customHeight="1" thickBot="1">
      <c r="A5" s="212" t="s">
        <v>
9297</v>
      </c>
      <c r="F5" s="486" t="s">
        <v>
4332</v>
      </c>
    </row>
    <row r="6" spans="1:26" s="1795" customFormat="1" ht="18" customHeight="1" thickTop="1">
      <c r="A6" s="3416" t="s">
        <v>
2859</v>
      </c>
      <c r="B6" s="3411" t="s">
        <v>
188</v>
      </c>
      <c r="C6" s="3412" t="s">
        <v>
2858</v>
      </c>
      <c r="D6" s="3411" t="s">
        <v>
2857</v>
      </c>
      <c r="E6" s="3411" t="s">
        <v>
2856</v>
      </c>
      <c r="F6" s="3411" t="s">
        <v>
2855</v>
      </c>
    </row>
    <row r="7" spans="1:26" s="1795" customFormat="1" ht="18" customHeight="1">
      <c r="A7" s="1956" t="s">
        <v>
465</v>
      </c>
      <c r="B7" s="1801">
        <v>
274389</v>
      </c>
      <c r="C7" s="1800">
        <v>
163971</v>
      </c>
      <c r="D7" s="1800">
        <v>
66149</v>
      </c>
      <c r="E7" s="1800">
        <v>
20902</v>
      </c>
      <c r="F7" s="1800">
        <v>
23367</v>
      </c>
    </row>
    <row r="8" spans="1:26" s="1795" customFormat="1" ht="18" customHeight="1">
      <c r="A8" s="1389">
        <v>
2</v>
      </c>
      <c r="B8" s="29">
        <v>
177741</v>
      </c>
      <c r="C8" s="28">
        <v>
95896</v>
      </c>
      <c r="D8" s="28">
        <v>
36932</v>
      </c>
      <c r="E8" s="28">
        <v>
23021</v>
      </c>
      <c r="F8" s="28">
        <v>
21892</v>
      </c>
    </row>
    <row r="9" spans="1:26" s="1797" customFormat="1" ht="18" customHeight="1">
      <c r="A9" s="1380">
        <v>
3</v>
      </c>
      <c r="B9" s="1799">
        <f>
SUM(C9:F9)</f>
        <v>
175685</v>
      </c>
      <c r="C9" s="1798">
        <f>
SUM(C10:C12)</f>
        <v>
95801</v>
      </c>
      <c r="D9" s="1798">
        <f>
SUM(D10:D12)</f>
        <v>
41446</v>
      </c>
      <c r="E9" s="1798">
        <f>
SUM(E10:E12)</f>
        <v>
20205</v>
      </c>
      <c r="F9" s="1798">
        <f>
SUM(F10:F12)</f>
        <v>
18233</v>
      </c>
    </row>
    <row r="10" spans="1:26" s="1795" customFormat="1" ht="18" customHeight="1">
      <c r="A10" s="2594" t="s">
        <v>
2854</v>
      </c>
      <c r="B10" s="29">
        <f>
SUM(C10:F10)</f>
        <v>
42427</v>
      </c>
      <c r="C10" s="28">
        <v>
22472</v>
      </c>
      <c r="D10" s="28">
        <v>
8471</v>
      </c>
      <c r="E10" s="28">
        <v>
5952</v>
      </c>
      <c r="F10" s="28">
        <v>
5532</v>
      </c>
    </row>
    <row r="11" spans="1:26" s="1795" customFormat="1" ht="18" customHeight="1">
      <c r="A11" s="2594" t="s">
        <v>
2853</v>
      </c>
      <c r="B11" s="29">
        <f>
SUM(C11:F11)</f>
        <v>
88016</v>
      </c>
      <c r="C11" s="28">
        <v>
47462</v>
      </c>
      <c r="D11" s="28">
        <v>
21243</v>
      </c>
      <c r="E11" s="28">
        <v>
9476</v>
      </c>
      <c r="F11" s="28">
        <v>
9835</v>
      </c>
    </row>
    <row r="12" spans="1:26" s="1795" customFormat="1" ht="18" customHeight="1">
      <c r="A12" s="2595" t="s">
        <v>
2852</v>
      </c>
      <c r="B12" s="1796">
        <f>
SUM(C12:F12)</f>
        <v>
45242</v>
      </c>
      <c r="C12" s="1646">
        <v>
25867</v>
      </c>
      <c r="D12" s="1646">
        <v>
11732</v>
      </c>
      <c r="E12" s="1646">
        <v>
4777</v>
      </c>
      <c r="F12" s="1646">
        <v>
2866</v>
      </c>
    </row>
    <row r="13" spans="1:26" s="211" customFormat="1" ht="15" customHeight="1">
      <c r="A13" s="1382" t="s">
        <v>
4337</v>
      </c>
      <c r="B13" s="212"/>
    </row>
    <row r="14" spans="1:26" s="211" customFormat="1" ht="15" customHeight="1">
      <c r="A14" s="212" t="s">
        <v>
2851</v>
      </c>
      <c r="B14" s="1395"/>
    </row>
  </sheetData>
  <mergeCells count="3">
    <mergeCell ref="A3:F3"/>
    <mergeCell ref="A1:D1"/>
    <mergeCell ref="A2:D2"/>
  </mergeCells>
  <phoneticPr fontId="25"/>
  <pageMargins left="0.70866141732283472" right="0.70866141732283472" top="0.74803149606299213" bottom="0.74803149606299213" header="0.31496062992125984" footer="0.31496062992125984"/>
  <colBreaks count="1" manualBreakCount="1">
    <brk id="6"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AA17"/>
  <sheetViews>
    <sheetView zoomScaleNormal="100" zoomScaleSheetLayoutView="100" workbookViewId="0">
      <selection activeCell="B23" sqref="B23"/>
    </sheetView>
  </sheetViews>
  <sheetFormatPr defaultColWidth="9" defaultRowHeight="14.25"/>
  <cols>
    <col min="1" max="1" width="16.75" style="1443" customWidth="1"/>
    <col min="2" max="7" width="18.625" style="1443" customWidth="1"/>
    <col min="8" max="16384" width="9" style="1443"/>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367" customFormat="1" ht="25.9" customHeight="1">
      <c r="A3" s="5493" t="s">
        <v>
10098</v>
      </c>
      <c r="B3" s="5493"/>
      <c r="C3" s="5493"/>
      <c r="D3" s="5493"/>
      <c r="E3" s="5493"/>
      <c r="F3" s="5493"/>
      <c r="G3" s="5493"/>
    </row>
    <row r="4" spans="1:27" s="211" customFormat="1" ht="15" customHeight="1" thickBot="1">
      <c r="A4" s="1856"/>
      <c r="B4" s="1856"/>
      <c r="C4" s="4314"/>
      <c r="D4" s="1854"/>
      <c r="E4" s="1854"/>
      <c r="F4" s="1854"/>
      <c r="G4" s="486" t="s">
        <v>
494</v>
      </c>
    </row>
    <row r="5" spans="1:27" s="211" customFormat="1" ht="18" customHeight="1" thickTop="1">
      <c r="A5" s="5494" t="s">
        <v>
2938</v>
      </c>
      <c r="B5" s="4317" t="s">
        <v>
9889</v>
      </c>
      <c r="C5" s="5496" t="s">
        <v>
9887</v>
      </c>
      <c r="D5" s="5496"/>
      <c r="E5" s="5496"/>
      <c r="F5" s="5496"/>
      <c r="G5" s="5497"/>
    </row>
    <row r="6" spans="1:27" ht="18" customHeight="1">
      <c r="A6" s="5495"/>
      <c r="B6" s="4315" t="s">
        <v>
9888</v>
      </c>
      <c r="C6" s="1385" t="s">
        <v>
188</v>
      </c>
      <c r="D6" s="4325" t="s">
        <v>
2900</v>
      </c>
      <c r="E6" s="4315" t="s">
        <v>
2899</v>
      </c>
      <c r="F6" s="4315" t="s">
        <v>
2898</v>
      </c>
      <c r="G6" s="4316" t="s">
        <v>
2924</v>
      </c>
    </row>
    <row r="7" spans="1:27" s="211" customFormat="1" ht="18" customHeight="1">
      <c r="A7" s="4321"/>
      <c r="B7" s="4324" t="s">
        <v>
9891</v>
      </c>
      <c r="C7" s="4324" t="s">
        <v>
9892</v>
      </c>
      <c r="D7" s="4324" t="s">
        <v>
9892</v>
      </c>
      <c r="E7" s="4324" t="s">
        <v>
9892</v>
      </c>
      <c r="F7" s="4324" t="s">
        <v>
9892</v>
      </c>
      <c r="G7" s="4324" t="s">
        <v>
9892</v>
      </c>
      <c r="H7" s="3457"/>
      <c r="I7" s="3457"/>
      <c r="J7" s="3457"/>
      <c r="K7" s="3457"/>
      <c r="L7" s="3457"/>
    </row>
    <row r="8" spans="1:27" ht="18" customHeight="1">
      <c r="A8" s="4322" t="s">
        <v>
465</v>
      </c>
      <c r="B8" s="1861">
        <v>
10</v>
      </c>
      <c r="C8" s="1861">
        <v>
14159</v>
      </c>
      <c r="D8" s="1861">
        <v>
3706</v>
      </c>
      <c r="E8" s="1861">
        <v>
3481</v>
      </c>
      <c r="F8" s="1861">
        <v>
5681</v>
      </c>
      <c r="G8" s="1861">
        <v>
1291</v>
      </c>
    </row>
    <row r="9" spans="1:27" ht="18" customHeight="1">
      <c r="A9" s="4322">
        <v>
2</v>
      </c>
      <c r="B9" s="4318" t="s">
        <v>
9890</v>
      </c>
      <c r="C9" s="1861">
        <v>
6195</v>
      </c>
      <c r="D9" s="1861">
        <v>
1720</v>
      </c>
      <c r="E9" s="1861">
        <v>
1478</v>
      </c>
      <c r="F9" s="1861">
        <v>
1747</v>
      </c>
      <c r="G9" s="1861">
        <v>
1250</v>
      </c>
    </row>
    <row r="10" spans="1:27" s="1440" customFormat="1" ht="18" customHeight="1">
      <c r="A10" s="2592">
        <v>
3</v>
      </c>
      <c r="B10" s="4319">
        <f>
B11</f>
        <v>
2</v>
      </c>
      <c r="C10" s="1860">
        <f>
SUM(C11:C11)</f>
        <v>
7855</v>
      </c>
      <c r="D10" s="1860">
        <f>
SUM(D11:D11)</f>
        <v>
2412</v>
      </c>
      <c r="E10" s="1860">
        <f>
SUM(E11:E11)</f>
        <v>
1667</v>
      </c>
      <c r="F10" s="1860">
        <f>
SUM(F11:F11)</f>
        <v>
2489</v>
      </c>
      <c r="G10" s="1860">
        <f>
SUM(G11:G11)</f>
        <v>
1287</v>
      </c>
    </row>
    <row r="11" spans="1:27" ht="18" customHeight="1">
      <c r="A11" s="4323" t="s">
        <v>
2937</v>
      </c>
      <c r="B11" s="4320">
        <v>
2</v>
      </c>
      <c r="C11" s="1859">
        <f>
SUM(D11:G11)</f>
        <v>
7855</v>
      </c>
      <c r="D11" s="1859">
        <v>
2412</v>
      </c>
      <c r="E11" s="1859">
        <v>
1667</v>
      </c>
      <c r="F11" s="1859">
        <v>
2489</v>
      </c>
      <c r="G11" s="1859">
        <v>
1287</v>
      </c>
    </row>
    <row r="12" spans="1:27" s="211" customFormat="1" ht="15" customHeight="1">
      <c r="A12" s="1856" t="s">
        <v>
2936</v>
      </c>
      <c r="B12" s="1856"/>
      <c r="C12" s="1858"/>
      <c r="D12" s="1857"/>
      <c r="E12" s="1857"/>
      <c r="F12" s="1857"/>
      <c r="G12" s="1857"/>
    </row>
    <row r="13" spans="1:27" s="211" customFormat="1" ht="15" customHeight="1">
      <c r="A13" s="1856" t="s">
        <v>
4339</v>
      </c>
      <c r="B13" s="1856"/>
      <c r="C13" s="1856"/>
      <c r="D13" s="1856"/>
      <c r="E13" s="1855"/>
      <c r="F13" s="1854"/>
      <c r="G13" s="1854"/>
    </row>
    <row r="14" spans="1:27" s="211" customFormat="1" ht="15" customHeight="1">
      <c r="A14" s="1856" t="s">
        <v>
2935</v>
      </c>
      <c r="B14" s="1856"/>
      <c r="C14" s="1856"/>
      <c r="D14" s="1856"/>
      <c r="E14" s="1855"/>
      <c r="F14" s="1854"/>
      <c r="G14" s="1854"/>
    </row>
    <row r="15" spans="1:27" s="211" customFormat="1" ht="15" customHeight="1">
      <c r="A15" s="1856" t="s">
        <v>
10428</v>
      </c>
      <c r="B15" s="1856"/>
      <c r="C15" s="1856"/>
      <c r="D15" s="1856"/>
      <c r="E15" s="1855"/>
      <c r="F15" s="1854"/>
      <c r="G15" s="1854"/>
    </row>
    <row r="16" spans="1:27" s="211" customFormat="1" ht="15" customHeight="1">
      <c r="A16" s="1855" t="s">
        <v>
2896</v>
      </c>
      <c r="B16" s="1855"/>
      <c r="C16" s="1855"/>
      <c r="D16" s="1854"/>
      <c r="E16" s="1854"/>
      <c r="F16" s="1854"/>
      <c r="G16" s="1854"/>
    </row>
    <row r="17" spans="3:5" ht="15" customHeight="1">
      <c r="C17" s="1853"/>
      <c r="D17" s="1853"/>
      <c r="E17" s="1553"/>
    </row>
  </sheetData>
  <mergeCells count="5">
    <mergeCell ref="A3:G3"/>
    <mergeCell ref="A1:E1"/>
    <mergeCell ref="A2:E2"/>
    <mergeCell ref="A5:A6"/>
    <mergeCell ref="C5:G5"/>
  </mergeCells>
  <phoneticPr fontId="25"/>
  <pageMargins left="0.70866141732283472" right="0.70866141732283472" top="0.74803149606299213" bottom="0.74803149606299213" header="0.31496062992125984" footer="0.3149606299212598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Y33"/>
  <sheetViews>
    <sheetView zoomScaleNormal="100" zoomScaleSheetLayoutView="100" workbookViewId="0">
      <selection activeCell="B23" sqref="B23"/>
    </sheetView>
  </sheetViews>
  <sheetFormatPr defaultColWidth="9" defaultRowHeight="14.25"/>
  <cols>
    <col min="1" max="1" width="12.75" style="1553" customWidth="1"/>
    <col min="2" max="13" width="9.625" style="1443" customWidth="1"/>
    <col min="14" max="16384" width="9" style="1443"/>
  </cols>
  <sheetData>
    <row r="1" spans="1:25"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row>
    <row r="2" spans="1:25"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row>
    <row r="3" spans="1:25" s="1367" customFormat="1" ht="25.9" customHeight="1">
      <c r="A3" s="5419" t="s">
        <v>
10099</v>
      </c>
      <c r="B3" s="5419"/>
      <c r="C3" s="5419"/>
      <c r="D3" s="5419"/>
      <c r="E3" s="5419"/>
      <c r="F3" s="5419"/>
      <c r="G3" s="5419"/>
      <c r="H3" s="5419"/>
      <c r="I3" s="5419"/>
      <c r="J3" s="5419"/>
      <c r="K3" s="5419"/>
      <c r="L3" s="5419"/>
      <c r="M3" s="5419"/>
    </row>
    <row r="4" spans="1:25" s="211" customFormat="1" ht="15" customHeight="1">
      <c r="A4" s="48"/>
      <c r="B4" s="49"/>
      <c r="C4" s="49"/>
      <c r="D4" s="49"/>
      <c r="E4" s="49"/>
      <c r="F4" s="49"/>
      <c r="G4" s="49"/>
      <c r="H4" s="49"/>
      <c r="I4" s="49"/>
      <c r="J4" s="49"/>
      <c r="K4" s="49"/>
      <c r="L4" s="83"/>
    </row>
    <row r="5" spans="1:25" s="1822" customFormat="1" ht="19.899999999999999" customHeight="1">
      <c r="A5" s="5506" t="s">
        <v>
2895</v>
      </c>
      <c r="B5" s="5506"/>
      <c r="C5" s="5506"/>
      <c r="D5" s="5506"/>
      <c r="E5" s="5506"/>
      <c r="F5" s="5506"/>
      <c r="G5" s="5506"/>
      <c r="H5" s="5506"/>
      <c r="I5" s="5506"/>
      <c r="J5" s="5506"/>
      <c r="K5" s="5506"/>
      <c r="L5" s="5506"/>
      <c r="M5" s="5506"/>
    </row>
    <row r="6" spans="1:25" s="211" customFormat="1" ht="15" customHeight="1" thickBot="1">
      <c r="A6" s="1813"/>
      <c r="I6" s="233"/>
      <c r="J6" s="233"/>
      <c r="K6" s="249"/>
      <c r="L6" s="249"/>
      <c r="M6" s="249" t="s">
        <v>
2894</v>
      </c>
    </row>
    <row r="7" spans="1:25" ht="18" customHeight="1" thickTop="1">
      <c r="A7" s="5460" t="s">
        <v>
493</v>
      </c>
      <c r="B7" s="5507" t="s">
        <v>
5898</v>
      </c>
      <c r="C7" s="5498" t="s">
        <v>
7467</v>
      </c>
      <c r="D7" s="5499"/>
      <c r="E7" s="5499"/>
      <c r="F7" s="5499"/>
      <c r="G7" s="5499"/>
      <c r="H7" s="5499"/>
      <c r="I7" s="5499"/>
      <c r="J7" s="5499"/>
      <c r="K7" s="5499"/>
      <c r="L7" s="5499"/>
      <c r="M7" s="5499"/>
    </row>
    <row r="8" spans="1:25" ht="18" customHeight="1">
      <c r="A8" s="5505"/>
      <c r="B8" s="5508"/>
      <c r="C8" s="5500" t="s">
        <v>
7468</v>
      </c>
      <c r="D8" s="5515" t="s">
        <v>
2893</v>
      </c>
      <c r="E8" s="5514" t="s">
        <v>
2892</v>
      </c>
      <c r="F8" s="5514" t="s">
        <v>
2891</v>
      </c>
      <c r="G8" s="5514" t="s">
        <v>
2890</v>
      </c>
      <c r="H8" s="5512" t="s">
        <v>
7470</v>
      </c>
      <c r="I8" s="5510" t="s">
        <v>
2889</v>
      </c>
      <c r="J8" s="5511"/>
      <c r="K8" s="5510" t="s">
        <v>
2888</v>
      </c>
      <c r="L8" s="5511"/>
      <c r="M8" s="5511"/>
    </row>
    <row r="9" spans="1:25" ht="18" customHeight="1">
      <c r="A9" s="5461"/>
      <c r="B9" s="5509"/>
      <c r="C9" s="5501"/>
      <c r="D9" s="5516"/>
      <c r="E9" s="5509"/>
      <c r="F9" s="5509"/>
      <c r="G9" s="5509"/>
      <c r="H9" s="5513"/>
      <c r="I9" s="3437" t="s">
        <v>
2887</v>
      </c>
      <c r="J9" s="3437" t="s">
        <v>
2886</v>
      </c>
      <c r="K9" s="1828" t="s">
        <v>
2474</v>
      </c>
      <c r="L9" s="1828" t="s">
        <v>
219</v>
      </c>
      <c r="M9" s="1828" t="s">
        <v>
218</v>
      </c>
    </row>
    <row r="10" spans="1:25" s="83" customFormat="1" ht="18" customHeight="1">
      <c r="A10" s="3436"/>
      <c r="B10" s="3193" t="s">
        <v>
7466</v>
      </c>
      <c r="C10" s="3193" t="s">
        <v>
3303</v>
      </c>
      <c r="D10" s="3193" t="s">
        <v>
3303</v>
      </c>
      <c r="E10" s="3193" t="s">
        <v>
3303</v>
      </c>
      <c r="F10" s="3193" t="s">
        <v>
3303</v>
      </c>
      <c r="G10" s="3193" t="s">
        <v>
3303</v>
      </c>
      <c r="H10" s="3193" t="s">
        <v>
3303</v>
      </c>
      <c r="I10" s="3193" t="s">
        <v>
3303</v>
      </c>
      <c r="J10" s="3193" t="s">
        <v>
3303</v>
      </c>
      <c r="K10" s="3193" t="s">
        <v>
3303</v>
      </c>
      <c r="L10" s="3193" t="s">
        <v>
3303</v>
      </c>
      <c r="M10" s="3193" t="s">
        <v>
3303</v>
      </c>
      <c r="N10" s="505"/>
    </row>
    <row r="11" spans="1:25" ht="18" customHeight="1">
      <c r="A11" s="1817" t="s">
        <v>
465</v>
      </c>
      <c r="B11" s="489">
        <v>
7304</v>
      </c>
      <c r="C11" s="1826">
        <f>
SUM(D11:M11)</f>
        <v>
298085</v>
      </c>
      <c r="D11" s="1826">
        <v>
119807</v>
      </c>
      <c r="E11" s="1826">
        <v>
80741</v>
      </c>
      <c r="F11" s="1826">
        <v>
6614</v>
      </c>
      <c r="G11" s="1826">
        <v>
7636</v>
      </c>
      <c r="H11" s="1826">
        <v>
20793</v>
      </c>
      <c r="I11" s="1826">
        <v>
11287</v>
      </c>
      <c r="J11" s="1826">
        <v>
10686</v>
      </c>
      <c r="K11" s="1826">
        <v>
14360</v>
      </c>
      <c r="L11" s="1826">
        <v>
13924</v>
      </c>
      <c r="M11" s="1826">
        <v>
12237</v>
      </c>
    </row>
    <row r="12" spans="1:25" ht="18" customHeight="1">
      <c r="A12" s="1817">
        <v>
2</v>
      </c>
      <c r="B12" s="489">
        <v>
4632</v>
      </c>
      <c r="C12" s="1826">
        <f>
SUM(D12:M12)</f>
        <v>
75875</v>
      </c>
      <c r="D12" s="1826">
        <v>
24888</v>
      </c>
      <c r="E12" s="1826">
        <v>
20628</v>
      </c>
      <c r="F12" s="1826">
        <v>
3426</v>
      </c>
      <c r="G12" s="1826">
        <v>
4700</v>
      </c>
      <c r="H12" s="1826">
        <v>
5225</v>
      </c>
      <c r="I12" s="1826">
        <v>
4362</v>
      </c>
      <c r="J12" s="1826">
        <v>
4404</v>
      </c>
      <c r="K12" s="1826">
        <v>
3200</v>
      </c>
      <c r="L12" s="1826">
        <v>
3289</v>
      </c>
      <c r="M12" s="1826">
        <v>
1753</v>
      </c>
    </row>
    <row r="13" spans="1:25" s="1618" customFormat="1" ht="18" customHeight="1">
      <c r="A13" s="1816">
        <v>
3</v>
      </c>
      <c r="B13" s="1825">
        <v>
6245</v>
      </c>
      <c r="C13" s="3435">
        <f>
SUM(D13:M13)</f>
        <v>
123265</v>
      </c>
      <c r="D13" s="3435">
        <v>
42474</v>
      </c>
      <c r="E13" s="1381">
        <v>
29186</v>
      </c>
      <c r="F13" s="1381">
        <v>
5178</v>
      </c>
      <c r="G13" s="1381">
        <v>
8994</v>
      </c>
      <c r="H13" s="1381">
        <v>
8318</v>
      </c>
      <c r="I13" s="1381">
        <v>
6920</v>
      </c>
      <c r="J13" s="1381">
        <v>
6271</v>
      </c>
      <c r="K13" s="1381">
        <v>
5728</v>
      </c>
      <c r="L13" s="1381">
        <v>
5732</v>
      </c>
      <c r="M13" s="1381">
        <v>
4464</v>
      </c>
    </row>
    <row r="14" spans="1:25" s="211" customFormat="1" ht="15" customHeight="1">
      <c r="A14" s="1824"/>
      <c r="B14" s="1823"/>
      <c r="C14" s="1823"/>
      <c r="D14" s="1823"/>
      <c r="E14" s="1823"/>
      <c r="F14" s="1823"/>
      <c r="G14" s="1823"/>
      <c r="H14" s="1823"/>
      <c r="I14" s="1823"/>
      <c r="J14" s="1823"/>
      <c r="K14" s="1823"/>
      <c r="L14" s="1823"/>
    </row>
    <row r="15" spans="1:25" s="1822" customFormat="1" ht="19.899999999999999" customHeight="1">
      <c r="A15" s="5504" t="s">
        <v>
2885</v>
      </c>
      <c r="B15" s="5504"/>
      <c r="C15" s="5504"/>
      <c r="D15" s="5504"/>
      <c r="E15" s="5504"/>
      <c r="F15" s="5504"/>
      <c r="G15" s="5504"/>
      <c r="H15" s="5504"/>
      <c r="I15" s="5504"/>
      <c r="J15" s="5504"/>
      <c r="K15" s="5504"/>
      <c r="L15" s="5504"/>
      <c r="M15" s="5504"/>
    </row>
    <row r="16" spans="1:25" s="211" customFormat="1" ht="15" customHeight="1" thickBot="1">
      <c r="A16" s="1813" t="s">
        <v>
9283</v>
      </c>
      <c r="H16" s="233"/>
    </row>
    <row r="17" spans="1:25" s="576" customFormat="1" ht="18" customHeight="1" thickTop="1">
      <c r="A17" s="5460" t="s">
        <v>
493</v>
      </c>
      <c r="B17" s="5502" t="s">
        <v>
1388</v>
      </c>
      <c r="C17" s="4777" t="s">
        <v>
2884</v>
      </c>
      <c r="D17" s="4777"/>
      <c r="E17" s="4777"/>
      <c r="F17" s="4777"/>
      <c r="G17" s="4777"/>
      <c r="H17" s="4779" t="s">
        <v>
2883</v>
      </c>
      <c r="I17" s="4777"/>
      <c r="J17" s="4777"/>
      <c r="K17" s="4777"/>
      <c r="L17" s="4777"/>
    </row>
    <row r="18" spans="1:25" s="1553" customFormat="1" ht="18" customHeight="1">
      <c r="A18" s="5461"/>
      <c r="B18" s="5503"/>
      <c r="C18" s="3439" t="s">
        <v>
2880</v>
      </c>
      <c r="D18" s="1821" t="s">
        <v>
2879</v>
      </c>
      <c r="E18" s="1821" t="s">
        <v>
2878</v>
      </c>
      <c r="F18" s="1821" t="s">
        <v>
2877</v>
      </c>
      <c r="G18" s="1821" t="s">
        <v>
2872</v>
      </c>
      <c r="H18" s="1821" t="s">
        <v>
2876</v>
      </c>
      <c r="I18" s="1821" t="s">
        <v>
2875</v>
      </c>
      <c r="J18" s="1821" t="s">
        <v>
2874</v>
      </c>
      <c r="K18" s="1821" t="s">
        <v>
2873</v>
      </c>
      <c r="L18" s="1369" t="s">
        <v>
2872</v>
      </c>
    </row>
    <row r="19" spans="1:25" s="576" customFormat="1" ht="18" customHeight="1">
      <c r="A19" s="1818" t="s">
        <v>
465</v>
      </c>
      <c r="B19" s="1801">
        <f>
SUM(C19:L19,B25:L25)</f>
        <v>
70370</v>
      </c>
      <c r="C19" s="3438">
        <v>
636</v>
      </c>
      <c r="D19" s="1800">
        <v>
971</v>
      </c>
      <c r="E19" s="1800">
        <v>
1162</v>
      </c>
      <c r="F19" s="1800">
        <v>
1593</v>
      </c>
      <c r="G19" s="1800">
        <v>
2710</v>
      </c>
      <c r="H19" s="1800">
        <v>
15</v>
      </c>
      <c r="I19" s="1800">
        <v>
26</v>
      </c>
      <c r="J19" s="1800">
        <v>
53</v>
      </c>
      <c r="K19" s="1800">
        <v>
32</v>
      </c>
      <c r="L19" s="1800">
        <v>
22</v>
      </c>
      <c r="O19" s="211"/>
      <c r="P19" s="211"/>
      <c r="Q19" s="212"/>
      <c r="R19" s="212"/>
      <c r="S19" s="212"/>
      <c r="T19" s="211"/>
      <c r="U19" s="212"/>
      <c r="V19" s="211"/>
      <c r="W19" s="211"/>
      <c r="X19" s="211"/>
      <c r="Y19" s="211"/>
    </row>
    <row r="20" spans="1:25" s="576" customFormat="1" ht="18" customHeight="1">
      <c r="A20" s="1817">
        <v>
2</v>
      </c>
      <c r="B20" s="29">
        <f>
SUM(C20:L20,B26:L26)</f>
        <v>
33001</v>
      </c>
      <c r="C20" s="28">
        <v>
907</v>
      </c>
      <c r="D20" s="28">
        <v>
1141</v>
      </c>
      <c r="E20" s="28">
        <v>
1180</v>
      </c>
      <c r="F20" s="28">
        <v>
1479</v>
      </c>
      <c r="G20" s="28">
        <v>
1616</v>
      </c>
      <c r="H20" s="28">
        <v>
2</v>
      </c>
      <c r="I20" s="28">
        <v>
7</v>
      </c>
      <c r="J20" s="1386" t="s">
        <v>
374</v>
      </c>
      <c r="K20" s="1386">
        <v>
29</v>
      </c>
      <c r="L20" s="1386" t="s">
        <v>
374</v>
      </c>
      <c r="P20" s="1553"/>
      <c r="Q20" s="1820"/>
      <c r="R20" s="1820"/>
      <c r="S20" s="1820"/>
      <c r="T20" s="1820"/>
      <c r="U20" s="1820"/>
      <c r="V20" s="1820"/>
      <c r="W20" s="1820"/>
      <c r="X20" s="1820"/>
    </row>
    <row r="21" spans="1:25" s="1814" customFormat="1" ht="18" customHeight="1">
      <c r="A21" s="1816">
        <v>
3</v>
      </c>
      <c r="B21" s="252">
        <f>
SUM(C21:L21,B27:L27)</f>
        <v>
44078</v>
      </c>
      <c r="C21" s="3296">
        <v>
950</v>
      </c>
      <c r="D21" s="253">
        <v>
1055</v>
      </c>
      <c r="E21" s="253">
        <v>
1066</v>
      </c>
      <c r="F21" s="253">
        <v>
1196</v>
      </c>
      <c r="G21" s="253">
        <v>
1513</v>
      </c>
      <c r="H21" s="253">
        <v>
0</v>
      </c>
      <c r="I21" s="253">
        <v>
9</v>
      </c>
      <c r="J21" s="1393">
        <v>
1</v>
      </c>
      <c r="K21" s="253">
        <v>
19</v>
      </c>
      <c r="L21" s="1393">
        <v>
0</v>
      </c>
      <c r="O21" s="576"/>
      <c r="P21" s="1553"/>
    </row>
    <row r="22" spans="1:25" s="211" customFormat="1" ht="15" customHeight="1" thickBot="1">
      <c r="A22" s="1813"/>
      <c r="H22" s="233"/>
      <c r="O22" s="576"/>
      <c r="P22" s="1553"/>
    </row>
    <row r="23" spans="1:25" s="576" customFormat="1" ht="18" customHeight="1" thickTop="1">
      <c r="A23" s="5460" t="s">
        <v>
493</v>
      </c>
      <c r="B23" s="4779" t="s">
        <v>
2882</v>
      </c>
      <c r="C23" s="4777"/>
      <c r="D23" s="4777"/>
      <c r="E23" s="4777"/>
      <c r="F23" s="4777"/>
      <c r="G23" s="4779" t="s">
        <v>
2881</v>
      </c>
      <c r="H23" s="4777"/>
      <c r="I23" s="4777"/>
      <c r="J23" s="4777"/>
      <c r="K23" s="4777"/>
      <c r="L23" s="5517" t="s">
        <v>
7469</v>
      </c>
      <c r="P23" s="1553"/>
    </row>
    <row r="24" spans="1:25" s="576" customFormat="1" ht="18" customHeight="1">
      <c r="A24" s="5461"/>
      <c r="B24" s="1821" t="s">
        <v>
2880</v>
      </c>
      <c r="C24" s="1821" t="s">
        <v>
2879</v>
      </c>
      <c r="D24" s="1821" t="s">
        <v>
2878</v>
      </c>
      <c r="E24" s="1821" t="s">
        <v>
2877</v>
      </c>
      <c r="F24" s="1821" t="s">
        <v>
2872</v>
      </c>
      <c r="G24" s="1821" t="s">
        <v>
2876</v>
      </c>
      <c r="H24" s="1821" t="s">
        <v>
2875</v>
      </c>
      <c r="I24" s="1821" t="s">
        <v>
2874</v>
      </c>
      <c r="J24" s="1821" t="s">
        <v>
2873</v>
      </c>
      <c r="K24" s="1369" t="s">
        <v>
2872</v>
      </c>
      <c r="L24" s="5518"/>
      <c r="O24" s="1814"/>
      <c r="P24" s="1815"/>
    </row>
    <row r="25" spans="1:25" s="576" customFormat="1" ht="18" customHeight="1">
      <c r="A25" s="1818" t="s">
        <v>
465</v>
      </c>
      <c r="B25" s="1794" t="s">
        <v>
374</v>
      </c>
      <c r="C25" s="1793" t="s">
        <v>
374</v>
      </c>
      <c r="D25" s="1793" t="s">
        <v>
374</v>
      </c>
      <c r="E25" s="1800">
        <v>
83</v>
      </c>
      <c r="F25" s="1800">
        <v>
841</v>
      </c>
      <c r="G25" s="1793" t="s">
        <v>
374</v>
      </c>
      <c r="H25" s="1793" t="s">
        <v>
374</v>
      </c>
      <c r="I25" s="1793" t="s">
        <v>
374</v>
      </c>
      <c r="J25" s="1800">
        <v>
37</v>
      </c>
      <c r="K25" s="1800">
        <v>
462</v>
      </c>
      <c r="L25" s="1801">
        <v>
61727</v>
      </c>
    </row>
    <row r="26" spans="1:25" s="576" customFormat="1" ht="18" customHeight="1">
      <c r="A26" s="1817">
        <v>
2</v>
      </c>
      <c r="B26" s="1390" t="s">
        <v>
374</v>
      </c>
      <c r="C26" s="1386" t="s">
        <v>
374</v>
      </c>
      <c r="D26" s="1386" t="s">
        <v>
374</v>
      </c>
      <c r="E26" s="28">
        <v>
47</v>
      </c>
      <c r="F26" s="28">
        <v>
576</v>
      </c>
      <c r="G26" s="1386" t="s">
        <v>
374</v>
      </c>
      <c r="H26" s="1386" t="s">
        <v>
374</v>
      </c>
      <c r="I26" s="1386" t="s">
        <v>
374</v>
      </c>
      <c r="J26" s="28">
        <v>
13</v>
      </c>
      <c r="K26" s="28">
        <v>
168</v>
      </c>
      <c r="L26" s="29">
        <v>
25836</v>
      </c>
    </row>
    <row r="27" spans="1:25" s="1814" customFormat="1" ht="18" customHeight="1">
      <c r="A27" s="1816">
        <v>
3</v>
      </c>
      <c r="B27" s="1392" t="s">
        <v>
374</v>
      </c>
      <c r="C27" s="1393" t="s">
        <v>
374</v>
      </c>
      <c r="D27" s="1393" t="s">
        <v>
374</v>
      </c>
      <c r="E27" s="253">
        <v>
10</v>
      </c>
      <c r="F27" s="253">
        <v>
643</v>
      </c>
      <c r="G27" s="1393" t="s">
        <v>
374</v>
      </c>
      <c r="H27" s="1393" t="s">
        <v>
374</v>
      </c>
      <c r="I27" s="1393" t="s">
        <v>
374</v>
      </c>
      <c r="J27" s="253">
        <v>
4</v>
      </c>
      <c r="K27" s="253">
        <v>
616</v>
      </c>
      <c r="L27" s="252">
        <v>
36996</v>
      </c>
    </row>
    <row r="28" spans="1:25" s="211" customFormat="1" ht="15" customHeight="1">
      <c r="A28" s="48" t="s">
        <v>
2871</v>
      </c>
      <c r="B28" s="83"/>
      <c r="C28" s="83"/>
      <c r="D28" s="83"/>
      <c r="E28" s="83"/>
      <c r="F28" s="83"/>
      <c r="G28" s="83"/>
      <c r="H28" s="83"/>
      <c r="I28" s="83"/>
      <c r="J28" s="83"/>
      <c r="K28" s="83"/>
      <c r="L28" s="83"/>
    </row>
    <row r="29" spans="1:25" s="211" customFormat="1" ht="15" customHeight="1">
      <c r="A29" s="1813" t="s">
        <v>
2870</v>
      </c>
      <c r="B29" s="83"/>
      <c r="C29" s="83"/>
      <c r="D29" s="83"/>
      <c r="E29" s="83"/>
      <c r="F29" s="83"/>
      <c r="G29" s="83"/>
      <c r="H29" s="83"/>
      <c r="I29" s="83"/>
      <c r="J29" s="83"/>
      <c r="K29" s="83"/>
      <c r="L29" s="83"/>
    </row>
    <row r="30" spans="1:25" s="211" customFormat="1" ht="15" customHeight="1">
      <c r="A30" s="212" t="s">
        <v>
10429</v>
      </c>
      <c r="B30" s="83"/>
      <c r="C30" s="83"/>
      <c r="D30" s="83"/>
      <c r="E30" s="83"/>
      <c r="F30" s="83"/>
      <c r="G30" s="83"/>
      <c r="H30" s="83"/>
      <c r="I30" s="83"/>
      <c r="J30" s="83"/>
      <c r="K30" s="83"/>
      <c r="L30" s="83"/>
    </row>
    <row r="31" spans="1:25" s="211" customFormat="1" ht="15" customHeight="1">
      <c r="A31" s="212" t="s">
        <v>
10430</v>
      </c>
      <c r="B31" s="83"/>
      <c r="C31" s="83"/>
      <c r="D31" s="83"/>
      <c r="E31" s="83"/>
      <c r="F31" s="83"/>
      <c r="G31" s="83"/>
      <c r="H31" s="83"/>
      <c r="I31" s="83"/>
      <c r="J31" s="83"/>
      <c r="K31" s="83"/>
      <c r="L31" s="83"/>
    </row>
    <row r="32" spans="1:25" s="211" customFormat="1" ht="15" customHeight="1">
      <c r="A32" s="212" t="s">
        <v>
10431</v>
      </c>
      <c r="B32" s="83"/>
      <c r="C32" s="83"/>
      <c r="D32" s="83"/>
      <c r="E32" s="83"/>
      <c r="F32" s="83"/>
      <c r="G32" s="83"/>
      <c r="H32" s="83"/>
      <c r="I32" s="83"/>
      <c r="J32" s="83"/>
      <c r="K32" s="83"/>
      <c r="L32" s="83"/>
    </row>
    <row r="33" spans="1:12" s="211" customFormat="1" ht="15" customHeight="1">
      <c r="A33" s="1813" t="s">
        <v>
2869</v>
      </c>
      <c r="B33" s="83"/>
      <c r="C33" s="83"/>
      <c r="D33" s="83"/>
      <c r="E33" s="83"/>
      <c r="F33" s="83"/>
      <c r="G33" s="83"/>
      <c r="H33" s="83"/>
      <c r="I33" s="83"/>
      <c r="J33" s="83"/>
      <c r="K33" s="83"/>
      <c r="L33" s="83"/>
    </row>
  </sheetData>
  <mergeCells count="24">
    <mergeCell ref="D8:D9"/>
    <mergeCell ref="L23:L24"/>
    <mergeCell ref="G23:K23"/>
    <mergeCell ref="A23:A24"/>
    <mergeCell ref="A17:A18"/>
    <mergeCell ref="H17:L17"/>
    <mergeCell ref="C17:G17"/>
    <mergeCell ref="B23:F23"/>
    <mergeCell ref="C7:M7"/>
    <mergeCell ref="C8:C9"/>
    <mergeCell ref="B17:B18"/>
    <mergeCell ref="A15:M15"/>
    <mergeCell ref="A1:E1"/>
    <mergeCell ref="A2:E2"/>
    <mergeCell ref="A7:A9"/>
    <mergeCell ref="A5:M5"/>
    <mergeCell ref="A3:M3"/>
    <mergeCell ref="B7:B9"/>
    <mergeCell ref="I8:J8"/>
    <mergeCell ref="K8:M8"/>
    <mergeCell ref="H8:H9"/>
    <mergeCell ref="G8:G9"/>
    <mergeCell ref="F8:F9"/>
    <mergeCell ref="E8:E9"/>
  </mergeCells>
  <phoneticPr fontId="25"/>
  <pageMargins left="0.70866141732283472" right="0.70866141732283472" top="0.74803149606299213" bottom="0.74803149606299213" header="0.31496062992125984" footer="0.31496062992125984"/>
  <colBreaks count="1" manualBreakCount="1">
    <brk id="12"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Z32"/>
  <sheetViews>
    <sheetView zoomScaleNormal="100" zoomScaleSheetLayoutView="100" workbookViewId="0">
      <selection activeCell="B23" sqref="B23"/>
    </sheetView>
  </sheetViews>
  <sheetFormatPr defaultColWidth="9" defaultRowHeight="14.25"/>
  <cols>
    <col min="1" max="1" width="18.625" style="1443" customWidth="1"/>
    <col min="2" max="12" width="9.625" style="1443" customWidth="1"/>
    <col min="13" max="16384" width="9" style="1443"/>
  </cols>
  <sheetData>
    <row r="1" spans="1:26"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row>
    <row r="3" spans="1:26" s="223" customFormat="1" ht="25.5">
      <c r="A3" s="4649" t="s">
        <v>
10100</v>
      </c>
      <c r="B3" s="4649"/>
      <c r="C3" s="4649"/>
      <c r="D3" s="4649"/>
      <c r="E3" s="4649"/>
      <c r="F3" s="4649"/>
      <c r="G3" s="4649"/>
      <c r="H3" s="4649"/>
      <c r="I3" s="4649"/>
      <c r="J3" s="5523"/>
      <c r="K3" s="5523"/>
      <c r="L3" s="5523"/>
    </row>
    <row r="4" spans="1:26" s="211" customFormat="1" ht="15" customHeight="1">
      <c r="A4" s="222"/>
      <c r="B4" s="222"/>
      <c r="C4" s="222"/>
      <c r="D4" s="222"/>
      <c r="E4" s="222"/>
      <c r="F4" s="222"/>
      <c r="G4" s="222"/>
      <c r="H4" s="222"/>
      <c r="I4" s="222"/>
      <c r="J4" s="82"/>
      <c r="K4" s="82"/>
      <c r="L4" s="82"/>
    </row>
    <row r="5" spans="1:26" s="1822" customFormat="1" ht="21.95" customHeight="1">
      <c r="A5" s="5524" t="s">
        <v>
10363</v>
      </c>
      <c r="B5" s="5524"/>
      <c r="C5" s="5524"/>
      <c r="D5" s="5524"/>
      <c r="E5" s="5524"/>
      <c r="F5" s="5524"/>
      <c r="G5" s="5524"/>
      <c r="H5" s="5524"/>
      <c r="I5" s="5524"/>
      <c r="J5" s="5524"/>
      <c r="K5" s="5524"/>
      <c r="L5" s="5524"/>
    </row>
    <row r="6" spans="1:26" s="211" customFormat="1" ht="15" customHeight="1" thickBot="1">
      <c r="A6" s="233" t="s">
        <v>
9283</v>
      </c>
      <c r="B6" s="212"/>
      <c r="L6" s="3787" t="s">
        <v>
2934</v>
      </c>
    </row>
    <row r="7" spans="1:26" ht="18" customHeight="1" thickTop="1">
      <c r="A7" s="5519" t="s">
        <v>
493</v>
      </c>
      <c r="B7" s="5507" t="s">
        <v>
5898</v>
      </c>
      <c r="C7" s="4779" t="s">
        <v>
7475</v>
      </c>
      <c r="D7" s="4777"/>
      <c r="E7" s="4777"/>
      <c r="F7" s="4777"/>
      <c r="G7" s="4777"/>
      <c r="H7" s="4777"/>
      <c r="I7" s="4777"/>
      <c r="J7" s="4777"/>
      <c r="K7" s="4777"/>
      <c r="L7" s="4777"/>
    </row>
    <row r="8" spans="1:26" ht="18" customHeight="1">
      <c r="A8" s="5521"/>
      <c r="B8" s="5508"/>
      <c r="C8" s="5369" t="s">
        <v>
2900</v>
      </c>
      <c r="D8" s="5455"/>
      <c r="E8" s="5369" t="s">
        <v>
2899</v>
      </c>
      <c r="F8" s="5455"/>
      <c r="G8" s="5369" t="s">
        <v>
2898</v>
      </c>
      <c r="H8" s="5455"/>
      <c r="I8" s="5369" t="s">
        <v>
2924</v>
      </c>
      <c r="J8" s="5455"/>
      <c r="K8" s="5369" t="s">
        <v>
2923</v>
      </c>
      <c r="L8" s="5522"/>
    </row>
    <row r="9" spans="1:26" ht="18" customHeight="1">
      <c r="A9" s="5520"/>
      <c r="B9" s="5509"/>
      <c r="C9" s="1851" t="s">
        <v>
2933</v>
      </c>
      <c r="D9" s="1852" t="s">
        <v>
2932</v>
      </c>
      <c r="E9" s="1851" t="s">
        <v>
2933</v>
      </c>
      <c r="F9" s="1852" t="s">
        <v>
2932</v>
      </c>
      <c r="G9" s="1851" t="s">
        <v>
2933</v>
      </c>
      <c r="H9" s="1852" t="s">
        <v>
2932</v>
      </c>
      <c r="I9" s="1851" t="s">
        <v>
2933</v>
      </c>
      <c r="J9" s="1852" t="s">
        <v>
2932</v>
      </c>
      <c r="K9" s="1851" t="s">
        <v>
2933</v>
      </c>
      <c r="L9" s="1821" t="s">
        <v>
2932</v>
      </c>
    </row>
    <row r="10" spans="1:26" s="49" customFormat="1" ht="18" customHeight="1">
      <c r="A10" s="3436"/>
      <c r="B10" s="193" t="s">
        <v>
7466</v>
      </c>
      <c r="C10" s="3193" t="s">
        <v>
3303</v>
      </c>
      <c r="D10" s="3193" t="s">
        <v>
3303</v>
      </c>
      <c r="E10" s="3193" t="s">
        <v>
3303</v>
      </c>
      <c r="F10" s="3193" t="s">
        <v>
3303</v>
      </c>
      <c r="G10" s="3193" t="s">
        <v>
3303</v>
      </c>
      <c r="H10" s="3193" t="s">
        <v>
3303</v>
      </c>
      <c r="I10" s="3193" t="s">
        <v>
3303</v>
      </c>
      <c r="J10" s="3193" t="s">
        <v>
3303</v>
      </c>
      <c r="K10" s="3193" t="s">
        <v>
3303</v>
      </c>
      <c r="L10" s="3193" t="s">
        <v>
3303</v>
      </c>
    </row>
    <row r="11" spans="1:26" ht="18" customHeight="1">
      <c r="A11" s="227" t="s">
        <v>
465</v>
      </c>
      <c r="B11" s="29">
        <v>
1183</v>
      </c>
      <c r="C11" s="28">
        <v>
4484</v>
      </c>
      <c r="D11" s="28">
        <v>
1155</v>
      </c>
      <c r="E11" s="28">
        <v>
2903</v>
      </c>
      <c r="F11" s="28">
        <v>
1155</v>
      </c>
      <c r="G11" s="28">
        <v>
3552</v>
      </c>
      <c r="H11" s="28">
        <v>
1155</v>
      </c>
      <c r="I11" s="28">
        <v>
10634</v>
      </c>
      <c r="J11" s="28">
        <v>
955</v>
      </c>
      <c r="K11" s="28">
        <v>
4118</v>
      </c>
      <c r="L11" s="28">
        <v>
735</v>
      </c>
    </row>
    <row r="12" spans="1:26" ht="18" customHeight="1">
      <c r="A12" s="227">
        <v>
2</v>
      </c>
      <c r="B12" s="29">
        <v>
843</v>
      </c>
      <c r="C12" s="28">
        <v>
2374</v>
      </c>
      <c r="D12" s="28">
        <v>
143</v>
      </c>
      <c r="E12" s="28">
        <v>
1400</v>
      </c>
      <c r="F12" s="28">
        <v>
143</v>
      </c>
      <c r="G12" s="28">
        <v>
1146</v>
      </c>
      <c r="H12" s="28">
        <v>
143</v>
      </c>
      <c r="I12" s="28">
        <v>
3122</v>
      </c>
      <c r="J12" s="28">
        <v>
63</v>
      </c>
      <c r="K12" s="28">
        <v>
2468</v>
      </c>
      <c r="L12" s="28">
        <v>
63</v>
      </c>
    </row>
    <row r="13" spans="1:26" s="1618" customFormat="1" ht="18" customHeight="1">
      <c r="A13" s="1439">
        <v>
3</v>
      </c>
      <c r="B13" s="252">
        <v>
1110</v>
      </c>
      <c r="C13" s="3296">
        <v>
2603</v>
      </c>
      <c r="D13" s="253">
        <v>
667</v>
      </c>
      <c r="E13" s="253">
        <v>
2091</v>
      </c>
      <c r="F13" s="253">
        <v>
667</v>
      </c>
      <c r="G13" s="253">
        <v>
2126</v>
      </c>
      <c r="H13" s="253">
        <v>
667</v>
      </c>
      <c r="I13" s="253">
        <v>
5462</v>
      </c>
      <c r="J13" s="253">
        <v>
467</v>
      </c>
      <c r="K13" s="253">
        <v>
2981</v>
      </c>
      <c r="L13" s="253">
        <v>
134</v>
      </c>
    </row>
    <row r="14" spans="1:26" s="211" customFormat="1" ht="15" customHeight="1">
      <c r="A14" s="1849" t="s">
        <v>
2931</v>
      </c>
      <c r="B14" s="1849"/>
      <c r="C14" s="1837"/>
      <c r="D14" s="1837"/>
      <c r="E14" s="1837"/>
      <c r="F14" s="1644"/>
      <c r="G14" s="1644"/>
      <c r="H14" s="1644"/>
      <c r="I14" s="1644"/>
      <c r="J14" s="1644"/>
      <c r="L14" s="1644"/>
    </row>
    <row r="15" spans="1:26" s="211" customFormat="1" ht="15" customHeight="1">
      <c r="A15" s="1837" t="s">
        <v>
2930</v>
      </c>
      <c r="B15" s="1837"/>
      <c r="C15" s="1837"/>
      <c r="D15" s="1837"/>
      <c r="E15" s="1837"/>
      <c r="F15" s="1837"/>
      <c r="G15" s="1850"/>
      <c r="H15" s="1644"/>
      <c r="I15" s="1644"/>
      <c r="J15" s="1644"/>
      <c r="L15" s="1644"/>
    </row>
    <row r="16" spans="1:26" s="211" customFormat="1" ht="15" customHeight="1">
      <c r="A16" s="1837" t="s">
        <v>
2929</v>
      </c>
      <c r="B16" s="1837"/>
      <c r="C16" s="1837"/>
      <c r="D16" s="1837"/>
      <c r="E16" s="1837"/>
      <c r="F16" s="1837"/>
      <c r="G16" s="1850"/>
      <c r="H16" s="1644"/>
      <c r="I16" s="1837"/>
      <c r="J16" s="1644"/>
      <c r="L16" s="1644"/>
    </row>
    <row r="17" spans="1:12" s="211" customFormat="1" ht="15" customHeight="1">
      <c r="A17" s="1849" t="s">
        <v>
2928</v>
      </c>
      <c r="B17" s="1849"/>
      <c r="C17" s="1837"/>
      <c r="D17" s="1837"/>
      <c r="E17" s="1837"/>
      <c r="F17" s="1644"/>
      <c r="G17" s="1644"/>
      <c r="H17" s="1644"/>
      <c r="I17" s="1644"/>
      <c r="J17" s="1644"/>
      <c r="L17" s="1644"/>
    </row>
    <row r="18" spans="1:12" ht="15" customHeight="1"/>
    <row r="19" spans="1:12" s="1822" customFormat="1" ht="21.95" customHeight="1">
      <c r="A19" s="5524" t="s">
        <v>
10364</v>
      </c>
      <c r="B19" s="5524"/>
      <c r="C19" s="5524"/>
      <c r="D19" s="5524"/>
      <c r="E19" s="5524"/>
      <c r="F19" s="5524"/>
      <c r="G19" s="5524"/>
      <c r="H19" s="5524"/>
      <c r="I19" s="5524"/>
      <c r="J19" s="5524"/>
      <c r="K19" s="5524"/>
      <c r="L19" s="5524"/>
    </row>
    <row r="20" spans="1:12" s="211" customFormat="1" ht="15" customHeight="1" thickBot="1">
      <c r="A20" s="233" t="s">
        <v>
9283</v>
      </c>
      <c r="B20" s="212"/>
    </row>
    <row r="21" spans="1:12" ht="18" customHeight="1" thickTop="1">
      <c r="A21" s="5519" t="s">
        <v>
2180</v>
      </c>
      <c r="B21" s="4779" t="s">
        <v>
2900</v>
      </c>
      <c r="C21" s="4778"/>
      <c r="D21" s="4779" t="s">
        <v>
2899</v>
      </c>
      <c r="E21" s="4777"/>
      <c r="G21" s="1398"/>
    </row>
    <row r="22" spans="1:12" ht="18" customHeight="1">
      <c r="A22" s="5520"/>
      <c r="B22" s="3857" t="s">
        <v>
2917</v>
      </c>
      <c r="C22" s="3857" t="s">
        <v>
2916</v>
      </c>
      <c r="D22" s="2547" t="s">
        <v>
2917</v>
      </c>
      <c r="E22" s="2548" t="s">
        <v>
2916</v>
      </c>
      <c r="G22" s="1725"/>
      <c r="H22" s="576"/>
    </row>
    <row r="23" spans="1:12" ht="18" customHeight="1">
      <c r="A23" s="1846" t="s">
        <v>
465</v>
      </c>
      <c r="B23" s="1801">
        <v>
17411</v>
      </c>
      <c r="C23" s="1800">
        <v>
52135</v>
      </c>
      <c r="D23" s="1800">
        <v>
4835</v>
      </c>
      <c r="E23" s="1800">
        <v>
21505</v>
      </c>
      <c r="G23" s="1725"/>
      <c r="H23" s="576"/>
    </row>
    <row r="24" spans="1:12" ht="18" customHeight="1">
      <c r="A24" s="227">
        <v>
2</v>
      </c>
      <c r="B24" s="29">
        <v>
10618</v>
      </c>
      <c r="C24" s="28">
        <v>
33906</v>
      </c>
      <c r="D24" s="28">
        <v>
5929</v>
      </c>
      <c r="E24" s="28">
        <v>
17984</v>
      </c>
      <c r="G24" s="1826"/>
      <c r="H24" s="1553"/>
    </row>
    <row r="25" spans="1:12" s="1618" customFormat="1" ht="18" customHeight="1">
      <c r="A25" s="1439">
        <v>
3</v>
      </c>
      <c r="B25" s="252">
        <v>
15069</v>
      </c>
      <c r="C25" s="253">
        <v>
37346</v>
      </c>
      <c r="D25" s="253">
        <v>
4435</v>
      </c>
      <c r="E25" s="253">
        <v>
14661</v>
      </c>
      <c r="G25" s="1848"/>
      <c r="H25" s="1815"/>
    </row>
    <row r="26" spans="1:12" s="211" customFormat="1" ht="15" customHeight="1">
      <c r="A26" s="212" t="s">
        <v>
2927</v>
      </c>
      <c r="B26" s="212"/>
      <c r="C26" s="212"/>
      <c r="D26" s="212"/>
      <c r="E26" s="212"/>
      <c r="F26" s="212"/>
      <c r="G26" s="212"/>
      <c r="H26" s="212"/>
      <c r="I26" s="212"/>
      <c r="K26" s="1839"/>
      <c r="L26" s="1838"/>
    </row>
    <row r="27" spans="1:12" s="211" customFormat="1" ht="15" customHeight="1">
      <c r="A27" s="212" t="s">
        <v>
2926</v>
      </c>
      <c r="B27" s="212"/>
      <c r="C27" s="212"/>
      <c r="D27" s="212"/>
      <c r="E27" s="212"/>
      <c r="F27" s="212"/>
      <c r="G27" s="212"/>
      <c r="H27" s="212"/>
      <c r="I27" s="212"/>
      <c r="K27" s="1839"/>
      <c r="L27" s="1838"/>
    </row>
    <row r="28" spans="1:12" s="211" customFormat="1" ht="15" customHeight="1">
      <c r="A28" s="1749" t="s">
        <v>
10432</v>
      </c>
      <c r="B28" s="1749"/>
      <c r="C28" s="212"/>
      <c r="D28" s="212"/>
      <c r="E28" s="212"/>
      <c r="F28" s="212"/>
      <c r="G28" s="212"/>
      <c r="H28" s="212"/>
      <c r="I28" s="212"/>
      <c r="K28" s="1839"/>
      <c r="L28" s="1838"/>
    </row>
    <row r="29" spans="1:12" s="211" customFormat="1" ht="15" customHeight="1">
      <c r="A29" s="1749" t="s">
        <v>
10444</v>
      </c>
      <c r="B29" s="1749"/>
      <c r="C29" s="212"/>
      <c r="D29" s="212"/>
      <c r="E29" s="212"/>
      <c r="F29" s="212"/>
      <c r="G29" s="212"/>
      <c r="H29" s="212"/>
      <c r="I29" s="212"/>
      <c r="K29" s="1839"/>
      <c r="L29" s="1838"/>
    </row>
    <row r="30" spans="1:12" s="211" customFormat="1" ht="15" customHeight="1">
      <c r="A30" s="1749" t="s">
        <v>
10433</v>
      </c>
      <c r="B30" s="1749"/>
      <c r="C30" s="212"/>
      <c r="D30" s="212"/>
      <c r="E30" s="212"/>
      <c r="F30" s="212"/>
      <c r="G30" s="212"/>
      <c r="H30" s="212"/>
      <c r="I30" s="212"/>
      <c r="K30" s="1839"/>
      <c r="L30" s="1838"/>
    </row>
    <row r="31" spans="1:12" s="211" customFormat="1" ht="15" customHeight="1">
      <c r="A31" s="1837" t="s">
        <v>
2914</v>
      </c>
      <c r="B31" s="1837"/>
      <c r="C31" s="1837"/>
      <c r="D31" s="1837"/>
      <c r="E31" s="1837"/>
      <c r="F31" s="1836"/>
      <c r="G31" s="1836"/>
      <c r="H31" s="1836"/>
      <c r="I31" s="1836"/>
      <c r="J31" s="1835"/>
      <c r="L31" s="1835"/>
    </row>
    <row r="32" spans="1:12" ht="15" customHeight="1"/>
  </sheetData>
  <mergeCells count="16">
    <mergeCell ref="A1:E1"/>
    <mergeCell ref="A2:E2"/>
    <mergeCell ref="A3:L3"/>
    <mergeCell ref="A5:L5"/>
    <mergeCell ref="A19:L19"/>
    <mergeCell ref="A21:A22"/>
    <mergeCell ref="B21:C21"/>
    <mergeCell ref="D21:E21"/>
    <mergeCell ref="A7:A9"/>
    <mergeCell ref="B7:B9"/>
    <mergeCell ref="C7:L7"/>
    <mergeCell ref="C8:D8"/>
    <mergeCell ref="E8:F8"/>
    <mergeCell ref="G8:H8"/>
    <mergeCell ref="I8:J8"/>
    <mergeCell ref="K8:L8"/>
  </mergeCells>
  <phoneticPr fontId="25"/>
  <pageMargins left="0.70866141732283472" right="0.70866141732283472" top="0.74803149606299213" bottom="0.74803149606299213" header="0.31496062992125984" footer="0.3149606299212598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Z47"/>
  <sheetViews>
    <sheetView zoomScaleNormal="100" zoomScaleSheetLayoutView="100" workbookViewId="0">
      <selection activeCell="B23" sqref="B23"/>
    </sheetView>
  </sheetViews>
  <sheetFormatPr defaultColWidth="9" defaultRowHeight="14.25"/>
  <cols>
    <col min="1" max="1" width="14.75" style="1443" customWidth="1"/>
    <col min="2" max="13" width="9.125" style="1443" customWidth="1"/>
    <col min="14"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23" customFormat="1" ht="25.9" customHeight="1">
      <c r="A3" s="4649" t="s">
        <v>
10101</v>
      </c>
      <c r="B3" s="4649"/>
      <c r="C3" s="4649"/>
      <c r="D3" s="4649"/>
      <c r="E3" s="4649"/>
      <c r="F3" s="4649"/>
      <c r="G3" s="4649"/>
      <c r="H3" s="4649"/>
      <c r="I3" s="4649"/>
      <c r="J3" s="4649"/>
      <c r="K3" s="4649"/>
      <c r="L3" s="4649"/>
      <c r="M3" s="4649"/>
      <c r="N3" s="4649"/>
    </row>
    <row r="4" spans="1:26" s="211" customFormat="1" ht="15" customHeight="1">
      <c r="A4" s="222"/>
      <c r="B4" s="222"/>
      <c r="C4" s="222"/>
      <c r="D4" s="222"/>
      <c r="E4" s="222"/>
      <c r="F4" s="222"/>
      <c r="G4" s="222"/>
      <c r="H4" s="222"/>
      <c r="I4" s="222"/>
    </row>
    <row r="5" spans="1:26" s="1822" customFormat="1" ht="19.899999999999999" customHeight="1">
      <c r="A5" s="5524" t="s">
        <v>
2913</v>
      </c>
      <c r="B5" s="5524"/>
      <c r="C5" s="5524"/>
      <c r="D5" s="5524"/>
      <c r="E5" s="5524"/>
      <c r="F5" s="5524"/>
      <c r="G5" s="5524"/>
      <c r="H5" s="5524"/>
      <c r="I5" s="5524"/>
      <c r="J5" s="5524"/>
      <c r="K5" s="5524"/>
      <c r="L5" s="5524"/>
      <c r="M5" s="5524"/>
      <c r="N5" s="5524"/>
    </row>
    <row r="6" spans="1:26" s="211" customFormat="1" ht="15" customHeight="1" thickBot="1">
      <c r="A6" s="211" t="s">
        <v>
9283</v>
      </c>
      <c r="H6" s="212"/>
      <c r="I6" s="212"/>
      <c r="M6" s="476" t="s">
        <v>
2912</v>
      </c>
    </row>
    <row r="7" spans="1:26" s="1834" customFormat="1" ht="18" customHeight="1" thickTop="1">
      <c r="A7" s="5246" t="s">
        <v>
493</v>
      </c>
      <c r="B7" s="5507" t="s">
        <v>
5898</v>
      </c>
      <c r="C7" s="5416" t="s">
        <v>
7467</v>
      </c>
      <c r="D7" s="5417"/>
      <c r="E7" s="5417"/>
      <c r="F7" s="5417"/>
      <c r="G7" s="5417"/>
      <c r="H7" s="5417"/>
      <c r="I7" s="5417"/>
      <c r="J7" s="5417"/>
      <c r="K7" s="5417"/>
      <c r="L7" s="5417"/>
      <c r="M7" s="5417"/>
    </row>
    <row r="8" spans="1:26" s="1834" customFormat="1" ht="18" customHeight="1">
      <c r="A8" s="5408"/>
      <c r="B8" s="5508"/>
      <c r="C8" s="5534" t="s">
        <v>
7468</v>
      </c>
      <c r="D8" s="5525" t="s">
        <v>
2907</v>
      </c>
      <c r="E8" s="5525" t="s">
        <v>
2906</v>
      </c>
      <c r="F8" s="5525" t="s">
        <v>
2911</v>
      </c>
      <c r="G8" s="5527" t="s">
        <v>
2910</v>
      </c>
      <c r="H8" s="5527" t="s">
        <v>
2909</v>
      </c>
      <c r="I8" s="5525" t="s">
        <v>
2902</v>
      </c>
      <c r="J8" s="5527" t="s">
        <v>
2901</v>
      </c>
      <c r="K8" s="5425" t="s">
        <v>
6522</v>
      </c>
      <c r="L8" s="5529"/>
      <c r="M8" s="5529"/>
    </row>
    <row r="9" spans="1:26" s="1834" customFormat="1" ht="18" customHeight="1">
      <c r="A9" s="5455"/>
      <c r="B9" s="5509"/>
      <c r="C9" s="5535"/>
      <c r="D9" s="5526"/>
      <c r="E9" s="5526"/>
      <c r="F9" s="5526"/>
      <c r="G9" s="5528"/>
      <c r="H9" s="5528"/>
      <c r="I9" s="5526"/>
      <c r="J9" s="5528"/>
      <c r="K9" s="3440" t="s">
        <v>
6519</v>
      </c>
      <c r="L9" s="1707" t="s">
        <v>
6520</v>
      </c>
      <c r="M9" s="3441" t="s">
        <v>
6521</v>
      </c>
    </row>
    <row r="10" spans="1:26" s="83" customFormat="1" ht="18" customHeight="1">
      <c r="A10" s="3436"/>
      <c r="B10" s="3193" t="s">
        <v>
7466</v>
      </c>
      <c r="C10" s="3193" t="s">
        <v>
3303</v>
      </c>
      <c r="D10" s="3193" t="s">
        <v>
3303</v>
      </c>
      <c r="E10" s="3193" t="s">
        <v>
3303</v>
      </c>
      <c r="F10" s="3193" t="s">
        <v>
3303</v>
      </c>
      <c r="G10" s="3193" t="s">
        <v>
3303</v>
      </c>
      <c r="H10" s="3193" t="s">
        <v>
3303</v>
      </c>
      <c r="I10" s="3193" t="s">
        <v>
3303</v>
      </c>
      <c r="J10" s="3193" t="s">
        <v>
3303</v>
      </c>
      <c r="K10" s="3193" t="s">
        <v>
3303</v>
      </c>
      <c r="L10" s="3193" t="s">
        <v>
3303</v>
      </c>
      <c r="M10" s="3193" t="s">
        <v>
3303</v>
      </c>
    </row>
    <row r="11" spans="1:26" ht="18" customHeight="1">
      <c r="A11" s="226" t="s">
        <v>
465</v>
      </c>
      <c r="B11" s="1826">
        <v>
3808</v>
      </c>
      <c r="C11" s="1826">
        <f>
SUM(D11:M11)</f>
        <v>
235504</v>
      </c>
      <c r="D11" s="582">
        <v>
119256</v>
      </c>
      <c r="E11" s="582">
        <v>
42357</v>
      </c>
      <c r="F11" s="582">
        <v>
2572</v>
      </c>
      <c r="G11" s="582">
        <v>
14845</v>
      </c>
      <c r="H11" s="582">
        <v>
13927</v>
      </c>
      <c r="I11" s="582">
        <v>
4672</v>
      </c>
      <c r="J11" s="582">
        <v>
1876</v>
      </c>
      <c r="K11" s="582">
        <v>
18180</v>
      </c>
      <c r="L11" s="582">
        <v>
11533</v>
      </c>
      <c r="M11" s="582">
        <v>
6286</v>
      </c>
    </row>
    <row r="12" spans="1:26" s="1398" customFormat="1" ht="18" customHeight="1">
      <c r="A12" s="226">
        <v>
2</v>
      </c>
      <c r="B12" s="1826">
        <v>
3320</v>
      </c>
      <c r="C12" s="1826">
        <f>
SUM(D12:M12)</f>
        <v>
101278</v>
      </c>
      <c r="D12" s="582">
        <v>
45054</v>
      </c>
      <c r="E12" s="582">
        <v>
20399</v>
      </c>
      <c r="F12" s="582">
        <v>
1849</v>
      </c>
      <c r="G12" s="582">
        <v>
6373</v>
      </c>
      <c r="H12" s="582">
        <v>
11758</v>
      </c>
      <c r="I12" s="582">
        <v>
2537</v>
      </c>
      <c r="J12" s="582" t="s">
        <v>
374</v>
      </c>
      <c r="K12" s="582">
        <v>
6435</v>
      </c>
      <c r="L12" s="582">
        <v>
3371</v>
      </c>
      <c r="M12" s="582">
        <v>
3502</v>
      </c>
    </row>
    <row r="13" spans="1:26" s="1440" customFormat="1" ht="18" customHeight="1">
      <c r="A13" s="308">
        <v>
3</v>
      </c>
      <c r="B13" s="3435">
        <v>
2448</v>
      </c>
      <c r="C13" s="3435">
        <f>
SUM(D13:M13)</f>
        <v>
80208</v>
      </c>
      <c r="D13" s="3369">
        <v>
39374</v>
      </c>
      <c r="E13" s="311">
        <v>
15483</v>
      </c>
      <c r="F13" s="311">
        <v>
966</v>
      </c>
      <c r="G13" s="311">
        <v>
3970</v>
      </c>
      <c r="H13" s="311">
        <v>
7122</v>
      </c>
      <c r="I13" s="311">
        <v>
1817</v>
      </c>
      <c r="J13" s="311">
        <v>
260</v>
      </c>
      <c r="K13" s="2501">
        <v>
6056</v>
      </c>
      <c r="L13" s="2501">
        <v>
2951</v>
      </c>
      <c r="M13" s="2501">
        <v>
2209</v>
      </c>
    </row>
    <row r="14" spans="1:26" s="211" customFormat="1" ht="15" customHeight="1">
      <c r="A14" s="1749" t="s">
        <v>
10257</v>
      </c>
      <c r="B14" s="3445"/>
      <c r="C14" s="3417"/>
      <c r="D14" s="3417"/>
      <c r="E14" s="3417"/>
      <c r="F14" s="3417"/>
      <c r="G14" s="3417"/>
      <c r="H14" s="3417"/>
    </row>
    <row r="15" spans="1:26" s="211" customFormat="1" ht="15" customHeight="1">
      <c r="A15" s="222"/>
      <c r="B15" s="1379"/>
      <c r="C15" s="222"/>
      <c r="D15" s="222"/>
      <c r="E15" s="222"/>
      <c r="F15" s="222"/>
      <c r="G15" s="222"/>
      <c r="H15" s="222"/>
      <c r="I15" s="222"/>
    </row>
    <row r="16" spans="1:26" s="1822" customFormat="1" ht="19.899999999999999" customHeight="1">
      <c r="A16" s="5524" t="s">
        <v>
2908</v>
      </c>
      <c r="B16" s="5524"/>
      <c r="C16" s="5524"/>
      <c r="D16" s="5524"/>
      <c r="E16" s="5524"/>
      <c r="F16" s="5524"/>
      <c r="G16" s="5524"/>
      <c r="H16" s="5524"/>
      <c r="I16" s="5524"/>
      <c r="J16" s="5524"/>
      <c r="K16" s="5524"/>
      <c r="L16" s="5524"/>
      <c r="M16" s="5524"/>
    </row>
    <row r="17" spans="1:14" s="211" customFormat="1" ht="15" customHeight="1" thickBot="1">
      <c r="A17" s="211" t="s">
        <v>
9283</v>
      </c>
    </row>
    <row r="18" spans="1:14" ht="18" customHeight="1" thickTop="1">
      <c r="A18" s="4778" t="s">
        <v>
493</v>
      </c>
      <c r="B18" s="5532" t="s">
        <v>
1388</v>
      </c>
      <c r="C18" s="5248" t="s">
        <v>
2907</v>
      </c>
      <c r="D18" s="5248"/>
      <c r="E18" s="5248"/>
      <c r="F18" s="5248"/>
      <c r="G18" s="5248" t="s">
        <v>
2906</v>
      </c>
      <c r="H18" s="5248"/>
      <c r="I18" s="5248"/>
      <c r="J18" s="5248"/>
      <c r="K18" s="5248" t="s">
        <v>
2905</v>
      </c>
      <c r="L18" s="5248"/>
      <c r="M18" s="5248"/>
      <c r="N18" s="4779"/>
    </row>
    <row r="19" spans="1:14" ht="18" customHeight="1">
      <c r="A19" s="5423"/>
      <c r="B19" s="5533"/>
      <c r="C19" s="574" t="s">
        <v>
2900</v>
      </c>
      <c r="D19" s="574" t="s">
        <v>
2899</v>
      </c>
      <c r="E19" s="574" t="s">
        <v>
2898</v>
      </c>
      <c r="F19" s="574" t="s">
        <v>
2897</v>
      </c>
      <c r="G19" s="574" t="s">
        <v>
2900</v>
      </c>
      <c r="H19" s="574" t="s">
        <v>
2899</v>
      </c>
      <c r="I19" s="574" t="s">
        <v>
2898</v>
      </c>
      <c r="J19" s="574" t="s">
        <v>
2897</v>
      </c>
      <c r="K19" s="574" t="s">
        <v>
2900</v>
      </c>
      <c r="L19" s="574" t="s">
        <v>
2899</v>
      </c>
      <c r="M19" s="574" t="s">
        <v>
2898</v>
      </c>
      <c r="N19" s="1369" t="s">
        <v>
2897</v>
      </c>
    </row>
    <row r="20" spans="1:14" ht="18" customHeight="1">
      <c r="A20" s="226" t="s">
        <v>
465</v>
      </c>
      <c r="B20" s="1827">
        <f>
SUM(C20:N20,B26:M26,B32:F32)</f>
        <v>
114731</v>
      </c>
      <c r="C20" s="582">
        <v>
207</v>
      </c>
      <c r="D20" s="582">
        <v>
165</v>
      </c>
      <c r="E20" s="582">
        <v>
626</v>
      </c>
      <c r="F20" s="582">
        <v>
2826</v>
      </c>
      <c r="G20" s="582">
        <v>
324</v>
      </c>
      <c r="H20" s="582">
        <v>
368</v>
      </c>
      <c r="I20" s="582">
        <v>
1844</v>
      </c>
      <c r="J20" s="582">
        <v>
2738</v>
      </c>
      <c r="K20" s="582">
        <v>
793</v>
      </c>
      <c r="L20" s="582">
        <v>
772</v>
      </c>
      <c r="M20" s="582">
        <v>
705</v>
      </c>
      <c r="N20" s="582">
        <v>
648</v>
      </c>
    </row>
    <row r="21" spans="1:14" s="1398" customFormat="1" ht="18" customHeight="1">
      <c r="A21" s="1389">
        <v>
2</v>
      </c>
      <c r="B21" s="489">
        <f>
SUM(C21:N21,B27:M27,B33:F33)</f>
        <v>
67432</v>
      </c>
      <c r="C21" s="582">
        <v>
1483</v>
      </c>
      <c r="D21" s="582">
        <v>
1586</v>
      </c>
      <c r="E21" s="582">
        <v>
2687</v>
      </c>
      <c r="F21" s="582">
        <v>
4195</v>
      </c>
      <c r="G21" s="582">
        <v>
558</v>
      </c>
      <c r="H21" s="582">
        <v>
659</v>
      </c>
      <c r="I21" s="582">
        <v>
2280</v>
      </c>
      <c r="J21" s="582">
        <v>
2299</v>
      </c>
      <c r="K21" s="582">
        <v>
1260</v>
      </c>
      <c r="L21" s="582">
        <v>
1717</v>
      </c>
      <c r="M21" s="582">
        <v>
1616</v>
      </c>
      <c r="N21" s="582">
        <v>
447</v>
      </c>
    </row>
    <row r="22" spans="1:14" s="1440" customFormat="1" ht="18" customHeight="1">
      <c r="A22" s="308">
        <v>
3</v>
      </c>
      <c r="B22" s="1700">
        <f>
SUM(C22:N22,B28:M28,B34:F34)</f>
        <v>
39019</v>
      </c>
      <c r="C22" s="3369">
        <v>
696</v>
      </c>
      <c r="D22" s="311">
        <v>
743</v>
      </c>
      <c r="E22" s="311">
        <v>
1109</v>
      </c>
      <c r="F22" s="311">
        <v>
1522</v>
      </c>
      <c r="G22" s="311">
        <v>
256</v>
      </c>
      <c r="H22" s="311">
        <v>
208</v>
      </c>
      <c r="I22" s="311">
        <v>
1064</v>
      </c>
      <c r="J22" s="311">
        <v>
1074</v>
      </c>
      <c r="K22" s="311">
        <v>
975</v>
      </c>
      <c r="L22" s="311">
        <v>
1263</v>
      </c>
      <c r="M22" s="311">
        <v>
1036</v>
      </c>
      <c r="N22" s="311">
        <v>
506</v>
      </c>
    </row>
    <row r="23" spans="1:14" s="211" customFormat="1" ht="15" customHeight="1" thickBot="1"/>
    <row r="24" spans="1:14" ht="18" customHeight="1" thickTop="1">
      <c r="A24" s="4778" t="s">
        <v>
493</v>
      </c>
      <c r="B24" s="5248" t="s">
        <v>
2904</v>
      </c>
      <c r="C24" s="5248"/>
      <c r="D24" s="5248"/>
      <c r="E24" s="5248"/>
      <c r="F24" s="5248" t="s">
        <v>
2903</v>
      </c>
      <c r="G24" s="5248"/>
      <c r="H24" s="5248"/>
      <c r="I24" s="5248"/>
      <c r="J24" s="5248" t="s">
        <v>
2902</v>
      </c>
      <c r="K24" s="5248"/>
      <c r="L24" s="5248"/>
      <c r="M24" s="4779"/>
    </row>
    <row r="25" spans="1:14" ht="18" customHeight="1">
      <c r="A25" s="5423"/>
      <c r="B25" s="574" t="s">
        <v>
2900</v>
      </c>
      <c r="C25" s="574" t="s">
        <v>
2899</v>
      </c>
      <c r="D25" s="574" t="s">
        <v>
2898</v>
      </c>
      <c r="E25" s="574" t="s">
        <v>
2897</v>
      </c>
      <c r="F25" s="574" t="s">
        <v>
2900</v>
      </c>
      <c r="G25" s="574" t="s">
        <v>
2899</v>
      </c>
      <c r="H25" s="574" t="s">
        <v>
2898</v>
      </c>
      <c r="I25" s="574" t="s">
        <v>
2897</v>
      </c>
      <c r="J25" s="574" t="s">
        <v>
2900</v>
      </c>
      <c r="K25" s="574" t="s">
        <v>
2899</v>
      </c>
      <c r="L25" s="574" t="s">
        <v>
2898</v>
      </c>
      <c r="M25" s="1369" t="s">
        <v>
2897</v>
      </c>
    </row>
    <row r="26" spans="1:14" ht="18" customHeight="1">
      <c r="A26" s="226" t="s">
        <v>
465</v>
      </c>
      <c r="B26" s="1831">
        <v>
110</v>
      </c>
      <c r="C26" s="1831">
        <v>
95</v>
      </c>
      <c r="D26" s="1831">
        <v>
80</v>
      </c>
      <c r="E26" s="1831">
        <v>
294</v>
      </c>
      <c r="F26" s="1831">
        <v>
50</v>
      </c>
      <c r="G26" s="1831">
        <v>
74</v>
      </c>
      <c r="H26" s="1831">
        <v>
76</v>
      </c>
      <c r="I26" s="1831">
        <v>
394</v>
      </c>
      <c r="J26" s="1831">
        <v>
668</v>
      </c>
      <c r="K26" s="1831">
        <v>
534</v>
      </c>
      <c r="L26" s="1831">
        <v>
174</v>
      </c>
      <c r="M26" s="3444">
        <v>
2120</v>
      </c>
    </row>
    <row r="27" spans="1:14" s="1398" customFormat="1" ht="18" customHeight="1">
      <c r="A27" s="1389">
        <v>
2</v>
      </c>
      <c r="B27" s="1832">
        <v>
121</v>
      </c>
      <c r="C27" s="1831">
        <v>
135</v>
      </c>
      <c r="D27" s="1831">
        <v>
244</v>
      </c>
      <c r="E27" s="1831">
        <v>
309</v>
      </c>
      <c r="F27" s="1831">
        <v>
67</v>
      </c>
      <c r="G27" s="1831">
        <v>
77</v>
      </c>
      <c r="H27" s="1831">
        <v>
158</v>
      </c>
      <c r="I27" s="1831">
        <v>
556</v>
      </c>
      <c r="J27" s="1831">
        <v>
799</v>
      </c>
      <c r="K27" s="1831">
        <v>
394</v>
      </c>
      <c r="L27" s="1831">
        <v>
224</v>
      </c>
      <c r="M27" s="582">
        <v>
1505</v>
      </c>
    </row>
    <row r="28" spans="1:14" s="1440" customFormat="1" ht="18" customHeight="1">
      <c r="A28" s="308">
        <v>
3</v>
      </c>
      <c r="B28" s="1830">
        <v>
153</v>
      </c>
      <c r="C28" s="1830">
        <v>
121</v>
      </c>
      <c r="D28" s="1830">
        <v>
186</v>
      </c>
      <c r="E28" s="1830">
        <v>
105</v>
      </c>
      <c r="F28" s="1830">
        <v>
35</v>
      </c>
      <c r="G28" s="1830">
        <v>
61</v>
      </c>
      <c r="H28" s="1830">
        <v>
139</v>
      </c>
      <c r="I28" s="1830">
        <v>
264</v>
      </c>
      <c r="J28" s="1830">
        <v>
747</v>
      </c>
      <c r="K28" s="1830">
        <v>
507</v>
      </c>
      <c r="L28" s="1830">
        <v>
208</v>
      </c>
      <c r="M28" s="3369">
        <v>
1436</v>
      </c>
    </row>
    <row r="29" spans="1:14" s="211" customFormat="1" ht="15" customHeight="1" thickBot="1">
      <c r="A29" s="233"/>
      <c r="B29" s="233"/>
      <c r="C29" s="233"/>
      <c r="D29" s="233"/>
    </row>
    <row r="30" spans="1:14" ht="20.100000000000001" customHeight="1" thickTop="1">
      <c r="A30" s="5246" t="s">
        <v>
493</v>
      </c>
      <c r="B30" s="4779" t="s">
        <v>
2901</v>
      </c>
      <c r="C30" s="4777"/>
      <c r="D30" s="4777"/>
      <c r="E30" s="4778"/>
      <c r="F30" s="5530" t="s">
        <v>
7469</v>
      </c>
      <c r="G30" s="1820"/>
      <c r="H30" s="1833"/>
      <c r="I30" s="1826"/>
      <c r="J30" s="1553"/>
    </row>
    <row r="31" spans="1:14" ht="20.100000000000001" customHeight="1">
      <c r="A31" s="5247"/>
      <c r="B31" s="574" t="s">
        <v>
2900</v>
      </c>
      <c r="C31" s="574" t="s">
        <v>
2899</v>
      </c>
      <c r="D31" s="574" t="s">
        <v>
2898</v>
      </c>
      <c r="E31" s="574" t="s">
        <v>
2897</v>
      </c>
      <c r="F31" s="5531"/>
      <c r="G31" s="1820"/>
      <c r="H31" s="1833"/>
      <c r="I31" s="1553"/>
      <c r="J31" s="1553"/>
    </row>
    <row r="32" spans="1:14" ht="18" customHeight="1">
      <c r="A32" s="226" t="s">
        <v>
465</v>
      </c>
      <c r="B32" s="582">
        <v>
444</v>
      </c>
      <c r="C32" s="582">
        <v>
424</v>
      </c>
      <c r="D32" s="582">
        <v>
401</v>
      </c>
      <c r="E32" s="582">
        <v>
412</v>
      </c>
      <c r="F32" s="3442">
        <v>
96365</v>
      </c>
      <c r="G32" s="28"/>
      <c r="H32" s="604"/>
      <c r="I32" s="1553"/>
      <c r="J32" s="1553"/>
    </row>
    <row r="33" spans="1:10" s="1398" customFormat="1" ht="18" customHeight="1">
      <c r="A33" s="226">
        <v>
2</v>
      </c>
      <c r="B33" s="582">
        <v>
380</v>
      </c>
      <c r="C33" s="582">
        <v>
322</v>
      </c>
      <c r="D33" s="582">
        <v>
160</v>
      </c>
      <c r="E33" s="582">
        <v>
165</v>
      </c>
      <c r="F33" s="1831">
        <v>
41029</v>
      </c>
      <c r="G33" s="28"/>
      <c r="H33" s="604"/>
      <c r="I33" s="1826"/>
      <c r="J33" s="1826"/>
    </row>
    <row r="34" spans="1:10" s="1440" customFormat="1" ht="18" customHeight="1">
      <c r="A34" s="308">
        <v>
3</v>
      </c>
      <c r="B34" s="311">
        <v>
228</v>
      </c>
      <c r="C34" s="311">
        <v>
274</v>
      </c>
      <c r="D34" s="311">
        <v>
119</v>
      </c>
      <c r="E34" s="311">
        <v>
103</v>
      </c>
      <c r="F34" s="3443">
        <v>
23881</v>
      </c>
      <c r="G34" s="1798"/>
      <c r="H34" s="1651"/>
      <c r="I34" s="1378"/>
      <c r="J34" s="1378"/>
    </row>
    <row r="35" spans="1:10" s="211" customFormat="1" ht="15" customHeight="1">
      <c r="A35" s="1382" t="s">
        <v>
10435</v>
      </c>
      <c r="B35" s="1382"/>
      <c r="C35" s="1382"/>
      <c r="D35" s="1382"/>
      <c r="E35" s="1382"/>
      <c r="F35" s="212"/>
      <c r="G35" s="212"/>
      <c r="J35" s="212"/>
    </row>
    <row r="36" spans="1:10" s="211" customFormat="1" ht="15" customHeight="1">
      <c r="A36" s="1749" t="s">
        <v>
10258</v>
      </c>
      <c r="B36" s="3417"/>
      <c r="C36" s="3417"/>
      <c r="D36" s="3417"/>
      <c r="E36" s="3417"/>
      <c r="F36" s="3417"/>
      <c r="G36" s="3417"/>
      <c r="H36" s="3417"/>
    </row>
    <row r="37" spans="1:10" s="211" customFormat="1" ht="15" customHeight="1">
      <c r="A37" s="1749" t="s">
        <v>
10259</v>
      </c>
      <c r="B37" s="1395"/>
      <c r="C37" s="1395"/>
      <c r="D37" s="1395"/>
      <c r="E37" s="1395"/>
      <c r="F37" s="1395"/>
      <c r="G37" s="1395"/>
      <c r="H37" s="1395"/>
    </row>
    <row r="38" spans="1:10" s="211" customFormat="1" ht="15" customHeight="1">
      <c r="A38" s="1749" t="s">
        <v>
10260</v>
      </c>
      <c r="B38" s="1395"/>
      <c r="C38" s="1395"/>
      <c r="D38" s="1395"/>
      <c r="E38" s="1395"/>
      <c r="F38" s="1395"/>
      <c r="G38" s="1395"/>
      <c r="H38" s="1395"/>
    </row>
    <row r="39" spans="1:10" s="211" customFormat="1" ht="15" customHeight="1">
      <c r="A39" s="212" t="s">
        <v>
10437</v>
      </c>
      <c r="B39" s="1395"/>
      <c r="C39" s="1395"/>
      <c r="D39" s="1395"/>
      <c r="E39" s="1395"/>
      <c r="F39" s="1395"/>
      <c r="G39" s="1395"/>
      <c r="H39" s="1395"/>
    </row>
    <row r="40" spans="1:10" s="211" customFormat="1" ht="15" customHeight="1">
      <c r="A40" s="212" t="s">
        <v>
10436</v>
      </c>
      <c r="B40" s="3417"/>
      <c r="C40" s="3417"/>
      <c r="D40" s="3417"/>
      <c r="E40" s="3417"/>
      <c r="F40" s="3417"/>
      <c r="G40" s="3417"/>
      <c r="H40" s="3417"/>
    </row>
    <row r="41" spans="1:10" s="211" customFormat="1" ht="15" customHeight="1">
      <c r="A41" s="1749" t="s">
        <v>
10438</v>
      </c>
      <c r="B41" s="1395"/>
      <c r="C41" s="1395"/>
      <c r="D41" s="1395"/>
      <c r="E41" s="1395"/>
      <c r="F41" s="1395"/>
      <c r="G41" s="1395"/>
      <c r="H41" s="1395"/>
    </row>
    <row r="42" spans="1:10" s="211" customFormat="1" ht="15" customHeight="1">
      <c r="A42" s="1749" t="s">
        <v>
10439</v>
      </c>
      <c r="B42" s="3417"/>
      <c r="C42" s="3417"/>
      <c r="D42" s="3417"/>
      <c r="E42" s="3417"/>
      <c r="F42" s="3417"/>
      <c r="G42" s="3417"/>
      <c r="H42" s="3417"/>
    </row>
    <row r="43" spans="1:10" s="211" customFormat="1" ht="15" customHeight="1">
      <c r="A43" s="211" t="s">
        <v>
2896</v>
      </c>
    </row>
    <row r="47" spans="1:10" s="1365" customFormat="1" ht="15" customHeight="1">
      <c r="A47" s="1829"/>
    </row>
  </sheetData>
  <mergeCells count="29">
    <mergeCell ref="A1:D1"/>
    <mergeCell ref="A2:D2"/>
    <mergeCell ref="A24:A25"/>
    <mergeCell ref="B24:E24"/>
    <mergeCell ref="F24:I24"/>
    <mergeCell ref="A16:M16"/>
    <mergeCell ref="A18:A19"/>
    <mergeCell ref="C18:F18"/>
    <mergeCell ref="A7:A9"/>
    <mergeCell ref="B7:B9"/>
    <mergeCell ref="G18:J18"/>
    <mergeCell ref="C7:M7"/>
    <mergeCell ref="K18:N18"/>
    <mergeCell ref="A3:N3"/>
    <mergeCell ref="A5:N5"/>
    <mergeCell ref="C8:C9"/>
    <mergeCell ref="A30:A31"/>
    <mergeCell ref="F30:F31"/>
    <mergeCell ref="B30:E30"/>
    <mergeCell ref="B18:B19"/>
    <mergeCell ref="J24:M24"/>
    <mergeCell ref="I8:I9"/>
    <mergeCell ref="J8:J9"/>
    <mergeCell ref="K8:M8"/>
    <mergeCell ref="D8:D9"/>
    <mergeCell ref="E8:E9"/>
    <mergeCell ref="F8:F9"/>
    <mergeCell ref="G8:G9"/>
    <mergeCell ref="H8:H9"/>
  </mergeCells>
  <phoneticPr fontId="25"/>
  <pageMargins left="0.70866141732283472" right="0.70866141732283472" top="0.74803149606299213" bottom="0.74803149606299213" header="0.31496062992125984" footer="0.31496062992125984"/>
  <rowBreaks count="2" manualBreakCount="2">
    <brk id="47" max="16383" man="1"/>
    <brk id="51" max="16383"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pageSetUpPr fitToPage="1"/>
  </sheetPr>
  <dimension ref="A1:V42"/>
  <sheetViews>
    <sheetView zoomScaleNormal="100" zoomScaleSheetLayoutView="100" workbookViewId="0">
      <selection activeCell="B23" sqref="B23"/>
    </sheetView>
  </sheetViews>
  <sheetFormatPr defaultColWidth="9" defaultRowHeight="14.25"/>
  <cols>
    <col min="1" max="1" width="18.625" style="1443" customWidth="1"/>
    <col min="2" max="7" width="17.625" style="1443" customWidth="1"/>
    <col min="8" max="16384" width="9" style="1443"/>
  </cols>
  <sheetData>
    <row r="1" spans="1:22" s="1482" customFormat="1" ht="20.100000000000001" customHeight="1">
      <c r="A1" s="4569" t="str">
        <f>
HYPERLINK("#目次!A1","【目次に戻る】")</f>
        <v>
【目次に戻る】</v>
      </c>
      <c r="B1" s="4569"/>
      <c r="C1" s="4569"/>
      <c r="D1" s="4569"/>
      <c r="E1" s="3156"/>
      <c r="F1" s="3156"/>
      <c r="G1" s="3156"/>
      <c r="H1" s="3156"/>
      <c r="I1" s="3156"/>
      <c r="J1" s="3156"/>
      <c r="K1" s="3156"/>
      <c r="L1" s="3156"/>
      <c r="M1" s="3156"/>
      <c r="N1" s="3156"/>
      <c r="O1" s="3156"/>
      <c r="P1" s="3156"/>
      <c r="Q1" s="3156"/>
      <c r="R1" s="3156"/>
      <c r="S1" s="3156"/>
      <c r="T1" s="3156"/>
      <c r="U1" s="3156"/>
      <c r="V1" s="3156"/>
    </row>
    <row r="2" spans="1:22" s="1482" customFormat="1" ht="20.100000000000001" customHeight="1">
      <c r="A2" s="4569" t="str">
        <f>
HYPERLINK("#業務所管課別目次!A1","【業務所管課別目次に戻る】")</f>
        <v>
【業務所管課別目次に戻る】</v>
      </c>
      <c r="B2" s="4569"/>
      <c r="C2" s="4569"/>
      <c r="D2" s="4569"/>
      <c r="E2" s="3156"/>
      <c r="F2" s="3156"/>
      <c r="G2" s="3156"/>
      <c r="H2" s="3156"/>
      <c r="I2" s="3156"/>
      <c r="J2" s="3156"/>
      <c r="K2" s="3156"/>
      <c r="L2" s="3156"/>
      <c r="M2" s="3156"/>
      <c r="N2" s="3156"/>
      <c r="O2" s="3156"/>
      <c r="P2" s="3156"/>
      <c r="Q2" s="3156"/>
      <c r="R2" s="3156"/>
      <c r="S2" s="3156"/>
      <c r="T2" s="3156"/>
      <c r="U2" s="3156"/>
      <c r="V2" s="3156"/>
    </row>
    <row r="3" spans="1:22" s="223" customFormat="1" ht="25.5">
      <c r="A3" s="4649" t="s">
        <v>
10102</v>
      </c>
      <c r="B3" s="4649"/>
      <c r="C3" s="4649"/>
      <c r="D3" s="4649"/>
      <c r="E3" s="4649"/>
      <c r="F3" s="4649"/>
      <c r="G3" s="4649"/>
    </row>
    <row r="4" spans="1:22" s="211" customFormat="1" ht="15" customHeight="1">
      <c r="A4" s="222"/>
      <c r="B4" s="222"/>
      <c r="C4" s="222"/>
      <c r="D4" s="222"/>
      <c r="E4" s="222"/>
      <c r="F4" s="222"/>
      <c r="G4" s="222"/>
    </row>
    <row r="5" spans="1:22" s="1822" customFormat="1" ht="21.95" customHeight="1">
      <c r="A5" s="5524" t="s">
        <v>
7471</v>
      </c>
      <c r="B5" s="5524"/>
      <c r="C5" s="5524"/>
      <c r="D5" s="5524"/>
      <c r="E5" s="5524"/>
      <c r="F5" s="5524"/>
      <c r="G5" s="5524"/>
    </row>
    <row r="6" spans="1:22" s="211" customFormat="1" ht="15" customHeight="1" thickBot="1">
      <c r="A6" s="233"/>
      <c r="D6" s="3415" t="s">
        <v>
6523</v>
      </c>
      <c r="E6" s="212"/>
    </row>
    <row r="7" spans="1:22" ht="18" customHeight="1" thickTop="1">
      <c r="A7" s="5519" t="s">
        <v>
493</v>
      </c>
      <c r="B7" s="4779" t="s">
        <v>
7472</v>
      </c>
      <c r="C7" s="4778"/>
      <c r="D7" s="4780" t="s">
        <v>
4307</v>
      </c>
      <c r="E7" s="1398"/>
    </row>
    <row r="8" spans="1:22" ht="18" customHeight="1">
      <c r="A8" s="5520"/>
      <c r="B8" s="3298" t="s">
        <v>
3033</v>
      </c>
      <c r="C8" s="1852" t="s">
        <v>
5194</v>
      </c>
      <c r="D8" s="5369"/>
    </row>
    <row r="9" spans="1:22" s="211" customFormat="1" ht="18" customHeight="1">
      <c r="A9" s="3297"/>
      <c r="B9" s="473" t="s">
        <v>
476</v>
      </c>
      <c r="C9" s="3299" t="s">
        <v>
3303</v>
      </c>
      <c r="D9" s="3299" t="s">
        <v>
3303</v>
      </c>
      <c r="F9" s="212"/>
    </row>
    <row r="10" spans="1:22" ht="18" customHeight="1">
      <c r="A10" s="227" t="s">
        <v>
465</v>
      </c>
      <c r="B10" s="29">
        <v>
696</v>
      </c>
      <c r="C10" s="28">
        <v>
122708</v>
      </c>
      <c r="D10" s="28">
        <v>
37392</v>
      </c>
    </row>
    <row r="11" spans="1:22" ht="18" customHeight="1">
      <c r="A11" s="227">
        <v>
2</v>
      </c>
      <c r="B11" s="29">
        <v>
626</v>
      </c>
      <c r="C11" s="28">
        <v>
39139</v>
      </c>
      <c r="D11" s="28">
        <v>
23388</v>
      </c>
    </row>
    <row r="12" spans="1:22" s="1618" customFormat="1" ht="18" customHeight="1">
      <c r="A12" s="1439">
        <v>
3</v>
      </c>
      <c r="B12" s="252">
        <v>
542</v>
      </c>
      <c r="C12" s="253">
        <v>
37726</v>
      </c>
      <c r="D12" s="253">
        <v>
27210</v>
      </c>
    </row>
    <row r="13" spans="1:22" s="211" customFormat="1" ht="15" customHeight="1">
      <c r="A13" s="212" t="s">
        <v>
10445</v>
      </c>
      <c r="B13" s="3417"/>
      <c r="C13" s="3417"/>
      <c r="D13" s="3417"/>
      <c r="E13" s="3417"/>
      <c r="F13" s="3417"/>
      <c r="G13" s="3417"/>
      <c r="H13" s="3417"/>
    </row>
    <row r="14" spans="1:22" s="211" customFormat="1" ht="15" customHeight="1">
      <c r="A14" s="212" t="s">
        <v>
10446</v>
      </c>
      <c r="B14" s="3417"/>
      <c r="C14" s="3417"/>
      <c r="D14" s="3417"/>
      <c r="E14" s="3417"/>
      <c r="F14" s="3417"/>
      <c r="G14" s="3417"/>
      <c r="H14" s="3417"/>
    </row>
    <row r="15" spans="1:22" s="211" customFormat="1" ht="15" customHeight="1">
      <c r="A15" s="1749" t="s">
        <v>
10419</v>
      </c>
      <c r="B15" s="3417"/>
      <c r="C15" s="3417"/>
      <c r="D15" s="3417"/>
      <c r="E15" s="3417"/>
      <c r="F15" s="3417"/>
      <c r="G15" s="3417"/>
      <c r="H15" s="3417"/>
    </row>
    <row r="16" spans="1:22" s="211" customFormat="1" ht="15" customHeight="1">
      <c r="A16" s="1749" t="s">
        <v>
10420</v>
      </c>
      <c r="B16" s="3417"/>
      <c r="C16" s="3417"/>
      <c r="D16" s="3417"/>
      <c r="E16" s="3417"/>
      <c r="F16" s="3417"/>
      <c r="G16" s="3417"/>
      <c r="H16" s="3417"/>
    </row>
    <row r="17" spans="1:8" s="211" customFormat="1" ht="15" customHeight="1">
      <c r="A17" s="222"/>
      <c r="B17" s="222"/>
      <c r="C17" s="222"/>
      <c r="D17" s="222"/>
      <c r="E17" s="222"/>
      <c r="F17" s="222"/>
      <c r="G17" s="222"/>
    </row>
    <row r="18" spans="1:8" s="1822" customFormat="1" ht="21.95" customHeight="1">
      <c r="A18" s="5524" t="s">
        <v>
7474</v>
      </c>
      <c r="B18" s="5524"/>
      <c r="C18" s="5524"/>
      <c r="D18" s="5524"/>
      <c r="E18" s="5524"/>
      <c r="F18" s="5524"/>
      <c r="G18" s="5524"/>
    </row>
    <row r="19" spans="1:8" s="211" customFormat="1" ht="15" customHeight="1" thickBot="1">
      <c r="A19" s="233"/>
    </row>
    <row r="20" spans="1:8" ht="18" customHeight="1" thickTop="1">
      <c r="A20" s="5519" t="s">
        <v>
493</v>
      </c>
      <c r="B20" s="4780" t="s">
        <v>
7472</v>
      </c>
      <c r="C20" s="5246"/>
      <c r="D20" s="4779" t="s">
        <v>
4307</v>
      </c>
      <c r="E20" s="4777"/>
      <c r="F20" s="4777"/>
      <c r="G20" s="4777"/>
    </row>
    <row r="21" spans="1:8" ht="18" customHeight="1">
      <c r="A21" s="5520"/>
      <c r="B21" s="3298" t="s">
        <v>
3033</v>
      </c>
      <c r="C21" s="1852" t="s">
        <v>
5194</v>
      </c>
      <c r="D21" s="3413" t="s">
        <v>
2900</v>
      </c>
      <c r="E21" s="3413" t="s">
        <v>
2899</v>
      </c>
      <c r="F21" s="3413" t="s">
        <v>
2898</v>
      </c>
      <c r="G21" s="3413" t="s">
        <v>
2924</v>
      </c>
    </row>
    <row r="22" spans="1:8" s="211" customFormat="1" ht="18" customHeight="1">
      <c r="A22" s="3297"/>
      <c r="B22" s="473" t="s">
        <v>
476</v>
      </c>
      <c r="C22" s="3299" t="s">
        <v>
3303</v>
      </c>
      <c r="D22" s="3299" t="s">
        <v>
3303</v>
      </c>
      <c r="E22" s="3299" t="s">
        <v>
3303</v>
      </c>
      <c r="F22" s="3299" t="s">
        <v>
3303</v>
      </c>
      <c r="G22" s="3299" t="s">
        <v>
3303</v>
      </c>
    </row>
    <row r="23" spans="1:8" ht="18" customHeight="1">
      <c r="A23" s="227" t="s">
        <v>
465</v>
      </c>
      <c r="B23" s="29">
        <v>
871</v>
      </c>
      <c r="C23" s="28">
        <v>
54481</v>
      </c>
      <c r="D23" s="28">
        <v>
181</v>
      </c>
      <c r="E23" s="28">
        <v>
108</v>
      </c>
      <c r="F23" s="28">
        <v>
108</v>
      </c>
      <c r="G23" s="28">
        <v>
1263</v>
      </c>
    </row>
    <row r="24" spans="1:8" ht="18" customHeight="1">
      <c r="A24" s="227">
        <v>
2</v>
      </c>
      <c r="B24" s="29">
        <v>
396</v>
      </c>
      <c r="C24" s="28">
        <v>
10959</v>
      </c>
      <c r="D24" s="28">
        <v>
116</v>
      </c>
      <c r="E24" s="28">
        <v>
76</v>
      </c>
      <c r="F24" s="28">
        <v>
104</v>
      </c>
      <c r="G24" s="28">
        <v>
566</v>
      </c>
    </row>
    <row r="25" spans="1:8" s="1618" customFormat="1" ht="18" customHeight="1">
      <c r="A25" s="1439">
        <v>
3</v>
      </c>
      <c r="B25" s="252">
        <v>
833</v>
      </c>
      <c r="C25" s="253">
        <v>
24270</v>
      </c>
      <c r="D25" s="253">
        <v>
66</v>
      </c>
      <c r="E25" s="253">
        <v>
57</v>
      </c>
      <c r="F25" s="253">
        <v>
133</v>
      </c>
      <c r="G25" s="253">
        <v>
810</v>
      </c>
    </row>
    <row r="26" spans="1:8" s="211" customFormat="1" ht="15" customHeight="1">
      <c r="A26" s="1837" t="s">
        <v>
10434</v>
      </c>
      <c r="B26" s="1837"/>
      <c r="C26" s="1837"/>
      <c r="D26" s="1837"/>
      <c r="E26" s="1837"/>
      <c r="F26" s="1850"/>
      <c r="G26" s="1644"/>
    </row>
    <row r="27" spans="1:8" s="211" customFormat="1" ht="15" customHeight="1">
      <c r="A27" s="212" t="s">
        <v>
10424</v>
      </c>
      <c r="B27" s="3417"/>
      <c r="C27" s="3417"/>
      <c r="D27" s="3417"/>
      <c r="E27" s="3417"/>
      <c r="F27" s="3417"/>
      <c r="G27" s="3417"/>
      <c r="H27" s="3417"/>
    </row>
    <row r="28" spans="1:8" s="211" customFormat="1" ht="15" customHeight="1">
      <c r="A28" s="212" t="s">
        <v>
10425</v>
      </c>
      <c r="B28" s="3417"/>
      <c r="C28" s="3417"/>
      <c r="D28" s="3417"/>
      <c r="E28" s="3417"/>
      <c r="F28" s="3417"/>
      <c r="G28" s="3417"/>
      <c r="H28" s="3417"/>
    </row>
    <row r="29" spans="1:8" s="211" customFormat="1" ht="15" customHeight="1">
      <c r="A29" s="212" t="s">
        <v>
10421</v>
      </c>
      <c r="B29" s="3417"/>
      <c r="C29" s="3417"/>
      <c r="D29" s="3417"/>
      <c r="E29" s="3417"/>
      <c r="F29" s="3417"/>
      <c r="G29" s="3417"/>
      <c r="H29" s="3417"/>
    </row>
    <row r="30" spans="1:8" s="211" customFormat="1" ht="15" customHeight="1">
      <c r="A30" s="212"/>
      <c r="F30" s="1443"/>
      <c r="G30" s="1443"/>
    </row>
    <row r="31" spans="1:8" s="1822" customFormat="1" ht="21.95" customHeight="1">
      <c r="A31" s="5504" t="s">
        <v>
7473</v>
      </c>
      <c r="B31" s="5504"/>
      <c r="C31" s="5504"/>
      <c r="D31" s="5504"/>
      <c r="E31" s="5504"/>
      <c r="F31" s="5504"/>
      <c r="G31" s="5504"/>
    </row>
    <row r="32" spans="1:8" s="211" customFormat="1" ht="15" customHeight="1" thickBot="1">
      <c r="A32" s="212"/>
    </row>
    <row r="33" spans="1:9" ht="18" customHeight="1" thickTop="1">
      <c r="A33" s="5519"/>
      <c r="B33" s="4779" t="s">
        <v>
6519</v>
      </c>
      <c r="C33" s="4778"/>
      <c r="D33" s="4779" t="s">
        <v>
2886</v>
      </c>
      <c r="E33" s="4777"/>
    </row>
    <row r="34" spans="1:9" ht="18" customHeight="1">
      <c r="A34" s="5536"/>
      <c r="B34" s="1713" t="s">
        <v>
3033</v>
      </c>
      <c r="C34" s="3177" t="s">
        <v>
5194</v>
      </c>
      <c r="D34" s="1713" t="s">
        <v>
3033</v>
      </c>
      <c r="E34" s="3178" t="s">
        <v>
5194</v>
      </c>
    </row>
    <row r="35" spans="1:9" s="211" customFormat="1" ht="18" customHeight="1">
      <c r="A35" s="3297"/>
      <c r="B35" s="473" t="s">
        <v>
476</v>
      </c>
      <c r="C35" s="3299" t="s">
        <v>
3303</v>
      </c>
      <c r="D35" s="3299" t="s">
        <v>
476</v>
      </c>
      <c r="E35" s="3299" t="s">
        <v>
3303</v>
      </c>
      <c r="F35" s="476"/>
      <c r="G35" s="476"/>
      <c r="I35" s="212"/>
    </row>
    <row r="36" spans="1:9" ht="18" customHeight="1">
      <c r="A36" s="227" t="s">
        <v>
465</v>
      </c>
      <c r="B36" s="29">
        <v>
349</v>
      </c>
      <c r="C36" s="28">
        <v>
19339</v>
      </c>
      <c r="D36" s="28">
        <v>
280</v>
      </c>
      <c r="E36" s="28">
        <v>
8671</v>
      </c>
    </row>
    <row r="37" spans="1:9" ht="18" customHeight="1">
      <c r="A37" s="227">
        <v>
2</v>
      </c>
      <c r="B37" s="29">
        <v>
306</v>
      </c>
      <c r="C37" s="28">
        <v>
3916</v>
      </c>
      <c r="D37" s="28">
        <v>
88</v>
      </c>
      <c r="E37" s="28">
        <v>
819</v>
      </c>
      <c r="F37" s="1618"/>
      <c r="G37" s="1618"/>
    </row>
    <row r="38" spans="1:9" s="1618" customFormat="1" ht="18" customHeight="1">
      <c r="A38" s="1439">
        <v>
3</v>
      </c>
      <c r="B38" s="252">
        <v>
478</v>
      </c>
      <c r="C38" s="253">
        <v>
9354</v>
      </c>
      <c r="D38" s="253">
        <v>
146</v>
      </c>
      <c r="E38" s="253">
        <v>
2581</v>
      </c>
      <c r="F38" s="1443"/>
      <c r="G38" s="1443"/>
    </row>
    <row r="39" spans="1:9" s="211" customFormat="1" ht="15" customHeight="1">
      <c r="A39" s="212" t="s">
        <v>
10423</v>
      </c>
      <c r="B39" s="3417"/>
      <c r="C39" s="3417"/>
      <c r="D39" s="3417"/>
      <c r="E39" s="3417"/>
      <c r="F39" s="3417"/>
      <c r="G39" s="3417"/>
      <c r="H39" s="3417"/>
    </row>
    <row r="40" spans="1:9" s="211" customFormat="1" ht="15" customHeight="1">
      <c r="A40" s="212" t="s">
        <v>
10422</v>
      </c>
      <c r="B40" s="3417"/>
      <c r="C40" s="3417"/>
      <c r="D40" s="3417"/>
      <c r="E40" s="3417"/>
      <c r="F40" s="3417"/>
      <c r="G40" s="3417"/>
      <c r="H40" s="3417"/>
    </row>
    <row r="41" spans="1:9" s="211" customFormat="1" ht="15" customHeight="1">
      <c r="A41" s="1837" t="s">
        <v>
2914</v>
      </c>
      <c r="B41" s="1837"/>
      <c r="C41" s="1837"/>
      <c r="D41" s="1837"/>
      <c r="E41" s="1836"/>
      <c r="F41" s="1836"/>
      <c r="G41" s="1836"/>
    </row>
    <row r="42" spans="1:9" ht="15" customHeight="1"/>
  </sheetData>
  <mergeCells count="15">
    <mergeCell ref="A33:A34"/>
    <mergeCell ref="A31:G31"/>
    <mergeCell ref="B33:C33"/>
    <mergeCell ref="D33:E33"/>
    <mergeCell ref="A20:A21"/>
    <mergeCell ref="B20:C20"/>
    <mergeCell ref="D20:G20"/>
    <mergeCell ref="A1:D1"/>
    <mergeCell ref="A2:D2"/>
    <mergeCell ref="A3:G3"/>
    <mergeCell ref="A18:G18"/>
    <mergeCell ref="A5:G5"/>
    <mergeCell ref="A7:A8"/>
    <mergeCell ref="B7:C7"/>
    <mergeCell ref="D7:D8"/>
  </mergeCells>
  <phoneticPr fontId="25"/>
  <pageMargins left="0.70866141732283472" right="0.70866141732283472" top="0.74803149606299213" bottom="0.74803149606299213" header="0.31496062992125984" footer="0.31496062992125984"/>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Z29"/>
  <sheetViews>
    <sheetView zoomScaleNormal="100" zoomScaleSheetLayoutView="100" workbookViewId="0">
      <selection activeCell="B23" sqref="B23"/>
    </sheetView>
  </sheetViews>
  <sheetFormatPr defaultColWidth="9" defaultRowHeight="14.25"/>
  <cols>
    <col min="1" max="1" width="18.625" style="1443" customWidth="1"/>
    <col min="2" max="12" width="9.625" style="1443" customWidth="1"/>
    <col min="13" max="16384" width="9" style="1443"/>
  </cols>
  <sheetData>
    <row r="1" spans="1:26" s="1482" customFormat="1" ht="20.100000000000001" customHeight="1">
      <c r="A1" s="4569" t="str">
        <f>
HYPERLINK("#目次!A1","【目次に戻る】")</f>
        <v>
【目次に戻る】</v>
      </c>
      <c r="B1" s="4569"/>
      <c r="C1" s="4569"/>
      <c r="D1" s="4569"/>
      <c r="E1" s="4569"/>
      <c r="F1" s="3781"/>
      <c r="G1" s="3781"/>
      <c r="H1" s="3781"/>
      <c r="I1" s="3781"/>
      <c r="J1" s="3781"/>
      <c r="K1" s="3781"/>
      <c r="L1" s="3781"/>
      <c r="M1" s="3781"/>
      <c r="N1" s="3781"/>
      <c r="O1" s="3781"/>
      <c r="P1" s="3781"/>
      <c r="Q1" s="3781"/>
      <c r="R1" s="3781"/>
      <c r="S1" s="3781"/>
      <c r="T1" s="3781"/>
      <c r="U1" s="3781"/>
      <c r="V1" s="3781"/>
      <c r="W1" s="3781"/>
      <c r="X1" s="3781"/>
      <c r="Y1" s="3781"/>
      <c r="Z1" s="3781"/>
    </row>
    <row r="2" spans="1:26" s="1482" customFormat="1" ht="20.100000000000001" customHeight="1">
      <c r="A2" s="4569" t="str">
        <f>
HYPERLINK("#業務所管課別目次!A1","【業務所管課別目次に戻る】")</f>
        <v>
【業務所管課別目次に戻る】</v>
      </c>
      <c r="B2" s="4569"/>
      <c r="C2" s="4569"/>
      <c r="D2" s="4569"/>
      <c r="E2" s="4569"/>
      <c r="F2" s="3781"/>
      <c r="G2" s="3781"/>
      <c r="H2" s="3781"/>
      <c r="I2" s="3781"/>
      <c r="J2" s="3781"/>
      <c r="K2" s="3781"/>
      <c r="L2" s="3781"/>
      <c r="M2" s="3781"/>
      <c r="N2" s="3781"/>
      <c r="O2" s="3781"/>
      <c r="P2" s="3781"/>
      <c r="Q2" s="3781"/>
      <c r="R2" s="3781"/>
      <c r="S2" s="3781"/>
      <c r="T2" s="3781"/>
      <c r="U2" s="3781"/>
      <c r="V2" s="3781"/>
      <c r="W2" s="3781"/>
      <c r="X2" s="3781"/>
      <c r="Y2" s="3781"/>
      <c r="Z2" s="3781"/>
    </row>
    <row r="3" spans="1:26" s="223" customFormat="1" ht="25.5">
      <c r="A3" s="4649" t="s">
        <v>
10103</v>
      </c>
      <c r="B3" s="4649"/>
      <c r="C3" s="4649"/>
      <c r="D3" s="4649"/>
      <c r="E3" s="4649"/>
      <c r="F3" s="4649"/>
      <c r="G3" s="4649"/>
      <c r="H3" s="4649"/>
      <c r="I3" s="4649"/>
      <c r="J3" s="5523"/>
      <c r="K3" s="5523"/>
      <c r="L3" s="5523"/>
    </row>
    <row r="4" spans="1:26" s="211" customFormat="1" ht="15" customHeight="1">
      <c r="A4" s="222"/>
      <c r="B4" s="222"/>
      <c r="C4" s="222"/>
      <c r="D4" s="222"/>
      <c r="E4" s="222"/>
      <c r="F4" s="222"/>
      <c r="G4" s="222"/>
      <c r="H4" s="222"/>
      <c r="I4" s="222"/>
      <c r="J4" s="82"/>
      <c r="K4" s="82"/>
      <c r="L4" s="82"/>
    </row>
    <row r="5" spans="1:26" s="1822" customFormat="1" ht="21.95" customHeight="1">
      <c r="A5" s="5524" t="s">
        <v>
10365</v>
      </c>
      <c r="B5" s="5524"/>
      <c r="C5" s="5524"/>
      <c r="D5" s="5524"/>
      <c r="E5" s="5524"/>
      <c r="F5" s="5524"/>
      <c r="G5" s="5524"/>
      <c r="H5" s="5524"/>
      <c r="I5" s="5524"/>
      <c r="J5" s="5524"/>
      <c r="K5" s="5524"/>
      <c r="L5" s="5524"/>
    </row>
    <row r="6" spans="1:26" s="211" customFormat="1" ht="15" customHeight="1" thickBot="1">
      <c r="A6" s="212" t="s">
        <v>
9283</v>
      </c>
      <c r="B6" s="212"/>
      <c r="C6" s="233"/>
      <c r="L6" s="486" t="s">
        <v>
2925</v>
      </c>
    </row>
    <row r="7" spans="1:26" ht="18" customHeight="1" thickTop="1">
      <c r="A7" s="5519" t="s">
        <v>
493</v>
      </c>
      <c r="B7" s="5507" t="s">
        <v>
5898</v>
      </c>
      <c r="C7" s="4779" t="s">
        <v>
7467</v>
      </c>
      <c r="D7" s="4777"/>
      <c r="E7" s="4777"/>
      <c r="F7" s="4777"/>
      <c r="G7" s="4777"/>
      <c r="H7" s="4777"/>
      <c r="I7" s="4777"/>
      <c r="J7" s="4777"/>
      <c r="K7" s="4777"/>
      <c r="L7" s="4777"/>
    </row>
    <row r="8" spans="1:26" ht="18" customHeight="1">
      <c r="A8" s="5521"/>
      <c r="B8" s="5508"/>
      <c r="C8" s="5455" t="s">
        <v>
2900</v>
      </c>
      <c r="D8" s="4783"/>
      <c r="E8" s="4783" t="s">
        <v>
2899</v>
      </c>
      <c r="F8" s="4783"/>
      <c r="G8" s="4783" t="s">
        <v>
2898</v>
      </c>
      <c r="H8" s="4783"/>
      <c r="I8" s="4783" t="s">
        <v>
2924</v>
      </c>
      <c r="J8" s="4783"/>
      <c r="K8" s="4783" t="s">
        <v>
2923</v>
      </c>
      <c r="L8" s="5369"/>
    </row>
    <row r="9" spans="1:26" ht="18" customHeight="1">
      <c r="A9" s="5520"/>
      <c r="B9" s="5509"/>
      <c r="C9" s="1847" t="s">
        <v>
2922</v>
      </c>
      <c r="D9" s="3784" t="s">
        <v>
2921</v>
      </c>
      <c r="E9" s="3785" t="s">
        <v>
2922</v>
      </c>
      <c r="F9" s="3784" t="s">
        <v>
2921</v>
      </c>
      <c r="G9" s="3785" t="s">
        <v>
2922</v>
      </c>
      <c r="H9" s="3784" t="s">
        <v>
2921</v>
      </c>
      <c r="I9" s="3785" t="s">
        <v>
2922</v>
      </c>
      <c r="J9" s="3784" t="s">
        <v>
2921</v>
      </c>
      <c r="K9" s="3785" t="s">
        <v>
2922</v>
      </c>
      <c r="L9" s="3786" t="s">
        <v>
2921</v>
      </c>
    </row>
    <row r="10" spans="1:26" s="49" customFormat="1" ht="18" customHeight="1">
      <c r="A10" s="3436"/>
      <c r="B10" s="3193" t="s">
        <v>
476</v>
      </c>
      <c r="C10" s="3193" t="s">
        <v>
3303</v>
      </c>
      <c r="D10" s="3193" t="s">
        <v>
3303</v>
      </c>
      <c r="E10" s="3193" t="s">
        <v>
3303</v>
      </c>
      <c r="F10" s="3193" t="s">
        <v>
3303</v>
      </c>
      <c r="G10" s="3193" t="s">
        <v>
3303</v>
      </c>
      <c r="H10" s="3193" t="s">
        <v>
3303</v>
      </c>
      <c r="I10" s="3193" t="s">
        <v>
3303</v>
      </c>
      <c r="J10" s="3193" t="s">
        <v>
3303</v>
      </c>
      <c r="K10" s="3193" t="s">
        <v>
3303</v>
      </c>
      <c r="L10" s="3193" t="s">
        <v>
3303</v>
      </c>
    </row>
    <row r="11" spans="1:26" ht="18" customHeight="1">
      <c r="A11" s="227" t="s">
        <v>
465</v>
      </c>
      <c r="B11" s="225">
        <v>
1210</v>
      </c>
      <c r="C11" s="1386">
        <v>
3367</v>
      </c>
      <c r="D11" s="1386">
        <v>
850</v>
      </c>
      <c r="E11" s="1386">
        <v>
2058</v>
      </c>
      <c r="F11" s="1386">
        <v>
850</v>
      </c>
      <c r="G11" s="1386">
        <v>
2729</v>
      </c>
      <c r="H11" s="1386">
        <v>
850</v>
      </c>
      <c r="I11" s="1386">
        <v>
11966</v>
      </c>
      <c r="J11" s="1386">
        <v>
700</v>
      </c>
      <c r="K11" s="1386">
        <v>
4004</v>
      </c>
      <c r="L11" s="1386">
        <v>
300</v>
      </c>
    </row>
    <row r="12" spans="1:26" s="1398" customFormat="1" ht="18" customHeight="1">
      <c r="A12" s="227">
        <v>
2</v>
      </c>
      <c r="B12" s="28">
        <v>
905</v>
      </c>
      <c r="C12" s="1386">
        <v>
2592</v>
      </c>
      <c r="D12" s="1386">
        <v>
316</v>
      </c>
      <c r="E12" s="1386">
        <v>
1528</v>
      </c>
      <c r="F12" s="1386">
        <v>
316</v>
      </c>
      <c r="G12" s="1386">
        <v>
998</v>
      </c>
      <c r="H12" s="1386">
        <v>
316</v>
      </c>
      <c r="I12" s="1386">
        <v>
4114</v>
      </c>
      <c r="J12" s="1386">
        <v>
316</v>
      </c>
      <c r="K12" s="1386">
        <v>
3161</v>
      </c>
      <c r="L12" s="1386">
        <v>
316</v>
      </c>
    </row>
    <row r="13" spans="1:26" s="1440" customFormat="1" ht="18" customHeight="1">
      <c r="A13" s="1439">
        <v>
3</v>
      </c>
      <c r="B13" s="3296">
        <v>
1096</v>
      </c>
      <c r="C13" s="1393">
        <v>
2718</v>
      </c>
      <c r="D13" s="1393">
        <v>
150</v>
      </c>
      <c r="E13" s="1393">
        <v>
2021</v>
      </c>
      <c r="F13" s="1393">
        <v>
150</v>
      </c>
      <c r="G13" s="1393">
        <v>
1649</v>
      </c>
      <c r="H13" s="1393">
        <v>
150</v>
      </c>
      <c r="I13" s="1393">
        <v>
7068</v>
      </c>
      <c r="J13" s="1393">
        <v>
80</v>
      </c>
      <c r="K13" s="1393">
        <v>
3044</v>
      </c>
      <c r="L13" s="1393">
        <v>
80</v>
      </c>
    </row>
    <row r="14" spans="1:26" s="211" customFormat="1" ht="15" customHeight="1">
      <c r="A14" s="1382" t="s">
        <v>
2920</v>
      </c>
      <c r="B14" s="3446"/>
      <c r="C14" s="1382"/>
      <c r="D14" s="1382"/>
      <c r="E14" s="1382"/>
      <c r="F14" s="1382"/>
      <c r="G14" s="1382"/>
      <c r="I14" s="1382"/>
      <c r="J14" s="1382"/>
      <c r="K14" s="1382"/>
      <c r="L14" s="1382"/>
    </row>
    <row r="15" spans="1:26" s="211" customFormat="1" ht="15" customHeight="1">
      <c r="A15" s="211" t="s">
        <v>
2919</v>
      </c>
    </row>
    <row r="16" spans="1:26" s="211" customFormat="1" ht="15" customHeight="1">
      <c r="A16" s="211" t="s">
        <v>
2918</v>
      </c>
    </row>
    <row r="17" spans="1:12" ht="15" customHeight="1"/>
    <row r="18" spans="1:12" s="1822" customFormat="1" ht="21.95" customHeight="1">
      <c r="A18" s="5524" t="s">
        <v>
10364</v>
      </c>
      <c r="B18" s="5524"/>
      <c r="C18" s="5524"/>
      <c r="D18" s="5524"/>
      <c r="E18" s="5524"/>
      <c r="F18" s="5524"/>
      <c r="G18" s="5524"/>
      <c r="H18" s="5524"/>
      <c r="I18" s="5524"/>
      <c r="J18" s="5524"/>
      <c r="K18" s="5524"/>
      <c r="L18" s="5524"/>
    </row>
    <row r="19" spans="1:12" s="211" customFormat="1" ht="15" customHeight="1" thickBot="1">
      <c r="A19" s="211" t="s">
        <v>
9283</v>
      </c>
    </row>
    <row r="20" spans="1:12" ht="18" customHeight="1" thickTop="1">
      <c r="A20" s="5460" t="s">
        <v>
493</v>
      </c>
      <c r="B20" s="4779" t="s">
        <v>
2900</v>
      </c>
      <c r="C20" s="4778"/>
      <c r="D20" s="4779" t="s">
        <v>
2899</v>
      </c>
      <c r="E20" s="4777"/>
      <c r="G20" s="1845"/>
      <c r="H20" s="1845"/>
    </row>
    <row r="21" spans="1:12" ht="18" customHeight="1">
      <c r="A21" s="5461"/>
      <c r="B21" s="2547" t="s">
        <v>
2917</v>
      </c>
      <c r="C21" s="2547" t="s">
        <v>
2916</v>
      </c>
      <c r="D21" s="2547" t="s">
        <v>
2917</v>
      </c>
      <c r="E21" s="2548" t="s">
        <v>
2916</v>
      </c>
      <c r="G21" s="576"/>
      <c r="H21" s="576"/>
    </row>
    <row r="22" spans="1:12" s="1398" customFormat="1" ht="18" customHeight="1">
      <c r="A22" s="1844" t="s">
        <v>
465</v>
      </c>
      <c r="B22" s="1801">
        <v>
34402</v>
      </c>
      <c r="C22" s="1800">
        <v>
61848</v>
      </c>
      <c r="D22" s="1800">
        <v>
7102</v>
      </c>
      <c r="E22" s="1800">
        <v>
23202</v>
      </c>
      <c r="G22" s="1843"/>
      <c r="H22" s="1843"/>
      <c r="I22" s="1443"/>
      <c r="J22" s="1443"/>
    </row>
    <row r="23" spans="1:12" s="1398" customFormat="1" ht="18" customHeight="1">
      <c r="A23" s="1702">
        <v>
2</v>
      </c>
      <c r="B23" s="29">
        <v>
6209</v>
      </c>
      <c r="C23" s="28">
        <v>
31112</v>
      </c>
      <c r="D23" s="28">
        <v>
3516</v>
      </c>
      <c r="E23" s="28">
        <v>
14569</v>
      </c>
      <c r="G23" s="1720"/>
      <c r="H23" s="1720"/>
    </row>
    <row r="24" spans="1:12" s="1840" customFormat="1" ht="18" customHeight="1">
      <c r="A24" s="1842">
        <v>
3</v>
      </c>
      <c r="B24" s="252">
        <v>
20161</v>
      </c>
      <c r="C24" s="253">
        <v>
41541</v>
      </c>
      <c r="D24" s="253">
        <v>
5719</v>
      </c>
      <c r="E24" s="253">
        <v>
15070</v>
      </c>
      <c r="G24" s="1841"/>
      <c r="H24" s="1841"/>
      <c r="I24" s="1440"/>
      <c r="J24" s="1440"/>
    </row>
    <row r="25" spans="1:12" s="211" customFormat="1" ht="15" customHeight="1">
      <c r="A25" s="1382" t="s">
        <v>
2915</v>
      </c>
      <c r="B25" s="3446"/>
      <c r="C25" s="1382"/>
      <c r="D25" s="1382"/>
    </row>
    <row r="26" spans="1:12" s="211" customFormat="1" ht="15" customHeight="1">
      <c r="A26" s="1749" t="s">
        <v>
10417</v>
      </c>
      <c r="B26" s="1749"/>
      <c r="C26" s="212"/>
      <c r="D26" s="212"/>
      <c r="E26" s="212"/>
      <c r="F26" s="212"/>
      <c r="G26" s="212"/>
      <c r="H26" s="212"/>
      <c r="I26" s="212"/>
      <c r="K26" s="1839"/>
      <c r="L26" s="1838"/>
    </row>
    <row r="27" spans="1:12" s="211" customFormat="1" ht="15" customHeight="1">
      <c r="A27" s="1749" t="s">
        <v>
10418</v>
      </c>
      <c r="B27" s="1749"/>
      <c r="C27" s="212"/>
      <c r="D27" s="212"/>
      <c r="E27" s="212"/>
      <c r="F27" s="212"/>
      <c r="G27" s="212"/>
      <c r="H27" s="212"/>
      <c r="I27" s="212"/>
      <c r="K27" s="1839"/>
      <c r="L27" s="1838"/>
    </row>
    <row r="28" spans="1:12" s="211" customFormat="1" ht="15" customHeight="1">
      <c r="A28" s="1837" t="s">
        <v>
2914</v>
      </c>
      <c r="B28" s="1837"/>
      <c r="C28" s="1837"/>
      <c r="D28" s="1837"/>
      <c r="E28" s="1837"/>
      <c r="F28" s="1836"/>
      <c r="G28" s="1836"/>
      <c r="H28" s="1836"/>
      <c r="I28" s="1836"/>
      <c r="J28" s="1835"/>
      <c r="L28" s="1835"/>
    </row>
    <row r="29" spans="1:12" ht="15" customHeight="1"/>
  </sheetData>
  <mergeCells count="16">
    <mergeCell ref="A1:E1"/>
    <mergeCell ref="A2:E2"/>
    <mergeCell ref="A3:L3"/>
    <mergeCell ref="A18:L18"/>
    <mergeCell ref="A20:A21"/>
    <mergeCell ref="B20:C20"/>
    <mergeCell ref="D20:E20"/>
    <mergeCell ref="A5:L5"/>
    <mergeCell ref="A7:A9"/>
    <mergeCell ref="B7:B9"/>
    <mergeCell ref="C7:L7"/>
    <mergeCell ref="C8:D8"/>
    <mergeCell ref="E8:F8"/>
    <mergeCell ref="G8:H8"/>
    <mergeCell ref="I8:J8"/>
    <mergeCell ref="K8:L8"/>
  </mergeCells>
  <phoneticPr fontId="25"/>
  <pageMargins left="0.70866141732283472" right="0.70866141732283472" top="0.74803149606299213" bottom="0.74803149606299213" header="0.31496062992125984" footer="0.31496062992125984"/>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AB24"/>
  <sheetViews>
    <sheetView zoomScaleNormal="100" zoomScaleSheetLayoutView="100" workbookViewId="0">
      <selection activeCell="B23" sqref="B23"/>
    </sheetView>
  </sheetViews>
  <sheetFormatPr defaultColWidth="9" defaultRowHeight="14.25"/>
  <cols>
    <col min="1" max="1" width="23.625" style="1443" customWidth="1"/>
    <col min="2" max="12" width="9.625" style="1443" customWidth="1"/>
    <col min="13" max="16384" width="9" style="1443"/>
  </cols>
  <sheetData>
    <row r="1" spans="1:28" s="1482" customFormat="1" ht="20.100000000000001" customHeight="1">
      <c r="A1" s="4569" t="str">
        <f>
HYPERLINK("#目次!A1","【目次に戻る】")</f>
        <v>
【目次に戻る】</v>
      </c>
      <c r="B1" s="4569"/>
      <c r="C1" s="4569"/>
      <c r="D1" s="4569"/>
      <c r="E1" s="4569"/>
      <c r="F1" s="4569"/>
      <c r="G1" s="1495"/>
      <c r="H1" s="1495"/>
      <c r="I1" s="1495"/>
      <c r="J1" s="1495"/>
      <c r="K1" s="1495"/>
      <c r="L1" s="1495"/>
      <c r="M1" s="1495"/>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4569"/>
      <c r="F2" s="4569"/>
      <c r="G2" s="1495"/>
      <c r="H2" s="1495"/>
      <c r="I2" s="1495"/>
      <c r="J2" s="1495"/>
      <c r="K2" s="1495"/>
      <c r="L2" s="1495"/>
      <c r="M2" s="1495"/>
      <c r="N2" s="1495"/>
      <c r="O2" s="1495"/>
      <c r="P2" s="1495"/>
      <c r="Q2" s="1495"/>
      <c r="R2" s="1495"/>
      <c r="S2" s="1495"/>
      <c r="T2" s="1495"/>
      <c r="U2" s="1495"/>
      <c r="V2" s="1495"/>
      <c r="W2" s="1495"/>
      <c r="X2" s="1495"/>
      <c r="Y2" s="1495"/>
      <c r="Z2" s="1495"/>
      <c r="AA2" s="1495"/>
      <c r="AB2" s="1495"/>
    </row>
    <row r="3" spans="1:28" s="1367" customFormat="1" ht="25.9" customHeight="1">
      <c r="A3" s="5540" t="s">
        <v>
9199</v>
      </c>
      <c r="B3" s="5540"/>
      <c r="C3" s="5540"/>
      <c r="D3" s="5540"/>
      <c r="E3" s="5540"/>
      <c r="F3" s="5540"/>
      <c r="G3" s="5540"/>
      <c r="H3" s="5540"/>
      <c r="I3" s="5540"/>
      <c r="J3" s="5540"/>
      <c r="K3" s="5540"/>
      <c r="L3" s="5540"/>
    </row>
    <row r="4" spans="1:28" s="211" customFormat="1" ht="15" customHeight="1">
      <c r="A4" s="1802"/>
      <c r="B4" s="1802"/>
      <c r="C4" s="1802"/>
      <c r="D4" s="1802"/>
      <c r="E4" s="1802"/>
      <c r="F4" s="1802"/>
      <c r="G4" s="1802"/>
      <c r="H4" s="1802"/>
      <c r="I4" s="1802"/>
      <c r="J4" s="1802"/>
      <c r="K4" s="1802"/>
      <c r="L4" s="1802"/>
    </row>
    <row r="5" spans="1:28" s="211" customFormat="1" ht="15" customHeight="1" thickBot="1">
      <c r="A5" s="1529"/>
      <c r="B5" s="49"/>
      <c r="C5" s="49"/>
      <c r="D5" s="83"/>
      <c r="E5" s="83"/>
      <c r="F5" s="83"/>
      <c r="G5" s="83"/>
      <c r="H5" s="83"/>
      <c r="I5" s="83"/>
      <c r="J5" s="83"/>
      <c r="K5" s="83"/>
      <c r="L5" s="486" t="s">
        <v>
494</v>
      </c>
    </row>
    <row r="6" spans="1:28" ht="18" customHeight="1" thickTop="1">
      <c r="A6" s="5537" t="s">
        <v>
2868</v>
      </c>
      <c r="B6" s="5541" t="s">
        <v>
6536</v>
      </c>
      <c r="C6" s="5544" t="s">
        <v>
7476</v>
      </c>
      <c r="D6" s="5549" t="s">
        <v>
7465</v>
      </c>
      <c r="E6" s="5550"/>
      <c r="F6" s="5550"/>
      <c r="G6" s="5550"/>
      <c r="H6" s="5550"/>
      <c r="I6" s="5550"/>
      <c r="J6" s="5550"/>
      <c r="K6" s="5550"/>
      <c r="L6" s="5550"/>
    </row>
    <row r="7" spans="1:28" ht="18" customHeight="1">
      <c r="A7" s="5538"/>
      <c r="B7" s="5542"/>
      <c r="C7" s="5545"/>
      <c r="D7" s="5546" t="s">
        <v>
188</v>
      </c>
      <c r="E7" s="5546"/>
      <c r="F7" s="5546"/>
      <c r="G7" s="5547" t="s">
        <v>
2867</v>
      </c>
      <c r="H7" s="5546"/>
      <c r="I7" s="5546"/>
      <c r="J7" s="5548" t="s">
        <v>
2866</v>
      </c>
      <c r="K7" s="5546"/>
      <c r="L7" s="5546"/>
    </row>
    <row r="8" spans="1:28" s="1809" customFormat="1" ht="30" customHeight="1">
      <c r="A8" s="5539"/>
      <c r="B8" s="5543"/>
      <c r="C8" s="5543"/>
      <c r="D8" s="3432" t="s">
        <v>
2865</v>
      </c>
      <c r="E8" s="1810" t="s">
        <v>
2864</v>
      </c>
      <c r="F8" s="1810" t="s">
        <v>
4342</v>
      </c>
      <c r="G8" s="1812" t="s">
        <v>
2865</v>
      </c>
      <c r="H8" s="1810" t="s">
        <v>
2864</v>
      </c>
      <c r="I8" s="1810" t="s">
        <v>
4343</v>
      </c>
      <c r="J8" s="1811" t="s">
        <v>
2865</v>
      </c>
      <c r="K8" s="1810" t="s">
        <v>
2864</v>
      </c>
      <c r="L8" s="2531" t="s">
        <v>
4343</v>
      </c>
    </row>
    <row r="9" spans="1:28" s="211" customFormat="1" ht="18" customHeight="1">
      <c r="A9" s="1808"/>
      <c r="B9" s="3303"/>
      <c r="C9" s="3433" t="s">
        <v>
7466</v>
      </c>
      <c r="D9" s="3433" t="s">
        <v>
2863</v>
      </c>
      <c r="E9" s="1807" t="s">
        <v>
2863</v>
      </c>
      <c r="F9" s="1807" t="s">
        <v>
2216</v>
      </c>
      <c r="G9" s="1807" t="s">
        <v>
2863</v>
      </c>
      <c r="H9" s="1807" t="s">
        <v>
2863</v>
      </c>
      <c r="I9" s="1807" t="s">
        <v>
2216</v>
      </c>
      <c r="J9" s="1807" t="s">
        <v>
2863</v>
      </c>
      <c r="K9" s="1807" t="s">
        <v>
2863</v>
      </c>
      <c r="L9" s="1807" t="s">
        <v>
2216</v>
      </c>
    </row>
    <row r="10" spans="1:28" ht="18" customHeight="1">
      <c r="A10" s="587" t="s">
        <v>
465</v>
      </c>
      <c r="B10" s="3304">
        <v>
9</v>
      </c>
      <c r="C10" s="22">
        <v>
4841</v>
      </c>
      <c r="D10" s="28">
        <v>
13964</v>
      </c>
      <c r="E10" s="28">
        <v>
5843</v>
      </c>
      <c r="F10" s="1806">
        <v>
41.843311372099684</v>
      </c>
      <c r="G10" s="1386">
        <v>
9113</v>
      </c>
      <c r="H10" s="28">
        <v>
2218</v>
      </c>
      <c r="I10" s="1806">
        <v>
24.338856578514211</v>
      </c>
      <c r="J10" s="28">
        <v>
4851</v>
      </c>
      <c r="K10" s="28">
        <v>
3625</v>
      </c>
      <c r="L10" s="1806">
        <v>
74.726860441146158</v>
      </c>
    </row>
    <row r="11" spans="1:28" s="1398" customFormat="1" ht="18" customHeight="1">
      <c r="A11" s="587">
        <v>
2</v>
      </c>
      <c r="B11" s="3304">
        <v>
9</v>
      </c>
      <c r="C11" s="22">
        <v>
4772</v>
      </c>
      <c r="D11" s="28">
        <v>
13560</v>
      </c>
      <c r="E11" s="28">
        <v>
6213</v>
      </c>
      <c r="F11" s="1806">
        <v>
45.818584070796462</v>
      </c>
      <c r="G11" s="1386">
        <v>
9096</v>
      </c>
      <c r="H11" s="28">
        <v>
2219</v>
      </c>
      <c r="I11" s="1806">
        <v>
24.39533861037819</v>
      </c>
      <c r="J11" s="28">
        <v>
4464</v>
      </c>
      <c r="K11" s="28">
        <v>
3994</v>
      </c>
      <c r="L11" s="1806">
        <v>
89.471326164874554</v>
      </c>
    </row>
    <row r="12" spans="1:28" s="1440" customFormat="1" ht="18" customHeight="1">
      <c r="A12" s="3307">
        <v>
3</v>
      </c>
      <c r="B12" s="3306">
        <v>
9</v>
      </c>
      <c r="C12" s="271">
        <f>
SUM(C13:C18)</f>
        <v>
5521</v>
      </c>
      <c r="D12" s="1798">
        <f>
SUM(D13:D18)</f>
        <v>
15810</v>
      </c>
      <c r="E12" s="1798">
        <f>
SUM(E13:E18)</f>
        <v>
7052</v>
      </c>
      <c r="F12" s="1805">
        <f t="shared" ref="F12:F18" si="0">
E12/D12*100</f>
        <v>
44.604680581910181</v>
      </c>
      <c r="G12" s="1798">
        <f>
SUM(G13:G18)</f>
        <v>
10631</v>
      </c>
      <c r="H12" s="1798">
        <f>
SUM(H13:H18)</f>
        <v>
2481</v>
      </c>
      <c r="I12" s="1805">
        <f t="shared" ref="I12:I18" si="1">
H12/G12*100</f>
        <v>
23.337409462891543</v>
      </c>
      <c r="J12" s="1798">
        <f>
SUM(J13:J18)</f>
        <v>
5179</v>
      </c>
      <c r="K12" s="1798">
        <f>
SUM(K13:K18)</f>
        <v>
4571</v>
      </c>
      <c r="L12" s="1805">
        <f t="shared" ref="L12:L18" si="2">
K12/J12*100</f>
        <v>
88.260281907704183</v>
      </c>
    </row>
    <row r="13" spans="1:28" ht="18" customHeight="1">
      <c r="A13" s="1679" t="s">
        <v>
2948</v>
      </c>
      <c r="B13" s="3304">
        <v>
2</v>
      </c>
      <c r="C13" s="22">
        <v>
1028</v>
      </c>
      <c r="D13" s="28">
        <f t="shared" ref="D13:E18" si="3">
G13+J13</f>
        <v>
3308</v>
      </c>
      <c r="E13" s="28">
        <f t="shared" si="3"/>
        <v>
1502</v>
      </c>
      <c r="F13" s="1804">
        <f t="shared" si="0"/>
        <v>
45.405078597339781</v>
      </c>
      <c r="G13" s="28">
        <v>
2236</v>
      </c>
      <c r="H13" s="28">
        <v>
544</v>
      </c>
      <c r="I13" s="1804">
        <f t="shared" si="1"/>
        <v>
24.329159212880143</v>
      </c>
      <c r="J13" s="28">
        <v>
1072</v>
      </c>
      <c r="K13" s="28">
        <v>
958</v>
      </c>
      <c r="L13" s="1804">
        <f t="shared" si="2"/>
        <v>
89.365671641791039</v>
      </c>
    </row>
    <row r="14" spans="1:28" ht="18" customHeight="1">
      <c r="A14" s="1679" t="s">
        <v>
2947</v>
      </c>
      <c r="B14" s="3304">
        <v>
1</v>
      </c>
      <c r="C14" s="22">
        <v>
449</v>
      </c>
      <c r="D14" s="28">
        <f t="shared" si="3"/>
        <v>
1654</v>
      </c>
      <c r="E14" s="28">
        <f t="shared" si="3"/>
        <v>
580</v>
      </c>
      <c r="F14" s="1804">
        <f t="shared" si="0"/>
        <v>
35.066505441354295</v>
      </c>
      <c r="G14" s="28">
        <v>
1118</v>
      </c>
      <c r="H14" s="28">
        <v>
91</v>
      </c>
      <c r="I14" s="1804">
        <f t="shared" si="1"/>
        <v>
8.1395348837209305</v>
      </c>
      <c r="J14" s="28">
        <v>
536</v>
      </c>
      <c r="K14" s="28">
        <v>
489</v>
      </c>
      <c r="L14" s="1804">
        <f t="shared" si="2"/>
        <v>
91.231343283582092</v>
      </c>
    </row>
    <row r="15" spans="1:28" ht="18" customHeight="1">
      <c r="A15" s="1679" t="s">
        <v>
2957</v>
      </c>
      <c r="B15" s="3304">
        <v>
1</v>
      </c>
      <c r="C15" s="22">
        <v>
432</v>
      </c>
      <c r="D15" s="28">
        <f t="shared" si="3"/>
        <v>
1654</v>
      </c>
      <c r="E15" s="28">
        <f t="shared" si="3"/>
        <v>
545</v>
      </c>
      <c r="F15" s="1804">
        <f t="shared" si="0"/>
        <v>
32.950423216444982</v>
      </c>
      <c r="G15" s="28">
        <v>
1118</v>
      </c>
      <c r="H15" s="28">
        <v>
69</v>
      </c>
      <c r="I15" s="1804">
        <f t="shared" si="1"/>
        <v>
6.1717352415026836</v>
      </c>
      <c r="J15" s="28">
        <v>
536</v>
      </c>
      <c r="K15" s="28">
        <v>
476</v>
      </c>
      <c r="L15" s="1804">
        <f t="shared" si="2"/>
        <v>
88.805970149253739</v>
      </c>
    </row>
    <row r="16" spans="1:28" ht="18" customHeight="1">
      <c r="A16" s="1679" t="s">
        <v>
2956</v>
      </c>
      <c r="B16" s="3304">
        <v>
1</v>
      </c>
      <c r="C16" s="22">
        <v>
644</v>
      </c>
      <c r="D16" s="28">
        <f t="shared" si="3"/>
        <v>
1644</v>
      </c>
      <c r="E16" s="28">
        <f t="shared" si="3"/>
        <v>
853</v>
      </c>
      <c r="F16" s="1804">
        <f t="shared" si="0"/>
        <v>
51.885644768856444</v>
      </c>
      <c r="G16" s="28">
        <v>
1108</v>
      </c>
      <c r="H16" s="28">
        <v>
345</v>
      </c>
      <c r="I16" s="1804">
        <f t="shared" si="1"/>
        <v>
31.137184115523464</v>
      </c>
      <c r="J16" s="28">
        <v>
536</v>
      </c>
      <c r="K16" s="28">
        <v>
508</v>
      </c>
      <c r="L16" s="1804">
        <f t="shared" si="2"/>
        <v>
94.776119402985074</v>
      </c>
    </row>
    <row r="17" spans="1:12" ht="18" customHeight="1">
      <c r="A17" s="1679" t="s">
        <v>
6537</v>
      </c>
      <c r="B17" s="3304">
        <v>
2</v>
      </c>
      <c r="C17" s="22">
        <v>
542</v>
      </c>
      <c r="D17" s="28">
        <f t="shared" si="3"/>
        <v>
3307</v>
      </c>
      <c r="E17" s="28">
        <f t="shared" si="3"/>
        <v>
833</v>
      </c>
      <c r="F17" s="1804">
        <f t="shared" si="0"/>
        <v>
25.188993045055941</v>
      </c>
      <c r="G17" s="28">
        <v>
2236</v>
      </c>
      <c r="H17" s="28">
        <v>
90</v>
      </c>
      <c r="I17" s="1804">
        <f t="shared" si="1"/>
        <v>
4.0250447227191417</v>
      </c>
      <c r="J17" s="28">
        <v>
1071</v>
      </c>
      <c r="K17" s="28">
        <v>
743</v>
      </c>
      <c r="L17" s="1804">
        <f t="shared" si="2"/>
        <v>
69.374416433239958</v>
      </c>
    </row>
    <row r="18" spans="1:12" ht="18" customHeight="1">
      <c r="A18" s="3858" t="s">
        <v>
6538</v>
      </c>
      <c r="B18" s="3305">
        <v>
2</v>
      </c>
      <c r="C18" s="3434">
        <v>
2426</v>
      </c>
      <c r="D18" s="3302">
        <f t="shared" si="3"/>
        <v>
4243</v>
      </c>
      <c r="E18" s="1646">
        <f t="shared" si="3"/>
        <v>
2739</v>
      </c>
      <c r="F18" s="1803">
        <f t="shared" si="0"/>
        <v>
64.553382041008717</v>
      </c>
      <c r="G18" s="1646">
        <v>
2815</v>
      </c>
      <c r="H18" s="1646">
        <v>
1342</v>
      </c>
      <c r="I18" s="1803">
        <f t="shared" si="1"/>
        <v>
47.673179396092365</v>
      </c>
      <c r="J18" s="1646">
        <v>
1428</v>
      </c>
      <c r="K18" s="1646">
        <v>
1397</v>
      </c>
      <c r="L18" s="1803">
        <f t="shared" si="2"/>
        <v>
97.829131652661061</v>
      </c>
    </row>
    <row r="19" spans="1:12" s="211" customFormat="1" ht="15" customHeight="1">
      <c r="A19" s="1382" t="s">
        <v>
4338</v>
      </c>
      <c r="B19" s="212"/>
      <c r="C19" s="212"/>
      <c r="D19" s="83"/>
      <c r="E19" s="83"/>
      <c r="F19" s="83"/>
      <c r="G19" s="83"/>
      <c r="H19" s="83"/>
      <c r="I19" s="83"/>
      <c r="J19" s="83"/>
      <c r="K19" s="83"/>
      <c r="L19" s="83"/>
    </row>
    <row r="20" spans="1:12" s="211" customFormat="1" ht="15" customHeight="1">
      <c r="A20" s="212" t="s">
        <v>
2862</v>
      </c>
      <c r="B20" s="212"/>
      <c r="C20" s="212"/>
      <c r="D20" s="83"/>
      <c r="E20" s="83"/>
      <c r="F20" s="83"/>
      <c r="G20" s="83"/>
      <c r="H20" s="83"/>
      <c r="I20" s="83"/>
      <c r="J20" s="83"/>
      <c r="K20" s="83"/>
      <c r="L20" s="83"/>
    </row>
    <row r="21" spans="1:12" s="211" customFormat="1" ht="15" customHeight="1">
      <c r="A21" s="212" t="s">
        <v>
2861</v>
      </c>
      <c r="B21" s="212"/>
      <c r="C21" s="212"/>
      <c r="D21" s="83"/>
      <c r="E21" s="83"/>
      <c r="F21" s="83"/>
      <c r="G21" s="83"/>
      <c r="H21" s="83"/>
      <c r="I21" s="83"/>
      <c r="J21" s="83"/>
      <c r="K21" s="83"/>
      <c r="L21" s="83"/>
    </row>
    <row r="22" spans="1:12" s="211" customFormat="1" ht="15" customHeight="1">
      <c r="A22" s="212" t="s">
        <v>
10415</v>
      </c>
      <c r="B22" s="212"/>
      <c r="C22" s="212"/>
      <c r="D22" s="83"/>
      <c r="E22" s="83"/>
      <c r="F22" s="83"/>
      <c r="G22" s="83"/>
      <c r="H22" s="83"/>
      <c r="I22" s="83"/>
      <c r="J22" s="83"/>
      <c r="K22" s="83"/>
      <c r="L22" s="83"/>
    </row>
    <row r="23" spans="1:12" s="211" customFormat="1" ht="15" customHeight="1">
      <c r="A23" s="212" t="s">
        <v>
10416</v>
      </c>
      <c r="B23" s="212"/>
      <c r="C23" s="212"/>
      <c r="D23" s="83"/>
      <c r="E23" s="83"/>
      <c r="F23" s="83"/>
      <c r="G23" s="83"/>
      <c r="H23" s="83"/>
      <c r="I23" s="83"/>
      <c r="J23" s="83"/>
      <c r="K23" s="83"/>
      <c r="L23" s="83"/>
    </row>
    <row r="24" spans="1:12" s="211" customFormat="1" ht="15" customHeight="1">
      <c r="A24" s="49" t="s">
        <v>
2860</v>
      </c>
      <c r="B24" s="49"/>
      <c r="C24" s="49"/>
      <c r="D24" s="83"/>
      <c r="E24" s="83"/>
      <c r="F24" s="83"/>
      <c r="G24" s="83"/>
      <c r="H24" s="83"/>
      <c r="I24" s="83"/>
      <c r="J24" s="83"/>
      <c r="K24" s="83"/>
      <c r="L24" s="83"/>
    </row>
  </sheetData>
  <mergeCells count="10">
    <mergeCell ref="A1:F1"/>
    <mergeCell ref="A2:F2"/>
    <mergeCell ref="A6:A8"/>
    <mergeCell ref="A3:L3"/>
    <mergeCell ref="B6:B8"/>
    <mergeCell ref="C6:C8"/>
    <mergeCell ref="D7:F7"/>
    <mergeCell ref="G7:I7"/>
    <mergeCell ref="J7:L7"/>
    <mergeCell ref="D6:L6"/>
  </mergeCells>
  <phoneticPr fontId="25"/>
  <pageMargins left="0.70866141732283472" right="0.70866141732283472" top="0.74803149606299213" bottom="0.74803149606299213" header="0.31496062992125984" footer="0.31496062992125984"/>
  <colBreaks count="1" manualBreakCount="1">
    <brk id="1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43"/>
  <sheetViews>
    <sheetView zoomScaleNormal="100" zoomScaleSheetLayoutView="100" workbookViewId="0">
      <selection activeCell="B23" sqref="B23"/>
    </sheetView>
  </sheetViews>
  <sheetFormatPr defaultColWidth="9" defaultRowHeight="13.5"/>
  <cols>
    <col min="1" max="1" width="14.375" style="1" customWidth="1"/>
    <col min="2" max="9" width="9.125" style="1" customWidth="1"/>
    <col min="10" max="13" width="10.125" style="1" customWidth="1"/>
    <col min="14" max="16384" width="9" style="1"/>
  </cols>
  <sheetData>
    <row r="1" spans="1:13" s="1482" customFormat="1" ht="20.100000000000001" customHeight="1">
      <c r="A1" s="4569" t="str">
        <f>
HYPERLINK("#目次!A1","【目次に戻る】")</f>
        <v>
【目次に戻る】</v>
      </c>
      <c r="B1" s="4569"/>
      <c r="C1" s="4569"/>
      <c r="D1" s="4569"/>
      <c r="E1" s="1481"/>
      <c r="F1" s="1481"/>
      <c r="G1" s="1481"/>
      <c r="H1" s="1481"/>
      <c r="I1" s="1481"/>
      <c r="J1" s="1481"/>
      <c r="K1" s="1481"/>
      <c r="L1" s="1481"/>
      <c r="M1" s="1481"/>
    </row>
    <row r="2" spans="1:13"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row>
    <row r="3" spans="1:13" ht="26.1" customHeight="1">
      <c r="A3" s="4650" t="s">
        <v>
9336</v>
      </c>
      <c r="B3" s="4650"/>
      <c r="C3" s="4650"/>
      <c r="D3" s="4650"/>
      <c r="E3" s="4650"/>
      <c r="F3" s="4650"/>
      <c r="G3" s="4650"/>
      <c r="H3" s="4650"/>
      <c r="I3" s="4650"/>
      <c r="J3" s="4650"/>
      <c r="K3" s="4650"/>
      <c r="L3" s="4650"/>
      <c r="M3" s="4650"/>
    </row>
    <row r="4" spans="1:13" ht="15" customHeight="1">
      <c r="A4" s="246"/>
      <c r="B4" s="246"/>
      <c r="C4" s="246"/>
      <c r="D4" s="246"/>
      <c r="E4" s="246"/>
      <c r="F4" s="246"/>
      <c r="G4" s="246"/>
      <c r="H4" s="246"/>
      <c r="I4" s="246"/>
      <c r="J4" s="246"/>
      <c r="K4" s="246"/>
      <c r="L4" s="246"/>
      <c r="M4" s="246"/>
    </row>
    <row r="5" spans="1:13" s="126" customFormat="1" ht="20.100000000000001" customHeight="1">
      <c r="C5" s="127"/>
      <c r="D5" s="4651" t="s">
        <v>
255</v>
      </c>
      <c r="E5" s="4651"/>
      <c r="F5" s="4651"/>
      <c r="G5" s="4651"/>
      <c r="H5" s="4651"/>
      <c r="I5" s="4651"/>
      <c r="J5" s="4651"/>
      <c r="L5" s="127"/>
    </row>
    <row r="6" spans="1:13" s="83" customFormat="1" ht="15" customHeight="1" thickBot="1">
      <c r="A6" s="100" t="s">
        <v>
9283</v>
      </c>
      <c r="B6" s="100"/>
      <c r="D6" s="33"/>
      <c r="E6" s="33"/>
      <c r="F6" s="33"/>
      <c r="G6" s="33"/>
      <c r="H6" s="33"/>
      <c r="I6" s="33"/>
      <c r="J6" s="33"/>
      <c r="M6" s="119" t="s">
        <v>
10301</v>
      </c>
    </row>
    <row r="7" spans="1:13" ht="18" customHeight="1" thickTop="1">
      <c r="A7" s="4652" t="s">
        <v>
254</v>
      </c>
      <c r="B7" s="4603" t="s">
        <v>
362</v>
      </c>
      <c r="C7" s="4604"/>
      <c r="D7" s="4604"/>
      <c r="E7" s="4575"/>
      <c r="F7" s="4603" t="s">
        <v>
363</v>
      </c>
      <c r="G7" s="4604"/>
      <c r="H7" s="4604"/>
      <c r="I7" s="4575"/>
      <c r="J7" s="4603" t="s">
        <v>
253</v>
      </c>
      <c r="K7" s="4604"/>
      <c r="L7" s="4604"/>
      <c r="M7" s="4604"/>
    </row>
    <row r="8" spans="1:13" ht="18" customHeight="1">
      <c r="A8" s="4653"/>
      <c r="B8" s="237" t="s">
        <v>
23</v>
      </c>
      <c r="C8" s="238" t="s">
        <v>
252</v>
      </c>
      <c r="D8" s="239" t="s">
        <v>
251</v>
      </c>
      <c r="E8" s="236" t="s">
        <v>
365</v>
      </c>
      <c r="F8" s="237" t="s">
        <v>
23</v>
      </c>
      <c r="G8" s="238" t="s">
        <v>
252</v>
      </c>
      <c r="H8" s="239" t="s">
        <v>
251</v>
      </c>
      <c r="I8" s="236" t="s">
        <v>
365</v>
      </c>
      <c r="J8" s="237" t="s">
        <v>
23</v>
      </c>
      <c r="K8" s="238" t="s">
        <v>
252</v>
      </c>
      <c r="L8" s="239" t="s">
        <v>
251</v>
      </c>
      <c r="M8" s="2393" t="s">
        <v>
365</v>
      </c>
    </row>
    <row r="9" spans="1:13" s="277" customFormat="1" ht="18" customHeight="1">
      <c r="A9" s="278" t="s">
        <v>
23</v>
      </c>
      <c r="B9" s="279">
        <f t="shared" ref="B9:I9" si="0">
B10+B40</f>
        <v>
124277</v>
      </c>
      <c r="C9" s="280">
        <f t="shared" si="0"/>
        <v>
110184</v>
      </c>
      <c r="D9" s="280">
        <f t="shared" si="0"/>
        <v>
14093</v>
      </c>
      <c r="E9" s="280">
        <f t="shared" si="0"/>
        <v>
12587</v>
      </c>
      <c r="F9" s="280">
        <f t="shared" si="0"/>
        <v>
53700</v>
      </c>
      <c r="G9" s="280">
        <f t="shared" si="0"/>
        <v>
48036</v>
      </c>
      <c r="H9" s="280">
        <f t="shared" si="0"/>
        <v>
5664</v>
      </c>
      <c r="I9" s="280">
        <f t="shared" si="0"/>
        <v>
5264</v>
      </c>
      <c r="J9" s="280">
        <f t="shared" ref="J9:M10" si="1">
F9-B9</f>
        <v>
-70577</v>
      </c>
      <c r="K9" s="280">
        <f t="shared" si="1"/>
        <v>
-62148</v>
      </c>
      <c r="L9" s="280">
        <f t="shared" si="1"/>
        <v>
-8429</v>
      </c>
      <c r="M9" s="280">
        <f t="shared" si="1"/>
        <v>
-7323</v>
      </c>
    </row>
    <row r="10" spans="1:13" s="277" customFormat="1" ht="18" customHeight="1">
      <c r="A10" s="278" t="s">
        <v>
250</v>
      </c>
      <c r="B10" s="281">
        <f t="shared" ref="B10:I10" si="2">
SUM(B12,B36:B38)</f>
        <v>
103952</v>
      </c>
      <c r="C10" s="282">
        <f t="shared" si="2"/>
        <v>
93056</v>
      </c>
      <c r="D10" s="282">
        <f t="shared" si="2"/>
        <v>
10896</v>
      </c>
      <c r="E10" s="282">
        <f t="shared" si="2"/>
        <v>
9837</v>
      </c>
      <c r="F10" s="282">
        <f t="shared" si="2"/>
        <v>
23656</v>
      </c>
      <c r="G10" s="282">
        <f t="shared" si="2"/>
        <v>
20699</v>
      </c>
      <c r="H10" s="282">
        <f t="shared" si="2"/>
        <v>
2957</v>
      </c>
      <c r="I10" s="282">
        <f t="shared" si="2"/>
        <v>
2701</v>
      </c>
      <c r="J10" s="282">
        <f t="shared" si="1"/>
        <v>
-80296</v>
      </c>
      <c r="K10" s="282">
        <f t="shared" si="1"/>
        <v>
-72357</v>
      </c>
      <c r="L10" s="282">
        <f t="shared" si="1"/>
        <v>
-7939</v>
      </c>
      <c r="M10" s="282">
        <f t="shared" si="1"/>
        <v>
-7136</v>
      </c>
    </row>
    <row r="11" spans="1:13" s="277" customFormat="1" ht="18" customHeight="1">
      <c r="A11" s="283"/>
      <c r="B11" s="284"/>
      <c r="C11" s="285"/>
      <c r="D11" s="285"/>
      <c r="E11" s="285"/>
      <c r="F11" s="285"/>
      <c r="G11" s="285"/>
      <c r="H11" s="285"/>
      <c r="I11" s="285"/>
      <c r="J11" s="286"/>
      <c r="K11" s="286"/>
      <c r="L11" s="286"/>
      <c r="M11" s="286"/>
    </row>
    <row r="12" spans="1:13" s="277" customFormat="1" ht="18" customHeight="1">
      <c r="A12" s="278" t="s">
        <v>
249</v>
      </c>
      <c r="B12" s="281">
        <f t="shared" ref="B12:I12" si="3">
SUM(B13:B34)</f>
        <v>
102089</v>
      </c>
      <c r="C12" s="282">
        <f t="shared" si="3"/>
        <v>
91831</v>
      </c>
      <c r="D12" s="282">
        <f t="shared" si="3"/>
        <v>
10258</v>
      </c>
      <c r="E12" s="282">
        <f t="shared" si="3"/>
        <v>
9222</v>
      </c>
      <c r="F12" s="282">
        <f t="shared" si="3"/>
        <v>
22530</v>
      </c>
      <c r="G12" s="282">
        <f t="shared" si="3"/>
        <v>
19820</v>
      </c>
      <c r="H12" s="282">
        <f t="shared" si="3"/>
        <v>
2710</v>
      </c>
      <c r="I12" s="282">
        <f t="shared" si="3"/>
        <v>
2460</v>
      </c>
      <c r="J12" s="282">
        <f>
F12-B12</f>
        <v>
-79559</v>
      </c>
      <c r="K12" s="282">
        <f t="shared" ref="J12:M34" si="4">
G12-C12</f>
        <v>
-72011</v>
      </c>
      <c r="L12" s="282">
        <f t="shared" si="4"/>
        <v>
-7548</v>
      </c>
      <c r="M12" s="282">
        <f t="shared" si="4"/>
        <v>
-6762</v>
      </c>
    </row>
    <row r="13" spans="1:13" ht="18" customHeight="1">
      <c r="A13" s="124" t="s">
        <v>
248</v>
      </c>
      <c r="B13" s="123">
        <v>
14487</v>
      </c>
      <c r="C13" s="122">
        <v>
13300</v>
      </c>
      <c r="D13" s="121">
        <v>
1187</v>
      </c>
      <c r="E13" s="122">
        <v>
1026</v>
      </c>
      <c r="F13" s="122">
        <v>
75</v>
      </c>
      <c r="G13" s="125">
        <v>
69</v>
      </c>
      <c r="H13" s="125">
        <v>
6</v>
      </c>
      <c r="I13" s="125">
        <v>
6</v>
      </c>
      <c r="J13" s="121">
        <f t="shared" si="4"/>
        <v>
-14412</v>
      </c>
      <c r="K13" s="121">
        <f t="shared" si="4"/>
        <v>
-13231</v>
      </c>
      <c r="L13" s="121">
        <f t="shared" si="4"/>
        <v>
-1181</v>
      </c>
      <c r="M13" s="121">
        <f t="shared" si="4"/>
        <v>
-1020</v>
      </c>
    </row>
    <row r="14" spans="1:13" ht="18" customHeight="1">
      <c r="A14" s="124" t="s">
        <v>
247</v>
      </c>
      <c r="B14" s="123">
        <v>
11106</v>
      </c>
      <c r="C14" s="122">
        <v>
10986</v>
      </c>
      <c r="D14" s="121">
        <v>
120</v>
      </c>
      <c r="E14" s="122">
        <v>
93</v>
      </c>
      <c r="F14" s="122">
        <v>
179</v>
      </c>
      <c r="G14" s="125">
        <v>
167</v>
      </c>
      <c r="H14" s="125">
        <v>
12</v>
      </c>
      <c r="I14" s="125">
        <v>
11</v>
      </c>
      <c r="J14" s="121">
        <f t="shared" si="4"/>
        <v>
-10927</v>
      </c>
      <c r="K14" s="121">
        <f t="shared" si="4"/>
        <v>
-10819</v>
      </c>
      <c r="L14" s="121">
        <f t="shared" si="4"/>
        <v>
-108</v>
      </c>
      <c r="M14" s="121">
        <f t="shared" si="4"/>
        <v>
-82</v>
      </c>
    </row>
    <row r="15" spans="1:13" ht="18" customHeight="1">
      <c r="A15" s="124" t="s">
        <v>
246</v>
      </c>
      <c r="B15" s="123">
        <v>
11359</v>
      </c>
      <c r="C15" s="122">
        <v>
10854</v>
      </c>
      <c r="D15" s="121">
        <v>
505</v>
      </c>
      <c r="E15" s="122">
        <v>
427</v>
      </c>
      <c r="F15" s="122">
        <v>
136</v>
      </c>
      <c r="G15" s="125">
        <v>
123</v>
      </c>
      <c r="H15" s="125">
        <v>
13</v>
      </c>
      <c r="I15" s="125">
        <v>
12</v>
      </c>
      <c r="J15" s="121">
        <f t="shared" si="4"/>
        <v>
-11223</v>
      </c>
      <c r="K15" s="121">
        <f t="shared" si="4"/>
        <v>
-10731</v>
      </c>
      <c r="L15" s="121">
        <f t="shared" si="4"/>
        <v>
-492</v>
      </c>
      <c r="M15" s="121">
        <f t="shared" si="4"/>
        <v>
-415</v>
      </c>
    </row>
    <row r="16" spans="1:13" ht="18" customHeight="1">
      <c r="A16" s="124" t="s">
        <v>
245</v>
      </c>
      <c r="B16" s="123">
        <v>
5747</v>
      </c>
      <c r="C16" s="122">
        <v>
4977</v>
      </c>
      <c r="D16" s="121">
        <v>
770</v>
      </c>
      <c r="E16" s="122">
        <v>
732</v>
      </c>
      <c r="F16" s="122">
        <v>
233</v>
      </c>
      <c r="G16" s="125">
        <v>
208</v>
      </c>
      <c r="H16" s="125">
        <v>
25</v>
      </c>
      <c r="I16" s="125">
        <v>
23</v>
      </c>
      <c r="J16" s="121">
        <f t="shared" si="4"/>
        <v>
-5514</v>
      </c>
      <c r="K16" s="121">
        <f t="shared" si="4"/>
        <v>
-4769</v>
      </c>
      <c r="L16" s="121">
        <f t="shared" si="4"/>
        <v>
-745</v>
      </c>
      <c r="M16" s="121">
        <f t="shared" si="4"/>
        <v>
-709</v>
      </c>
    </row>
    <row r="17" spans="1:13" ht="18" customHeight="1">
      <c r="A17" s="124" t="s">
        <v>
244</v>
      </c>
      <c r="B17" s="123">
        <v>
4077</v>
      </c>
      <c r="C17" s="122">
        <v>
2936</v>
      </c>
      <c r="D17" s="121">
        <v>
1141</v>
      </c>
      <c r="E17" s="122">
        <v>
1016</v>
      </c>
      <c r="F17" s="122">
        <v>
342</v>
      </c>
      <c r="G17" s="125">
        <v>
312</v>
      </c>
      <c r="H17" s="125">
        <v>
30</v>
      </c>
      <c r="I17" s="125">
        <v>
29</v>
      </c>
      <c r="J17" s="121">
        <f t="shared" si="4"/>
        <v>
-3735</v>
      </c>
      <c r="K17" s="121">
        <f t="shared" si="4"/>
        <v>
-2624</v>
      </c>
      <c r="L17" s="121">
        <f t="shared" si="4"/>
        <v>
-1111</v>
      </c>
      <c r="M17" s="121">
        <f t="shared" si="4"/>
        <v>
-987</v>
      </c>
    </row>
    <row r="18" spans="1:13" ht="18" customHeight="1">
      <c r="A18" s="124" t="s">
        <v>
243</v>
      </c>
      <c r="B18" s="123">
        <v>
6597</v>
      </c>
      <c r="C18" s="122">
        <v>
6076</v>
      </c>
      <c r="D18" s="121">
        <v>
521</v>
      </c>
      <c r="E18" s="122">
        <v>
456</v>
      </c>
      <c r="F18" s="122">
        <v>
498</v>
      </c>
      <c r="G18" s="125">
        <v>
442</v>
      </c>
      <c r="H18" s="125">
        <v>
56</v>
      </c>
      <c r="I18" s="125">
        <v>
55</v>
      </c>
      <c r="J18" s="121">
        <f t="shared" si="4"/>
        <v>
-6099</v>
      </c>
      <c r="K18" s="121">
        <f t="shared" si="4"/>
        <v>
-5634</v>
      </c>
      <c r="L18" s="121">
        <f t="shared" si="4"/>
        <v>
-465</v>
      </c>
      <c r="M18" s="121">
        <f t="shared" si="4"/>
        <v>
-401</v>
      </c>
    </row>
    <row r="19" spans="1:13" ht="18" customHeight="1">
      <c r="A19" s="124" t="s">
        <v>
242</v>
      </c>
      <c r="B19" s="123">
        <v>
7245</v>
      </c>
      <c r="C19" s="122">
        <v>
6415</v>
      </c>
      <c r="D19" s="121">
        <v>
830</v>
      </c>
      <c r="E19" s="122">
        <v>
731</v>
      </c>
      <c r="F19" s="122">
        <v>
1838</v>
      </c>
      <c r="G19" s="125">
        <v>
1591</v>
      </c>
      <c r="H19" s="125">
        <v>
247</v>
      </c>
      <c r="I19" s="125">
        <v>
225</v>
      </c>
      <c r="J19" s="121">
        <f t="shared" si="4"/>
        <v>
-5407</v>
      </c>
      <c r="K19" s="121">
        <f t="shared" si="4"/>
        <v>
-4824</v>
      </c>
      <c r="L19" s="121">
        <f t="shared" si="4"/>
        <v>
-583</v>
      </c>
      <c r="M19" s="121">
        <f t="shared" si="4"/>
        <v>
-506</v>
      </c>
    </row>
    <row r="20" spans="1:13" ht="18" customHeight="1">
      <c r="A20" s="124" t="s">
        <v>
241</v>
      </c>
      <c r="B20" s="123">
        <v>
6793</v>
      </c>
      <c r="C20" s="122">
        <v>
6308</v>
      </c>
      <c r="D20" s="121">
        <v>
485</v>
      </c>
      <c r="E20" s="122">
        <v>
463</v>
      </c>
      <c r="F20" s="122">
        <v>
1214</v>
      </c>
      <c r="G20" s="125">
        <v>
1091</v>
      </c>
      <c r="H20" s="125">
        <v>
123</v>
      </c>
      <c r="I20" s="125">
        <v>
113</v>
      </c>
      <c r="J20" s="121">
        <f t="shared" si="4"/>
        <v>
-5579</v>
      </c>
      <c r="K20" s="121">
        <f t="shared" si="4"/>
        <v>
-5217</v>
      </c>
      <c r="L20" s="121">
        <f t="shared" si="4"/>
        <v>
-362</v>
      </c>
      <c r="M20" s="121">
        <f t="shared" si="4"/>
        <v>
-350</v>
      </c>
    </row>
    <row r="21" spans="1:13" ht="18" customHeight="1">
      <c r="A21" s="124" t="s">
        <v>
240</v>
      </c>
      <c r="B21" s="123">
        <v>
3336</v>
      </c>
      <c r="C21" s="122">
        <v>
3148</v>
      </c>
      <c r="D21" s="121">
        <v>
188</v>
      </c>
      <c r="E21" s="122">
        <v>
173</v>
      </c>
      <c r="F21" s="122">
        <v>
278</v>
      </c>
      <c r="G21" s="125">
        <v>
241</v>
      </c>
      <c r="H21" s="125">
        <v>
37</v>
      </c>
      <c r="I21" s="125">
        <v>
35</v>
      </c>
      <c r="J21" s="121">
        <f t="shared" si="4"/>
        <v>
-3058</v>
      </c>
      <c r="K21" s="121">
        <f t="shared" si="4"/>
        <v>
-2907</v>
      </c>
      <c r="L21" s="121">
        <f t="shared" si="4"/>
        <v>
-151</v>
      </c>
      <c r="M21" s="121">
        <f t="shared" si="4"/>
        <v>
-138</v>
      </c>
    </row>
    <row r="22" spans="1:13" ht="18" customHeight="1">
      <c r="A22" s="124" t="s">
        <v>
239</v>
      </c>
      <c r="B22" s="123">
        <v>
798</v>
      </c>
      <c r="C22" s="122">
        <v>
681</v>
      </c>
      <c r="D22" s="121">
        <v>
117</v>
      </c>
      <c r="E22" s="122">
        <v>
112</v>
      </c>
      <c r="F22" s="122">
        <v>
129</v>
      </c>
      <c r="G22" s="125">
        <v>
112</v>
      </c>
      <c r="H22" s="125">
        <v>
17</v>
      </c>
      <c r="I22" s="125">
        <v>
16</v>
      </c>
      <c r="J22" s="121">
        <f t="shared" si="4"/>
        <v>
-669</v>
      </c>
      <c r="K22" s="121">
        <f t="shared" si="4"/>
        <v>
-569</v>
      </c>
      <c r="L22" s="121">
        <f t="shared" si="4"/>
        <v>
-100</v>
      </c>
      <c r="M22" s="121">
        <f t="shared" si="4"/>
        <v>
-96</v>
      </c>
    </row>
    <row r="23" spans="1:13" ht="18" customHeight="1">
      <c r="A23" s="124" t="s">
        <v>
238</v>
      </c>
      <c r="B23" s="123">
        <v>
2013</v>
      </c>
      <c r="C23" s="122">
        <v>
1883</v>
      </c>
      <c r="D23" s="121">
        <v>
130</v>
      </c>
      <c r="E23" s="122">
        <v>
129</v>
      </c>
      <c r="F23" s="122">
        <v>
416</v>
      </c>
      <c r="G23" s="125">
        <v>
357</v>
      </c>
      <c r="H23" s="125">
        <v>
59</v>
      </c>
      <c r="I23" s="125">
        <v>
56</v>
      </c>
      <c r="J23" s="121">
        <f t="shared" si="4"/>
        <v>
-1597</v>
      </c>
      <c r="K23" s="121">
        <f t="shared" si="4"/>
        <v>
-1526</v>
      </c>
      <c r="L23" s="121">
        <f t="shared" si="4"/>
        <v>
-71</v>
      </c>
      <c r="M23" s="121">
        <f t="shared" si="4"/>
        <v>
-73</v>
      </c>
    </row>
    <row r="24" spans="1:13" ht="18" customHeight="1">
      <c r="A24" s="124" t="s">
        <v>
237</v>
      </c>
      <c r="B24" s="123">
        <v>
1293</v>
      </c>
      <c r="C24" s="122">
        <v>
859</v>
      </c>
      <c r="D24" s="121">
        <v>
434</v>
      </c>
      <c r="E24" s="122">
        <v>
414</v>
      </c>
      <c r="F24" s="122">
        <v>
386</v>
      </c>
      <c r="G24" s="125">
        <v>
318</v>
      </c>
      <c r="H24" s="125">
        <v>
68</v>
      </c>
      <c r="I24" s="125">
        <v>
67</v>
      </c>
      <c r="J24" s="121">
        <f t="shared" si="4"/>
        <v>
-907</v>
      </c>
      <c r="K24" s="121">
        <f t="shared" si="4"/>
        <v>
-541</v>
      </c>
      <c r="L24" s="121">
        <f t="shared" si="4"/>
        <v>
-366</v>
      </c>
      <c r="M24" s="121">
        <f t="shared" si="4"/>
        <v>
-347</v>
      </c>
    </row>
    <row r="25" spans="1:13" ht="18" customHeight="1">
      <c r="A25" s="124" t="s">
        <v>
236</v>
      </c>
      <c r="B25" s="123">
        <v>
3577</v>
      </c>
      <c r="C25" s="122">
        <v>
3207</v>
      </c>
      <c r="D25" s="121">
        <v>
370</v>
      </c>
      <c r="E25" s="122">
        <v>
345</v>
      </c>
      <c r="F25" s="122">
        <v>
110</v>
      </c>
      <c r="G25" s="125">
        <v>
99</v>
      </c>
      <c r="H25" s="125">
        <v>
11</v>
      </c>
      <c r="I25" s="125">
        <v>
7</v>
      </c>
      <c r="J25" s="121">
        <f t="shared" si="4"/>
        <v>
-3467</v>
      </c>
      <c r="K25" s="121">
        <f t="shared" si="4"/>
        <v>
-3108</v>
      </c>
      <c r="L25" s="121">
        <f t="shared" si="4"/>
        <v>
-359</v>
      </c>
      <c r="M25" s="121">
        <f t="shared" si="4"/>
        <v>
-338</v>
      </c>
    </row>
    <row r="26" spans="1:13" ht="18" customHeight="1">
      <c r="A26" s="124" t="s">
        <v>
235</v>
      </c>
      <c r="B26" s="123">
        <v>
737</v>
      </c>
      <c r="C26" s="122">
        <v>
575</v>
      </c>
      <c r="D26" s="121">
        <v>
162</v>
      </c>
      <c r="E26" s="122">
        <v>
147</v>
      </c>
      <c r="F26" s="122">
        <v>
194</v>
      </c>
      <c r="G26" s="125">
        <v>
169</v>
      </c>
      <c r="H26" s="125">
        <v>
25</v>
      </c>
      <c r="I26" s="125">
        <v>
23</v>
      </c>
      <c r="J26" s="121">
        <f t="shared" si="4"/>
        <v>
-543</v>
      </c>
      <c r="K26" s="121">
        <f t="shared" si="4"/>
        <v>
-406</v>
      </c>
      <c r="L26" s="121">
        <f t="shared" si="4"/>
        <v>
-137</v>
      </c>
      <c r="M26" s="121">
        <f t="shared" si="4"/>
        <v>
-124</v>
      </c>
    </row>
    <row r="27" spans="1:13" ht="18" customHeight="1">
      <c r="A27" s="124" t="s">
        <v>
234</v>
      </c>
      <c r="B27" s="123">
        <v>
621</v>
      </c>
      <c r="C27" s="122">
        <v>
451</v>
      </c>
      <c r="D27" s="121">
        <v>
170</v>
      </c>
      <c r="E27" s="122">
        <v>
157</v>
      </c>
      <c r="F27" s="122">
        <v>
302</v>
      </c>
      <c r="G27" s="125">
        <v>
258</v>
      </c>
      <c r="H27" s="125">
        <v>
44</v>
      </c>
      <c r="I27" s="125">
        <v>
42</v>
      </c>
      <c r="J27" s="121">
        <f t="shared" si="4"/>
        <v>
-319</v>
      </c>
      <c r="K27" s="121">
        <f t="shared" si="4"/>
        <v>
-193</v>
      </c>
      <c r="L27" s="121">
        <f t="shared" si="4"/>
        <v>
-126</v>
      </c>
      <c r="M27" s="121">
        <f t="shared" si="4"/>
        <v>
-115</v>
      </c>
    </row>
    <row r="28" spans="1:13" ht="18" customHeight="1">
      <c r="A28" s="124" t="s">
        <v>
233</v>
      </c>
      <c r="B28" s="123">
        <v>
2494</v>
      </c>
      <c r="C28" s="122">
        <v>
1906</v>
      </c>
      <c r="D28" s="121">
        <v>
588</v>
      </c>
      <c r="E28" s="122">
        <v>
521</v>
      </c>
      <c r="F28" s="122">
        <v>
302</v>
      </c>
      <c r="G28" s="125">
        <v>
262</v>
      </c>
      <c r="H28" s="125">
        <v>
40</v>
      </c>
      <c r="I28" s="125">
        <v>
38</v>
      </c>
      <c r="J28" s="121">
        <f t="shared" si="4"/>
        <v>
-2192</v>
      </c>
      <c r="K28" s="121">
        <f t="shared" si="4"/>
        <v>
-1644</v>
      </c>
      <c r="L28" s="121">
        <f t="shared" si="4"/>
        <v>
-548</v>
      </c>
      <c r="M28" s="121">
        <f t="shared" si="4"/>
        <v>
-483</v>
      </c>
    </row>
    <row r="29" spans="1:13" ht="18" customHeight="1">
      <c r="A29" s="124" t="s">
        <v>
232</v>
      </c>
      <c r="B29" s="123">
        <v>
1472</v>
      </c>
      <c r="C29" s="122">
        <v>
1077</v>
      </c>
      <c r="D29" s="121">
        <v>
395</v>
      </c>
      <c r="E29" s="122">
        <v>
333</v>
      </c>
      <c r="F29" s="122">
        <v>
518</v>
      </c>
      <c r="G29" s="125">
        <v>
459</v>
      </c>
      <c r="H29" s="125">
        <v>
59</v>
      </c>
      <c r="I29" s="125">
        <v>
57</v>
      </c>
      <c r="J29" s="121">
        <f t="shared" si="4"/>
        <v>
-954</v>
      </c>
      <c r="K29" s="121">
        <f t="shared" si="4"/>
        <v>
-618</v>
      </c>
      <c r="L29" s="121">
        <f t="shared" si="4"/>
        <v>
-336</v>
      </c>
      <c r="M29" s="121">
        <f t="shared" si="4"/>
        <v>
-276</v>
      </c>
    </row>
    <row r="30" spans="1:13" ht="18" customHeight="1">
      <c r="A30" s="124" t="s">
        <v>
231</v>
      </c>
      <c r="B30" s="123">
        <v>
2499</v>
      </c>
      <c r="C30" s="122">
        <v>
2272</v>
      </c>
      <c r="D30" s="121">
        <v>
227</v>
      </c>
      <c r="E30" s="122">
        <v>
207</v>
      </c>
      <c r="F30" s="122">
        <v>
1053</v>
      </c>
      <c r="G30" s="125">
        <v>
938</v>
      </c>
      <c r="H30" s="125">
        <v>
115</v>
      </c>
      <c r="I30" s="125">
        <v>
104</v>
      </c>
      <c r="J30" s="121">
        <f t="shared" si="4"/>
        <v>
-1446</v>
      </c>
      <c r="K30" s="121">
        <f t="shared" si="4"/>
        <v>
-1334</v>
      </c>
      <c r="L30" s="121">
        <f t="shared" si="4"/>
        <v>
-112</v>
      </c>
      <c r="M30" s="121">
        <f t="shared" si="4"/>
        <v>
-103</v>
      </c>
    </row>
    <row r="31" spans="1:13" ht="18" customHeight="1">
      <c r="A31" s="124" t="s">
        <v>
230</v>
      </c>
      <c r="B31" s="123">
        <v>
1011</v>
      </c>
      <c r="C31" s="122">
        <v>
833</v>
      </c>
      <c r="D31" s="121">
        <v>
178</v>
      </c>
      <c r="E31" s="122">
        <v>
156</v>
      </c>
      <c r="F31" s="122">
        <v>
495</v>
      </c>
      <c r="G31" s="125">
        <v>
437</v>
      </c>
      <c r="H31" s="125">
        <v>
58</v>
      </c>
      <c r="I31" s="125">
        <v>
53</v>
      </c>
      <c r="J31" s="121">
        <f t="shared" si="4"/>
        <v>
-516</v>
      </c>
      <c r="K31" s="121">
        <f t="shared" si="4"/>
        <v>
-396</v>
      </c>
      <c r="L31" s="121">
        <f t="shared" si="4"/>
        <v>
-120</v>
      </c>
      <c r="M31" s="121">
        <f t="shared" si="4"/>
        <v>
-103</v>
      </c>
    </row>
    <row r="32" spans="1:13" ht="18" customHeight="1">
      <c r="A32" s="124" t="s">
        <v>
229</v>
      </c>
      <c r="B32" s="123">
        <v>
413</v>
      </c>
      <c r="C32" s="122">
        <v>
361</v>
      </c>
      <c r="D32" s="121">
        <v>
52</v>
      </c>
      <c r="E32" s="122">
        <v>
48</v>
      </c>
      <c r="F32" s="122">
        <v>
396</v>
      </c>
      <c r="G32" s="125">
        <v>
335</v>
      </c>
      <c r="H32" s="125">
        <v>
61</v>
      </c>
      <c r="I32" s="125">
        <v>
58</v>
      </c>
      <c r="J32" s="121">
        <f t="shared" si="4"/>
        <v>
-17</v>
      </c>
      <c r="K32" s="121">
        <f t="shared" si="4"/>
        <v>
-26</v>
      </c>
      <c r="L32" s="121">
        <f t="shared" si="4"/>
        <v>
9</v>
      </c>
      <c r="M32" s="121">
        <f t="shared" si="4"/>
        <v>
10</v>
      </c>
    </row>
    <row r="33" spans="1:13" ht="18" customHeight="1">
      <c r="A33" s="124" t="s">
        <v>
228</v>
      </c>
      <c r="B33" s="123">
        <v>
7601</v>
      </c>
      <c r="C33" s="122">
        <v>
6785</v>
      </c>
      <c r="D33" s="121">
        <v>
816</v>
      </c>
      <c r="E33" s="122">
        <v>
750</v>
      </c>
      <c r="F33" s="122">
        <v>
6888</v>
      </c>
      <c r="G33" s="125">
        <v>
5984</v>
      </c>
      <c r="H33" s="125">
        <v>
904</v>
      </c>
      <c r="I33" s="125">
        <v>
792</v>
      </c>
      <c r="J33" s="121">
        <f t="shared" si="4"/>
        <v>
-713</v>
      </c>
      <c r="K33" s="121">
        <f t="shared" si="4"/>
        <v>
-801</v>
      </c>
      <c r="L33" s="121">
        <f t="shared" si="4"/>
        <v>
88</v>
      </c>
      <c r="M33" s="121">
        <f t="shared" si="4"/>
        <v>
42</v>
      </c>
    </row>
    <row r="34" spans="1:13" ht="18" customHeight="1">
      <c r="A34" s="124" t="s">
        <v>
227</v>
      </c>
      <c r="B34" s="123">
        <v>
6813</v>
      </c>
      <c r="C34" s="122">
        <v>
5941</v>
      </c>
      <c r="D34" s="121">
        <v>
872</v>
      </c>
      <c r="E34" s="122">
        <v>
786</v>
      </c>
      <c r="F34" s="122">
        <v>
6548</v>
      </c>
      <c r="G34" s="121">
        <v>
5848</v>
      </c>
      <c r="H34" s="121">
        <v>
700</v>
      </c>
      <c r="I34" s="121">
        <v>
638</v>
      </c>
      <c r="J34" s="121">
        <f t="shared" si="4"/>
        <v>
-265</v>
      </c>
      <c r="K34" s="121">
        <f t="shared" si="4"/>
        <v>
-93</v>
      </c>
      <c r="L34" s="121">
        <f t="shared" si="4"/>
        <v>
-172</v>
      </c>
      <c r="M34" s="121">
        <f t="shared" si="4"/>
        <v>
-148</v>
      </c>
    </row>
    <row r="35" spans="1:13" ht="18" customHeight="1">
      <c r="A35" s="124"/>
      <c r="B35" s="123"/>
      <c r="C35" s="121"/>
      <c r="D35" s="121"/>
      <c r="E35" s="122"/>
      <c r="F35" s="122"/>
      <c r="G35" s="121"/>
      <c r="H35" s="121"/>
      <c r="I35" s="121"/>
      <c r="J35" s="121"/>
      <c r="K35" s="121"/>
      <c r="L35" s="121"/>
      <c r="M35" s="121"/>
    </row>
    <row r="36" spans="1:13" s="288" customFormat="1" ht="18" customHeight="1">
      <c r="A36" s="278" t="s">
        <v>
226</v>
      </c>
      <c r="B36" s="281">
        <v>
1841</v>
      </c>
      <c r="C36" s="282">
        <v>
1204</v>
      </c>
      <c r="D36" s="287">
        <v>
637</v>
      </c>
      <c r="E36" s="282">
        <v>
614</v>
      </c>
      <c r="F36" s="282">
        <v>
1118</v>
      </c>
      <c r="G36" s="287">
        <v>
874</v>
      </c>
      <c r="H36" s="287">
        <v>
244</v>
      </c>
      <c r="I36" s="287">
        <v>
239</v>
      </c>
      <c r="J36" s="282">
        <f>
F36-B36</f>
        <v>
-723</v>
      </c>
      <c r="K36" s="282">
        <f>
G36-C36</f>
        <v>
-330</v>
      </c>
      <c r="L36" s="282">
        <f>
H36-D36</f>
        <v>
-393</v>
      </c>
      <c r="M36" s="282">
        <f>
I36-E36</f>
        <v>
-375</v>
      </c>
    </row>
    <row r="37" spans="1:13" s="288" customFormat="1" ht="18" customHeight="1">
      <c r="A37" s="289" t="s">
        <v>
225</v>
      </c>
      <c r="B37" s="281">
        <v>
1</v>
      </c>
      <c r="C37" s="282">
        <v>
1</v>
      </c>
      <c r="D37" s="287" t="s">
        <v>
10302</v>
      </c>
      <c r="E37" s="287" t="s">
        <v>
10302</v>
      </c>
      <c r="F37" s="282">
        <v>
8</v>
      </c>
      <c r="G37" s="287">
        <v>
5</v>
      </c>
      <c r="H37" s="287">
        <v>
3</v>
      </c>
      <c r="I37" s="287">
        <v>
2</v>
      </c>
      <c r="J37" s="282">
        <v>
7</v>
      </c>
      <c r="K37" s="282">
        <v>
4</v>
      </c>
      <c r="L37" s="282">
        <v>
3</v>
      </c>
      <c r="M37" s="282">
        <v>
2</v>
      </c>
    </row>
    <row r="38" spans="1:13" s="288" customFormat="1" ht="18" customHeight="1">
      <c r="A38" s="289" t="s">
        <v>
224</v>
      </c>
      <c r="B38" s="281">
        <v>
21</v>
      </c>
      <c r="C38" s="282">
        <v>
20</v>
      </c>
      <c r="D38" s="287">
        <v>
1</v>
      </c>
      <c r="E38" s="282">
        <v>
1</v>
      </c>
      <c r="F38" s="287" t="s">
        <v>
10302</v>
      </c>
      <c r="G38" s="287" t="s">
        <v>
10302</v>
      </c>
      <c r="H38" s="287" t="s">
        <v>
10302</v>
      </c>
      <c r="I38" s="287" t="s">
        <v>
10302</v>
      </c>
      <c r="J38" s="282">
        <v>
-21</v>
      </c>
      <c r="K38" s="282">
        <v>
-20</v>
      </c>
      <c r="L38" s="282">
        <v>
-1</v>
      </c>
      <c r="M38" s="282">
        <v>
-1</v>
      </c>
    </row>
    <row r="39" spans="1:13" s="288" customFormat="1" ht="18" customHeight="1">
      <c r="A39" s="278"/>
      <c r="B39" s="281"/>
      <c r="C39" s="287"/>
      <c r="D39" s="287"/>
      <c r="E39" s="282"/>
      <c r="F39" s="282"/>
      <c r="G39" s="287"/>
      <c r="H39" s="287"/>
      <c r="I39" s="287"/>
      <c r="J39" s="287"/>
      <c r="K39" s="287"/>
      <c r="L39" s="287"/>
      <c r="M39" s="287"/>
    </row>
    <row r="40" spans="1:13" s="288" customFormat="1" ht="18" customHeight="1">
      <c r="A40" s="278" t="s">
        <v>
223</v>
      </c>
      <c r="B40" s="281">
        <v>
20325</v>
      </c>
      <c r="C40" s="282">
        <v>
17128</v>
      </c>
      <c r="D40" s="282">
        <v>
3197</v>
      </c>
      <c r="E40" s="282">
        <v>
2750</v>
      </c>
      <c r="F40" s="282">
        <v>
30044</v>
      </c>
      <c r="G40" s="282">
        <v>
27337</v>
      </c>
      <c r="H40" s="282">
        <v>
2707</v>
      </c>
      <c r="I40" s="282">
        <v>
2563</v>
      </c>
      <c r="J40" s="282">
        <f t="shared" ref="J40:M42" si="5">
F40-B40</f>
        <v>
9719</v>
      </c>
      <c r="K40" s="282">
        <f t="shared" si="5"/>
        <v>
10209</v>
      </c>
      <c r="L40" s="282">
        <f t="shared" si="5"/>
        <v>
-490</v>
      </c>
      <c r="M40" s="282">
        <f t="shared" si="5"/>
        <v>
-187</v>
      </c>
    </row>
    <row r="41" spans="1:13" s="288" customFormat="1" ht="18" customHeight="1">
      <c r="A41" s="278" t="s">
        <v>
222</v>
      </c>
      <c r="B41" s="281">
        <v>
19781</v>
      </c>
      <c r="C41" s="282">
        <v>
16648</v>
      </c>
      <c r="D41" s="282">
        <v>
3133</v>
      </c>
      <c r="E41" s="282">
        <v>
2689</v>
      </c>
      <c r="F41" s="282">
        <v>
29587</v>
      </c>
      <c r="G41" s="287">
        <v>
27014</v>
      </c>
      <c r="H41" s="287">
        <v>
2573</v>
      </c>
      <c r="I41" s="287">
        <v>
2434</v>
      </c>
      <c r="J41" s="282">
        <f t="shared" si="5"/>
        <v>
9806</v>
      </c>
      <c r="K41" s="282">
        <f t="shared" si="5"/>
        <v>
10366</v>
      </c>
      <c r="L41" s="282">
        <f t="shared" si="5"/>
        <v>
-560</v>
      </c>
      <c r="M41" s="282">
        <f t="shared" si="5"/>
        <v>
-255</v>
      </c>
    </row>
    <row r="42" spans="1:13" s="288" customFormat="1" ht="18" customHeight="1">
      <c r="A42" s="290" t="s">
        <v>
221</v>
      </c>
      <c r="B42" s="281">
        <v>
544</v>
      </c>
      <c r="C42" s="282">
        <v>
480</v>
      </c>
      <c r="D42" s="282">
        <v>
64</v>
      </c>
      <c r="E42" s="291">
        <v>
61</v>
      </c>
      <c r="F42" s="291">
        <v>
457</v>
      </c>
      <c r="G42" s="291">
        <v>
323</v>
      </c>
      <c r="H42" s="291">
        <v>
134</v>
      </c>
      <c r="I42" s="291">
        <v>
129</v>
      </c>
      <c r="J42" s="291">
        <f t="shared" si="5"/>
        <v>
-87</v>
      </c>
      <c r="K42" s="291">
        <f t="shared" si="5"/>
        <v>
-157</v>
      </c>
      <c r="L42" s="291">
        <f t="shared" si="5"/>
        <v>
70</v>
      </c>
      <c r="M42" s="291">
        <f t="shared" si="5"/>
        <v>
68</v>
      </c>
    </row>
    <row r="43" spans="1:13" s="83" customFormat="1" ht="15" customHeight="1">
      <c r="A43" s="120" t="s">
        <v>
220</v>
      </c>
      <c r="B43" s="120"/>
      <c r="C43" s="120"/>
      <c r="D43" s="120"/>
      <c r="E43" s="120"/>
    </row>
  </sheetData>
  <mergeCells count="8">
    <mergeCell ref="A1:D1"/>
    <mergeCell ref="A2:D2"/>
    <mergeCell ref="A3:M3"/>
    <mergeCell ref="D5:J5"/>
    <mergeCell ref="A7:A8"/>
    <mergeCell ref="B7:E7"/>
    <mergeCell ref="F7:I7"/>
    <mergeCell ref="J7:M7"/>
  </mergeCells>
  <phoneticPr fontId="25"/>
  <pageMargins left="0.70866141732283472" right="0.70866141732283472" top="0.74803149606299213" bottom="0.74803149606299213" header="0.31496062992125984" footer="0.3149606299212598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AA49"/>
  <sheetViews>
    <sheetView zoomScaleNormal="100" zoomScaleSheetLayoutView="100" workbookViewId="0">
      <selection activeCell="B23" sqref="B23"/>
    </sheetView>
  </sheetViews>
  <sheetFormatPr defaultColWidth="9" defaultRowHeight="14.25"/>
  <cols>
    <col min="1" max="1" width="3.625" style="1443" customWidth="1"/>
    <col min="2" max="2" width="26.625" style="1443" customWidth="1"/>
    <col min="3" max="3" width="6.625" style="1443" customWidth="1"/>
    <col min="4" max="13" width="9.125" style="1443" customWidth="1"/>
    <col min="14" max="16384" width="9" style="1443"/>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367" customFormat="1" ht="25.9" customHeight="1">
      <c r="A3" s="4649" t="s">
        <v>
9198</v>
      </c>
      <c r="B3" s="4649"/>
      <c r="C3" s="4649"/>
      <c r="D3" s="4649"/>
      <c r="E3" s="4649"/>
      <c r="F3" s="4649"/>
      <c r="G3" s="4649"/>
      <c r="H3" s="4649"/>
      <c r="I3" s="4649"/>
      <c r="J3" s="4649"/>
      <c r="K3" s="4649"/>
      <c r="L3" s="4649"/>
      <c r="M3" s="4649"/>
    </row>
    <row r="4" spans="1:27" s="211" customFormat="1" ht="15" customHeight="1">
      <c r="A4" s="222"/>
      <c r="B4" s="222"/>
      <c r="C4" s="222"/>
      <c r="D4" s="222"/>
      <c r="E4" s="222"/>
      <c r="F4" s="222"/>
      <c r="G4" s="222"/>
      <c r="H4" s="222"/>
      <c r="I4" s="222"/>
      <c r="J4" s="222"/>
      <c r="K4" s="222"/>
      <c r="L4" s="222"/>
      <c r="M4" s="222"/>
    </row>
    <row r="5" spans="1:27" s="1822" customFormat="1" ht="19.899999999999999" customHeight="1">
      <c r="A5" s="5524" t="s">
        <v>
2958</v>
      </c>
      <c r="B5" s="5524"/>
      <c r="C5" s="5524"/>
      <c r="D5" s="5524"/>
      <c r="E5" s="5524"/>
      <c r="F5" s="5524"/>
      <c r="G5" s="5524"/>
      <c r="H5" s="5524"/>
      <c r="I5" s="5524"/>
      <c r="J5" s="5524"/>
      <c r="K5" s="5524"/>
      <c r="L5" s="5524"/>
      <c r="M5" s="5524"/>
    </row>
    <row r="6" spans="1:27" s="211" customFormat="1" ht="15" customHeight="1" thickBot="1">
      <c r="A6" s="222"/>
      <c r="B6" s="222"/>
      <c r="C6" s="222"/>
      <c r="D6" s="222"/>
      <c r="E6" s="222"/>
      <c r="F6" s="222"/>
      <c r="G6" s="222"/>
      <c r="H6" s="222"/>
      <c r="I6" s="222"/>
      <c r="J6" s="222"/>
      <c r="K6" s="222"/>
      <c r="L6" s="222"/>
      <c r="M6" s="486" t="s">
        <v>
7477</v>
      </c>
    </row>
    <row r="7" spans="1:27" ht="18" customHeight="1" thickTop="1">
      <c r="A7" s="1870"/>
      <c r="B7" s="5246" t="s">
        <v>
2950</v>
      </c>
      <c r="C7" s="4782" t="s">
        <v>
2949</v>
      </c>
      <c r="D7" s="5552" t="s">
        <v>
7476</v>
      </c>
      <c r="E7" s="5549" t="s">
        <v>
4342</v>
      </c>
      <c r="F7" s="5550"/>
      <c r="G7" s="5550"/>
      <c r="H7" s="5550"/>
      <c r="I7" s="5550"/>
      <c r="J7" s="5550"/>
      <c r="K7" s="5550"/>
      <c r="L7" s="5550"/>
      <c r="M7" s="5550"/>
    </row>
    <row r="8" spans="1:27" ht="18" customHeight="1">
      <c r="A8" s="1820"/>
      <c r="B8" s="5408"/>
      <c r="C8" s="5551"/>
      <c r="D8" s="5551"/>
      <c r="E8" s="5548" t="s">
        <v>
188</v>
      </c>
      <c r="F8" s="5546"/>
      <c r="G8" s="5553"/>
      <c r="H8" s="5455" t="s">
        <v>
2867</v>
      </c>
      <c r="I8" s="4783"/>
      <c r="J8" s="4783"/>
      <c r="K8" s="4783" t="s">
        <v>
2866</v>
      </c>
      <c r="L8" s="4783"/>
      <c r="M8" s="5369"/>
    </row>
    <row r="9" spans="1:27" ht="30" customHeight="1">
      <c r="A9" s="1820"/>
      <c r="B9" s="5247"/>
      <c r="C9" s="4783"/>
      <c r="D9" s="4783"/>
      <c r="E9" s="2532" t="s">
        <v>
2489</v>
      </c>
      <c r="F9" s="2532" t="s">
        <v>
2864</v>
      </c>
      <c r="G9" s="1385" t="s">
        <v>
4343</v>
      </c>
      <c r="H9" s="2533" t="s">
        <v>
2489</v>
      </c>
      <c r="I9" s="2532" t="s">
        <v>
2864</v>
      </c>
      <c r="J9" s="2531" t="s">
        <v>
4343</v>
      </c>
      <c r="K9" s="2532" t="s">
        <v>
2489</v>
      </c>
      <c r="L9" s="2532" t="s">
        <v>
2864</v>
      </c>
      <c r="M9" s="2531" t="s">
        <v>
4343</v>
      </c>
    </row>
    <row r="10" spans="1:27" s="211" customFormat="1" ht="18" customHeight="1">
      <c r="A10" s="1382"/>
      <c r="B10" s="1888"/>
      <c r="C10" s="476"/>
      <c r="D10" s="476" t="s">
        <v>
7466</v>
      </c>
      <c r="E10" s="476" t="s">
        <v>
2485</v>
      </c>
      <c r="F10" s="476" t="s">
        <v>
2485</v>
      </c>
      <c r="G10" s="476" t="s">
        <v>
282</v>
      </c>
      <c r="H10" s="476" t="s">
        <v>
2485</v>
      </c>
      <c r="I10" s="476" t="s">
        <v>
2485</v>
      </c>
      <c r="J10" s="476" t="s">
        <v>
282</v>
      </c>
      <c r="K10" s="476" t="s">
        <v>
2485</v>
      </c>
      <c r="L10" s="476" t="s">
        <v>
2485</v>
      </c>
      <c r="M10" s="476" t="s">
        <v>
282</v>
      </c>
    </row>
    <row r="11" spans="1:27" ht="18" customHeight="1">
      <c r="B11" s="226" t="s">
        <v>
465</v>
      </c>
      <c r="C11" s="1881">
        <v>
21</v>
      </c>
      <c r="D11" s="1881">
        <v>
5885</v>
      </c>
      <c r="E11" s="558">
        <v>
29078</v>
      </c>
      <c r="F11" s="558">
        <v>
8515</v>
      </c>
      <c r="G11" s="1887">
        <v>
29.3</v>
      </c>
      <c r="H11" s="558">
        <v>
18823</v>
      </c>
      <c r="I11" s="558">
        <v>
1386</v>
      </c>
      <c r="J11" s="1887">
        <v>
7.4</v>
      </c>
      <c r="K11" s="558">
        <v>
10255</v>
      </c>
      <c r="L11" s="558">
        <v>
7129</v>
      </c>
      <c r="M11" s="1887">
        <v>
69.5</v>
      </c>
      <c r="O11" s="1882"/>
    </row>
    <row r="12" spans="1:27" ht="18" customHeight="1">
      <c r="B12" s="226">
        <v>
2</v>
      </c>
      <c r="C12" s="1881">
        <v>
21</v>
      </c>
      <c r="D12" s="1881">
        <v>
5293</v>
      </c>
      <c r="E12" s="558">
        <v>
29290</v>
      </c>
      <c r="F12" s="558">
        <v>
8566</v>
      </c>
      <c r="G12" s="1887">
        <v>
29.2</v>
      </c>
      <c r="H12" s="558">
        <v>
19717</v>
      </c>
      <c r="I12" s="558">
        <v>
833</v>
      </c>
      <c r="J12" s="1887">
        <v>
4.2</v>
      </c>
      <c r="K12" s="558">
        <v>
9573</v>
      </c>
      <c r="L12" s="558">
        <v>
7733</v>
      </c>
      <c r="M12" s="1887">
        <v>
80.8</v>
      </c>
      <c r="O12" s="1882"/>
    </row>
    <row r="13" spans="1:27" s="1618" customFormat="1" ht="18" customHeight="1">
      <c r="B13" s="4249">
        <v>
3</v>
      </c>
      <c r="C13" s="1886">
        <f>
SUM(C14:C20)</f>
        <v>
20</v>
      </c>
      <c r="D13" s="1886">
        <f>
SUM(D14:D20)</f>
        <v>
6303</v>
      </c>
      <c r="E13" s="1885">
        <f>
SUM(E14:E20)</f>
        <v>
32579</v>
      </c>
      <c r="F13" s="1885">
        <f>
SUM(F14:F20)</f>
        <v>
9857</v>
      </c>
      <c r="G13" s="1884">
        <f t="shared" ref="G13:G20" si="0">
ROUND(F13/E13*100,1)</f>
        <v>
30.3</v>
      </c>
      <c r="H13" s="1885">
        <f>
SUM(H14:H20)</f>
        <v>
21922</v>
      </c>
      <c r="I13" s="1885">
        <f>
SUM(I14:I20)</f>
        <v>
1274</v>
      </c>
      <c r="J13" s="1884">
        <f t="shared" ref="J13:J20" si="1">
ROUND(I13/H13*100,1)</f>
        <v>
5.8</v>
      </c>
      <c r="K13" s="1885">
        <f>
SUM(K14:K20)</f>
        <v>
10657</v>
      </c>
      <c r="L13" s="1885">
        <f>
SUM(L14:L20)</f>
        <v>
8583</v>
      </c>
      <c r="M13" s="1884">
        <f t="shared" ref="M13:M20" si="2">
ROUND(L13/K13*100,1)</f>
        <v>
80.5</v>
      </c>
      <c r="O13" s="1883"/>
    </row>
    <row r="14" spans="1:27" ht="18" customHeight="1">
      <c r="B14" s="1864" t="s">
        <v>
2948</v>
      </c>
      <c r="C14" s="1881">
        <v>
2</v>
      </c>
      <c r="D14" s="1881">
        <v>
808</v>
      </c>
      <c r="E14" s="558">
        <f t="shared" ref="E14:F20" si="3">
H14+K14</f>
        <v>
3204</v>
      </c>
      <c r="F14" s="558">
        <f t="shared" si="3"/>
        <v>
1236</v>
      </c>
      <c r="G14" s="1880">
        <f t="shared" si="0"/>
        <v>
38.6</v>
      </c>
      <c r="H14" s="558">
        <v>
2132</v>
      </c>
      <c r="I14" s="1881">
        <v>
458</v>
      </c>
      <c r="J14" s="1880">
        <f t="shared" si="1"/>
        <v>
21.5</v>
      </c>
      <c r="K14" s="558">
        <v>
1072</v>
      </c>
      <c r="L14" s="558">
        <v>
778</v>
      </c>
      <c r="M14" s="1880">
        <f t="shared" si="2"/>
        <v>
72.599999999999994</v>
      </c>
      <c r="O14" s="1882"/>
    </row>
    <row r="15" spans="1:27" ht="18" customHeight="1">
      <c r="B15" s="1864" t="s">
        <v>
2947</v>
      </c>
      <c r="C15" s="1881">
        <v>
1</v>
      </c>
      <c r="D15" s="1881">
        <v>
304</v>
      </c>
      <c r="E15" s="558">
        <f t="shared" si="3"/>
        <v>
1564</v>
      </c>
      <c r="F15" s="558">
        <f t="shared" si="3"/>
        <v>
476</v>
      </c>
      <c r="G15" s="1880">
        <f t="shared" si="0"/>
        <v>
30.4</v>
      </c>
      <c r="H15" s="558">
        <v>
1028</v>
      </c>
      <c r="I15" s="1881">
        <v>
15</v>
      </c>
      <c r="J15" s="1880">
        <f t="shared" si="1"/>
        <v>
1.5</v>
      </c>
      <c r="K15" s="558">
        <v>
536</v>
      </c>
      <c r="L15" s="558">
        <v>
461</v>
      </c>
      <c r="M15" s="1880">
        <f t="shared" si="2"/>
        <v>
86</v>
      </c>
      <c r="O15" s="1882"/>
    </row>
    <row r="16" spans="1:27" ht="18" customHeight="1">
      <c r="B16" s="1864" t="s">
        <v>
2957</v>
      </c>
      <c r="C16" s="1881">
        <v>
6</v>
      </c>
      <c r="D16" s="1881">
        <v>
1525</v>
      </c>
      <c r="E16" s="558">
        <f t="shared" si="3"/>
        <v>
9924</v>
      </c>
      <c r="F16" s="558">
        <f t="shared" si="3"/>
        <v>
2619</v>
      </c>
      <c r="G16" s="1880">
        <f t="shared" si="0"/>
        <v>
26.4</v>
      </c>
      <c r="H16" s="558">
        <v>
6708</v>
      </c>
      <c r="I16" s="1881">
        <v>
54</v>
      </c>
      <c r="J16" s="1880">
        <f t="shared" si="1"/>
        <v>
0.8</v>
      </c>
      <c r="K16" s="558">
        <v>
3216</v>
      </c>
      <c r="L16" s="558">
        <v>
2565</v>
      </c>
      <c r="M16" s="1880">
        <f t="shared" si="2"/>
        <v>
79.8</v>
      </c>
      <c r="O16" s="1882"/>
    </row>
    <row r="17" spans="1:15" ht="18" customHeight="1">
      <c r="B17" s="1864" t="s">
        <v>
2956</v>
      </c>
      <c r="C17" s="1881">
        <v>
4</v>
      </c>
      <c r="D17" s="1881">
        <v>
1083</v>
      </c>
      <c r="E17" s="558">
        <f t="shared" si="3"/>
        <v>
6552</v>
      </c>
      <c r="F17" s="558">
        <f t="shared" si="3"/>
        <v>
1725</v>
      </c>
      <c r="G17" s="1880">
        <f t="shared" si="0"/>
        <v>
26.3</v>
      </c>
      <c r="H17" s="558">
        <v>
4408</v>
      </c>
      <c r="I17" s="1881">
        <v>
35</v>
      </c>
      <c r="J17" s="1880">
        <f t="shared" si="1"/>
        <v>
0.8</v>
      </c>
      <c r="K17" s="558">
        <v>
2144</v>
      </c>
      <c r="L17" s="558">
        <v>
1690</v>
      </c>
      <c r="M17" s="1880">
        <f t="shared" si="2"/>
        <v>
78.8</v>
      </c>
      <c r="N17" s="1874"/>
      <c r="O17" s="1874"/>
    </row>
    <row r="18" spans="1:15" ht="18" customHeight="1">
      <c r="B18" s="1864" t="s">
        <v>
2955</v>
      </c>
      <c r="C18" s="1881">
        <v>
5</v>
      </c>
      <c r="D18" s="1881">
        <v>
1624</v>
      </c>
      <c r="E18" s="558">
        <f t="shared" si="3"/>
        <v>
8206</v>
      </c>
      <c r="F18" s="558">
        <f t="shared" si="3"/>
        <v>
2461</v>
      </c>
      <c r="G18" s="1880">
        <f t="shared" si="0"/>
        <v>
30</v>
      </c>
      <c r="H18" s="558">
        <v>
5532</v>
      </c>
      <c r="I18" s="1881">
        <v>
217</v>
      </c>
      <c r="J18" s="1880">
        <f t="shared" si="1"/>
        <v>
3.9</v>
      </c>
      <c r="K18" s="558">
        <v>
2674</v>
      </c>
      <c r="L18" s="558">
        <v>
2244</v>
      </c>
      <c r="M18" s="1880">
        <f t="shared" si="2"/>
        <v>
83.9</v>
      </c>
      <c r="N18" s="1874"/>
      <c r="O18" s="1874"/>
    </row>
    <row r="19" spans="1:15" ht="18" customHeight="1">
      <c r="B19" s="1866" t="s">
        <v>
2942</v>
      </c>
      <c r="C19" s="1881">
        <v>
1</v>
      </c>
      <c r="D19" s="1881">
        <v>
675</v>
      </c>
      <c r="E19" s="558">
        <f t="shared" si="3"/>
        <v>
1491</v>
      </c>
      <c r="F19" s="558">
        <f t="shared" si="3"/>
        <v>
933</v>
      </c>
      <c r="G19" s="1880">
        <f t="shared" si="0"/>
        <v>
62.6</v>
      </c>
      <c r="H19" s="558">
        <v>
1012</v>
      </c>
      <c r="I19" s="1881">
        <v>
488</v>
      </c>
      <c r="J19" s="1880">
        <f t="shared" si="1"/>
        <v>
48.2</v>
      </c>
      <c r="K19" s="558">
        <v>
479</v>
      </c>
      <c r="L19" s="558">
        <v>
445</v>
      </c>
      <c r="M19" s="1880">
        <f t="shared" si="2"/>
        <v>
92.9</v>
      </c>
      <c r="N19" s="1874"/>
      <c r="O19" s="1874"/>
    </row>
    <row r="20" spans="1:15" ht="18" customHeight="1">
      <c r="A20" s="1879"/>
      <c r="B20" s="1878" t="s">
        <v>
2954</v>
      </c>
      <c r="C20" s="1877">
        <v>
1</v>
      </c>
      <c r="D20" s="3447">
        <v>
284</v>
      </c>
      <c r="E20" s="1876">
        <f t="shared" si="3"/>
        <v>
1638</v>
      </c>
      <c r="F20" s="1876">
        <f t="shared" si="3"/>
        <v>
407</v>
      </c>
      <c r="G20" s="1875">
        <f t="shared" si="0"/>
        <v>
24.8</v>
      </c>
      <c r="H20" s="1876">
        <v>
1102</v>
      </c>
      <c r="I20" s="1877">
        <v>
7</v>
      </c>
      <c r="J20" s="1875">
        <f t="shared" si="1"/>
        <v>
0.6</v>
      </c>
      <c r="K20" s="1876">
        <v>
536</v>
      </c>
      <c r="L20" s="1876">
        <v>
400</v>
      </c>
      <c r="M20" s="1875">
        <f t="shared" si="2"/>
        <v>
74.599999999999994</v>
      </c>
      <c r="N20" s="1874"/>
      <c r="O20" s="1874"/>
    </row>
    <row r="21" spans="1:15" s="211" customFormat="1" ht="15" customHeight="1">
      <c r="A21" s="212" t="s">
        <v>
4340</v>
      </c>
      <c r="B21" s="82"/>
      <c r="C21" s="82"/>
      <c r="D21" s="82"/>
      <c r="E21" s="82"/>
      <c r="F21" s="82"/>
      <c r="G21" s="1862"/>
      <c r="H21" s="1873"/>
      <c r="I21" s="1872"/>
    </row>
    <row r="22" spans="1:15" s="211" customFormat="1" ht="15" customHeight="1">
      <c r="A22" s="212" t="s">
        <v>
2953</v>
      </c>
      <c r="B22" s="82"/>
      <c r="C22" s="82"/>
      <c r="D22" s="82"/>
      <c r="E22" s="82"/>
      <c r="F22" s="82"/>
      <c r="G22" s="1862"/>
      <c r="H22" s="1862"/>
      <c r="I22" s="82"/>
    </row>
    <row r="23" spans="1:15" s="211" customFormat="1" ht="15" customHeight="1">
      <c r="A23" s="212" t="s">
        <v>
2952</v>
      </c>
      <c r="B23" s="82"/>
      <c r="C23" s="82"/>
      <c r="D23" s="82"/>
      <c r="E23" s="82"/>
      <c r="F23" s="82"/>
      <c r="G23" s="82"/>
      <c r="H23" s="82"/>
      <c r="I23" s="82"/>
    </row>
    <row r="24" spans="1:15" s="211" customFormat="1" ht="15" customHeight="1">
      <c r="A24" s="1749" t="s">
        <v>
10412</v>
      </c>
      <c r="B24" s="212"/>
      <c r="C24" s="212"/>
      <c r="D24" s="212"/>
      <c r="E24" s="212"/>
      <c r="F24" s="212"/>
      <c r="G24" s="212"/>
      <c r="H24" s="212"/>
      <c r="I24" s="212"/>
      <c r="K24" s="1839"/>
      <c r="L24" s="1838"/>
    </row>
    <row r="25" spans="1:15" s="211" customFormat="1" ht="15" customHeight="1">
      <c r="A25" s="1749" t="s">
        <v>
10413</v>
      </c>
      <c r="B25" s="212"/>
      <c r="C25" s="212"/>
      <c r="D25" s="212"/>
      <c r="E25" s="212"/>
      <c r="F25" s="212"/>
      <c r="G25" s="212"/>
      <c r="H25" s="212"/>
      <c r="I25" s="212"/>
      <c r="K25" s="1839"/>
      <c r="L25" s="1838"/>
    </row>
    <row r="26" spans="1:15" s="211" customFormat="1" ht="15" customHeight="1">
      <c r="A26" s="222"/>
      <c r="B26" s="222"/>
      <c r="C26" s="222"/>
      <c r="D26" s="222"/>
      <c r="E26" s="222"/>
      <c r="F26" s="222"/>
      <c r="G26" s="222"/>
      <c r="H26" s="222"/>
      <c r="I26" s="222"/>
      <c r="J26" s="222"/>
      <c r="K26" s="222"/>
      <c r="L26" s="222"/>
      <c r="M26" s="222"/>
    </row>
    <row r="27" spans="1:15" s="1822" customFormat="1" ht="19.899999999999999" customHeight="1">
      <c r="A27" s="5504" t="s">
        <v>
2951</v>
      </c>
      <c r="B27" s="5504"/>
      <c r="C27" s="5504"/>
      <c r="D27" s="5504"/>
      <c r="E27" s="5504"/>
      <c r="F27" s="5504"/>
      <c r="G27" s="5504"/>
      <c r="H27" s="5504"/>
      <c r="I27" s="5504"/>
      <c r="J27" s="5504"/>
      <c r="K27" s="5504"/>
      <c r="L27" s="5504"/>
      <c r="M27" s="5504"/>
    </row>
    <row r="28" spans="1:15" s="211" customFormat="1" ht="15" customHeight="1" thickBot="1">
      <c r="A28" s="1871"/>
      <c r="B28" s="1871"/>
      <c r="C28" s="1871"/>
      <c r="D28" s="1871"/>
      <c r="E28" s="1871"/>
      <c r="F28" s="1871"/>
      <c r="G28" s="1871"/>
      <c r="H28" s="1871"/>
      <c r="I28" s="1871"/>
      <c r="J28" s="1871"/>
      <c r="K28" s="1871"/>
      <c r="L28" s="1871"/>
      <c r="M28" s="486" t="s">
        <v>
7477</v>
      </c>
    </row>
    <row r="29" spans="1:15" ht="18" customHeight="1" thickTop="1">
      <c r="A29" s="1870"/>
      <c r="B29" s="5246" t="s">
        <v>
2950</v>
      </c>
      <c r="C29" s="4782" t="s">
        <v>
2949</v>
      </c>
      <c r="D29" s="5552" t="s">
        <v>
7476</v>
      </c>
      <c r="E29" s="5549" t="s">
        <v>
4342</v>
      </c>
      <c r="F29" s="5550"/>
      <c r="G29" s="5550"/>
      <c r="H29" s="5550"/>
      <c r="I29" s="5550"/>
      <c r="J29" s="5550"/>
      <c r="K29" s="5550"/>
      <c r="L29" s="5550"/>
      <c r="M29" s="5550"/>
    </row>
    <row r="30" spans="1:15" ht="18" customHeight="1">
      <c r="A30" s="1820"/>
      <c r="B30" s="5408"/>
      <c r="C30" s="5551"/>
      <c r="D30" s="5551"/>
      <c r="E30" s="5548" t="s">
        <v>
188</v>
      </c>
      <c r="F30" s="5546"/>
      <c r="G30" s="5553"/>
      <c r="H30" s="5455" t="s">
        <v>
2867</v>
      </c>
      <c r="I30" s="4783"/>
      <c r="J30" s="4783"/>
      <c r="K30" s="4783" t="s">
        <v>
2866</v>
      </c>
      <c r="L30" s="4783"/>
      <c r="M30" s="5369"/>
    </row>
    <row r="31" spans="1:15" ht="30" customHeight="1">
      <c r="A31" s="1820"/>
      <c r="B31" s="5247"/>
      <c r="C31" s="4783"/>
      <c r="D31" s="4783"/>
      <c r="E31" s="2532" t="s">
        <v>
2489</v>
      </c>
      <c r="F31" s="2532" t="s">
        <v>
2864</v>
      </c>
      <c r="G31" s="1385" t="s">
        <v>
4343</v>
      </c>
      <c r="H31" s="2533" t="s">
        <v>
2489</v>
      </c>
      <c r="I31" s="2532" t="s">
        <v>
2864</v>
      </c>
      <c r="J31" s="3798" t="s">
        <v>
4343</v>
      </c>
      <c r="K31" s="3414" t="s">
        <v>
2489</v>
      </c>
      <c r="L31" s="2532" t="s">
        <v>
2864</v>
      </c>
      <c r="M31" s="3413" t="s">
        <v>
4343</v>
      </c>
    </row>
    <row r="32" spans="1:15" s="211" customFormat="1" ht="18" customHeight="1">
      <c r="A32" s="1382"/>
      <c r="B32" s="1869"/>
      <c r="C32" s="1868"/>
      <c r="D32" s="476" t="s">
        <v>
7466</v>
      </c>
      <c r="E32" s="476" t="s">
        <v>
2485</v>
      </c>
      <c r="F32" s="476" t="s">
        <v>
2485</v>
      </c>
      <c r="G32" s="476" t="s">
        <v>
282</v>
      </c>
      <c r="H32" s="476" t="s">
        <v>
2485</v>
      </c>
      <c r="I32" s="476" t="s">
        <v>
2485</v>
      </c>
      <c r="J32" s="476" t="s">
        <v>
282</v>
      </c>
      <c r="K32" s="476" t="s">
        <v>
2485</v>
      </c>
      <c r="L32" s="476" t="s">
        <v>
2485</v>
      </c>
      <c r="M32" s="476" t="s">
        <v>
282</v>
      </c>
    </row>
    <row r="33" spans="1:14" ht="18" customHeight="1">
      <c r="B33" s="226" t="s">
        <v>
465</v>
      </c>
      <c r="C33" s="559">
        <v>
18</v>
      </c>
      <c r="D33" s="559">
        <v>
6132</v>
      </c>
      <c r="E33" s="559">
        <v>
8103</v>
      </c>
      <c r="F33" s="559">
        <v>
6429</v>
      </c>
      <c r="G33" s="1863">
        <v>
79.3</v>
      </c>
      <c r="H33" s="559">
        <v>
1569</v>
      </c>
      <c r="I33" s="559">
        <v>
69</v>
      </c>
      <c r="J33" s="1863">
        <v>
4.4000000000000004</v>
      </c>
      <c r="K33" s="559">
        <v>
6534</v>
      </c>
      <c r="L33" s="559">
        <v>
6360</v>
      </c>
      <c r="M33" s="1863">
        <v>
97.3</v>
      </c>
    </row>
    <row r="34" spans="1:14" ht="18" customHeight="1">
      <c r="B34" s="226">
        <v>
2</v>
      </c>
      <c r="C34" s="559">
        <v>
18</v>
      </c>
      <c r="D34" s="559">
        <v>
5915</v>
      </c>
      <c r="E34" s="559">
        <v>
8255</v>
      </c>
      <c r="F34" s="559">
        <v>
6338</v>
      </c>
      <c r="G34" s="1863">
        <v>
76.8</v>
      </c>
      <c r="H34" s="559">
        <v>
1745</v>
      </c>
      <c r="I34" s="559">
        <v>
28</v>
      </c>
      <c r="J34" s="1863">
        <v>
1.6</v>
      </c>
      <c r="K34" s="559">
        <v>
6510</v>
      </c>
      <c r="L34" s="559">
        <v>
6310</v>
      </c>
      <c r="M34" s="1863">
        <v>
96.9</v>
      </c>
    </row>
    <row r="35" spans="1:14" s="1618" customFormat="1" ht="18" customHeight="1">
      <c r="B35" s="2592">
        <v>
3</v>
      </c>
      <c r="C35" s="555">
        <f>
SUM(C36:C44)</f>
        <v>
15</v>
      </c>
      <c r="D35" s="555">
        <f>
SUM(D36:D44)</f>
        <v>
6828</v>
      </c>
      <c r="E35" s="555">
        <f>
SUM(E36:E44)</f>
        <v>
9273</v>
      </c>
      <c r="F35" s="555">
        <f>
SUM(F36:F44)</f>
        <v>
7090</v>
      </c>
      <c r="G35" s="1867">
        <f>
ROUND(F35/E35*100,1)</f>
        <v>
76.5</v>
      </c>
      <c r="H35" s="555">
        <f>
SUM(H36:H44)</f>
        <v>
2013</v>
      </c>
      <c r="I35" s="555">
        <f>
SUM(I36:I44)</f>
        <v>
0</v>
      </c>
      <c r="J35" s="1867">
        <f>
ROUND(I35/H35*100,1)</f>
        <v>
0</v>
      </c>
      <c r="K35" s="555">
        <f>
SUM(K36:K44)</f>
        <v>
7260</v>
      </c>
      <c r="L35" s="555">
        <f>
SUM(L36:L44)</f>
        <v>
7090</v>
      </c>
      <c r="M35" s="1867">
        <f>
ROUND(L35/K35*100,1)</f>
        <v>
97.7</v>
      </c>
    </row>
    <row r="36" spans="1:14" ht="18" customHeight="1">
      <c r="A36" s="1809" t="s">
        <v>
2943</v>
      </c>
      <c r="B36" s="1864" t="s">
        <v>
2948</v>
      </c>
      <c r="C36" s="570">
        <v>
1</v>
      </c>
      <c r="D36" s="559">
        <v>
484</v>
      </c>
      <c r="E36" s="558">
        <f t="shared" ref="E36:E44" si="4">
SUM(H36,K36)</f>
        <v>
484</v>
      </c>
      <c r="F36" s="558">
        <f t="shared" ref="F36:F44" si="5">
SUM(I36,L36)</f>
        <v>
484</v>
      </c>
      <c r="G36" s="1863">
        <f t="shared" ref="G36:G44" si="6">
IF(F36="-","-",ROUND(F36/E36*100,1))</f>
        <v>
100</v>
      </c>
      <c r="H36" s="558" t="s">
        <v>
378</v>
      </c>
      <c r="I36" s="558" t="s">
        <v>
378</v>
      </c>
      <c r="J36" s="1863" t="s">
        <v>
378</v>
      </c>
      <c r="K36" s="558">
        <v>
484</v>
      </c>
      <c r="L36" s="558">
        <v>
484</v>
      </c>
      <c r="M36" s="1863">
        <f t="shared" ref="M36:M44" si="7">
IF(L36="-","-",ROUND(L36/K36*100,1))</f>
        <v>
100</v>
      </c>
    </row>
    <row r="37" spans="1:14" ht="18" customHeight="1">
      <c r="A37" s="1809" t="s">
        <v>
2943</v>
      </c>
      <c r="B37" s="1864" t="s">
        <v>
2947</v>
      </c>
      <c r="C37" s="570">
        <v>
2</v>
      </c>
      <c r="D37" s="559">
        <v>
968</v>
      </c>
      <c r="E37" s="558">
        <f t="shared" si="4"/>
        <v>
968</v>
      </c>
      <c r="F37" s="558">
        <f t="shared" si="5"/>
        <v>
968</v>
      </c>
      <c r="G37" s="1863">
        <f t="shared" si="6"/>
        <v>
100</v>
      </c>
      <c r="H37" s="558" t="s">
        <v>
378</v>
      </c>
      <c r="I37" s="558" t="s">
        <v>
378</v>
      </c>
      <c r="J37" s="1863" t="s">
        <v>
378</v>
      </c>
      <c r="K37" s="558">
        <v>
968</v>
      </c>
      <c r="L37" s="558">
        <v>
968</v>
      </c>
      <c r="M37" s="1863">
        <f t="shared" si="7"/>
        <v>
100</v>
      </c>
    </row>
    <row r="38" spans="1:14" ht="18" customHeight="1">
      <c r="A38" s="1809" t="s">
        <v>
2943</v>
      </c>
      <c r="B38" s="1864" t="s">
        <v>
2946</v>
      </c>
      <c r="C38" s="570">
        <v>
4</v>
      </c>
      <c r="D38" s="559">
        <v>
1936</v>
      </c>
      <c r="E38" s="558">
        <f t="shared" si="4"/>
        <v>
1936</v>
      </c>
      <c r="F38" s="558">
        <f t="shared" si="5"/>
        <v>
1936</v>
      </c>
      <c r="G38" s="1863">
        <f t="shared" si="6"/>
        <v>
100</v>
      </c>
      <c r="H38" s="558" t="s">
        <v>
378</v>
      </c>
      <c r="I38" s="558" t="s">
        <v>
378</v>
      </c>
      <c r="J38" s="1863" t="s">
        <v>
378</v>
      </c>
      <c r="K38" s="558">
        <v>
1936</v>
      </c>
      <c r="L38" s="558">
        <v>
1936</v>
      </c>
      <c r="M38" s="1863">
        <f t="shared" si="7"/>
        <v>
100</v>
      </c>
    </row>
    <row r="39" spans="1:14" ht="18" customHeight="1">
      <c r="A39" s="1809" t="s">
        <v>
2943</v>
      </c>
      <c r="B39" s="1864" t="s">
        <v>
2945</v>
      </c>
      <c r="C39" s="570">
        <v>
1</v>
      </c>
      <c r="D39" s="559">
        <v>
484</v>
      </c>
      <c r="E39" s="558">
        <f t="shared" si="4"/>
        <v>
484</v>
      </c>
      <c r="F39" s="558">
        <f t="shared" si="5"/>
        <v>
484</v>
      </c>
      <c r="G39" s="1863">
        <f t="shared" si="6"/>
        <v>
100</v>
      </c>
      <c r="H39" s="558" t="s">
        <v>
378</v>
      </c>
      <c r="I39" s="558" t="s">
        <v>
378</v>
      </c>
      <c r="J39" s="1863" t="s">
        <v>
378</v>
      </c>
      <c r="K39" s="558">
        <v>
484</v>
      </c>
      <c r="L39" s="558">
        <v>
484</v>
      </c>
      <c r="M39" s="1863">
        <f t="shared" si="7"/>
        <v>
100</v>
      </c>
    </row>
    <row r="40" spans="1:14" ht="18" customHeight="1">
      <c r="A40" s="1809" t="s">
        <v>
2943</v>
      </c>
      <c r="B40" s="1864" t="s">
        <v>
841</v>
      </c>
      <c r="C40" s="570">
        <v>
3</v>
      </c>
      <c r="D40" s="559">
        <v>
1452</v>
      </c>
      <c r="E40" s="558">
        <f t="shared" si="4"/>
        <v>
1452</v>
      </c>
      <c r="F40" s="558">
        <f t="shared" si="5"/>
        <v>
1452</v>
      </c>
      <c r="G40" s="1863">
        <f t="shared" si="6"/>
        <v>
100</v>
      </c>
      <c r="H40" s="558" t="s">
        <v>
378</v>
      </c>
      <c r="I40" s="558" t="s">
        <v>
378</v>
      </c>
      <c r="J40" s="1863" t="s">
        <v>
378</v>
      </c>
      <c r="K40" s="558">
        <v>
1452</v>
      </c>
      <c r="L40" s="558">
        <v>
1452</v>
      </c>
      <c r="M40" s="1863">
        <f t="shared" si="7"/>
        <v>
100</v>
      </c>
    </row>
    <row r="41" spans="1:14" ht="18" customHeight="1">
      <c r="A41" s="1809" t="s">
        <v>
2943</v>
      </c>
      <c r="B41" s="1864" t="s">
        <v>
2944</v>
      </c>
      <c r="C41" s="570">
        <v>
1</v>
      </c>
      <c r="D41" s="559">
        <v>
484</v>
      </c>
      <c r="E41" s="558">
        <f t="shared" si="4"/>
        <v>
484</v>
      </c>
      <c r="F41" s="558">
        <f t="shared" si="5"/>
        <v>
484</v>
      </c>
      <c r="G41" s="1863">
        <f t="shared" si="6"/>
        <v>
100</v>
      </c>
      <c r="H41" s="558" t="s">
        <v>
378</v>
      </c>
      <c r="I41" s="558" t="s">
        <v>
378</v>
      </c>
      <c r="J41" s="1863" t="s">
        <v>
378</v>
      </c>
      <c r="K41" s="558">
        <v>
484</v>
      </c>
      <c r="L41" s="558">
        <v>
484</v>
      </c>
      <c r="M41" s="1863">
        <f t="shared" si="7"/>
        <v>
100</v>
      </c>
    </row>
    <row r="42" spans="1:14" ht="18" customHeight="1">
      <c r="A42" s="1809" t="s">
        <v>
2943</v>
      </c>
      <c r="B42" s="1866" t="s">
        <v>
2942</v>
      </c>
      <c r="C42" s="570">
        <v>
1</v>
      </c>
      <c r="D42" s="559">
        <v>
484</v>
      </c>
      <c r="E42" s="558">
        <f t="shared" si="4"/>
        <v>
484</v>
      </c>
      <c r="F42" s="558">
        <f t="shared" si="5"/>
        <v>
484</v>
      </c>
      <c r="G42" s="1863">
        <f t="shared" si="6"/>
        <v>
100</v>
      </c>
      <c r="H42" s="558" t="s">
        <v>
378</v>
      </c>
      <c r="I42" s="558" t="s">
        <v>
378</v>
      </c>
      <c r="J42" s="1863" t="s">
        <v>
378</v>
      </c>
      <c r="K42" s="558">
        <v>
484</v>
      </c>
      <c r="L42" s="558">
        <v>
484</v>
      </c>
      <c r="M42" s="1863">
        <f t="shared" si="7"/>
        <v>
100</v>
      </c>
    </row>
    <row r="43" spans="1:14" ht="18" customHeight="1">
      <c r="A43" s="1865"/>
      <c r="B43" s="1864" t="s">
        <v>
2941</v>
      </c>
      <c r="C43" s="570">
        <v>
1</v>
      </c>
      <c r="D43" s="559">
        <v>
250</v>
      </c>
      <c r="E43" s="558">
        <f t="shared" si="4"/>
        <v>
1493</v>
      </c>
      <c r="F43" s="558">
        <f t="shared" si="5"/>
        <v>
371</v>
      </c>
      <c r="G43" s="1863">
        <f t="shared" si="6"/>
        <v>
24.8</v>
      </c>
      <c r="H43" s="558">
        <v>
1009</v>
      </c>
      <c r="I43" s="558" t="s">
        <v>
10088</v>
      </c>
      <c r="J43" s="1863" t="s">
        <v>
10088</v>
      </c>
      <c r="K43" s="558">
        <v>
484</v>
      </c>
      <c r="L43" s="558">
        <v>
371</v>
      </c>
      <c r="M43" s="1863">
        <f t="shared" si="7"/>
        <v>
76.7</v>
      </c>
      <c r="N43" s="1398"/>
    </row>
    <row r="44" spans="1:14" ht="18" customHeight="1">
      <c r="A44" s="1865"/>
      <c r="B44" s="1864" t="s">
        <v>
2940</v>
      </c>
      <c r="C44" s="559">
        <v>
1</v>
      </c>
      <c r="D44" s="559">
        <v>
286</v>
      </c>
      <c r="E44" s="558">
        <f t="shared" si="4"/>
        <v>
1488</v>
      </c>
      <c r="F44" s="558">
        <f t="shared" si="5"/>
        <v>
427</v>
      </c>
      <c r="G44" s="1863">
        <f t="shared" si="6"/>
        <v>
28.7</v>
      </c>
      <c r="H44" s="559">
        <v>
1004</v>
      </c>
      <c r="I44" s="559" t="s">
        <v>
10088</v>
      </c>
      <c r="J44" s="1863" t="s">
        <v>
10088</v>
      </c>
      <c r="K44" s="559">
        <v>
484</v>
      </c>
      <c r="L44" s="559">
        <v>
427</v>
      </c>
      <c r="M44" s="1863">
        <f t="shared" si="7"/>
        <v>
88.2</v>
      </c>
    </row>
    <row r="45" spans="1:14" s="211" customFormat="1" ht="15" customHeight="1">
      <c r="A45" s="1382" t="s">
        <v>
2939</v>
      </c>
      <c r="B45" s="1382"/>
      <c r="C45" s="1382"/>
      <c r="D45" s="3446"/>
      <c r="E45" s="1382"/>
      <c r="F45" s="1382"/>
      <c r="G45" s="1382"/>
      <c r="H45" s="1382"/>
      <c r="I45" s="1382"/>
      <c r="J45" s="1382"/>
      <c r="K45" s="1382"/>
      <c r="L45" s="1382"/>
      <c r="M45" s="1382"/>
    </row>
    <row r="46" spans="1:14" s="211" customFormat="1" ht="15" customHeight="1">
      <c r="A46" s="1749" t="s">
        <v>
10096</v>
      </c>
    </row>
    <row r="47" spans="1:14" s="211" customFormat="1" ht="15" customHeight="1">
      <c r="A47" s="212" t="s">
        <v>
10097</v>
      </c>
      <c r="B47" s="82"/>
      <c r="C47" s="82"/>
      <c r="D47" s="82"/>
      <c r="E47" s="82"/>
      <c r="F47" s="82"/>
      <c r="G47" s="1862"/>
      <c r="H47" s="1862"/>
      <c r="I47" s="82"/>
    </row>
    <row r="48" spans="1:14" s="211" customFormat="1" ht="15" customHeight="1">
      <c r="A48" s="1749" t="s">
        <v>
10414</v>
      </c>
      <c r="B48" s="212"/>
      <c r="C48" s="212"/>
      <c r="D48" s="212"/>
      <c r="E48" s="212"/>
      <c r="F48" s="212"/>
      <c r="G48" s="212"/>
      <c r="H48" s="212"/>
      <c r="I48" s="212"/>
      <c r="K48" s="1839"/>
      <c r="L48" s="1838"/>
    </row>
    <row r="49" spans="1:5" s="211" customFormat="1" ht="15" customHeight="1">
      <c r="A49" s="1749" t="s">
        <v>
2896</v>
      </c>
      <c r="C49" s="1749"/>
      <c r="D49" s="1749"/>
      <c r="E49" s="1749"/>
    </row>
  </sheetData>
  <mergeCells count="19">
    <mergeCell ref="C29:C31"/>
    <mergeCell ref="A27:M27"/>
    <mergeCell ref="E30:G30"/>
    <mergeCell ref="H30:J30"/>
    <mergeCell ref="K30:M30"/>
    <mergeCell ref="E29:M29"/>
    <mergeCell ref="B7:B9"/>
    <mergeCell ref="A1:E1"/>
    <mergeCell ref="A2:E2"/>
    <mergeCell ref="B29:B31"/>
    <mergeCell ref="A3:M3"/>
    <mergeCell ref="A5:M5"/>
    <mergeCell ref="C7:C9"/>
    <mergeCell ref="D7:D9"/>
    <mergeCell ref="D29:D31"/>
    <mergeCell ref="E8:G8"/>
    <mergeCell ref="H8:J8"/>
    <mergeCell ref="K8:M8"/>
    <mergeCell ref="E7:M7"/>
  </mergeCells>
  <phoneticPr fontId="25"/>
  <pageMargins left="0.70866141732283472" right="0.70866141732283472" top="0.74803149606299213" bottom="0.74803149606299213" header="0.31496062992125984" footer="0.3149606299212598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AA24"/>
  <sheetViews>
    <sheetView zoomScaleNormal="100" zoomScaleSheetLayoutView="100" workbookViewId="0">
      <selection activeCell="B23" sqref="B23"/>
    </sheetView>
  </sheetViews>
  <sheetFormatPr defaultColWidth="9" defaultRowHeight="14.25"/>
  <cols>
    <col min="1" max="1" width="28.625" style="1443" customWidth="1"/>
    <col min="2" max="3" width="9.375" style="1443" customWidth="1"/>
    <col min="4" max="12" width="9.625" style="1443" customWidth="1"/>
    <col min="13" max="16384" width="9" style="1443"/>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367" customFormat="1" ht="25.9" customHeight="1">
      <c r="A3" s="4649" t="s">
        <v>
9197</v>
      </c>
      <c r="B3" s="4649"/>
      <c r="C3" s="4649"/>
      <c r="D3" s="4649"/>
      <c r="E3" s="4649"/>
      <c r="F3" s="4649"/>
      <c r="G3" s="4649"/>
      <c r="H3" s="4649"/>
      <c r="I3" s="4649"/>
      <c r="J3" s="4649"/>
      <c r="K3" s="4649"/>
      <c r="L3" s="4649"/>
    </row>
    <row r="4" spans="1:27" s="211" customFormat="1" ht="15" customHeight="1"/>
    <row r="5" spans="1:27" s="211" customFormat="1" ht="15" customHeight="1" thickBot="1">
      <c r="L5" s="486" t="s">
        <v>
7477</v>
      </c>
    </row>
    <row r="6" spans="1:27" ht="18" customHeight="1" thickTop="1">
      <c r="A6" s="5246" t="s">
        <v>
2964</v>
      </c>
      <c r="B6" s="5246" t="s">
        <v>
2949</v>
      </c>
      <c r="C6" s="5552" t="s">
        <v>
7476</v>
      </c>
      <c r="D6" s="5549" t="s">
        <v>
7465</v>
      </c>
      <c r="E6" s="5550"/>
      <c r="F6" s="5550"/>
      <c r="G6" s="5550"/>
      <c r="H6" s="5550"/>
      <c r="I6" s="5550"/>
      <c r="J6" s="5550"/>
      <c r="K6" s="5550"/>
      <c r="L6" s="5550"/>
    </row>
    <row r="7" spans="1:27" ht="18" customHeight="1">
      <c r="A7" s="5408"/>
      <c r="B7" s="5408"/>
      <c r="C7" s="5551"/>
      <c r="D7" s="5548" t="s">
        <v>
188</v>
      </c>
      <c r="E7" s="5546"/>
      <c r="F7" s="5553"/>
      <c r="G7" s="5455" t="s">
        <v>
2867</v>
      </c>
      <c r="H7" s="4783"/>
      <c r="I7" s="4783"/>
      <c r="J7" s="4783" t="s">
        <v>
2866</v>
      </c>
      <c r="K7" s="4783"/>
      <c r="L7" s="5369"/>
    </row>
    <row r="8" spans="1:27" ht="30" customHeight="1">
      <c r="A8" s="5408"/>
      <c r="B8" s="5247"/>
      <c r="C8" s="4783"/>
      <c r="D8" s="2515" t="s">
        <v>
2963</v>
      </c>
      <c r="E8" s="2584" t="s">
        <v>
2864</v>
      </c>
      <c r="F8" s="1385" t="s">
        <v>
4344</v>
      </c>
      <c r="G8" s="2624" t="s">
        <v>
2963</v>
      </c>
      <c r="H8" s="2584" t="s">
        <v>
2864</v>
      </c>
      <c r="I8" s="2582" t="s">
        <v>
4343</v>
      </c>
      <c r="J8" s="2515" t="s">
        <v>
2963</v>
      </c>
      <c r="K8" s="2584" t="s">
        <v>
2864</v>
      </c>
      <c r="L8" s="2582" t="s">
        <v>
4343</v>
      </c>
    </row>
    <row r="9" spans="1:27" s="211" customFormat="1" ht="18" customHeight="1">
      <c r="A9" s="1888"/>
      <c r="B9" s="1868"/>
      <c r="C9" s="476" t="s">
        <v>
7466</v>
      </c>
      <c r="D9" s="476" t="s">
        <v>
2485</v>
      </c>
      <c r="E9" s="476" t="s">
        <v>
2485</v>
      </c>
      <c r="F9" s="476" t="s">
        <v>
282</v>
      </c>
      <c r="G9" s="476" t="s">
        <v>
2485</v>
      </c>
      <c r="H9" s="476" t="s">
        <v>
2485</v>
      </c>
      <c r="I9" s="476" t="s">
        <v>
282</v>
      </c>
      <c r="J9" s="476" t="s">
        <v>
2485</v>
      </c>
      <c r="K9" s="476" t="s">
        <v>
2485</v>
      </c>
      <c r="L9" s="476" t="s">
        <v>
282</v>
      </c>
    </row>
    <row r="10" spans="1:27" ht="18" customHeight="1">
      <c r="A10" s="226" t="s">
        <v>
465</v>
      </c>
      <c r="B10" s="559">
        <v>
28</v>
      </c>
      <c r="C10" s="559">
        <v>
29658</v>
      </c>
      <c r="D10" s="559">
        <v>
48028</v>
      </c>
      <c r="E10" s="559">
        <v>
34622</v>
      </c>
      <c r="F10" s="1863">
        <v>
72.099999999999994</v>
      </c>
      <c r="G10" s="559">
        <v>
32100</v>
      </c>
      <c r="H10" s="559">
        <v>
18781</v>
      </c>
      <c r="I10" s="1863">
        <v>
58.5</v>
      </c>
      <c r="J10" s="559">
        <v>
15928</v>
      </c>
      <c r="K10" s="559">
        <v>
15841</v>
      </c>
      <c r="L10" s="1863">
        <v>
99.5</v>
      </c>
    </row>
    <row r="11" spans="1:27" ht="18" customHeight="1">
      <c r="A11" s="226">
        <v>
2</v>
      </c>
      <c r="B11" s="559">
        <v>
28</v>
      </c>
      <c r="C11" s="559">
        <v>
27435</v>
      </c>
      <c r="D11" s="559">
        <v>
41510</v>
      </c>
      <c r="E11" s="559">
        <v>
32109</v>
      </c>
      <c r="F11" s="1863">
        <v>
77.400000000000006</v>
      </c>
      <c r="G11" s="559">
        <v>
28232</v>
      </c>
      <c r="H11" s="559">
        <v>
18902</v>
      </c>
      <c r="I11" s="1863">
        <v>
67</v>
      </c>
      <c r="J11" s="559">
        <v>
13278</v>
      </c>
      <c r="K11" s="559">
        <v>
13207</v>
      </c>
      <c r="L11" s="1863">
        <v>
99.5</v>
      </c>
    </row>
    <row r="12" spans="1:27" s="1618" customFormat="1" ht="18" customHeight="1">
      <c r="A12" s="4249">
        <v>
3</v>
      </c>
      <c r="B12" s="555">
        <f>
SUM(B13:B18)</f>
        <v>
25</v>
      </c>
      <c r="C12" s="555">
        <f>
SUM(C13:C18)</f>
        <v>
26008</v>
      </c>
      <c r="D12" s="555">
        <f>
SUM(D13:D18)</f>
        <v>
36563</v>
      </c>
      <c r="E12" s="555">
        <f>
SUM(E13:E18)</f>
        <v>
30512</v>
      </c>
      <c r="F12" s="1867">
        <f>
ROUND(E12/D12*100,1)</f>
        <v>
83.5</v>
      </c>
      <c r="G12" s="555">
        <f>
SUM(G13:G18)</f>
        <v>
24441</v>
      </c>
      <c r="H12" s="555">
        <f>
SUM(H13:H18)</f>
        <v>
18410</v>
      </c>
      <c r="I12" s="1867">
        <f>
ROUND(H12/G12*100,1)</f>
        <v>
75.3</v>
      </c>
      <c r="J12" s="555">
        <f>
SUM(J13:J18)</f>
        <v>
12122</v>
      </c>
      <c r="K12" s="555">
        <f>
SUM(K13:K18)</f>
        <v>
12102</v>
      </c>
      <c r="L12" s="1867">
        <f t="shared" ref="L12:L18" si="0">
ROUND(K12/J12*100,1)</f>
        <v>
99.8</v>
      </c>
    </row>
    <row r="13" spans="1:27" ht="18" customHeight="1">
      <c r="A13" s="1895" t="s">
        <v>
2942</v>
      </c>
      <c r="B13" s="570">
        <v>
3</v>
      </c>
      <c r="C13" s="559">
        <v>
4623</v>
      </c>
      <c r="D13" s="559">
        <f t="shared" ref="D13:E18" si="1">
G13+J13</f>
        <v>
6069</v>
      </c>
      <c r="E13" s="559">
        <f t="shared" si="1"/>
        <v>
5414</v>
      </c>
      <c r="F13" s="1894">
        <f t="shared" ref="F13:F18" si="2">
ROUND(E13/D13*100,1)</f>
        <v>
89.2</v>
      </c>
      <c r="G13" s="559">
        <v>
4095</v>
      </c>
      <c r="H13" s="559">
        <v>
3445</v>
      </c>
      <c r="I13" s="1894">
        <f t="shared" ref="I13:I18" si="3">
ROUND(H13/G13*100,1)</f>
        <v>
84.1</v>
      </c>
      <c r="J13" s="559">
        <v>
1974</v>
      </c>
      <c r="K13" s="559">
        <v>
1969</v>
      </c>
      <c r="L13" s="1894">
        <f t="shared" si="0"/>
        <v>
99.7</v>
      </c>
    </row>
    <row r="14" spans="1:27" ht="18" customHeight="1">
      <c r="A14" s="1833" t="s">
        <v>
2962</v>
      </c>
      <c r="B14" s="570">
        <v>
6</v>
      </c>
      <c r="C14" s="559">
        <v>
8973</v>
      </c>
      <c r="D14" s="559">
        <f t="shared" si="1"/>
        <v>
12001</v>
      </c>
      <c r="E14" s="559">
        <f t="shared" si="1"/>
        <v>
10548</v>
      </c>
      <c r="F14" s="1894">
        <f t="shared" si="2"/>
        <v>
87.9</v>
      </c>
      <c r="G14" s="559">
        <v>
8053</v>
      </c>
      <c r="H14" s="559">
        <v>
6607</v>
      </c>
      <c r="I14" s="1894">
        <f t="shared" si="3"/>
        <v>
82</v>
      </c>
      <c r="J14" s="559">
        <v>
3948</v>
      </c>
      <c r="K14" s="559">
        <v>
3941</v>
      </c>
      <c r="L14" s="1894">
        <f t="shared" si="0"/>
        <v>
99.8</v>
      </c>
    </row>
    <row r="15" spans="1:27" ht="18" customHeight="1">
      <c r="A15" s="1833" t="s">
        <v>
2944</v>
      </c>
      <c r="B15" s="570">
        <v>
6</v>
      </c>
      <c r="C15" s="559">
        <v>
5144</v>
      </c>
      <c r="D15" s="559">
        <f t="shared" si="1"/>
        <v>
8552</v>
      </c>
      <c r="E15" s="559">
        <f t="shared" si="1"/>
        <v>
5894</v>
      </c>
      <c r="F15" s="1894">
        <f t="shared" si="2"/>
        <v>
68.900000000000006</v>
      </c>
      <c r="G15" s="559">
        <v>
5620</v>
      </c>
      <c r="H15" s="559">
        <v>
2964</v>
      </c>
      <c r="I15" s="1894">
        <f t="shared" si="3"/>
        <v>
52.7</v>
      </c>
      <c r="J15" s="559">
        <v>
2932</v>
      </c>
      <c r="K15" s="559">
        <v>
2930</v>
      </c>
      <c r="L15" s="1894">
        <f t="shared" si="0"/>
        <v>
99.9</v>
      </c>
    </row>
    <row r="16" spans="1:27" ht="18" customHeight="1">
      <c r="A16" s="1833" t="s">
        <v>
10082</v>
      </c>
      <c r="B16" s="570">
        <v>
5</v>
      </c>
      <c r="C16" s="559" t="s">
        <v>
10083</v>
      </c>
      <c r="D16" s="559" t="s">
        <v>
10083</v>
      </c>
      <c r="E16" s="559" t="s">
        <v>
10083</v>
      </c>
      <c r="F16" s="1894" t="s">
        <v>
10083</v>
      </c>
      <c r="G16" s="559" t="s">
        <v>
10083</v>
      </c>
      <c r="H16" s="559" t="s">
        <v>
10083</v>
      </c>
      <c r="I16" s="1894" t="s">
        <v>
10083</v>
      </c>
      <c r="J16" s="559" t="s">
        <v>
10083</v>
      </c>
      <c r="K16" s="559" t="s">
        <v>
10083</v>
      </c>
      <c r="L16" s="1894" t="s">
        <v>
10083</v>
      </c>
      <c r="M16" s="1398"/>
    </row>
    <row r="17" spans="1:13" ht="18" customHeight="1">
      <c r="A17" s="1895" t="s">
        <v>
2960</v>
      </c>
      <c r="B17" s="570">
        <v>
3</v>
      </c>
      <c r="C17" s="559">
        <v>
4646</v>
      </c>
      <c r="D17" s="559">
        <f t="shared" si="1"/>
        <v>
6017</v>
      </c>
      <c r="E17" s="559">
        <f t="shared" si="1"/>
        <v>
5563</v>
      </c>
      <c r="F17" s="1894">
        <f t="shared" si="2"/>
        <v>
92.5</v>
      </c>
      <c r="G17" s="559">
        <v>
4043</v>
      </c>
      <c r="H17" s="559">
        <v>
3591</v>
      </c>
      <c r="I17" s="1894">
        <f t="shared" si="3"/>
        <v>
88.8</v>
      </c>
      <c r="J17" s="559">
        <v>
1974</v>
      </c>
      <c r="K17" s="559">
        <v>
1972</v>
      </c>
      <c r="L17" s="1894">
        <f t="shared" si="0"/>
        <v>
99.9</v>
      </c>
      <c r="M17" s="1398"/>
    </row>
    <row r="18" spans="1:13" ht="18" customHeight="1">
      <c r="A18" s="1893" t="s">
        <v>
2959</v>
      </c>
      <c r="B18" s="1892">
        <v>
2</v>
      </c>
      <c r="C18" s="3448">
        <v>
2622</v>
      </c>
      <c r="D18" s="1876">
        <f t="shared" si="1"/>
        <v>
3924</v>
      </c>
      <c r="E18" s="1876">
        <f t="shared" si="1"/>
        <v>
3093</v>
      </c>
      <c r="F18" s="1891">
        <f t="shared" si="2"/>
        <v>
78.8</v>
      </c>
      <c r="G18" s="1876">
        <v>
2630</v>
      </c>
      <c r="H18" s="1876">
        <v>
1803</v>
      </c>
      <c r="I18" s="1891">
        <f t="shared" si="3"/>
        <v>
68.599999999999994</v>
      </c>
      <c r="J18" s="1876">
        <v>
1294</v>
      </c>
      <c r="K18" s="1876">
        <v>
1290</v>
      </c>
      <c r="L18" s="1891">
        <f t="shared" si="0"/>
        <v>
99.7</v>
      </c>
    </row>
    <row r="19" spans="1:13" s="211" customFormat="1" ht="15" customHeight="1">
      <c r="A19" s="1749" t="s">
        <v>
10094</v>
      </c>
    </row>
    <row r="20" spans="1:13" s="211" customFormat="1" ht="15" customHeight="1">
      <c r="A20" s="1749" t="s">
        <v>
10095</v>
      </c>
    </row>
    <row r="21" spans="1:13" s="211" customFormat="1" ht="15" customHeight="1">
      <c r="A21" s="1749" t="s">
        <v>
10448</v>
      </c>
      <c r="B21" s="212"/>
      <c r="C21" s="212"/>
      <c r="D21" s="212"/>
      <c r="E21" s="212"/>
      <c r="F21" s="212"/>
      <c r="G21" s="212"/>
      <c r="H21" s="212"/>
      <c r="I21" s="212"/>
      <c r="K21" s="1839"/>
      <c r="L21" s="1838"/>
    </row>
    <row r="22" spans="1:13" s="211" customFormat="1" ht="15" customHeight="1">
      <c r="A22" s="1749" t="s">
        <v>
10447</v>
      </c>
      <c r="B22" s="212"/>
      <c r="C22" s="212"/>
      <c r="D22" s="212"/>
      <c r="E22" s="212"/>
      <c r="F22" s="212"/>
      <c r="G22" s="212"/>
      <c r="H22" s="212"/>
      <c r="I22" s="212"/>
      <c r="K22" s="1839"/>
      <c r="L22" s="1838"/>
    </row>
    <row r="23" spans="1:13" s="211" customFormat="1" ht="15" customHeight="1">
      <c r="A23" s="1749" t="s">
        <v>
10426</v>
      </c>
    </row>
    <row r="24" spans="1:13" s="211" customFormat="1" ht="15" customHeight="1">
      <c r="A24" s="212" t="s">
        <v>
2896</v>
      </c>
      <c r="B24" s="212"/>
      <c r="C24" s="212"/>
      <c r="D24" s="212"/>
      <c r="E24" s="212"/>
      <c r="F24" s="1889"/>
      <c r="G24" s="212"/>
      <c r="H24" s="212"/>
      <c r="I24" s="1889"/>
      <c r="J24" s="212"/>
      <c r="K24" s="212"/>
      <c r="L24" s="1889"/>
    </row>
  </sheetData>
  <mergeCells count="10">
    <mergeCell ref="A1:E1"/>
    <mergeCell ref="A2:E2"/>
    <mergeCell ref="A3:L3"/>
    <mergeCell ref="A6:A8"/>
    <mergeCell ref="B6:B8"/>
    <mergeCell ref="C6:C8"/>
    <mergeCell ref="D7:F7"/>
    <mergeCell ref="G7:I7"/>
    <mergeCell ref="J7:L7"/>
    <mergeCell ref="D6:L6"/>
  </mergeCells>
  <phoneticPr fontId="25"/>
  <pageMargins left="0.70866141732283472" right="0.70866141732283472" top="0.74803149606299213" bottom="0.74803149606299213" header="0.31496062992125984" footer="0.3149606299212598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AB19"/>
  <sheetViews>
    <sheetView zoomScaleNormal="100" zoomScaleSheetLayoutView="100" workbookViewId="0">
      <selection activeCell="B23" sqref="B23"/>
    </sheetView>
  </sheetViews>
  <sheetFormatPr defaultColWidth="9" defaultRowHeight="14.25"/>
  <cols>
    <col min="1" max="1" width="23.625" style="1443" customWidth="1"/>
    <col min="2" max="12" width="9.625" style="1443" customWidth="1"/>
    <col min="13" max="16384" width="9" style="1443"/>
  </cols>
  <sheetData>
    <row r="1" spans="1:28" s="1482" customFormat="1" ht="20.100000000000001" customHeight="1">
      <c r="A1" s="4569" t="str">
        <f>
HYPERLINK("#目次!A1","【目次に戻る】")</f>
        <v>
【目次に戻る】</v>
      </c>
      <c r="B1" s="4569"/>
      <c r="C1" s="4569"/>
      <c r="D1" s="4569"/>
      <c r="E1" s="4569"/>
      <c r="F1" s="4569"/>
      <c r="G1" s="4343"/>
      <c r="H1" s="4343"/>
      <c r="I1" s="4343"/>
      <c r="J1" s="4343"/>
      <c r="K1" s="4343"/>
      <c r="L1" s="4343"/>
      <c r="M1" s="4343"/>
      <c r="N1" s="4343"/>
      <c r="O1" s="4343"/>
      <c r="P1" s="4343"/>
      <c r="Q1" s="4343"/>
      <c r="R1" s="4343"/>
      <c r="S1" s="4343"/>
      <c r="T1" s="4343"/>
      <c r="U1" s="4343"/>
      <c r="V1" s="4343"/>
      <c r="W1" s="4343"/>
      <c r="X1" s="4343"/>
      <c r="Y1" s="4343"/>
      <c r="Z1" s="4343"/>
      <c r="AA1" s="4343"/>
      <c r="AB1" s="4343"/>
    </row>
    <row r="2" spans="1:28" s="1482" customFormat="1" ht="20.100000000000001" customHeight="1">
      <c r="A2" s="4569" t="str">
        <f>
HYPERLINK("#業務所管課別目次!A1","【業務所管課別目次に戻る】")</f>
        <v>
【業務所管課別目次に戻る】</v>
      </c>
      <c r="B2" s="4569"/>
      <c r="C2" s="4569"/>
      <c r="D2" s="4569"/>
      <c r="E2" s="4569"/>
      <c r="F2" s="4569"/>
      <c r="G2" s="4343"/>
      <c r="H2" s="4343"/>
      <c r="I2" s="4343"/>
      <c r="J2" s="4343"/>
      <c r="K2" s="4343"/>
      <c r="L2" s="4343"/>
      <c r="M2" s="4343"/>
      <c r="N2" s="4343"/>
      <c r="O2" s="4343"/>
      <c r="P2" s="4343"/>
      <c r="Q2" s="4343"/>
      <c r="R2" s="4343"/>
      <c r="S2" s="4343"/>
      <c r="T2" s="4343"/>
      <c r="U2" s="4343"/>
      <c r="V2" s="4343"/>
      <c r="W2" s="4343"/>
      <c r="X2" s="4343"/>
      <c r="Y2" s="4343"/>
      <c r="Z2" s="4343"/>
      <c r="AA2" s="4343"/>
      <c r="AB2" s="4343"/>
    </row>
    <row r="3" spans="1:28" s="1367" customFormat="1" ht="25.9" customHeight="1">
      <c r="A3" s="5540" t="s">
        <v>
10093</v>
      </c>
      <c r="B3" s="5540"/>
      <c r="C3" s="5540"/>
      <c r="D3" s="5540"/>
      <c r="E3" s="5540"/>
      <c r="F3" s="5540"/>
      <c r="G3" s="5540"/>
      <c r="H3" s="5540"/>
      <c r="I3" s="5540"/>
      <c r="J3" s="5540"/>
      <c r="K3" s="5540"/>
      <c r="L3" s="5540"/>
    </row>
    <row r="4" spans="1:28" s="211" customFormat="1" ht="15" customHeight="1">
      <c r="A4" s="1802"/>
      <c r="B4" s="1802"/>
      <c r="C4" s="1802"/>
      <c r="D4" s="1802"/>
      <c r="E4" s="1802"/>
      <c r="F4" s="1802"/>
      <c r="G4" s="1802"/>
      <c r="H4" s="1802"/>
      <c r="I4" s="1802"/>
      <c r="J4" s="1802"/>
      <c r="K4" s="1802"/>
      <c r="L4" s="1802"/>
    </row>
    <row r="5" spans="1:28" s="211" customFormat="1" ht="15" customHeight="1" thickBot="1">
      <c r="A5" s="4344"/>
      <c r="B5" s="49"/>
      <c r="C5" s="49"/>
      <c r="D5" s="83"/>
      <c r="E5" s="83"/>
      <c r="F5" s="83"/>
      <c r="G5" s="83"/>
      <c r="H5" s="83"/>
      <c r="I5" s="83"/>
      <c r="J5" s="83"/>
      <c r="K5" s="83"/>
      <c r="L5" s="486" t="s">
        <v>
494</v>
      </c>
    </row>
    <row r="6" spans="1:28" ht="18" customHeight="1" thickTop="1">
      <c r="A6" s="5537" t="s">
        <v>
2559</v>
      </c>
      <c r="B6" s="5541" t="s">
        <v>
6536</v>
      </c>
      <c r="C6" s="5544" t="s">
        <v>
6498</v>
      </c>
      <c r="D6" s="5549" t="s">
        <v>
4342</v>
      </c>
      <c r="E6" s="5550"/>
      <c r="F6" s="5550"/>
      <c r="G6" s="5550"/>
      <c r="H6" s="5550"/>
      <c r="I6" s="5550"/>
      <c r="J6" s="5550"/>
      <c r="K6" s="5550"/>
      <c r="L6" s="5550"/>
    </row>
    <row r="7" spans="1:28" ht="18" customHeight="1">
      <c r="A7" s="5538"/>
      <c r="B7" s="5542"/>
      <c r="C7" s="5545"/>
      <c r="D7" s="5546" t="s">
        <v>
188</v>
      </c>
      <c r="E7" s="5546"/>
      <c r="F7" s="5546"/>
      <c r="G7" s="5547" t="s">
        <v>
2867</v>
      </c>
      <c r="H7" s="5546"/>
      <c r="I7" s="5546"/>
      <c r="J7" s="5548" t="s">
        <v>
2866</v>
      </c>
      <c r="K7" s="5546"/>
      <c r="L7" s="5546"/>
    </row>
    <row r="8" spans="1:28" s="1809" customFormat="1" ht="30" customHeight="1">
      <c r="A8" s="5539"/>
      <c r="B8" s="5543"/>
      <c r="C8" s="5543"/>
      <c r="D8" s="3432" t="s">
        <v>
2865</v>
      </c>
      <c r="E8" s="4349" t="s">
        <v>
2864</v>
      </c>
      <c r="F8" s="4349" t="s">
        <v>
4342</v>
      </c>
      <c r="G8" s="1812" t="s">
        <v>
2865</v>
      </c>
      <c r="H8" s="4349" t="s">
        <v>
2864</v>
      </c>
      <c r="I8" s="4349" t="s">
        <v>
4343</v>
      </c>
      <c r="J8" s="1811" t="s">
        <v>
2865</v>
      </c>
      <c r="K8" s="4349" t="s">
        <v>
2864</v>
      </c>
      <c r="L8" s="4349" t="s">
        <v>
4343</v>
      </c>
    </row>
    <row r="9" spans="1:28" s="211" customFormat="1" ht="18" customHeight="1">
      <c r="A9" s="1808"/>
      <c r="B9" s="3303"/>
      <c r="C9" s="3433" t="s">
        <v>
476</v>
      </c>
      <c r="D9" s="3433" t="s">
        <v>
2863</v>
      </c>
      <c r="E9" s="1807" t="s">
        <v>
2863</v>
      </c>
      <c r="F9" s="1807" t="s">
        <v>
2216</v>
      </c>
      <c r="G9" s="1807" t="s">
        <v>
2863</v>
      </c>
      <c r="H9" s="1807" t="s">
        <v>
2863</v>
      </c>
      <c r="I9" s="1807" t="s">
        <v>
2216</v>
      </c>
      <c r="J9" s="1807" t="s">
        <v>
2863</v>
      </c>
      <c r="K9" s="1807" t="s">
        <v>
2863</v>
      </c>
      <c r="L9" s="1807" t="s">
        <v>
2216</v>
      </c>
    </row>
    <row r="10" spans="1:28" ht="18" customHeight="1">
      <c r="A10" s="587" t="s">
        <v>
465</v>
      </c>
      <c r="B10" s="3304">
        <v>
6</v>
      </c>
      <c r="C10" s="22">
        <v>
2361</v>
      </c>
      <c r="D10" s="28">
        <v>
4483</v>
      </c>
      <c r="E10" s="28">
        <v>
2811</v>
      </c>
      <c r="F10" s="1804">
        <v>
62.703546732099035</v>
      </c>
      <c r="G10" s="28">
        <v>
3497</v>
      </c>
      <c r="H10" s="28">
        <v>
1830</v>
      </c>
      <c r="I10" s="1804">
        <v>
52.3305690591936</v>
      </c>
      <c r="J10" s="28">
        <v>
986</v>
      </c>
      <c r="K10" s="28">
        <v>
981</v>
      </c>
      <c r="L10" s="1804">
        <v>
99.492900608519278</v>
      </c>
    </row>
    <row r="11" spans="1:28" s="1398" customFormat="1" ht="18" customHeight="1">
      <c r="A11" s="587">
        <v>
2</v>
      </c>
      <c r="B11" s="3304">
        <v>
6</v>
      </c>
      <c r="C11" s="22">
        <v>
2053</v>
      </c>
      <c r="D11" s="28">
        <v>
3552</v>
      </c>
      <c r="E11" s="28">
        <v>
2444</v>
      </c>
      <c r="F11" s="1804">
        <v>
68.806306306306297</v>
      </c>
      <c r="G11" s="28">
        <v>
2841</v>
      </c>
      <c r="H11" s="28">
        <v>
1737</v>
      </c>
      <c r="I11" s="1804">
        <v>
61.140443505807816</v>
      </c>
      <c r="J11" s="28">
        <v>
711</v>
      </c>
      <c r="K11" s="28">
        <v>
707</v>
      </c>
      <c r="L11" s="1804">
        <v>
99.437412095639942</v>
      </c>
    </row>
    <row r="12" spans="1:28" s="1440" customFormat="1" ht="18" customHeight="1">
      <c r="A12" s="3307">
        <v>
3</v>
      </c>
      <c r="B12" s="3306">
        <f>
SUM(B13:B15)</f>
        <v>
6</v>
      </c>
      <c r="C12" s="271">
        <f>
SUM(C13:C15)</f>
        <v>
2946</v>
      </c>
      <c r="D12" s="1798">
        <f>
SUM(D13:D15)</f>
        <v>
4225</v>
      </c>
      <c r="E12" s="1798">
        <f>
SUM(E13:E15)</f>
        <v>
3551</v>
      </c>
      <c r="F12" s="1805">
        <f t="shared" ref="F12" si="0">
E12/D12*100</f>
        <v>
84.047337278106511</v>
      </c>
      <c r="G12" s="1798">
        <f>
SUM(G13:G15)</f>
        <v>
3384</v>
      </c>
      <c r="H12" s="1798">
        <f>
SUM(H13:H15)</f>
        <v>
2716</v>
      </c>
      <c r="I12" s="1805">
        <f t="shared" ref="I12" si="1">
H12/G12*100</f>
        <v>
80.260047281323878</v>
      </c>
      <c r="J12" s="1798">
        <f>
SUM(J13:J15)</f>
        <v>
841</v>
      </c>
      <c r="K12" s="1798">
        <f>
SUM(K13:K15)</f>
        <v>
835</v>
      </c>
      <c r="L12" s="1805">
        <f t="shared" ref="L12" si="2">
K12/J12*100</f>
        <v>
99.286563614744352</v>
      </c>
    </row>
    <row r="13" spans="1:28" ht="18" customHeight="1">
      <c r="A13" s="1679" t="s">
        <v>
10085</v>
      </c>
      <c r="B13" s="3304">
        <v>
3</v>
      </c>
      <c r="C13" s="22">
        <v>
2823</v>
      </c>
      <c r="D13" s="28">
        <f t="shared" ref="D13:E15" si="3">
G13+J13</f>
        <v>
4056</v>
      </c>
      <c r="E13" s="28">
        <f t="shared" si="3"/>
        <v>
3382</v>
      </c>
      <c r="F13" s="1804">
        <f>
E13/D13*100</f>
        <v>
83.382642998027606</v>
      </c>
      <c r="G13" s="28">
        <v>
3357</v>
      </c>
      <c r="H13" s="28">
        <v>
2689</v>
      </c>
      <c r="I13" s="1804">
        <f>
H13/G13*100</f>
        <v>
80.101280905570448</v>
      </c>
      <c r="J13" s="28">
        <v>
699</v>
      </c>
      <c r="K13" s="28">
        <v>
693</v>
      </c>
      <c r="L13" s="1804">
        <f>
K13/J13*100</f>
        <v>
99.141630901287556</v>
      </c>
    </row>
    <row r="14" spans="1:28" ht="18" customHeight="1">
      <c r="A14" s="1679" t="s">
        <v>
10086</v>
      </c>
      <c r="B14" s="3304">
        <v>
2</v>
      </c>
      <c r="C14" s="22">
        <v>
4</v>
      </c>
      <c r="D14" s="28">
        <f t="shared" si="3"/>
        <v>
14</v>
      </c>
      <c r="E14" s="28">
        <f t="shared" si="3"/>
        <v>
14</v>
      </c>
      <c r="F14" s="1804">
        <f>
E14/D14*100</f>
        <v>
100</v>
      </c>
      <c r="G14" s="28">
        <v>
4</v>
      </c>
      <c r="H14" s="28">
        <v>
4</v>
      </c>
      <c r="I14" s="1804">
        <f>
H14/G14*100</f>
        <v>
100</v>
      </c>
      <c r="J14" s="28">
        <v>
10</v>
      </c>
      <c r="K14" s="28">
        <v>
10</v>
      </c>
      <c r="L14" s="1804">
        <f>
K14/J14*100</f>
        <v>
100</v>
      </c>
    </row>
    <row r="15" spans="1:28" ht="18" customHeight="1">
      <c r="A15" s="4355" t="s">
        <v>
10087</v>
      </c>
      <c r="B15" s="4352">
        <v>
1</v>
      </c>
      <c r="C15" s="3454">
        <v>
119</v>
      </c>
      <c r="D15" s="4353">
        <f t="shared" si="3"/>
        <v>
155</v>
      </c>
      <c r="E15" s="4353">
        <f t="shared" si="3"/>
        <v>
155</v>
      </c>
      <c r="F15" s="4354">
        <f>
E15/D15*100</f>
        <v>
100</v>
      </c>
      <c r="G15" s="4353">
        <v>
23</v>
      </c>
      <c r="H15" s="4353">
        <v>
23</v>
      </c>
      <c r="I15" s="4354">
        <f>
H15/G15*100</f>
        <v>
100</v>
      </c>
      <c r="J15" s="4353">
        <v>
132</v>
      </c>
      <c r="K15" s="4353">
        <v>
132</v>
      </c>
      <c r="L15" s="4354">
        <f>
K15/J15*100</f>
        <v>
100</v>
      </c>
    </row>
    <row r="16" spans="1:28" s="211" customFormat="1" ht="15" customHeight="1">
      <c r="A16" s="212" t="s">
        <v>
10084</v>
      </c>
      <c r="B16" s="212"/>
      <c r="C16" s="212"/>
      <c r="D16" s="83"/>
      <c r="E16" s="83"/>
      <c r="F16" s="83"/>
      <c r="G16" s="83"/>
      <c r="H16" s="83"/>
      <c r="I16" s="83"/>
      <c r="J16" s="83"/>
      <c r="K16" s="83"/>
      <c r="L16" s="83"/>
    </row>
    <row r="17" spans="1:12" s="211" customFormat="1" ht="15" customHeight="1">
      <c r="A17" s="212" t="s">
        <v>
4331</v>
      </c>
      <c r="B17" s="212"/>
      <c r="C17" s="212"/>
      <c r="D17" s="83"/>
      <c r="E17" s="83"/>
      <c r="F17" s="83"/>
      <c r="G17" s="83"/>
      <c r="H17" s="83"/>
      <c r="I17" s="83"/>
      <c r="J17" s="83"/>
      <c r="K17" s="83"/>
      <c r="L17" s="83"/>
    </row>
    <row r="18" spans="1:12" s="211" customFormat="1" ht="15" customHeight="1">
      <c r="A18" s="212" t="s">
        <v>
10449</v>
      </c>
      <c r="B18" s="212"/>
      <c r="C18" s="212"/>
      <c r="D18" s="83"/>
      <c r="E18" s="83"/>
      <c r="F18" s="83"/>
      <c r="G18" s="83"/>
      <c r="H18" s="83"/>
      <c r="I18" s="83"/>
      <c r="J18" s="83"/>
      <c r="K18" s="83"/>
      <c r="L18" s="83"/>
    </row>
    <row r="19" spans="1:12" s="211" customFormat="1" ht="15" customHeight="1">
      <c r="A19" s="49" t="s">
        <v>
2860</v>
      </c>
      <c r="B19" s="49"/>
      <c r="C19" s="49"/>
      <c r="D19" s="83"/>
      <c r="E19" s="83"/>
      <c r="F19" s="83"/>
      <c r="G19" s="83"/>
      <c r="H19" s="83"/>
      <c r="I19" s="83"/>
      <c r="J19" s="83"/>
      <c r="K19" s="83"/>
      <c r="L19" s="83"/>
    </row>
  </sheetData>
  <mergeCells count="10">
    <mergeCell ref="A1:F1"/>
    <mergeCell ref="A2:F2"/>
    <mergeCell ref="A3:L3"/>
    <mergeCell ref="A6:A8"/>
    <mergeCell ref="B6:B8"/>
    <mergeCell ref="C6:C8"/>
    <mergeCell ref="D6:L6"/>
    <mergeCell ref="D7:F7"/>
    <mergeCell ref="G7:I7"/>
    <mergeCell ref="J7:L7"/>
  </mergeCells>
  <phoneticPr fontId="25"/>
  <pageMargins left="0.70866141732283472" right="0.70866141732283472" top="0.74803149606299213" bottom="0.74803149606299213" header="0.31496062992125984" footer="0.31496062992125984"/>
  <colBreaks count="1" manualBreakCount="1">
    <brk id="12"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AA20"/>
  <sheetViews>
    <sheetView zoomScaleNormal="100" zoomScaleSheetLayoutView="100" workbookViewId="0">
      <selection activeCell="B23" sqref="B23"/>
    </sheetView>
  </sheetViews>
  <sheetFormatPr defaultColWidth="9" defaultRowHeight="14.25"/>
  <cols>
    <col min="1" max="1" width="28.625" style="1443" customWidth="1"/>
    <col min="2" max="3" width="9.375" style="1443" customWidth="1"/>
    <col min="4" max="12" width="9.625" style="1443" customWidth="1"/>
    <col min="13" max="16384" width="9" style="1443"/>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367" customFormat="1" ht="25.9" customHeight="1">
      <c r="A3" s="4649" t="s">
        <v>
10092</v>
      </c>
      <c r="B3" s="4649"/>
      <c r="C3" s="4649"/>
      <c r="D3" s="4649"/>
      <c r="E3" s="4649"/>
      <c r="F3" s="4649"/>
      <c r="G3" s="4649"/>
      <c r="H3" s="4649"/>
      <c r="I3" s="4649"/>
      <c r="J3" s="4649"/>
      <c r="K3" s="4649"/>
      <c r="L3" s="4649"/>
    </row>
    <row r="4" spans="1:27" s="211" customFormat="1" ht="15" customHeight="1">
      <c r="B4" s="212"/>
      <c r="C4" s="212"/>
      <c r="D4" s="212"/>
      <c r="E4" s="212"/>
      <c r="F4" s="212"/>
      <c r="G4" s="212"/>
      <c r="H4" s="212"/>
      <c r="I4" s="212"/>
      <c r="J4" s="212"/>
      <c r="K4" s="212"/>
      <c r="L4" s="212"/>
    </row>
    <row r="5" spans="1:27" s="211" customFormat="1" ht="15" customHeight="1" thickBot="1">
      <c r="A5" s="233"/>
      <c r="B5" s="233"/>
      <c r="C5" s="233"/>
      <c r="D5" s="233"/>
      <c r="E5" s="233"/>
      <c r="F5" s="233"/>
      <c r="G5" s="233"/>
      <c r="H5" s="233"/>
      <c r="I5" s="233"/>
      <c r="J5" s="233"/>
      <c r="K5" s="233"/>
      <c r="L5" s="486" t="s">
        <v>
7477</v>
      </c>
    </row>
    <row r="6" spans="1:27" ht="18" customHeight="1" thickTop="1">
      <c r="A6" s="5246" t="s">
        <v>
2967</v>
      </c>
      <c r="B6" s="4782" t="s">
        <v>
2949</v>
      </c>
      <c r="C6" s="5552" t="s">
        <v>
7476</v>
      </c>
      <c r="D6" s="5549" t="s">
        <v>
7465</v>
      </c>
      <c r="E6" s="5550"/>
      <c r="F6" s="5550"/>
      <c r="G6" s="5550"/>
      <c r="H6" s="5550"/>
      <c r="I6" s="5550"/>
      <c r="J6" s="5550"/>
      <c r="K6" s="5550"/>
      <c r="L6" s="5550"/>
      <c r="M6" s="1398"/>
    </row>
    <row r="7" spans="1:27" ht="18" customHeight="1">
      <c r="A7" s="5408"/>
      <c r="B7" s="5551"/>
      <c r="C7" s="5551"/>
      <c r="D7" s="5548" t="s">
        <v>
188</v>
      </c>
      <c r="E7" s="5546"/>
      <c r="F7" s="5553"/>
      <c r="G7" s="5455" t="s">
        <v>
2867</v>
      </c>
      <c r="H7" s="4783"/>
      <c r="I7" s="4783"/>
      <c r="J7" s="4783" t="s">
        <v>
2866</v>
      </c>
      <c r="K7" s="4783"/>
      <c r="L7" s="5369"/>
      <c r="M7" s="1398"/>
    </row>
    <row r="8" spans="1:27" ht="30" customHeight="1">
      <c r="A8" s="5247"/>
      <c r="B8" s="4783"/>
      <c r="C8" s="4783"/>
      <c r="D8" s="2515" t="s">
        <v>
2963</v>
      </c>
      <c r="E8" s="2584" t="s">
        <v>
2864</v>
      </c>
      <c r="F8" s="1385" t="s">
        <v>
2487</v>
      </c>
      <c r="G8" s="2624" t="s">
        <v>
2963</v>
      </c>
      <c r="H8" s="2584" t="s">
        <v>
2864</v>
      </c>
      <c r="I8" s="2582" t="s">
        <v>
4343</v>
      </c>
      <c r="J8" s="2515" t="s">
        <v>
2963</v>
      </c>
      <c r="K8" s="2584" t="s">
        <v>
2864</v>
      </c>
      <c r="L8" s="2582" t="s">
        <v>
4343</v>
      </c>
      <c r="M8" s="1650"/>
    </row>
    <row r="9" spans="1:27" s="211" customFormat="1" ht="18" customHeight="1">
      <c r="B9" s="1902"/>
      <c r="C9" s="476" t="s">
        <v>
7466</v>
      </c>
      <c r="D9" s="573" t="s">
        <v>
2485</v>
      </c>
      <c r="E9" s="573" t="s">
        <v>
2485</v>
      </c>
      <c r="F9" s="573" t="s">
        <v>
282</v>
      </c>
      <c r="G9" s="573" t="s">
        <v>
2485</v>
      </c>
      <c r="H9" s="573" t="s">
        <v>
2485</v>
      </c>
      <c r="I9" s="573" t="s">
        <v>
282</v>
      </c>
      <c r="J9" s="573" t="s">
        <v>
2485</v>
      </c>
      <c r="K9" s="573" t="s">
        <v>
2485</v>
      </c>
      <c r="L9" s="573" t="s">
        <v>
282</v>
      </c>
      <c r="N9" s="212"/>
    </row>
    <row r="10" spans="1:27" s="1398" customFormat="1" ht="18" customHeight="1">
      <c r="A10" s="1389" t="s">
        <v>
465</v>
      </c>
      <c r="B10" s="1390">
        <v>
3</v>
      </c>
      <c r="C10" s="1386">
        <v>
4504</v>
      </c>
      <c r="D10" s="1386">
        <v>
10504</v>
      </c>
      <c r="E10" s="1386">
        <v>
8304</v>
      </c>
      <c r="F10" s="1901">
        <v>
79.099999999999994</v>
      </c>
      <c r="G10" s="1386">
        <v>
6857</v>
      </c>
      <c r="H10" s="1386">
        <v>
4768</v>
      </c>
      <c r="I10" s="1901">
        <v>
69.5</v>
      </c>
      <c r="J10" s="1386">
        <v>
3647</v>
      </c>
      <c r="K10" s="1386">
        <v>
3536</v>
      </c>
      <c r="L10" s="1901">
        <v>
97</v>
      </c>
      <c r="M10" s="1650"/>
    </row>
    <row r="11" spans="1:27" s="1398" customFormat="1" ht="18" customHeight="1">
      <c r="A11" s="1389">
        <v>
2</v>
      </c>
      <c r="B11" s="29">
        <v>
3</v>
      </c>
      <c r="C11" s="28">
        <v>
3957</v>
      </c>
      <c r="D11" s="28">
        <v>
8861</v>
      </c>
      <c r="E11" s="28">
        <v>
7291</v>
      </c>
      <c r="F11" s="1899">
        <v>
82.3</v>
      </c>
      <c r="G11" s="28">
        <v>
5915</v>
      </c>
      <c r="H11" s="28">
        <v>
4416</v>
      </c>
      <c r="I11" s="1899">
        <v>
74.7</v>
      </c>
      <c r="J11" s="28">
        <v>
2946</v>
      </c>
      <c r="K11" s="28">
        <v>
2875</v>
      </c>
      <c r="L11" s="1899">
        <v>
97.6</v>
      </c>
      <c r="M11" s="1650"/>
    </row>
    <row r="12" spans="1:27" s="1440" customFormat="1" ht="18" customHeight="1">
      <c r="A12" s="4249">
        <v>
3</v>
      </c>
      <c r="B12" s="1799">
        <f>
SUM(B13:B15)</f>
        <v>
3</v>
      </c>
      <c r="C12" s="1798">
        <f>
SUM(C13:C15)</f>
        <v>
4667</v>
      </c>
      <c r="D12" s="1798">
        <f>
SUM(D13:D15)</f>
        <v>
10050</v>
      </c>
      <c r="E12" s="1798">
        <f>
SUM(E13:E15)</f>
        <v>
8591</v>
      </c>
      <c r="F12" s="1900">
        <f>
ROUND(E12/D12*100,1)</f>
        <v>
85.5</v>
      </c>
      <c r="G12" s="1798">
        <f>
SUM(G13:G15)</f>
        <v>
6680</v>
      </c>
      <c r="H12" s="1798">
        <f>
SUM(H13:H15)</f>
        <v>
5250</v>
      </c>
      <c r="I12" s="1900">
        <f>
ROUND(H12/G12*100,1)</f>
        <v>
78.599999999999994</v>
      </c>
      <c r="J12" s="1798">
        <f>
SUM(J13:J15)</f>
        <v>
3370</v>
      </c>
      <c r="K12" s="1798">
        <f>
SUM(K13:K15)</f>
        <v>
3341</v>
      </c>
      <c r="L12" s="1900">
        <f>
ROUND(K12/J12*100,1)</f>
        <v>
99.1</v>
      </c>
    </row>
    <row r="13" spans="1:27" ht="18" customHeight="1">
      <c r="A13" s="1833" t="s">
        <v>
2966</v>
      </c>
      <c r="B13" s="1390">
        <v>
1</v>
      </c>
      <c r="C13" s="1386">
        <v>
1244</v>
      </c>
      <c r="D13" s="1386">
        <f t="shared" ref="D13:E15" si="0">
G13+J13</f>
        <v>
2956</v>
      </c>
      <c r="E13" s="1386">
        <f t="shared" si="0"/>
        <v>
2444</v>
      </c>
      <c r="F13" s="1899">
        <f>
ROUND(E13/D13*100,1)</f>
        <v>
82.7</v>
      </c>
      <c r="G13" s="1386">
        <v>
1946</v>
      </c>
      <c r="H13" s="1386">
        <v>
1449</v>
      </c>
      <c r="I13" s="1899">
        <f>
ROUND(H13/G13*100,1)</f>
        <v>
74.5</v>
      </c>
      <c r="J13" s="1386">
        <v>
1010</v>
      </c>
      <c r="K13" s="1386">
        <v>
995</v>
      </c>
      <c r="L13" s="1899">
        <f>
ROUND(K13/J13*100,1)</f>
        <v>
98.5</v>
      </c>
      <c r="M13" s="1897"/>
    </row>
    <row r="14" spans="1:27" ht="18" customHeight="1">
      <c r="A14" s="1895" t="s">
        <v>
2960</v>
      </c>
      <c r="B14" s="1390">
        <v>
1</v>
      </c>
      <c r="C14" s="1386">
        <v>
1989</v>
      </c>
      <c r="D14" s="1386">
        <f t="shared" si="0"/>
        <v>
3835</v>
      </c>
      <c r="E14" s="1386">
        <f t="shared" si="0"/>
        <v>
3312</v>
      </c>
      <c r="F14" s="1899">
        <f>
ROUND(E14/D14*100,1)</f>
        <v>
86.4</v>
      </c>
      <c r="G14" s="1386">
        <v>
2546</v>
      </c>
      <c r="H14" s="1386">
        <v>
2031</v>
      </c>
      <c r="I14" s="1899">
        <f>
ROUND(H14/G14*100,1)</f>
        <v>
79.8</v>
      </c>
      <c r="J14" s="1386">
        <v>
1289</v>
      </c>
      <c r="K14" s="1386">
        <v>
1281</v>
      </c>
      <c r="L14" s="1899">
        <f>
ROUND(K14/J14*100,1)</f>
        <v>
99.4</v>
      </c>
      <c r="M14" s="1897"/>
    </row>
    <row r="15" spans="1:27" ht="18" customHeight="1">
      <c r="A15" s="1893" t="s">
        <v>
2959</v>
      </c>
      <c r="B15" s="1647">
        <v>
1</v>
      </c>
      <c r="C15" s="3449">
        <v>
1434</v>
      </c>
      <c r="D15" s="1645">
        <f t="shared" si="0"/>
        <v>
3259</v>
      </c>
      <c r="E15" s="1645">
        <f t="shared" si="0"/>
        <v>
2835</v>
      </c>
      <c r="F15" s="1898">
        <f>
ROUND(E15/D15*100,1)</f>
        <v>
87</v>
      </c>
      <c r="G15" s="1645">
        <v>
2188</v>
      </c>
      <c r="H15" s="1645">
        <v>
1770</v>
      </c>
      <c r="I15" s="1898">
        <f>
ROUND(H15/G15*100,1)</f>
        <v>
80.900000000000006</v>
      </c>
      <c r="J15" s="1645">
        <v>
1071</v>
      </c>
      <c r="K15" s="1645">
        <v>
1065</v>
      </c>
      <c r="L15" s="1898">
        <f>
ROUND(K15/J15*100,1)</f>
        <v>
99.4</v>
      </c>
      <c r="M15" s="1897"/>
    </row>
    <row r="16" spans="1:27" s="211" customFormat="1" ht="15" customHeight="1">
      <c r="A16" s="212" t="s">
        <v>
2965</v>
      </c>
      <c r="E16" s="476"/>
      <c r="F16" s="476"/>
      <c r="G16" s="1896"/>
      <c r="H16" s="476"/>
      <c r="I16" s="476"/>
      <c r="J16" s="1890"/>
      <c r="K16" s="476"/>
      <c r="L16" s="476"/>
    </row>
    <row r="17" spans="1:12" s="211" customFormat="1" ht="15" customHeight="1">
      <c r="A17" s="1749" t="s">
        <v>
4341</v>
      </c>
    </row>
    <row r="18" spans="1:12" s="211" customFormat="1" ht="15" customHeight="1">
      <c r="A18" s="1749" t="s">
        <v>
10427</v>
      </c>
      <c r="B18" s="212"/>
      <c r="C18" s="212"/>
      <c r="D18" s="212"/>
      <c r="E18" s="212"/>
      <c r="F18" s="212"/>
      <c r="G18" s="212"/>
      <c r="H18" s="212"/>
      <c r="I18" s="212"/>
      <c r="K18" s="1839"/>
      <c r="L18" s="1838"/>
    </row>
    <row r="19" spans="1:12" s="211" customFormat="1" ht="15" customHeight="1">
      <c r="A19" s="1749" t="s">
        <v>
10450</v>
      </c>
      <c r="B19" s="212"/>
      <c r="C19" s="212"/>
      <c r="D19" s="212"/>
      <c r="E19" s="212"/>
      <c r="F19" s="212"/>
      <c r="G19" s="212"/>
      <c r="H19" s="212"/>
      <c r="I19" s="212"/>
      <c r="K19" s="1839"/>
      <c r="L19" s="1838"/>
    </row>
    <row r="20" spans="1:12" s="211" customFormat="1" ht="15" customHeight="1">
      <c r="A20" s="212" t="s">
        <v>
2869</v>
      </c>
    </row>
  </sheetData>
  <mergeCells count="10">
    <mergeCell ref="A1:E1"/>
    <mergeCell ref="A2:E2"/>
    <mergeCell ref="B6:B8"/>
    <mergeCell ref="A3:L3"/>
    <mergeCell ref="A6:A8"/>
    <mergeCell ref="D7:F7"/>
    <mergeCell ref="G7:I7"/>
    <mergeCell ref="J7:L7"/>
    <mergeCell ref="D6:L6"/>
    <mergeCell ref="C6:C8"/>
  </mergeCells>
  <phoneticPr fontId="25"/>
  <pageMargins left="0.70866141732283472" right="0.70866141732283472" top="0.74803149606299213" bottom="0.74803149606299213" header="0.31496062992125984" footer="0.3149606299212598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Z34"/>
  <sheetViews>
    <sheetView zoomScaleNormal="100" zoomScaleSheetLayoutView="100" workbookViewId="0">
      <selection activeCell="B23" sqref="B23"/>
    </sheetView>
  </sheetViews>
  <sheetFormatPr defaultColWidth="9" defaultRowHeight="14.25"/>
  <cols>
    <col min="1" max="1" width="15.625" style="1443" customWidth="1"/>
    <col min="2" max="11" width="11.125" style="1443" customWidth="1"/>
    <col min="12"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367" customFormat="1" ht="25.9" customHeight="1">
      <c r="A3" s="4649" t="s">
        <v>
10091</v>
      </c>
      <c r="B3" s="4649"/>
      <c r="C3" s="4649"/>
      <c r="D3" s="4649"/>
      <c r="E3" s="4649"/>
      <c r="F3" s="4649"/>
      <c r="G3" s="4649"/>
      <c r="H3" s="4649"/>
      <c r="I3" s="4649"/>
      <c r="J3" s="4649"/>
      <c r="K3" s="4649"/>
    </row>
    <row r="4" spans="1:26" s="211" customFormat="1" ht="15" customHeight="1">
      <c r="A4" s="212"/>
      <c r="B4" s="212"/>
      <c r="C4" s="212"/>
      <c r="D4" s="212"/>
      <c r="E4" s="212"/>
      <c r="F4" s="212"/>
      <c r="G4" s="212"/>
      <c r="H4" s="212"/>
      <c r="I4" s="212"/>
      <c r="J4" s="212"/>
      <c r="K4" s="212"/>
    </row>
    <row r="5" spans="1:26" s="1822" customFormat="1" ht="19.899999999999999" customHeight="1">
      <c r="A5" s="5506" t="s">
        <v>
2895</v>
      </c>
      <c r="B5" s="5506"/>
      <c r="C5" s="5506"/>
      <c r="D5" s="5506"/>
      <c r="E5" s="5506"/>
      <c r="F5" s="5506"/>
      <c r="G5" s="5506"/>
      <c r="H5" s="5506"/>
      <c r="I5" s="5506"/>
      <c r="J5" s="5506"/>
      <c r="K5" s="5506"/>
    </row>
    <row r="6" spans="1:26" s="211" customFormat="1" ht="15" customHeight="1" thickBot="1">
      <c r="A6" s="1813" t="s">
        <v>
9283</v>
      </c>
      <c r="G6" s="476" t="s">
        <v>
2977</v>
      </c>
      <c r="H6" s="212"/>
      <c r="I6" s="212"/>
      <c r="J6" s="212"/>
    </row>
    <row r="7" spans="1:26" ht="18" customHeight="1" thickTop="1">
      <c r="A7" s="5246" t="s">
        <v>
493</v>
      </c>
      <c r="B7" s="4782" t="s">
        <v>
7464</v>
      </c>
      <c r="C7" s="5554" t="s">
        <v>
7475</v>
      </c>
      <c r="D7" s="5555"/>
      <c r="E7" s="5555"/>
      <c r="F7" s="5555"/>
      <c r="G7" s="5555"/>
    </row>
    <row r="8" spans="1:26" ht="18" customHeight="1">
      <c r="A8" s="5408"/>
      <c r="B8" s="5551"/>
      <c r="C8" s="5556" t="s">
        <v>
2972</v>
      </c>
      <c r="D8" s="5556"/>
      <c r="E8" s="5556"/>
      <c r="F8" s="5556"/>
      <c r="G8" s="5557"/>
    </row>
    <row r="9" spans="1:26" ht="18" customHeight="1">
      <c r="A9" s="5455"/>
      <c r="B9" s="4783"/>
      <c r="C9" s="3413" t="s">
        <v>
2880</v>
      </c>
      <c r="D9" s="3413" t="s">
        <v>
2879</v>
      </c>
      <c r="E9" s="3413" t="s">
        <v>
2878</v>
      </c>
      <c r="F9" s="3413" t="s">
        <v>
2877</v>
      </c>
      <c r="G9" s="3413" t="s">
        <v>
2976</v>
      </c>
    </row>
    <row r="10" spans="1:26" s="211" customFormat="1" ht="18" customHeight="1">
      <c r="A10" s="212"/>
      <c r="B10" s="473" t="s">
        <v>
7466</v>
      </c>
      <c r="C10" s="476" t="s">
        <v>
7480</v>
      </c>
      <c r="D10" s="476" t="s">
        <v>
7480</v>
      </c>
      <c r="E10" s="476" t="s">
        <v>
7480</v>
      </c>
      <c r="F10" s="476" t="s">
        <v>
7480</v>
      </c>
      <c r="G10" s="476" t="s">
        <v>
7480</v>
      </c>
      <c r="H10" s="476"/>
      <c r="I10" s="476"/>
      <c r="J10" s="476"/>
      <c r="K10" s="476"/>
      <c r="L10" s="476"/>
      <c r="N10" s="212"/>
    </row>
    <row r="11" spans="1:26" ht="18" customHeight="1">
      <c r="A11" s="1817" t="s">
        <v>
465</v>
      </c>
      <c r="B11" s="482" t="s">
        <v>
9782</v>
      </c>
      <c r="C11" s="1386" t="s">
        <v>
374</v>
      </c>
      <c r="D11" s="1386" t="s">
        <v>
374</v>
      </c>
      <c r="E11" s="1386" t="s">
        <v>
374</v>
      </c>
      <c r="F11" s="1386" t="s">
        <v>
374</v>
      </c>
      <c r="G11" s="1386" t="s">
        <v>
374</v>
      </c>
    </row>
    <row r="12" spans="1:26" ht="18" customHeight="1">
      <c r="A12" s="1817">
        <v>
2</v>
      </c>
      <c r="B12" s="482">
        <v>
195</v>
      </c>
      <c r="C12" s="1386">
        <v>
2149</v>
      </c>
      <c r="D12" s="1386">
        <v>
1647</v>
      </c>
      <c r="E12" s="1386">
        <v>
1753</v>
      </c>
      <c r="F12" s="1386">
        <v>
1895</v>
      </c>
      <c r="G12" s="1386">
        <v>
1489</v>
      </c>
    </row>
    <row r="13" spans="1:26" s="1618" customFormat="1" ht="18" customHeight="1">
      <c r="A13" s="1816">
        <v>
3</v>
      </c>
      <c r="B13" s="4252">
        <v>
405</v>
      </c>
      <c r="C13" s="3296">
        <v>
2062</v>
      </c>
      <c r="D13" s="253">
        <v>
1300</v>
      </c>
      <c r="E13" s="253">
        <v>
1295</v>
      </c>
      <c r="F13" s="253">
        <v>
1509</v>
      </c>
      <c r="G13" s="253">
        <v>
1176</v>
      </c>
    </row>
    <row r="14" spans="1:26" s="211" customFormat="1" ht="18" customHeight="1" thickBot="1">
      <c r="A14" s="1856"/>
      <c r="B14" s="1858"/>
      <c r="C14" s="1857"/>
      <c r="D14" s="1857"/>
      <c r="E14" s="1857"/>
      <c r="F14" s="1857"/>
      <c r="G14" s="1857"/>
    </row>
    <row r="15" spans="1:26" s="211" customFormat="1" ht="18" customHeight="1" thickTop="1">
      <c r="A15" s="5246" t="s">
        <v>
493</v>
      </c>
      <c r="B15" s="5558" t="s">
        <v>
7479</v>
      </c>
      <c r="C15" s="5559"/>
      <c r="D15" s="5559"/>
      <c r="E15" s="5559"/>
      <c r="F15" s="5559"/>
      <c r="G15" s="5559"/>
      <c r="H15" s="5559"/>
      <c r="I15" s="5559"/>
      <c r="J15" s="5559"/>
      <c r="K15" s="5559"/>
    </row>
    <row r="16" spans="1:26" s="211" customFormat="1" ht="18" customHeight="1">
      <c r="A16" s="5408"/>
      <c r="B16" s="5565" t="s">
        <v>
2971</v>
      </c>
      <c r="C16" s="5565"/>
      <c r="D16" s="5565"/>
      <c r="E16" s="5565"/>
      <c r="F16" s="5566"/>
      <c r="G16" s="5567" t="s">
        <v>
2970</v>
      </c>
      <c r="H16" s="5567"/>
      <c r="I16" s="5567"/>
      <c r="J16" s="5567"/>
      <c r="K16" s="5568"/>
    </row>
    <row r="17" spans="1:14" s="211" customFormat="1" ht="18" customHeight="1">
      <c r="A17" s="5408"/>
      <c r="B17" s="1821" t="s">
        <v>
2880</v>
      </c>
      <c r="C17" s="1821" t="s">
        <v>
2879</v>
      </c>
      <c r="D17" s="1821" t="s">
        <v>
2878</v>
      </c>
      <c r="E17" s="1821" t="s">
        <v>
2877</v>
      </c>
      <c r="F17" s="1821" t="s">
        <v>
2976</v>
      </c>
      <c r="G17" s="1821" t="s">
        <v>
2880</v>
      </c>
      <c r="H17" s="1821" t="s">
        <v>
2879</v>
      </c>
      <c r="I17" s="1821" t="s">
        <v>
2878</v>
      </c>
      <c r="J17" s="1821" t="s">
        <v>
2877</v>
      </c>
      <c r="K17" s="1821" t="s">
        <v>
2976</v>
      </c>
    </row>
    <row r="18" spans="1:14" s="211" customFormat="1" ht="18" customHeight="1">
      <c r="A18" s="3450"/>
      <c r="B18" s="3203" t="s">
        <v>
7480</v>
      </c>
      <c r="C18" s="3203" t="s">
        <v>
7480</v>
      </c>
      <c r="D18" s="3203" t="s">
        <v>
7480</v>
      </c>
      <c r="E18" s="3203" t="s">
        <v>
7480</v>
      </c>
      <c r="F18" s="3203" t="s">
        <v>
7480</v>
      </c>
      <c r="G18" s="3203" t="s">
        <v>
7480</v>
      </c>
      <c r="H18" s="3203" t="s">
        <v>
7480</v>
      </c>
      <c r="I18" s="3203" t="s">
        <v>
7480</v>
      </c>
      <c r="J18" s="3203" t="s">
        <v>
7480</v>
      </c>
      <c r="K18" s="3203" t="s">
        <v>
7480</v>
      </c>
      <c r="L18" s="476"/>
      <c r="N18" s="212"/>
    </row>
    <row r="19" spans="1:14" s="211" customFormat="1" ht="18" customHeight="1">
      <c r="A19" s="1906" t="s">
        <v>
465</v>
      </c>
      <c r="B19" s="1386" t="s">
        <v>
374</v>
      </c>
      <c r="C19" s="1386" t="s">
        <v>
374</v>
      </c>
      <c r="D19" s="1386" t="s">
        <v>
374</v>
      </c>
      <c r="E19" s="1386" t="s">
        <v>
374</v>
      </c>
      <c r="F19" s="1386" t="s">
        <v>
374</v>
      </c>
      <c r="G19" s="1386" t="s">
        <v>
374</v>
      </c>
      <c r="H19" s="1386" t="s">
        <v>
374</v>
      </c>
      <c r="I19" s="1386" t="s">
        <v>
374</v>
      </c>
      <c r="J19" s="1386" t="s">
        <v>
374</v>
      </c>
      <c r="K19" s="1386" t="s">
        <v>
374</v>
      </c>
    </row>
    <row r="20" spans="1:14" s="211" customFormat="1" ht="18" customHeight="1">
      <c r="A20" s="1906">
        <v>
2</v>
      </c>
      <c r="B20" s="1386">
        <v>
129</v>
      </c>
      <c r="C20" s="1386">
        <v>
129</v>
      </c>
      <c r="D20" s="1386">
        <v>
71</v>
      </c>
      <c r="E20" s="1386">
        <v>
70</v>
      </c>
      <c r="F20" s="1386">
        <v>
85</v>
      </c>
      <c r="G20" s="1386">
        <v>
52</v>
      </c>
      <c r="H20" s="1386">
        <v>
52</v>
      </c>
      <c r="I20" s="1386">
        <v>
84</v>
      </c>
      <c r="J20" s="1386">
        <v>
47</v>
      </c>
      <c r="K20" s="1386">
        <v>
30</v>
      </c>
    </row>
    <row r="21" spans="1:14" s="1814" customFormat="1" ht="18" customHeight="1">
      <c r="A21" s="1905">
        <v>
3</v>
      </c>
      <c r="B21" s="253">
        <v>
507</v>
      </c>
      <c r="C21" s="253">
        <v>
527</v>
      </c>
      <c r="D21" s="253">
        <v>
710</v>
      </c>
      <c r="E21" s="253">
        <v>
587</v>
      </c>
      <c r="F21" s="253">
        <v>
470</v>
      </c>
      <c r="G21" s="253">
        <v>
168</v>
      </c>
      <c r="H21" s="253">
        <v>
170</v>
      </c>
      <c r="I21" s="253">
        <v>
219</v>
      </c>
      <c r="J21" s="253">
        <v>
201</v>
      </c>
      <c r="K21" s="253">
        <v>
90</v>
      </c>
    </row>
    <row r="22" spans="1:14" s="211" customFormat="1" ht="15" customHeight="1">
      <c r="A22" s="1856" t="s">
        <v>
2975</v>
      </c>
      <c r="B22" s="1858"/>
      <c r="C22" s="1857"/>
      <c r="D22" s="1857"/>
      <c r="E22" s="1857"/>
      <c r="F22" s="1857"/>
      <c r="G22" s="1857"/>
    </row>
    <row r="23" spans="1:14" s="211" customFormat="1" ht="15" customHeight="1">
      <c r="A23" s="1856" t="s">
        <v>
2974</v>
      </c>
      <c r="B23" s="1858"/>
      <c r="C23" s="1857"/>
      <c r="D23" s="1857"/>
      <c r="E23" s="1857"/>
      <c r="F23" s="1857"/>
      <c r="G23" s="1857"/>
    </row>
    <row r="24" spans="1:14" s="211" customFormat="1" ht="15" customHeight="1">
      <c r="A24" s="1856" t="s">
        <v>
2973</v>
      </c>
      <c r="B24" s="1858"/>
      <c r="C24" s="1857"/>
      <c r="D24" s="1857"/>
      <c r="E24" s="1857"/>
      <c r="F24" s="1857"/>
      <c r="G24" s="1857"/>
    </row>
    <row r="25" spans="1:14" s="211" customFormat="1" ht="15" customHeight="1">
      <c r="A25" s="1824"/>
      <c r="B25" s="1823"/>
      <c r="C25" s="1823"/>
      <c r="D25" s="1823"/>
      <c r="E25" s="1823"/>
      <c r="F25" s="1823"/>
      <c r="G25" s="1823"/>
      <c r="H25" s="1823"/>
      <c r="I25" s="1823"/>
      <c r="J25" s="1823"/>
      <c r="K25" s="1823"/>
    </row>
    <row r="26" spans="1:14" s="1822" customFormat="1" ht="19.899999999999999" customHeight="1">
      <c r="A26" s="5504" t="s">
        <v>
2885</v>
      </c>
      <c r="B26" s="5504"/>
      <c r="C26" s="5504"/>
      <c r="D26" s="5504"/>
      <c r="E26" s="5504"/>
      <c r="F26" s="5504"/>
      <c r="G26" s="5504"/>
      <c r="H26" s="5504"/>
      <c r="I26" s="5504"/>
      <c r="J26" s="5504"/>
      <c r="K26" s="5504"/>
    </row>
    <row r="27" spans="1:14" s="211" customFormat="1" ht="15" customHeight="1" thickBot="1">
      <c r="A27" s="1813" t="s">
        <v>
9283</v>
      </c>
      <c r="H27" s="212"/>
      <c r="I27" s="212"/>
    </row>
    <row r="28" spans="1:14" s="576" customFormat="1" ht="18" customHeight="1" thickTop="1">
      <c r="A28" s="5246" t="s">
        <v>
493</v>
      </c>
      <c r="B28" s="5560" t="s">
        <v>
2972</v>
      </c>
      <c r="C28" s="5561"/>
      <c r="D28" s="5562" t="s">
        <v>
2971</v>
      </c>
      <c r="E28" s="5563"/>
      <c r="F28" s="5564" t="s">
        <v>
2970</v>
      </c>
      <c r="G28" s="5564"/>
      <c r="H28" s="1725"/>
      <c r="I28" s="1725"/>
      <c r="J28" s="1725"/>
    </row>
    <row r="29" spans="1:14" s="1553" customFormat="1" ht="18" customHeight="1">
      <c r="A29" s="5247"/>
      <c r="B29" s="1904" t="s">
        <v>
2969</v>
      </c>
      <c r="C29" s="1904" t="s">
        <v>
2916</v>
      </c>
      <c r="D29" s="1904" t="s">
        <v>
2969</v>
      </c>
      <c r="E29" s="1904" t="s">
        <v>
2916</v>
      </c>
      <c r="F29" s="1904" t="s">
        <v>
2969</v>
      </c>
      <c r="G29" s="1903" t="s">
        <v>
2916</v>
      </c>
      <c r="H29" s="1826"/>
      <c r="I29" s="1826"/>
      <c r="J29" s="1826"/>
    </row>
    <row r="30" spans="1:14" s="576" customFormat="1" ht="18" customHeight="1">
      <c r="A30" s="1818" t="s">
        <v>
465</v>
      </c>
      <c r="B30" s="2625" t="s">
        <v>
374</v>
      </c>
      <c r="C30" s="2625" t="s">
        <v>
374</v>
      </c>
      <c r="D30" s="2625" t="s">
        <v>
374</v>
      </c>
      <c r="E30" s="2625" t="s">
        <v>
374</v>
      </c>
      <c r="F30" s="2625" t="s">
        <v>
374</v>
      </c>
      <c r="G30" s="1793" t="s">
        <v>
374</v>
      </c>
      <c r="H30" s="1725"/>
      <c r="I30" s="1725"/>
      <c r="J30" s="1725"/>
    </row>
    <row r="31" spans="1:14" s="576" customFormat="1" ht="18" customHeight="1">
      <c r="A31" s="1817">
        <v>
2</v>
      </c>
      <c r="B31" s="2626">
        <v>
5185</v>
      </c>
      <c r="C31" s="2626">
        <v>
15288</v>
      </c>
      <c r="D31" s="2626">
        <v>
185</v>
      </c>
      <c r="E31" s="2626">
        <v>
653</v>
      </c>
      <c r="F31" s="2626">
        <v>
77</v>
      </c>
      <c r="G31" s="1386">
        <v>
360</v>
      </c>
      <c r="H31" s="1725"/>
      <c r="I31" s="1725"/>
      <c r="J31" s="1725"/>
    </row>
    <row r="32" spans="1:14" s="1814" customFormat="1" ht="18" customHeight="1">
      <c r="A32" s="1816">
        <v>
3</v>
      </c>
      <c r="B32" s="2627">
        <v>
3432</v>
      </c>
      <c r="C32" s="2627">
        <v>
11653</v>
      </c>
      <c r="D32" s="2627">
        <v>
196</v>
      </c>
      <c r="E32" s="2627">
        <v>
1109</v>
      </c>
      <c r="F32" s="2627">
        <v>
110</v>
      </c>
      <c r="G32" s="253">
        <v>
621</v>
      </c>
      <c r="H32" s="1379"/>
      <c r="I32" s="1379"/>
      <c r="J32" s="1379"/>
    </row>
    <row r="33" spans="1:7" s="211" customFormat="1" ht="15" customHeight="1">
      <c r="A33" s="1856" t="s">
        <v>
2968</v>
      </c>
      <c r="B33" s="1858"/>
      <c r="C33" s="1857"/>
      <c r="D33" s="1857"/>
      <c r="E33" s="1857"/>
      <c r="F33" s="1857"/>
      <c r="G33" s="1857"/>
    </row>
    <row r="34" spans="1:7" s="211" customFormat="1" ht="15" customHeight="1">
      <c r="A34" s="212" t="s">
        <v>
2869</v>
      </c>
    </row>
  </sheetData>
  <mergeCells count="17">
    <mergeCell ref="B15:K15"/>
    <mergeCell ref="A15:A17"/>
    <mergeCell ref="A28:A29"/>
    <mergeCell ref="B28:C28"/>
    <mergeCell ref="A26:K26"/>
    <mergeCell ref="D28:E28"/>
    <mergeCell ref="F28:G28"/>
    <mergeCell ref="B16:F16"/>
    <mergeCell ref="G16:K16"/>
    <mergeCell ref="A3:K3"/>
    <mergeCell ref="A7:A9"/>
    <mergeCell ref="C7:G7"/>
    <mergeCell ref="A1:D1"/>
    <mergeCell ref="A2:D2"/>
    <mergeCell ref="A5:K5"/>
    <mergeCell ref="B7:B9"/>
    <mergeCell ref="C8:G8"/>
  </mergeCells>
  <phoneticPr fontId="25"/>
  <pageMargins left="0.70866141732283472" right="0.70866141732283472" top="0.74803149606299213" bottom="0.74803149606299213" header="0.31496062992125984" footer="0.31496062992125984"/>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pageSetUpPr fitToPage="1"/>
  </sheetPr>
  <dimension ref="A1:F14"/>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2945"/>
      <c r="F1" s="2945"/>
    </row>
    <row r="2" spans="1:6" s="1482" customFormat="1" ht="20.100000000000001" customHeight="1">
      <c r="A2" s="4569" t="str">
        <f>
HYPERLINK("#業務所管課別目次!A1","【業務所管課別目次に戻る】")</f>
        <v>
【業務所管課別目次に戻る】</v>
      </c>
      <c r="B2" s="4569"/>
      <c r="C2" s="4569"/>
      <c r="D2" s="4569"/>
      <c r="E2" s="2945"/>
      <c r="F2" s="2945"/>
    </row>
    <row r="3" spans="1:6" ht="26.1" customHeight="1">
      <c r="A3" s="4574" t="s">
        <v>
10090</v>
      </c>
      <c r="B3" s="4574"/>
      <c r="C3" s="4574"/>
      <c r="D3" s="4574"/>
      <c r="E3" s="4574"/>
      <c r="F3" s="4574"/>
    </row>
    <row r="4" spans="1:6" s="82" customFormat="1" ht="15" customHeight="1">
      <c r="A4" s="104"/>
      <c r="B4" s="104"/>
      <c r="C4" s="104"/>
      <c r="D4" s="104"/>
      <c r="E4" s="104"/>
      <c r="F4" s="104"/>
    </row>
    <row r="5" spans="1:6" s="82" customFormat="1" ht="15" customHeight="1" thickBot="1">
      <c r="A5" s="2956"/>
      <c r="B5" s="49"/>
      <c r="C5" s="49"/>
      <c r="D5" s="49"/>
      <c r="E5" s="49"/>
      <c r="F5" s="3787" t="s">
        <v>
9196</v>
      </c>
    </row>
    <row r="6" spans="1:6" s="85" customFormat="1" ht="18" customHeight="1" thickTop="1">
      <c r="A6" s="5569" t="s">
        <v>
2305</v>
      </c>
      <c r="B6" s="5571" t="s">
        <v>
9193</v>
      </c>
      <c r="C6" s="5575" t="s">
        <v>
9875</v>
      </c>
      <c r="D6" s="5573" t="s">
        <v>
9195</v>
      </c>
      <c r="E6" s="5574"/>
      <c r="F6" s="4570" t="s">
        <v>
9667</v>
      </c>
    </row>
    <row r="7" spans="1:6" s="85" customFormat="1" ht="18" customHeight="1">
      <c r="A7" s="5570"/>
      <c r="B7" s="5572"/>
      <c r="C7" s="5576"/>
      <c r="D7" s="3782" t="s">
        <v>
9194</v>
      </c>
      <c r="E7" s="3783" t="s">
        <v>
9192</v>
      </c>
      <c r="F7" s="4572"/>
    </row>
    <row r="8" spans="1:6" s="56" customFormat="1" ht="18" customHeight="1">
      <c r="A8" s="71"/>
      <c r="B8" s="2849" t="s">
        <v>
4</v>
      </c>
      <c r="C8" s="3026" t="s">
        <v>
4</v>
      </c>
      <c r="D8" s="3026" t="s">
        <v>
4</v>
      </c>
      <c r="E8" s="3031" t="s">
        <v>
476</v>
      </c>
      <c r="F8" s="67" t="s">
        <v>
476</v>
      </c>
    </row>
    <row r="9" spans="1:6" s="85" customFormat="1" ht="18" customHeight="1">
      <c r="A9" s="94" t="s">
        <v>
4103</v>
      </c>
      <c r="B9" s="97">
        <v>
23994</v>
      </c>
      <c r="C9" s="22">
        <v>
44474</v>
      </c>
      <c r="D9" s="22">
        <v>
27061</v>
      </c>
      <c r="E9" s="22">
        <v>
9395</v>
      </c>
      <c r="F9" s="22">
        <v>
461</v>
      </c>
    </row>
    <row r="10" spans="1:6" s="85" customFormat="1" ht="18" customHeight="1">
      <c r="A10" s="94">
        <v>
30</v>
      </c>
      <c r="B10" s="97">
        <v>
22484</v>
      </c>
      <c r="C10" s="22">
        <v>
68333</v>
      </c>
      <c r="D10" s="22">
        <v>
22066</v>
      </c>
      <c r="E10" s="22">
        <v>
9206</v>
      </c>
      <c r="F10" s="22">
        <v>
416</v>
      </c>
    </row>
    <row r="11" spans="1:6" s="85" customFormat="1" ht="18" customHeight="1">
      <c r="A11" s="94" t="s">
        <v>
465</v>
      </c>
      <c r="B11" s="97">
        <v>
19180</v>
      </c>
      <c r="C11" s="22">
        <v>
63252</v>
      </c>
      <c r="D11" s="22">
        <v>
18445</v>
      </c>
      <c r="E11" s="22">
        <v>
8688</v>
      </c>
      <c r="F11" s="22">
        <v>
383</v>
      </c>
    </row>
    <row r="12" spans="1:6" s="85" customFormat="1" ht="18" customHeight="1">
      <c r="A12" s="94">
        <v>
2</v>
      </c>
      <c r="B12" s="97">
        <v>
5500</v>
      </c>
      <c r="C12" s="22">
        <v>
33563</v>
      </c>
      <c r="D12" s="22">
        <v>
12139</v>
      </c>
      <c r="E12" s="22">
        <v>
6779</v>
      </c>
      <c r="F12" s="22">
        <v>
288</v>
      </c>
    </row>
    <row r="13" spans="1:6" s="91" customFormat="1" ht="18" customHeight="1">
      <c r="A13" s="417">
        <v>
3</v>
      </c>
      <c r="B13" s="274">
        <v>
7749</v>
      </c>
      <c r="C13" s="275">
        <v>
56106</v>
      </c>
      <c r="D13" s="275">
        <v>
12012</v>
      </c>
      <c r="E13" s="275">
        <v>
8052</v>
      </c>
      <c r="F13" s="275">
        <v>
393</v>
      </c>
    </row>
    <row r="14" spans="1:6" s="105" customFormat="1" ht="15" customHeight="1">
      <c r="A14" s="3077" t="s">
        <v>
5899</v>
      </c>
      <c r="B14" s="106"/>
      <c r="C14" s="106"/>
      <c r="D14" s="106"/>
      <c r="E14" s="106"/>
      <c r="F14" s="106"/>
    </row>
  </sheetData>
  <mergeCells count="8">
    <mergeCell ref="A1:D1"/>
    <mergeCell ref="A2:D2"/>
    <mergeCell ref="A3:F3"/>
    <mergeCell ref="A6:A7"/>
    <mergeCell ref="B6:B7"/>
    <mergeCell ref="D6:E6"/>
    <mergeCell ref="C6:C7"/>
    <mergeCell ref="F6:F7"/>
  </mergeCells>
  <phoneticPr fontId="25"/>
  <pageMargins left="0.70866141732283472" right="0.70866141732283472" top="0.74803149606299213" bottom="0.74803149606299213" header="0.31496062992125984" footer="0.31496062992125984"/>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pageSetUpPr fitToPage="1"/>
  </sheetPr>
  <dimension ref="A1:P15"/>
  <sheetViews>
    <sheetView zoomScaleNormal="100" zoomScaleSheetLayoutView="100" workbookViewId="0">
      <selection activeCell="B23" sqref="B23"/>
    </sheetView>
  </sheetViews>
  <sheetFormatPr defaultColWidth="9" defaultRowHeight="13.5"/>
  <cols>
    <col min="1" max="1" width="12.625" style="79" customWidth="1"/>
    <col min="2" max="2" width="9.625" style="78" customWidth="1"/>
    <col min="3" max="16" width="7.625" style="78" customWidth="1"/>
    <col min="17" max="16384" width="9" style="78"/>
  </cols>
  <sheetData>
    <row r="1" spans="1:16" s="1482" customFormat="1" ht="20.100000000000001" customHeight="1">
      <c r="A1" s="4569" t="str">
        <f>
HYPERLINK("#目次!A1","【目次に戻る】")</f>
        <v>
【目次に戻る】</v>
      </c>
      <c r="B1" s="4569"/>
      <c r="C1" s="4569"/>
      <c r="D1" s="4569"/>
      <c r="E1" s="2945"/>
      <c r="F1" s="2945"/>
      <c r="G1" s="2945"/>
      <c r="H1" s="2945"/>
      <c r="I1" s="2945"/>
      <c r="J1" s="2945"/>
      <c r="K1" s="2945"/>
      <c r="L1" s="2945"/>
      <c r="M1" s="2945"/>
      <c r="N1" s="2945"/>
      <c r="O1" s="2945"/>
      <c r="P1" s="2945"/>
    </row>
    <row r="2" spans="1:16" s="1482" customFormat="1" ht="20.100000000000001" customHeight="1">
      <c r="A2" s="4569" t="str">
        <f>
HYPERLINK("#業務所管課別目次!A1","【業務所管課別目次に戻る】")</f>
        <v>
【業務所管課別目次に戻る】</v>
      </c>
      <c r="B2" s="4569"/>
      <c r="C2" s="4569"/>
      <c r="D2" s="4569"/>
      <c r="E2" s="2945"/>
      <c r="F2" s="2945"/>
      <c r="G2" s="2945"/>
      <c r="H2" s="2945"/>
      <c r="I2" s="2945"/>
      <c r="J2" s="2945"/>
      <c r="K2" s="2945"/>
      <c r="L2" s="2945"/>
      <c r="M2" s="2945"/>
      <c r="N2" s="2945"/>
      <c r="O2" s="2945"/>
      <c r="P2" s="2945"/>
    </row>
    <row r="3" spans="1:16" ht="26.1" customHeight="1">
      <c r="A3" s="4574" t="s">
        <v>
10089</v>
      </c>
      <c r="B3" s="4574"/>
      <c r="C3" s="4574"/>
      <c r="D3" s="4574"/>
      <c r="E3" s="4574"/>
      <c r="F3" s="4574"/>
      <c r="G3" s="4574"/>
      <c r="H3" s="4574"/>
      <c r="I3" s="4574"/>
      <c r="J3" s="4574"/>
      <c r="K3" s="4574"/>
      <c r="L3" s="4574"/>
      <c r="M3" s="4574"/>
      <c r="N3" s="4574"/>
      <c r="O3" s="4574"/>
      <c r="P3" s="4574"/>
    </row>
    <row r="4" spans="1:16" s="82" customFormat="1" ht="15" customHeight="1">
      <c r="A4" s="104"/>
      <c r="B4" s="104"/>
      <c r="C4" s="104"/>
      <c r="D4" s="104"/>
      <c r="E4" s="104"/>
      <c r="F4" s="104"/>
      <c r="G4" s="104"/>
      <c r="H4" s="104"/>
      <c r="I4" s="104"/>
      <c r="J4" s="104"/>
      <c r="K4" s="104"/>
      <c r="L4" s="104"/>
      <c r="M4" s="104"/>
      <c r="N4" s="104"/>
      <c r="O4" s="104"/>
      <c r="P4" s="104"/>
    </row>
    <row r="5" spans="1:16" s="82" customFormat="1" ht="15" customHeight="1" thickBot="1">
      <c r="A5" s="2956"/>
      <c r="B5" s="49"/>
      <c r="D5" s="49"/>
      <c r="E5" s="49"/>
      <c r="F5" s="49"/>
      <c r="G5" s="49"/>
      <c r="H5" s="49"/>
      <c r="I5" s="49"/>
      <c r="J5" s="49"/>
      <c r="K5" s="49"/>
      <c r="L5" s="49"/>
      <c r="M5" s="49"/>
      <c r="N5" s="49"/>
      <c r="O5" s="49"/>
      <c r="P5" s="3787" t="s">
        <v>
9551</v>
      </c>
    </row>
    <row r="6" spans="1:16" s="85" customFormat="1" ht="18" customHeight="1" thickTop="1">
      <c r="A6" s="5579" t="s">
        <v>
2305</v>
      </c>
      <c r="B6" s="5577" t="s">
        <v>
2558</v>
      </c>
      <c r="C6" s="5577" t="s">
        <v>
5900</v>
      </c>
      <c r="D6" s="5577"/>
      <c r="E6" s="5577" t="s">
        <v>
5901</v>
      </c>
      <c r="F6" s="5577"/>
      <c r="G6" s="5577" t="s">
        <v>
5902</v>
      </c>
      <c r="H6" s="5577"/>
      <c r="I6" s="5577" t="s">
        <v>
5903</v>
      </c>
      <c r="J6" s="5577"/>
      <c r="K6" s="5577" t="s">
        <v>
5904</v>
      </c>
      <c r="L6" s="5577"/>
      <c r="M6" s="5577" t="s">
        <v>
5905</v>
      </c>
      <c r="N6" s="5577"/>
      <c r="O6" s="5577" t="s">
        <v>
5906</v>
      </c>
      <c r="P6" s="5578"/>
    </row>
    <row r="7" spans="1:16" s="85" customFormat="1" ht="18" customHeight="1">
      <c r="A7" s="5580"/>
      <c r="B7" s="5581"/>
      <c r="C7" s="2948" t="s">
        <v>
3033</v>
      </c>
      <c r="D7" s="2948" t="s">
        <v>
5907</v>
      </c>
      <c r="E7" s="2948" t="s">
        <v>
3033</v>
      </c>
      <c r="F7" s="2948" t="s">
        <v>
5907</v>
      </c>
      <c r="G7" s="2948" t="s">
        <v>
3033</v>
      </c>
      <c r="H7" s="2948" t="s">
        <v>
5907</v>
      </c>
      <c r="I7" s="2948" t="s">
        <v>
3033</v>
      </c>
      <c r="J7" s="2948" t="s">
        <v>
5907</v>
      </c>
      <c r="K7" s="2948" t="s">
        <v>
3033</v>
      </c>
      <c r="L7" s="2948" t="s">
        <v>
5907</v>
      </c>
      <c r="M7" s="2948" t="s">
        <v>
3033</v>
      </c>
      <c r="N7" s="2948" t="s">
        <v>
5907</v>
      </c>
      <c r="O7" s="2948" t="s">
        <v>
3033</v>
      </c>
      <c r="P7" s="2952" t="s">
        <v>
5907</v>
      </c>
    </row>
    <row r="8" spans="1:16" s="56" customFormat="1" ht="18" customHeight="1">
      <c r="A8" s="71"/>
      <c r="B8" s="2849" t="s">
        <v>
4</v>
      </c>
      <c r="C8" s="3026" t="s">
        <v>
476</v>
      </c>
      <c r="D8" s="3026" t="s">
        <v>
4</v>
      </c>
      <c r="E8" s="3026" t="s">
        <v>
476</v>
      </c>
      <c r="F8" s="3026" t="s">
        <v>
4</v>
      </c>
      <c r="G8" s="3026" t="s">
        <v>
476</v>
      </c>
      <c r="H8" s="3026" t="s">
        <v>
4</v>
      </c>
      <c r="I8" s="3026" t="s">
        <v>
476</v>
      </c>
      <c r="J8" s="3026" t="s">
        <v>
4</v>
      </c>
      <c r="K8" s="3026" t="s">
        <v>
476</v>
      </c>
      <c r="L8" s="3026" t="s">
        <v>
4</v>
      </c>
      <c r="M8" s="3026" t="s">
        <v>
476</v>
      </c>
      <c r="N8" s="3026" t="s">
        <v>
4</v>
      </c>
      <c r="O8" s="3026" t="s">
        <v>
476</v>
      </c>
      <c r="P8" s="3026" t="s">
        <v>
4</v>
      </c>
    </row>
    <row r="9" spans="1:16" s="85" customFormat="1" ht="18" customHeight="1">
      <c r="A9" s="94" t="s">
        <v>
4103</v>
      </c>
      <c r="B9" s="97" t="s">
        <v>
378</v>
      </c>
      <c r="C9" s="22" t="s">
        <v>
378</v>
      </c>
      <c r="D9" s="22" t="s">
        <v>
378</v>
      </c>
      <c r="E9" s="22" t="s">
        <v>
378</v>
      </c>
      <c r="F9" s="22" t="s">
        <v>
378</v>
      </c>
      <c r="G9" s="22" t="s">
        <v>
378</v>
      </c>
      <c r="H9" s="22" t="s">
        <v>
378</v>
      </c>
      <c r="I9" s="22" t="s">
        <v>
378</v>
      </c>
      <c r="J9" s="22" t="s">
        <v>
378</v>
      </c>
      <c r="K9" s="22" t="s">
        <v>
378</v>
      </c>
      <c r="L9" s="22" t="s">
        <v>
378</v>
      </c>
      <c r="M9" s="22" t="s">
        <v>
378</v>
      </c>
      <c r="N9" s="22" t="s">
        <v>
378</v>
      </c>
      <c r="O9" s="22" t="s">
        <v>
378</v>
      </c>
      <c r="P9" s="2440" t="s">
        <v>
378</v>
      </c>
    </row>
    <row r="10" spans="1:16" s="85" customFormat="1" ht="18" customHeight="1">
      <c r="A10" s="94">
        <v>
30</v>
      </c>
      <c r="B10" s="97" t="s">
        <v>
378</v>
      </c>
      <c r="C10" s="22" t="s">
        <v>
378</v>
      </c>
      <c r="D10" s="22" t="s">
        <v>
378</v>
      </c>
      <c r="E10" s="22" t="s">
        <v>
378</v>
      </c>
      <c r="F10" s="22" t="s">
        <v>
378</v>
      </c>
      <c r="G10" s="22" t="s">
        <v>
378</v>
      </c>
      <c r="H10" s="22" t="s">
        <v>
378</v>
      </c>
      <c r="I10" s="22" t="s">
        <v>
378</v>
      </c>
      <c r="J10" s="22" t="s">
        <v>
378</v>
      </c>
      <c r="K10" s="22" t="s">
        <v>
378</v>
      </c>
      <c r="L10" s="22" t="s">
        <v>
378</v>
      </c>
      <c r="M10" s="22" t="s">
        <v>
378</v>
      </c>
      <c r="N10" s="22" t="s">
        <v>
378</v>
      </c>
      <c r="O10" s="22" t="s">
        <v>
378</v>
      </c>
      <c r="P10" s="2440" t="s">
        <v>
378</v>
      </c>
    </row>
    <row r="11" spans="1:16" s="85" customFormat="1" ht="18" customHeight="1">
      <c r="A11" s="94" t="s">
        <v>
465</v>
      </c>
      <c r="B11" s="97" t="s">
        <v>
378</v>
      </c>
      <c r="C11" s="22" t="s">
        <v>
378</v>
      </c>
      <c r="D11" s="22" t="s">
        <v>
378</v>
      </c>
      <c r="E11" s="22" t="s">
        <v>
378</v>
      </c>
      <c r="F11" s="22" t="s">
        <v>
378</v>
      </c>
      <c r="G11" s="22" t="s">
        <v>
378</v>
      </c>
      <c r="H11" s="22" t="s">
        <v>
378</v>
      </c>
      <c r="I11" s="22" t="s">
        <v>
378</v>
      </c>
      <c r="J11" s="22" t="s">
        <v>
378</v>
      </c>
      <c r="K11" s="22" t="s">
        <v>
378</v>
      </c>
      <c r="L11" s="22" t="s">
        <v>
378</v>
      </c>
      <c r="M11" s="22" t="s">
        <v>
378</v>
      </c>
      <c r="N11" s="22" t="s">
        <v>
378</v>
      </c>
      <c r="O11" s="22" t="s">
        <v>
378</v>
      </c>
      <c r="P11" s="2440" t="s">
        <v>
378</v>
      </c>
    </row>
    <row r="12" spans="1:16" s="85" customFormat="1" ht="18" customHeight="1">
      <c r="A12" s="94">
        <v>
2</v>
      </c>
      <c r="B12" s="97" t="s">
        <v>
378</v>
      </c>
      <c r="C12" s="22" t="s">
        <v>
378</v>
      </c>
      <c r="D12" s="22" t="s">
        <v>
378</v>
      </c>
      <c r="E12" s="22" t="s">
        <v>
378</v>
      </c>
      <c r="F12" s="22" t="s">
        <v>
378</v>
      </c>
      <c r="G12" s="22" t="s">
        <v>
378</v>
      </c>
      <c r="H12" s="22" t="s">
        <v>
378</v>
      </c>
      <c r="I12" s="22" t="s">
        <v>
378</v>
      </c>
      <c r="J12" s="22" t="s">
        <v>
378</v>
      </c>
      <c r="K12" s="22" t="s">
        <v>
378</v>
      </c>
      <c r="L12" s="22" t="s">
        <v>
378</v>
      </c>
      <c r="M12" s="22" t="s">
        <v>
378</v>
      </c>
      <c r="N12" s="22" t="s">
        <v>
378</v>
      </c>
      <c r="O12" s="22" t="s">
        <v>
378</v>
      </c>
      <c r="P12" s="2440" t="s">
        <v>
378</v>
      </c>
    </row>
    <row r="13" spans="1:16" s="91" customFormat="1" ht="18" customHeight="1">
      <c r="A13" s="417">
        <v>
3</v>
      </c>
      <c r="B13" s="274">
        <v>
29859</v>
      </c>
      <c r="C13" s="275">
        <v>
154</v>
      </c>
      <c r="D13" s="275">
        <v>
582</v>
      </c>
      <c r="E13" s="275">
        <v>
146</v>
      </c>
      <c r="F13" s="275">
        <v>
872</v>
      </c>
      <c r="G13" s="275">
        <v>
101</v>
      </c>
      <c r="H13" s="275">
        <v>
387</v>
      </c>
      <c r="I13" s="275">
        <v>
206</v>
      </c>
      <c r="J13" s="275">
        <v>
1363</v>
      </c>
      <c r="K13" s="275">
        <v>
362</v>
      </c>
      <c r="L13" s="275">
        <v>
621</v>
      </c>
      <c r="M13" s="275">
        <v>
139</v>
      </c>
      <c r="N13" s="275">
        <v>
353</v>
      </c>
      <c r="O13" s="275">
        <v>
116</v>
      </c>
      <c r="P13" s="2441">
        <v>
939</v>
      </c>
    </row>
    <row r="14" spans="1:16" s="105" customFormat="1" ht="15" customHeight="1">
      <c r="A14" s="3077" t="s">
        <v>
5957</v>
      </c>
      <c r="B14" s="106"/>
      <c r="C14" s="106"/>
      <c r="D14" s="106"/>
      <c r="E14" s="106"/>
      <c r="F14" s="106"/>
      <c r="J14" s="106"/>
      <c r="L14" s="106"/>
    </row>
    <row r="15" spans="1:16" s="105" customFormat="1" ht="15" customHeight="1">
      <c r="A15" s="2963" t="s">
        <v>
4236</v>
      </c>
      <c r="B15" s="106"/>
      <c r="C15" s="106"/>
      <c r="D15" s="106"/>
      <c r="E15" s="106"/>
      <c r="F15" s="106"/>
      <c r="J15" s="106"/>
      <c r="L15" s="106"/>
    </row>
  </sheetData>
  <mergeCells count="12">
    <mergeCell ref="M6:N6"/>
    <mergeCell ref="O6:P6"/>
    <mergeCell ref="A1:D1"/>
    <mergeCell ref="A2:D2"/>
    <mergeCell ref="A3:P3"/>
    <mergeCell ref="A6:A7"/>
    <mergeCell ref="B6:B7"/>
    <mergeCell ref="C6:D6"/>
    <mergeCell ref="E6:F6"/>
    <mergeCell ref="G6:H6"/>
    <mergeCell ref="I6:J6"/>
    <mergeCell ref="K6:L6"/>
  </mergeCells>
  <phoneticPr fontId="25"/>
  <pageMargins left="0.70866141732283472" right="0.70866141732283472" top="0.74803149606299213" bottom="0.74803149606299213" header="0.31496062992125984" footer="0.31496062992125984"/>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Z28"/>
  <sheetViews>
    <sheetView zoomScale="85" zoomScaleNormal="85" zoomScaleSheetLayoutView="100" workbookViewId="0">
      <selection activeCell="B23" sqref="B23"/>
    </sheetView>
  </sheetViews>
  <sheetFormatPr defaultColWidth="9" defaultRowHeight="14.25"/>
  <cols>
    <col min="1" max="1" width="12.625" style="1443" customWidth="1"/>
    <col min="2" max="2" width="7.625" style="1443" customWidth="1"/>
    <col min="3" max="9" width="8.625" style="1443" customWidth="1"/>
    <col min="10" max="10" width="7.625" style="1443" customWidth="1"/>
    <col min="11" max="13" width="8.625" style="1443" customWidth="1"/>
    <col min="14" max="14" width="7.625" style="1443" customWidth="1"/>
    <col min="15" max="15" width="8.625" style="1443" customWidth="1"/>
    <col min="16" max="16" width="7.625" style="1443" customWidth="1"/>
    <col min="17" max="17" width="8.625" style="1443" customWidth="1"/>
    <col min="18" max="18" width="7.625" style="1443" customWidth="1"/>
    <col min="19" max="19" width="8.625" style="1443" customWidth="1"/>
    <col min="20" max="20" width="7.625" style="1443" customWidth="1"/>
    <col min="21" max="21" width="8.625" style="1443" customWidth="1"/>
    <col min="22" max="22" width="7.625" style="1443" customWidth="1"/>
    <col min="23" max="23" width="8.625" style="1443" customWidth="1"/>
    <col min="24"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367" customFormat="1" ht="25.9" customHeight="1">
      <c r="A3" s="5419" t="s">
        <v>
6970</v>
      </c>
      <c r="B3" s="5419"/>
      <c r="C3" s="5419"/>
      <c r="D3" s="5419"/>
      <c r="E3" s="5419"/>
      <c r="F3" s="5419"/>
      <c r="G3" s="5419"/>
      <c r="H3" s="5419"/>
      <c r="I3" s="5419"/>
      <c r="J3" s="5419"/>
      <c r="K3" s="5419"/>
      <c r="L3" s="5419"/>
      <c r="M3" s="5419"/>
      <c r="N3" s="5419"/>
      <c r="O3" s="5419"/>
      <c r="P3" s="5419"/>
      <c r="Q3" s="5419"/>
      <c r="R3" s="5419"/>
      <c r="S3" s="5419"/>
      <c r="T3" s="5419"/>
      <c r="U3" s="5419"/>
      <c r="V3" s="5419"/>
      <c r="W3" s="5419"/>
    </row>
    <row r="4" spans="1:26" s="211" customFormat="1" ht="15" customHeight="1">
      <c r="A4" s="1802"/>
      <c r="B4" s="1802"/>
      <c r="C4" s="1802"/>
      <c r="D4" s="1802"/>
      <c r="E4" s="1802"/>
      <c r="F4" s="1802"/>
      <c r="G4" s="1802"/>
      <c r="H4" s="1802"/>
      <c r="I4" s="1802"/>
      <c r="J4" s="1802"/>
      <c r="K4" s="1802"/>
      <c r="L4" s="1802"/>
      <c r="M4" s="1802"/>
      <c r="N4" s="1802"/>
      <c r="O4" s="1802"/>
      <c r="P4" s="1802"/>
      <c r="Q4" s="1802"/>
      <c r="R4" s="1802"/>
      <c r="S4" s="1802"/>
      <c r="T4" s="1802"/>
      <c r="U4" s="1802"/>
      <c r="V4" s="1802"/>
      <c r="W4" s="1802"/>
    </row>
    <row r="5" spans="1:26" s="211" customFormat="1" ht="15" customHeight="1" thickBot="1">
      <c r="A5" s="5584"/>
      <c r="B5" s="5584"/>
    </row>
    <row r="6" spans="1:26" ht="18" customHeight="1" thickTop="1">
      <c r="A6" s="5246" t="s">
        <v>
2993</v>
      </c>
      <c r="B6" s="5248" t="s">
        <v>
2992</v>
      </c>
      <c r="C6" s="5248"/>
      <c r="D6" s="5248" t="s">
        <v>
188</v>
      </c>
      <c r="E6" s="5582"/>
      <c r="F6" s="4778" t="s">
        <v>
2991</v>
      </c>
      <c r="G6" s="5248"/>
      <c r="H6" s="5248" t="s">
        <v>
2990</v>
      </c>
      <c r="I6" s="5248"/>
      <c r="J6" s="5248" t="s">
        <v>
2989</v>
      </c>
      <c r="K6" s="5248"/>
      <c r="L6" s="5248" t="s">
        <v>
2988</v>
      </c>
      <c r="M6" s="5248"/>
      <c r="N6" s="5248" t="s">
        <v>
2987</v>
      </c>
      <c r="O6" s="5248"/>
      <c r="P6" s="5248" t="s">
        <v>
2986</v>
      </c>
      <c r="Q6" s="5248"/>
      <c r="R6" s="5248" t="s">
        <v>
2985</v>
      </c>
      <c r="S6" s="5248"/>
      <c r="T6" s="5248" t="s">
        <v>
2984</v>
      </c>
      <c r="U6" s="5248"/>
      <c r="V6" s="5583" t="s">
        <v>
2983</v>
      </c>
      <c r="W6" s="5416"/>
    </row>
    <row r="7" spans="1:26" ht="18" customHeight="1">
      <c r="A7" s="5247"/>
      <c r="B7" s="574" t="s">
        <v>
3</v>
      </c>
      <c r="C7" s="574" t="s">
        <v>
2516</v>
      </c>
      <c r="D7" s="574" t="s">
        <v>
3</v>
      </c>
      <c r="E7" s="1385" t="s">
        <v>
2516</v>
      </c>
      <c r="F7" s="1368" t="s">
        <v>
3</v>
      </c>
      <c r="G7" s="574" t="s">
        <v>
2516</v>
      </c>
      <c r="H7" s="574" t="s">
        <v>
3</v>
      </c>
      <c r="I7" s="574" t="s">
        <v>
2516</v>
      </c>
      <c r="J7" s="574" t="s">
        <v>
3</v>
      </c>
      <c r="K7" s="574" t="s">
        <v>
2516</v>
      </c>
      <c r="L7" s="574" t="s">
        <v>
3</v>
      </c>
      <c r="M7" s="574" t="s">
        <v>
2516</v>
      </c>
      <c r="N7" s="574" t="s">
        <v>
3</v>
      </c>
      <c r="O7" s="574" t="s">
        <v>
2516</v>
      </c>
      <c r="P7" s="574" t="s">
        <v>
3</v>
      </c>
      <c r="Q7" s="574" t="s">
        <v>
2516</v>
      </c>
      <c r="R7" s="574" t="s">
        <v>
3</v>
      </c>
      <c r="S7" s="574" t="s">
        <v>
2516</v>
      </c>
      <c r="T7" s="574" t="s">
        <v>
3</v>
      </c>
      <c r="U7" s="574" t="s">
        <v>
2516</v>
      </c>
      <c r="V7" s="574" t="s">
        <v>
3</v>
      </c>
      <c r="W7" s="1369" t="s">
        <v>
2516</v>
      </c>
    </row>
    <row r="8" spans="1:26" s="211" customFormat="1" ht="18" customHeight="1">
      <c r="A8" s="1917"/>
      <c r="B8" s="476" t="s">
        <v>
2982</v>
      </c>
      <c r="C8" s="476" t="s">
        <v>
293</v>
      </c>
      <c r="D8" s="476" t="s">
        <v>
2982</v>
      </c>
      <c r="E8" s="476" t="s">
        <v>
293</v>
      </c>
      <c r="F8" s="476" t="s">
        <v>
2982</v>
      </c>
      <c r="G8" s="476" t="s">
        <v>
293</v>
      </c>
      <c r="H8" s="476" t="s">
        <v>
2982</v>
      </c>
      <c r="I8" s="476" t="s">
        <v>
293</v>
      </c>
      <c r="J8" s="476" t="s">
        <v>
2982</v>
      </c>
      <c r="K8" s="476" t="s">
        <v>
293</v>
      </c>
      <c r="L8" s="476" t="s">
        <v>
2982</v>
      </c>
      <c r="M8" s="476" t="s">
        <v>
293</v>
      </c>
      <c r="N8" s="476" t="s">
        <v>
2982</v>
      </c>
      <c r="O8" s="476" t="s">
        <v>
293</v>
      </c>
      <c r="P8" s="476" t="s">
        <v>
2982</v>
      </c>
      <c r="Q8" s="476" t="s">
        <v>
293</v>
      </c>
      <c r="R8" s="476" t="s">
        <v>
2982</v>
      </c>
      <c r="S8" s="476" t="s">
        <v>
293</v>
      </c>
      <c r="T8" s="476" t="s">
        <v>
2982</v>
      </c>
      <c r="U8" s="476" t="s">
        <v>
293</v>
      </c>
      <c r="V8" s="476" t="s">
        <v>
2982</v>
      </c>
      <c r="W8" s="476" t="s">
        <v>
293</v>
      </c>
    </row>
    <row r="9" spans="1:26" s="1440" customFormat="1" ht="18" customHeight="1">
      <c r="A9" s="1916" t="s">
        <v>
1388</v>
      </c>
      <c r="B9" s="1915">
        <f>
SUM(B10:B21)/12</f>
        <v>
10648.166666666666</v>
      </c>
      <c r="C9" s="1915">
        <f>
SUM(C10:C21)/12</f>
        <v>
13242.666666666666</v>
      </c>
      <c r="D9" s="1915">
        <f t="shared" ref="D9:W9" si="0">
SUM(D10:D21)</f>
        <v>
369435</v>
      </c>
      <c r="E9" s="1915">
        <f t="shared" si="0"/>
        <v>
448171</v>
      </c>
      <c r="F9" s="1915">
        <f t="shared" si="0"/>
        <v>
109427</v>
      </c>
      <c r="G9" s="1915">
        <f t="shared" si="0"/>
        <v>
137261</v>
      </c>
      <c r="H9" s="1915">
        <f t="shared" si="0"/>
        <v>
115929</v>
      </c>
      <c r="I9" s="1915">
        <f t="shared" si="0"/>
        <v>
145428</v>
      </c>
      <c r="J9" s="1915">
        <f t="shared" si="0"/>
        <v>
4917</v>
      </c>
      <c r="K9" s="1915">
        <f t="shared" si="0"/>
        <v>
7162</v>
      </c>
      <c r="L9" s="1915">
        <f t="shared" si="0"/>
        <v>
106313</v>
      </c>
      <c r="M9" s="1915">
        <f t="shared" si="0"/>
        <v>
124269</v>
      </c>
      <c r="N9" s="1915">
        <f t="shared" si="0"/>
        <v>
30004</v>
      </c>
      <c r="O9" s="1915">
        <f t="shared" si="0"/>
        <v>
30940</v>
      </c>
      <c r="P9" s="1915">
        <f t="shared" si="0"/>
        <v>
4</v>
      </c>
      <c r="Q9" s="1915">
        <f t="shared" si="0"/>
        <v>
4</v>
      </c>
      <c r="R9" s="1915">
        <f t="shared" si="0"/>
        <v>
2486</v>
      </c>
      <c r="S9" s="1915">
        <f t="shared" si="0"/>
        <v>
2751</v>
      </c>
      <c r="T9" s="1915">
        <f t="shared" si="0"/>
        <v>
355</v>
      </c>
      <c r="U9" s="1915">
        <f t="shared" si="0"/>
        <v>
356</v>
      </c>
      <c r="V9" s="1915">
        <f t="shared" si="0"/>
        <v>
4442</v>
      </c>
      <c r="W9" s="1915">
        <f t="shared" si="0"/>
        <v>
6914</v>
      </c>
      <c r="Y9" s="1914"/>
      <c r="Z9" s="1914"/>
    </row>
    <row r="10" spans="1:26" ht="18" customHeight="1">
      <c r="A10" s="226" t="s">
        <v>
2981</v>
      </c>
      <c r="B10" s="1909">
        <v>
10612</v>
      </c>
      <c r="C10" s="1909">
        <v>
13242</v>
      </c>
      <c r="D10" s="1909">
        <f t="shared" ref="D10:D21" si="1">
SUM(F10,H10,J10,L10,N10,P10,R10,T10)</f>
        <v>
30627</v>
      </c>
      <c r="E10" s="1909">
        <f t="shared" ref="E10:E21" si="2">
SUM(G10,I10,K10,M10,O10,Q10,S10,U10)</f>
        <v>
37293</v>
      </c>
      <c r="F10" s="1909">
        <v>
9033</v>
      </c>
      <c r="G10" s="1909">
        <v>
11373</v>
      </c>
      <c r="H10" s="1909">
        <v>
9597</v>
      </c>
      <c r="I10" s="1909">
        <v>
12091</v>
      </c>
      <c r="J10" s="1909">
        <v>
413</v>
      </c>
      <c r="K10" s="1909">
        <v>
614</v>
      </c>
      <c r="L10" s="1909">
        <v>
8847</v>
      </c>
      <c r="M10" s="1909">
        <v>
10376</v>
      </c>
      <c r="N10" s="1909">
        <v>
2497</v>
      </c>
      <c r="O10" s="1909">
        <v>
2577</v>
      </c>
      <c r="P10" s="1909" t="s">
        <v>
374</v>
      </c>
      <c r="Q10" s="1909" t="s">
        <v>
374</v>
      </c>
      <c r="R10" s="1909">
        <v>
209</v>
      </c>
      <c r="S10" s="1909">
        <v>
231</v>
      </c>
      <c r="T10" s="1909">
        <v>
31</v>
      </c>
      <c r="U10" s="1909">
        <v>
31</v>
      </c>
      <c r="V10" s="1911">
        <v>
375</v>
      </c>
      <c r="W10" s="1911">
        <v>
584</v>
      </c>
      <c r="Y10" s="1913"/>
      <c r="Z10" s="1913"/>
    </row>
    <row r="11" spans="1:26" ht="18" customHeight="1">
      <c r="A11" s="1864">
        <v>
5</v>
      </c>
      <c r="B11" s="1909">
        <v>
10649</v>
      </c>
      <c r="C11" s="1909">
        <v>
13270</v>
      </c>
      <c r="D11" s="1909">
        <f t="shared" si="1"/>
        <v>
30475</v>
      </c>
      <c r="E11" s="1909">
        <f t="shared" si="2"/>
        <v>
36999</v>
      </c>
      <c r="F11" s="1909">
        <v>
8991</v>
      </c>
      <c r="G11" s="1909">
        <v>
11294</v>
      </c>
      <c r="H11" s="1909">
        <v>
9586</v>
      </c>
      <c r="I11" s="1909">
        <v>
12050</v>
      </c>
      <c r="J11" s="1912">
        <v>
404</v>
      </c>
      <c r="K11" s="1912">
        <v>
594</v>
      </c>
      <c r="L11" s="1909">
        <v>
8779</v>
      </c>
      <c r="M11" s="1909">
        <v>
10246</v>
      </c>
      <c r="N11" s="1909">
        <v>
2485</v>
      </c>
      <c r="O11" s="1909">
        <v>
2567</v>
      </c>
      <c r="P11" s="1912" t="s">
        <v>
374</v>
      </c>
      <c r="Q11" s="1912" t="s">
        <v>
374</v>
      </c>
      <c r="R11" s="1912">
        <v>
200</v>
      </c>
      <c r="S11" s="1912">
        <v>
217</v>
      </c>
      <c r="T11" s="1912">
        <v>
30</v>
      </c>
      <c r="U11" s="1912">
        <v>
31</v>
      </c>
      <c r="V11" s="1911">
        <v>
374</v>
      </c>
      <c r="W11" s="1911">
        <v>
581</v>
      </c>
      <c r="Y11" s="1913"/>
      <c r="Z11" s="1913"/>
    </row>
    <row r="12" spans="1:26" ht="18" customHeight="1">
      <c r="A12" s="1864">
        <v>
6</v>
      </c>
      <c r="B12" s="1909">
        <v>
10627</v>
      </c>
      <c r="C12" s="1909">
        <v>
13225</v>
      </c>
      <c r="D12" s="1909">
        <f t="shared" si="1"/>
        <v>
30626</v>
      </c>
      <c r="E12" s="1909">
        <f t="shared" si="2"/>
        <v>
37204</v>
      </c>
      <c r="F12" s="1909">
        <v>
9059</v>
      </c>
      <c r="G12" s="1909">
        <v>
11370</v>
      </c>
      <c r="H12" s="1909">
        <v>
9621</v>
      </c>
      <c r="I12" s="1909">
        <v>
12087</v>
      </c>
      <c r="J12" s="1912">
        <v>
408</v>
      </c>
      <c r="K12" s="1912">
        <v>
600</v>
      </c>
      <c r="L12" s="1909">
        <v>
8826</v>
      </c>
      <c r="M12" s="1909">
        <v>
10334</v>
      </c>
      <c r="N12" s="1909">
        <v>
2484</v>
      </c>
      <c r="O12" s="1909">
        <v>
2566</v>
      </c>
      <c r="P12" s="1912" t="s">
        <v>
374</v>
      </c>
      <c r="Q12" s="1912" t="s">
        <v>
374</v>
      </c>
      <c r="R12" s="1912">
        <v>
201</v>
      </c>
      <c r="S12" s="1912">
        <v>
220</v>
      </c>
      <c r="T12" s="1912">
        <v>
27</v>
      </c>
      <c r="U12" s="1912">
        <v>
27</v>
      </c>
      <c r="V12" s="1911">
        <v>
373</v>
      </c>
      <c r="W12" s="1911">
        <v>
581</v>
      </c>
      <c r="Y12" s="1913"/>
      <c r="Z12" s="1913"/>
    </row>
    <row r="13" spans="1:26" ht="18" customHeight="1">
      <c r="A13" s="1864">
        <v>
7</v>
      </c>
      <c r="B13" s="1909">
        <v>
10636</v>
      </c>
      <c r="C13" s="1909">
        <v>
13223</v>
      </c>
      <c r="D13" s="1909">
        <f t="shared" si="1"/>
        <v>
30678</v>
      </c>
      <c r="E13" s="1909">
        <f t="shared" si="2"/>
        <v>
37167</v>
      </c>
      <c r="F13" s="1909">
        <v>
9084</v>
      </c>
      <c r="G13" s="1909">
        <v>
11390</v>
      </c>
      <c r="H13" s="1909">
        <v>
9653</v>
      </c>
      <c r="I13" s="1909">
        <v>
12102</v>
      </c>
      <c r="J13" s="1912">
        <v>
410</v>
      </c>
      <c r="K13" s="1912">
        <v>
599</v>
      </c>
      <c r="L13" s="1909">
        <v>
8828</v>
      </c>
      <c r="M13" s="1909">
        <v>
10276</v>
      </c>
      <c r="N13" s="1909">
        <v>
2483</v>
      </c>
      <c r="O13" s="1909">
        <v>
2562</v>
      </c>
      <c r="P13" s="1912" t="s">
        <v>
374</v>
      </c>
      <c r="Q13" s="1912" t="s">
        <v>
374</v>
      </c>
      <c r="R13" s="1912">
        <v>
201</v>
      </c>
      <c r="S13" s="1912">
        <v>
219</v>
      </c>
      <c r="T13" s="1912">
        <v>
19</v>
      </c>
      <c r="U13" s="1912">
        <v>
19</v>
      </c>
      <c r="V13" s="1911">
        <v>
370</v>
      </c>
      <c r="W13" s="1911">
        <v>
576</v>
      </c>
      <c r="Y13" s="1913"/>
      <c r="Z13" s="1913"/>
    </row>
    <row r="14" spans="1:26" ht="18" customHeight="1">
      <c r="A14" s="1864">
        <v>
8</v>
      </c>
      <c r="B14" s="1909">
        <v>
10647</v>
      </c>
      <c r="C14" s="1909">
        <v>
13230</v>
      </c>
      <c r="D14" s="1909">
        <f t="shared" si="1"/>
        <v>
30672</v>
      </c>
      <c r="E14" s="1909">
        <f t="shared" si="2"/>
        <v>
37183</v>
      </c>
      <c r="F14" s="1909">
        <v>
9056</v>
      </c>
      <c r="G14" s="1909">
        <v>
11338</v>
      </c>
      <c r="H14" s="1909">
        <v>
9646</v>
      </c>
      <c r="I14" s="1909">
        <v>
12087</v>
      </c>
      <c r="J14" s="1912">
        <v>
410</v>
      </c>
      <c r="K14" s="1912">
        <v>
596</v>
      </c>
      <c r="L14" s="1909">
        <v>
8839</v>
      </c>
      <c r="M14" s="1909">
        <v>
10342</v>
      </c>
      <c r="N14" s="1909">
        <v>
2482</v>
      </c>
      <c r="O14" s="1909">
        <v>
2561</v>
      </c>
      <c r="P14" s="1912" t="s">
        <v>
374</v>
      </c>
      <c r="Q14" s="1912" t="s">
        <v>
374</v>
      </c>
      <c r="R14" s="1912">
        <v>
204</v>
      </c>
      <c r="S14" s="1912">
        <v>
224</v>
      </c>
      <c r="T14" s="1912">
        <v>
35</v>
      </c>
      <c r="U14" s="1912">
        <v>
35</v>
      </c>
      <c r="V14" s="1911">
        <v>
367</v>
      </c>
      <c r="W14" s="1911">
        <v>
572</v>
      </c>
      <c r="Y14" s="1913"/>
      <c r="Z14" s="1913"/>
    </row>
    <row r="15" spans="1:26" ht="18" customHeight="1">
      <c r="A15" s="1864">
        <v>
9</v>
      </c>
      <c r="B15" s="1909">
        <v>
10644</v>
      </c>
      <c r="C15" s="1909">
        <v>
13212</v>
      </c>
      <c r="D15" s="1909">
        <f t="shared" si="1"/>
        <v>
30736</v>
      </c>
      <c r="E15" s="1909">
        <f t="shared" si="2"/>
        <v>
37214</v>
      </c>
      <c r="F15" s="1909">
        <v>
9090</v>
      </c>
      <c r="G15" s="1909">
        <v>
11390</v>
      </c>
      <c r="H15" s="1909">
        <v>
9657</v>
      </c>
      <c r="I15" s="1909">
        <v>
12099</v>
      </c>
      <c r="J15" s="1912">
        <v>
409</v>
      </c>
      <c r="K15" s="1912">
        <v>
594</v>
      </c>
      <c r="L15" s="1909">
        <v>
8864</v>
      </c>
      <c r="M15" s="1909">
        <v>
10314</v>
      </c>
      <c r="N15" s="1909">
        <v>
2482</v>
      </c>
      <c r="O15" s="1909">
        <v>
2561</v>
      </c>
      <c r="P15" s="1912">
        <v>
1</v>
      </c>
      <c r="Q15" s="1912">
        <v>
1</v>
      </c>
      <c r="R15" s="1912">
        <v>
205</v>
      </c>
      <c r="S15" s="1912">
        <v>
227</v>
      </c>
      <c r="T15" s="1912">
        <v>
28</v>
      </c>
      <c r="U15" s="1912">
        <v>
28</v>
      </c>
      <c r="V15" s="1911">
        <v>
369</v>
      </c>
      <c r="W15" s="1911">
        <v>
574</v>
      </c>
      <c r="Y15" s="1913"/>
      <c r="Z15" s="1913"/>
    </row>
    <row r="16" spans="1:26" ht="18" customHeight="1">
      <c r="A16" s="1864">
        <v>
10</v>
      </c>
      <c r="B16" s="1909">
        <v>
10648</v>
      </c>
      <c r="C16" s="1909">
        <v>
13233</v>
      </c>
      <c r="D16" s="1909">
        <f t="shared" si="1"/>
        <v>
30766</v>
      </c>
      <c r="E16" s="1909">
        <f t="shared" si="2"/>
        <v>
37315</v>
      </c>
      <c r="F16" s="1909">
        <v>
9083</v>
      </c>
      <c r="G16" s="1909">
        <v>
11389</v>
      </c>
      <c r="H16" s="1909">
        <v>
9648</v>
      </c>
      <c r="I16" s="1909">
        <v>
12107</v>
      </c>
      <c r="J16" s="1912">
        <v>
411</v>
      </c>
      <c r="K16" s="1912">
        <v>
598</v>
      </c>
      <c r="L16" s="1909">
        <v>
8877</v>
      </c>
      <c r="M16" s="1909">
        <v>
10371</v>
      </c>
      <c r="N16" s="1909">
        <v>
2504</v>
      </c>
      <c r="O16" s="1909">
        <v>
2584</v>
      </c>
      <c r="P16" s="1912" t="s">
        <v>
374</v>
      </c>
      <c r="Q16" s="1912" t="s">
        <v>
374</v>
      </c>
      <c r="R16" s="1912">
        <v>
204</v>
      </c>
      <c r="S16" s="1912">
        <v>
227</v>
      </c>
      <c r="T16" s="1912">
        <v>
39</v>
      </c>
      <c r="U16" s="1912">
        <v>
39</v>
      </c>
      <c r="V16" s="1911">
        <v>
369</v>
      </c>
      <c r="W16" s="1911">
        <v>
573</v>
      </c>
      <c r="Y16" s="1913"/>
      <c r="Z16" s="1913"/>
    </row>
    <row r="17" spans="1:26" ht="18" customHeight="1">
      <c r="A17" s="1864">
        <v>
11</v>
      </c>
      <c r="B17" s="1909">
        <v>
10659</v>
      </c>
      <c r="C17" s="1909">
        <v>
13254</v>
      </c>
      <c r="D17" s="1909">
        <f t="shared" si="1"/>
        <v>
30984</v>
      </c>
      <c r="E17" s="1909">
        <f t="shared" si="2"/>
        <v>
37605</v>
      </c>
      <c r="F17" s="1909">
        <v>
9201</v>
      </c>
      <c r="G17" s="1909">
        <v>
11545</v>
      </c>
      <c r="H17" s="1909">
        <v>
9697</v>
      </c>
      <c r="I17" s="1909">
        <v>
12166</v>
      </c>
      <c r="J17" s="1912">
        <v>
413</v>
      </c>
      <c r="K17" s="1912">
        <v>
596</v>
      </c>
      <c r="L17" s="1909">
        <v>
8924</v>
      </c>
      <c r="M17" s="1909">
        <v>
10445</v>
      </c>
      <c r="N17" s="1909">
        <v>
2519</v>
      </c>
      <c r="O17" s="1909">
        <v>
2601</v>
      </c>
      <c r="P17" s="1912">
        <v>
1</v>
      </c>
      <c r="Q17" s="1912">
        <v>
1</v>
      </c>
      <c r="R17" s="1912">
        <v>
208</v>
      </c>
      <c r="S17" s="1912">
        <v>
230</v>
      </c>
      <c r="T17" s="1912">
        <v>
21</v>
      </c>
      <c r="U17" s="1912">
        <v>
21</v>
      </c>
      <c r="V17" s="1911">
        <v>
371</v>
      </c>
      <c r="W17" s="1911">
        <v>
581</v>
      </c>
      <c r="Y17" s="1913"/>
      <c r="Z17" s="1913"/>
    </row>
    <row r="18" spans="1:26" ht="18" customHeight="1">
      <c r="A18" s="1864">
        <v>
12</v>
      </c>
      <c r="B18" s="1909">
        <v>
10685</v>
      </c>
      <c r="C18" s="1909">
        <v>
13288</v>
      </c>
      <c r="D18" s="1909">
        <f t="shared" si="1"/>
        <v>
31091</v>
      </c>
      <c r="E18" s="1909">
        <f t="shared" si="2"/>
        <v>
37732</v>
      </c>
      <c r="F18" s="1909">
        <v>
9205</v>
      </c>
      <c r="G18" s="1909">
        <v>
11555</v>
      </c>
      <c r="H18" s="1909">
        <v>
9710</v>
      </c>
      <c r="I18" s="1909">
        <v>
12174</v>
      </c>
      <c r="J18" s="1912">
        <v>
415</v>
      </c>
      <c r="K18" s="1912">
        <v>
598</v>
      </c>
      <c r="L18" s="1909">
        <v>
8986</v>
      </c>
      <c r="M18" s="1909">
        <v>
10531</v>
      </c>
      <c r="N18" s="1909">
        <v>
2536</v>
      </c>
      <c r="O18" s="1909">
        <v>
2613</v>
      </c>
      <c r="P18" s="1912">
        <v>
1</v>
      </c>
      <c r="Q18" s="1912">
        <v>
1</v>
      </c>
      <c r="R18" s="1912">
        <v>
206</v>
      </c>
      <c r="S18" s="1912">
        <v>
228</v>
      </c>
      <c r="T18" s="1912">
        <v>
32</v>
      </c>
      <c r="U18" s="1912">
        <v>
32</v>
      </c>
      <c r="V18" s="1911">
        <v>
370</v>
      </c>
      <c r="W18" s="1911">
        <v>
576</v>
      </c>
      <c r="Y18" s="1913"/>
      <c r="Z18" s="1913"/>
    </row>
    <row r="19" spans="1:26" ht="18" customHeight="1">
      <c r="A19" s="1864">
        <v>
1</v>
      </c>
      <c r="B19" s="1909">
        <v>
10671</v>
      </c>
      <c r="C19" s="1909">
        <v>
13256</v>
      </c>
      <c r="D19" s="1909">
        <f t="shared" si="1"/>
        <v>
30923</v>
      </c>
      <c r="E19" s="1909">
        <f t="shared" si="2"/>
        <v>
37474</v>
      </c>
      <c r="F19" s="1909">
        <v>
9191</v>
      </c>
      <c r="G19" s="1909">
        <v>
11508</v>
      </c>
      <c r="H19" s="1909">
        <v>
9713</v>
      </c>
      <c r="I19" s="1909">
        <v>
12160</v>
      </c>
      <c r="J19" s="1912">
        <v>
408</v>
      </c>
      <c r="K19" s="1912">
        <v>
590</v>
      </c>
      <c r="L19" s="1909">
        <v>
8847</v>
      </c>
      <c r="M19" s="1909">
        <v>
10356</v>
      </c>
      <c r="N19" s="1909">
        <v>
2537</v>
      </c>
      <c r="O19" s="1909">
        <v>
2610</v>
      </c>
      <c r="P19" s="1912" t="s">
        <v>
374</v>
      </c>
      <c r="Q19" s="1912" t="s">
        <v>
374</v>
      </c>
      <c r="R19" s="1912">
        <v>
210</v>
      </c>
      <c r="S19" s="1912">
        <v>
233</v>
      </c>
      <c r="T19" s="1912">
        <v>
17</v>
      </c>
      <c r="U19" s="1912">
        <v>
17</v>
      </c>
      <c r="V19" s="1911">
        <v>
368</v>
      </c>
      <c r="W19" s="1911">
        <v>
573</v>
      </c>
      <c r="Y19" s="1913"/>
      <c r="Z19" s="1913"/>
    </row>
    <row r="20" spans="1:26" ht="18" customHeight="1">
      <c r="A20" s="1864">
        <v>
2</v>
      </c>
      <c r="B20" s="1909">
        <v>
10652</v>
      </c>
      <c r="C20" s="1909">
        <v>
13246</v>
      </c>
      <c r="D20" s="1909">
        <f t="shared" si="1"/>
        <v>
30826</v>
      </c>
      <c r="E20" s="1909">
        <f t="shared" si="2"/>
        <v>
37333</v>
      </c>
      <c r="F20" s="1909">
        <v>
9213</v>
      </c>
      <c r="G20" s="1909">
        <v>
11544</v>
      </c>
      <c r="H20" s="1909">
        <v>
9704</v>
      </c>
      <c r="I20" s="1909">
        <v>
12155</v>
      </c>
      <c r="J20" s="1912">
        <v>
408</v>
      </c>
      <c r="K20" s="1912">
        <v>
592</v>
      </c>
      <c r="L20" s="1909">
        <v>
8763</v>
      </c>
      <c r="M20" s="1909">
        <v>
10210</v>
      </c>
      <c r="N20" s="1909">
        <v>
2499</v>
      </c>
      <c r="O20" s="1909">
        <v>
2570</v>
      </c>
      <c r="P20" s="1912">
        <v>
1</v>
      </c>
      <c r="Q20" s="1912">
        <v>
1</v>
      </c>
      <c r="R20" s="1912">
        <v>
208</v>
      </c>
      <c r="S20" s="1912">
        <v>
231</v>
      </c>
      <c r="T20" s="1912">
        <v>
30</v>
      </c>
      <c r="U20" s="1912">
        <v>
30</v>
      </c>
      <c r="V20" s="1911">
        <v>
367</v>
      </c>
      <c r="W20" s="1911">
        <v>
570</v>
      </c>
      <c r="Y20" s="1910"/>
      <c r="Z20" s="1910"/>
    </row>
    <row r="21" spans="1:26" ht="18" customHeight="1">
      <c r="A21" s="1878">
        <v>
3</v>
      </c>
      <c r="B21" s="1908">
        <v>
10648</v>
      </c>
      <c r="C21" s="1908">
        <v>
13233</v>
      </c>
      <c r="D21" s="1909">
        <f t="shared" si="1"/>
        <v>
31031</v>
      </c>
      <c r="E21" s="1909">
        <f t="shared" si="2"/>
        <v>
37652</v>
      </c>
      <c r="F21" s="1908">
        <v>
9221</v>
      </c>
      <c r="G21" s="1908">
        <v>
11565</v>
      </c>
      <c r="H21" s="1908">
        <v>
9697</v>
      </c>
      <c r="I21" s="1908">
        <v>
12150</v>
      </c>
      <c r="J21" s="1907">
        <v>
408</v>
      </c>
      <c r="K21" s="1907">
        <v>
591</v>
      </c>
      <c r="L21" s="1908">
        <v>
8933</v>
      </c>
      <c r="M21" s="1908">
        <v>
10468</v>
      </c>
      <c r="N21" s="1908">
        <v>
2496</v>
      </c>
      <c r="O21" s="1908">
        <v>
2568</v>
      </c>
      <c r="P21" s="1907" t="s">
        <v>
374</v>
      </c>
      <c r="Q21" s="1907" t="s">
        <v>
374</v>
      </c>
      <c r="R21" s="1907">
        <v>
230</v>
      </c>
      <c r="S21" s="1907">
        <v>
264</v>
      </c>
      <c r="T21" s="1907">
        <v>
46</v>
      </c>
      <c r="U21" s="1907">
        <v>
46</v>
      </c>
      <c r="V21" s="1907">
        <v>
369</v>
      </c>
      <c r="W21" s="1907">
        <v>
573</v>
      </c>
    </row>
    <row r="22" spans="1:26" s="211" customFormat="1" ht="15" customHeight="1">
      <c r="A22" s="212" t="s">
        <v>
2980</v>
      </c>
      <c r="B22" s="1382"/>
      <c r="C22" s="1382"/>
      <c r="D22" s="1382"/>
      <c r="E22" s="1382"/>
      <c r="F22" s="1382"/>
      <c r="G22" s="1382"/>
    </row>
    <row r="23" spans="1:26" s="211" customFormat="1" ht="15" customHeight="1">
      <c r="A23" s="212" t="s">
        <v>
2979</v>
      </c>
      <c r="G23" s="212"/>
    </row>
    <row r="24" spans="1:26" s="211" customFormat="1" ht="15" customHeight="1">
      <c r="A24" s="212" t="s">
        <v>
2978</v>
      </c>
    </row>
    <row r="28" spans="1:26">
      <c r="F28" s="1865"/>
    </row>
  </sheetData>
  <mergeCells count="16">
    <mergeCell ref="J6:K6"/>
    <mergeCell ref="A3:W3"/>
    <mergeCell ref="R6:S6"/>
    <mergeCell ref="T6:U6"/>
    <mergeCell ref="V6:W6"/>
    <mergeCell ref="A5:B5"/>
    <mergeCell ref="P6:Q6"/>
    <mergeCell ref="N6:O6"/>
    <mergeCell ref="B6:C6"/>
    <mergeCell ref="L6:M6"/>
    <mergeCell ref="A6:A7"/>
    <mergeCell ref="A1:D1"/>
    <mergeCell ref="A2:D2"/>
    <mergeCell ref="D6:E6"/>
    <mergeCell ref="F6:G6"/>
    <mergeCell ref="H6:I6"/>
  </mergeCells>
  <phoneticPr fontId="25"/>
  <pageMargins left="0.70866141732283472" right="0.70866141732283472" top="0.74803149606299213" bottom="0.74803149606299213" header="0.31496062992125984" footer="0.3149606299212598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Z18"/>
  <sheetViews>
    <sheetView zoomScale="85" zoomScaleNormal="85" zoomScaleSheetLayoutView="100" workbookViewId="0">
      <selection activeCell="B23" sqref="B23"/>
    </sheetView>
  </sheetViews>
  <sheetFormatPr defaultColWidth="9" defaultRowHeight="14.25"/>
  <cols>
    <col min="1" max="1" width="12.625" style="1443" customWidth="1"/>
    <col min="2" max="12" width="16.125" style="1443" customWidth="1"/>
    <col min="13" max="14" width="4.75" style="1443" customWidth="1"/>
    <col min="15" max="16384" width="9" style="144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367" customFormat="1" ht="25.9" customHeight="1">
      <c r="A3" s="4649" t="s">
        <v>
9174</v>
      </c>
      <c r="B3" s="4649"/>
      <c r="C3" s="4649"/>
      <c r="D3" s="4649"/>
      <c r="E3" s="4649"/>
      <c r="F3" s="4649"/>
      <c r="G3" s="4649"/>
      <c r="H3" s="4649"/>
      <c r="I3" s="4649"/>
      <c r="J3" s="4649"/>
      <c r="K3" s="4649"/>
      <c r="L3" s="4649"/>
    </row>
    <row r="4" spans="1:26" s="211" customFormat="1" ht="15" customHeight="1">
      <c r="A4" s="222"/>
      <c r="B4" s="222"/>
      <c r="C4" s="222"/>
      <c r="D4" s="222"/>
      <c r="E4" s="222"/>
      <c r="F4" s="222"/>
      <c r="G4" s="222"/>
      <c r="H4" s="222"/>
      <c r="I4" s="222"/>
      <c r="J4" s="222"/>
      <c r="K4" s="222"/>
      <c r="L4" s="222"/>
    </row>
    <row r="5" spans="1:26" s="211" customFormat="1" ht="15" customHeight="1" thickBot="1">
      <c r="A5" s="1749" t="s">
        <v>
9288</v>
      </c>
      <c r="L5" s="486" t="s">
        <v>
4346</v>
      </c>
    </row>
    <row r="6" spans="1:26" ht="35.1" customHeight="1" thickTop="1">
      <c r="A6" s="1923" t="s">
        <v>
2180</v>
      </c>
      <c r="B6" s="1545" t="s">
        <v>
23</v>
      </c>
      <c r="C6" s="1922" t="s">
        <v>
2991</v>
      </c>
      <c r="D6" s="1545" t="s">
        <v>
2990</v>
      </c>
      <c r="E6" s="1545" t="s">
        <v>
2989</v>
      </c>
      <c r="F6" s="1545" t="s">
        <v>
2998</v>
      </c>
      <c r="G6" s="1545" t="s">
        <v>
2988</v>
      </c>
      <c r="H6" s="1545" t="s">
        <v>
2986</v>
      </c>
      <c r="I6" s="1545" t="s">
        <v>
2985</v>
      </c>
      <c r="J6" s="1545" t="s">
        <v>
2984</v>
      </c>
      <c r="K6" s="1545" t="s">
        <v>
2997</v>
      </c>
      <c r="L6" s="1921" t="s">
        <v>
2996</v>
      </c>
      <c r="M6" s="1920"/>
      <c r="N6" s="1920"/>
    </row>
    <row r="7" spans="1:26" ht="18" customHeight="1">
      <c r="A7" s="227" t="s">
        <v>
4345</v>
      </c>
      <c r="B7" s="1919">
        <v>
26249263986</v>
      </c>
      <c r="C7" s="1918">
        <v>
8357674960</v>
      </c>
      <c r="D7" s="1918">
        <v>
5592799738</v>
      </c>
      <c r="E7" s="1918">
        <v>
94789919</v>
      </c>
      <c r="F7" s="1918">
        <v>
602890077</v>
      </c>
      <c r="G7" s="1918">
        <v>
11350904499</v>
      </c>
      <c r="H7" s="1918">
        <v>
528580</v>
      </c>
      <c r="I7" s="1918">
        <v>
53858728</v>
      </c>
      <c r="J7" s="1918">
        <v>
55631868</v>
      </c>
      <c r="K7" s="1918">
        <v>
140185617</v>
      </c>
      <c r="L7" s="1918" t="s">
        <v>
374</v>
      </c>
    </row>
    <row r="8" spans="1:26" ht="18" customHeight="1">
      <c r="A8" s="227">
        <v>
30</v>
      </c>
      <c r="B8" s="583">
        <v>
26182687447</v>
      </c>
      <c r="C8" s="582">
        <v>
8100231500</v>
      </c>
      <c r="D8" s="582">
        <v>
5629052820</v>
      </c>
      <c r="E8" s="582">
        <v>
83504029</v>
      </c>
      <c r="F8" s="582">
        <v>
633165344</v>
      </c>
      <c r="G8" s="582">
        <v>
11493976768</v>
      </c>
      <c r="H8" s="582">
        <v>
873730</v>
      </c>
      <c r="I8" s="582">
        <v>
41608596</v>
      </c>
      <c r="J8" s="582">
        <v>
71147299</v>
      </c>
      <c r="K8" s="582">
        <v>
129127361</v>
      </c>
      <c r="L8" s="582" t="s">
        <v>
374</v>
      </c>
      <c r="M8" s="1398"/>
      <c r="N8" s="1398"/>
    </row>
    <row r="9" spans="1:26" s="1398" customFormat="1" ht="18" customHeight="1">
      <c r="A9" s="227" t="s">
        <v>
465</v>
      </c>
      <c r="B9" s="583">
        <v>
25865023335</v>
      </c>
      <c r="C9" s="582">
        <v>
7908766331</v>
      </c>
      <c r="D9" s="582">
        <v>
5599033317</v>
      </c>
      <c r="E9" s="582">
        <v>
73567672</v>
      </c>
      <c r="F9" s="582">
        <v>
626775324</v>
      </c>
      <c r="G9" s="582">
        <v>
11428775860</v>
      </c>
      <c r="H9" s="582" t="s">
        <v>
374</v>
      </c>
      <c r="I9" s="582">
        <v>
33346704</v>
      </c>
      <c r="J9" s="582">
        <v>
67548838</v>
      </c>
      <c r="K9" s="582">
        <v>
127209289</v>
      </c>
      <c r="L9" s="582" t="s">
        <v>
374</v>
      </c>
      <c r="M9" s="1443"/>
      <c r="N9" s="1443"/>
    </row>
    <row r="10" spans="1:26" ht="18" customHeight="1">
      <c r="A10" s="1702">
        <v>
2</v>
      </c>
      <c r="B10" s="583">
        <v>
25442318163</v>
      </c>
      <c r="C10" s="582">
        <v>
7778615585</v>
      </c>
      <c r="D10" s="582">
        <v>
5580218217</v>
      </c>
      <c r="E10" s="582">
        <v>
75711143</v>
      </c>
      <c r="F10" s="582">
        <v>
610032421</v>
      </c>
      <c r="G10" s="582">
        <v>
11164147739</v>
      </c>
      <c r="H10" s="582">
        <v>
659400</v>
      </c>
      <c r="I10" s="582">
        <v>
29753833</v>
      </c>
      <c r="J10" s="582">
        <v>
70243830</v>
      </c>
      <c r="K10" s="582">
        <v>
130938645</v>
      </c>
      <c r="L10" s="582">
        <v>
1997350</v>
      </c>
    </row>
    <row r="11" spans="1:26" s="1440" customFormat="1" ht="18" customHeight="1">
      <c r="A11" s="1439">
        <v>
3</v>
      </c>
      <c r="B11" s="1700">
        <f>
SUM(C11:L11)</f>
        <v>
25633136865</v>
      </c>
      <c r="C11" s="311">
        <v>
7716971832</v>
      </c>
      <c r="D11" s="311">
        <v>
5586444546</v>
      </c>
      <c r="E11" s="311">
        <v>
66124541</v>
      </c>
      <c r="F11" s="311">
        <v>
619339323</v>
      </c>
      <c r="G11" s="311">
        <v>
11432178636</v>
      </c>
      <c r="H11" s="311">
        <v>
24000</v>
      </c>
      <c r="I11" s="311">
        <v>
27410543</v>
      </c>
      <c r="J11" s="311">
        <v>
66831720</v>
      </c>
      <c r="K11" s="311">
        <v>
111403855</v>
      </c>
      <c r="L11" s="311">
        <v>
6407869</v>
      </c>
    </row>
    <row r="12" spans="1:26" s="211" customFormat="1" ht="15" customHeight="1">
      <c r="A12" s="1382" t="s">
        <v>
2995</v>
      </c>
      <c r="B12" s="1382"/>
      <c r="C12" s="1382"/>
      <c r="D12" s="1382"/>
    </row>
    <row r="13" spans="1:26" s="211" customFormat="1" ht="15" customHeight="1">
      <c r="A13" s="212" t="s">
        <v>
2994</v>
      </c>
      <c r="B13" s="212"/>
      <c r="C13" s="212"/>
      <c r="D13" s="212"/>
    </row>
    <row r="18" spans="4:4">
      <c r="D18" s="1865"/>
    </row>
  </sheetData>
  <mergeCells count="3">
    <mergeCell ref="A3:L3"/>
    <mergeCell ref="A1:D1"/>
    <mergeCell ref="A2:D2"/>
  </mergeCells>
  <phoneticPr fontId="25"/>
  <pageMargins left="0.70866141732283472" right="0.70866141732283472" top="0.74803149606299213" bottom="0.74803149606299213" header="0.31496062992125984" footer="0.31496062992125984"/>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pageSetUpPr fitToPage="1"/>
  </sheetPr>
  <dimension ref="A1:D15"/>
  <sheetViews>
    <sheetView zoomScaleNormal="100" zoomScaleSheetLayoutView="100" workbookViewId="0">
      <selection activeCell="B23" sqref="B23"/>
    </sheetView>
  </sheetViews>
  <sheetFormatPr defaultColWidth="9" defaultRowHeight="13.5"/>
  <cols>
    <col min="1" max="1" width="22.625" style="79" customWidth="1"/>
    <col min="2" max="4" width="32.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6.1" customHeight="1">
      <c r="A3" s="4574" t="s">
        <v>
9175</v>
      </c>
      <c r="B3" s="4574"/>
      <c r="C3" s="4574"/>
      <c r="D3" s="4574"/>
    </row>
    <row r="4" spans="1:4" s="82" customFormat="1" ht="15" customHeight="1">
      <c r="A4" s="104"/>
      <c r="B4" s="104"/>
      <c r="C4" s="104"/>
      <c r="D4" s="104"/>
    </row>
    <row r="5" spans="1:4" s="82" customFormat="1" ht="15" customHeight="1" thickBot="1">
      <c r="A5" s="3130"/>
      <c r="B5" s="49"/>
      <c r="D5" s="42" t="s">
        <v>
4131</v>
      </c>
    </row>
    <row r="6" spans="1:4" s="85" customFormat="1" ht="18" customHeight="1" thickTop="1">
      <c r="A6" s="3132" t="s">
        <v>
2305</v>
      </c>
      <c r="B6" s="3124" t="s">
        <v>
5750</v>
      </c>
      <c r="C6" s="3124" t="s">
        <v>
5907</v>
      </c>
      <c r="D6" s="3126" t="s">
        <v>
6449</v>
      </c>
    </row>
    <row r="7" spans="1:4" s="56" customFormat="1" ht="18" customHeight="1">
      <c r="A7" s="71"/>
      <c r="B7" s="70" t="s">
        <v>
2982</v>
      </c>
      <c r="C7" s="3026" t="s">
        <v>
4</v>
      </c>
      <c r="D7" s="3026" t="s">
        <v>
419</v>
      </c>
    </row>
    <row r="8" spans="1:4" s="85" customFormat="1" ht="18" customHeight="1">
      <c r="A8" s="94" t="s">
        <v>
4103</v>
      </c>
      <c r="B8" s="97">
        <v>
10721</v>
      </c>
      <c r="C8" s="22">
        <v>
13843</v>
      </c>
      <c r="D8" s="2436">
        <v>
30.7</v>
      </c>
    </row>
    <row r="9" spans="1:4" s="85" customFormat="1" ht="18" customHeight="1">
      <c r="A9" s="94">
        <v>
30</v>
      </c>
      <c r="B9" s="97">
        <v>
10743</v>
      </c>
      <c r="C9" s="22">
        <v>
13710</v>
      </c>
      <c r="D9" s="2436">
        <v>
30.3</v>
      </c>
    </row>
    <row r="10" spans="1:4" s="85" customFormat="1" ht="18" customHeight="1">
      <c r="A10" s="94" t="s">
        <v>
465</v>
      </c>
      <c r="B10" s="97">
        <v>
10729</v>
      </c>
      <c r="C10" s="22">
        <v>
13622</v>
      </c>
      <c r="D10" s="2436">
        <v>
29.9</v>
      </c>
    </row>
    <row r="11" spans="1:4" s="85" customFormat="1" ht="18" customHeight="1">
      <c r="A11" s="94">
        <v>
2</v>
      </c>
      <c r="B11" s="97">
        <v>
10686</v>
      </c>
      <c r="C11" s="22">
        <v>
13394</v>
      </c>
      <c r="D11" s="2436">
        <v>
29.5</v>
      </c>
    </row>
    <row r="12" spans="1:4" s="91" customFormat="1" ht="18" customHeight="1">
      <c r="A12" s="2482">
        <v>
3</v>
      </c>
      <c r="B12" s="274">
        <v>
10704</v>
      </c>
      <c r="C12" s="2484">
        <v>
13306</v>
      </c>
      <c r="D12" s="2538">
        <v>
29.5</v>
      </c>
    </row>
    <row r="13" spans="1:4" s="105" customFormat="1" ht="15" customHeight="1">
      <c r="A13" s="3077" t="s">
        <v>
6448</v>
      </c>
      <c r="B13" s="106"/>
      <c r="C13" s="106"/>
      <c r="D13" s="106"/>
    </row>
    <row r="14" spans="1:4" s="105" customFormat="1" ht="15" customHeight="1">
      <c r="A14" s="3136" t="s">
        <v>
6447</v>
      </c>
      <c r="B14" s="106"/>
      <c r="C14" s="106"/>
      <c r="D14" s="106"/>
    </row>
    <row r="15" spans="1:4" s="105" customFormat="1" ht="15" customHeight="1">
      <c r="A15" s="3136" t="s">
        <v>
7448</v>
      </c>
      <c r="B15" s="106"/>
      <c r="C15" s="106"/>
      <c r="D15" s="106"/>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13"/>
  <sheetViews>
    <sheetView zoomScaleNormal="100" zoomScaleSheetLayoutView="100" workbookViewId="0">
      <selection activeCell="B23" sqref="B23"/>
    </sheetView>
  </sheetViews>
  <sheetFormatPr defaultColWidth="9" defaultRowHeight="13.5"/>
  <cols>
    <col min="1" max="7" width="17.625" style="186" customWidth="1"/>
    <col min="8" max="16384" width="9" style="186"/>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ht="26.1" customHeight="1">
      <c r="A3" s="4654" t="s">
        <v>
10219</v>
      </c>
      <c r="B3" s="4654"/>
      <c r="C3" s="4654"/>
      <c r="D3" s="4654"/>
      <c r="E3" s="4654"/>
      <c r="F3" s="4654"/>
      <c r="G3" s="4654"/>
    </row>
    <row r="4" spans="1:7" ht="15" customHeight="1">
      <c r="A4" s="195"/>
      <c r="B4" s="195"/>
      <c r="C4" s="195"/>
      <c r="D4" s="195"/>
      <c r="E4" s="195"/>
      <c r="F4" s="195"/>
      <c r="G4" s="195"/>
    </row>
    <row r="5" spans="1:7" s="82" customFormat="1" ht="15" customHeight="1" thickBot="1">
      <c r="F5" s="297"/>
      <c r="G5" s="250" t="s">
        <v>
9269</v>
      </c>
    </row>
    <row r="6" spans="1:7" ht="29.25" customHeight="1" thickTop="1">
      <c r="A6" s="4416" t="s">
        <v>
287</v>
      </c>
      <c r="B6" s="4417" t="s">
        <v>
286</v>
      </c>
      <c r="C6" s="4417" t="s">
        <v>
285</v>
      </c>
      <c r="D6" s="4417" t="s">
        <v>
284</v>
      </c>
      <c r="E6" s="4417" t="s">
        <v>
283</v>
      </c>
      <c r="F6" s="4418" t="s">
        <v>
10218</v>
      </c>
      <c r="G6" s="4414" t="s">
        <v>
10217</v>
      </c>
    </row>
    <row r="7" spans="1:7" s="192" customFormat="1" ht="18" customHeight="1">
      <c r="A7" s="32"/>
      <c r="B7" s="424" t="s">
        <v>
4</v>
      </c>
      <c r="C7" s="119" t="s">
        <v>
4</v>
      </c>
      <c r="D7" s="119" t="s">
        <v>
4</v>
      </c>
      <c r="E7" s="119" t="s">
        <v>
4</v>
      </c>
      <c r="F7" s="119" t="s">
        <v>
4</v>
      </c>
      <c r="G7" s="119" t="s">
        <v>
282</v>
      </c>
    </row>
    <row r="8" spans="1:7" ht="18" customHeight="1">
      <c r="A8" s="112" t="s">
        <v>
10212</v>
      </c>
      <c r="B8" s="97">
        <v>
423951</v>
      </c>
      <c r="C8" s="20">
        <v>
347157</v>
      </c>
      <c r="D8" s="20">
        <v>
147688</v>
      </c>
      <c r="E8" s="20">
        <v>
70894</v>
      </c>
      <c r="F8" s="4388" t="s">
        <v>
10213</v>
      </c>
      <c r="G8" s="191">
        <v>
81.900000000000006</v>
      </c>
    </row>
    <row r="9" spans="1:7" ht="18" customHeight="1">
      <c r="A9" s="112" t="s">
        <v>
1648</v>
      </c>
      <c r="B9" s="97">
        <v>
421496</v>
      </c>
      <c r="C9" s="20">
        <v>
345365</v>
      </c>
      <c r="D9" s="20">
        <v>
138986</v>
      </c>
      <c r="E9" s="20">
        <v>
62855</v>
      </c>
      <c r="F9" s="4388" t="s">
        <v>
10214</v>
      </c>
      <c r="G9" s="191">
        <v>
81.900000000000006</v>
      </c>
    </row>
    <row r="10" spans="1:7" ht="18" customHeight="1">
      <c r="A10" s="190" t="s">
        <v>
1510</v>
      </c>
      <c r="B10" s="97">
        <v>
424823</v>
      </c>
      <c r="C10" s="22">
        <v>
343039</v>
      </c>
      <c r="D10" s="22">
        <v>
140272</v>
      </c>
      <c r="E10" s="22">
        <v>
58488</v>
      </c>
      <c r="F10" s="4388" t="s">
        <v>
10215</v>
      </c>
      <c r="G10" s="188">
        <v>
80.7</v>
      </c>
    </row>
    <row r="11" spans="1:7" ht="18" customHeight="1">
      <c r="A11" s="190" t="s">
        <v>
1647</v>
      </c>
      <c r="B11" s="97">
        <v>
442586</v>
      </c>
      <c r="C11" s="22">
        <v>
376235</v>
      </c>
      <c r="D11" s="22">
        <v>
118897</v>
      </c>
      <c r="E11" s="22">
        <v>
52546</v>
      </c>
      <c r="F11" s="189">
        <v>
-66351</v>
      </c>
      <c r="G11" s="188">
        <v>
85</v>
      </c>
    </row>
    <row r="12" spans="1:7" s="296" customFormat="1" ht="18" customHeight="1">
      <c r="A12" s="293" t="s">
        <v>
4071</v>
      </c>
      <c r="B12" s="274">
        <v>
442913</v>
      </c>
      <c r="C12" s="275">
        <v>
372335</v>
      </c>
      <c r="D12" s="275">
        <v>
124277</v>
      </c>
      <c r="E12" s="275">
        <v>
53700</v>
      </c>
      <c r="F12" s="294">
        <v>
-70577</v>
      </c>
      <c r="G12" s="295">
        <v>
84.1</v>
      </c>
    </row>
    <row r="13" spans="1:7" s="82" customFormat="1" ht="15" customHeight="1">
      <c r="A13" s="82" t="s">
        <v>
281</v>
      </c>
    </row>
  </sheetData>
  <mergeCells count="3">
    <mergeCell ref="A1:D1"/>
    <mergeCell ref="A2:D2"/>
    <mergeCell ref="A3:G3"/>
  </mergeCells>
  <phoneticPr fontId="25"/>
  <pageMargins left="0.70866141732283472" right="0.70866141732283472" top="0.74803149606299213" bottom="0.74803149606299213" header="0.31496062992125984" footer="0.3149606299212598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Z26"/>
  <sheetViews>
    <sheetView zoomScaleNormal="100" zoomScaleSheetLayoutView="100" workbookViewId="0">
      <selection activeCell="B23" sqref="B23"/>
    </sheetView>
  </sheetViews>
  <sheetFormatPr defaultColWidth="9" defaultRowHeight="14.25"/>
  <cols>
    <col min="1" max="1" width="14.75" style="24" customWidth="1"/>
    <col min="2" max="7" width="13.75" style="24" customWidth="1"/>
    <col min="8" max="9" width="15.7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6969</v>
      </c>
      <c r="B3" s="4574"/>
      <c r="C3" s="4574"/>
      <c r="D3" s="4574"/>
      <c r="E3" s="4574"/>
      <c r="F3" s="4574"/>
      <c r="G3" s="4574"/>
      <c r="H3" s="4574"/>
      <c r="I3" s="4574"/>
    </row>
    <row r="4" spans="1:26" s="83" customFormat="1" ht="15" customHeight="1">
      <c r="A4" s="104"/>
      <c r="B4" s="104"/>
      <c r="C4" s="104"/>
      <c r="D4" s="104"/>
      <c r="E4" s="104"/>
      <c r="F4" s="104"/>
      <c r="G4" s="104"/>
      <c r="H4" s="104"/>
      <c r="I4" s="104"/>
    </row>
    <row r="5" spans="1:26" s="83" customFormat="1" ht="15" customHeight="1" thickBot="1">
      <c r="A5" s="5585" t="s">
        <v>
9299</v>
      </c>
      <c r="B5" s="5585"/>
    </row>
    <row r="6" spans="1:26" ht="18" customHeight="1" thickTop="1">
      <c r="A6" s="4575" t="s">
        <v>
3005</v>
      </c>
      <c r="B6" s="4579" t="s">
        <v>
23</v>
      </c>
      <c r="C6" s="4579" t="s">
        <v>
3004</v>
      </c>
      <c r="D6" s="4579"/>
      <c r="E6" s="4579"/>
      <c r="F6" s="4579"/>
      <c r="G6" s="4579"/>
      <c r="H6" s="4579" t="s">
        <v>
3003</v>
      </c>
      <c r="I6" s="4681" t="s">
        <v>
3002</v>
      </c>
    </row>
    <row r="7" spans="1:26" ht="18" customHeight="1">
      <c r="A7" s="4576"/>
      <c r="B7" s="4580"/>
      <c r="C7" s="1504" t="s">
        <v>
694</v>
      </c>
      <c r="D7" s="1504" t="s">
        <v>
1520</v>
      </c>
      <c r="E7" s="1504" t="s">
        <v>
3001</v>
      </c>
      <c r="F7" s="1504" t="s">
        <v>
3000</v>
      </c>
      <c r="G7" s="1504" t="s">
        <v>
194</v>
      </c>
      <c r="H7" s="4580"/>
      <c r="I7" s="5224"/>
    </row>
    <row r="8" spans="1:26" ht="18" customHeight="1">
      <c r="A8" s="17" t="s">
        <v>
4345</v>
      </c>
      <c r="B8" s="1913">
        <v>
10614.083333333334</v>
      </c>
      <c r="C8" s="1913">
        <v>
15902</v>
      </c>
      <c r="D8" s="1913">
        <v>
11974</v>
      </c>
      <c r="E8" s="1913">
        <v>
2336</v>
      </c>
      <c r="F8" s="107">
        <v>
366</v>
      </c>
      <c r="G8" s="1913">
        <v>
1226</v>
      </c>
      <c r="H8" s="1913">
        <v>
3029</v>
      </c>
      <c r="I8" s="1910">
        <v>
108438</v>
      </c>
    </row>
    <row r="9" spans="1:26" ht="18" customHeight="1">
      <c r="A9" s="17">
        <v>
30</v>
      </c>
      <c r="B9" s="1913">
        <v>
10674.5</v>
      </c>
      <c r="C9" s="1913">
        <v>
15890</v>
      </c>
      <c r="D9" s="1913">
        <v>
11680</v>
      </c>
      <c r="E9" s="1913">
        <v>
2530</v>
      </c>
      <c r="F9" s="1913">
        <v>
337</v>
      </c>
      <c r="G9" s="1913">
        <v>
1343</v>
      </c>
      <c r="H9" s="1913">
        <v>
2775</v>
      </c>
      <c r="I9" s="1913">
        <v>
109429</v>
      </c>
    </row>
    <row r="10" spans="1:26" ht="18" customHeight="1">
      <c r="A10" s="17" t="s">
        <v>
2819</v>
      </c>
      <c r="B10" s="1913">
        <v>
10693.333333333334</v>
      </c>
      <c r="C10" s="1913">
        <v>
16307</v>
      </c>
      <c r="D10" s="1913">
        <v>
11746</v>
      </c>
      <c r="E10" s="1913">
        <v>
2722</v>
      </c>
      <c r="F10" s="107">
        <v>
326</v>
      </c>
      <c r="G10" s="1913">
        <v>
1513</v>
      </c>
      <c r="H10" s="1913">
        <v>
2630</v>
      </c>
      <c r="I10" s="1910">
        <v>
109383</v>
      </c>
    </row>
    <row r="11" spans="1:26" ht="18" customHeight="1">
      <c r="A11" s="17">
        <v>
2</v>
      </c>
      <c r="B11" s="1913">
        <v>
10657.666666666666</v>
      </c>
      <c r="C11" s="1913">
        <v>
14964</v>
      </c>
      <c r="D11" s="1913">
        <v>
10644</v>
      </c>
      <c r="E11" s="1913">
        <v>
2321</v>
      </c>
      <c r="F11" s="1913">
        <v>
342</v>
      </c>
      <c r="G11" s="1913">
        <v>
1657</v>
      </c>
      <c r="H11" s="1913">
        <v>
2493</v>
      </c>
      <c r="I11" s="1913">
        <v>
110435</v>
      </c>
    </row>
    <row r="12" spans="1:26" s="355" customFormat="1" ht="18" customHeight="1">
      <c r="A12" s="1926">
        <v>
3</v>
      </c>
      <c r="B12" s="1378">
        <f>
SUM(D12:I12)/12</f>
        <v>
10648.166666666666</v>
      </c>
      <c r="C12" s="1378">
        <f t="shared" ref="C12:I12" si="0">
SUM(C13:C24)</f>
        <v>
14552</v>
      </c>
      <c r="D12" s="1378">
        <f t="shared" si="0"/>
        <v>
9965</v>
      </c>
      <c r="E12" s="1378">
        <f t="shared" si="0"/>
        <v>
2352</v>
      </c>
      <c r="F12" s="1378">
        <f t="shared" si="0"/>
        <v>
306</v>
      </c>
      <c r="G12" s="1378">
        <f t="shared" si="0"/>
        <v>
1929</v>
      </c>
      <c r="H12" s="1378">
        <f t="shared" si="0"/>
        <v>
2300</v>
      </c>
      <c r="I12" s="1378">
        <f t="shared" si="0"/>
        <v>
110926</v>
      </c>
      <c r="K12" s="277"/>
    </row>
    <row r="13" spans="1:26" ht="18" customHeight="1">
      <c r="A13" s="17" t="s">
        <v>
1665</v>
      </c>
      <c r="B13" s="489">
        <v>
10612</v>
      </c>
      <c r="C13" s="604">
        <v>
1196</v>
      </c>
      <c r="D13" s="604">
        <v>
836</v>
      </c>
      <c r="E13" s="604">
        <v>
186</v>
      </c>
      <c r="F13" s="604">
        <v>
25</v>
      </c>
      <c r="G13" s="604">
        <v>
149</v>
      </c>
      <c r="H13" s="604">
        <v>
186</v>
      </c>
      <c r="I13" s="604">
        <v>
9230</v>
      </c>
    </row>
    <row r="14" spans="1:26" ht="18" customHeight="1">
      <c r="A14" s="17">
        <v>
5</v>
      </c>
      <c r="B14" s="489">
        <v>
10649</v>
      </c>
      <c r="C14" s="604">
        <v>
1222</v>
      </c>
      <c r="D14" s="604">
        <v>
845</v>
      </c>
      <c r="E14" s="604">
        <v>
197</v>
      </c>
      <c r="F14" s="604">
        <v>
27</v>
      </c>
      <c r="G14" s="604">
        <v>
153</v>
      </c>
      <c r="H14" s="604">
        <v>
187</v>
      </c>
      <c r="I14" s="604">
        <v>
9240</v>
      </c>
      <c r="K14" s="1925"/>
    </row>
    <row r="15" spans="1:26" ht="18" customHeight="1">
      <c r="A15" s="17">
        <v>
6</v>
      </c>
      <c r="B15" s="489">
        <v>
10627</v>
      </c>
      <c r="C15" s="604">
        <v>
1195</v>
      </c>
      <c r="D15" s="604">
        <v>
831</v>
      </c>
      <c r="E15" s="604">
        <v>
190</v>
      </c>
      <c r="F15" s="604">
        <v>
26</v>
      </c>
      <c r="G15" s="604">
        <v>
148</v>
      </c>
      <c r="H15" s="604">
        <v>
184</v>
      </c>
      <c r="I15" s="604">
        <v>
9248</v>
      </c>
    </row>
    <row r="16" spans="1:26" ht="18" customHeight="1">
      <c r="A16" s="17">
        <v>
7</v>
      </c>
      <c r="B16" s="489">
        <v>
10636</v>
      </c>
      <c r="C16" s="604">
        <v>
1206</v>
      </c>
      <c r="D16" s="604">
        <v>
840</v>
      </c>
      <c r="E16" s="604">
        <v>
190</v>
      </c>
      <c r="F16" s="604">
        <v>
27</v>
      </c>
      <c r="G16" s="604">
        <v>
149</v>
      </c>
      <c r="H16" s="604">
        <v>
188</v>
      </c>
      <c r="I16" s="604">
        <v>
9242</v>
      </c>
    </row>
    <row r="17" spans="1:9" ht="18" customHeight="1">
      <c r="A17" s="17">
        <v>
8</v>
      </c>
      <c r="B17" s="489">
        <v>
10647</v>
      </c>
      <c r="C17" s="604">
        <v>
1218</v>
      </c>
      <c r="D17" s="604">
        <v>
842</v>
      </c>
      <c r="E17" s="604">
        <v>
192</v>
      </c>
      <c r="F17" s="604">
        <v>
26</v>
      </c>
      <c r="G17" s="604">
        <v>
158</v>
      </c>
      <c r="H17" s="604">
        <v>
189</v>
      </c>
      <c r="I17" s="604">
        <v>
9240</v>
      </c>
    </row>
    <row r="18" spans="1:9" ht="18" customHeight="1">
      <c r="A18" s="17">
        <v>
9</v>
      </c>
      <c r="B18" s="489">
        <v>
10644</v>
      </c>
      <c r="C18" s="604">
        <v>
1213</v>
      </c>
      <c r="D18" s="604">
        <v>
835</v>
      </c>
      <c r="E18" s="604">
        <v>
194</v>
      </c>
      <c r="F18" s="604">
        <v>
25</v>
      </c>
      <c r="G18" s="604">
        <v>
159</v>
      </c>
      <c r="H18" s="604">
        <v>
188</v>
      </c>
      <c r="I18" s="604">
        <v>
9243</v>
      </c>
    </row>
    <row r="19" spans="1:9" ht="18" customHeight="1">
      <c r="A19" s="17">
        <v>
10</v>
      </c>
      <c r="B19" s="489">
        <v>
10648</v>
      </c>
      <c r="C19" s="604">
        <v>
1212</v>
      </c>
      <c r="D19" s="604">
        <v>
826</v>
      </c>
      <c r="E19" s="604">
        <v>
197</v>
      </c>
      <c r="F19" s="604">
        <v>
25</v>
      </c>
      <c r="G19" s="604">
        <v>
164</v>
      </c>
      <c r="H19" s="604">
        <v>
194</v>
      </c>
      <c r="I19" s="604">
        <v>
9242</v>
      </c>
    </row>
    <row r="20" spans="1:9" ht="18" customHeight="1">
      <c r="A20" s="17">
        <v>
11</v>
      </c>
      <c r="B20" s="489">
        <v>
10659</v>
      </c>
      <c r="C20" s="604">
        <v>
1217</v>
      </c>
      <c r="D20" s="604">
        <v>
823</v>
      </c>
      <c r="E20" s="604">
        <v>
202</v>
      </c>
      <c r="F20" s="604">
        <v>
25</v>
      </c>
      <c r="G20" s="604">
        <v>
167</v>
      </c>
      <c r="H20" s="604">
        <v>
190</v>
      </c>
      <c r="I20" s="604">
        <v>
9252</v>
      </c>
    </row>
    <row r="21" spans="1:9" ht="18" customHeight="1">
      <c r="A21" s="17">
        <v>
12</v>
      </c>
      <c r="B21" s="489">
        <v>
10685</v>
      </c>
      <c r="C21" s="604">
        <v>
1211</v>
      </c>
      <c r="D21" s="604">
        <v>
821</v>
      </c>
      <c r="E21" s="604">
        <v>
200</v>
      </c>
      <c r="F21" s="604">
        <v>
25</v>
      </c>
      <c r="G21" s="604">
        <v>
165</v>
      </c>
      <c r="H21" s="604">
        <v>
194</v>
      </c>
      <c r="I21" s="604">
        <v>
9280</v>
      </c>
    </row>
    <row r="22" spans="1:9" ht="18" customHeight="1">
      <c r="A22" s="17">
        <v>
1</v>
      </c>
      <c r="B22" s="489">
        <v>
10671</v>
      </c>
      <c r="C22" s="604">
        <v>
1213</v>
      </c>
      <c r="D22" s="604">
        <v>
821</v>
      </c>
      <c r="E22" s="604">
        <v>
197</v>
      </c>
      <c r="F22" s="604">
        <v>
26</v>
      </c>
      <c r="G22" s="604">
        <v>
169</v>
      </c>
      <c r="H22" s="604">
        <v>
198</v>
      </c>
      <c r="I22" s="604">
        <v>
9260</v>
      </c>
    </row>
    <row r="23" spans="1:9" ht="18" customHeight="1">
      <c r="A23" s="17">
        <v>
2</v>
      </c>
      <c r="B23" s="489">
        <v>
10652</v>
      </c>
      <c r="C23" s="604">
        <v>
1217</v>
      </c>
      <c r="D23" s="604">
        <v>
817</v>
      </c>
      <c r="E23" s="604">
        <v>
201</v>
      </c>
      <c r="F23" s="604">
        <v>
25</v>
      </c>
      <c r="G23" s="604">
        <v>
174</v>
      </c>
      <c r="H23" s="604">
        <v>
202</v>
      </c>
      <c r="I23" s="604">
        <v>
9233</v>
      </c>
    </row>
    <row r="24" spans="1:9" ht="18" customHeight="1">
      <c r="A24" s="1410">
        <v>
3</v>
      </c>
      <c r="B24" s="480">
        <v>
10648</v>
      </c>
      <c r="C24" s="593">
        <v>
1232</v>
      </c>
      <c r="D24" s="593">
        <v>
828</v>
      </c>
      <c r="E24" s="593">
        <v>
206</v>
      </c>
      <c r="F24" s="593">
        <v>
24</v>
      </c>
      <c r="G24" s="593">
        <v>
174</v>
      </c>
      <c r="H24" s="593">
        <v>
200</v>
      </c>
      <c r="I24" s="593">
        <v>
9216</v>
      </c>
    </row>
    <row r="25" spans="1:9" s="83" customFormat="1" ht="15" customHeight="1">
      <c r="A25" s="1537" t="s">
        <v>
2999</v>
      </c>
      <c r="B25" s="1924"/>
      <c r="C25" s="1924"/>
      <c r="D25" s="1924"/>
      <c r="E25" s="476"/>
      <c r="F25" s="476"/>
      <c r="G25" s="476"/>
      <c r="H25" s="476"/>
      <c r="I25" s="476"/>
    </row>
    <row r="26" spans="1:9" s="83" customFormat="1" ht="15" customHeight="1">
      <c r="A26" s="49" t="s">
        <v>
2994</v>
      </c>
      <c r="B26" s="49"/>
      <c r="C26" s="49"/>
      <c r="D26" s="49"/>
    </row>
  </sheetData>
  <mergeCells count="9">
    <mergeCell ref="A1:D1"/>
    <mergeCell ref="A2:D2"/>
    <mergeCell ref="A3:I3"/>
    <mergeCell ref="A5:B5"/>
    <mergeCell ref="A6:A7"/>
    <mergeCell ref="B6:B7"/>
    <mergeCell ref="C6:G6"/>
    <mergeCell ref="H6:H7"/>
    <mergeCell ref="I6:I7"/>
  </mergeCells>
  <phoneticPr fontId="25"/>
  <pageMargins left="0.70866141732283472" right="0.70866141732283472" top="0.74803149606299213" bottom="0.74803149606299213" header="0.31496062992125984" footer="0.31496062992125984"/>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pageSetUpPr fitToPage="1"/>
  </sheetPr>
  <dimension ref="A1:E14"/>
  <sheetViews>
    <sheetView zoomScaleNormal="100" zoomScaleSheetLayoutView="100" workbookViewId="0">
      <selection activeCell="B23" sqref="B23"/>
    </sheetView>
  </sheetViews>
  <sheetFormatPr defaultColWidth="9" defaultRowHeight="13.5"/>
  <cols>
    <col min="1" max="1" width="22.625" style="79" customWidth="1"/>
    <col min="2" max="5" width="25.625" style="78" customWidth="1"/>
    <col min="6" max="16384" width="9" style="78"/>
  </cols>
  <sheetData>
    <row r="1" spans="1:5" s="1482" customFormat="1" ht="20.100000000000001" customHeight="1">
      <c r="A1" s="4569" t="str">
        <f>
HYPERLINK("#目次!A1","【目次に戻る】")</f>
        <v>
【目次に戻る】</v>
      </c>
      <c r="B1" s="4569"/>
      <c r="C1" s="4569"/>
      <c r="D1" s="3331"/>
      <c r="E1" s="3331"/>
    </row>
    <row r="2" spans="1:5" s="1482" customFormat="1" ht="20.100000000000001" customHeight="1">
      <c r="A2" s="4569" t="str">
        <f>
HYPERLINK("#業務所管課別目次!A1","【業務所管課別目次に戻る】")</f>
        <v>
【業務所管課別目次に戻る】</v>
      </c>
      <c r="B2" s="4569"/>
      <c r="C2" s="4569"/>
      <c r="D2" s="3331"/>
      <c r="E2" s="3331"/>
    </row>
    <row r="3" spans="1:5" ht="26.1" customHeight="1">
      <c r="A3" s="4574" t="s">
        <v>
6959</v>
      </c>
      <c r="B3" s="4574"/>
      <c r="C3" s="4574"/>
      <c r="D3" s="4574"/>
      <c r="E3" s="4574"/>
    </row>
    <row r="4" spans="1:5" s="82" customFormat="1" ht="15" customHeight="1">
      <c r="A4" s="104"/>
      <c r="B4" s="104"/>
      <c r="C4" s="104"/>
      <c r="D4" s="104"/>
      <c r="E4" s="104"/>
    </row>
    <row r="5" spans="1:5" s="82" customFormat="1" ht="15" customHeight="1" thickBot="1">
      <c r="A5" s="3336"/>
      <c r="B5" s="49"/>
      <c r="D5" s="3337"/>
      <c r="E5" s="3345" t="s">
        <v>
4131</v>
      </c>
    </row>
    <row r="6" spans="1:5" s="85" customFormat="1" ht="18" customHeight="1" thickTop="1">
      <c r="A6" s="4606" t="s">
        <v>
10261</v>
      </c>
      <c r="B6" s="4603" t="s">
        <v>
5068</v>
      </c>
      <c r="C6" s="4575"/>
      <c r="D6" s="4608" t="s">
        <v>
5069</v>
      </c>
      <c r="E6" s="4609"/>
    </row>
    <row r="7" spans="1:5" s="85" customFormat="1" ht="18" customHeight="1">
      <c r="A7" s="5227"/>
      <c r="B7" s="3333" t="s">
        <v>
5898</v>
      </c>
      <c r="C7" s="3333" t="s">
        <v>
4470</v>
      </c>
      <c r="D7" s="3333" t="s">
        <v>
5898</v>
      </c>
      <c r="E7" s="3335" t="s">
        <v>
4470</v>
      </c>
    </row>
    <row r="8" spans="1:5" s="56" customFormat="1" ht="18" customHeight="1">
      <c r="A8" s="71"/>
      <c r="B8" s="70" t="s">
        <v>
476</v>
      </c>
      <c r="C8" s="69" t="s">
        <v>
4</v>
      </c>
      <c r="D8" s="67" t="s">
        <v>
476</v>
      </c>
      <c r="E8" s="67" t="s">
        <v>
4</v>
      </c>
    </row>
    <row r="9" spans="1:5" s="85" customFormat="1" ht="18" customHeight="1">
      <c r="A9" s="94" t="s">
        <v>
4103</v>
      </c>
      <c r="B9" s="97">
        <v>
308</v>
      </c>
      <c r="C9" s="22">
        <v>
6713</v>
      </c>
      <c r="D9" s="22">
        <v>
291</v>
      </c>
      <c r="E9" s="22">
        <v>
293</v>
      </c>
    </row>
    <row r="10" spans="1:5" s="85" customFormat="1" ht="18" customHeight="1">
      <c r="A10" s="94">
        <v>
30</v>
      </c>
      <c r="B10" s="97">
        <v>
266</v>
      </c>
      <c r="C10" s="22">
        <v>
6506</v>
      </c>
      <c r="D10" s="22">
        <v>
324</v>
      </c>
      <c r="E10" s="22">
        <v>
324</v>
      </c>
    </row>
    <row r="11" spans="1:5" s="85" customFormat="1" ht="18" customHeight="1">
      <c r="A11" s="94" t="s">
        <v>
465</v>
      </c>
      <c r="B11" s="97">
        <v>
302</v>
      </c>
      <c r="C11" s="22">
        <v>
5811</v>
      </c>
      <c r="D11" s="22">
        <v>
241</v>
      </c>
      <c r="E11" s="22">
        <v>
244</v>
      </c>
    </row>
    <row r="12" spans="1:5" s="85" customFormat="1" ht="18" customHeight="1">
      <c r="A12" s="94">
        <v>
2</v>
      </c>
      <c r="B12" s="97">
        <v>
281</v>
      </c>
      <c r="C12" s="22">
        <v>
4000</v>
      </c>
      <c r="D12" s="22">
        <v>
61</v>
      </c>
      <c r="E12" s="22">
        <v>
61</v>
      </c>
    </row>
    <row r="13" spans="1:5" s="91" customFormat="1" ht="18" customHeight="1">
      <c r="A13" s="2482">
        <v>
3</v>
      </c>
      <c r="B13" s="2483">
        <v>
153</v>
      </c>
      <c r="C13" s="2484">
        <v>
1704</v>
      </c>
      <c r="D13" s="2484">
        <v>
75</v>
      </c>
      <c r="E13" s="2484">
        <v>
75</v>
      </c>
    </row>
    <row r="14" spans="1:5" s="105" customFormat="1" ht="15" customHeight="1">
      <c r="A14" s="84" t="s">
        <v>
4061</v>
      </c>
      <c r="B14" s="106"/>
      <c r="C14" s="106"/>
      <c r="D14" s="106"/>
    </row>
  </sheetData>
  <mergeCells count="6">
    <mergeCell ref="A1:C1"/>
    <mergeCell ref="A2:C2"/>
    <mergeCell ref="A3:E3"/>
    <mergeCell ref="A6:A7"/>
    <mergeCell ref="B6:C6"/>
    <mergeCell ref="D6:E6"/>
  </mergeCells>
  <phoneticPr fontId="25"/>
  <pageMargins left="0.70866141732283472" right="0.70866141732283472" top="0.74803149606299213" bottom="0.74803149606299213" header="0.31496062992125984" footer="0.31496062992125984"/>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M47"/>
  <sheetViews>
    <sheetView zoomScaleNormal="100" zoomScaleSheetLayoutView="100" workbookViewId="0">
      <selection activeCell="B23" sqref="B23"/>
    </sheetView>
  </sheetViews>
  <sheetFormatPr defaultColWidth="9" defaultRowHeight="13.5"/>
  <cols>
    <col min="1" max="1" width="13.625" style="79" customWidth="1"/>
    <col min="2" max="13" width="9.625" style="78" customWidth="1"/>
    <col min="14" max="16384" width="9" style="78"/>
  </cols>
  <sheetData>
    <row r="1" spans="1:13" s="1482" customFormat="1" ht="20.100000000000001" customHeight="1">
      <c r="A1" s="4569" t="str">
        <f>
HYPERLINK("#目次!A1","【目次に戻る】")</f>
        <v>
【目次に戻る】</v>
      </c>
      <c r="B1" s="4569"/>
      <c r="C1" s="4569"/>
      <c r="D1" s="4569"/>
      <c r="E1" s="4569"/>
      <c r="F1" s="4569"/>
      <c r="G1" s="4569"/>
      <c r="H1" s="4569"/>
      <c r="I1" s="4569"/>
      <c r="J1" s="4569"/>
      <c r="K1" s="3331"/>
      <c r="L1" s="3331"/>
      <c r="M1" s="3331"/>
    </row>
    <row r="2" spans="1:13" s="1482" customFormat="1" ht="20.100000000000001" customHeight="1">
      <c r="A2" s="4569" t="str">
        <f>
HYPERLINK("#業務所管課別目次!A1","【業務所管課別目次に戻る】")</f>
        <v>
【業務所管課別目次に戻る】</v>
      </c>
      <c r="B2" s="4569"/>
      <c r="C2" s="4569"/>
      <c r="D2" s="4569"/>
      <c r="E2" s="4569"/>
      <c r="F2" s="4569"/>
      <c r="G2" s="4569"/>
      <c r="H2" s="4569"/>
      <c r="I2" s="4569"/>
      <c r="J2" s="4569"/>
      <c r="K2" s="3331"/>
      <c r="L2" s="3331"/>
      <c r="M2" s="3331"/>
    </row>
    <row r="3" spans="1:13" ht="26.1" customHeight="1">
      <c r="A3" s="4574" t="s">
        <v>
6958</v>
      </c>
      <c r="B3" s="4574"/>
      <c r="C3" s="4574"/>
      <c r="D3" s="4574"/>
      <c r="E3" s="4574"/>
      <c r="F3" s="4574"/>
      <c r="G3" s="4574"/>
      <c r="H3" s="4574"/>
      <c r="I3" s="4574"/>
      <c r="J3" s="4574"/>
      <c r="K3" s="4574"/>
      <c r="L3" s="4574"/>
      <c r="M3" s="4574"/>
    </row>
    <row r="4" spans="1:13" s="82" customFormat="1" ht="15" customHeight="1">
      <c r="A4" s="104"/>
      <c r="B4" s="104"/>
      <c r="C4" s="104"/>
      <c r="D4" s="104"/>
      <c r="E4" s="104"/>
      <c r="F4" s="104"/>
      <c r="G4" s="104"/>
    </row>
    <row r="5" spans="1:13" s="102" customFormat="1" ht="20.100000000000001" customHeight="1">
      <c r="A5" s="4600" t="s">
        <v>
5070</v>
      </c>
      <c r="B5" s="4600"/>
      <c r="C5" s="4600"/>
      <c r="D5" s="4600"/>
      <c r="E5" s="4600"/>
      <c r="F5" s="4600"/>
      <c r="G5" s="4600"/>
      <c r="H5" s="4600"/>
      <c r="I5" s="4600"/>
      <c r="J5" s="4600"/>
      <c r="K5" s="4600"/>
      <c r="L5" s="4600"/>
      <c r="M5" s="4600"/>
    </row>
    <row r="6" spans="1:13" s="82" customFormat="1" ht="15" customHeight="1" thickBot="1">
      <c r="A6" s="3336" t="s">
        <v>
4045</v>
      </c>
      <c r="B6" s="49"/>
      <c r="D6" s="49"/>
      <c r="E6" s="3337"/>
      <c r="F6" s="3337"/>
      <c r="G6" s="3345" t="s">
        <v>
5071</v>
      </c>
    </row>
    <row r="7" spans="1:13" s="85" customFormat="1" ht="18" customHeight="1" thickTop="1">
      <c r="A7" s="4606" t="s">
        <v>
10262</v>
      </c>
      <c r="B7" s="4603" t="s">
        <v>
5072</v>
      </c>
      <c r="C7" s="4604"/>
      <c r="D7" s="4575"/>
      <c r="E7" s="4608" t="s">
        <v>
5073</v>
      </c>
      <c r="F7" s="4609"/>
      <c r="G7" s="4609"/>
    </row>
    <row r="8" spans="1:13" s="85" customFormat="1" ht="18" customHeight="1">
      <c r="A8" s="5227"/>
      <c r="B8" s="3342" t="s">
        <v>
188</v>
      </c>
      <c r="C8" s="3343" t="s">
        <v>
272</v>
      </c>
      <c r="D8" s="3338" t="s">
        <v>
271</v>
      </c>
      <c r="E8" s="3342" t="s">
        <v>
23</v>
      </c>
      <c r="F8" s="3343" t="s">
        <v>
272</v>
      </c>
      <c r="G8" s="3338" t="s">
        <v>
271</v>
      </c>
    </row>
    <row r="9" spans="1:13" s="85" customFormat="1" ht="18" customHeight="1">
      <c r="A9" s="2541" t="s">
        <v>
1388</v>
      </c>
      <c r="B9" s="270">
        <v>
140</v>
      </c>
      <c r="C9" s="271">
        <v>
14</v>
      </c>
      <c r="D9" s="271">
        <v>
126</v>
      </c>
      <c r="E9" s="271">
        <v>
226</v>
      </c>
      <c r="F9" s="271">
        <v>
48</v>
      </c>
      <c r="G9" s="271">
        <v>
178</v>
      </c>
    </row>
    <row r="10" spans="1:13" s="85" customFormat="1" ht="18" customHeight="1">
      <c r="A10" s="2556" t="s">
        <v>
9375</v>
      </c>
      <c r="B10" s="97" t="s">
        <v>
374</v>
      </c>
      <c r="C10" s="22" t="s">
        <v>
374</v>
      </c>
      <c r="D10" s="22" t="s">
        <v>
374</v>
      </c>
      <c r="E10" s="22">
        <v>
2</v>
      </c>
      <c r="F10" s="22">
        <v>
2</v>
      </c>
      <c r="G10" s="22" t="s">
        <v>
374</v>
      </c>
    </row>
    <row r="11" spans="1:13" s="85" customFormat="1" ht="18" customHeight="1">
      <c r="A11" s="2556" t="s">
        <v>
9376</v>
      </c>
      <c r="B11" s="97" t="s">
        <v>
374</v>
      </c>
      <c r="C11" s="22" t="s">
        <v>
374</v>
      </c>
      <c r="D11" s="22" t="s">
        <v>
374</v>
      </c>
      <c r="E11" s="22">
        <v>
4</v>
      </c>
      <c r="F11" s="22">
        <v>
1</v>
      </c>
      <c r="G11" s="22">
        <v>
3</v>
      </c>
    </row>
    <row r="12" spans="1:13" s="85" customFormat="1" ht="18" customHeight="1">
      <c r="A12" s="2556" t="s">
        <v>
9378</v>
      </c>
      <c r="B12" s="97">
        <v>
4</v>
      </c>
      <c r="C12" s="22" t="s">
        <v>
374</v>
      </c>
      <c r="D12" s="22">
        <v>
4</v>
      </c>
      <c r="E12" s="22">
        <v>
23</v>
      </c>
      <c r="F12" s="22">
        <v>
1</v>
      </c>
      <c r="G12" s="22">
        <v>
22</v>
      </c>
    </row>
    <row r="13" spans="1:13" s="85" customFormat="1" ht="18" customHeight="1">
      <c r="A13" s="2556" t="s">
        <v>
9379</v>
      </c>
      <c r="B13" s="97">
        <v>
11</v>
      </c>
      <c r="C13" s="22">
        <v>
2</v>
      </c>
      <c r="D13" s="22">
        <v>
9</v>
      </c>
      <c r="E13" s="22">
        <v>
14</v>
      </c>
      <c r="F13" s="22">
        <v>
3</v>
      </c>
      <c r="G13" s="22">
        <v>
11</v>
      </c>
    </row>
    <row r="14" spans="1:13" s="85" customFormat="1" ht="18" customHeight="1">
      <c r="A14" s="2556" t="s">
        <v>
9380</v>
      </c>
      <c r="B14" s="97">
        <v>
17</v>
      </c>
      <c r="C14" s="22">
        <v>
2</v>
      </c>
      <c r="D14" s="22">
        <v>
15</v>
      </c>
      <c r="E14" s="22">
        <v>
8</v>
      </c>
      <c r="F14" s="22">
        <v>
3</v>
      </c>
      <c r="G14" s="22">
        <v>
5</v>
      </c>
    </row>
    <row r="15" spans="1:13" s="85" customFormat="1" ht="18" customHeight="1">
      <c r="A15" s="2556" t="s">
        <v>
9381</v>
      </c>
      <c r="B15" s="97">
        <v>
41</v>
      </c>
      <c r="C15" s="22">
        <v>
5</v>
      </c>
      <c r="D15" s="22">
        <v>
36</v>
      </c>
      <c r="E15" s="22">
        <v>
14</v>
      </c>
      <c r="F15" s="22">
        <v>
3</v>
      </c>
      <c r="G15" s="22">
        <v>
11</v>
      </c>
    </row>
    <row r="16" spans="1:13" s="85" customFormat="1" ht="18" customHeight="1">
      <c r="A16" s="2556" t="s">
        <v>
9382</v>
      </c>
      <c r="B16" s="97">
        <v>
64</v>
      </c>
      <c r="C16" s="22">
        <v>
4</v>
      </c>
      <c r="D16" s="22">
        <v>
60</v>
      </c>
      <c r="E16" s="22">
        <v>
41</v>
      </c>
      <c r="F16" s="22">
        <v>
9</v>
      </c>
      <c r="G16" s="22">
        <v>
32</v>
      </c>
    </row>
    <row r="17" spans="1:13" s="85" customFormat="1" ht="18" customHeight="1">
      <c r="A17" s="2556" t="s">
        <v>
9383</v>
      </c>
      <c r="B17" s="97">
        <v>
3</v>
      </c>
      <c r="C17" s="22">
        <v>
1</v>
      </c>
      <c r="D17" s="22">
        <v>
2</v>
      </c>
      <c r="E17" s="22">
        <v>
81</v>
      </c>
      <c r="F17" s="22">
        <v>
16</v>
      </c>
      <c r="G17" s="22">
        <v>
65</v>
      </c>
    </row>
    <row r="18" spans="1:13" s="85" customFormat="1" ht="18" customHeight="1">
      <c r="A18" s="2555" t="s">
        <v>
9377</v>
      </c>
      <c r="B18" s="2540" t="s">
        <v>
374</v>
      </c>
      <c r="C18" s="2539" t="s">
        <v>
374</v>
      </c>
      <c r="D18" s="2539" t="s">
        <v>
374</v>
      </c>
      <c r="E18" s="2539">
        <v>
39</v>
      </c>
      <c r="F18" s="2539">
        <v>
10</v>
      </c>
      <c r="G18" s="2539">
        <v>
29</v>
      </c>
    </row>
    <row r="19" spans="1:13" s="82" customFormat="1" ht="15" customHeight="1">
      <c r="A19" s="3077"/>
      <c r="B19" s="49"/>
      <c r="D19" s="49"/>
      <c r="E19" s="49"/>
      <c r="F19" s="49"/>
      <c r="G19" s="42"/>
      <c r="H19" s="49"/>
      <c r="J19" s="49"/>
      <c r="K19" s="49"/>
      <c r="L19" s="49"/>
      <c r="M19" s="42"/>
    </row>
    <row r="20" spans="1:13" s="102" customFormat="1" ht="20.100000000000001" customHeight="1">
      <c r="A20" s="4600" t="s">
        <v>
5074</v>
      </c>
      <c r="B20" s="4600"/>
      <c r="C20" s="4600"/>
      <c r="D20" s="4600"/>
      <c r="E20" s="4600"/>
      <c r="F20" s="4600"/>
      <c r="G20" s="4600"/>
      <c r="H20" s="4600"/>
      <c r="I20" s="4600"/>
      <c r="J20" s="4600"/>
      <c r="K20" s="4600"/>
      <c r="L20" s="4600"/>
      <c r="M20" s="4600"/>
    </row>
    <row r="21" spans="1:13" s="82" customFormat="1" ht="15" customHeight="1" thickBot="1">
      <c r="A21" s="3336" t="s">
        <v>
4045</v>
      </c>
      <c r="B21" s="49"/>
      <c r="D21" s="49"/>
      <c r="E21" s="49"/>
      <c r="F21" s="49"/>
      <c r="G21" s="42"/>
      <c r="H21" s="49"/>
      <c r="J21" s="49"/>
      <c r="K21" s="49"/>
      <c r="L21" s="49"/>
      <c r="M21" s="42" t="s">
        <v>
5075</v>
      </c>
    </row>
    <row r="22" spans="1:13" s="85" customFormat="1" ht="18" customHeight="1" thickTop="1">
      <c r="A22" s="4606" t="s">
        <v>
10261</v>
      </c>
      <c r="B22" s="5098" t="s">
        <v>
188</v>
      </c>
      <c r="C22" s="4575" t="s">
        <v>
5076</v>
      </c>
      <c r="D22" s="4579"/>
      <c r="E22" s="4579"/>
      <c r="F22" s="4579"/>
      <c r="G22" s="4579"/>
      <c r="H22" s="4603" t="s">
        <v>
5077</v>
      </c>
      <c r="I22" s="4604"/>
      <c r="J22" s="4604"/>
      <c r="K22" s="4604"/>
      <c r="L22" s="4604"/>
      <c r="M22" s="4604"/>
    </row>
    <row r="23" spans="1:13" s="85" customFormat="1" ht="30" customHeight="1">
      <c r="A23" s="5227"/>
      <c r="B23" s="5278"/>
      <c r="C23" s="3888" t="s">
        <v>
1388</v>
      </c>
      <c r="D23" s="3894" t="s">
        <v>
5078</v>
      </c>
      <c r="E23" s="3876" t="s">
        <v>
5079</v>
      </c>
      <c r="F23" s="3876" t="s">
        <v>
2286</v>
      </c>
      <c r="G23" s="3876" t="s">
        <v>
194</v>
      </c>
      <c r="H23" s="3888" t="s">
        <v>
188</v>
      </c>
      <c r="I23" s="3874" t="s">
        <v>
5080</v>
      </c>
      <c r="J23" s="3876" t="s">
        <v>
5081</v>
      </c>
      <c r="K23" s="3876" t="s">
        <v>
5082</v>
      </c>
      <c r="L23" s="3876" t="s">
        <v>
5083</v>
      </c>
      <c r="M23" s="3883" t="s">
        <v>
5084</v>
      </c>
    </row>
    <row r="24" spans="1:13" s="85" customFormat="1" ht="18" customHeight="1">
      <c r="A24" s="94" t="s">
        <v>
4103</v>
      </c>
      <c r="B24" s="97">
        <v>
342</v>
      </c>
      <c r="C24" s="22">
        <v>
269</v>
      </c>
      <c r="D24" s="22">
        <v>
2</v>
      </c>
      <c r="E24" s="22">
        <v>
19</v>
      </c>
      <c r="F24" s="22">
        <v>
51</v>
      </c>
      <c r="G24" s="3408">
        <v>
197</v>
      </c>
      <c r="H24" s="22">
        <v>
73</v>
      </c>
      <c r="I24" s="22">
        <v>
27</v>
      </c>
      <c r="J24" s="22">
        <v>
1</v>
      </c>
      <c r="K24" s="22">
        <v>
1</v>
      </c>
      <c r="L24" s="22">
        <v>
2</v>
      </c>
      <c r="M24" s="22">
        <v>
42</v>
      </c>
    </row>
    <row r="25" spans="1:13" s="85" customFormat="1" ht="18" customHeight="1">
      <c r="A25" s="94">
        <v>
30</v>
      </c>
      <c r="B25" s="97">
        <v>
324</v>
      </c>
      <c r="C25" s="22">
        <v>
246</v>
      </c>
      <c r="D25" s="22">
        <v>
0</v>
      </c>
      <c r="E25" s="22">
        <v>
16</v>
      </c>
      <c r="F25" s="22">
        <v>
47</v>
      </c>
      <c r="G25" s="22">
        <v>
183</v>
      </c>
      <c r="H25" s="22">
        <v>
78</v>
      </c>
      <c r="I25" s="22">
        <v>
24</v>
      </c>
      <c r="J25" s="22">
        <v>
5</v>
      </c>
      <c r="K25" s="22">
        <v>
1</v>
      </c>
      <c r="L25" s="22">
        <v>
1</v>
      </c>
      <c r="M25" s="22">
        <v>
47</v>
      </c>
    </row>
    <row r="26" spans="1:13" s="85" customFormat="1" ht="18" customHeight="1">
      <c r="A26" s="94" t="s">
        <v>
465</v>
      </c>
      <c r="B26" s="97">
        <v>
318</v>
      </c>
      <c r="C26" s="22">
        <v>
233</v>
      </c>
      <c r="D26" s="22">
        <v>
0</v>
      </c>
      <c r="E26" s="22">
        <v>
13</v>
      </c>
      <c r="F26" s="22">
        <v>
44</v>
      </c>
      <c r="G26" s="22">
        <v>
176</v>
      </c>
      <c r="H26" s="22">
        <v>
85</v>
      </c>
      <c r="I26" s="22">
        <v>
24</v>
      </c>
      <c r="J26" s="22">
        <v>
5</v>
      </c>
      <c r="K26" s="22">
        <v>
1</v>
      </c>
      <c r="L26" s="22">
        <v>
2</v>
      </c>
      <c r="M26" s="22">
        <v>
53</v>
      </c>
    </row>
    <row r="27" spans="1:13" s="85" customFormat="1" ht="18" customHeight="1">
      <c r="A27" s="94">
        <v>
2</v>
      </c>
      <c r="B27" s="97">
        <v>
271</v>
      </c>
      <c r="C27" s="22">
        <v>
209</v>
      </c>
      <c r="D27" s="22" t="s">
        <v>
9673</v>
      </c>
      <c r="E27" s="22">
        <v>
14</v>
      </c>
      <c r="F27" s="22">
        <v>
42</v>
      </c>
      <c r="G27" s="22">
        <v>
153</v>
      </c>
      <c r="H27" s="22">
        <v>
62</v>
      </c>
      <c r="I27" s="22">
        <v>
20</v>
      </c>
      <c r="J27" s="22">
        <v>
3</v>
      </c>
      <c r="K27" s="22">
        <v>
5</v>
      </c>
      <c r="L27" s="22">
        <v>
1</v>
      </c>
      <c r="M27" s="22">
        <v>
33</v>
      </c>
    </row>
    <row r="28" spans="1:13" s="85" customFormat="1" ht="18" customHeight="1">
      <c r="A28" s="2482">
        <v>
3</v>
      </c>
      <c r="B28" s="2483">
        <v>
226</v>
      </c>
      <c r="C28" s="2484">
        <v>
169</v>
      </c>
      <c r="D28" s="2484" t="s">
        <v>
9673</v>
      </c>
      <c r="E28" s="2484">
        <v>
11</v>
      </c>
      <c r="F28" s="2484">
        <v>
27</v>
      </c>
      <c r="G28" s="2484">
        <v>
131</v>
      </c>
      <c r="H28" s="2484">
        <v>
57</v>
      </c>
      <c r="I28" s="2484">
        <v>
20</v>
      </c>
      <c r="J28" s="2484">
        <v>
2</v>
      </c>
      <c r="K28" s="2484">
        <v>
5</v>
      </c>
      <c r="L28" s="2484">
        <v>
1</v>
      </c>
      <c r="M28" s="2484">
        <v>
29</v>
      </c>
    </row>
    <row r="29" spans="1:13" s="105" customFormat="1" ht="15" customHeight="1">
      <c r="A29" s="3372"/>
      <c r="B29" s="106"/>
      <c r="C29" s="106"/>
      <c r="D29" s="106"/>
      <c r="E29" s="106"/>
    </row>
    <row r="30" spans="1:13" s="102" customFormat="1" ht="20.100000000000001" customHeight="1">
      <c r="A30" s="4600" t="s">
        <v>
5085</v>
      </c>
      <c r="B30" s="4600"/>
      <c r="C30" s="4600"/>
      <c r="D30" s="4600"/>
      <c r="E30" s="4600"/>
      <c r="F30" s="4600"/>
      <c r="G30" s="4600"/>
      <c r="H30" s="4600"/>
      <c r="I30" s="4600"/>
      <c r="J30" s="4600"/>
      <c r="K30" s="4600"/>
      <c r="L30" s="4600"/>
      <c r="M30" s="4600"/>
    </row>
    <row r="31" spans="1:13" s="82" customFormat="1" ht="15" customHeight="1" thickBot="1">
      <c r="A31" s="3340" t="s">
        <v>
9285</v>
      </c>
      <c r="B31" s="49"/>
      <c r="D31" s="49"/>
      <c r="E31" s="49"/>
      <c r="F31" s="49"/>
      <c r="G31" s="42" t="s">
        <v>
5075</v>
      </c>
    </row>
    <row r="32" spans="1:13" s="85" customFormat="1" ht="30" customHeight="1" thickTop="1">
      <c r="A32" s="3341" t="s">
        <v>
10261</v>
      </c>
      <c r="B32" s="3339" t="s">
        <v>
1388</v>
      </c>
      <c r="C32" s="3893" t="s">
        <v>
5086</v>
      </c>
      <c r="D32" s="3880" t="s">
        <v>
5087</v>
      </c>
      <c r="E32" s="3875" t="s">
        <v>
5088</v>
      </c>
      <c r="F32" s="3881" t="s">
        <v>
5089</v>
      </c>
      <c r="G32" s="3877" t="s">
        <v>
5090</v>
      </c>
    </row>
    <row r="33" spans="1:13" s="85" customFormat="1" ht="18" customHeight="1">
      <c r="A33" s="94" t="s">
        <v>
4103</v>
      </c>
      <c r="B33" s="97">
        <f>
SUM(C33:G33)</f>
        <v>
7858</v>
      </c>
      <c r="C33" s="22">
        <v>
4364</v>
      </c>
      <c r="D33" s="22">
        <v>
736</v>
      </c>
      <c r="E33" s="22">
        <v>
1222</v>
      </c>
      <c r="F33" s="22">
        <v>
871</v>
      </c>
      <c r="G33" s="22">
        <v>
665</v>
      </c>
    </row>
    <row r="34" spans="1:13" s="85" customFormat="1" ht="18" customHeight="1">
      <c r="A34" s="94">
        <v>
30</v>
      </c>
      <c r="B34" s="97">
        <f>
SUM(C34:G34)</f>
        <v>
7217</v>
      </c>
      <c r="C34" s="22">
        <v>
4111</v>
      </c>
      <c r="D34" s="22">
        <v>
702</v>
      </c>
      <c r="E34" s="22">
        <v>
1094</v>
      </c>
      <c r="F34" s="22">
        <v>
771</v>
      </c>
      <c r="G34" s="22">
        <v>
539</v>
      </c>
    </row>
    <row r="35" spans="1:13" s="85" customFormat="1" ht="18" customHeight="1">
      <c r="A35" s="94" t="s">
        <v>
465</v>
      </c>
      <c r="B35" s="97">
        <f>
SUM(C35:G35)</f>
        <v>
4606</v>
      </c>
      <c r="C35" s="22">
        <v>
2627</v>
      </c>
      <c r="D35" s="22">
        <v>
743</v>
      </c>
      <c r="E35" s="22">
        <v>
449</v>
      </c>
      <c r="F35" s="22">
        <v>
400</v>
      </c>
      <c r="G35" s="22">
        <v>
387</v>
      </c>
    </row>
    <row r="36" spans="1:13" s="85" customFormat="1" ht="18" customHeight="1">
      <c r="A36" s="94">
        <v>
2</v>
      </c>
      <c r="B36" s="97">
        <f>
SUM(C36:G36)</f>
        <v>
4800</v>
      </c>
      <c r="C36" s="22">
        <v>
2815</v>
      </c>
      <c r="D36" s="22">
        <v>
414</v>
      </c>
      <c r="E36" s="22">
        <v>
542</v>
      </c>
      <c r="F36" s="22">
        <v>
529</v>
      </c>
      <c r="G36" s="22">
        <v>
500</v>
      </c>
    </row>
    <row r="37" spans="1:13" s="85" customFormat="1" ht="18" customHeight="1">
      <c r="A37" s="2482">
        <v>
3</v>
      </c>
      <c r="B37" s="2483">
        <v>
5026</v>
      </c>
      <c r="C37" s="2484">
        <v>
2997</v>
      </c>
      <c r="D37" s="2484">
        <v>
491</v>
      </c>
      <c r="E37" s="2484">
        <v>
477</v>
      </c>
      <c r="F37" s="2484">
        <v>
649</v>
      </c>
      <c r="G37" s="2484">
        <v>
412</v>
      </c>
    </row>
    <row r="38" spans="1:13" s="105" customFormat="1" ht="15" customHeight="1">
      <c r="A38" s="3340"/>
      <c r="B38" s="106"/>
      <c r="C38" s="106"/>
      <c r="D38" s="106"/>
      <c r="E38" s="106"/>
    </row>
    <row r="39" spans="1:13" s="102" customFormat="1" ht="20.100000000000001" customHeight="1">
      <c r="A39" s="4600" t="s">
        <v>
5091</v>
      </c>
      <c r="B39" s="4600"/>
      <c r="C39" s="4600"/>
      <c r="D39" s="4600"/>
      <c r="E39" s="4600"/>
      <c r="F39" s="4600"/>
      <c r="G39" s="4600"/>
      <c r="H39" s="4600"/>
      <c r="I39" s="4600"/>
      <c r="J39" s="4600"/>
      <c r="K39" s="4600"/>
      <c r="L39" s="4600"/>
      <c r="M39" s="4600"/>
    </row>
    <row r="40" spans="1:13" s="82" customFormat="1" ht="15" customHeight="1" thickBot="1">
      <c r="A40" s="3340" t="s">
        <v>
9300</v>
      </c>
      <c r="B40" s="49"/>
      <c r="D40" s="49"/>
      <c r="E40" s="49"/>
      <c r="F40" s="42" t="s">
        <v>
5075</v>
      </c>
    </row>
    <row r="41" spans="1:13" s="85" customFormat="1" ht="30" customHeight="1" thickTop="1">
      <c r="A41" s="4422" t="s">
        <v>
10261</v>
      </c>
      <c r="B41" s="3339" t="s">
        <v>
1388</v>
      </c>
      <c r="C41" s="3893" t="s">
        <v>
5092</v>
      </c>
      <c r="D41" s="3880" t="s">
        <v>
5093</v>
      </c>
      <c r="E41" s="3875" t="s">
        <v>
5094</v>
      </c>
      <c r="F41" s="3877" t="s">
        <v>
5095</v>
      </c>
    </row>
    <row r="42" spans="1:13" s="85" customFormat="1" ht="18" customHeight="1">
      <c r="A42" s="94" t="s">
        <v>
4103</v>
      </c>
      <c r="B42" s="97">
        <f>
SUM(C42:F42)</f>
        <v>
269</v>
      </c>
      <c r="C42" s="22">
        <v>
98</v>
      </c>
      <c r="D42" s="22">
        <v>
77</v>
      </c>
      <c r="E42" s="22">
        <v>
89</v>
      </c>
      <c r="F42" s="22">
        <v>
5</v>
      </c>
    </row>
    <row r="43" spans="1:13" s="85" customFormat="1" ht="18" customHeight="1">
      <c r="A43" s="94">
        <v>
30</v>
      </c>
      <c r="B43" s="97">
        <f>
SUM(C43:F43)</f>
        <v>
246</v>
      </c>
      <c r="C43" s="22">
        <v>
78</v>
      </c>
      <c r="D43" s="22">
        <v>
66</v>
      </c>
      <c r="E43" s="22">
        <v>
99</v>
      </c>
      <c r="F43" s="22">
        <v>
3</v>
      </c>
    </row>
    <row r="44" spans="1:13" s="85" customFormat="1" ht="18" customHeight="1">
      <c r="A44" s="94" t="s">
        <v>
465</v>
      </c>
      <c r="B44" s="97">
        <f>
SUM(C44:F44)</f>
        <v>
233</v>
      </c>
      <c r="C44" s="22">
        <v>
79</v>
      </c>
      <c r="D44" s="22">
        <v>
63</v>
      </c>
      <c r="E44" s="22">
        <v>
83</v>
      </c>
      <c r="F44" s="22">
        <v>
8</v>
      </c>
    </row>
    <row r="45" spans="1:13" s="85" customFormat="1" ht="18" customHeight="1">
      <c r="A45" s="94">
        <v>
2</v>
      </c>
      <c r="B45" s="97">
        <v>
209</v>
      </c>
      <c r="C45" s="22">
        <v>
69</v>
      </c>
      <c r="D45" s="22">
        <v>
55</v>
      </c>
      <c r="E45" s="22">
        <v>
78</v>
      </c>
      <c r="F45" s="22">
        <v>
7</v>
      </c>
    </row>
    <row r="46" spans="1:13" s="85" customFormat="1" ht="18" customHeight="1">
      <c r="A46" s="2482">
        <v>
3</v>
      </c>
      <c r="B46" s="2483">
        <v>
169</v>
      </c>
      <c r="C46" s="2484">
        <v>
53</v>
      </c>
      <c r="D46" s="2484">
        <v>
49</v>
      </c>
      <c r="E46" s="2484">
        <v>
63</v>
      </c>
      <c r="F46" s="2484">
        <v>
4</v>
      </c>
    </row>
    <row r="47" spans="1:13" s="105" customFormat="1" ht="15" customHeight="1">
      <c r="A47" s="3340" t="s">
        <v>
4061</v>
      </c>
      <c r="B47" s="106"/>
      <c r="C47" s="106"/>
      <c r="D47" s="106"/>
      <c r="E47" s="106"/>
    </row>
  </sheetData>
  <mergeCells count="14">
    <mergeCell ref="A39:M39"/>
    <mergeCell ref="A30:M30"/>
    <mergeCell ref="A5:M5"/>
    <mergeCell ref="A1:J1"/>
    <mergeCell ref="A2:J2"/>
    <mergeCell ref="A20:M20"/>
    <mergeCell ref="A22:A23"/>
    <mergeCell ref="B22:B23"/>
    <mergeCell ref="C22:G22"/>
    <mergeCell ref="H22:M22"/>
    <mergeCell ref="A7:A8"/>
    <mergeCell ref="B7:D7"/>
    <mergeCell ref="E7:G7"/>
    <mergeCell ref="A3:M3"/>
  </mergeCells>
  <phoneticPr fontId="25"/>
  <pageMargins left="0.70866141732283472" right="0.70866141732283472" top="0.74803149606299213" bottom="0.74803149606299213" header="0.31496062992125984" footer="0.3149606299212598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pageSetUpPr fitToPage="1"/>
  </sheetPr>
  <dimension ref="A1:F18"/>
  <sheetViews>
    <sheetView zoomScaleNormal="100" zoomScaleSheetLayoutView="100" workbookViewId="0">
      <selection activeCell="B23" sqref="B23"/>
    </sheetView>
  </sheetViews>
  <sheetFormatPr defaultColWidth="9" defaultRowHeight="13.5"/>
  <cols>
    <col min="1" max="1" width="8.625" style="79" customWidth="1"/>
    <col min="2" max="2" width="55.625" style="78" customWidth="1"/>
    <col min="3" max="6" width="15.625" style="78" customWidth="1"/>
    <col min="7" max="16384" width="9" style="78"/>
  </cols>
  <sheetData>
    <row r="1" spans="1:6" s="1482" customFormat="1" ht="20.100000000000001" customHeight="1">
      <c r="A1" s="4569" t="str">
        <f>
HYPERLINK("#目次!A1","【目次に戻る】")</f>
        <v>
【目次に戻る】</v>
      </c>
      <c r="B1" s="4569"/>
      <c r="C1" s="4569"/>
      <c r="D1" s="4569"/>
      <c r="E1" s="2566"/>
      <c r="F1" s="2566"/>
    </row>
    <row r="2" spans="1:6" s="1482" customFormat="1" ht="20.100000000000001" customHeight="1">
      <c r="A2" s="4569" t="str">
        <f>
HYPERLINK("#業務所管課別目次!A1","【業務所管課別目次に戻る】")</f>
        <v>
【業務所管課別目次に戻る】</v>
      </c>
      <c r="B2" s="4569"/>
      <c r="C2" s="4569"/>
      <c r="D2" s="4569"/>
      <c r="E2" s="2566"/>
      <c r="F2" s="2566"/>
    </row>
    <row r="3" spans="1:6" ht="26.1" customHeight="1">
      <c r="A3" s="4574" t="s">
        <v>
6968</v>
      </c>
      <c r="B3" s="4574"/>
      <c r="C3" s="4574"/>
      <c r="D3" s="4574"/>
      <c r="E3" s="4574"/>
      <c r="F3" s="4574"/>
    </row>
    <row r="4" spans="1:6" s="82" customFormat="1" ht="15" customHeight="1">
      <c r="A4" s="104"/>
      <c r="B4" s="104"/>
      <c r="C4" s="104"/>
      <c r="D4" s="104"/>
      <c r="E4" s="104"/>
      <c r="F4" s="104"/>
    </row>
    <row r="5" spans="1:6" s="102" customFormat="1" ht="20.100000000000001" customHeight="1">
      <c r="A5" s="4600" t="s">
        <v>
4426</v>
      </c>
      <c r="B5" s="4600"/>
      <c r="C5" s="4600"/>
      <c r="D5" s="4600"/>
      <c r="E5" s="4600"/>
      <c r="F5" s="4600"/>
    </row>
    <row r="6" spans="1:6" s="82" customFormat="1" ht="15" customHeight="1" thickBot="1">
      <c r="A6" s="2576" t="s">
        <v>
4045</v>
      </c>
      <c r="B6" s="49"/>
      <c r="D6" s="49"/>
      <c r="E6" s="49"/>
      <c r="F6" s="42" t="s">
        <v>
4474</v>
      </c>
    </row>
    <row r="7" spans="1:6" s="85" customFormat="1" ht="18" customHeight="1" thickTop="1">
      <c r="A7" s="4605" t="s">
        <v>
4427</v>
      </c>
      <c r="B7" s="4571" t="s">
        <v>
4428</v>
      </c>
      <c r="C7" s="4603" t="s">
        <v>
4429</v>
      </c>
      <c r="D7" s="4604"/>
      <c r="E7" s="4604"/>
      <c r="F7" s="4604"/>
    </row>
    <row r="8" spans="1:6" s="85" customFormat="1" ht="18" customHeight="1">
      <c r="A8" s="5227"/>
      <c r="B8" s="5586"/>
      <c r="C8" s="2580" t="s">
        <v>
4430</v>
      </c>
      <c r="D8" s="2480" t="s">
        <v>
4431</v>
      </c>
      <c r="E8" s="2575" t="s">
        <v>
4432</v>
      </c>
      <c r="F8" s="2570" t="s">
        <v>
4433</v>
      </c>
    </row>
    <row r="9" spans="1:6" s="91" customFormat="1" ht="18" customHeight="1">
      <c r="A9" s="2657"/>
      <c r="B9" s="2659" t="s">
        <v>
1388</v>
      </c>
      <c r="C9" s="2583">
        <f t="shared" ref="C9:C14" si="0">
SUM(D9:F9)</f>
        <v>
1553</v>
      </c>
      <c r="D9" s="2583">
        <f>
SUM(D10:D14)</f>
        <v>
1413</v>
      </c>
      <c r="E9" s="3141">
        <f>
SUM(E10:E14)</f>
        <v>
129</v>
      </c>
      <c r="F9" s="3141">
        <f>
SUM(F10:F14)</f>
        <v>
11</v>
      </c>
    </row>
    <row r="10" spans="1:6" s="85" customFormat="1" ht="18" customHeight="1">
      <c r="A10" s="2581">
        <v>
1</v>
      </c>
      <c r="B10" s="2655" t="s">
        <v>
4434</v>
      </c>
      <c r="C10" s="22">
        <f t="shared" si="0"/>
        <v>
179</v>
      </c>
      <c r="D10" s="22">
        <v>
159</v>
      </c>
      <c r="E10" s="22">
        <v>
20</v>
      </c>
      <c r="F10" s="22" t="s">
        <v>
9831</v>
      </c>
    </row>
    <row r="11" spans="1:6" s="85" customFormat="1" ht="18" customHeight="1">
      <c r="A11" s="2581">
        <v>
2</v>
      </c>
      <c r="B11" s="2655" t="s">
        <v>
4435</v>
      </c>
      <c r="C11" s="22">
        <f t="shared" si="0"/>
        <v>
378</v>
      </c>
      <c r="D11" s="22">
        <v>
343</v>
      </c>
      <c r="E11" s="22">
        <v>
30</v>
      </c>
      <c r="F11" s="22">
        <v>
5</v>
      </c>
    </row>
    <row r="12" spans="1:6" s="85" customFormat="1" ht="18" customHeight="1">
      <c r="A12" s="2581">
        <v>
3</v>
      </c>
      <c r="B12" s="2655" t="s">
        <v>
4436</v>
      </c>
      <c r="C12" s="22">
        <f t="shared" si="0"/>
        <v>
418</v>
      </c>
      <c r="D12" s="22">
        <v>
385</v>
      </c>
      <c r="E12" s="22">
        <v>
31</v>
      </c>
      <c r="F12" s="22">
        <v>
2</v>
      </c>
    </row>
    <row r="13" spans="1:6" s="85" customFormat="1" ht="18" customHeight="1">
      <c r="A13" s="2581">
        <v>
4</v>
      </c>
      <c r="B13" s="2655" t="s">
        <v>
4437</v>
      </c>
      <c r="C13" s="22">
        <f t="shared" si="0"/>
        <v>
334</v>
      </c>
      <c r="D13" s="22">
        <v>
306</v>
      </c>
      <c r="E13" s="22">
        <v>
26</v>
      </c>
      <c r="F13" s="22">
        <v>
2</v>
      </c>
    </row>
    <row r="14" spans="1:6" s="85" customFormat="1" ht="18" customHeight="1">
      <c r="A14" s="2658">
        <v>
5</v>
      </c>
      <c r="B14" s="2656" t="s">
        <v>
4438</v>
      </c>
      <c r="C14" s="109">
        <f t="shared" si="0"/>
        <v>
244</v>
      </c>
      <c r="D14" s="2539">
        <v>
220</v>
      </c>
      <c r="E14" s="2539">
        <v>
22</v>
      </c>
      <c r="F14" s="2539">
        <v>
2</v>
      </c>
    </row>
    <row r="18" spans="1:1" ht="24">
      <c r="A18" s="3913" t="s">
        <v>
9384</v>
      </c>
    </row>
  </sheetData>
  <mergeCells count="7">
    <mergeCell ref="A1:D1"/>
    <mergeCell ref="A2:D2"/>
    <mergeCell ref="A3:F3"/>
    <mergeCell ref="A5:F5"/>
    <mergeCell ref="A7:A8"/>
    <mergeCell ref="B7:B8"/>
    <mergeCell ref="C7:F7"/>
  </mergeCells>
  <phoneticPr fontId="25"/>
  <pageMargins left="0.70866141732283472" right="0.70866141732283472" top="0.74803149606299213" bottom="0.74803149606299213" header="0.31496062992125984" footer="0.3149606299212598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pageSetUpPr fitToPage="1"/>
  </sheetPr>
  <dimension ref="A1:H16"/>
  <sheetViews>
    <sheetView zoomScaleNormal="100" zoomScaleSheetLayoutView="100" workbookViewId="0">
      <selection activeCell="B23" sqref="B23"/>
    </sheetView>
  </sheetViews>
  <sheetFormatPr defaultColWidth="9" defaultRowHeight="13.5"/>
  <cols>
    <col min="1" max="1" width="45.625" style="79" customWidth="1"/>
    <col min="2" max="2" width="16.375" style="78" customWidth="1"/>
    <col min="3" max="3" width="3.625" style="2653" customWidth="1"/>
    <col min="4" max="4" width="45.625" style="79" customWidth="1"/>
    <col min="5" max="5" width="16.375" style="78" customWidth="1"/>
    <col min="6" max="16384" width="9" style="78"/>
  </cols>
  <sheetData>
    <row r="1" spans="1:8" s="1482" customFormat="1" ht="20.100000000000001" customHeight="1">
      <c r="A1" s="4569" t="str">
        <f>
HYPERLINK("#目次!A1","【目次に戻る】")</f>
        <v>
【目次に戻る】</v>
      </c>
      <c r="B1" s="4569"/>
      <c r="C1" s="2652"/>
      <c r="D1" s="2566"/>
      <c r="E1" s="2566"/>
    </row>
    <row r="2" spans="1:8" s="1482" customFormat="1" ht="20.100000000000001" customHeight="1">
      <c r="A2" s="4569" t="str">
        <f>
HYPERLINK("#業務所管課別目次!A1","【業務所管課別目次に戻る】")</f>
        <v>
【業務所管課別目次に戻る】</v>
      </c>
      <c r="B2" s="4569"/>
      <c r="C2" s="2652"/>
      <c r="D2" s="2566"/>
      <c r="E2" s="2566"/>
    </row>
    <row r="3" spans="1:8" s="102" customFormat="1" ht="20.100000000000001" customHeight="1">
      <c r="A3" s="4600" t="s">
        <v>
4439</v>
      </c>
      <c r="B3" s="4600"/>
      <c r="C3" s="4600"/>
      <c r="D3" s="4600"/>
      <c r="E3" s="4600"/>
    </row>
    <row r="4" spans="1:8" s="82" customFormat="1" ht="15" customHeight="1" thickBot="1">
      <c r="A4" s="2576" t="s">
        <v>
9301</v>
      </c>
      <c r="B4" s="49"/>
      <c r="C4" s="2137"/>
      <c r="D4" s="2576"/>
      <c r="E4" s="1606" t="s">
        <v>
5453</v>
      </c>
    </row>
    <row r="5" spans="1:8" s="85" customFormat="1" ht="18" customHeight="1" thickTop="1">
      <c r="A5" s="2569" t="s">
        <v>
4440</v>
      </c>
      <c r="B5" s="2565" t="s">
        <v>
4441</v>
      </c>
      <c r="C5" s="2344"/>
      <c r="D5" s="2561" t="s">
        <v>
4440</v>
      </c>
      <c r="E5" s="2567" t="s">
        <v>
4441</v>
      </c>
    </row>
    <row r="6" spans="1:8" s="91" customFormat="1" ht="18" customHeight="1">
      <c r="A6" s="4510" t="s">
        <v>
1388</v>
      </c>
      <c r="B6" s="4511">
        <f>
SUM(B7:B15,E6:E15)</f>
        <v>
3202</v>
      </c>
      <c r="C6" s="271"/>
      <c r="D6" s="4516" t="s">
        <v>
4442</v>
      </c>
      <c r="E6" s="4513">
        <v>
379</v>
      </c>
      <c r="F6" s="85"/>
      <c r="G6" s="85"/>
      <c r="H6" s="85"/>
    </row>
    <row r="7" spans="1:8" s="85" customFormat="1" ht="18" customHeight="1">
      <c r="A7" s="4514" t="s">
        <v>
4443</v>
      </c>
      <c r="B7" s="1088">
        <v>
341</v>
      </c>
      <c r="C7" s="27"/>
      <c r="D7" s="4514" t="s">
        <v>
4444</v>
      </c>
      <c r="E7" s="1088">
        <v>
123</v>
      </c>
    </row>
    <row r="8" spans="1:8" s="85" customFormat="1" ht="18" customHeight="1">
      <c r="A8" s="4514" t="s">
        <v>
4445</v>
      </c>
      <c r="B8" s="1088">
        <v>
632</v>
      </c>
      <c r="C8" s="27"/>
      <c r="D8" s="4514" t="s">
        <v>
4446</v>
      </c>
      <c r="E8" s="1088" t="s">
        <v>
9744</v>
      </c>
    </row>
    <row r="9" spans="1:8" s="85" customFormat="1" ht="18" customHeight="1">
      <c r="A9" s="4514" t="s">
        <v>
4447</v>
      </c>
      <c r="B9" s="1088">
        <v>
6</v>
      </c>
      <c r="C9" s="27"/>
      <c r="D9" s="4514" t="s">
        <v>
4448</v>
      </c>
      <c r="E9" s="1088">
        <v>
12</v>
      </c>
    </row>
    <row r="10" spans="1:8" s="85" customFormat="1" ht="18" customHeight="1">
      <c r="A10" s="4514" t="s">
        <v>
4449</v>
      </c>
      <c r="B10" s="1088">
        <v>
1073</v>
      </c>
      <c r="C10" s="27"/>
      <c r="D10" s="4514" t="s">
        <v>
4450</v>
      </c>
      <c r="E10" s="1088" t="s">
        <v>
9744</v>
      </c>
    </row>
    <row r="11" spans="1:8" s="85" customFormat="1" ht="18" customHeight="1">
      <c r="A11" s="4514" t="s">
        <v>
4451</v>
      </c>
      <c r="B11" s="1088">
        <v>
240</v>
      </c>
      <c r="C11" s="27"/>
      <c r="D11" s="4514" t="s">
        <v>
4452</v>
      </c>
      <c r="E11" s="1088">
        <v>
6</v>
      </c>
    </row>
    <row r="12" spans="1:8" s="85" customFormat="1" ht="18" customHeight="1">
      <c r="A12" s="4514" t="s">
        <v>
4453</v>
      </c>
      <c r="B12" s="1088">
        <v>
32</v>
      </c>
      <c r="C12" s="27"/>
      <c r="D12" s="4514" t="s">
        <v>
4454</v>
      </c>
      <c r="E12" s="1088">
        <v>
22</v>
      </c>
    </row>
    <row r="13" spans="1:8" s="85" customFormat="1" ht="18" customHeight="1">
      <c r="A13" s="4514" t="s">
        <v>
4455</v>
      </c>
      <c r="B13" s="1088">
        <v>
34</v>
      </c>
      <c r="C13" s="27"/>
      <c r="D13" s="4514" t="s">
        <v>
4456</v>
      </c>
      <c r="E13" s="1088">
        <v>
57</v>
      </c>
    </row>
    <row r="14" spans="1:8" s="85" customFormat="1" ht="18" customHeight="1">
      <c r="A14" s="4514" t="s">
        <v>
4457</v>
      </c>
      <c r="B14" s="1088">
        <v>
4</v>
      </c>
      <c r="C14" s="27"/>
      <c r="D14" s="4514" t="s">
        <v>
4458</v>
      </c>
      <c r="E14" s="1088">
        <v>
241</v>
      </c>
    </row>
    <row r="15" spans="1:8" s="85" customFormat="1" ht="18" customHeight="1">
      <c r="A15" s="4515" t="s">
        <v>
4459</v>
      </c>
      <c r="B15" s="4512" t="s">
        <v>
9744</v>
      </c>
      <c r="C15" s="27"/>
      <c r="D15" s="4515"/>
      <c r="E15" s="4512"/>
    </row>
    <row r="16" spans="1:8" s="105" customFormat="1" ht="15" customHeight="1">
      <c r="A16" s="2576" t="s">
        <v>
2540</v>
      </c>
      <c r="B16" s="106"/>
      <c r="C16" s="2631"/>
      <c r="D16" s="2576"/>
      <c r="E16" s="106"/>
    </row>
  </sheetData>
  <mergeCells count="3">
    <mergeCell ref="A1:B1"/>
    <mergeCell ref="A2:B2"/>
    <mergeCell ref="A3:E3"/>
  </mergeCells>
  <phoneticPr fontId="25"/>
  <pageMargins left="0.70866141732283472" right="0.70866141732283472" top="0.74803149606299213" bottom="0.74803149606299213" header="0.31496062992125984" footer="0.3149606299212598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Z23"/>
  <sheetViews>
    <sheetView zoomScaleNormal="100" zoomScaleSheetLayoutView="100" workbookViewId="0">
      <selection activeCell="B23" sqref="B23"/>
    </sheetView>
  </sheetViews>
  <sheetFormatPr defaultColWidth="9" defaultRowHeight="14.25"/>
  <cols>
    <col min="1" max="1" width="25.75" style="24" customWidth="1"/>
    <col min="2" max="2" width="15.75" style="24" customWidth="1"/>
    <col min="3" max="3" width="18.75" style="24" customWidth="1"/>
    <col min="4" max="4" width="15.75" style="24" customWidth="1"/>
    <col min="5" max="5" width="18.75" style="24" customWidth="1"/>
    <col min="6" max="6" width="15.75" style="24" customWidth="1"/>
    <col min="7" max="7" width="18.75" style="24" customWidth="1"/>
    <col min="8"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6967</v>
      </c>
      <c r="B3" s="4574"/>
      <c r="C3" s="4574"/>
      <c r="D3" s="4574"/>
      <c r="E3" s="4574"/>
      <c r="F3" s="4574"/>
      <c r="G3" s="4574"/>
    </row>
    <row r="4" spans="1:26" s="83" customFormat="1" ht="15" customHeight="1">
      <c r="A4" s="104"/>
      <c r="B4" s="104"/>
      <c r="C4" s="104"/>
      <c r="D4" s="104"/>
      <c r="E4" s="104"/>
      <c r="F4" s="104"/>
      <c r="G4" s="104"/>
    </row>
    <row r="5" spans="1:26" s="83" customFormat="1" ht="15" customHeight="1" thickBot="1">
      <c r="G5" s="119" t="s">
        <v>
4346</v>
      </c>
    </row>
    <row r="6" spans="1:26" ht="18" customHeight="1" thickTop="1">
      <c r="A6" s="4684" t="s">
        <v>
3022</v>
      </c>
      <c r="B6" s="4603" t="s">
        <v>
465</v>
      </c>
      <c r="C6" s="4604"/>
      <c r="D6" s="4603" t="s">
        <v>
633</v>
      </c>
      <c r="E6" s="4604"/>
      <c r="F6" s="4603" t="s">
        <v>
4112</v>
      </c>
      <c r="G6" s="4604"/>
    </row>
    <row r="7" spans="1:26" ht="18" customHeight="1">
      <c r="A7" s="4685"/>
      <c r="B7" s="2564" t="s">
        <v>
2424</v>
      </c>
      <c r="C7" s="2570" t="s">
        <v>
3021</v>
      </c>
      <c r="D7" s="1504" t="s">
        <v>
2424</v>
      </c>
      <c r="E7" s="1508" t="s">
        <v>
3021</v>
      </c>
      <c r="F7" s="1504" t="s">
        <v>
2424</v>
      </c>
      <c r="G7" s="1508" t="s">
        <v>
3021</v>
      </c>
    </row>
    <row r="8" spans="1:26" s="83" customFormat="1" ht="18" customHeight="1">
      <c r="A8" s="1538"/>
      <c r="B8" s="207" t="s">
        <v>
4</v>
      </c>
      <c r="C8" s="207" t="s">
        <v>
3020</v>
      </c>
      <c r="D8" s="207" t="s">
        <v>
4</v>
      </c>
      <c r="E8" s="207" t="s">
        <v>
3020</v>
      </c>
      <c r="F8" s="207" t="s">
        <v>
4</v>
      </c>
      <c r="G8" s="207" t="s">
        <v>
3020</v>
      </c>
    </row>
    <row r="9" spans="1:26" s="355" customFormat="1" ht="18" customHeight="1">
      <c r="A9" s="1536" t="s">
        <v>
729</v>
      </c>
      <c r="B9" s="1798">
        <v>
87</v>
      </c>
      <c r="C9" s="1798">
        <v>
42129000</v>
      </c>
      <c r="D9" s="1798">
        <v>
64</v>
      </c>
      <c r="E9" s="1798">
        <v>
36666600</v>
      </c>
      <c r="F9" s="1798">
        <f>
SUM(F10:F22)</f>
        <v>
54</v>
      </c>
      <c r="G9" s="1798">
        <f>
SUM(G10:G22)</f>
        <v>
26746100</v>
      </c>
    </row>
    <row r="10" spans="1:26" ht="18" customHeight="1">
      <c r="A10" s="1512" t="s">
        <v>
3019</v>
      </c>
      <c r="B10" s="1386" t="s">
        <v>
374</v>
      </c>
      <c r="C10" s="1386" t="s">
        <v>
374</v>
      </c>
      <c r="D10" s="1386" t="s">
        <v>
374</v>
      </c>
      <c r="E10" s="1386" t="s">
        <v>
374</v>
      </c>
      <c r="F10" s="1386" t="s">
        <v>
374</v>
      </c>
      <c r="G10" s="1386" t="s">
        <v>
374</v>
      </c>
    </row>
    <row r="11" spans="1:26" ht="18" customHeight="1">
      <c r="A11" s="1512" t="s">
        <v>
3018</v>
      </c>
      <c r="B11" s="1386" t="s">
        <v>
374</v>
      </c>
      <c r="C11" s="1386" t="s">
        <v>
374</v>
      </c>
      <c r="D11" s="1386" t="s">
        <v>
374</v>
      </c>
      <c r="E11" s="1386" t="s">
        <v>
374</v>
      </c>
      <c r="F11" s="1386" t="s">
        <v>
374</v>
      </c>
      <c r="G11" s="1386" t="s">
        <v>
374</v>
      </c>
    </row>
    <row r="12" spans="1:26" ht="18" customHeight="1">
      <c r="A12" s="1512" t="s">
        <v>
3017</v>
      </c>
      <c r="B12" s="28">
        <v>
72</v>
      </c>
      <c r="C12" s="1386">
        <v>
35707000</v>
      </c>
      <c r="D12" s="28">
        <v>
57</v>
      </c>
      <c r="E12" s="1386">
        <v>
33476600</v>
      </c>
      <c r="F12" s="1386">
        <v>
43</v>
      </c>
      <c r="G12" s="1386">
        <v>
23773100</v>
      </c>
    </row>
    <row r="13" spans="1:26" ht="18" customHeight="1">
      <c r="A13" s="1512" t="s">
        <v>
3016</v>
      </c>
      <c r="B13" s="1386" t="s">
        <v>
374</v>
      </c>
      <c r="C13" s="1386" t="s">
        <v>
374</v>
      </c>
      <c r="D13" s="1386" t="s">
        <v>
374</v>
      </c>
      <c r="E13" s="1386" t="s">
        <v>
374</v>
      </c>
      <c r="F13" s="1386" t="s">
        <v>
374</v>
      </c>
      <c r="G13" s="1386" t="s">
        <v>
374</v>
      </c>
    </row>
    <row r="14" spans="1:26" ht="18" customHeight="1">
      <c r="A14" s="1512" t="s">
        <v>
3015</v>
      </c>
      <c r="B14" s="1386" t="s">
        <v>
374</v>
      </c>
      <c r="C14" s="1386" t="s">
        <v>
374</v>
      </c>
      <c r="D14" s="1386" t="s">
        <v>
374</v>
      </c>
      <c r="E14" s="1386" t="s">
        <v>
374</v>
      </c>
      <c r="F14" s="1386" t="s">
        <v>
374</v>
      </c>
      <c r="G14" s="1386" t="s">
        <v>
374</v>
      </c>
    </row>
    <row r="15" spans="1:26" ht="18" customHeight="1">
      <c r="A15" s="1512" t="s">
        <v>
3014</v>
      </c>
      <c r="B15" s="1386" t="s">
        <v>
374</v>
      </c>
      <c r="C15" s="1386" t="s">
        <v>
374</v>
      </c>
      <c r="D15" s="1386" t="s">
        <v>
374</v>
      </c>
      <c r="E15" s="1386" t="s">
        <v>
374</v>
      </c>
      <c r="F15" s="1386" t="s">
        <v>
374</v>
      </c>
      <c r="G15" s="1386" t="s">
        <v>
374</v>
      </c>
    </row>
    <row r="16" spans="1:26" ht="18" customHeight="1">
      <c r="A16" s="1512" t="s">
        <v>
3013</v>
      </c>
      <c r="B16" s="1386" t="s">
        <v>
374</v>
      </c>
      <c r="C16" s="1386" t="s">
        <v>
374</v>
      </c>
      <c r="D16" s="1386" t="s">
        <v>
374</v>
      </c>
      <c r="E16" s="1386" t="s">
        <v>
374</v>
      </c>
      <c r="F16" s="1386" t="s">
        <v>
374</v>
      </c>
      <c r="G16" s="1386" t="s">
        <v>
374</v>
      </c>
    </row>
    <row r="17" spans="1:7" ht="18" customHeight="1">
      <c r="A17" s="1512" t="s">
        <v>
3012</v>
      </c>
      <c r="B17" s="1386">
        <v>
2</v>
      </c>
      <c r="C17" s="1386">
        <v>
2612000</v>
      </c>
      <c r="D17" s="1386">
        <v>
1</v>
      </c>
      <c r="E17" s="1386">
        <v>
1200000</v>
      </c>
      <c r="F17" s="1386" t="s">
        <v>
374</v>
      </c>
      <c r="G17" s="1386" t="s">
        <v>
374</v>
      </c>
    </row>
    <row r="18" spans="1:7" ht="18" customHeight="1">
      <c r="A18" s="1512" t="s">
        <v>
3011</v>
      </c>
      <c r="B18" s="1386" t="s">
        <v>
374</v>
      </c>
      <c r="C18" s="1386" t="s">
        <v>
374</v>
      </c>
      <c r="D18" s="1386" t="s">
        <v>
374</v>
      </c>
      <c r="E18" s="1386" t="s">
        <v>
374</v>
      </c>
      <c r="F18" s="1386" t="s">
        <v>
374</v>
      </c>
      <c r="G18" s="1386" t="s">
        <v>
374</v>
      </c>
    </row>
    <row r="19" spans="1:7" ht="18" customHeight="1">
      <c r="A19" s="1512" t="s">
        <v>
3010</v>
      </c>
      <c r="B19" s="1386" t="s">
        <v>
374</v>
      </c>
      <c r="C19" s="1386" t="s">
        <v>
374</v>
      </c>
      <c r="D19" s="1386" t="s">
        <v>
374</v>
      </c>
      <c r="E19" s="1386" t="s">
        <v>
374</v>
      </c>
      <c r="F19" s="1386">
        <v>
1</v>
      </c>
      <c r="G19" s="1386">
        <v>
260000</v>
      </c>
    </row>
    <row r="20" spans="1:7" ht="18" customHeight="1">
      <c r="A20" s="1512" t="s">
        <v>
3009</v>
      </c>
      <c r="B20" s="28">
        <v>
13</v>
      </c>
      <c r="C20" s="1386">
        <v>
3810000</v>
      </c>
      <c r="D20" s="28">
        <v>
6</v>
      </c>
      <c r="E20" s="1386">
        <v>
1990000</v>
      </c>
      <c r="F20" s="1386">
        <v>
10</v>
      </c>
      <c r="G20" s="1386">
        <v>
2713000</v>
      </c>
    </row>
    <row r="21" spans="1:7" ht="18" customHeight="1">
      <c r="A21" s="1512" t="s">
        <v>
3008</v>
      </c>
      <c r="B21" s="1386" t="s">
        <v>
374</v>
      </c>
      <c r="C21" s="1386" t="s">
        <v>
374</v>
      </c>
      <c r="D21" s="1386" t="s">
        <v>
374</v>
      </c>
      <c r="E21" s="1386" t="s">
        <v>
374</v>
      </c>
      <c r="F21" s="1386" t="s">
        <v>
374</v>
      </c>
      <c r="G21" s="1386" t="s">
        <v>
374</v>
      </c>
    </row>
    <row r="22" spans="1:7" ht="18" customHeight="1">
      <c r="A22" s="481" t="s">
        <v>
3007</v>
      </c>
      <c r="B22" s="1645" t="s">
        <v>
374</v>
      </c>
      <c r="C22" s="1645" t="s">
        <v>
374</v>
      </c>
      <c r="D22" s="1645" t="s">
        <v>
374</v>
      </c>
      <c r="E22" s="1645" t="s">
        <v>
374</v>
      </c>
      <c r="F22" s="4198" t="s">
        <v>
374</v>
      </c>
      <c r="G22" s="4198" t="s">
        <v>
374</v>
      </c>
    </row>
    <row r="23" spans="1:7" s="83" customFormat="1" ht="15" customHeight="1">
      <c r="A23" s="84" t="s">
        <v>
3006</v>
      </c>
      <c r="B23" s="84"/>
      <c r="C23" s="35"/>
    </row>
  </sheetData>
  <mergeCells count="7">
    <mergeCell ref="A1:D1"/>
    <mergeCell ref="A2:D2"/>
    <mergeCell ref="D6:E6"/>
    <mergeCell ref="B6:C6"/>
    <mergeCell ref="A3:G3"/>
    <mergeCell ref="F6:G6"/>
    <mergeCell ref="A6:A7"/>
  </mergeCells>
  <phoneticPr fontId="25"/>
  <pageMargins left="0.70866141732283472" right="0.70866141732283472" top="0.74803149606299213" bottom="0.74803149606299213" header="0.31496062992125984" footer="0.31496062992125984"/>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Z13"/>
  <sheetViews>
    <sheetView zoomScaleNormal="100" zoomScaleSheetLayoutView="100" workbookViewId="0">
      <selection activeCell="B23" sqref="B23"/>
    </sheetView>
  </sheetViews>
  <sheetFormatPr defaultColWidth="9" defaultRowHeight="14.25"/>
  <cols>
    <col min="1" max="3" width="40.625" style="24" customWidth="1"/>
    <col min="4" max="4" width="9" style="24"/>
    <col min="5" max="7" width="10.625" style="24" customWidth="1"/>
    <col min="8" max="16384" width="9" style="24"/>
  </cols>
  <sheetData>
    <row r="1" spans="1:26" s="1482" customFormat="1" ht="20.100000000000001" customHeight="1">
      <c r="A1" s="1495" t="str">
        <f>
HYPERLINK("#目次!A1","【目次に戻る】")</f>
        <v>
【目次に戻る】</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1495" t="str">
        <f>
HYPERLINK("#業務所管課別目次!A1","【業務所管課別目次に戻る】")</f>
        <v>
【業務所管課別目次に戻る】</v>
      </c>
      <c r="B2" s="1495"/>
      <c r="C2" s="1495"/>
      <c r="D2" s="1495"/>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4574" t="s">
        <v>
6966</v>
      </c>
      <c r="B3" s="5587"/>
      <c r="C3" s="5587"/>
    </row>
    <row r="4" spans="1:26" s="83" customFormat="1" ht="15" customHeight="1">
      <c r="A4" s="35"/>
      <c r="B4" s="35"/>
      <c r="C4" s="35"/>
    </row>
    <row r="5" spans="1:26" s="83" customFormat="1" ht="15" customHeight="1" thickBot="1">
      <c r="B5" s="1529"/>
      <c r="C5" s="119" t="s">
        <v>
4346</v>
      </c>
    </row>
    <row r="6" spans="1:26" ht="18" customHeight="1" thickTop="1">
      <c r="A6" s="1501" t="s">
        <v>
493</v>
      </c>
      <c r="B6" s="1930" t="s">
        <v>
3033</v>
      </c>
      <c r="C6" s="2567" t="s">
        <v>
1669</v>
      </c>
    </row>
    <row r="7" spans="1:26" s="83" customFormat="1" ht="18" customHeight="1">
      <c r="A7" s="1929"/>
      <c r="B7" s="424" t="s">
        <v>
1668</v>
      </c>
      <c r="C7" s="42" t="s">
        <v>
3020</v>
      </c>
    </row>
    <row r="8" spans="1:26" s="363" customFormat="1" ht="18" customHeight="1">
      <c r="A8" s="17" t="s">
        <v>
9222</v>
      </c>
      <c r="B8" s="26">
        <v>
2</v>
      </c>
      <c r="C8" s="1464">
        <v>
179000</v>
      </c>
    </row>
    <row r="9" spans="1:26" s="363" customFormat="1" ht="18" customHeight="1">
      <c r="A9" s="17">
        <v>
30</v>
      </c>
      <c r="B9" s="26">
        <v>
2</v>
      </c>
      <c r="C9" s="1464">
        <v>
102000</v>
      </c>
    </row>
    <row r="10" spans="1:26" s="363" customFormat="1" ht="18" customHeight="1">
      <c r="A10" s="17" t="s">
        <v>
465</v>
      </c>
      <c r="B10" s="26">
        <v>
1</v>
      </c>
      <c r="C10" s="1464">
        <v>
85000</v>
      </c>
    </row>
    <row r="11" spans="1:26" s="363" customFormat="1" ht="18" customHeight="1">
      <c r="A11" s="18">
        <v>
2</v>
      </c>
      <c r="B11" s="97" t="s">
        <v>
374</v>
      </c>
      <c r="C11" s="23" t="s">
        <v>
374</v>
      </c>
    </row>
    <row r="12" spans="1:26" s="356" customFormat="1" ht="18" customHeight="1">
      <c r="A12" s="251">
        <v>
3</v>
      </c>
      <c r="B12" s="1928">
        <v>
1</v>
      </c>
      <c r="C12" s="557">
        <v>
81000</v>
      </c>
    </row>
    <row r="13" spans="1:26" s="83" customFormat="1" ht="15" customHeight="1">
      <c r="A13" s="1540" t="s">
        <v>
3006</v>
      </c>
      <c r="B13" s="1540"/>
    </row>
  </sheetData>
  <mergeCells count="1">
    <mergeCell ref="A3:C3"/>
  </mergeCells>
  <phoneticPr fontId="25"/>
  <pageMargins left="0.70866141732283472" right="0.70866141732283472" top="0.74803149606299213" bottom="0.74803149606299213" header="0.31496062992125984" footer="0.3149606299212598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Z15"/>
  <sheetViews>
    <sheetView zoomScaleNormal="100" zoomScaleSheetLayoutView="100" workbookViewId="0">
      <selection activeCell="B23" sqref="B23"/>
    </sheetView>
  </sheetViews>
  <sheetFormatPr defaultColWidth="9" defaultRowHeight="14.25"/>
  <cols>
    <col min="1" max="1" width="17.75" style="24" customWidth="1"/>
    <col min="2" max="10" width="11.625" style="24"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4574" t="s">
        <v>
6965</v>
      </c>
      <c r="B3" s="4574"/>
      <c r="C3" s="4574"/>
      <c r="D3" s="4574"/>
      <c r="E3" s="4574"/>
      <c r="F3" s="4574"/>
      <c r="G3" s="4574"/>
      <c r="H3" s="4574"/>
      <c r="I3" s="4574"/>
      <c r="J3" s="4574"/>
    </row>
    <row r="4" spans="1:26" s="83" customFormat="1" ht="15" customHeight="1"/>
    <row r="5" spans="1:26" s="83" customFormat="1" ht="15" customHeight="1" thickBot="1">
      <c r="I5" s="1529"/>
      <c r="J5" s="99" t="s">
        <v>
9281</v>
      </c>
    </row>
    <row r="6" spans="1:26" ht="18" customHeight="1" thickTop="1">
      <c r="A6" s="4575" t="s">
        <v>
9</v>
      </c>
      <c r="B6" s="4579" t="s">
        <v>
3038</v>
      </c>
      <c r="C6" s="4579"/>
      <c r="D6" s="4603"/>
      <c r="E6" s="4579" t="s">
        <v>
2728</v>
      </c>
      <c r="F6" s="4579"/>
      <c r="G6" s="4579"/>
      <c r="H6" s="4575" t="s">
        <v>
3037</v>
      </c>
      <c r="I6" s="4579"/>
      <c r="J6" s="4603"/>
    </row>
    <row r="7" spans="1:26" ht="18" customHeight="1">
      <c r="A7" s="4576"/>
      <c r="B7" s="1549" t="s">
        <v>
188</v>
      </c>
      <c r="C7" s="1502" t="s">
        <v>
3036</v>
      </c>
      <c r="D7" s="1508" t="s">
        <v>
3035</v>
      </c>
      <c r="E7" s="1549" t="s">
        <v>
188</v>
      </c>
      <c r="F7" s="1502" t="s">
        <v>
3036</v>
      </c>
      <c r="G7" s="1504" t="s">
        <v>
3035</v>
      </c>
      <c r="H7" s="1521" t="s">
        <v>
188</v>
      </c>
      <c r="I7" s="1502" t="s">
        <v>
3036</v>
      </c>
      <c r="J7" s="1508" t="s">
        <v>
3035</v>
      </c>
    </row>
    <row r="8" spans="1:26" s="83" customFormat="1" ht="18" customHeight="1">
      <c r="A8" s="1929"/>
      <c r="E8" s="207" t="s">
        <v>
4</v>
      </c>
      <c r="F8" s="207" t="s">
        <v>
4</v>
      </c>
      <c r="G8" s="207" t="s">
        <v>
4</v>
      </c>
      <c r="H8" s="207" t="s">
        <v>
4</v>
      </c>
      <c r="I8" s="207" t="s">
        <v>
4</v>
      </c>
      <c r="J8" s="207" t="s">
        <v>
4</v>
      </c>
    </row>
    <row r="9" spans="1:26" ht="18" customHeight="1">
      <c r="A9" s="17" t="s">
        <v>
4070</v>
      </c>
      <c r="B9" s="97">
        <v>
104</v>
      </c>
      <c r="C9" s="22">
        <v>
42</v>
      </c>
      <c r="D9" s="22">
        <v>
62</v>
      </c>
      <c r="E9" s="22">
        <v>
2341</v>
      </c>
      <c r="F9" s="22">
        <v>
879</v>
      </c>
      <c r="G9" s="22">
        <v>
1462</v>
      </c>
      <c r="H9" s="22">
        <v>
9820</v>
      </c>
      <c r="I9" s="22">
        <v>
4561</v>
      </c>
      <c r="J9" s="22">
        <v>
5259</v>
      </c>
    </row>
    <row r="10" spans="1:26" ht="18" customHeight="1">
      <c r="A10" s="17">
        <v>
31</v>
      </c>
      <c r="B10" s="97">
        <v>
109</v>
      </c>
      <c r="C10" s="22">
        <v>
41</v>
      </c>
      <c r="D10" s="22">
        <v>
68</v>
      </c>
      <c r="E10" s="22">
        <v>
2471</v>
      </c>
      <c r="F10" s="22">
        <v>
872</v>
      </c>
      <c r="G10" s="22">
        <v>
1599</v>
      </c>
      <c r="H10" s="22">
        <v>
10021</v>
      </c>
      <c r="I10" s="22">
        <v>
4389</v>
      </c>
      <c r="J10" s="22">
        <v>
5632</v>
      </c>
    </row>
    <row r="11" spans="1:26" ht="18" customHeight="1">
      <c r="A11" s="17" t="s">
        <v>
217</v>
      </c>
      <c r="B11" s="97">
        <v>
118</v>
      </c>
      <c r="C11" s="22">
        <v>
39</v>
      </c>
      <c r="D11" s="22">
        <v>
79</v>
      </c>
      <c r="E11" s="22">
        <v>
2665</v>
      </c>
      <c r="F11" s="22">
        <v>
855</v>
      </c>
      <c r="G11" s="22">
        <v>
1810</v>
      </c>
      <c r="H11" s="22">
        <v>
10331</v>
      </c>
      <c r="I11" s="22">
        <v>
4202</v>
      </c>
      <c r="J11" s="22">
        <v>
6129</v>
      </c>
    </row>
    <row r="12" spans="1:26" s="363" customFormat="1" ht="18" customHeight="1">
      <c r="A12" s="18">
        <v>
3</v>
      </c>
      <c r="B12" s="97">
        <v>
124</v>
      </c>
      <c r="C12" s="22">
        <v>
38</v>
      </c>
      <c r="D12" s="22">
        <v>
86</v>
      </c>
      <c r="E12" s="22">
        <v>
2749</v>
      </c>
      <c r="F12" s="22">
        <v>
855</v>
      </c>
      <c r="G12" s="22">
        <v>
1894</v>
      </c>
      <c r="H12" s="22">
        <v>
10271</v>
      </c>
      <c r="I12" s="22">
        <v>
3908</v>
      </c>
      <c r="J12" s="22">
        <v>
6363</v>
      </c>
    </row>
    <row r="13" spans="1:26" s="355" customFormat="1" ht="18" customHeight="1">
      <c r="A13" s="359">
        <v>
4</v>
      </c>
      <c r="B13" s="270">
        <f>
SUM(D13,C13)</f>
        <v>
125</v>
      </c>
      <c r="C13" s="275">
        <v>
38</v>
      </c>
      <c r="D13" s="275">
        <v>
87</v>
      </c>
      <c r="E13" s="275">
        <f>
SUM(F13,G13)</f>
        <v>
2791</v>
      </c>
      <c r="F13" s="275">
        <v>
823</v>
      </c>
      <c r="G13" s="275">
        <v>
1968</v>
      </c>
      <c r="H13" s="275">
        <f>
SUM(I13,J13)</f>
        <v>
10177</v>
      </c>
      <c r="I13" s="275">
        <v>
3711</v>
      </c>
      <c r="J13" s="275">
        <v>
6466</v>
      </c>
    </row>
    <row r="14" spans="1:26" s="83" customFormat="1" ht="15" customHeight="1">
      <c r="A14" s="84" t="s">
        <v>
4347</v>
      </c>
      <c r="B14" s="84"/>
      <c r="C14" s="84"/>
    </row>
    <row r="15" spans="1:26" s="83" customFormat="1" ht="15" customHeight="1">
      <c r="A15" s="83" t="s">
        <v>
3034</v>
      </c>
    </row>
  </sheetData>
  <mergeCells count="7">
    <mergeCell ref="A1:D1"/>
    <mergeCell ref="A2:D2"/>
    <mergeCell ref="A3:J3"/>
    <mergeCell ref="H6:J6"/>
    <mergeCell ref="A6:A7"/>
    <mergeCell ref="B6:D6"/>
    <mergeCell ref="E6:G6"/>
  </mergeCells>
  <phoneticPr fontId="25"/>
  <pageMargins left="0.70866141732283472" right="0.70866141732283472" top="0.74803149606299213" bottom="0.74803149606299213" header="0.31496062992125984" footer="0.31496062992125984"/>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pageSetUpPr fitToPage="1"/>
  </sheetPr>
  <dimension ref="A1:J14"/>
  <sheetViews>
    <sheetView zoomScaleNormal="100" zoomScaleSheetLayoutView="100" workbookViewId="0">
      <selection activeCell="B23" sqref="B23"/>
    </sheetView>
  </sheetViews>
  <sheetFormatPr defaultColWidth="9" defaultRowHeight="13.5"/>
  <cols>
    <col min="1" max="1" width="22.625" style="79" customWidth="1"/>
    <col min="2" max="7" width="17.625" style="78" customWidth="1"/>
    <col min="8" max="16384" width="9" style="78"/>
  </cols>
  <sheetData>
    <row r="1" spans="1:10" s="1482" customFormat="1" ht="20.100000000000001" customHeight="1">
      <c r="A1" s="4569" t="str">
        <f>
HYPERLINK("#目次!A1","【目次に戻る】")</f>
        <v>
【目次に戻る】</v>
      </c>
      <c r="B1" s="4569"/>
      <c r="C1" s="4569"/>
      <c r="D1" s="4569"/>
      <c r="E1" s="2566"/>
      <c r="F1" s="2566"/>
      <c r="G1" s="2566"/>
    </row>
    <row r="2" spans="1:10" s="1482" customFormat="1" ht="20.100000000000001" customHeight="1">
      <c r="A2" s="4569" t="str">
        <f>
HYPERLINK("#業務所管課別目次!A1","【業務所管課別目次に戻る】")</f>
        <v>
【業務所管課別目次に戻る】</v>
      </c>
      <c r="B2" s="4569"/>
      <c r="C2" s="4569"/>
      <c r="D2" s="4569"/>
      <c r="E2" s="2566"/>
      <c r="F2" s="2566"/>
      <c r="G2" s="2566"/>
    </row>
    <row r="3" spans="1:10" ht="26.1" customHeight="1">
      <c r="A3" s="4574" t="s">
        <v>
6964</v>
      </c>
      <c r="B3" s="4574"/>
      <c r="C3" s="4574"/>
      <c r="D3" s="4574"/>
      <c r="E3" s="4574"/>
      <c r="F3" s="4574"/>
      <c r="G3" s="4574"/>
    </row>
    <row r="4" spans="1:10" s="82" customFormat="1" ht="15" customHeight="1">
      <c r="A4" s="104"/>
      <c r="B4" s="104"/>
      <c r="C4" s="104"/>
      <c r="D4" s="104"/>
      <c r="E4" s="104"/>
      <c r="F4" s="104"/>
      <c r="G4" s="104"/>
    </row>
    <row r="5" spans="1:10" s="82" customFormat="1" ht="15" customHeight="1" thickBot="1">
      <c r="A5" s="2573"/>
      <c r="B5" s="49"/>
      <c r="D5" s="49"/>
      <c r="E5" s="49"/>
      <c r="F5" s="49"/>
      <c r="G5" s="42" t="s">
        <v>
5444</v>
      </c>
    </row>
    <row r="6" spans="1:10" s="85" customFormat="1" ht="18" customHeight="1" thickTop="1">
      <c r="A6" s="4606" t="s">
        <v>
483</v>
      </c>
      <c r="B6" s="4603" t="s">
        <v>
4351</v>
      </c>
      <c r="C6" s="4604"/>
      <c r="D6" s="4575"/>
      <c r="E6" s="4604" t="s">
        <v>
4352</v>
      </c>
      <c r="F6" s="4604"/>
      <c r="G6" s="4604"/>
    </row>
    <row r="7" spans="1:10" s="85" customFormat="1" ht="18" customHeight="1">
      <c r="A7" s="5227"/>
      <c r="B7" s="2580" t="s">
        <v>
4353</v>
      </c>
      <c r="C7" s="2480" t="s">
        <v>
2132</v>
      </c>
      <c r="D7" s="2575" t="s">
        <v>
2133</v>
      </c>
      <c r="E7" s="2564" t="s">
        <v>
4354</v>
      </c>
      <c r="F7" s="2564" t="s">
        <v>
4355</v>
      </c>
      <c r="G7" s="2480" t="s">
        <v>
4356</v>
      </c>
      <c r="J7" s="2433"/>
    </row>
    <row r="8" spans="1:10" s="56" customFormat="1" ht="18" customHeight="1">
      <c r="A8" s="71"/>
      <c r="B8" s="70" t="s">
        <v>
3303</v>
      </c>
      <c r="C8" s="69" t="s">
        <v>
3303</v>
      </c>
      <c r="D8" s="69" t="s">
        <v>
3303</v>
      </c>
      <c r="E8" s="68" t="s">
        <v>
3303</v>
      </c>
      <c r="F8" s="67" t="s">
        <v>
3303</v>
      </c>
      <c r="G8" s="67" t="s">
        <v>
2216</v>
      </c>
      <c r="H8" s="67"/>
      <c r="I8" s="67"/>
      <c r="J8" s="67"/>
    </row>
    <row r="9" spans="1:10" s="85" customFormat="1" ht="18" customHeight="1">
      <c r="A9" s="94" t="s">
        <v>
4034</v>
      </c>
      <c r="B9" s="97">
        <v>
9820</v>
      </c>
      <c r="C9" s="22">
        <v>
4561</v>
      </c>
      <c r="D9" s="22">
        <v>
5259</v>
      </c>
      <c r="E9" s="22">
        <v>
3273</v>
      </c>
      <c r="F9" s="22">
        <v>
2534</v>
      </c>
      <c r="G9" s="2436">
        <v>
77.400000000000006</v>
      </c>
      <c r="H9" s="4242"/>
    </row>
    <row r="10" spans="1:10" s="85" customFormat="1" ht="18" customHeight="1">
      <c r="A10" s="94">
        <v>
31</v>
      </c>
      <c r="B10" s="97">
        <v>
10021</v>
      </c>
      <c r="C10" s="22">
        <v>
4389</v>
      </c>
      <c r="D10" s="22">
        <v>
5632</v>
      </c>
      <c r="E10" s="22">
        <v>
3095</v>
      </c>
      <c r="F10" s="22">
        <v>
2353</v>
      </c>
      <c r="G10" s="2436">
        <v>
76</v>
      </c>
      <c r="H10" s="4242"/>
    </row>
    <row r="11" spans="1:10" s="85" customFormat="1" ht="18" customHeight="1">
      <c r="A11" s="94" t="s">
        <v>
217</v>
      </c>
      <c r="B11" s="97">
        <v>
10331</v>
      </c>
      <c r="C11" s="22">
        <v>
4202</v>
      </c>
      <c r="D11" s="22">
        <v>
6129</v>
      </c>
      <c r="E11" s="22">
        <v>
3039</v>
      </c>
      <c r="F11" s="22">
        <v>
2409</v>
      </c>
      <c r="G11" s="2436">
        <v>
79.3</v>
      </c>
      <c r="H11" s="4242"/>
    </row>
    <row r="12" spans="1:10" s="85" customFormat="1" ht="18" customHeight="1">
      <c r="A12" s="94">
        <v>
3</v>
      </c>
      <c r="B12" s="97">
        <v>
10271</v>
      </c>
      <c r="C12" s="22">
        <v>
3908</v>
      </c>
      <c r="D12" s="22">
        <v>
6363</v>
      </c>
      <c r="E12" s="22">
        <v>
2650</v>
      </c>
      <c r="F12" s="22">
        <v>
2058</v>
      </c>
      <c r="G12" s="2436">
        <v>
77.7</v>
      </c>
      <c r="H12" s="4242"/>
    </row>
    <row r="13" spans="1:10" s="91" customFormat="1" ht="18" customHeight="1">
      <c r="A13" s="2482">
        <v>
4</v>
      </c>
      <c r="B13" s="2483">
        <f>
SUM(C13:D13)</f>
        <v>
10177</v>
      </c>
      <c r="C13" s="2484">
        <v>
3711</v>
      </c>
      <c r="D13" s="2484">
        <v>
6466</v>
      </c>
      <c r="E13" s="2484">
        <v>
2623</v>
      </c>
      <c r="F13" s="2484">
        <v>
2334</v>
      </c>
      <c r="G13" s="2538">
        <f>
ROUND(F13/E13*100,1)</f>
        <v>
89</v>
      </c>
      <c r="H13" s="4242"/>
    </row>
    <row r="14" spans="1:10" s="105" customFormat="1" ht="15" customHeight="1">
      <c r="A14" s="84" t="s">
        <v>
4357</v>
      </c>
      <c r="B14" s="106"/>
      <c r="C14" s="106"/>
      <c r="D14" s="106"/>
      <c r="E14" s="106"/>
      <c r="F14" s="106"/>
    </row>
  </sheetData>
  <mergeCells count="6">
    <mergeCell ref="A1:D1"/>
    <mergeCell ref="A2:D2"/>
    <mergeCell ref="A3:G3"/>
    <mergeCell ref="A6:A7"/>
    <mergeCell ref="B6:D6"/>
    <mergeCell ref="E6:G6"/>
  </mergeCells>
  <phoneticPr fontId="25"/>
  <pageMargins left="0.70866141732283472" right="0.70866141732283472" top="0.74803149606299213" bottom="0.74803149606299213" header="0.31496062992125984" footer="0.3149606299212598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pageSetUpPr fitToPage="1"/>
  </sheetPr>
  <dimension ref="A1:M13"/>
  <sheetViews>
    <sheetView zoomScaleNormal="100" zoomScaleSheetLayoutView="100" workbookViewId="0">
      <selection activeCell="B23" sqref="B23"/>
    </sheetView>
  </sheetViews>
  <sheetFormatPr defaultColWidth="9" defaultRowHeight="13.5"/>
  <cols>
    <col min="1" max="1" width="22.625" style="79" customWidth="1"/>
    <col min="2" max="13" width="8.625" style="78" customWidth="1"/>
    <col min="14" max="16384" width="9" style="78"/>
  </cols>
  <sheetData>
    <row r="1" spans="1:13" s="1482" customFormat="1" ht="20.100000000000001" customHeight="1">
      <c r="A1" s="4569" t="str">
        <f>
HYPERLINK("#目次!A1","【目次に戻る】")</f>
        <v>
【目次に戻る】</v>
      </c>
      <c r="B1" s="4569"/>
      <c r="C1" s="4569"/>
      <c r="D1" s="4569"/>
      <c r="E1" s="2566"/>
      <c r="F1" s="2566"/>
      <c r="G1" s="2566"/>
      <c r="H1" s="2566"/>
      <c r="I1" s="2566"/>
      <c r="J1" s="2566"/>
    </row>
    <row r="2" spans="1:13" s="1482" customFormat="1" ht="20.100000000000001" customHeight="1">
      <c r="A2" s="4569" t="str">
        <f>
HYPERLINK("#業務所管課別目次!A1","【業務所管課別目次に戻る】")</f>
        <v>
【業務所管課別目次に戻る】</v>
      </c>
      <c r="B2" s="4569"/>
      <c r="C2" s="4569"/>
      <c r="D2" s="4569"/>
      <c r="E2" s="2566"/>
      <c r="F2" s="2566"/>
      <c r="G2" s="2566"/>
      <c r="H2" s="2566"/>
      <c r="I2" s="2566"/>
      <c r="J2" s="2566"/>
    </row>
    <row r="3" spans="1:13" ht="26.1" customHeight="1">
      <c r="A3" s="4574" t="s">
        <v>
6963</v>
      </c>
      <c r="B3" s="4574"/>
      <c r="C3" s="4574"/>
      <c r="D3" s="4574"/>
      <c r="E3" s="4574"/>
      <c r="F3" s="4574"/>
      <c r="G3" s="4574"/>
      <c r="H3" s="4574"/>
      <c r="I3" s="4574"/>
      <c r="J3" s="4574"/>
      <c r="K3" s="4574"/>
      <c r="L3" s="4574"/>
      <c r="M3" s="4574"/>
    </row>
    <row r="4" spans="1:13" s="82" customFormat="1" ht="15" customHeight="1">
      <c r="A4" s="104"/>
      <c r="B4" s="104"/>
      <c r="C4" s="104"/>
      <c r="D4" s="104"/>
      <c r="E4" s="104"/>
      <c r="F4" s="104"/>
      <c r="G4" s="104"/>
      <c r="H4" s="104"/>
      <c r="I4" s="104"/>
      <c r="J4" s="104"/>
    </row>
    <row r="5" spans="1:13" s="82" customFormat="1" ht="15" customHeight="1" thickBot="1">
      <c r="A5" s="2573" t="s">
        <v>
9302</v>
      </c>
      <c r="B5" s="49"/>
      <c r="D5" s="49"/>
      <c r="E5" s="49"/>
      <c r="F5" s="49"/>
      <c r="G5" s="49"/>
      <c r="H5" s="49"/>
      <c r="I5" s="49"/>
      <c r="M5" s="42" t="s">
        <v>
5444</v>
      </c>
    </row>
    <row r="6" spans="1:13" s="85" customFormat="1" ht="18" customHeight="1" thickTop="1">
      <c r="A6" s="4606" t="s">
        <v>
9223</v>
      </c>
      <c r="B6" s="4579" t="s">
        <v>
4358</v>
      </c>
      <c r="C6" s="4579"/>
      <c r="D6" s="4579"/>
      <c r="E6" s="4579"/>
      <c r="F6" s="4579"/>
      <c r="G6" s="4579"/>
      <c r="H6" s="4579" t="s">
        <v>
4359</v>
      </c>
      <c r="I6" s="4579"/>
      <c r="J6" s="4579"/>
      <c r="K6" s="4579"/>
      <c r="L6" s="4579"/>
      <c r="M6" s="4603"/>
    </row>
    <row r="7" spans="1:13" s="85" customFormat="1" ht="30" customHeight="1">
      <c r="A7" s="5227"/>
      <c r="B7" s="2572" t="s">
        <v>
4360</v>
      </c>
      <c r="C7" s="2572" t="s">
        <v>
3743</v>
      </c>
      <c r="D7" s="2572" t="s">
        <v>
4361</v>
      </c>
      <c r="E7" s="2578" t="s">
        <v>
4362</v>
      </c>
      <c r="F7" s="2572" t="s">
        <v>
4363</v>
      </c>
      <c r="G7" s="2578" t="s">
        <v>
4364</v>
      </c>
      <c r="H7" s="2572" t="s">
        <v>
4360</v>
      </c>
      <c r="I7" s="2572" t="s">
        <v>
3743</v>
      </c>
      <c r="J7" s="2572" t="s">
        <v>
4361</v>
      </c>
      <c r="K7" s="2577" t="s">
        <v>
4365</v>
      </c>
      <c r="L7" s="2577" t="s">
        <v>
4363</v>
      </c>
      <c r="M7" s="2628" t="s">
        <v>
4364</v>
      </c>
    </row>
    <row r="8" spans="1:13" s="85" customFormat="1" ht="18" customHeight="1">
      <c r="A8" s="94" t="s">
        <v>
4034</v>
      </c>
      <c r="B8" s="97">
        <v>
6</v>
      </c>
      <c r="C8" s="22">
        <v>
34</v>
      </c>
      <c r="D8" s="22">
        <v>
5</v>
      </c>
      <c r="E8" s="22">
        <v>
42</v>
      </c>
      <c r="F8" s="22">
        <v>
42</v>
      </c>
      <c r="G8" s="22">
        <v>
42</v>
      </c>
      <c r="H8" s="22">
        <v>
56</v>
      </c>
      <c r="I8" s="22">
        <v>
59</v>
      </c>
      <c r="J8" s="2440">
        <v>
1</v>
      </c>
      <c r="K8" s="85">
        <v>
62</v>
      </c>
      <c r="L8" s="2629" t="s">
        <v>
378</v>
      </c>
      <c r="M8" s="85">
        <v>
62</v>
      </c>
    </row>
    <row r="9" spans="1:13" s="85" customFormat="1" ht="18" customHeight="1">
      <c r="A9" s="94">
        <v>
31</v>
      </c>
      <c r="B9" s="97">
        <v>
6</v>
      </c>
      <c r="C9" s="22">
        <v>
33</v>
      </c>
      <c r="D9" s="22">
        <v>
5</v>
      </c>
      <c r="E9" s="22">
        <v>
41</v>
      </c>
      <c r="F9" s="22">
        <v>
41</v>
      </c>
      <c r="G9" s="22">
        <v>
41</v>
      </c>
      <c r="H9" s="22">
        <v>
60</v>
      </c>
      <c r="I9" s="22">
        <v>
65</v>
      </c>
      <c r="J9" s="2440">
        <v>
1</v>
      </c>
      <c r="K9" s="85">
        <v>
68</v>
      </c>
      <c r="L9" s="2629" t="s">
        <v>
378</v>
      </c>
      <c r="M9" s="85">
        <v>
68</v>
      </c>
    </row>
    <row r="10" spans="1:13" s="85" customFormat="1" ht="18" customHeight="1">
      <c r="A10" s="94" t="s">
        <v>
217</v>
      </c>
      <c r="B10" s="97">
        <v>
6</v>
      </c>
      <c r="C10" s="22">
        <v>
31</v>
      </c>
      <c r="D10" s="22">
        <v>
5</v>
      </c>
      <c r="E10" s="22">
        <v>
39</v>
      </c>
      <c r="F10" s="22">
        <v>
39</v>
      </c>
      <c r="G10" s="22">
        <v>
39</v>
      </c>
      <c r="H10" s="22">
        <v>
67</v>
      </c>
      <c r="I10" s="22">
        <v>
76</v>
      </c>
      <c r="J10" s="2440">
        <v>
1</v>
      </c>
      <c r="K10" s="85">
        <v>
79</v>
      </c>
      <c r="L10" s="2629" t="s">
        <v>
378</v>
      </c>
      <c r="M10" s="85">
        <v>
79</v>
      </c>
    </row>
    <row r="11" spans="1:13" s="85" customFormat="1" ht="18" customHeight="1">
      <c r="A11" s="94">
        <v>
3</v>
      </c>
      <c r="B11" s="97">
        <v>
6</v>
      </c>
      <c r="C11" s="22">
        <v>
30</v>
      </c>
      <c r="D11" s="22">
        <v>
5</v>
      </c>
      <c r="E11" s="22">
        <v>
38</v>
      </c>
      <c r="F11" s="22">
        <v>
38</v>
      </c>
      <c r="G11" s="22">
        <v>
38</v>
      </c>
      <c r="H11" s="22">
        <v>
79</v>
      </c>
      <c r="I11" s="22">
        <v>
83</v>
      </c>
      <c r="J11" s="2440">
        <v>
1</v>
      </c>
      <c r="K11" s="85">
        <v>
86</v>
      </c>
      <c r="L11" s="2629" t="s">
        <v>
378</v>
      </c>
      <c r="M11" s="85">
        <v>
86</v>
      </c>
    </row>
    <row r="12" spans="1:13" s="91" customFormat="1" ht="18" customHeight="1">
      <c r="A12" s="2482">
        <v>
4</v>
      </c>
      <c r="B12" s="2483">
        <v>
6</v>
      </c>
      <c r="C12" s="2484">
        <v>
30</v>
      </c>
      <c r="D12" s="2484">
        <v>
5</v>
      </c>
      <c r="E12" s="2484">
        <v>
38</v>
      </c>
      <c r="F12" s="2484">
        <v>
38</v>
      </c>
      <c r="G12" s="2484">
        <v>
38</v>
      </c>
      <c r="H12" s="2484">
        <v>
80</v>
      </c>
      <c r="I12" s="2484">
        <v>
84</v>
      </c>
      <c r="J12" s="2630">
        <v>
1</v>
      </c>
      <c r="K12" s="3809">
        <v>
87</v>
      </c>
      <c r="L12" s="4243" t="s">
        <v>
374</v>
      </c>
      <c r="M12" s="3809">
        <v>
87</v>
      </c>
    </row>
    <row r="13" spans="1:13" s="105" customFormat="1" ht="15" customHeight="1">
      <c r="A13" s="84" t="s">
        <v>
5958</v>
      </c>
      <c r="B13" s="106"/>
      <c r="C13" s="106"/>
      <c r="D13" s="106"/>
      <c r="E13" s="106"/>
      <c r="F13" s="106"/>
    </row>
  </sheetData>
  <mergeCells count="6">
    <mergeCell ref="A1:D1"/>
    <mergeCell ref="A2:D2"/>
    <mergeCell ref="A3:M3"/>
    <mergeCell ref="A6:A7"/>
    <mergeCell ref="B6:G6"/>
    <mergeCell ref="H6:M6"/>
  </mergeCells>
  <phoneticPr fontId="25"/>
  <pageMargins left="0.70866141732283472" right="0.70866141732283472" top="0.74803149606299213" bottom="0.74803149606299213" header="0.31496062992125984" footer="0.3149606299212598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43"/>
  <sheetViews>
    <sheetView zoomScaleNormal="100" zoomScaleSheetLayoutView="100" workbookViewId="0">
      <selection activeCell="B23" sqref="B23"/>
    </sheetView>
  </sheetViews>
  <sheetFormatPr defaultColWidth="9" defaultRowHeight="13.5"/>
  <cols>
    <col min="1" max="1" width="10.625" style="186" customWidth="1"/>
    <col min="2" max="3" width="13.625" style="186" customWidth="1"/>
    <col min="4" max="7" width="12.625" style="186" customWidth="1"/>
    <col min="8" max="9" width="13.625" style="186" customWidth="1"/>
    <col min="10" max="10" width="12.625" style="186" customWidth="1"/>
    <col min="11" max="16384" width="9" style="186"/>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ht="26.1" customHeight="1">
      <c r="A3" s="4665" t="s">
        <v>
10220</v>
      </c>
      <c r="B3" s="4665"/>
      <c r="C3" s="4665"/>
      <c r="D3" s="4665"/>
      <c r="E3" s="4665"/>
      <c r="F3" s="4665"/>
      <c r="G3" s="4665"/>
      <c r="H3" s="4665"/>
      <c r="I3" s="4665"/>
      <c r="J3" s="4665"/>
    </row>
    <row r="4" spans="1:10" s="82" customFormat="1" ht="15" customHeight="1">
      <c r="A4" s="209"/>
      <c r="B4" s="209"/>
      <c r="C4" s="209"/>
      <c r="D4" s="209"/>
      <c r="E4" s="209"/>
      <c r="F4" s="209"/>
      <c r="G4" s="209"/>
      <c r="H4" s="209"/>
      <c r="I4" s="209"/>
      <c r="J4" s="209"/>
    </row>
    <row r="5" spans="1:10" s="82" customFormat="1" ht="15" customHeight="1" thickBot="1">
      <c r="J5" s="4415" t="s">
        <v>
9269</v>
      </c>
    </row>
    <row r="6" spans="1:10" ht="18" customHeight="1" thickTop="1">
      <c r="A6" s="4670" t="s">
        <v>
254</v>
      </c>
      <c r="B6" s="4666" t="s">
        <v>
285</v>
      </c>
      <c r="C6" s="4667"/>
      <c r="D6" s="4667"/>
      <c r="E6" s="4668"/>
      <c r="F6" s="4577" t="s">
        <v>
297</v>
      </c>
      <c r="G6" s="4658" t="s">
        <v>
10237</v>
      </c>
      <c r="H6" s="4655" t="s">
        <v>
10310</v>
      </c>
      <c r="I6" s="4577" t="s">
        <v>
296</v>
      </c>
      <c r="J6" s="4673" t="s">
        <v>
10221</v>
      </c>
    </row>
    <row r="7" spans="1:10" ht="18" customHeight="1">
      <c r="A7" s="4671"/>
      <c r="B7" s="4661" t="s">
        <v>
298</v>
      </c>
      <c r="C7" s="4661" t="s">
        <v>
376</v>
      </c>
      <c r="D7" s="4663" t="s">
        <v>
10216</v>
      </c>
      <c r="E7" s="4664"/>
      <c r="F7" s="4669"/>
      <c r="G7" s="4659"/>
      <c r="H7" s="4656"/>
      <c r="I7" s="4669"/>
      <c r="J7" s="4674"/>
    </row>
    <row r="8" spans="1:10" ht="18" customHeight="1">
      <c r="A8" s="4672"/>
      <c r="B8" s="4662"/>
      <c r="C8" s="4662"/>
      <c r="D8" s="4396" t="s">
        <v>
295</v>
      </c>
      <c r="E8" s="235" t="s">
        <v>
294</v>
      </c>
      <c r="F8" s="4662"/>
      <c r="G8" s="4660"/>
      <c r="H8" s="4657"/>
      <c r="I8" s="4662"/>
      <c r="J8" s="4675"/>
    </row>
    <row r="9" spans="1:10" s="82" customFormat="1" ht="18" customHeight="1">
      <c r="A9" s="208"/>
      <c r="B9" s="193" t="s">
        <v>
293</v>
      </c>
      <c r="C9" s="207" t="s">
        <v>
293</v>
      </c>
      <c r="D9" s="119" t="s">
        <v>
4</v>
      </c>
      <c r="E9" s="119" t="s">
        <v>
282</v>
      </c>
      <c r="F9" s="119" t="s">
        <v>
292</v>
      </c>
      <c r="G9" s="119" t="s">
        <v>
10222</v>
      </c>
      <c r="H9" s="119" t="s">
        <v>
4</v>
      </c>
      <c r="I9" s="119" t="s">
        <v>
4</v>
      </c>
      <c r="J9" s="83"/>
    </row>
    <row r="10" spans="1:10" s="304" customFormat="1" ht="18" customHeight="1">
      <c r="A10" s="298" t="s">
        <v>
23</v>
      </c>
      <c r="B10" s="281">
        <v>
15920405</v>
      </c>
      <c r="C10" s="282">
        <v>
15576130</v>
      </c>
      <c r="D10" s="287">
        <v>
344275</v>
      </c>
      <c r="E10" s="3018">
        <v>
2.2102730267402748</v>
      </c>
      <c r="F10" s="3019">
        <v>
2183.02</v>
      </c>
      <c r="G10" s="287">
        <v>
7292.835154968805</v>
      </c>
      <c r="H10" s="287">
        <v>
2405115</v>
      </c>
      <c r="I10" s="287">
        <v>
13515271</v>
      </c>
      <c r="J10" s="3018">
        <v>
117.7956772009973</v>
      </c>
    </row>
    <row r="11" spans="1:10" s="304" customFormat="1" ht="18" customHeight="1">
      <c r="A11" s="298" t="s">
        <v>
249</v>
      </c>
      <c r="B11" s="281">
        <v>
12033592</v>
      </c>
      <c r="C11" s="282">
        <v>
11711537</v>
      </c>
      <c r="D11" s="287">
        <v>
322055</v>
      </c>
      <c r="E11" s="3018">
        <v>
2.7498952528604912</v>
      </c>
      <c r="F11" s="3019">
        <v>
618.79999999999984</v>
      </c>
      <c r="G11" s="287">
        <v>
19446.658047834524</v>
      </c>
      <c r="H11" s="287">
        <v>
2760830</v>
      </c>
      <c r="I11" s="287">
        <v>
9272740</v>
      </c>
      <c r="J11" s="3018">
        <v>
129.77385325157397</v>
      </c>
    </row>
    <row r="12" spans="1:10" ht="18" customHeight="1">
      <c r="A12" s="206" t="s">
        <v>
248</v>
      </c>
      <c r="B12" s="205">
        <v>
853068</v>
      </c>
      <c r="C12" s="204">
        <v>
819247</v>
      </c>
      <c r="D12" s="202">
        <v>
33821</v>
      </c>
      <c r="E12" s="201">
        <v>
4.128303185730311</v>
      </c>
      <c r="F12" s="203">
        <v>
11.66</v>
      </c>
      <c r="G12" s="202">
        <v>
73161.921097770159</v>
      </c>
      <c r="H12" s="202">
        <v>
794656</v>
      </c>
      <c r="I12" s="202">
        <v>
58406</v>
      </c>
      <c r="J12" s="201">
        <v>
1460.5828168338869</v>
      </c>
    </row>
    <row r="13" spans="1:10" ht="18" customHeight="1">
      <c r="A13" s="206" t="s">
        <v>
247</v>
      </c>
      <c r="B13" s="205">
        <v>
608603</v>
      </c>
      <c r="C13" s="204">
        <v>
605926</v>
      </c>
      <c r="D13" s="202">
        <v>
2677</v>
      </c>
      <c r="E13" s="201">
        <v>
0.44180312447394565</v>
      </c>
      <c r="F13" s="203">
        <v>
10.210000000000001</v>
      </c>
      <c r="G13" s="202">
        <v>
59608.521057786478</v>
      </c>
      <c r="H13" s="202">
        <v>
467419</v>
      </c>
      <c r="I13" s="202">
        <v>
141183</v>
      </c>
      <c r="J13" s="201">
        <v>
431.07385450089606</v>
      </c>
    </row>
    <row r="14" spans="1:10" ht="18" customHeight="1">
      <c r="A14" s="206" t="s">
        <v>
246</v>
      </c>
      <c r="B14" s="205">
        <v>
940785</v>
      </c>
      <c r="C14" s="204">
        <v>
886173</v>
      </c>
      <c r="D14" s="202">
        <v>
54612</v>
      </c>
      <c r="E14" s="201">
        <v>
6.1626792962547947</v>
      </c>
      <c r="F14" s="203">
        <v>
20.37</v>
      </c>
      <c r="G14" s="202">
        <v>
46184.83063328424</v>
      </c>
      <c r="H14" s="202">
        <v>
697492</v>
      </c>
      <c r="I14" s="202">
        <v>
243283</v>
      </c>
      <c r="J14" s="201">
        <v>
386.70396205242457</v>
      </c>
    </row>
    <row r="15" spans="1:10" ht="18" customHeight="1">
      <c r="A15" s="206" t="s">
        <v>
245</v>
      </c>
      <c r="B15" s="205">
        <v>
775549</v>
      </c>
      <c r="C15" s="204">
        <v>
750120</v>
      </c>
      <c r="D15" s="202">
        <v>
25429</v>
      </c>
      <c r="E15" s="201">
        <v>
3.3899909347837682</v>
      </c>
      <c r="F15" s="203">
        <v>
18.22</v>
      </c>
      <c r="G15" s="202">
        <v>
42565.806805708016</v>
      </c>
      <c r="H15" s="202">
        <v>
441988</v>
      </c>
      <c r="I15" s="202">
        <v>
333560</v>
      </c>
      <c r="J15" s="201">
        <v>
232.50659551504978</v>
      </c>
    </row>
    <row r="16" spans="1:10" ht="18" customHeight="1">
      <c r="A16" s="206" t="s">
        <v>
244</v>
      </c>
      <c r="B16" s="205">
        <v>
346132</v>
      </c>
      <c r="C16" s="204">
        <v>
345423</v>
      </c>
      <c r="D16" s="202">
        <v>
709</v>
      </c>
      <c r="E16" s="201">
        <v>
0.20525558518106785</v>
      </c>
      <c r="F16" s="203">
        <v>
11.29</v>
      </c>
      <c r="G16" s="202">
        <v>
30658.281665190436</v>
      </c>
      <c r="H16" s="202">
        <v>
126408</v>
      </c>
      <c r="I16" s="202">
        <v>
219724</v>
      </c>
      <c r="J16" s="201">
        <v>
157.53035626513264</v>
      </c>
    </row>
    <row r="17" spans="1:10" ht="18" customHeight="1">
      <c r="A17" s="206" t="s">
        <v>
243</v>
      </c>
      <c r="B17" s="205">
        <v>
303931</v>
      </c>
      <c r="C17" s="204">
        <v>
294756</v>
      </c>
      <c r="D17" s="202">
        <v>
9175</v>
      </c>
      <c r="E17" s="201">
        <v>
3.1127441002049152</v>
      </c>
      <c r="F17" s="203">
        <v>
10.11</v>
      </c>
      <c r="G17" s="202">
        <v>
30062.413452027697</v>
      </c>
      <c r="H17" s="202">
        <v>
105857</v>
      </c>
      <c r="I17" s="202">
        <v>
198073</v>
      </c>
      <c r="J17" s="201">
        <v>
153.44393228759094</v>
      </c>
    </row>
    <row r="18" spans="1:10" ht="18" customHeight="1">
      <c r="A18" s="206" t="s">
        <v>
242</v>
      </c>
      <c r="B18" s="205">
        <v>
279181</v>
      </c>
      <c r="C18" s="204">
        <v>
279272</v>
      </c>
      <c r="D18" s="202">
        <v>
-91</v>
      </c>
      <c r="E18" s="203">
        <v>
-3.258472027270904E-2</v>
      </c>
      <c r="F18" s="203">
        <v>
13.77</v>
      </c>
      <c r="G18" s="202">
        <v>
20274.582425562818</v>
      </c>
      <c r="H18" s="202">
        <v>
22907</v>
      </c>
      <c r="I18" s="202">
        <v>
256274</v>
      </c>
      <c r="J18" s="201">
        <v>
108.93847990822323</v>
      </c>
    </row>
    <row r="19" spans="1:10" ht="18" customHeight="1">
      <c r="A19" s="206" t="s">
        <v>
241</v>
      </c>
      <c r="B19" s="205">
        <v>
608532</v>
      </c>
      <c r="C19" s="204">
        <v>
548976</v>
      </c>
      <c r="D19" s="202">
        <v>
59556</v>
      </c>
      <c r="E19" s="201">
        <v>
10.848561685756755</v>
      </c>
      <c r="F19" s="203">
        <v>
40.159999999999997</v>
      </c>
      <c r="G19" s="202">
        <v>
15152.689243027889</v>
      </c>
      <c r="H19" s="202">
        <v>
110425</v>
      </c>
      <c r="I19" s="202">
        <v>
498109</v>
      </c>
      <c r="J19" s="201">
        <v>
122.16844104402851</v>
      </c>
    </row>
    <row r="20" spans="1:10" ht="18" customHeight="1">
      <c r="A20" s="206" t="s">
        <v>
240</v>
      </c>
      <c r="B20" s="205">
        <v>
544022</v>
      </c>
      <c r="C20" s="204">
        <v>
527019</v>
      </c>
      <c r="D20" s="202">
        <v>
17003</v>
      </c>
      <c r="E20" s="201">
        <v>
3.2262593948225775</v>
      </c>
      <c r="F20" s="203">
        <v>
22.84</v>
      </c>
      <c r="G20" s="202">
        <v>
23818.826619964973</v>
      </c>
      <c r="H20" s="202">
        <v>
157167</v>
      </c>
      <c r="I20" s="202">
        <v>
386855</v>
      </c>
      <c r="J20" s="201">
        <v>
140.62684985330421</v>
      </c>
    </row>
    <row r="21" spans="1:10" ht="18" customHeight="1">
      <c r="A21" s="206" t="s">
        <v>
239</v>
      </c>
      <c r="B21" s="205">
        <v>
293832</v>
      </c>
      <c r="C21" s="204">
        <v>
293382</v>
      </c>
      <c r="D21" s="202">
        <v>
450</v>
      </c>
      <c r="E21" s="201">
        <v>
0.15338364316829253</v>
      </c>
      <c r="F21" s="203">
        <v>
14.67</v>
      </c>
      <c r="G21" s="202">
        <v>
20029.447852760735</v>
      </c>
      <c r="H21" s="202">
        <v>
16209</v>
      </c>
      <c r="I21" s="202">
        <v>
277622</v>
      </c>
      <c r="J21" s="201">
        <v>
105.83887444078638</v>
      </c>
    </row>
    <row r="22" spans="1:10" ht="18" customHeight="1">
      <c r="A22" s="206" t="s">
        <v>
238</v>
      </c>
      <c r="B22" s="205">
        <v>
693865</v>
      </c>
      <c r="C22" s="204">
        <v>
684451</v>
      </c>
      <c r="D22" s="202">
        <v>
9414</v>
      </c>
      <c r="E22" s="201">
        <v>
1.3754089043627666</v>
      </c>
      <c r="F22" s="203">
        <v>
60.66</v>
      </c>
      <c r="G22" s="202">
        <v>
11438.592152983845</v>
      </c>
      <c r="H22" s="202">
        <v>
-23216</v>
      </c>
      <c r="I22" s="202">
        <v>
717082</v>
      </c>
      <c r="J22" s="201">
        <v>
96.762294967660594</v>
      </c>
    </row>
    <row r="23" spans="1:10" ht="18" customHeight="1">
      <c r="A23" s="206" t="s">
        <v>
237</v>
      </c>
      <c r="B23" s="205">
        <v>
856870</v>
      </c>
      <c r="C23" s="204">
        <v>
812810</v>
      </c>
      <c r="D23" s="202">
        <v>
44060</v>
      </c>
      <c r="E23" s="201">
        <v>
5.4207010248397536</v>
      </c>
      <c r="F23" s="203">
        <v>
58.05</v>
      </c>
      <c r="G23" s="202">
        <v>
14760.895779500432</v>
      </c>
      <c r="H23" s="202">
        <v>
-46477</v>
      </c>
      <c r="I23" s="202">
        <v>
903346</v>
      </c>
      <c r="J23" s="201">
        <v>
94.855127492677227</v>
      </c>
    </row>
    <row r="24" spans="1:10" ht="18" customHeight="1">
      <c r="A24" s="206" t="s">
        <v>
236</v>
      </c>
      <c r="B24" s="205">
        <v>
539109</v>
      </c>
      <c r="C24" s="204">
        <v>
520698</v>
      </c>
      <c r="D24" s="202">
        <v>
18411</v>
      </c>
      <c r="E24" s="201">
        <v>
3.5358307502621478</v>
      </c>
      <c r="F24" s="203">
        <v>
15.11</v>
      </c>
      <c r="G24" s="202">
        <v>
35678.954334877562</v>
      </c>
      <c r="H24" s="202">
        <v>
314567</v>
      </c>
      <c r="I24" s="202">
        <v>
224533</v>
      </c>
      <c r="J24" s="201">
        <v>
240.10234575763917</v>
      </c>
    </row>
    <row r="25" spans="1:10" ht="18" customHeight="1">
      <c r="A25" s="206" t="s">
        <v>
235</v>
      </c>
      <c r="B25" s="205">
        <v>
313270</v>
      </c>
      <c r="C25" s="204">
        <v>
289176</v>
      </c>
      <c r="D25" s="202">
        <v>
24094</v>
      </c>
      <c r="E25" s="201">
        <v>
8.3319500926771237</v>
      </c>
      <c r="F25" s="203">
        <v>
15.59</v>
      </c>
      <c r="G25" s="202">
        <v>
20094.291212315587</v>
      </c>
      <c r="H25" s="202">
        <v>
-14945</v>
      </c>
      <c r="I25" s="202">
        <v>
328215</v>
      </c>
      <c r="J25" s="201">
        <v>
95.446582270767635</v>
      </c>
    </row>
    <row r="26" spans="1:10" ht="18" customHeight="1">
      <c r="A26" s="206" t="s">
        <v>
234</v>
      </c>
      <c r="B26" s="205">
        <v>
479975</v>
      </c>
      <c r="C26" s="204">
        <v>
480172</v>
      </c>
      <c r="D26" s="202">
        <v>
-197</v>
      </c>
      <c r="E26" s="203">
        <v>
-4.1026965337420757E-2</v>
      </c>
      <c r="F26" s="203">
        <v>
34.06</v>
      </c>
      <c r="G26" s="202">
        <v>
14092.043452730475</v>
      </c>
      <c r="H26" s="202">
        <v>
-84022</v>
      </c>
      <c r="I26" s="202">
        <v>
563997</v>
      </c>
      <c r="J26" s="201">
        <v>
85.102403026966456</v>
      </c>
    </row>
    <row r="27" spans="1:10" ht="18" customHeight="1">
      <c r="A27" s="206" t="s">
        <v>
233</v>
      </c>
      <c r="B27" s="205">
        <v>
417146</v>
      </c>
      <c r="C27" s="204">
        <v>
422995</v>
      </c>
      <c r="D27" s="202">
        <v>
-5849</v>
      </c>
      <c r="E27" s="201">
        <v>
-1.382758661449899</v>
      </c>
      <c r="F27" s="203">
        <v>
13.01</v>
      </c>
      <c r="G27" s="202">
        <v>
32063.48962336664</v>
      </c>
      <c r="H27" s="202">
        <v>
125978</v>
      </c>
      <c r="I27" s="202">
        <v>
291167</v>
      </c>
      <c r="J27" s="201">
        <v>
143.26692241909282</v>
      </c>
    </row>
    <row r="28" spans="1:10" ht="18" customHeight="1">
      <c r="A28" s="206" t="s">
        <v>
232</v>
      </c>
      <c r="B28" s="205">
        <v>
329753</v>
      </c>
      <c r="C28" s="204">
        <v>
321581</v>
      </c>
      <c r="D28" s="202">
        <v>
8172</v>
      </c>
      <c r="E28" s="201">
        <v>
2.5411949089032002</v>
      </c>
      <c r="F28" s="203">
        <v>
20.61</v>
      </c>
      <c r="G28" s="202">
        <v>
15999.660359049005</v>
      </c>
      <c r="H28" s="202">
        <v>
-11323</v>
      </c>
      <c r="I28" s="202">
        <v>
341076</v>
      </c>
      <c r="J28" s="201">
        <v>
96.680212034854407</v>
      </c>
    </row>
    <row r="29" spans="1:10" ht="18" customHeight="1">
      <c r="A29" s="206" t="s">
        <v>
231</v>
      </c>
      <c r="B29" s="205">
        <v>
194004</v>
      </c>
      <c r="C29" s="204">
        <v>
191626</v>
      </c>
      <c r="D29" s="202">
        <v>
2378</v>
      </c>
      <c r="E29" s="201">
        <v>
1.2409589512905348</v>
      </c>
      <c r="F29" s="203">
        <v>
10.16</v>
      </c>
      <c r="G29" s="202">
        <v>
19094.881889763779</v>
      </c>
      <c r="H29" s="202">
        <v>
-18260</v>
      </c>
      <c r="I29" s="202">
        <v>
212264</v>
      </c>
      <c r="J29" s="201">
        <v>
91.397504993781325</v>
      </c>
    </row>
    <row r="30" spans="1:10" ht="18" customHeight="1">
      <c r="A30" s="206" t="s">
        <v>
230</v>
      </c>
      <c r="B30" s="205">
        <v>
508099</v>
      </c>
      <c r="C30" s="204">
        <v>
493747</v>
      </c>
      <c r="D30" s="202">
        <v>
14352</v>
      </c>
      <c r="E30" s="201">
        <v>
2.9067518384921831</v>
      </c>
      <c r="F30" s="203">
        <v>
32.22</v>
      </c>
      <c r="G30" s="202">
        <v>
15769.677219118561</v>
      </c>
      <c r="H30" s="202">
        <v>
-53816</v>
      </c>
      <c r="I30" s="202">
        <v>
561916</v>
      </c>
      <c r="J30" s="201">
        <v>
90.42258985328769</v>
      </c>
    </row>
    <row r="31" spans="1:10" ht="18" customHeight="1">
      <c r="A31" s="206" t="s">
        <v>
229</v>
      </c>
      <c r="B31" s="205">
        <v>
605084</v>
      </c>
      <c r="C31" s="204">
        <v>
588243</v>
      </c>
      <c r="D31" s="202">
        <v>
16841</v>
      </c>
      <c r="E31" s="201">
        <v>
2.8629324955843081</v>
      </c>
      <c r="F31" s="203">
        <v>
48.08</v>
      </c>
      <c r="G31" s="202">
        <v>
12584.941763727122</v>
      </c>
      <c r="H31" s="202">
        <v>
-116636</v>
      </c>
      <c r="I31" s="202">
        <v>
721722</v>
      </c>
      <c r="J31" s="201">
        <v>
83.838929670981344</v>
      </c>
    </row>
    <row r="32" spans="1:10" ht="18" customHeight="1">
      <c r="A32" s="206" t="s">
        <v>
228</v>
      </c>
      <c r="B32" s="205">
        <v>
608968</v>
      </c>
      <c r="C32" s="204">
        <v>
608632</v>
      </c>
      <c r="D32" s="202">
        <v>
336</v>
      </c>
      <c r="E32" s="201">
        <v>
5.5205772946542407E-2</v>
      </c>
      <c r="F32" s="203">
        <v>
53.25</v>
      </c>
      <c r="G32" s="202">
        <v>
11436.018779342723</v>
      </c>
      <c r="H32" s="202">
        <v>
-61152</v>
      </c>
      <c r="I32" s="202">
        <v>
670122</v>
      </c>
      <c r="J32" s="201">
        <v>
90.874199026445936</v>
      </c>
    </row>
    <row r="33" spans="1:10" s="304" customFormat="1" ht="18" customHeight="1">
      <c r="A33" s="298" t="s">
        <v>
364</v>
      </c>
      <c r="B33" s="299">
        <v>
372335</v>
      </c>
      <c r="C33" s="300">
        <v>
376235</v>
      </c>
      <c r="D33" s="301">
        <v>
-3900</v>
      </c>
      <c r="E33" s="302">
        <v>
-1.0365861761930708</v>
      </c>
      <c r="F33" s="303">
        <v>
34.799999999999997</v>
      </c>
      <c r="G33" s="301">
        <v>
10699.281609195403</v>
      </c>
      <c r="H33" s="301">
        <v>
-70577</v>
      </c>
      <c r="I33" s="301">
        <v>
442913</v>
      </c>
      <c r="J33" s="302">
        <v>
84.065042118881138</v>
      </c>
    </row>
    <row r="34" spans="1:10" ht="18" customHeight="1">
      <c r="A34" s="206" t="s">
        <v>
227</v>
      </c>
      <c r="B34" s="205">
        <v>
561479</v>
      </c>
      <c r="C34" s="204">
        <v>
570877</v>
      </c>
      <c r="D34" s="202">
        <v>
-9398</v>
      </c>
      <c r="E34" s="201">
        <v>
-1.646239032225856</v>
      </c>
      <c r="F34" s="203">
        <v>
49.9</v>
      </c>
      <c r="G34" s="202">
        <v>
11252.084168336674</v>
      </c>
      <c r="H34" s="202">
        <v>
-119819</v>
      </c>
      <c r="I34" s="202">
        <v>
681298</v>
      </c>
      <c r="J34" s="201">
        <v>
82.413129056594912</v>
      </c>
    </row>
    <row r="35" spans="1:10" ht="18" customHeight="1">
      <c r="A35" s="206"/>
      <c r="B35" s="205"/>
      <c r="C35" s="204"/>
      <c r="D35" s="202"/>
      <c r="E35" s="201"/>
      <c r="F35" s="203"/>
      <c r="G35" s="202"/>
      <c r="H35" s="202"/>
      <c r="I35" s="202"/>
      <c r="J35" s="201"/>
    </row>
    <row r="36" spans="1:10" s="304" customFormat="1" ht="18" customHeight="1">
      <c r="A36" s="298" t="s">
        <v>
291</v>
      </c>
      <c r="B36" s="299">
        <v>
3798280</v>
      </c>
      <c r="C36" s="300">
        <v>
3776318</v>
      </c>
      <c r="D36" s="301">
        <v>
21962</v>
      </c>
      <c r="E36" s="302">
        <v>
0.58157178500327567</v>
      </c>
      <c r="F36" s="303">
        <v>
784.2</v>
      </c>
      <c r="G36" s="301">
        <v>
4843.5093088497833</v>
      </c>
      <c r="H36" s="301">
        <v>
-359423</v>
      </c>
      <c r="I36" s="301">
        <v>
4157706</v>
      </c>
      <c r="J36" s="302">
        <v>
91.355184806236906</v>
      </c>
    </row>
    <row r="37" spans="1:10" s="304" customFormat="1" ht="18" customHeight="1">
      <c r="A37" s="298" t="s">
        <v>
225</v>
      </c>
      <c r="B37" s="299">
        <v>
61274</v>
      </c>
      <c r="C37" s="300">
        <v>
60275</v>
      </c>
      <c r="D37" s="301">
        <v>
999</v>
      </c>
      <c r="E37" s="302">
        <v>
1.6574035669846536</v>
      </c>
      <c r="F37" s="303">
        <v>
375.86</v>
      </c>
      <c r="G37" s="301">
        <v>
163.02346618421751</v>
      </c>
      <c r="H37" s="301">
        <v>
2940</v>
      </c>
      <c r="I37" s="301">
        <v>
58334</v>
      </c>
      <c r="J37" s="302">
        <v>
105.03994240065828</v>
      </c>
    </row>
    <row r="38" spans="1:10" s="304" customFormat="1" ht="18" customHeight="1">
      <c r="A38" s="298" t="s">
        <v>
290</v>
      </c>
      <c r="B38" s="299">
        <v>
27259</v>
      </c>
      <c r="C38" s="300">
        <v>
28000</v>
      </c>
      <c r="D38" s="301">
        <v>
-741</v>
      </c>
      <c r="E38" s="302">
        <v>
-2.6464285714285714</v>
      </c>
      <c r="F38" s="305">
        <v>
404.16</v>
      </c>
      <c r="G38" s="301">
        <v>
67.446060965954075</v>
      </c>
      <c r="H38" s="301">
        <v>
768</v>
      </c>
      <c r="I38" s="301">
        <v>
26491</v>
      </c>
      <c r="J38" s="302">
        <v>
102.8990978068023</v>
      </c>
    </row>
    <row r="39" spans="1:10" ht="18" customHeight="1">
      <c r="A39" s="200"/>
      <c r="B39" s="199"/>
      <c r="C39" s="197"/>
      <c r="D39" s="197"/>
      <c r="E39" s="196"/>
      <c r="F39" s="198"/>
      <c r="G39" s="197"/>
      <c r="H39" s="197"/>
      <c r="I39" s="197"/>
      <c r="J39" s="196"/>
    </row>
    <row r="40" spans="1:10" s="82" customFormat="1" ht="15" customHeight="1">
      <c r="A40" s="187" t="s">
        <v>
289</v>
      </c>
      <c r="B40" s="187"/>
      <c r="C40" s="187"/>
      <c r="D40" s="187"/>
      <c r="E40" s="187"/>
    </row>
    <row r="41" spans="1:10" s="82" customFormat="1" ht="15" customHeight="1">
      <c r="A41" s="82" t="s">
        <v>
377</v>
      </c>
    </row>
    <row r="42" spans="1:10" s="82" customFormat="1" ht="15" customHeight="1">
      <c r="A42" s="82" t="s">
        <v>
288</v>
      </c>
    </row>
    <row r="43" spans="1:10" s="82" customFormat="1" ht="15" customHeight="1">
      <c r="A43" s="82" t="s">
        <v>
281</v>
      </c>
    </row>
  </sheetData>
  <mergeCells count="13">
    <mergeCell ref="H6:H8"/>
    <mergeCell ref="G6:G8"/>
    <mergeCell ref="A1:D1"/>
    <mergeCell ref="A2:D2"/>
    <mergeCell ref="C7:C8"/>
    <mergeCell ref="D7:E7"/>
    <mergeCell ref="A3:J3"/>
    <mergeCell ref="B6:E6"/>
    <mergeCell ref="F6:F8"/>
    <mergeCell ref="I6:I8"/>
    <mergeCell ref="B7:B8"/>
    <mergeCell ref="A6:A8"/>
    <mergeCell ref="J6:J8"/>
  </mergeCells>
  <phoneticPr fontId="25"/>
  <pageMargins left="0.70866141732283472" right="0.70866141732283472" top="0.74803149606299213" bottom="0.74803149606299213" header="0.31496062992125984" footer="0.3149606299212598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pageSetUpPr fitToPage="1"/>
  </sheetPr>
  <dimension ref="A1:J14"/>
  <sheetViews>
    <sheetView zoomScaleNormal="100" zoomScaleSheetLayoutView="100" workbookViewId="0">
      <selection activeCell="B23" sqref="B23"/>
    </sheetView>
  </sheetViews>
  <sheetFormatPr defaultColWidth="9" defaultRowHeight="13.5"/>
  <cols>
    <col min="1" max="1" width="22.625" style="79" customWidth="1"/>
    <col min="2" max="10" width="11.625" style="78" customWidth="1"/>
    <col min="11" max="16384" width="9" style="78"/>
  </cols>
  <sheetData>
    <row r="1" spans="1:10" s="1482" customFormat="1" ht="20.100000000000001" customHeight="1">
      <c r="A1" s="4569" t="str">
        <f>
HYPERLINK("#目次!A1","【目次に戻る】")</f>
        <v>
【目次に戻る】</v>
      </c>
      <c r="B1" s="4569"/>
      <c r="C1" s="4569"/>
      <c r="D1" s="4569"/>
      <c r="E1" s="4569"/>
      <c r="F1" s="4569"/>
      <c r="G1" s="2566"/>
      <c r="H1" s="2566"/>
      <c r="I1" s="2566"/>
      <c r="J1" s="2566"/>
    </row>
    <row r="2" spans="1:10" s="1482" customFormat="1" ht="20.100000000000001" customHeight="1">
      <c r="A2" s="4569" t="str">
        <f>
HYPERLINK("#業務所管課別目次!A1","【業務所管課別目次に戻る】")</f>
        <v>
【業務所管課別目次に戻る】</v>
      </c>
      <c r="B2" s="4569"/>
      <c r="C2" s="4569"/>
      <c r="D2" s="4569"/>
      <c r="E2" s="4569"/>
      <c r="F2" s="4569"/>
      <c r="G2" s="2566"/>
      <c r="H2" s="2566"/>
      <c r="I2" s="2566"/>
      <c r="J2" s="2566"/>
    </row>
    <row r="3" spans="1:10" ht="26.1" customHeight="1">
      <c r="A3" s="4574" t="s">
        <v>
6962</v>
      </c>
      <c r="B3" s="4574"/>
      <c r="C3" s="4574"/>
      <c r="D3" s="4574"/>
      <c r="E3" s="4574"/>
      <c r="F3" s="4574"/>
      <c r="G3" s="4574"/>
      <c r="H3" s="4574"/>
      <c r="I3" s="4574"/>
      <c r="J3" s="4574"/>
    </row>
    <row r="4" spans="1:10" s="82" customFormat="1" ht="15" customHeight="1">
      <c r="A4" s="104"/>
      <c r="B4" s="104"/>
      <c r="C4" s="104"/>
      <c r="D4" s="104"/>
      <c r="E4" s="104"/>
      <c r="F4" s="104"/>
      <c r="G4" s="104"/>
      <c r="H4" s="104"/>
      <c r="I4" s="104"/>
      <c r="J4" s="104"/>
    </row>
    <row r="5" spans="1:10" s="82" customFormat="1" ht="15" customHeight="1" thickBot="1">
      <c r="A5" s="2573"/>
      <c r="B5" s="49"/>
      <c r="D5" s="49"/>
      <c r="F5" s="49"/>
      <c r="G5" s="49"/>
      <c r="H5" s="49"/>
      <c r="I5" s="49"/>
      <c r="J5" s="42" t="s">
        <v>
5444</v>
      </c>
    </row>
    <row r="6" spans="1:10" s="85" customFormat="1" ht="18" customHeight="1" thickTop="1">
      <c r="A6" s="4606" t="s">
        <v>
9223</v>
      </c>
      <c r="B6" s="4579" t="s">
        <v>
3253</v>
      </c>
      <c r="C6" s="4579" t="s">
        <v>
3252</v>
      </c>
      <c r="D6" s="4579" t="s">
        <v>
4372</v>
      </c>
      <c r="E6" s="4579"/>
      <c r="F6" s="4579"/>
      <c r="G6" s="4579"/>
      <c r="H6" s="4579"/>
      <c r="I6" s="4579"/>
      <c r="J6" s="4603"/>
    </row>
    <row r="7" spans="1:10" s="85" customFormat="1" ht="18" customHeight="1">
      <c r="A7" s="5227"/>
      <c r="B7" s="4580"/>
      <c r="C7" s="4580"/>
      <c r="D7" s="2580" t="s">
        <v>
4353</v>
      </c>
      <c r="E7" s="2562" t="s">
        <v>
3937</v>
      </c>
      <c r="F7" s="2564" t="s">
        <v>
4368</v>
      </c>
      <c r="G7" s="2564" t="s">
        <v>
4369</v>
      </c>
      <c r="H7" s="2564" t="s">
        <v>
4373</v>
      </c>
      <c r="I7" s="2564" t="s">
        <v>
4374</v>
      </c>
      <c r="J7" s="2570" t="s">
        <v>
4375</v>
      </c>
    </row>
    <row r="8" spans="1:10" s="56" customFormat="1" ht="18" customHeight="1">
      <c r="A8" s="71"/>
      <c r="B8" s="70" t="s">
        <v>
4370</v>
      </c>
      <c r="C8" s="69" t="s">
        <v>
3303</v>
      </c>
      <c r="D8" s="69" t="s">
        <v>
3303</v>
      </c>
      <c r="E8" s="69" t="s">
        <v>
3303</v>
      </c>
      <c r="F8" s="69" t="s">
        <v>
3303</v>
      </c>
      <c r="G8" s="69" t="s">
        <v>
3303</v>
      </c>
      <c r="H8" s="69" t="s">
        <v>
3303</v>
      </c>
      <c r="I8" s="69" t="s">
        <v>
3303</v>
      </c>
      <c r="J8" s="69" t="s">
        <v>
3303</v>
      </c>
    </row>
    <row r="9" spans="1:10" s="85" customFormat="1" ht="18" customHeight="1">
      <c r="A9" s="94" t="s">
        <v>
4034</v>
      </c>
      <c r="B9" s="97">
        <v>
11</v>
      </c>
      <c r="C9" s="22">
        <v>
351</v>
      </c>
      <c r="D9" s="22">
        <v>
330</v>
      </c>
      <c r="E9" s="22">
        <v>
37</v>
      </c>
      <c r="F9" s="22">
        <v>
93</v>
      </c>
      <c r="G9" s="22">
        <v>
88</v>
      </c>
      <c r="H9" s="22">
        <v>
53</v>
      </c>
      <c r="I9" s="22">
        <v>
27</v>
      </c>
      <c r="J9" s="22">
        <v>
32</v>
      </c>
    </row>
    <row r="10" spans="1:10" s="85" customFormat="1" ht="18" customHeight="1">
      <c r="A10" s="94">
        <v>
31</v>
      </c>
      <c r="B10" s="97">
        <v>
11</v>
      </c>
      <c r="C10" s="22">
        <v>
351</v>
      </c>
      <c r="D10" s="22">
        <v>
301</v>
      </c>
      <c r="E10" s="22">
        <v>
27</v>
      </c>
      <c r="F10" s="22">
        <v>
77</v>
      </c>
      <c r="G10" s="22">
        <v>
90</v>
      </c>
      <c r="H10" s="22">
        <v>
54</v>
      </c>
      <c r="I10" s="22">
        <v>
27</v>
      </c>
      <c r="J10" s="22">
        <v>
26</v>
      </c>
    </row>
    <row r="11" spans="1:10" s="85" customFormat="1" ht="18" customHeight="1">
      <c r="A11" s="94" t="s">
        <v>
217</v>
      </c>
      <c r="B11" s="97">
        <v>
9</v>
      </c>
      <c r="C11" s="22">
        <v>
295</v>
      </c>
      <c r="D11" s="22">
        <v>
256</v>
      </c>
      <c r="E11" s="22">
        <v>
29</v>
      </c>
      <c r="F11" s="22">
        <v>
57</v>
      </c>
      <c r="G11" s="22">
        <v>
67</v>
      </c>
      <c r="H11" s="22">
        <v>
46</v>
      </c>
      <c r="I11" s="22">
        <v>
31</v>
      </c>
      <c r="J11" s="22">
        <v>
26</v>
      </c>
    </row>
    <row r="12" spans="1:10" s="85" customFormat="1" ht="18" customHeight="1">
      <c r="A12" s="94">
        <v>
3</v>
      </c>
      <c r="B12" s="97">
        <v>
9</v>
      </c>
      <c r="C12" s="22">
        <v>
286</v>
      </c>
      <c r="D12" s="22">
        <v>
246</v>
      </c>
      <c r="E12" s="22">
        <v>
29</v>
      </c>
      <c r="F12" s="22">
        <v>
57</v>
      </c>
      <c r="G12" s="22">
        <v>
59</v>
      </c>
      <c r="H12" s="22">
        <v>
48</v>
      </c>
      <c r="I12" s="22">
        <v>
29</v>
      </c>
      <c r="J12" s="22">
        <v>
24</v>
      </c>
    </row>
    <row r="13" spans="1:10" s="91" customFormat="1" ht="18" customHeight="1">
      <c r="A13" s="2482">
        <v>
4</v>
      </c>
      <c r="B13" s="2483">
        <v>
9</v>
      </c>
      <c r="C13" s="2484">
        <v>
286</v>
      </c>
      <c r="D13" s="2484">
        <f>
SUM(E13:J13)</f>
        <v>
246</v>
      </c>
      <c r="E13" s="2484">
        <v>
23</v>
      </c>
      <c r="F13" s="2484">
        <v>
62</v>
      </c>
      <c r="G13" s="2484">
        <v>
62</v>
      </c>
      <c r="H13" s="2484">
        <v>
44</v>
      </c>
      <c r="I13" s="2484">
        <v>
27</v>
      </c>
      <c r="J13" s="2484">
        <v>
28</v>
      </c>
    </row>
    <row r="14" spans="1:10" s="105" customFormat="1" ht="15" customHeight="1">
      <c r="A14" s="84" t="s">
        <v>
4287</v>
      </c>
      <c r="B14" s="106"/>
      <c r="C14" s="106"/>
      <c r="D14" s="106"/>
      <c r="E14" s="106"/>
      <c r="F14" s="106"/>
      <c r="G14" s="106"/>
      <c r="H14" s="106"/>
    </row>
  </sheetData>
  <mergeCells count="7">
    <mergeCell ref="A6:A7"/>
    <mergeCell ref="B6:B7"/>
    <mergeCell ref="C6:C7"/>
    <mergeCell ref="D6:J6"/>
    <mergeCell ref="A1:F1"/>
    <mergeCell ref="A2:F2"/>
    <mergeCell ref="A3:J3"/>
  </mergeCells>
  <phoneticPr fontId="25"/>
  <pageMargins left="0.70866141732283472" right="0.70866141732283472" top="0.74803149606299213" bottom="0.74803149606299213" header="0.31496062992125984" footer="0.3149606299212598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pageSetUpPr fitToPage="1"/>
  </sheetPr>
  <dimension ref="A1:G26"/>
  <sheetViews>
    <sheetView zoomScaleNormal="100" zoomScaleSheetLayoutView="100" workbookViewId="0">
      <selection activeCell="B23" sqref="B23"/>
    </sheetView>
  </sheetViews>
  <sheetFormatPr defaultColWidth="9" defaultRowHeight="13.5"/>
  <cols>
    <col min="1" max="1" width="22.625" style="79" customWidth="1"/>
    <col min="2" max="7" width="16.625" style="78" customWidth="1"/>
    <col min="8" max="16384" width="9" style="78"/>
  </cols>
  <sheetData>
    <row r="1" spans="1:7" s="1482" customFormat="1" ht="20.100000000000001" customHeight="1">
      <c r="A1" s="4569" t="str">
        <f>
HYPERLINK("#目次!A1","【目次に戻る】")</f>
        <v>
【目次に戻る】</v>
      </c>
      <c r="B1" s="4569"/>
      <c r="C1" s="4569"/>
      <c r="D1" s="4569"/>
      <c r="E1" s="4569"/>
      <c r="F1" s="4569"/>
      <c r="G1" s="2566"/>
    </row>
    <row r="2" spans="1:7" s="1482" customFormat="1" ht="20.100000000000001" customHeight="1">
      <c r="A2" s="4569" t="str">
        <f>
HYPERLINK("#業務所管課別目次!A1","【業務所管課別目次に戻る】")</f>
        <v>
【業務所管課別目次に戻る】</v>
      </c>
      <c r="B2" s="4569"/>
      <c r="C2" s="4569"/>
      <c r="D2" s="4569"/>
      <c r="E2" s="4569"/>
      <c r="F2" s="4569"/>
      <c r="G2" s="2566"/>
    </row>
    <row r="3" spans="1:7" ht="26.1" customHeight="1">
      <c r="A3" s="4574" t="s">
        <v>
6961</v>
      </c>
      <c r="B3" s="4574"/>
      <c r="C3" s="4574"/>
      <c r="D3" s="4574"/>
      <c r="E3" s="4574"/>
      <c r="F3" s="4574"/>
      <c r="G3" s="4574"/>
    </row>
    <row r="4" spans="1:7" s="82" customFormat="1" ht="15" customHeight="1">
      <c r="A4" s="104"/>
      <c r="B4" s="104"/>
      <c r="C4" s="104"/>
      <c r="D4" s="104"/>
      <c r="E4" s="104"/>
      <c r="F4" s="104"/>
      <c r="G4" s="104"/>
    </row>
    <row r="5" spans="1:7" s="102" customFormat="1" ht="20.100000000000001" customHeight="1">
      <c r="A5" s="4600" t="s">
        <v>
4366</v>
      </c>
      <c r="B5" s="4600"/>
      <c r="C5" s="4600"/>
      <c r="D5" s="4600"/>
      <c r="E5" s="4600"/>
      <c r="F5" s="4600"/>
      <c r="G5" s="4600"/>
    </row>
    <row r="6" spans="1:7" s="82" customFormat="1" ht="15" customHeight="1" thickBot="1">
      <c r="A6" s="2573"/>
      <c r="B6" s="49"/>
      <c r="D6" s="49"/>
      <c r="F6" s="49"/>
      <c r="G6" s="42" t="s">
        <v>
5444</v>
      </c>
    </row>
    <row r="7" spans="1:7" s="85" customFormat="1" ht="18" customHeight="1" thickTop="1">
      <c r="A7" s="4606" t="s">
        <v>
9223</v>
      </c>
      <c r="B7" s="4579" t="s">
        <v>
3253</v>
      </c>
      <c r="C7" s="4579" t="s">
        <v>
3252</v>
      </c>
      <c r="D7" s="4579" t="s">
        <v>
4367</v>
      </c>
      <c r="E7" s="4579"/>
      <c r="F7" s="4579"/>
      <c r="G7" s="4603"/>
    </row>
    <row r="8" spans="1:7" s="85" customFormat="1" ht="18" customHeight="1">
      <c r="A8" s="5227"/>
      <c r="B8" s="4580"/>
      <c r="C8" s="4580"/>
      <c r="D8" s="2580" t="s">
        <v>
4353</v>
      </c>
      <c r="E8" s="2562" t="s">
        <v>
3937</v>
      </c>
      <c r="F8" s="2564" t="s">
        <v>
4368</v>
      </c>
      <c r="G8" s="2570" t="s">
        <v>
4369</v>
      </c>
    </row>
    <row r="9" spans="1:7" s="56" customFormat="1" ht="18" customHeight="1">
      <c r="A9" s="71"/>
      <c r="B9" s="70" t="s">
        <v>
4370</v>
      </c>
      <c r="C9" s="69" t="s">
        <v>
3303</v>
      </c>
      <c r="D9" s="69" t="s">
        <v>
3303</v>
      </c>
      <c r="E9" s="69" t="s">
        <v>
3303</v>
      </c>
      <c r="F9" s="69" t="s">
        <v>
3303</v>
      </c>
      <c r="G9" s="69" t="s">
        <v>
3303</v>
      </c>
    </row>
    <row r="10" spans="1:7" s="85" customFormat="1" ht="18" customHeight="1">
      <c r="A10" s="94" t="s">
        <v>
4034</v>
      </c>
      <c r="B10" s="97">
        <v>
19</v>
      </c>
      <c r="C10" s="22">
        <v>
79</v>
      </c>
      <c r="D10" s="22">
        <v>
72</v>
      </c>
      <c r="E10" s="22">
        <v>
10</v>
      </c>
      <c r="F10" s="22">
        <v>
34</v>
      </c>
      <c r="G10" s="22">
        <v>
28</v>
      </c>
    </row>
    <row r="11" spans="1:7" s="85" customFormat="1" ht="18" customHeight="1">
      <c r="A11" s="94">
        <v>
31</v>
      </c>
      <c r="B11" s="97">
        <v>
20</v>
      </c>
      <c r="C11" s="22">
        <v>
82</v>
      </c>
      <c r="D11" s="22">
        <v>
76</v>
      </c>
      <c r="E11" s="22">
        <v>
11</v>
      </c>
      <c r="F11" s="22">
        <v>
28</v>
      </c>
      <c r="G11" s="22">
        <v>
37</v>
      </c>
    </row>
    <row r="12" spans="1:7" s="85" customFormat="1" ht="18" customHeight="1">
      <c r="A12" s="94" t="s">
        <v>
217</v>
      </c>
      <c r="B12" s="97">
        <v>
19</v>
      </c>
      <c r="C12" s="22">
        <v>
78</v>
      </c>
      <c r="D12" s="22">
        <v>
61</v>
      </c>
      <c r="E12" s="22">
        <v>
10</v>
      </c>
      <c r="F12" s="22">
        <v>
24</v>
      </c>
      <c r="G12" s="22">
        <v>
27</v>
      </c>
    </row>
    <row r="13" spans="1:7" s="85" customFormat="1" ht="18" customHeight="1">
      <c r="A13" s="94">
        <v>
3</v>
      </c>
      <c r="B13" s="97">
        <v>
19</v>
      </c>
      <c r="C13" s="22">
        <v>
78</v>
      </c>
      <c r="D13" s="22">
        <v>
60</v>
      </c>
      <c r="E13" s="22">
        <v>
4</v>
      </c>
      <c r="F13" s="22">
        <v>
25</v>
      </c>
      <c r="G13" s="22">
        <v>
31</v>
      </c>
    </row>
    <row r="14" spans="1:7" s="91" customFormat="1" ht="18" customHeight="1">
      <c r="A14" s="2482">
        <v>
4</v>
      </c>
      <c r="B14" s="2483">
        <v>
17</v>
      </c>
      <c r="C14" s="2484">
        <v>
72</v>
      </c>
      <c r="D14" s="2484">
        <v>
56</v>
      </c>
      <c r="E14" s="2484">
        <v>
8</v>
      </c>
      <c r="F14" s="2484">
        <v>
16</v>
      </c>
      <c r="G14" s="2484">
        <v>
32</v>
      </c>
    </row>
    <row r="15" spans="1:7" s="105" customFormat="1" ht="15" customHeight="1">
      <c r="A15" s="84"/>
      <c r="B15" s="106"/>
      <c r="C15" s="106"/>
      <c r="D15" s="106"/>
      <c r="E15" s="106"/>
      <c r="F15" s="106"/>
      <c r="G15" s="106"/>
    </row>
    <row r="16" spans="1:7" s="102" customFormat="1" ht="20.100000000000001" customHeight="1">
      <c r="A16" s="4600" t="s">
        <v>
4371</v>
      </c>
      <c r="B16" s="4600"/>
      <c r="C16" s="4600"/>
      <c r="D16" s="4600"/>
      <c r="E16" s="4600"/>
      <c r="F16" s="4600"/>
      <c r="G16" s="4600"/>
    </row>
    <row r="17" spans="1:7" s="82" customFormat="1" ht="15" customHeight="1" thickBot="1">
      <c r="A17" s="2573"/>
      <c r="B17" s="49"/>
      <c r="D17" s="49"/>
      <c r="F17" s="49"/>
      <c r="G17" s="42" t="s">
        <v>
5444</v>
      </c>
    </row>
    <row r="18" spans="1:7" s="85" customFormat="1" ht="18" customHeight="1" thickTop="1">
      <c r="A18" s="4606" t="s">
        <v>
9223</v>
      </c>
      <c r="B18" s="4579" t="s">
        <v>
3253</v>
      </c>
      <c r="C18" s="4579" t="s">
        <v>
3252</v>
      </c>
      <c r="D18" s="4579" t="s">
        <v>
4367</v>
      </c>
      <c r="E18" s="4579"/>
      <c r="F18" s="4579"/>
      <c r="G18" s="4603"/>
    </row>
    <row r="19" spans="1:7" s="85" customFormat="1" ht="18" customHeight="1">
      <c r="A19" s="5227"/>
      <c r="B19" s="4580"/>
      <c r="C19" s="4580"/>
      <c r="D19" s="2580" t="s">
        <v>
4353</v>
      </c>
      <c r="E19" s="2562" t="s">
        <v>
3937</v>
      </c>
      <c r="F19" s="2564" t="s">
        <v>
4368</v>
      </c>
      <c r="G19" s="2570" t="s">
        <v>
4369</v>
      </c>
    </row>
    <row r="20" spans="1:7" s="56" customFormat="1" ht="18" customHeight="1">
      <c r="A20" s="71"/>
      <c r="B20" s="70" t="s">
        <v>
4370</v>
      </c>
      <c r="C20" s="69" t="s">
        <v>
3303</v>
      </c>
      <c r="D20" s="69" t="s">
        <v>
3303</v>
      </c>
      <c r="E20" s="69" t="s">
        <v>
3303</v>
      </c>
      <c r="F20" s="69" t="s">
        <v>
3303</v>
      </c>
      <c r="G20" s="69" t="s">
        <v>
3303</v>
      </c>
    </row>
    <row r="21" spans="1:7" s="85" customFormat="1" ht="18" customHeight="1">
      <c r="A21" s="94" t="s">
        <v>
4034</v>
      </c>
      <c r="B21" s="97">
        <v>
14</v>
      </c>
      <c r="C21" s="22">
        <v>
249</v>
      </c>
      <c r="D21" s="22">
        <v>
229</v>
      </c>
      <c r="E21" s="22">
        <v>
31</v>
      </c>
      <c r="F21" s="22">
        <v>
103</v>
      </c>
      <c r="G21" s="22">
        <v>
95</v>
      </c>
    </row>
    <row r="22" spans="1:7" s="85" customFormat="1" ht="18" customHeight="1">
      <c r="A22" s="94">
        <v>
31</v>
      </c>
      <c r="B22" s="97">
        <v>
16</v>
      </c>
      <c r="C22" s="22">
        <v>
288</v>
      </c>
      <c r="D22" s="22">
        <v>
257</v>
      </c>
      <c r="E22" s="22">
        <v>
31</v>
      </c>
      <c r="F22" s="22">
        <v>
117</v>
      </c>
      <c r="G22" s="22">
        <v>
109</v>
      </c>
    </row>
    <row r="23" spans="1:7" s="85" customFormat="1" ht="18" customHeight="1">
      <c r="A23" s="94" t="s">
        <v>
217</v>
      </c>
      <c r="B23" s="97">
        <v>
16</v>
      </c>
      <c r="C23" s="22">
        <v>
288</v>
      </c>
      <c r="D23" s="22">
        <v>
260</v>
      </c>
      <c r="E23" s="22">
        <v>
32</v>
      </c>
      <c r="F23" s="22">
        <v>
109</v>
      </c>
      <c r="G23" s="22">
        <v>
119</v>
      </c>
    </row>
    <row r="24" spans="1:7" s="85" customFormat="1" ht="18" customHeight="1">
      <c r="A24" s="94">
        <v>
3</v>
      </c>
      <c r="B24" s="97">
        <v>
16</v>
      </c>
      <c r="C24" s="22">
        <v>
288</v>
      </c>
      <c r="D24" s="22">
        <v>
229</v>
      </c>
      <c r="E24" s="22">
        <v>
25</v>
      </c>
      <c r="F24" s="22">
        <v>
99</v>
      </c>
      <c r="G24" s="22">
        <v>
105</v>
      </c>
    </row>
    <row r="25" spans="1:7" s="91" customFormat="1" ht="18" customHeight="1">
      <c r="A25" s="2482">
        <v>
4</v>
      </c>
      <c r="B25" s="2483">
        <v>
16</v>
      </c>
      <c r="C25" s="2484">
        <v>
283</v>
      </c>
      <c r="D25" s="2484">
        <v>
219</v>
      </c>
      <c r="E25" s="2484">
        <v>
13</v>
      </c>
      <c r="F25" s="2484">
        <v>
96</v>
      </c>
      <c r="G25" s="2484">
        <v>
110</v>
      </c>
    </row>
    <row r="26" spans="1:7" s="105" customFormat="1" ht="15" customHeight="1">
      <c r="A26" s="84" t="s">
        <v>
4472</v>
      </c>
      <c r="B26" s="106"/>
      <c r="C26" s="106"/>
      <c r="D26" s="106"/>
      <c r="E26" s="106"/>
      <c r="F26" s="106"/>
      <c r="G26" s="106"/>
    </row>
  </sheetData>
  <mergeCells count="13">
    <mergeCell ref="A16:G16"/>
    <mergeCell ref="A18:A19"/>
    <mergeCell ref="B18:B19"/>
    <mergeCell ref="C18:C19"/>
    <mergeCell ref="D18:G18"/>
    <mergeCell ref="A1:F1"/>
    <mergeCell ref="A2:F2"/>
    <mergeCell ref="A3:G3"/>
    <mergeCell ref="A5:G5"/>
    <mergeCell ref="A7:A8"/>
    <mergeCell ref="B7:B8"/>
    <mergeCell ref="C7:C8"/>
    <mergeCell ref="D7:G7"/>
  </mergeCells>
  <phoneticPr fontId="25"/>
  <pageMargins left="0.70866141732283472" right="0.70866141732283472" top="0.74803149606299213" bottom="0.74803149606299213" header="0.31496062992125984" footer="0.3149606299212598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pageSetUpPr fitToPage="1"/>
  </sheetPr>
  <dimension ref="A1:J32"/>
  <sheetViews>
    <sheetView zoomScaleNormal="100" zoomScaleSheetLayoutView="100" workbookViewId="0">
      <selection activeCell="B23" sqref="B23"/>
    </sheetView>
  </sheetViews>
  <sheetFormatPr defaultColWidth="9" defaultRowHeight="13.5"/>
  <cols>
    <col min="1" max="1" width="22.625" style="79" customWidth="1"/>
    <col min="2" max="2" width="12.625" style="4293" customWidth="1"/>
    <col min="3" max="4" width="12.625" style="78" customWidth="1"/>
    <col min="5" max="5" width="3.625" style="78" customWidth="1"/>
    <col min="6" max="6" width="22.625" style="78" customWidth="1"/>
    <col min="7" max="7" width="12.625" style="4293" customWidth="1"/>
    <col min="8" max="9" width="12.625" style="78" customWidth="1"/>
    <col min="10" max="16384" width="9" style="78"/>
  </cols>
  <sheetData>
    <row r="1" spans="1:10" s="1482" customFormat="1" ht="20.100000000000001" customHeight="1">
      <c r="A1" s="4569" t="str">
        <f>
HYPERLINK("#目次!A1","【目次に戻る】")</f>
        <v>
【目次に戻る】</v>
      </c>
      <c r="B1" s="4569"/>
      <c r="C1" s="4569"/>
      <c r="D1" s="4569"/>
      <c r="E1" s="4569"/>
      <c r="F1" s="4569"/>
      <c r="G1" s="4294"/>
    </row>
    <row r="2" spans="1:10" s="1482" customFormat="1" ht="20.100000000000001" customHeight="1">
      <c r="A2" s="4569" t="str">
        <f>
HYPERLINK("#業務所管課別目次!A1","【業務所管課別目次に戻る】")</f>
        <v>
【業務所管課別目次に戻る】</v>
      </c>
      <c r="B2" s="4569"/>
      <c r="C2" s="4569"/>
      <c r="D2" s="4569"/>
      <c r="E2" s="4569"/>
      <c r="F2" s="4569"/>
      <c r="G2" s="4294"/>
    </row>
    <row r="3" spans="1:10" ht="26.1" customHeight="1">
      <c r="A3" s="4574" t="s">
        <v>
6960</v>
      </c>
      <c r="B3" s="4574"/>
      <c r="C3" s="4574"/>
      <c r="D3" s="4574"/>
      <c r="E3" s="4574"/>
      <c r="F3" s="4574"/>
      <c r="G3" s="4574"/>
      <c r="H3" s="4574"/>
      <c r="I3" s="4574"/>
    </row>
    <row r="4" spans="1:10" s="82" customFormat="1" ht="15" customHeight="1">
      <c r="A4" s="104"/>
      <c r="B4" s="104"/>
      <c r="C4" s="104"/>
      <c r="D4" s="104"/>
      <c r="E4" s="104"/>
      <c r="F4" s="104"/>
      <c r="G4" s="104"/>
      <c r="H4" s="104"/>
      <c r="I4" s="104"/>
      <c r="J4" s="104"/>
    </row>
    <row r="5" spans="1:10" s="82" customFormat="1" ht="15" customHeight="1" thickBot="1">
      <c r="A5" s="2576" t="s">
        <v>
9250</v>
      </c>
      <c r="B5" s="40"/>
      <c r="F5" s="49"/>
      <c r="G5" s="4295"/>
      <c r="I5" s="42" t="s">
        <v>
4473</v>
      </c>
    </row>
    <row r="6" spans="1:10" s="85" customFormat="1" ht="18" customHeight="1" thickTop="1">
      <c r="A6" s="2632" t="s">
        <v>
4376</v>
      </c>
      <c r="B6" s="4273" t="s">
        <v>
4377</v>
      </c>
      <c r="C6" s="2633" t="s">
        <v>
4378</v>
      </c>
      <c r="D6" s="2634" t="s">
        <v>
4379</v>
      </c>
      <c r="E6" s="2635"/>
      <c r="F6" s="2632" t="s">
        <v>
4376</v>
      </c>
      <c r="G6" s="4273" t="s">
        <v>
4377</v>
      </c>
      <c r="H6" s="2633" t="s">
        <v>
4378</v>
      </c>
      <c r="I6" s="2634" t="s">
        <v>
4379</v>
      </c>
    </row>
    <row r="7" spans="1:10" s="85" customFormat="1" ht="18" customHeight="1">
      <c r="A7" s="3665" t="s">
        <v>
4380</v>
      </c>
      <c r="B7" s="3666" t="s">
        <v>
374</v>
      </c>
      <c r="C7" s="3667" t="s">
        <v>
378</v>
      </c>
      <c r="D7" s="3668">
        <f>
SUM(D8:D31,I7:I31)</f>
        <v>
7975</v>
      </c>
      <c r="E7" s="511"/>
      <c r="F7" s="2636" t="s">
        <v>
4381</v>
      </c>
      <c r="G7" s="4296" t="s">
        <v>
9862</v>
      </c>
      <c r="H7" s="2637" t="s">
        <v>
4382</v>
      </c>
      <c r="I7" s="2638">
        <v>
268</v>
      </c>
    </row>
    <row r="8" spans="1:10" s="85" customFormat="1" ht="18" customHeight="1">
      <c r="A8" s="2641" t="s">
        <v>
3410</v>
      </c>
      <c r="B8" s="4289" t="s">
        <v>
9854</v>
      </c>
      <c r="C8" s="2642" t="s">
        <v>
4383</v>
      </c>
      <c r="D8" s="2643">
        <v>
134</v>
      </c>
      <c r="E8" s="511"/>
      <c r="F8" s="2641" t="s">
        <v>
4384</v>
      </c>
      <c r="G8" s="4289" t="s">
        <v>
9859</v>
      </c>
      <c r="H8" s="2642" t="s">
        <v>
4385</v>
      </c>
      <c r="I8" s="2643">
        <v>
63</v>
      </c>
    </row>
    <row r="9" spans="1:10" s="85" customFormat="1" ht="18" customHeight="1">
      <c r="A9" s="2644" t="s">
        <v>
9868</v>
      </c>
      <c r="B9" s="4290" t="s">
        <v>
9855</v>
      </c>
      <c r="C9" s="2646" t="s">
        <v>
4385</v>
      </c>
      <c r="D9" s="2647">
        <v>
181</v>
      </c>
      <c r="E9" s="511"/>
      <c r="F9" s="2644" t="s">
        <v>
3402</v>
      </c>
      <c r="G9" s="4290" t="s">
        <v>
9863</v>
      </c>
      <c r="H9" s="2646" t="s">
        <v>
4385</v>
      </c>
      <c r="I9" s="2647">
        <v>
30</v>
      </c>
    </row>
    <row r="10" spans="1:10" s="85" customFormat="1" ht="18" customHeight="1">
      <c r="A10" s="2644" t="s">
        <v>
4386</v>
      </c>
      <c r="B10" s="4290" t="s">
        <v>
8974</v>
      </c>
      <c r="C10" s="2646" t="s">
        <v>
4387</v>
      </c>
      <c r="D10" s="2647">
        <v>
211</v>
      </c>
      <c r="E10" s="511"/>
      <c r="F10" s="2644" t="s">
        <v>
4388</v>
      </c>
      <c r="G10" s="4290" t="s">
        <v>
9859</v>
      </c>
      <c r="H10" s="2646" t="s">
        <v>
4389</v>
      </c>
      <c r="I10" s="2647">
        <v>
61</v>
      </c>
    </row>
    <row r="11" spans="1:10" s="85" customFormat="1" ht="18" customHeight="1">
      <c r="A11" s="2644" t="s">
        <v>
4390</v>
      </c>
      <c r="B11" s="4290" t="s">
        <v>
9856</v>
      </c>
      <c r="C11" s="2646" t="s">
        <v>
4385</v>
      </c>
      <c r="D11" s="2647">
        <v>
123</v>
      </c>
      <c r="E11" s="511"/>
      <c r="F11" s="2644" t="s">
        <v>
4391</v>
      </c>
      <c r="G11" s="4290" t="s">
        <v>
9854</v>
      </c>
      <c r="H11" s="2646" t="s">
        <v>
4385</v>
      </c>
      <c r="I11" s="2647">
        <v>
258</v>
      </c>
    </row>
    <row r="12" spans="1:10" s="85" customFormat="1" ht="18" customHeight="1">
      <c r="A12" s="2644" t="s">
        <v>
4392</v>
      </c>
      <c r="B12" s="4290" t="s">
        <v>
9857</v>
      </c>
      <c r="C12" s="2646" t="s">
        <v>
4387</v>
      </c>
      <c r="D12" s="2647">
        <v>
82</v>
      </c>
      <c r="E12" s="511"/>
      <c r="F12" s="2644" t="s">
        <v>
4393</v>
      </c>
      <c r="G12" s="4290" t="s">
        <v>
6176</v>
      </c>
      <c r="H12" s="2646" t="s">
        <v>
4385</v>
      </c>
      <c r="I12" s="2647">
        <v>
183</v>
      </c>
    </row>
    <row r="13" spans="1:10" s="85" customFormat="1" ht="18" customHeight="1">
      <c r="A13" s="2644" t="s">
        <v>
4394</v>
      </c>
      <c r="B13" s="4290" t="s">
        <v>
9855</v>
      </c>
      <c r="C13" s="2646" t="s">
        <v>
4383</v>
      </c>
      <c r="D13" s="2647">
        <v>
131</v>
      </c>
      <c r="E13" s="511"/>
      <c r="F13" s="2644" t="s">
        <v>
3381</v>
      </c>
      <c r="G13" s="4290" t="s">
        <v>
6176</v>
      </c>
      <c r="H13" s="2646" t="s">
        <v>
4389</v>
      </c>
      <c r="I13" s="2647">
        <v>
165</v>
      </c>
    </row>
    <row r="14" spans="1:10" s="85" customFormat="1" ht="18" customHeight="1">
      <c r="A14" s="2644" t="s">
        <v>
4395</v>
      </c>
      <c r="B14" s="4290" t="s">
        <v>
9858</v>
      </c>
      <c r="C14" s="2646" t="s">
        <v>
4383</v>
      </c>
      <c r="D14" s="2647">
        <v>
90</v>
      </c>
      <c r="E14" s="511"/>
      <c r="F14" s="2644" t="s">
        <v>
4396</v>
      </c>
      <c r="G14" s="4290" t="s">
        <v>
9856</v>
      </c>
      <c r="H14" s="2646" t="s">
        <v>
4383</v>
      </c>
      <c r="I14" s="2647">
        <v>
110</v>
      </c>
    </row>
    <row r="15" spans="1:10" s="85" customFormat="1" ht="18" customHeight="1">
      <c r="A15" s="2644" t="s">
        <v>
4397</v>
      </c>
      <c r="B15" s="4290" t="s">
        <v>
9859</v>
      </c>
      <c r="C15" s="2646" t="s">
        <v>
4389</v>
      </c>
      <c r="D15" s="2647">
        <v>
137</v>
      </c>
      <c r="E15" s="511"/>
      <c r="F15" s="2644" t="s">
        <v>
4398</v>
      </c>
      <c r="G15" s="4290" t="s">
        <v>
7789</v>
      </c>
      <c r="H15" s="2646" t="s">
        <v>
4387</v>
      </c>
      <c r="I15" s="2647">
        <v>
294</v>
      </c>
    </row>
    <row r="16" spans="1:10" s="85" customFormat="1" ht="18" customHeight="1">
      <c r="A16" s="2644" t="s">
        <v>
3400</v>
      </c>
      <c r="B16" s="4290" t="s">
        <v>
6176</v>
      </c>
      <c r="C16" s="2646" t="s">
        <v>
4385</v>
      </c>
      <c r="D16" s="2647">
        <v>
183</v>
      </c>
      <c r="E16" s="511"/>
      <c r="F16" s="2644" t="s">
        <v>
4399</v>
      </c>
      <c r="G16" s="4290" t="s">
        <v>
9864</v>
      </c>
      <c r="H16" s="2646" t="s">
        <v>
4387</v>
      </c>
      <c r="I16" s="2647">
        <v>
245</v>
      </c>
    </row>
    <row r="17" spans="1:9" s="85" customFormat="1" ht="18" customHeight="1">
      <c r="A17" s="2644" t="s">
        <v>
4400</v>
      </c>
      <c r="B17" s="4290" t="s">
        <v>
9859</v>
      </c>
      <c r="C17" s="2646" t="s">
        <v>
4385</v>
      </c>
      <c r="D17" s="2647">
        <v>
360</v>
      </c>
      <c r="E17" s="511"/>
      <c r="F17" s="2644" t="s">
        <v>
4401</v>
      </c>
      <c r="G17" s="4290" t="s">
        <v>
9854</v>
      </c>
      <c r="H17" s="2646" t="s">
        <v>
4385</v>
      </c>
      <c r="I17" s="2647">
        <v>
159</v>
      </c>
    </row>
    <row r="18" spans="1:9" s="85" customFormat="1" ht="18" customHeight="1">
      <c r="A18" s="2644" t="s">
        <v>
4402</v>
      </c>
      <c r="B18" s="4290" t="s">
        <v>
9855</v>
      </c>
      <c r="C18" s="2646" t="s">
        <v>
4385</v>
      </c>
      <c r="D18" s="2647">
        <v>
138</v>
      </c>
      <c r="E18" s="511"/>
      <c r="F18" s="2644" t="s">
        <v>
4403</v>
      </c>
      <c r="G18" s="4290" t="s">
        <v>
9865</v>
      </c>
      <c r="H18" s="2646" t="s">
        <v>
4385</v>
      </c>
      <c r="I18" s="2647">
        <v>
350</v>
      </c>
    </row>
    <row r="19" spans="1:9" s="85" customFormat="1" ht="18" customHeight="1">
      <c r="A19" s="2644" t="s">
        <v>
4404</v>
      </c>
      <c r="B19" s="4290" t="s">
        <v>
6182</v>
      </c>
      <c r="C19" s="2646" t="s">
        <v>
4383</v>
      </c>
      <c r="D19" s="2647">
        <v>
169</v>
      </c>
      <c r="E19" s="511"/>
      <c r="F19" s="2644" t="s">
        <v>
3386</v>
      </c>
      <c r="G19" s="4290" t="s">
        <v>
6176</v>
      </c>
      <c r="H19" s="2646" t="s">
        <v>
4385</v>
      </c>
      <c r="I19" s="2647">
        <v>
118</v>
      </c>
    </row>
    <row r="20" spans="1:9" s="85" customFormat="1" ht="18" customHeight="1">
      <c r="A20" s="2644" t="s">
        <v>
4405</v>
      </c>
      <c r="B20" s="4290" t="s">
        <v>
9855</v>
      </c>
      <c r="C20" s="2646" t="s">
        <v>
4385</v>
      </c>
      <c r="D20" s="2647">
        <v>
111</v>
      </c>
      <c r="E20" s="511"/>
      <c r="F20" s="2644" t="s">
        <v>
4406</v>
      </c>
      <c r="G20" s="4290" t="s">
        <v>
9866</v>
      </c>
      <c r="H20" s="2646" t="s">
        <v>
4407</v>
      </c>
      <c r="I20" s="2647" t="s">
        <v>
374</v>
      </c>
    </row>
    <row r="21" spans="1:9" s="85" customFormat="1" ht="18" customHeight="1">
      <c r="A21" s="2644" t="s">
        <v>
4408</v>
      </c>
      <c r="B21" s="4290" t="s">
        <v>
9857</v>
      </c>
      <c r="C21" s="2646" t="s">
        <v>
4409</v>
      </c>
      <c r="D21" s="2647">
        <v>
99</v>
      </c>
      <c r="E21" s="511"/>
      <c r="F21" s="2644" t="s">
        <v>
4410</v>
      </c>
      <c r="G21" s="4290" t="s">
        <v>
8974</v>
      </c>
      <c r="H21" s="2646" t="s">
        <v>
4389</v>
      </c>
      <c r="I21" s="2647">
        <v>
184</v>
      </c>
    </row>
    <row r="22" spans="1:9" s="85" customFormat="1" ht="18" customHeight="1">
      <c r="A22" s="2644" t="s">
        <v>
4411</v>
      </c>
      <c r="B22" s="4290" t="s">
        <v>
8974</v>
      </c>
      <c r="C22" s="2646" t="s">
        <v>
4383</v>
      </c>
      <c r="D22" s="2647">
        <v>
102</v>
      </c>
      <c r="E22" s="511"/>
      <c r="F22" s="2644" t="s">
        <v>
3377</v>
      </c>
      <c r="G22" s="4290" t="s">
        <v>
6176</v>
      </c>
      <c r="H22" s="2646" t="s">
        <v>
4385</v>
      </c>
      <c r="I22" s="2647">
        <v>
131</v>
      </c>
    </row>
    <row r="23" spans="1:9" s="85" customFormat="1" ht="18" customHeight="1">
      <c r="A23" s="2644" t="s">
        <v>
4412</v>
      </c>
      <c r="B23" s="4290" t="s">
        <v>
9857</v>
      </c>
      <c r="C23" s="2646" t="s">
        <v>
4382</v>
      </c>
      <c r="D23" s="2647">
        <v>
143</v>
      </c>
      <c r="E23" s="511"/>
      <c r="F23" s="2644" t="s">
        <v>
4413</v>
      </c>
      <c r="G23" s="4290" t="s">
        <v>
8977</v>
      </c>
      <c r="H23" s="2646" t="s">
        <v>
4382</v>
      </c>
      <c r="I23" s="2647">
        <v>
121</v>
      </c>
    </row>
    <row r="24" spans="1:9" s="85" customFormat="1" ht="18" customHeight="1">
      <c r="A24" s="2644" t="s">
        <v>
4414</v>
      </c>
      <c r="B24" s="4290" t="s">
        <v>
9860</v>
      </c>
      <c r="C24" s="2646" t="s">
        <v>
4389</v>
      </c>
      <c r="D24" s="2647">
        <v>
212</v>
      </c>
      <c r="E24" s="511"/>
      <c r="F24" s="2644" t="s">
        <v>
3369</v>
      </c>
      <c r="G24" s="4290" t="s">
        <v>
6349</v>
      </c>
      <c r="H24" s="2646" t="s">
        <v>
4383</v>
      </c>
      <c r="I24" s="2647">
        <v>
166</v>
      </c>
    </row>
    <row r="25" spans="1:9" s="85" customFormat="1" ht="18" customHeight="1">
      <c r="A25" s="2644" t="s">
        <v>
3387</v>
      </c>
      <c r="B25" s="4290" t="s">
        <v>
9861</v>
      </c>
      <c r="C25" s="2646" t="s">
        <v>
4385</v>
      </c>
      <c r="D25" s="2647">
        <v>
247</v>
      </c>
      <c r="E25" s="511"/>
      <c r="F25" s="2644" t="s">
        <v>
3367</v>
      </c>
      <c r="G25" s="4290" t="s">
        <v>
9861</v>
      </c>
      <c r="H25" s="2646" t="s">
        <v>
4383</v>
      </c>
      <c r="I25" s="2647">
        <v>
160</v>
      </c>
    </row>
    <row r="26" spans="1:9" s="85" customFormat="1" ht="18" customHeight="1">
      <c r="A26" s="2644" t="s">
        <v>
4415</v>
      </c>
      <c r="B26" s="4290" t="s">
        <v>
9859</v>
      </c>
      <c r="C26" s="2646" t="s">
        <v>
4389</v>
      </c>
      <c r="D26" s="2647">
        <v>
131</v>
      </c>
      <c r="E26" s="511"/>
      <c r="F26" s="2644" t="s">
        <v>
4416</v>
      </c>
      <c r="G26" s="4290" t="s">
        <v>
8959</v>
      </c>
      <c r="H26" s="2646" t="s">
        <v>
4387</v>
      </c>
      <c r="I26" s="2647">
        <v>
365</v>
      </c>
    </row>
    <row r="27" spans="1:9" s="85" customFormat="1" ht="18" customHeight="1">
      <c r="A27" s="2644" t="s">
        <v>
4417</v>
      </c>
      <c r="B27" s="4290" t="s">
        <v>
6166</v>
      </c>
      <c r="C27" s="2646" t="s">
        <v>
4409</v>
      </c>
      <c r="D27" s="2647">
        <v>
150</v>
      </c>
      <c r="E27" s="511"/>
      <c r="F27" s="2644" t="s">
        <v>
4418</v>
      </c>
      <c r="G27" s="4290" t="s">
        <v>
9867</v>
      </c>
      <c r="H27" s="2646" t="s">
        <v>
4383</v>
      </c>
      <c r="I27" s="2647">
        <v>
163</v>
      </c>
    </row>
    <row r="28" spans="1:9" s="85" customFormat="1" ht="18" customHeight="1">
      <c r="A28" s="2644" t="s">
        <v>
3395</v>
      </c>
      <c r="B28" s="4290" t="s">
        <v>
6349</v>
      </c>
      <c r="C28" s="2646" t="s">
        <v>
4383</v>
      </c>
      <c r="D28" s="2647">
        <v>
183</v>
      </c>
      <c r="E28" s="511"/>
      <c r="F28" s="2644" t="s">
        <v>
4419</v>
      </c>
      <c r="G28" s="4290" t="s">
        <v>
9859</v>
      </c>
      <c r="H28" s="2646" t="s">
        <v>
4385</v>
      </c>
      <c r="I28" s="2647">
        <v>
68</v>
      </c>
    </row>
    <row r="29" spans="1:9" s="85" customFormat="1" ht="18" customHeight="1">
      <c r="A29" s="2644" t="s">
        <v>
3417</v>
      </c>
      <c r="B29" s="4290" t="s">
        <v>
9854</v>
      </c>
      <c r="C29" s="2646" t="s">
        <v>
4385</v>
      </c>
      <c r="D29" s="2647">
        <v>
211</v>
      </c>
      <c r="E29" s="511"/>
      <c r="F29" s="2644" t="s">
        <v>
4420</v>
      </c>
      <c r="G29" s="4290" t="s">
        <v>
9855</v>
      </c>
      <c r="H29" s="2646" t="s">
        <v>
4385</v>
      </c>
      <c r="I29" s="2647">
        <v>
97</v>
      </c>
    </row>
    <row r="30" spans="1:9" s="85" customFormat="1" ht="18" customHeight="1">
      <c r="A30" s="2644" t="s">
        <v>
4421</v>
      </c>
      <c r="B30" s="4290" t="s">
        <v>
8021</v>
      </c>
      <c r="C30" s="2646" t="s">
        <v>
4387</v>
      </c>
      <c r="D30" s="2647">
        <v>
280</v>
      </c>
      <c r="E30" s="511"/>
      <c r="F30" s="2644" t="s">
        <v>
4422</v>
      </c>
      <c r="G30" s="4290" t="s">
        <v>
8977</v>
      </c>
      <c r="H30" s="2646" t="s">
        <v>
4382</v>
      </c>
      <c r="I30" s="2647">
        <v>
115</v>
      </c>
    </row>
    <row r="31" spans="1:9" s="85" customFormat="1" ht="18" customHeight="1">
      <c r="A31" s="2648" t="s">
        <v>
4423</v>
      </c>
      <c r="B31" s="4291" t="s">
        <v>
9854</v>
      </c>
      <c r="C31" s="2650" t="s">
        <v>
4383</v>
      </c>
      <c r="D31" s="2651">
        <v>
187</v>
      </c>
      <c r="E31" s="511"/>
      <c r="F31" s="2648" t="s">
        <v>
4424</v>
      </c>
      <c r="G31" s="4291" t="s">
        <v>
6166</v>
      </c>
      <c r="H31" s="2650" t="s">
        <v>
4407</v>
      </c>
      <c r="I31" s="2651">
        <v>
106</v>
      </c>
    </row>
    <row r="32" spans="1:9" ht="17.25">
      <c r="A32" s="2576" t="s">
        <v>
4425</v>
      </c>
      <c r="B32" s="4292"/>
      <c r="C32" s="106"/>
      <c r="D32" s="105"/>
      <c r="F32" s="106"/>
      <c r="G32" s="4292"/>
      <c r="H32" s="105"/>
      <c r="I32" s="105"/>
    </row>
  </sheetData>
  <mergeCells count="3">
    <mergeCell ref="A1:F1"/>
    <mergeCell ref="A2:F2"/>
    <mergeCell ref="A3:I3"/>
  </mergeCells>
  <phoneticPr fontId="25"/>
  <pageMargins left="0.70866141732283472" right="0.70866141732283472" top="0.74803149606299213" bottom="0.74803149606299213" header="0.31496062992125984" footer="0.31496062992125984"/>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pageSetUpPr fitToPage="1"/>
  </sheetPr>
  <dimension ref="A1:I14"/>
  <sheetViews>
    <sheetView zoomScaleNormal="100" zoomScaleSheetLayoutView="100" workbookViewId="0">
      <selection activeCell="B23" sqref="B23"/>
    </sheetView>
  </sheetViews>
  <sheetFormatPr defaultColWidth="9" defaultRowHeight="13.5"/>
  <cols>
    <col min="1" max="1" width="22.625" style="79" customWidth="1"/>
    <col min="2" max="9" width="12.625" style="78" customWidth="1"/>
    <col min="10" max="16384" width="9" style="78"/>
  </cols>
  <sheetData>
    <row r="1" spans="1:9" s="1482" customFormat="1" ht="20.100000000000001" customHeight="1">
      <c r="A1" s="4569" t="str">
        <f>
HYPERLINK("#目次!A1","【目次に戻る】")</f>
        <v>
【目次に戻る】</v>
      </c>
      <c r="B1" s="4569"/>
      <c r="C1" s="4569"/>
      <c r="D1" s="4569"/>
      <c r="E1" s="2566"/>
      <c r="F1" s="2566"/>
      <c r="G1" s="2566"/>
      <c r="H1" s="2566"/>
      <c r="I1" s="2566"/>
    </row>
    <row r="2" spans="1:9" s="1482" customFormat="1" ht="20.100000000000001" customHeight="1">
      <c r="A2" s="4569" t="str">
        <f>
HYPERLINK("#業務所管課別目次!A1","【業務所管課別目次に戻る】")</f>
        <v>
【業務所管課別目次に戻る】</v>
      </c>
      <c r="B2" s="4569"/>
      <c r="C2" s="4569"/>
      <c r="D2" s="4569"/>
      <c r="E2" s="2566"/>
      <c r="F2" s="2566"/>
      <c r="G2" s="2566"/>
      <c r="H2" s="2566"/>
      <c r="I2" s="2566"/>
    </row>
    <row r="3" spans="1:9" ht="26.1" customHeight="1">
      <c r="A3" s="4574" t="s">
        <v>
6957</v>
      </c>
      <c r="B3" s="4574"/>
      <c r="C3" s="4574"/>
      <c r="D3" s="4574"/>
      <c r="E3" s="4574"/>
      <c r="F3" s="4574"/>
      <c r="G3" s="4574"/>
      <c r="H3" s="4574"/>
      <c r="I3" s="4574"/>
    </row>
    <row r="4" spans="1:9" s="82" customFormat="1" ht="15" customHeight="1">
      <c r="A4" s="104"/>
      <c r="B4" s="104"/>
      <c r="C4" s="104"/>
      <c r="D4" s="104"/>
      <c r="E4" s="104"/>
      <c r="F4" s="104"/>
      <c r="G4" s="104"/>
      <c r="H4" s="104"/>
      <c r="I4" s="104"/>
    </row>
    <row r="5" spans="1:9" s="82" customFormat="1" ht="15" customHeight="1" thickBot="1">
      <c r="A5" s="2573"/>
      <c r="B5" s="49"/>
      <c r="D5" s="49"/>
      <c r="E5" s="49"/>
      <c r="F5" s="49"/>
      <c r="G5" s="49"/>
      <c r="H5" s="49"/>
      <c r="I5" s="42" t="s">
        <v>
4131</v>
      </c>
    </row>
    <row r="6" spans="1:9" s="85" customFormat="1" ht="18" customHeight="1" thickTop="1">
      <c r="A6" s="4606" t="s">
        <v>
2305</v>
      </c>
      <c r="B6" s="4603" t="s">
        <v>
4460</v>
      </c>
      <c r="C6" s="4575"/>
      <c r="D6" s="4603" t="s">
        <v>
4461</v>
      </c>
      <c r="E6" s="4575"/>
      <c r="F6" s="4603" t="s">
        <v>
4462</v>
      </c>
      <c r="G6" s="4575"/>
      <c r="H6" s="4603" t="s">
        <v>
4463</v>
      </c>
      <c r="I6" s="4604"/>
    </row>
    <row r="7" spans="1:9" s="85" customFormat="1" ht="18" customHeight="1">
      <c r="A7" s="5227"/>
      <c r="B7" s="2564" t="s">
        <v>
4464</v>
      </c>
      <c r="C7" s="2564" t="s">
        <v>
4465</v>
      </c>
      <c r="D7" s="2564" t="s">
        <v>
4464</v>
      </c>
      <c r="E7" s="2564" t="s">
        <v>
4465</v>
      </c>
      <c r="F7" s="2564" t="s">
        <v>
4464</v>
      </c>
      <c r="G7" s="2564" t="s">
        <v>
4465</v>
      </c>
      <c r="H7" s="2564" t="s">
        <v>
4464</v>
      </c>
      <c r="I7" s="2570" t="s">
        <v>
4465</v>
      </c>
    </row>
    <row r="8" spans="1:9" s="56" customFormat="1" ht="18" customHeight="1">
      <c r="A8" s="71"/>
      <c r="B8" s="70" t="s">
        <v>
2982</v>
      </c>
      <c r="C8" s="69" t="s">
        <v>
4</v>
      </c>
      <c r="D8" s="69" t="s">
        <v>
2982</v>
      </c>
      <c r="E8" s="68" t="s">
        <v>
3303</v>
      </c>
      <c r="F8" s="67" t="s">
        <v>
2982</v>
      </c>
      <c r="G8" s="67" t="s">
        <v>
4</v>
      </c>
      <c r="H8" s="67" t="s">
        <v>
2982</v>
      </c>
      <c r="I8" s="67" t="s">
        <v>
3303</v>
      </c>
    </row>
    <row r="9" spans="1:9" s="85" customFormat="1" ht="18" customHeight="1">
      <c r="A9" s="94" t="s">
        <v>
4103</v>
      </c>
      <c r="B9" s="97">
        <v>
32508</v>
      </c>
      <c r="C9" s="22">
        <v>
50498</v>
      </c>
      <c r="D9" s="22">
        <v>
4738</v>
      </c>
      <c r="E9" s="22">
        <v>
6697</v>
      </c>
      <c r="F9" s="22">
        <v>
3392</v>
      </c>
      <c r="G9" s="22">
        <v>
4985</v>
      </c>
      <c r="H9" s="22">
        <v>
453</v>
      </c>
      <c r="I9" s="22">
        <v>
464</v>
      </c>
    </row>
    <row r="10" spans="1:9" s="85" customFormat="1" ht="18" customHeight="1">
      <c r="A10" s="94">
        <v>
30</v>
      </c>
      <c r="B10" s="97">
        <v>
32328</v>
      </c>
      <c r="C10" s="22">
        <v>
50220</v>
      </c>
      <c r="D10" s="22">
        <v>
4677</v>
      </c>
      <c r="E10" s="22">
        <v>
6654</v>
      </c>
      <c r="F10" s="22">
        <v>
3331</v>
      </c>
      <c r="G10" s="22">
        <v>
4922</v>
      </c>
      <c r="H10" s="22">
        <v>
432</v>
      </c>
      <c r="I10" s="22">
        <v>
446</v>
      </c>
    </row>
    <row r="11" spans="1:9" s="85" customFormat="1" ht="18" customHeight="1">
      <c r="A11" s="94" t="s">
        <v>
465</v>
      </c>
      <c r="B11" s="97">
        <v>
32169</v>
      </c>
      <c r="C11" s="22">
        <v>
49961</v>
      </c>
      <c r="D11" s="22">
        <v>
4594</v>
      </c>
      <c r="E11" s="22">
        <v>
6537</v>
      </c>
      <c r="F11" s="22">
        <v>
3210</v>
      </c>
      <c r="G11" s="22">
        <v>
4790</v>
      </c>
      <c r="H11" s="22">
        <v>
435</v>
      </c>
      <c r="I11" s="22">
        <v>
444</v>
      </c>
    </row>
    <row r="12" spans="1:9" s="85" customFormat="1" ht="18" customHeight="1">
      <c r="A12" s="94">
        <v>
2</v>
      </c>
      <c r="B12" s="97">
        <v>
31620</v>
      </c>
      <c r="C12" s="22">
        <v>
49094</v>
      </c>
      <c r="D12" s="22">
        <v>
4534</v>
      </c>
      <c r="E12" s="22">
        <v>
6437</v>
      </c>
      <c r="F12" s="22">
        <v>
3157</v>
      </c>
      <c r="G12" s="22">
        <v>
4707</v>
      </c>
      <c r="H12" s="22">
        <v>
438</v>
      </c>
      <c r="I12" s="22">
        <v>
446</v>
      </c>
    </row>
    <row r="13" spans="1:9" s="91" customFormat="1" ht="18" customHeight="1">
      <c r="A13" s="2482">
        <v>
3</v>
      </c>
      <c r="B13" s="2483">
        <v>
31093</v>
      </c>
      <c r="C13" s="2484">
        <v>
48258</v>
      </c>
      <c r="D13" s="2484">
        <v>
4371</v>
      </c>
      <c r="E13" s="2484">
        <v>
6214</v>
      </c>
      <c r="F13" s="2484">
        <v>
3003</v>
      </c>
      <c r="G13" s="2484">
        <v>
4485</v>
      </c>
      <c r="H13" s="2484">
        <v>
424</v>
      </c>
      <c r="I13" s="2484">
        <v>
435</v>
      </c>
    </row>
    <row r="14" spans="1:9" s="105" customFormat="1" ht="15" customHeight="1">
      <c r="A14" s="84" t="s">
        <v>
4287</v>
      </c>
      <c r="B14" s="106"/>
      <c r="C14" s="106"/>
      <c r="D14" s="106"/>
      <c r="E14" s="106"/>
      <c r="F14" s="106"/>
    </row>
  </sheetData>
  <mergeCells count="8">
    <mergeCell ref="A1:D1"/>
    <mergeCell ref="A2:D2"/>
    <mergeCell ref="A3:I3"/>
    <mergeCell ref="A6:A7"/>
    <mergeCell ref="B6:C6"/>
    <mergeCell ref="D6:E6"/>
    <mergeCell ref="F6:G6"/>
    <mergeCell ref="H6:I6"/>
  </mergeCells>
  <phoneticPr fontId="25"/>
  <pageMargins left="0.70866141732283472" right="0.70866141732283472" top="0.74803149606299213" bottom="0.74803149606299213" header="0.31496062992125984" footer="0.31496062992125984"/>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pageSetUpPr fitToPage="1"/>
  </sheetPr>
  <dimension ref="A1:D14"/>
  <sheetViews>
    <sheetView zoomScaleNormal="100" zoomScaleSheetLayoutView="100" workbookViewId="0">
      <selection activeCell="B23" sqref="B23"/>
    </sheetView>
  </sheetViews>
  <sheetFormatPr defaultColWidth="9" defaultRowHeight="13.5"/>
  <cols>
    <col min="1" max="1" width="22.625" style="79" customWidth="1"/>
    <col min="2" max="4" width="35.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6.1" customHeight="1">
      <c r="A3" s="4574" t="s">
        <v>
6956</v>
      </c>
      <c r="B3" s="4574"/>
      <c r="C3" s="4574"/>
      <c r="D3" s="4574"/>
    </row>
    <row r="4" spans="1:4" s="82" customFormat="1" ht="15" customHeight="1">
      <c r="A4" s="104"/>
      <c r="B4" s="104"/>
      <c r="C4" s="104"/>
      <c r="D4" s="104"/>
    </row>
    <row r="5" spans="1:4" s="82" customFormat="1" ht="15" customHeight="1" thickBot="1">
      <c r="A5" s="2576"/>
      <c r="B5" s="49"/>
      <c r="D5" s="42" t="s">
        <v>
4131</v>
      </c>
    </row>
    <row r="6" spans="1:4" s="85" customFormat="1" ht="18" customHeight="1" thickTop="1">
      <c r="A6" s="2579" t="s">
        <v>
10263</v>
      </c>
      <c r="B6" s="2563" t="s">
        <v>
10472</v>
      </c>
      <c r="C6" s="2563" t="s">
        <v>
4348</v>
      </c>
      <c r="D6" s="2567" t="s">
        <v>
4349</v>
      </c>
    </row>
    <row r="7" spans="1:4" s="56" customFormat="1" ht="18" customHeight="1">
      <c r="A7" s="71"/>
      <c r="B7" s="70" t="s">
        <v>
2982</v>
      </c>
      <c r="C7" s="69" t="s">
        <v>
2863</v>
      </c>
      <c r="D7" s="69" t="s">
        <v>
4350</v>
      </c>
    </row>
    <row r="8" spans="1:4" s="85" customFormat="1" ht="18" customHeight="1">
      <c r="A8" s="94" t="s">
        <v>
4103</v>
      </c>
      <c r="B8" s="97">
        <v>
18</v>
      </c>
      <c r="C8" s="22">
        <v>
377</v>
      </c>
      <c r="D8" s="2436">
        <v>
795.5</v>
      </c>
    </row>
    <row r="9" spans="1:4" s="85" customFormat="1" ht="18" customHeight="1">
      <c r="A9" s="94">
        <v>
30</v>
      </c>
      <c r="B9" s="97">
        <v>
13</v>
      </c>
      <c r="C9" s="22">
        <v>
198</v>
      </c>
      <c r="D9" s="2436">
        <v>
707</v>
      </c>
    </row>
    <row r="10" spans="1:4" s="85" customFormat="1" ht="18" customHeight="1">
      <c r="A10" s="94" t="s">
        <v>
465</v>
      </c>
      <c r="B10" s="97">
        <v>
10</v>
      </c>
      <c r="C10" s="22">
        <v>
69</v>
      </c>
      <c r="D10" s="2436">
        <v>
198</v>
      </c>
    </row>
    <row r="11" spans="1:4" s="85" customFormat="1" ht="18" customHeight="1">
      <c r="A11" s="94">
        <v>
2</v>
      </c>
      <c r="B11" s="97">
        <v>
9</v>
      </c>
      <c r="C11" s="22">
        <v>
195</v>
      </c>
      <c r="D11" s="2436">
        <v>
505</v>
      </c>
    </row>
    <row r="12" spans="1:4" s="91" customFormat="1" ht="18" customHeight="1">
      <c r="A12" s="2482">
        <v>
3</v>
      </c>
      <c r="B12" s="2483">
        <v>
5</v>
      </c>
      <c r="C12" s="2484">
        <v>
121</v>
      </c>
      <c r="D12" s="2538">
        <v>
344</v>
      </c>
    </row>
    <row r="13" spans="1:4" s="105" customFormat="1" ht="15" customHeight="1">
      <c r="A13" s="84" t="s">
        <v>
4061</v>
      </c>
      <c r="B13" s="106"/>
      <c r="C13" s="106"/>
      <c r="D13" s="106"/>
    </row>
    <row r="14" spans="1:4" ht="21" customHeight="1">
      <c r="A14" s="81"/>
      <c r="B14" s="80"/>
      <c r="C14" s="80"/>
      <c r="D14" s="80"/>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pageSetUpPr fitToPage="1"/>
  </sheetPr>
  <dimension ref="A1:I14"/>
  <sheetViews>
    <sheetView zoomScaleNormal="100" zoomScaleSheetLayoutView="100" workbookViewId="0">
      <selection activeCell="B23" sqref="B23"/>
    </sheetView>
  </sheetViews>
  <sheetFormatPr defaultColWidth="9" defaultRowHeight="13.5"/>
  <cols>
    <col min="1" max="1" width="22.625" style="79" customWidth="1"/>
    <col min="2" max="9" width="12.625" style="78" customWidth="1"/>
    <col min="10" max="16384" width="9" style="78"/>
  </cols>
  <sheetData>
    <row r="1" spans="1:9" s="1482" customFormat="1" ht="20.100000000000001" customHeight="1">
      <c r="A1" s="4569" t="str">
        <f>
HYPERLINK("#目次!A1","【目次に戻る】")</f>
        <v>
【目次に戻る】</v>
      </c>
      <c r="B1" s="4569"/>
      <c r="C1" s="4569"/>
      <c r="D1" s="4569"/>
      <c r="E1" s="2566"/>
      <c r="F1" s="2566"/>
      <c r="G1" s="2566"/>
      <c r="H1" s="2566"/>
      <c r="I1" s="2566"/>
    </row>
    <row r="2" spans="1:9" s="1482" customFormat="1" ht="20.100000000000001" customHeight="1">
      <c r="A2" s="4569" t="str">
        <f>
HYPERLINK("#業務所管課別目次!A1","【業務所管課別目次に戻る】")</f>
        <v>
【業務所管課別目次に戻る】</v>
      </c>
      <c r="B2" s="4569"/>
      <c r="C2" s="4569"/>
      <c r="D2" s="4569"/>
      <c r="E2" s="2566"/>
      <c r="F2" s="2566"/>
      <c r="G2" s="2566"/>
      <c r="H2" s="2566"/>
      <c r="I2" s="2566"/>
    </row>
    <row r="3" spans="1:9" ht="26.1" customHeight="1">
      <c r="A3" s="4574" t="s">
        <v>
6955</v>
      </c>
      <c r="B3" s="4574"/>
      <c r="C3" s="4574"/>
      <c r="D3" s="4574"/>
      <c r="E3" s="4574"/>
      <c r="F3" s="4574"/>
      <c r="G3" s="4574"/>
      <c r="H3" s="4574"/>
      <c r="I3" s="4574"/>
    </row>
    <row r="4" spans="1:9" s="82" customFormat="1" ht="15" customHeight="1">
      <c r="A4" s="104"/>
      <c r="B4" s="104"/>
      <c r="C4" s="104"/>
      <c r="D4" s="104"/>
      <c r="E4" s="104"/>
      <c r="F4" s="104"/>
      <c r="G4" s="104"/>
      <c r="H4" s="104"/>
      <c r="I4" s="104"/>
    </row>
    <row r="5" spans="1:9" s="82" customFormat="1" ht="15" customHeight="1" thickBot="1">
      <c r="A5" s="2963"/>
      <c r="B5" s="49"/>
      <c r="D5" s="49"/>
      <c r="E5" s="49"/>
      <c r="F5" s="49"/>
      <c r="G5" s="49"/>
      <c r="H5" s="49"/>
      <c r="I5" s="42" t="s">
        <v>
4131</v>
      </c>
    </row>
    <row r="6" spans="1:9" s="85" customFormat="1" ht="18" customHeight="1" thickTop="1">
      <c r="A6" s="5588" t="s">
        <v>
5959</v>
      </c>
      <c r="B6" s="4603" t="s">
        <v>
4353</v>
      </c>
      <c r="C6" s="4704"/>
      <c r="D6" s="4604" t="s">
        <v>
4466</v>
      </c>
      <c r="E6" s="4575"/>
      <c r="F6" s="4603" t="s">
        <v>
4467</v>
      </c>
      <c r="G6" s="4575"/>
      <c r="H6" s="4603" t="s">
        <v>
4468</v>
      </c>
      <c r="I6" s="4604"/>
    </row>
    <row r="7" spans="1:9" s="85" customFormat="1" ht="18" customHeight="1">
      <c r="A7" s="5589"/>
      <c r="B7" s="3451" t="s">
        <v>
4464</v>
      </c>
      <c r="C7" s="3474" t="s">
        <v>
4469</v>
      </c>
      <c r="D7" s="3015" t="s">
        <v>
4464</v>
      </c>
      <c r="E7" s="1417" t="s">
        <v>
4469</v>
      </c>
      <c r="F7" s="3451" t="s">
        <v>
4464</v>
      </c>
      <c r="G7" s="1417" t="s">
        <v>
4469</v>
      </c>
      <c r="H7" s="3451" t="s">
        <v>
4464</v>
      </c>
      <c r="I7" s="2013" t="s">
        <v>
4469</v>
      </c>
    </row>
    <row r="8" spans="1:9" s="56" customFormat="1" ht="18" customHeight="1">
      <c r="A8" s="71"/>
      <c r="B8" s="69" t="s">
        <v>
2982</v>
      </c>
      <c r="C8" s="69" t="s">
        <v>
9020</v>
      </c>
      <c r="D8" s="69" t="s">
        <v>
2982</v>
      </c>
      <c r="E8" s="68" t="s">
        <v>
3303</v>
      </c>
      <c r="F8" s="67" t="s">
        <v>
2982</v>
      </c>
      <c r="G8" s="67" t="s">
        <v>
4</v>
      </c>
      <c r="H8" s="67" t="s">
        <v>
2982</v>
      </c>
      <c r="I8" s="67" t="s">
        <v>
3303</v>
      </c>
    </row>
    <row r="9" spans="1:9" s="85" customFormat="1" ht="18" customHeight="1">
      <c r="A9" s="94" t="s">
        <v>
4103</v>
      </c>
      <c r="B9" s="22">
        <v>
3124</v>
      </c>
      <c r="C9" s="22">
        <v>
4383</v>
      </c>
      <c r="D9" s="22">
        <v>
2924</v>
      </c>
      <c r="E9" s="22">
        <v>
4082</v>
      </c>
      <c r="F9" s="22">
        <v>
163</v>
      </c>
      <c r="G9" s="22">
        <v>
249</v>
      </c>
      <c r="H9" s="22">
        <v>
37</v>
      </c>
      <c r="I9" s="22">
        <v>
52</v>
      </c>
    </row>
    <row r="10" spans="1:9" s="85" customFormat="1" ht="18" customHeight="1">
      <c r="A10" s="94">
        <v>
30</v>
      </c>
      <c r="B10" s="22">
        <v>
3139</v>
      </c>
      <c r="C10" s="22">
        <v>
4424</v>
      </c>
      <c r="D10" s="22">
        <v>
2947</v>
      </c>
      <c r="E10" s="22">
        <v>
4143</v>
      </c>
      <c r="F10" s="22">
        <v>
157</v>
      </c>
      <c r="G10" s="22">
        <v>
232</v>
      </c>
      <c r="H10" s="22">
        <v>
35</v>
      </c>
      <c r="I10" s="22">
        <v>
49</v>
      </c>
    </row>
    <row r="11" spans="1:9" s="85" customFormat="1" ht="18" customHeight="1">
      <c r="A11" s="94" t="s">
        <v>
465</v>
      </c>
      <c r="B11" s="22">
        <v>
3007</v>
      </c>
      <c r="C11" s="22">
        <v>
4233</v>
      </c>
      <c r="D11" s="22">
        <v>
2838</v>
      </c>
      <c r="E11" s="22">
        <v>
3982</v>
      </c>
      <c r="F11" s="22">
        <v>
138</v>
      </c>
      <c r="G11" s="22">
        <v>
205</v>
      </c>
      <c r="H11" s="22">
        <v>
31</v>
      </c>
      <c r="I11" s="22">
        <v>
46</v>
      </c>
    </row>
    <row r="12" spans="1:9" s="85" customFormat="1" ht="18" customHeight="1">
      <c r="A12" s="94">
        <v>
2</v>
      </c>
      <c r="B12" s="22">
        <v>
2965</v>
      </c>
      <c r="C12" s="22">
        <v>
4137</v>
      </c>
      <c r="D12" s="22">
        <v>
2794</v>
      </c>
      <c r="E12" s="22">
        <v>
3881</v>
      </c>
      <c r="F12" s="22">
        <v>
136</v>
      </c>
      <c r="G12" s="22">
        <v>
205</v>
      </c>
      <c r="H12" s="22">
        <v>
35</v>
      </c>
      <c r="I12" s="22">
        <v>
51</v>
      </c>
    </row>
    <row r="13" spans="1:9" s="91" customFormat="1" ht="18" customHeight="1">
      <c r="A13" s="2482">
        <v>
3</v>
      </c>
      <c r="B13" s="2484">
        <v>
2882</v>
      </c>
      <c r="C13" s="2484">
        <v>
4052</v>
      </c>
      <c r="D13" s="2484">
        <v>
2719</v>
      </c>
      <c r="E13" s="2484">
        <v>
3796</v>
      </c>
      <c r="F13" s="2484">
        <v>
127</v>
      </c>
      <c r="G13" s="2484">
        <v>
204</v>
      </c>
      <c r="H13" s="2484">
        <v>
36</v>
      </c>
      <c r="I13" s="2484">
        <v>
52</v>
      </c>
    </row>
    <row r="14" spans="1:9" s="105" customFormat="1" ht="15" customHeight="1">
      <c r="A14" s="84" t="s">
        <v>
4287</v>
      </c>
    </row>
  </sheetData>
  <mergeCells count="8">
    <mergeCell ref="A1:D1"/>
    <mergeCell ref="A2:D2"/>
    <mergeCell ref="A3:I3"/>
    <mergeCell ref="A6:A7"/>
    <mergeCell ref="B6:C6"/>
    <mergeCell ref="D6:E6"/>
    <mergeCell ref="F6:G6"/>
    <mergeCell ref="H6:I6"/>
  </mergeCells>
  <phoneticPr fontId="25"/>
  <pageMargins left="0.70866141732283472" right="0.70866141732283472" top="0.74803149606299213" bottom="0.74803149606299213" header="0.31496062992125984" footer="0.31496062992125984"/>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pageSetUpPr fitToPage="1"/>
  </sheetPr>
  <dimension ref="A1:C12"/>
  <sheetViews>
    <sheetView zoomScaleNormal="100" zoomScaleSheetLayoutView="100" workbookViewId="0">
      <selection activeCell="B23" sqref="B23"/>
    </sheetView>
  </sheetViews>
  <sheetFormatPr defaultColWidth="9" defaultRowHeight="13.5"/>
  <cols>
    <col min="1" max="1" width="22.625" style="79" customWidth="1"/>
    <col min="2" max="2" width="43.125" style="78" customWidth="1"/>
    <col min="3" max="3" width="60.2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6954</v>
      </c>
      <c r="B3" s="4574"/>
      <c r="C3" s="4574"/>
    </row>
    <row r="4" spans="1:3" s="82" customFormat="1" ht="15" customHeight="1">
      <c r="A4" s="104"/>
      <c r="B4" s="104"/>
    </row>
    <row r="5" spans="1:3" s="82" customFormat="1" ht="15" customHeight="1" thickBot="1">
      <c r="A5" s="2573" t="s">
        <v>
4045</v>
      </c>
      <c r="B5" s="2586" t="s">
        <v>
4131</v>
      </c>
    </row>
    <row r="6" spans="1:3" s="85" customFormat="1" ht="18" customHeight="1" thickTop="1">
      <c r="A6" s="2574" t="s">
        <v>
2305</v>
      </c>
      <c r="B6" s="2571" t="s">
        <v>
4475</v>
      </c>
    </row>
    <row r="7" spans="1:3" s="85" customFormat="1" ht="18" customHeight="1">
      <c r="A7" s="94" t="s">
        <v>
4103</v>
      </c>
      <c r="B7" s="97">
        <v>
56446</v>
      </c>
    </row>
    <row r="8" spans="1:3" s="85" customFormat="1" ht="18" customHeight="1">
      <c r="A8" s="94">
        <v>
30</v>
      </c>
      <c r="B8" s="97">
        <v>
56141</v>
      </c>
    </row>
    <row r="9" spans="1:3" s="85" customFormat="1" ht="18" customHeight="1">
      <c r="A9" s="94" t="s">
        <v>
465</v>
      </c>
      <c r="B9" s="97">
        <v>
55860</v>
      </c>
    </row>
    <row r="10" spans="1:3" s="85" customFormat="1" ht="18" customHeight="1">
      <c r="A10" s="94">
        <v>
2</v>
      </c>
      <c r="B10" s="97">
        <v>
55079</v>
      </c>
    </row>
    <row r="11" spans="1:3" s="91" customFormat="1" ht="18" customHeight="1">
      <c r="A11" s="2482">
        <v>
3</v>
      </c>
      <c r="B11" s="2483">
        <v>
54422</v>
      </c>
    </row>
    <row r="12" spans="1:3" s="105" customFormat="1" ht="15" customHeight="1">
      <c r="A12" s="2576" t="s">
        <v>
4287</v>
      </c>
      <c r="B12"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pageSetUpPr fitToPage="1"/>
  </sheetPr>
  <dimension ref="A1:C14"/>
  <sheetViews>
    <sheetView zoomScaleNormal="100" zoomScaleSheetLayoutView="100" workbookViewId="0">
      <selection activeCell="B23" sqref="B23"/>
    </sheetView>
  </sheetViews>
  <sheetFormatPr defaultColWidth="9" defaultRowHeight="13.5"/>
  <cols>
    <col min="1" max="1" width="22.625" style="79" customWidth="1"/>
    <col min="2" max="2" width="43.125" style="78" customWidth="1"/>
    <col min="3" max="3" width="60.2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6953</v>
      </c>
      <c r="B3" s="4574"/>
      <c r="C3" s="4574"/>
    </row>
    <row r="4" spans="1:3" s="82" customFormat="1" ht="15" customHeight="1">
      <c r="A4" s="104"/>
      <c r="B4" s="104"/>
    </row>
    <row r="5" spans="1:3" s="82" customFormat="1" ht="15" customHeight="1" thickBot="1">
      <c r="A5" s="2573" t="s">
        <v>
4045</v>
      </c>
      <c r="B5" s="4147"/>
    </row>
    <row r="6" spans="1:3" s="85" customFormat="1" ht="18" customHeight="1" thickTop="1">
      <c r="A6" s="2574" t="s">
        <v>
9024</v>
      </c>
      <c r="B6" s="2567" t="s">
        <v>
1388</v>
      </c>
    </row>
    <row r="7" spans="1:3" s="85" customFormat="1" ht="18" customHeight="1">
      <c r="A7" s="94" t="s">
        <v>
5206</v>
      </c>
      <c r="B7" s="97">
        <v>
661</v>
      </c>
    </row>
    <row r="8" spans="1:3" s="85" customFormat="1" ht="18" customHeight="1">
      <c r="A8" s="94">
        <v>
30</v>
      </c>
      <c r="B8" s="97">
        <v>
683</v>
      </c>
    </row>
    <row r="9" spans="1:3" s="85" customFormat="1" ht="18" customHeight="1">
      <c r="A9" s="94" t="s">
        <v>
473</v>
      </c>
      <c r="B9" s="97">
        <v>
679</v>
      </c>
    </row>
    <row r="10" spans="1:3" s="85" customFormat="1" ht="18" customHeight="1">
      <c r="A10" s="94">
        <v>
2</v>
      </c>
      <c r="B10" s="97">
        <v>
712</v>
      </c>
    </row>
    <row r="11" spans="1:3" s="91" customFormat="1" ht="18" customHeight="1">
      <c r="A11" s="2482">
        <v>
3</v>
      </c>
      <c r="B11" s="2483">
        <v>
730</v>
      </c>
    </row>
    <row r="12" spans="1:3" s="105" customFormat="1" ht="15" customHeight="1">
      <c r="A12" s="84" t="s">
        <v>
10380</v>
      </c>
      <c r="B12" s="106"/>
    </row>
    <row r="13" spans="1:3" s="105" customFormat="1" ht="15" customHeight="1">
      <c r="A13" s="4527" t="s">
        <v>
10381</v>
      </c>
      <c r="B13" s="106"/>
    </row>
    <row r="14" spans="1:3" s="105" customFormat="1" ht="15" customHeight="1">
      <c r="A14" s="2576" t="s">
        <v>
4471</v>
      </c>
      <c r="B14"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Z12"/>
  <sheetViews>
    <sheetView zoomScaleNormal="100" zoomScaleSheetLayoutView="100" workbookViewId="0">
      <selection activeCell="B23" sqref="B23"/>
    </sheetView>
  </sheetViews>
  <sheetFormatPr defaultColWidth="9" defaultRowHeight="14.25"/>
  <cols>
    <col min="1" max="1" width="17.75" style="24" customWidth="1"/>
    <col min="2" max="7" width="17.625" style="24" customWidth="1"/>
    <col min="8" max="8" width="9" style="24"/>
    <col min="9" max="11" width="10.625" style="24" customWidth="1"/>
    <col min="12"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5540" t="s">
        <v>
6952</v>
      </c>
      <c r="B3" s="5540"/>
      <c r="C3" s="5540"/>
      <c r="D3" s="5540"/>
      <c r="E3" s="5540"/>
      <c r="F3" s="5540"/>
      <c r="G3" s="5540"/>
    </row>
    <row r="4" spans="1:26" s="83" customFormat="1" ht="15" customHeight="1">
      <c r="A4" s="1927"/>
    </row>
    <row r="5" spans="1:26" s="83" customFormat="1" ht="15" customHeight="1" thickBot="1">
      <c r="A5" s="4680" t="s">
        <v>
9283</v>
      </c>
      <c r="B5" s="4680"/>
      <c r="F5" s="1529"/>
      <c r="G5" s="99" t="s">
        <v>
494</v>
      </c>
    </row>
    <row r="6" spans="1:26" ht="18" customHeight="1" thickTop="1">
      <c r="A6" s="1501" t="s">
        <v>
493</v>
      </c>
      <c r="B6" s="1539" t="s">
        <v>
188</v>
      </c>
      <c r="C6" s="1399" t="s">
        <v>
3028</v>
      </c>
      <c r="D6" s="542" t="s">
        <v>
3027</v>
      </c>
      <c r="E6" s="542" t="s">
        <v>
3026</v>
      </c>
      <c r="F6" s="542" t="s">
        <v>
3025</v>
      </c>
      <c r="G6" s="474" t="s">
        <v>
3024</v>
      </c>
    </row>
    <row r="7" spans="1:26" s="363" customFormat="1" ht="18" customHeight="1">
      <c r="A7" s="17" t="s">
        <v>
4476</v>
      </c>
      <c r="B7" s="21">
        <v>
14279</v>
      </c>
      <c r="C7" s="23">
        <v>
6912</v>
      </c>
      <c r="D7" s="23">
        <v>
983</v>
      </c>
      <c r="E7" s="23">
        <v>
1315</v>
      </c>
      <c r="F7" s="23">
        <v>
165</v>
      </c>
      <c r="G7" s="23">
        <v>
4904</v>
      </c>
      <c r="H7" s="1610"/>
    </row>
    <row r="8" spans="1:26" ht="18" customHeight="1">
      <c r="A8" s="17">
        <v>
30</v>
      </c>
      <c r="B8" s="23">
        <v>
14181</v>
      </c>
      <c r="C8" s="23">
        <v>
6715</v>
      </c>
      <c r="D8" s="23">
        <v>
972</v>
      </c>
      <c r="E8" s="23">
        <v>
1329</v>
      </c>
      <c r="F8" s="23">
        <v>
169</v>
      </c>
      <c r="G8" s="23">
        <v>
4996</v>
      </c>
    </row>
    <row r="9" spans="1:26" ht="18" customHeight="1">
      <c r="A9" s="17" t="s">
        <v>
465</v>
      </c>
      <c r="B9" s="23">
        <v>
14137</v>
      </c>
      <c r="C9" s="23">
        <v>
6567</v>
      </c>
      <c r="D9" s="23">
        <v>
988</v>
      </c>
      <c r="E9" s="23">
        <v>
1355</v>
      </c>
      <c r="F9" s="23">
        <v>
176</v>
      </c>
      <c r="G9" s="23">
        <v>
5051</v>
      </c>
    </row>
    <row r="10" spans="1:26" s="363" customFormat="1" ht="18" customHeight="1">
      <c r="A10" s="18">
        <v>
2</v>
      </c>
      <c r="B10" s="21">
        <v>
14017</v>
      </c>
      <c r="C10" s="23">
        <v>
6417</v>
      </c>
      <c r="D10" s="23">
        <v>
997</v>
      </c>
      <c r="E10" s="23">
        <v>
1353</v>
      </c>
      <c r="F10" s="23">
        <v>
180</v>
      </c>
      <c r="G10" s="23">
        <v>
5070</v>
      </c>
    </row>
    <row r="11" spans="1:26" s="355" customFormat="1" ht="18" customHeight="1">
      <c r="A11" s="359">
        <v>
3</v>
      </c>
      <c r="B11" s="557">
        <f>
SUM(C11:G11)</f>
        <v>
13870</v>
      </c>
      <c r="C11" s="557">
        <v>
6308</v>
      </c>
      <c r="D11" s="557">
        <v>
1001</v>
      </c>
      <c r="E11" s="557">
        <v>
1336</v>
      </c>
      <c r="F11" s="557">
        <v>
179</v>
      </c>
      <c r="G11" s="557">
        <v>
5046</v>
      </c>
    </row>
    <row r="12" spans="1:26" s="83" customFormat="1" ht="15" customHeight="1">
      <c r="A12" s="49" t="s">
        <v>
3023</v>
      </c>
      <c r="B12" s="49"/>
      <c r="C12" s="49"/>
      <c r="D12" s="49"/>
      <c r="E12" s="49"/>
      <c r="F12" s="49"/>
    </row>
  </sheetData>
  <mergeCells count="4">
    <mergeCell ref="A3:G3"/>
    <mergeCell ref="A5:B5"/>
    <mergeCell ref="A1:D1"/>
    <mergeCell ref="A2:D2"/>
  </mergeCells>
  <phoneticPr fontId="25"/>
  <pageMargins left="0.70866141732283472" right="0.70866141732283472" top="0.74803149606299213" bottom="0.74803149606299213" header="0.31496062992125984" footer="0.31496062992125984"/>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Z12"/>
  <sheetViews>
    <sheetView zoomScaleNormal="100" zoomScaleSheetLayoutView="100" workbookViewId="0">
      <selection activeCell="B23" sqref="B23"/>
    </sheetView>
  </sheetViews>
  <sheetFormatPr defaultColWidth="9" defaultRowHeight="14.25"/>
  <cols>
    <col min="1" max="1" width="17.75" style="24" customWidth="1"/>
    <col min="2" max="6" width="20.625" style="24" customWidth="1"/>
    <col min="7" max="7" width="9" style="24"/>
    <col min="8" max="10" width="10.625" style="24"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5540" t="s">
        <v>
6951</v>
      </c>
      <c r="B3" s="5540"/>
      <c r="C3" s="5540"/>
      <c r="D3" s="5540"/>
      <c r="E3" s="5540"/>
      <c r="F3" s="5540"/>
    </row>
    <row r="4" spans="1:26" s="83" customFormat="1" ht="15" customHeight="1"/>
    <row r="5" spans="1:26" s="83" customFormat="1" ht="15" customHeight="1" thickBot="1">
      <c r="A5" s="4680" t="s">
        <v>
9283</v>
      </c>
      <c r="B5" s="4680"/>
      <c r="E5" s="1529"/>
      <c r="F5" s="99" t="s">
        <v>
494</v>
      </c>
    </row>
    <row r="6" spans="1:26" ht="18" customHeight="1" thickTop="1">
      <c r="A6" s="1501" t="s">
        <v>
493</v>
      </c>
      <c r="B6" s="1462" t="s">
        <v>
188</v>
      </c>
      <c r="C6" s="1399" t="s">
        <v>
3032</v>
      </c>
      <c r="D6" s="542" t="s">
        <v>
3031</v>
      </c>
      <c r="E6" s="542" t="s">
        <v>
3030</v>
      </c>
      <c r="F6" s="474" t="s">
        <v>
3029</v>
      </c>
    </row>
    <row r="7" spans="1:26" s="363" customFormat="1" ht="18" customHeight="1">
      <c r="A7" s="17" t="s">
        <v>
4476</v>
      </c>
      <c r="B7" s="26">
        <v>
3353</v>
      </c>
      <c r="C7" s="27">
        <v>
106</v>
      </c>
      <c r="D7" s="27">
        <v>
753</v>
      </c>
      <c r="E7" s="27">
        <v>
811</v>
      </c>
      <c r="F7" s="27">
        <v>
1683</v>
      </c>
    </row>
    <row r="8" spans="1:26" ht="18" customHeight="1">
      <c r="A8" s="17">
        <v>
30</v>
      </c>
      <c r="B8" s="26">
        <v>
3448</v>
      </c>
      <c r="C8" s="27">
        <v>
102</v>
      </c>
      <c r="D8" s="27">
        <v>
782</v>
      </c>
      <c r="E8" s="27">
        <v>
808</v>
      </c>
      <c r="F8" s="27">
        <v>
1756</v>
      </c>
    </row>
    <row r="9" spans="1:26" ht="18" customHeight="1">
      <c r="A9" s="17" t="s">
        <v>
465</v>
      </c>
      <c r="B9" s="26">
        <v>
3520</v>
      </c>
      <c r="C9" s="27">
        <v>
102</v>
      </c>
      <c r="D9" s="27">
        <v>
796</v>
      </c>
      <c r="E9" s="27">
        <v>
826</v>
      </c>
      <c r="F9" s="27">
        <v>
1796</v>
      </c>
    </row>
    <row r="10" spans="1:26" s="363" customFormat="1" ht="18" customHeight="1">
      <c r="A10" s="18">
        <v>
2</v>
      </c>
      <c r="B10" s="26">
        <v>
3346</v>
      </c>
      <c r="C10" s="27">
        <v>
97</v>
      </c>
      <c r="D10" s="27">
        <v>
780</v>
      </c>
      <c r="E10" s="27">
        <v>
769</v>
      </c>
      <c r="F10" s="27">
        <v>
1700</v>
      </c>
    </row>
    <row r="11" spans="1:26" s="355" customFormat="1" ht="18" customHeight="1">
      <c r="A11" s="359">
        <v>
3</v>
      </c>
      <c r="B11" s="1465">
        <f>
SUM(C11:F11)</f>
        <v>
3377</v>
      </c>
      <c r="C11" s="1466">
        <v>
99</v>
      </c>
      <c r="D11" s="1466">
        <v>
788</v>
      </c>
      <c r="E11" s="1466">
        <v>
769</v>
      </c>
      <c r="F11" s="1466">
        <v>
1721</v>
      </c>
    </row>
    <row r="12" spans="1:26" s="83" customFormat="1" ht="15" customHeight="1">
      <c r="A12" s="83" t="s">
        <v>
3023</v>
      </c>
    </row>
  </sheetData>
  <mergeCells count="4">
    <mergeCell ref="A3:F3"/>
    <mergeCell ref="A5:B5"/>
    <mergeCell ref="A1:D1"/>
    <mergeCell ref="A2:D2"/>
  </mergeCells>
  <phoneticPr fontId="25"/>
  <pageMargins left="0.70866141732283472" right="0.70866141732283472" top="0.74803149606299213" bottom="0.74803149606299213"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pageSetUpPr fitToPage="1"/>
  </sheetPr>
  <dimension ref="A1:D579"/>
  <sheetViews>
    <sheetView view="pageBreakPreview" zoomScaleNormal="100" zoomScaleSheetLayoutView="100" workbookViewId="0">
      <pane ySplit="1" topLeftCell="A2" activePane="bottomLeft" state="frozen"/>
      <selection activeCell="B23" sqref="B23"/>
      <selection pane="bottomLeft" activeCell="L5" sqref="L5"/>
    </sheetView>
  </sheetViews>
  <sheetFormatPr defaultRowHeight="14.25"/>
  <cols>
    <col min="1" max="1" width="4.625" style="1480" customWidth="1"/>
    <col min="2" max="2" width="55.625" style="1477" customWidth="1"/>
    <col min="3" max="3" width="12.625" style="3420" customWidth="1"/>
    <col min="4" max="4" width="9.25" style="1474" customWidth="1"/>
    <col min="5" max="16384" width="9" style="1473"/>
  </cols>
  <sheetData>
    <row r="1" spans="1:4" s="1467" customFormat="1" ht="24.95" customHeight="1">
      <c r="A1" s="4087" t="str">
        <f>
HYPERLINK("#A2","上へ戻る")</f>
        <v>
上へ戻る</v>
      </c>
      <c r="B1" s="3791" t="s">
        <v>
2312</v>
      </c>
      <c r="C1" s="3792" t="s">
        <v>
2329</v>
      </c>
      <c r="D1" s="3794" t="s">
        <v>
2313</v>
      </c>
    </row>
    <row r="2" spans="1:4" s="1467" customFormat="1" ht="20.100000000000001" customHeight="1">
      <c r="A2" s="1468" t="s">
        <v>
2314</v>
      </c>
      <c r="B2" s="3487"/>
      <c r="C2" s="3641"/>
      <c r="D2" s="1470"/>
    </row>
    <row r="3" spans="1:4" s="1467" customFormat="1" ht="20.100000000000001" customHeight="1">
      <c r="A3" s="1478"/>
      <c r="B3" s="3758" t="s">
        <v>
3542</v>
      </c>
      <c r="C3" s="3643" t="s">
        <v>
2315</v>
      </c>
      <c r="D3" s="3759" t="str">
        <f>
HYPERLINK("#A"&amp;MATCH(B3,$A:$A,0)+2,"リンク")</f>
        <v>
リンク</v>
      </c>
    </row>
    <row r="4" spans="1:4" s="1467" customFormat="1" ht="20.100000000000001" customHeight="1">
      <c r="A4" s="1478"/>
      <c r="B4" s="3760" t="s">
        <v>
6868</v>
      </c>
      <c r="C4" s="3643" t="s">
        <v>
2315</v>
      </c>
      <c r="D4" s="3759" t="str">
        <f>
HYPERLINK("#A"&amp;MATCH(B4,$A:$A,0)+2,"リンク")</f>
        <v>
リンク</v>
      </c>
    </row>
    <row r="5" spans="1:4" s="1467" customFormat="1" ht="20.100000000000001" customHeight="1">
      <c r="A5" s="1478"/>
      <c r="B5" s="3760" t="s">
        <v>
9087</v>
      </c>
      <c r="C5" s="3643" t="s">
        <v>
2315</v>
      </c>
      <c r="D5" s="3759" t="str">
        <f>
HYPERLINK("#A"&amp;MATCH(B5,$A:$A,0)+2,"リンク")</f>
        <v>
リンク</v>
      </c>
    </row>
    <row r="6" spans="1:4" s="1467" customFormat="1" ht="20.100000000000001" customHeight="1">
      <c r="A6" s="1478"/>
      <c r="B6" s="3760" t="s">
        <v>
3520</v>
      </c>
      <c r="C6" s="3643" t="s">
        <v>
2315</v>
      </c>
      <c r="D6" s="3759" t="str">
        <f>
HYPERLINK("#A"&amp;MATCH(B6,$A:$A,0)+2,"リンク")</f>
        <v>
リンク</v>
      </c>
    </row>
    <row r="7" spans="1:4" s="1467" customFormat="1" ht="20.100000000000001" customHeight="1">
      <c r="A7" s="1478"/>
      <c r="B7" s="3760" t="s">
        <v>
9090</v>
      </c>
      <c r="C7" s="3643" t="s">
        <v>
2315</v>
      </c>
      <c r="D7" s="3759" t="str">
        <f>
HYPERLINK("#A"&amp;MATCH(B7,$A:$A,0)+2,"リンク")</f>
        <v>
リンク</v>
      </c>
    </row>
    <row r="8" spans="1:4" s="1467" customFormat="1" ht="20.100000000000001" customHeight="1">
      <c r="A8" s="1478"/>
      <c r="B8" s="3760" t="s">
        <v>
6869</v>
      </c>
      <c r="C8" s="3643" t="s">
        <v>
2315</v>
      </c>
      <c r="D8" s="3759" t="str">
        <f>
HYPERLINK("#A"&amp;MATCH(B8,$A:$A,0)+2,"リンク")</f>
        <v>
リンク</v>
      </c>
    </row>
    <row r="9" spans="1:4" s="1467" customFormat="1" ht="20.100000000000001" customHeight="1">
      <c r="A9" s="1478"/>
      <c r="B9" s="3760" t="s">
        <v>
3501</v>
      </c>
      <c r="C9" s="3643" t="s">
        <v>
2315</v>
      </c>
      <c r="D9" s="3759" t="str">
        <f>
HYPERLINK("#A"&amp;MATCH(B9,$A:$A,0)+2,"リンク")</f>
        <v>
リンク</v>
      </c>
    </row>
    <row r="10" spans="1:4" s="1467" customFormat="1" ht="20.100000000000001" customHeight="1">
      <c r="A10" s="1478"/>
      <c r="B10" s="3760" t="s">
        <v>
9094</v>
      </c>
      <c r="C10" s="3643" t="s">
        <v>
2315</v>
      </c>
      <c r="D10" s="3759" t="str">
        <f>
HYPERLINK("#A"&amp;MATCH(B10,$A:$A,0)+2,"リンク")</f>
        <v>
リンク</v>
      </c>
    </row>
    <row r="11" spans="1:4" s="1467" customFormat="1" ht="20.100000000000001" customHeight="1">
      <c r="A11" s="1478"/>
      <c r="B11" s="3760" t="s">
        <v>
9096</v>
      </c>
      <c r="C11" s="3643" t="s">
        <v>
2315</v>
      </c>
      <c r="D11" s="3759" t="str">
        <f>
HYPERLINK("#A"&amp;MATCH(B11,$A:$A,0)+2,"リンク")</f>
        <v>
リンク</v>
      </c>
    </row>
    <row r="12" spans="1:4" s="1467" customFormat="1" ht="20.100000000000001" customHeight="1">
      <c r="A12" s="1478"/>
      <c r="B12" s="3760" t="s">
        <v>
9098</v>
      </c>
      <c r="C12" s="3643" t="s">
        <v>
2315</v>
      </c>
      <c r="D12" s="3759" t="str">
        <f>
HYPERLINK("#A"&amp;MATCH(B12,$A:$A,0)+2,"リンク")</f>
        <v>
リンク</v>
      </c>
    </row>
    <row r="13" spans="1:4" s="1467" customFormat="1" ht="20.100000000000001" customHeight="1">
      <c r="A13" s="1478"/>
      <c r="B13" s="3760" t="s">
        <v>
9100</v>
      </c>
      <c r="C13" s="3643" t="s">
        <v>
2315</v>
      </c>
      <c r="D13" s="3759" t="str">
        <f>
HYPERLINK("#A"&amp;MATCH(B13,$A:$A,0)+2,"リンク")</f>
        <v>
リンク</v>
      </c>
    </row>
    <row r="14" spans="1:4" s="1467" customFormat="1" ht="20.100000000000001" customHeight="1">
      <c r="A14" s="1478"/>
      <c r="B14" s="3760" t="s">
        <v>
9102</v>
      </c>
      <c r="C14" s="3643" t="s">
        <v>
2315</v>
      </c>
      <c r="D14" s="3759" t="str">
        <f>
HYPERLINK("#A"&amp;MATCH(B14,$A:$A,0)+2,"リンク")</f>
        <v>
リンク</v>
      </c>
    </row>
    <row r="15" spans="1:4" s="1467" customFormat="1" ht="20.100000000000001" customHeight="1">
      <c r="A15" s="1478"/>
      <c r="B15" s="3760" t="s">
        <v>
3494</v>
      </c>
      <c r="C15" s="3643" t="s">
        <v>
2315</v>
      </c>
      <c r="D15" s="3759" t="str">
        <f>
HYPERLINK("#A"&amp;MATCH(B15,$A:$A,0)+1,"リンク")</f>
        <v>
リンク</v>
      </c>
    </row>
    <row r="16" spans="1:4" s="1467" customFormat="1" ht="20.100000000000001" customHeight="1">
      <c r="A16" s="1478"/>
      <c r="B16" s="3760" t="s">
        <v>
3493</v>
      </c>
      <c r="C16" s="3643" t="s">
        <v>
2315</v>
      </c>
      <c r="D16" s="3759" t="str">
        <f>
HYPERLINK("#A"&amp;MATCH(B16,$A:$A,0)+1,"リンク")</f>
        <v>
リンク</v>
      </c>
    </row>
    <row r="17" spans="1:4" s="1467" customFormat="1" ht="20.100000000000001" customHeight="1">
      <c r="A17" s="1478"/>
      <c r="B17" s="3760" t="s">
        <v>
3492</v>
      </c>
      <c r="C17" s="3643" t="s">
        <v>
2315</v>
      </c>
      <c r="D17" s="3759" t="str">
        <f>
HYPERLINK("#A"&amp;MATCH(B17,$A:$A,0)+1,"リンク")</f>
        <v>
リンク</v>
      </c>
    </row>
    <row r="18" spans="1:4" s="1467" customFormat="1" ht="20.100000000000001" customHeight="1">
      <c r="A18" s="1468" t="s">
        <v>
9085</v>
      </c>
      <c r="B18" s="3487"/>
      <c r="C18" s="3641"/>
      <c r="D18" s="2387" t="str">
        <f t="shared" ref="D18:D62" si="0">
IF(C18="","",HYPERLINK("#'"&amp;C18&amp;"'!"&amp;"A1","リンク"))</f>
        <v/>
      </c>
    </row>
    <row r="19" spans="1:4" s="1467" customFormat="1" ht="20.100000000000001" customHeight="1">
      <c r="A19" s="1468" t="s">
        <v>
2330</v>
      </c>
      <c r="B19" s="3487"/>
      <c r="C19" s="3641"/>
      <c r="D19" s="2387" t="str">
        <f t="shared" si="0"/>
        <v/>
      </c>
    </row>
    <row r="20" spans="1:4" ht="20.100000000000001" customHeight="1">
      <c r="A20" s="1479"/>
      <c r="B20" s="1476" t="s">
        <v>
7171</v>
      </c>
      <c r="C20" s="3420" t="s">
        <v>
9324</v>
      </c>
      <c r="D20" s="1472" t="str">
        <f t="shared" si="0"/>
        <v>
リンク</v>
      </c>
    </row>
    <row r="21" spans="1:4" ht="20.100000000000001" customHeight="1">
      <c r="A21" s="1479"/>
      <c r="B21" s="1476" t="s">
        <v>
7172</v>
      </c>
      <c r="C21" s="3420" t="s">
        <v>
9323</v>
      </c>
      <c r="D21" s="1472" t="str">
        <f>
IF(C21="","",HYPERLINK("#'"&amp;C21&amp;"'!"&amp;"A1","リンク"))</f>
        <v>
リンク</v>
      </c>
    </row>
    <row r="22" spans="1:4" ht="20.100000000000001" customHeight="1">
      <c r="A22" s="1479"/>
      <c r="B22" s="1483" t="s">
        <v>
10223</v>
      </c>
      <c r="C22" s="3420" t="s">
        <v>
9322</v>
      </c>
      <c r="D22" s="1472" t="str">
        <f t="shared" si="0"/>
        <v>
リンク</v>
      </c>
    </row>
    <row r="23" spans="1:4" ht="20.100000000000001" customHeight="1">
      <c r="A23" s="1479"/>
      <c r="B23" s="1483" t="s">
        <v>
10224</v>
      </c>
      <c r="C23" s="3420" t="s">
        <v>
9321</v>
      </c>
      <c r="D23" s="1472" t="str">
        <f t="shared" si="0"/>
        <v>
リンク</v>
      </c>
    </row>
    <row r="24" spans="1:4" ht="20.100000000000001" customHeight="1">
      <c r="A24" s="1479"/>
      <c r="B24" s="1476" t="s">
        <v>
7174</v>
      </c>
      <c r="C24" s="3420" t="s">
        <v>
6978</v>
      </c>
      <c r="D24" s="1472" t="str">
        <f t="shared" si="0"/>
        <v>
リンク</v>
      </c>
    </row>
    <row r="25" spans="1:4" ht="20.100000000000001" customHeight="1">
      <c r="A25" s="1479"/>
      <c r="B25" s="1476" t="s">
        <v>
7175</v>
      </c>
      <c r="C25" s="3420" t="s">
        <v>
6979</v>
      </c>
      <c r="D25" s="1472" t="str">
        <f t="shared" si="0"/>
        <v>
リンク</v>
      </c>
    </row>
    <row r="26" spans="1:4" ht="20.100000000000001" customHeight="1">
      <c r="A26" s="1479"/>
      <c r="B26" s="1476" t="s">
        <v>
7176</v>
      </c>
      <c r="C26" s="3420" t="s">
        <v>
9351</v>
      </c>
      <c r="D26" s="1472" t="str">
        <f t="shared" si="0"/>
        <v>
リンク</v>
      </c>
    </row>
    <row r="27" spans="1:4" ht="20.100000000000001" customHeight="1">
      <c r="A27" s="1479"/>
      <c r="B27" s="1476" t="s">
        <v>
7179</v>
      </c>
      <c r="C27" s="3420" t="s">
        <v>
9352</v>
      </c>
      <c r="D27" s="1472" t="str">
        <f>
IF(C27="","",HYPERLINK("#'"&amp;C27&amp;"'!"&amp;"A1","リンク"))</f>
        <v>
リンク</v>
      </c>
    </row>
    <row r="28" spans="1:4" ht="20.100000000000001" customHeight="1">
      <c r="A28" s="1479"/>
      <c r="B28" s="1476" t="s">
        <v>
7180</v>
      </c>
      <c r="C28" s="3420" t="s">
        <v>
9353</v>
      </c>
      <c r="D28" s="1472" t="str">
        <f>
IF(C28="","",HYPERLINK("#'"&amp;C28&amp;"'!"&amp;"A1","リンク"))</f>
        <v>
リンク</v>
      </c>
    </row>
    <row r="29" spans="1:4" ht="20.100000000000001" customHeight="1">
      <c r="A29" s="1479"/>
      <c r="B29" s="1476" t="s">
        <v>
7177</v>
      </c>
      <c r="C29" s="3420" t="s">
        <v>
9355</v>
      </c>
      <c r="D29" s="1472" t="str">
        <f t="shared" si="0"/>
        <v>
リンク</v>
      </c>
    </row>
    <row r="30" spans="1:4" ht="20.100000000000001" customHeight="1">
      <c r="A30" s="1479"/>
      <c r="B30" s="1476" t="s">
        <v>
7182</v>
      </c>
      <c r="C30" s="3420" t="s">
        <v>
9357</v>
      </c>
      <c r="D30" s="1472" t="str">
        <f t="shared" si="0"/>
        <v>
リンク</v>
      </c>
    </row>
    <row r="31" spans="1:4" ht="20.100000000000001" customHeight="1">
      <c r="A31" s="1479"/>
      <c r="B31" s="1476" t="s">
        <v>
7183</v>
      </c>
      <c r="C31" s="3420" t="s">
        <v>
9358</v>
      </c>
      <c r="D31" s="1472" t="str">
        <f t="shared" si="0"/>
        <v>
リンク</v>
      </c>
    </row>
    <row r="32" spans="1:4" ht="20.100000000000001" customHeight="1">
      <c r="A32" s="1479"/>
      <c r="B32" s="1476" t="s">
        <v>
7181</v>
      </c>
      <c r="C32" s="3420" t="s">
        <v>
9359</v>
      </c>
      <c r="D32" s="1472" t="str">
        <f>
IF(C32="","",HYPERLINK("#'"&amp;C32&amp;"'!"&amp;"A1","リンク"))</f>
        <v>
リンク</v>
      </c>
    </row>
    <row r="33" spans="1:4" ht="20.100000000000001" customHeight="1">
      <c r="A33" s="1479"/>
      <c r="B33" s="1476" t="s">
        <v>
7595</v>
      </c>
      <c r="C33" s="3420" t="s">
        <v>
7002</v>
      </c>
      <c r="D33" s="1472" t="str">
        <f t="shared" si="0"/>
        <v>
リンク</v>
      </c>
    </row>
    <row r="34" spans="1:4" ht="20.100000000000001" customHeight="1">
      <c r="A34" s="1479"/>
      <c r="B34" s="1476" t="s">
        <v>
7574</v>
      </c>
      <c r="C34" s="3420" t="s">
        <v>
7003</v>
      </c>
      <c r="D34" s="1472" t="str">
        <f t="shared" si="0"/>
        <v>
リンク</v>
      </c>
    </row>
    <row r="35" spans="1:4" ht="20.100000000000001" customHeight="1">
      <c r="A35" s="1479"/>
      <c r="B35" s="1476" t="s">
        <v>
7198</v>
      </c>
      <c r="C35" s="3420" t="s">
        <v>
7004</v>
      </c>
      <c r="D35" s="1472" t="str">
        <f t="shared" si="0"/>
        <v>
リンク</v>
      </c>
    </row>
    <row r="36" spans="1:4" ht="20.100000000000001" customHeight="1">
      <c r="A36" s="1479"/>
      <c r="B36" s="1476" t="s">
        <v>
7199</v>
      </c>
      <c r="C36" s="3420" t="s">
        <v>
7005</v>
      </c>
      <c r="D36" s="1472" t="str">
        <f t="shared" si="0"/>
        <v>
リンク</v>
      </c>
    </row>
    <row r="37" spans="1:4" ht="20.100000000000001" customHeight="1">
      <c r="A37" s="1479"/>
      <c r="B37" s="1476" t="s">
        <v>
7200</v>
      </c>
      <c r="C37" s="3420" t="s">
        <v>
7575</v>
      </c>
      <c r="D37" s="1472" t="str">
        <f t="shared" si="0"/>
        <v>
リンク</v>
      </c>
    </row>
    <row r="38" spans="1:4" ht="20.100000000000001" customHeight="1">
      <c r="A38" s="1479"/>
      <c r="B38" s="1476"/>
      <c r="C38" s="3420" t="s">
        <v>
7576</v>
      </c>
      <c r="D38" s="1472" t="str">
        <f t="shared" si="0"/>
        <v>
リンク</v>
      </c>
    </row>
    <row r="39" spans="1:4" ht="20.100000000000001" customHeight="1">
      <c r="A39" s="1479"/>
      <c r="B39" s="1476"/>
      <c r="C39" s="3420" t="s">
        <v>
7577</v>
      </c>
      <c r="D39" s="1472" t="str">
        <f t="shared" si="0"/>
        <v>
リンク</v>
      </c>
    </row>
    <row r="40" spans="1:4" ht="20.100000000000001" customHeight="1">
      <c r="A40" s="1479"/>
      <c r="B40" s="1476"/>
      <c r="C40" s="3420" t="s">
        <v>
7578</v>
      </c>
      <c r="D40" s="1472" t="str">
        <f t="shared" si="0"/>
        <v>
リンク</v>
      </c>
    </row>
    <row r="41" spans="1:4" ht="20.100000000000001" customHeight="1">
      <c r="A41" s="1479"/>
      <c r="B41" s="1476"/>
      <c r="C41" s="3420" t="s">
        <v>
7579</v>
      </c>
      <c r="D41" s="1472" t="str">
        <f t="shared" si="0"/>
        <v>
リンク</v>
      </c>
    </row>
    <row r="42" spans="1:4" ht="20.100000000000001" customHeight="1">
      <c r="A42" s="1479"/>
      <c r="B42" s="1476"/>
      <c r="C42" s="3420" t="s">
        <v>
7580</v>
      </c>
      <c r="D42" s="1472" t="str">
        <f t="shared" si="0"/>
        <v>
リンク</v>
      </c>
    </row>
    <row r="43" spans="1:4" ht="20.100000000000001" customHeight="1">
      <c r="A43" s="1479"/>
      <c r="B43" s="1483" t="s">
        <v>
10373</v>
      </c>
      <c r="C43" s="3420" t="s">
        <v>
7581</v>
      </c>
      <c r="D43" s="1472" t="str">
        <f t="shared" si="0"/>
        <v>
リンク</v>
      </c>
    </row>
    <row r="44" spans="1:4" ht="20.100000000000001" customHeight="1">
      <c r="A44" s="1479"/>
      <c r="B44" s="1483"/>
      <c r="C44" s="3420" t="s">
        <v>
7582</v>
      </c>
      <c r="D44" s="1472" t="str">
        <f t="shared" si="0"/>
        <v>
リンク</v>
      </c>
    </row>
    <row r="45" spans="1:4" ht="20.100000000000001" customHeight="1">
      <c r="A45" s="1479"/>
      <c r="B45" s="1483" t="s">
        <v>
10374</v>
      </c>
      <c r="C45" s="3420" t="s">
        <v>
7006</v>
      </c>
      <c r="D45" s="1472" t="str">
        <f t="shared" si="0"/>
        <v>
リンク</v>
      </c>
    </row>
    <row r="46" spans="1:4" ht="20.100000000000001" customHeight="1">
      <c r="A46" s="1479"/>
      <c r="B46" s="1476" t="s">
        <v>
7201</v>
      </c>
      <c r="C46" s="3420" t="s">
        <v>
7583</v>
      </c>
      <c r="D46" s="1472" t="str">
        <f t="shared" si="0"/>
        <v>
リンク</v>
      </c>
    </row>
    <row r="47" spans="1:4" ht="20.100000000000001" customHeight="1">
      <c r="A47" s="1479"/>
      <c r="B47" s="1476"/>
      <c r="C47" s="3420" t="s">
        <v>
7584</v>
      </c>
      <c r="D47" s="1472" t="str">
        <f t="shared" si="0"/>
        <v>
リンク</v>
      </c>
    </row>
    <row r="48" spans="1:4" ht="20.100000000000001" customHeight="1">
      <c r="A48" s="1479"/>
      <c r="B48" s="1476"/>
      <c r="C48" s="3420" t="s">
        <v>
7585</v>
      </c>
      <c r="D48" s="1472" t="str">
        <f t="shared" si="0"/>
        <v>
リンク</v>
      </c>
    </row>
    <row r="49" spans="1:4" ht="20.100000000000001" customHeight="1">
      <c r="A49" s="1479"/>
      <c r="B49" s="1476"/>
      <c r="C49" s="3420" t="s">
        <v>
7586</v>
      </c>
      <c r="D49" s="1472" t="str">
        <f t="shared" si="0"/>
        <v>
リンク</v>
      </c>
    </row>
    <row r="50" spans="1:4" ht="20.100000000000001" customHeight="1">
      <c r="A50" s="1479"/>
      <c r="B50" s="1476"/>
      <c r="C50" s="3420" t="s">
        <v>
7587</v>
      </c>
      <c r="D50" s="1472" t="str">
        <f t="shared" si="0"/>
        <v>
リンク</v>
      </c>
    </row>
    <row r="51" spans="1:4" ht="20.100000000000001" customHeight="1">
      <c r="A51" s="1479"/>
      <c r="B51" s="1476"/>
      <c r="C51" s="3420" t="s">
        <v>
7588</v>
      </c>
      <c r="D51" s="1472" t="str">
        <f t="shared" si="0"/>
        <v>
リンク</v>
      </c>
    </row>
    <row r="52" spans="1:4" ht="20.100000000000001" customHeight="1">
      <c r="A52" s="1479"/>
      <c r="B52" s="1476" t="s">
        <v>
7202</v>
      </c>
      <c r="C52" s="3420" t="s">
        <v>
7007</v>
      </c>
      <c r="D52" s="1472" t="str">
        <f t="shared" si="0"/>
        <v>
リンク</v>
      </c>
    </row>
    <row r="53" spans="1:4" ht="20.100000000000001" customHeight="1">
      <c r="A53" s="1479"/>
      <c r="B53" s="1476" t="s">
        <v>
7203</v>
      </c>
      <c r="C53" s="3420" t="s">
        <v>
7008</v>
      </c>
      <c r="D53" s="1472" t="str">
        <f t="shared" si="0"/>
        <v>
リンク</v>
      </c>
    </row>
    <row r="54" spans="1:4" ht="20.100000000000001" customHeight="1">
      <c r="A54" s="1479"/>
      <c r="B54" s="1476" t="s">
        <v>
7204</v>
      </c>
      <c r="C54" s="3420" t="s">
        <v>
7009</v>
      </c>
      <c r="D54" s="1472" t="str">
        <f t="shared" si="0"/>
        <v>
リンク</v>
      </c>
    </row>
    <row r="55" spans="1:4" ht="20.100000000000001" customHeight="1">
      <c r="A55" s="1479"/>
      <c r="B55" s="1476"/>
      <c r="C55" s="3420" t="s">
        <v>
7589</v>
      </c>
      <c r="D55" s="1472" t="str">
        <f t="shared" si="0"/>
        <v>
リンク</v>
      </c>
    </row>
    <row r="56" spans="1:4" ht="20.100000000000001" customHeight="1">
      <c r="A56" s="1479"/>
      <c r="B56" s="1476" t="s">
        <v>
7205</v>
      </c>
      <c r="C56" s="3420" t="s">
        <v>
7010</v>
      </c>
      <c r="D56" s="1472" t="str">
        <f t="shared" si="0"/>
        <v>
リンク</v>
      </c>
    </row>
    <row r="57" spans="1:4" ht="20.100000000000001" customHeight="1">
      <c r="A57" s="1479"/>
      <c r="B57" s="1476" t="s">
        <v>
7206</v>
      </c>
      <c r="C57" s="3420" t="s">
        <v>
7011</v>
      </c>
      <c r="D57" s="1472" t="str">
        <f t="shared" si="0"/>
        <v>
リンク</v>
      </c>
    </row>
    <row r="58" spans="1:4" ht="20.100000000000001" customHeight="1">
      <c r="A58" s="1479"/>
      <c r="B58" s="1476" t="s">
        <v>
7207</v>
      </c>
      <c r="C58" s="3420" t="s">
        <v>
7590</v>
      </c>
      <c r="D58" s="1472" t="str">
        <f t="shared" si="0"/>
        <v>
リンク</v>
      </c>
    </row>
    <row r="59" spans="1:4" ht="20.100000000000001" customHeight="1">
      <c r="A59" s="1479"/>
      <c r="B59" s="1476"/>
      <c r="C59" s="3420" t="s">
        <v>
7591</v>
      </c>
      <c r="D59" s="1472" t="str">
        <f t="shared" si="0"/>
        <v>
リンク</v>
      </c>
    </row>
    <row r="60" spans="1:4" ht="20.100000000000001" customHeight="1">
      <c r="A60" s="1479"/>
      <c r="B60" s="1476"/>
      <c r="C60" s="3420" t="s">
        <v>
7592</v>
      </c>
      <c r="D60" s="1472" t="str">
        <f t="shared" si="0"/>
        <v>
リンク</v>
      </c>
    </row>
    <row r="61" spans="1:4" ht="20.100000000000001" customHeight="1">
      <c r="A61" s="1479"/>
      <c r="B61" s="1476" t="s">
        <v>
7208</v>
      </c>
      <c r="C61" s="3420" t="s">
        <v>
7012</v>
      </c>
      <c r="D61" s="1472" t="str">
        <f t="shared" si="0"/>
        <v>
リンク</v>
      </c>
    </row>
    <row r="62" spans="1:4" ht="20.100000000000001" customHeight="1">
      <c r="A62" s="1479"/>
      <c r="B62" s="1483" t="s">
        <v>
10151</v>
      </c>
      <c r="C62" s="3420" t="s">
        <v>
7013</v>
      </c>
      <c r="D62" s="1472" t="str">
        <f t="shared" si="0"/>
        <v>
リンク</v>
      </c>
    </row>
    <row r="63" spans="1:4" ht="20.100000000000001" customHeight="1">
      <c r="A63" s="1479"/>
      <c r="B63" s="1483" t="s">
        <v>
10153</v>
      </c>
      <c r="C63" s="3420" t="s">
        <v>
7014</v>
      </c>
      <c r="D63" s="1472" t="str">
        <f t="shared" ref="D63:D125" si="1">
IF(C63="","",HYPERLINK("#'"&amp;C63&amp;"'!"&amp;"A1","リンク"))</f>
        <v>
リンク</v>
      </c>
    </row>
    <row r="64" spans="1:4" ht="20.100000000000001" customHeight="1">
      <c r="A64" s="1479"/>
      <c r="B64" s="1476" t="s">
        <v>
7212</v>
      </c>
      <c r="C64" s="3420" t="s">
        <v>
7018</v>
      </c>
      <c r="D64" s="1472" t="str">
        <f t="shared" si="1"/>
        <v>
リンク</v>
      </c>
    </row>
    <row r="65" spans="1:4" ht="20.100000000000001" customHeight="1">
      <c r="A65" s="1479"/>
      <c r="B65" s="1476" t="s">
        <v>
7213</v>
      </c>
      <c r="C65" s="3420" t="s">
        <v>
7019</v>
      </c>
      <c r="D65" s="1472" t="str">
        <f t="shared" si="1"/>
        <v>
リンク</v>
      </c>
    </row>
    <row r="66" spans="1:4" ht="20.100000000000001" customHeight="1">
      <c r="A66" s="1479"/>
      <c r="B66" s="1476" t="s">
        <v>
7216</v>
      </c>
      <c r="C66" s="3420" t="s">
        <v>
9370</v>
      </c>
      <c r="D66" s="1472" t="str">
        <f>
IF(C66="","",HYPERLINK("#'"&amp;C66&amp;"'!"&amp;"A1","リンク"))</f>
        <v>
リンク</v>
      </c>
    </row>
    <row r="67" spans="1:4" ht="20.100000000000001" customHeight="1">
      <c r="A67" s="1479"/>
      <c r="B67" s="1476" t="s">
        <v>
7214</v>
      </c>
      <c r="C67" s="3420" t="s">
        <v>
9371</v>
      </c>
      <c r="D67" s="1472" t="str">
        <f t="shared" si="1"/>
        <v>
リンク</v>
      </c>
    </row>
    <row r="68" spans="1:4" ht="20.100000000000001" customHeight="1">
      <c r="A68" s="1479"/>
      <c r="B68" s="1476" t="s">
        <v>
7215</v>
      </c>
      <c r="C68" s="3420" t="s">
        <v>
9180</v>
      </c>
      <c r="D68" s="1472" t="str">
        <f t="shared" si="1"/>
        <v>
リンク</v>
      </c>
    </row>
    <row r="69" spans="1:4" ht="20.100000000000001" customHeight="1">
      <c r="A69" s="1479"/>
      <c r="B69" s="1476" t="s">
        <v>
10228</v>
      </c>
      <c r="C69" s="3420" t="s">
        <v>
7020</v>
      </c>
      <c r="D69" s="1472" t="str">
        <f t="shared" si="1"/>
        <v>
リンク</v>
      </c>
    </row>
    <row r="70" spans="1:4" ht="20.100000000000001" customHeight="1">
      <c r="A70" s="1479"/>
      <c r="B70" s="1476" t="s">
        <v>
10235</v>
      </c>
      <c r="C70" s="3420" t="s">
        <v>
7021</v>
      </c>
      <c r="D70" s="1472" t="str">
        <f t="shared" si="1"/>
        <v>
リンク</v>
      </c>
    </row>
    <row r="71" spans="1:4" ht="20.100000000000001" customHeight="1">
      <c r="A71" s="1479"/>
      <c r="B71" s="1476" t="s">
        <v>
10236</v>
      </c>
      <c r="C71" s="3420" t="s">
        <v>
7593</v>
      </c>
      <c r="D71" s="1472" t="str">
        <f t="shared" si="1"/>
        <v>
リンク</v>
      </c>
    </row>
    <row r="72" spans="1:4" ht="20.100000000000001" customHeight="1">
      <c r="A72" s="1479"/>
      <c r="B72" s="1476"/>
      <c r="C72" s="3420" t="s">
        <v>
7594</v>
      </c>
      <c r="D72" s="1472" t="str">
        <f t="shared" si="1"/>
        <v>
リンク</v>
      </c>
    </row>
    <row r="73" spans="1:4" ht="19.5" customHeight="1">
      <c r="A73" s="1479"/>
      <c r="B73" s="1476" t="s">
        <v>
7217</v>
      </c>
      <c r="C73" s="3420" t="s">
        <v>
7022</v>
      </c>
      <c r="D73" s="1472" t="str">
        <f t="shared" si="1"/>
        <v>
リンク</v>
      </c>
    </row>
    <row r="74" spans="1:4" ht="20.100000000000001" customHeight="1">
      <c r="A74" s="1479"/>
      <c r="B74" s="1476" t="s">
        <v>
7218</v>
      </c>
      <c r="C74" s="3420" t="s">
        <v>
7023</v>
      </c>
      <c r="D74" s="1472" t="str">
        <f t="shared" si="1"/>
        <v>
リンク</v>
      </c>
    </row>
    <row r="75" spans="1:4" ht="20.100000000000001" customHeight="1">
      <c r="A75" s="1479"/>
      <c r="B75" s="1476" t="s">
        <v>
7220</v>
      </c>
      <c r="C75" s="3420" t="s">
        <v>
9423</v>
      </c>
      <c r="D75" s="1472" t="str">
        <f t="shared" si="1"/>
        <v>
リンク</v>
      </c>
    </row>
    <row r="76" spans="1:4" ht="20.100000000000001" customHeight="1">
      <c r="A76" s="1479"/>
      <c r="B76" s="1476" t="s">
        <v>
7221</v>
      </c>
      <c r="C76" s="3420" t="s">
        <v>
9424</v>
      </c>
      <c r="D76" s="1472" t="str">
        <f t="shared" si="1"/>
        <v>
リンク</v>
      </c>
    </row>
    <row r="77" spans="1:4" ht="20.100000000000001" customHeight="1">
      <c r="A77" s="1479"/>
      <c r="B77" s="1476" t="s">
        <v>
7219</v>
      </c>
      <c r="C77" s="3420" t="s">
        <v>
9425</v>
      </c>
      <c r="D77" s="1472" t="str">
        <f>
IF(C77="","",HYPERLINK("#'"&amp;C77&amp;"'!"&amp;"A1","リンク"))</f>
        <v>
リンク</v>
      </c>
    </row>
    <row r="78" spans="1:4" ht="20.100000000000001" customHeight="1">
      <c r="A78" s="1479"/>
      <c r="B78" s="1483" t="s">
        <v>
10471</v>
      </c>
      <c r="C78" s="3486" t="s">
        <v>
7024</v>
      </c>
      <c r="D78" s="1472" t="str">
        <f t="shared" si="1"/>
        <v>
リンク</v>
      </c>
    </row>
    <row r="79" spans="1:4" ht="20.100000000000001" customHeight="1">
      <c r="A79" s="1479"/>
      <c r="B79" s="1476" t="s">
        <v>
9164</v>
      </c>
      <c r="C79" s="3420" t="s">
        <v>
9163</v>
      </c>
      <c r="D79" s="1472" t="str">
        <f t="shared" si="1"/>
        <v>
リンク</v>
      </c>
    </row>
    <row r="80" spans="1:4" ht="20.100000000000001" customHeight="1">
      <c r="A80" s="1479"/>
      <c r="B80" s="1476" t="s">
        <v>
7226</v>
      </c>
      <c r="C80" s="3420" t="s">
        <v>
9162</v>
      </c>
      <c r="D80" s="1472" t="str">
        <f t="shared" si="1"/>
        <v>
リンク</v>
      </c>
    </row>
    <row r="81" spans="1:4" ht="20.100000000000001" customHeight="1">
      <c r="A81" s="1479"/>
      <c r="B81" s="1476" t="s">
        <v>
7227</v>
      </c>
      <c r="C81" s="3420" t="s">
        <v>
9161</v>
      </c>
      <c r="D81" s="1472" t="str">
        <f t="shared" si="1"/>
        <v>
リンク</v>
      </c>
    </row>
    <row r="82" spans="1:4" ht="20.100000000000001" customHeight="1">
      <c r="A82" s="1479"/>
      <c r="B82" s="1476" t="s">
        <v>
7228</v>
      </c>
      <c r="C82" s="3420" t="s">
        <v>
9160</v>
      </c>
      <c r="D82" s="1472" t="str">
        <f t="shared" si="1"/>
        <v>
リンク</v>
      </c>
    </row>
    <row r="83" spans="1:4" ht="20.100000000000001" customHeight="1">
      <c r="A83" s="1479"/>
      <c r="B83" s="1476" t="s">
        <v>
7270</v>
      </c>
      <c r="C83" s="3420" t="s">
        <v>
10112</v>
      </c>
      <c r="D83" s="1472" t="str">
        <f t="shared" si="1"/>
        <v>
リンク</v>
      </c>
    </row>
    <row r="84" spans="1:4" ht="20.100000000000001" customHeight="1">
      <c r="A84" s="1479"/>
      <c r="B84" s="1476" t="s">
        <v>
7317</v>
      </c>
      <c r="C84" s="3420" t="s">
        <v>
7099</v>
      </c>
      <c r="D84" s="1472" t="str">
        <f t="shared" si="1"/>
        <v>
リンク</v>
      </c>
    </row>
    <row r="85" spans="1:4" ht="20.100000000000001" customHeight="1">
      <c r="A85" s="1479"/>
      <c r="B85" s="1476" t="s">
        <v>
7319</v>
      </c>
      <c r="C85" s="3420" t="s">
        <v>
7101</v>
      </c>
      <c r="D85" s="1472" t="str">
        <f t="shared" si="1"/>
        <v>
リンク</v>
      </c>
    </row>
    <row r="86" spans="1:4" ht="20.100000000000001" customHeight="1">
      <c r="A86" s="1471"/>
      <c r="B86" s="1483" t="s">
        <v>
10347</v>
      </c>
      <c r="C86" s="3486" t="s">
        <v>
10350</v>
      </c>
      <c r="D86" s="1472" t="str">
        <f>
IF(C86="","",HYPERLINK("#'"&amp;C86&amp;"'!A1","リンク"))</f>
        <v>
リンク</v>
      </c>
    </row>
    <row r="87" spans="1:4" ht="20.100000000000001" customHeight="1">
      <c r="A87" s="1479"/>
      <c r="B87" s="1476" t="s">
        <v>
9403</v>
      </c>
      <c r="C87" s="3420" t="s">
        <v>
7111</v>
      </c>
      <c r="D87" s="1472" t="str">
        <f t="shared" si="1"/>
        <v>
リンク</v>
      </c>
    </row>
    <row r="88" spans="1:4" ht="20.100000000000001" customHeight="1">
      <c r="A88" s="1479"/>
      <c r="B88" s="1476" t="s">
        <v>
7335</v>
      </c>
      <c r="C88" s="3420" t="s">
        <v>
9491</v>
      </c>
      <c r="D88" s="1472" t="str">
        <f t="shared" si="1"/>
        <v>
リンク</v>
      </c>
    </row>
    <row r="89" spans="1:4" ht="20.100000000000001" customHeight="1">
      <c r="A89" s="1479"/>
      <c r="B89" s="1476" t="s">
        <v>
7337</v>
      </c>
      <c r="C89" s="3420" t="s">
        <v>
7596</v>
      </c>
      <c r="D89" s="1472" t="str">
        <f t="shared" si="1"/>
        <v>
リンク</v>
      </c>
    </row>
    <row r="90" spans="1:4" ht="20.100000000000001" customHeight="1">
      <c r="A90" s="1479"/>
      <c r="B90" s="1476"/>
      <c r="C90" s="3420" t="s">
        <v>
7401</v>
      </c>
      <c r="D90" s="1472" t="str">
        <f t="shared" si="1"/>
        <v>
リンク</v>
      </c>
    </row>
    <row r="91" spans="1:4" ht="20.100000000000001" customHeight="1">
      <c r="A91" s="1479"/>
      <c r="B91" s="1476" t="s">
        <v>
7338</v>
      </c>
      <c r="C91" s="3420" t="s">
        <v>
7112</v>
      </c>
      <c r="D91" s="1472" t="str">
        <f t="shared" si="1"/>
        <v>
リンク</v>
      </c>
    </row>
    <row r="92" spans="1:4" ht="20.100000000000001" customHeight="1">
      <c r="A92" s="1479"/>
      <c r="B92" s="1476" t="s">
        <v>
7339</v>
      </c>
      <c r="C92" s="3420" t="s">
        <v>
7113</v>
      </c>
      <c r="D92" s="1472" t="str">
        <f t="shared" si="1"/>
        <v>
リンク</v>
      </c>
    </row>
    <row r="93" spans="1:4" ht="20.100000000000001" customHeight="1">
      <c r="A93" s="1479"/>
      <c r="B93" s="1476" t="s">
        <v>
7340</v>
      </c>
      <c r="C93" s="3420" t="s">
        <v>
7114</v>
      </c>
      <c r="D93" s="1472" t="str">
        <f t="shared" si="1"/>
        <v>
リンク</v>
      </c>
    </row>
    <row r="94" spans="1:4" ht="20.100000000000001" customHeight="1">
      <c r="A94" s="1479"/>
      <c r="B94" s="1476" t="s">
        <v>
7341</v>
      </c>
      <c r="C94" s="3420" t="s">
        <v>
7115</v>
      </c>
      <c r="D94" s="1472" t="str">
        <f t="shared" si="1"/>
        <v>
リンク</v>
      </c>
    </row>
    <row r="95" spans="1:4" ht="20.100000000000001" customHeight="1">
      <c r="A95" s="1479"/>
      <c r="B95" s="1476" t="s">
        <v>
7342</v>
      </c>
      <c r="C95" s="3420" t="s">
        <v>
7116</v>
      </c>
      <c r="D95" s="1472" t="str">
        <f t="shared" si="1"/>
        <v>
リンク</v>
      </c>
    </row>
    <row r="96" spans="1:4" ht="20.100000000000001" customHeight="1">
      <c r="A96" s="1479"/>
      <c r="B96" s="1476" t="s">
        <v>
7343</v>
      </c>
      <c r="C96" s="3420" t="s">
        <v>
7117</v>
      </c>
      <c r="D96" s="1472" t="str">
        <f t="shared" si="1"/>
        <v>
リンク</v>
      </c>
    </row>
    <row r="97" spans="1:4" ht="20.100000000000001" customHeight="1">
      <c r="A97" s="1479"/>
      <c r="B97" s="1476" t="s">
        <v>
7344</v>
      </c>
      <c r="C97" s="3420" t="s">
        <v>
7118</v>
      </c>
      <c r="D97" s="1472" t="str">
        <f t="shared" si="1"/>
        <v>
リンク</v>
      </c>
    </row>
    <row r="98" spans="1:4" ht="20.100000000000001" customHeight="1">
      <c r="A98" s="1479"/>
      <c r="B98" s="1476" t="s">
        <v>
7359</v>
      </c>
      <c r="C98" s="3420" t="s">
        <v>
7129</v>
      </c>
      <c r="D98" s="1472" t="str">
        <f t="shared" si="1"/>
        <v>
リンク</v>
      </c>
    </row>
    <row r="99" spans="1:4" ht="20.100000000000001" customHeight="1">
      <c r="A99" s="1479"/>
      <c r="B99" s="1476" t="s">
        <v>
7360</v>
      </c>
      <c r="C99" s="3420" t="s">
        <v>
7130</v>
      </c>
      <c r="D99" s="1472" t="str">
        <f t="shared" si="1"/>
        <v>
リンク</v>
      </c>
    </row>
    <row r="100" spans="1:4" ht="20.100000000000001" customHeight="1">
      <c r="A100" s="1479"/>
      <c r="B100" s="1476" t="s">
        <v>
7361</v>
      </c>
      <c r="C100" s="3420" t="s">
        <v>
10305</v>
      </c>
      <c r="D100" s="1472" t="str">
        <f t="shared" si="1"/>
        <v>
リンク</v>
      </c>
    </row>
    <row r="101" spans="1:4" ht="20.100000000000001" customHeight="1">
      <c r="A101" s="1479"/>
      <c r="B101" s="1476" t="s">
        <v>
7379</v>
      </c>
      <c r="C101" s="3420" t="s">
        <v>
7150</v>
      </c>
      <c r="D101" s="1472" t="str">
        <f t="shared" si="1"/>
        <v>
リンク</v>
      </c>
    </row>
    <row r="102" spans="1:4" s="1467" customFormat="1" ht="20.100000000000001" customHeight="1">
      <c r="A102" s="1468" t="s">
        <v>
2331</v>
      </c>
      <c r="B102" s="3487"/>
      <c r="C102" s="3641"/>
      <c r="D102" s="2387" t="str">
        <f t="shared" si="1"/>
        <v/>
      </c>
    </row>
    <row r="103" spans="1:4" ht="20.100000000000001" customHeight="1">
      <c r="A103" s="1479"/>
      <c r="B103" s="1476" t="s">
        <v>
7184</v>
      </c>
      <c r="C103" s="3420" t="s">
        <v>
6989</v>
      </c>
      <c r="D103" s="1472" t="str">
        <f t="shared" si="1"/>
        <v>
リンク</v>
      </c>
    </row>
    <row r="104" spans="1:4" ht="20.100000000000001" customHeight="1">
      <c r="A104" s="1479"/>
      <c r="B104" s="1476" t="s">
        <v>
7185</v>
      </c>
      <c r="C104" s="3420" t="s">
        <v>
6990</v>
      </c>
      <c r="D104" s="1472" t="str">
        <f t="shared" si="1"/>
        <v>
リンク</v>
      </c>
    </row>
    <row r="105" spans="1:4" ht="20.100000000000001" customHeight="1">
      <c r="A105" s="1479"/>
      <c r="B105" s="1476" t="s">
        <v>
7186</v>
      </c>
      <c r="C105" s="3420" t="s">
        <v>
6991</v>
      </c>
      <c r="D105" s="1472" t="str">
        <f t="shared" si="1"/>
        <v>
リンク</v>
      </c>
    </row>
    <row r="106" spans="1:4" ht="20.100000000000001" customHeight="1">
      <c r="A106" s="1479"/>
      <c r="B106" s="1476" t="s">
        <v>
7187</v>
      </c>
      <c r="C106" s="3420" t="s">
        <v>
6992</v>
      </c>
      <c r="D106" s="1472" t="str">
        <f t="shared" si="1"/>
        <v>
リンク</v>
      </c>
    </row>
    <row r="107" spans="1:4" ht="20.100000000000001" customHeight="1">
      <c r="A107" s="1479"/>
      <c r="B107" s="1476" t="s">
        <v>
7188</v>
      </c>
      <c r="C107" s="3420" t="s">
        <v>
6993</v>
      </c>
      <c r="D107" s="1472" t="str">
        <f t="shared" si="1"/>
        <v>
リンク</v>
      </c>
    </row>
    <row r="108" spans="1:4" ht="20.100000000000001" customHeight="1">
      <c r="A108" s="1479"/>
      <c r="B108" s="1476" t="s">
        <v>
7195</v>
      </c>
      <c r="C108" s="3420" t="s">
        <v>
7000</v>
      </c>
      <c r="D108" s="1472" t="str">
        <f t="shared" si="1"/>
        <v>
リンク</v>
      </c>
    </row>
    <row r="109" spans="1:4" ht="20.100000000000001" customHeight="1">
      <c r="A109" s="1479"/>
      <c r="B109" s="1476" t="s">
        <v>
7196</v>
      </c>
      <c r="C109" s="3420" t="s">
        <v>
7001</v>
      </c>
      <c r="D109" s="1472" t="str">
        <f t="shared" si="1"/>
        <v>
リンク</v>
      </c>
    </row>
    <row r="110" spans="1:4" ht="20.100000000000001" customHeight="1">
      <c r="A110" s="1479"/>
      <c r="B110" s="1483" t="s">
        <v>
7197</v>
      </c>
      <c r="C110" s="3486" t="s">
        <v>
7628</v>
      </c>
      <c r="D110" s="1472" t="str">
        <f t="shared" si="1"/>
        <v>
リンク</v>
      </c>
    </row>
    <row r="111" spans="1:4" s="1467" customFormat="1" ht="20.100000000000001" customHeight="1">
      <c r="A111" s="1468" t="s">
        <v>
2332</v>
      </c>
      <c r="B111" s="3487"/>
      <c r="C111" s="3641"/>
      <c r="D111" s="2387" t="str">
        <f t="shared" si="1"/>
        <v/>
      </c>
    </row>
    <row r="112" spans="1:4" ht="20.100000000000001" customHeight="1">
      <c r="A112" s="1479"/>
      <c r="B112" s="3473" t="s">
        <v>
2333</v>
      </c>
      <c r="C112" s="3486"/>
      <c r="D112" s="1472" t="str">
        <f t="shared" si="1"/>
        <v/>
      </c>
    </row>
    <row r="113" spans="1:4" s="1467" customFormat="1" ht="20.100000000000001" customHeight="1">
      <c r="A113" s="1468" t="s">
        <v>
9086</v>
      </c>
      <c r="B113" s="3487"/>
      <c r="C113" s="3641"/>
      <c r="D113" s="2387" t="str">
        <f t="shared" si="1"/>
        <v/>
      </c>
    </row>
    <row r="114" spans="1:4" s="1467" customFormat="1" ht="20.100000000000001" customHeight="1">
      <c r="A114" s="1468" t="s">
        <v>
2334</v>
      </c>
      <c r="B114" s="3487"/>
      <c r="C114" s="3641"/>
      <c r="D114" s="2387" t="str">
        <f t="shared" si="1"/>
        <v/>
      </c>
    </row>
    <row r="115" spans="1:4" ht="20.100000000000001" customHeight="1">
      <c r="A115" s="1479"/>
      <c r="B115" s="1476" t="s">
        <v>
7332</v>
      </c>
      <c r="C115" s="3420" t="s">
        <v>
7109</v>
      </c>
      <c r="D115" s="1472" t="str">
        <f t="shared" si="1"/>
        <v>
リンク</v>
      </c>
    </row>
    <row r="116" spans="1:4" ht="20.100000000000001" customHeight="1">
      <c r="A116" s="1479"/>
      <c r="B116" s="1476" t="s">
        <v>
7333</v>
      </c>
      <c r="C116" s="3420" t="s">
        <v>
7110</v>
      </c>
      <c r="D116" s="1472" t="str">
        <f t="shared" si="1"/>
        <v>
リンク</v>
      </c>
    </row>
    <row r="117" spans="1:4" ht="20.100000000000001" customHeight="1">
      <c r="A117" s="1479"/>
      <c r="B117" s="1483" t="s">
        <v>
5758</v>
      </c>
      <c r="C117" s="3962" t="s">
        <v>
9490</v>
      </c>
      <c r="D117" s="1472" t="str">
        <f t="shared" si="1"/>
        <v>
リンク</v>
      </c>
    </row>
    <row r="118" spans="1:4" ht="20.100000000000001" customHeight="1">
      <c r="A118" s="1479"/>
      <c r="B118" s="1483" t="s">
        <v>
8900</v>
      </c>
      <c r="C118" s="3486" t="s">
        <v>
8899</v>
      </c>
      <c r="D118" s="1472" t="str">
        <f t="shared" si="1"/>
        <v>
リンク</v>
      </c>
    </row>
    <row r="119" spans="1:4" s="1467" customFormat="1" ht="20.100000000000001" customHeight="1">
      <c r="A119" s="1468" t="s">
        <v>
2335</v>
      </c>
      <c r="B119" s="3487"/>
      <c r="C119" s="3641"/>
      <c r="D119" s="2387" t="str">
        <f t="shared" si="1"/>
        <v/>
      </c>
    </row>
    <row r="120" spans="1:4" ht="20.100000000000001" customHeight="1">
      <c r="A120" s="1479"/>
      <c r="B120" s="3473" t="s">
        <v>
2333</v>
      </c>
      <c r="C120" s="3486"/>
      <c r="D120" s="1472" t="str">
        <f t="shared" si="1"/>
        <v/>
      </c>
    </row>
    <row r="121" spans="1:4" s="1467" customFormat="1" ht="20.100000000000001" customHeight="1">
      <c r="A121" s="1468" t="s">
        <v>
2336</v>
      </c>
      <c r="B121" s="3487"/>
      <c r="C121" s="3641"/>
      <c r="D121" s="2387" t="str">
        <f t="shared" si="1"/>
        <v/>
      </c>
    </row>
    <row r="122" spans="1:4" ht="20.100000000000001" customHeight="1">
      <c r="A122" s="1479"/>
      <c r="B122" s="3473" t="s">
        <v>
2333</v>
      </c>
      <c r="C122" s="3486"/>
      <c r="D122" s="1472" t="str">
        <f t="shared" si="1"/>
        <v/>
      </c>
    </row>
    <row r="123" spans="1:4" s="1467" customFormat="1" ht="20.100000000000001" customHeight="1">
      <c r="A123" s="1468" t="s">
        <v>
2337</v>
      </c>
      <c r="B123" s="3487"/>
      <c r="C123" s="3641"/>
      <c r="D123" s="2387" t="str">
        <f t="shared" si="1"/>
        <v/>
      </c>
    </row>
    <row r="124" spans="1:4" ht="20.100000000000001" customHeight="1">
      <c r="A124" s="1468"/>
      <c r="B124" s="1476" t="s">
        <v>
2324</v>
      </c>
      <c r="C124" s="3420" t="s">
        <v>
7095</v>
      </c>
      <c r="D124" s="1472" t="str">
        <f t="shared" si="1"/>
        <v>
リンク</v>
      </c>
    </row>
    <row r="125" spans="1:4" ht="20.100000000000001" customHeight="1">
      <c r="A125" s="1479"/>
      <c r="B125" s="1476" t="s">
        <v>
7314</v>
      </c>
      <c r="C125" s="3420" t="s">
        <v>
7096</v>
      </c>
      <c r="D125" s="1472" t="str">
        <f t="shared" si="1"/>
        <v>
リンク</v>
      </c>
    </row>
    <row r="126" spans="1:4" ht="20.100000000000001" customHeight="1">
      <c r="A126" s="1468"/>
      <c r="B126" s="1483" t="s">
        <v>
7315</v>
      </c>
      <c r="C126" s="3486" t="s">
        <v>
7629</v>
      </c>
      <c r="D126" s="1472" t="str">
        <f t="shared" ref="D126:D188" si="2">
IF(C126="","",HYPERLINK("#'"&amp;C126&amp;"'!"&amp;"A1","リンク"))</f>
        <v>
リンク</v>
      </c>
    </row>
    <row r="127" spans="1:4" ht="20.100000000000001" customHeight="1">
      <c r="A127" s="1479"/>
      <c r="B127" s="1483" t="s">
        <v>
7316</v>
      </c>
      <c r="C127" s="3486" t="s">
        <v>
7630</v>
      </c>
      <c r="D127" s="1472" t="str">
        <f t="shared" si="2"/>
        <v>
リンク</v>
      </c>
    </row>
    <row r="128" spans="1:4" ht="20.100000000000001" customHeight="1">
      <c r="A128" s="1479"/>
      <c r="B128" s="1483" t="s">
        <v>
8900</v>
      </c>
      <c r="C128" s="3486" t="s">
        <v>
8899</v>
      </c>
      <c r="D128" s="1472" t="str">
        <f t="shared" si="2"/>
        <v>
リンク</v>
      </c>
    </row>
    <row r="129" spans="1:4" s="1467" customFormat="1" ht="20.100000000000001" customHeight="1">
      <c r="A129" s="1468" t="s">
        <v>
2338</v>
      </c>
      <c r="B129" s="3487"/>
      <c r="C129" s="3641"/>
      <c r="D129" s="2387" t="str">
        <f t="shared" si="2"/>
        <v/>
      </c>
    </row>
    <row r="130" spans="1:4" ht="20.100000000000001" customHeight="1">
      <c r="A130" s="1479"/>
      <c r="B130" s="1476" t="s">
        <v>
7262</v>
      </c>
      <c r="C130" s="3420" t="s">
        <v>
10107</v>
      </c>
      <c r="D130" s="1472" t="str">
        <f t="shared" si="2"/>
        <v>
リンク</v>
      </c>
    </row>
    <row r="131" spans="1:4" ht="20.100000000000001" customHeight="1">
      <c r="A131" s="1468"/>
      <c r="B131" s="1483" t="s">
        <v>
7315</v>
      </c>
      <c r="C131" s="3486" t="s">
        <v>
7629</v>
      </c>
      <c r="D131" s="1472" t="str">
        <f t="shared" si="2"/>
        <v>
リンク</v>
      </c>
    </row>
    <row r="132" spans="1:4" ht="20.100000000000001" customHeight="1">
      <c r="A132" s="1468"/>
      <c r="B132" s="1483" t="s">
        <v>
7316</v>
      </c>
      <c r="C132" s="3486" t="s">
        <v>
7630</v>
      </c>
      <c r="D132" s="1472" t="str">
        <f t="shared" si="2"/>
        <v>
リンク</v>
      </c>
    </row>
    <row r="133" spans="1:4" ht="20.100000000000001" customHeight="1">
      <c r="A133" s="1468"/>
      <c r="B133" s="1483" t="s">
        <v>
5758</v>
      </c>
      <c r="C133" s="3963" t="s">
        <v>
9490</v>
      </c>
      <c r="D133" s="1472" t="str">
        <f t="shared" si="2"/>
        <v>
リンク</v>
      </c>
    </row>
    <row r="134" spans="1:4" ht="20.100000000000001" customHeight="1">
      <c r="A134" s="1468"/>
      <c r="B134" s="1476" t="s">
        <v>
10316</v>
      </c>
      <c r="C134" s="3420" t="s">
        <v>
9405</v>
      </c>
      <c r="D134" s="1472" t="str">
        <f t="shared" si="2"/>
        <v>
リンク</v>
      </c>
    </row>
    <row r="135" spans="1:4" ht="19.5" customHeight="1">
      <c r="A135" s="1479"/>
      <c r="B135" s="1483" t="s">
        <v>
8890</v>
      </c>
      <c r="C135" s="3486" t="s">
        <v>
8864</v>
      </c>
      <c r="D135" s="1472" t="str">
        <f t="shared" si="2"/>
        <v>
リンク</v>
      </c>
    </row>
    <row r="136" spans="1:4" s="1467" customFormat="1" ht="20.100000000000001" customHeight="1">
      <c r="A136" s="1468" t="s">
        <v>
2339</v>
      </c>
      <c r="B136" s="3487"/>
      <c r="C136" s="3641"/>
      <c r="D136" s="2387" t="str">
        <f t="shared" si="2"/>
        <v/>
      </c>
    </row>
    <row r="137" spans="1:4" ht="20.100000000000001" customHeight="1">
      <c r="A137" s="1479"/>
      <c r="B137" s="1476" t="s">
        <v>
7597</v>
      </c>
      <c r="C137" s="3420" t="s">
        <v>
7598</v>
      </c>
      <c r="D137" s="1472" t="str">
        <f t="shared" si="2"/>
        <v>
リンク</v>
      </c>
    </row>
    <row r="138" spans="1:4" ht="20.100000000000001" customHeight="1">
      <c r="A138" s="1479"/>
      <c r="B138" s="1476"/>
      <c r="C138" s="3420" t="s">
        <v>
7405</v>
      </c>
      <c r="D138" s="1472" t="str">
        <f t="shared" si="2"/>
        <v>
リンク</v>
      </c>
    </row>
    <row r="139" spans="1:4" ht="20.100000000000001" customHeight="1">
      <c r="A139" s="1479"/>
      <c r="B139" s="1476"/>
      <c r="C139" s="3420" t="s">
        <v>
7404</v>
      </c>
      <c r="D139" s="1472" t="str">
        <f t="shared" si="2"/>
        <v>
リンク</v>
      </c>
    </row>
    <row r="140" spans="1:4" ht="20.100000000000001" customHeight="1">
      <c r="A140" s="1479"/>
      <c r="B140" s="1476"/>
      <c r="C140" s="3420" t="s">
        <v>
7403</v>
      </c>
      <c r="D140" s="1472" t="str">
        <f t="shared" si="2"/>
        <v>
リンク</v>
      </c>
    </row>
    <row r="141" spans="1:4" s="1467" customFormat="1" ht="20.100000000000001" customHeight="1">
      <c r="A141" s="1468" t="s">
        <v>
2340</v>
      </c>
      <c r="B141" s="3487"/>
      <c r="C141" s="3641"/>
      <c r="D141" s="2387" t="str">
        <f t="shared" si="2"/>
        <v/>
      </c>
    </row>
    <row r="142" spans="1:4" ht="20.100000000000001" customHeight="1">
      <c r="A142" s="1479"/>
      <c r="B142" s="1483" t="s">
        <v>
8900</v>
      </c>
      <c r="C142" s="3486" t="s">
        <v>
8899</v>
      </c>
      <c r="D142" s="1472" t="str">
        <f t="shared" si="2"/>
        <v>
リンク</v>
      </c>
    </row>
    <row r="143" spans="1:4" s="1467" customFormat="1" ht="20.100000000000001" customHeight="1">
      <c r="A143" s="1468" t="s">
        <v>
2341</v>
      </c>
      <c r="B143" s="3487"/>
      <c r="C143" s="3641"/>
      <c r="D143" s="2387" t="str">
        <f t="shared" si="2"/>
        <v/>
      </c>
    </row>
    <row r="144" spans="1:4" ht="20.100000000000001" customHeight="1">
      <c r="A144" s="1479"/>
      <c r="B144" s="1483" t="s">
        <v>
10313</v>
      </c>
      <c r="C144" s="3486" t="s">
        <v>
7631</v>
      </c>
      <c r="D144" s="1472" t="str">
        <f t="shared" si="2"/>
        <v>
リンク</v>
      </c>
    </row>
    <row r="145" spans="1:4" ht="20.100000000000001" customHeight="1">
      <c r="A145" s="1479"/>
      <c r="B145" s="1483" t="s">
        <v>
5758</v>
      </c>
      <c r="C145" s="3963" t="s">
        <v>
9490</v>
      </c>
      <c r="D145" s="1472" t="str">
        <f t="shared" si="2"/>
        <v>
リンク</v>
      </c>
    </row>
    <row r="146" spans="1:4" ht="20.100000000000001" customHeight="1">
      <c r="A146" s="1479"/>
      <c r="B146" s="1476" t="s">
        <v>
7336</v>
      </c>
      <c r="C146" s="3420" t="s">
        <v>
9406</v>
      </c>
      <c r="D146" s="1472" t="str">
        <f t="shared" si="2"/>
        <v>
リンク</v>
      </c>
    </row>
    <row r="147" spans="1:4" s="1467" customFormat="1" ht="20.100000000000001" customHeight="1">
      <c r="A147" s="1468" t="s">
        <v>
2342</v>
      </c>
      <c r="B147" s="3487"/>
      <c r="C147" s="3641"/>
      <c r="D147" s="2387" t="str">
        <f t="shared" si="2"/>
        <v/>
      </c>
    </row>
    <row r="148" spans="1:4" ht="20.100000000000001" customHeight="1">
      <c r="A148" s="1479"/>
      <c r="B148" s="3473" t="s">
        <v>
2333</v>
      </c>
      <c r="C148" s="3486"/>
      <c r="D148" s="1472" t="str">
        <f t="shared" si="2"/>
        <v/>
      </c>
    </row>
    <row r="149" spans="1:4" s="1467" customFormat="1" ht="20.100000000000001" customHeight="1">
      <c r="A149" s="1468" t="s">
        <v>
2343</v>
      </c>
      <c r="B149" s="3487"/>
      <c r="C149" s="3641"/>
      <c r="D149" s="2387" t="str">
        <f t="shared" si="2"/>
        <v/>
      </c>
    </row>
    <row r="150" spans="1:4" ht="18.75" customHeight="1">
      <c r="A150" s="1479"/>
      <c r="B150" s="1476" t="s">
        <v>
7568</v>
      </c>
      <c r="C150" s="3420" t="s">
        <v>
7599</v>
      </c>
      <c r="D150" s="1472" t="str">
        <f t="shared" si="2"/>
        <v>
リンク</v>
      </c>
    </row>
    <row r="151" spans="1:4" ht="18.75" customHeight="1">
      <c r="A151" s="1479"/>
      <c r="B151" s="1476" t="s">
        <v>
7600</v>
      </c>
      <c r="C151" s="3420" t="s">
        <v>
7599</v>
      </c>
      <c r="D151" s="1472" t="str">
        <f t="shared" si="2"/>
        <v>
リンク</v>
      </c>
    </row>
    <row r="152" spans="1:4" ht="18.75" customHeight="1">
      <c r="A152" s="1479"/>
      <c r="B152" s="1476" t="s">
        <v>
10312</v>
      </c>
      <c r="C152" s="3420" t="s">
        <v>
7601</v>
      </c>
      <c r="D152" s="1472" t="str">
        <f t="shared" si="2"/>
        <v>
リンク</v>
      </c>
    </row>
    <row r="153" spans="1:4" s="1467" customFormat="1" ht="20.100000000000001" customHeight="1">
      <c r="A153" s="1468" t="s">
        <v>
9088</v>
      </c>
      <c r="B153" s="3487"/>
      <c r="C153" s="3641"/>
      <c r="D153" s="2387" t="str">
        <f t="shared" si="2"/>
        <v/>
      </c>
    </row>
    <row r="154" spans="1:4" s="1467" customFormat="1" ht="20.100000000000001" customHeight="1">
      <c r="A154" s="1468" t="s">
        <v>
2344</v>
      </c>
      <c r="B154" s="3487"/>
      <c r="C154" s="3641"/>
      <c r="D154" s="2387" t="str">
        <f t="shared" si="2"/>
        <v/>
      </c>
    </row>
    <row r="155" spans="1:4" ht="20.100000000000001" customHeight="1">
      <c r="A155" s="1479"/>
      <c r="B155" s="3473" t="s">
        <v>
2333</v>
      </c>
      <c r="C155" s="3486"/>
      <c r="D155" s="1472" t="str">
        <f t="shared" si="2"/>
        <v/>
      </c>
    </row>
    <row r="156" spans="1:4" s="1467" customFormat="1" ht="20.100000000000001" customHeight="1">
      <c r="A156" s="1468" t="s">
        <v>
2345</v>
      </c>
      <c r="B156" s="3487"/>
      <c r="C156" s="3641"/>
      <c r="D156" s="2387" t="str">
        <f t="shared" si="2"/>
        <v/>
      </c>
    </row>
    <row r="157" spans="1:4" ht="20.100000000000001" customHeight="1">
      <c r="A157" s="1479"/>
      <c r="B157" s="3473" t="s">
        <v>
2333</v>
      </c>
      <c r="C157" s="3486"/>
      <c r="D157" s="1472" t="str">
        <f t="shared" si="2"/>
        <v/>
      </c>
    </row>
    <row r="158" spans="1:4" s="1467" customFormat="1" ht="20.100000000000001" customHeight="1">
      <c r="A158" s="1468" t="s">
        <v>
2346</v>
      </c>
      <c r="B158" s="3487"/>
      <c r="C158" s="3641"/>
      <c r="D158" s="2387" t="str">
        <f t="shared" si="2"/>
        <v/>
      </c>
    </row>
    <row r="159" spans="1:4" ht="20.100000000000001" customHeight="1">
      <c r="A159" s="1479"/>
      <c r="B159" s="1483" t="s">
        <v>
8900</v>
      </c>
      <c r="C159" s="3486" t="s">
        <v>
8899</v>
      </c>
      <c r="D159" s="1472" t="str">
        <f t="shared" si="2"/>
        <v>
リンク</v>
      </c>
    </row>
    <row r="160" spans="1:4" s="1467" customFormat="1" ht="20.100000000000001" customHeight="1">
      <c r="A160" s="1468" t="s">
        <v>
9089</v>
      </c>
      <c r="B160" s="3487"/>
      <c r="C160" s="3641"/>
      <c r="D160" s="2387" t="str">
        <f t="shared" si="2"/>
        <v/>
      </c>
    </row>
    <row r="161" spans="1:4" s="1467" customFormat="1" ht="20.100000000000001" customHeight="1">
      <c r="A161" s="1468" t="s">
        <v>
2347</v>
      </c>
      <c r="B161" s="3487"/>
      <c r="C161" s="3641"/>
      <c r="D161" s="2387" t="str">
        <f t="shared" si="2"/>
        <v/>
      </c>
    </row>
    <row r="162" spans="1:4" ht="20.100000000000001" customHeight="1">
      <c r="A162" s="1479"/>
      <c r="B162" s="1483" t="s">
        <v>
9523</v>
      </c>
      <c r="C162" s="3486" t="s">
        <v>
9452</v>
      </c>
      <c r="D162" s="1472" t="str">
        <f>
IF(C162="","",HYPERLINK("#'"&amp;C162&amp;"'!"&amp;"A1","リンク"))</f>
        <v>
リンク</v>
      </c>
    </row>
    <row r="163" spans="1:4" ht="20.100000000000001" customHeight="1">
      <c r="A163" s="1479"/>
      <c r="B163" s="1476" t="s">
        <v>
7236</v>
      </c>
      <c r="C163" s="3420" t="s">
        <v>
7042</v>
      </c>
      <c r="D163" s="1472" t="str">
        <f t="shared" si="2"/>
        <v>
リンク</v>
      </c>
    </row>
    <row r="164" spans="1:4" ht="20.100000000000001" customHeight="1">
      <c r="A164" s="1479"/>
      <c r="B164" s="1476" t="s">
        <v>
7237</v>
      </c>
      <c r="C164" s="3420" t="s">
        <v>
7516</v>
      </c>
      <c r="D164" s="1472" t="str">
        <f t="shared" si="2"/>
        <v>
リンク</v>
      </c>
    </row>
    <row r="165" spans="1:4" ht="20.100000000000001" customHeight="1">
      <c r="A165" s="1479"/>
      <c r="B165" s="1476" t="s">
        <v>
7238</v>
      </c>
      <c r="C165" s="3420" t="s">
        <v>
7517</v>
      </c>
      <c r="D165" s="1472" t="str">
        <f t="shared" si="2"/>
        <v>
リンク</v>
      </c>
    </row>
    <row r="166" spans="1:4" ht="20.100000000000001" customHeight="1">
      <c r="A166" s="1479"/>
      <c r="B166" s="1476" t="s">
        <v>
7239</v>
      </c>
      <c r="C166" s="3420" t="s">
        <v>
9451</v>
      </c>
      <c r="D166" s="1472" t="str">
        <f t="shared" si="2"/>
        <v>
リンク</v>
      </c>
    </row>
    <row r="167" spans="1:4" ht="20.100000000000001" customHeight="1">
      <c r="A167" s="1479"/>
      <c r="B167" s="1476" t="s">
        <v>
7240</v>
      </c>
      <c r="C167" s="3420" t="s">
        <v>
9450</v>
      </c>
      <c r="D167" s="1472" t="str">
        <f t="shared" si="2"/>
        <v>
リンク</v>
      </c>
    </row>
    <row r="168" spans="1:4" ht="20.100000000000001" customHeight="1">
      <c r="A168" s="1479"/>
      <c r="B168" s="1476" t="s">
        <v>
7241</v>
      </c>
      <c r="C168" s="3420" t="s">
        <v>
9450</v>
      </c>
      <c r="D168" s="1472" t="str">
        <f t="shared" si="2"/>
        <v>
リンク</v>
      </c>
    </row>
    <row r="169" spans="1:4" ht="20.100000000000001" customHeight="1">
      <c r="A169" s="1479"/>
      <c r="B169" s="1476" t="s">
        <v>
7242</v>
      </c>
      <c r="C169" s="3420" t="s">
        <v>
9450</v>
      </c>
      <c r="D169" s="1472" t="str">
        <f t="shared" si="2"/>
        <v>
リンク</v>
      </c>
    </row>
    <row r="170" spans="1:4" ht="20.100000000000001" customHeight="1">
      <c r="A170" s="1479"/>
      <c r="B170" s="1476" t="s">
        <v>
7243</v>
      </c>
      <c r="C170" s="3420" t="s">
        <v>
9450</v>
      </c>
      <c r="D170" s="1472" t="str">
        <f t="shared" si="2"/>
        <v>
リンク</v>
      </c>
    </row>
    <row r="171" spans="1:4" ht="20.100000000000001" customHeight="1">
      <c r="A171" s="1468"/>
      <c r="B171" s="1476" t="s">
        <v>
7244</v>
      </c>
      <c r="C171" s="3420" t="s">
        <v>
9450</v>
      </c>
      <c r="D171" s="1472" t="str">
        <f t="shared" si="2"/>
        <v>
リンク</v>
      </c>
    </row>
    <row r="172" spans="1:4" ht="20.100000000000001" customHeight="1">
      <c r="A172" s="1479"/>
      <c r="B172" s="1476" t="s">
        <v>
7245</v>
      </c>
      <c r="C172" s="3420" t="s">
        <v>
9450</v>
      </c>
      <c r="D172" s="1472" t="str">
        <f t="shared" si="2"/>
        <v>
リンク</v>
      </c>
    </row>
    <row r="173" spans="1:4" ht="20.100000000000001" customHeight="1">
      <c r="A173" s="1479"/>
      <c r="B173" s="1476" t="s">
        <v>
7246</v>
      </c>
      <c r="C173" s="3420" t="s">
        <v>
9450</v>
      </c>
      <c r="D173" s="1472" t="str">
        <f t="shared" si="2"/>
        <v>
リンク</v>
      </c>
    </row>
    <row r="174" spans="1:4" ht="20.100000000000001" customHeight="1">
      <c r="A174" s="1479"/>
      <c r="B174" s="1476" t="s">
        <v>
7247</v>
      </c>
      <c r="C174" s="3420" t="s">
        <v>
9450</v>
      </c>
      <c r="D174" s="1472" t="str">
        <f t="shared" si="2"/>
        <v>
リンク</v>
      </c>
    </row>
    <row r="175" spans="1:4" ht="20.100000000000001" customHeight="1">
      <c r="A175" s="1479"/>
      <c r="B175" s="1476" t="s">
        <v>
7248</v>
      </c>
      <c r="C175" s="3420" t="s">
        <v>
9450</v>
      </c>
      <c r="D175" s="1472" t="str">
        <f t="shared" si="2"/>
        <v>
リンク</v>
      </c>
    </row>
    <row r="176" spans="1:4" ht="20.100000000000001" customHeight="1">
      <c r="A176" s="1479"/>
      <c r="B176" s="1476" t="s">
        <v>
7249</v>
      </c>
      <c r="C176" s="3420" t="s">
        <v>
9450</v>
      </c>
      <c r="D176" s="1472" t="str">
        <f t="shared" si="2"/>
        <v>
リンク</v>
      </c>
    </row>
    <row r="177" spans="1:4" ht="20.100000000000001" customHeight="1">
      <c r="A177" s="1479"/>
      <c r="B177" s="1476" t="s">
        <v>
7250</v>
      </c>
      <c r="C177" s="3420" t="s">
        <v>
9450</v>
      </c>
      <c r="D177" s="1472" t="str">
        <f t="shared" si="2"/>
        <v>
リンク</v>
      </c>
    </row>
    <row r="178" spans="1:4" ht="20.100000000000001" customHeight="1">
      <c r="A178" s="1479"/>
      <c r="B178" s="1476" t="s">
        <v>
9524</v>
      </c>
      <c r="C178" s="3420" t="s">
        <v>
9448</v>
      </c>
      <c r="D178" s="1472" t="str">
        <f t="shared" si="2"/>
        <v>
リンク</v>
      </c>
    </row>
    <row r="179" spans="1:4" ht="20.100000000000001" customHeight="1">
      <c r="A179" s="1479"/>
      <c r="B179" s="1483" t="s">
        <v>
7261</v>
      </c>
      <c r="C179" s="3486" t="s">
        <v>
10113</v>
      </c>
      <c r="D179" s="1472" t="str">
        <f t="shared" si="2"/>
        <v>
リンク</v>
      </c>
    </row>
    <row r="180" spans="1:4" ht="20.100000000000001" customHeight="1">
      <c r="A180" s="1479"/>
      <c r="B180" s="1483" t="s">
        <v>
7316</v>
      </c>
      <c r="C180" s="3486" t="s">
        <v>
7630</v>
      </c>
      <c r="D180" s="1472" t="str">
        <f t="shared" si="2"/>
        <v>
リンク</v>
      </c>
    </row>
    <row r="181" spans="1:4" ht="20.100000000000001" customHeight="1">
      <c r="A181" s="1479"/>
      <c r="B181" s="1483" t="s">
        <v>
8917</v>
      </c>
      <c r="C181" s="3486" t="s">
        <v>
8850</v>
      </c>
      <c r="D181" s="1472" t="str">
        <f t="shared" si="2"/>
        <v>
リンク</v>
      </c>
    </row>
    <row r="182" spans="1:4" ht="20.100000000000001" customHeight="1">
      <c r="A182" s="1479"/>
      <c r="B182" s="1483" t="s">
        <v>
8916</v>
      </c>
      <c r="C182" s="3486" t="s">
        <v>
8851</v>
      </c>
      <c r="D182" s="1472" t="str">
        <f t="shared" si="2"/>
        <v>
リンク</v>
      </c>
    </row>
    <row r="183" spans="1:4" ht="20.100000000000001" customHeight="1">
      <c r="A183" s="1479"/>
      <c r="B183" s="1483" t="s">
        <v>
8913</v>
      </c>
      <c r="C183" s="3486" t="s">
        <v>
9187</v>
      </c>
      <c r="D183" s="1472" t="str">
        <f t="shared" si="2"/>
        <v>
リンク</v>
      </c>
    </row>
    <row r="184" spans="1:4" ht="20.100000000000001" customHeight="1">
      <c r="A184" s="1479"/>
      <c r="B184" s="1483" t="s">
        <v>
8915</v>
      </c>
      <c r="C184" s="3486" t="s">
        <v>
9185</v>
      </c>
      <c r="D184" s="1472" t="str">
        <f t="shared" si="2"/>
        <v>
リンク</v>
      </c>
    </row>
    <row r="185" spans="1:4" ht="20.100000000000001" customHeight="1">
      <c r="A185" s="1479"/>
      <c r="B185" s="1483" t="s">
        <v>
8914</v>
      </c>
      <c r="C185" s="3486" t="s">
        <v>
9186</v>
      </c>
      <c r="D185" s="1472" t="str">
        <f t="shared" si="2"/>
        <v>
リンク</v>
      </c>
    </row>
    <row r="186" spans="1:4" ht="20.100000000000001" customHeight="1">
      <c r="A186" s="1479"/>
      <c r="B186" s="1483" t="s">
        <v>
10461</v>
      </c>
      <c r="C186" s="3486" t="s">
        <v>
9574</v>
      </c>
      <c r="D186" s="1472" t="str">
        <f t="shared" ref="D186" si="3">
IF(C186="","",HYPERLINK("#'"&amp;C186&amp;"'!"&amp;"A1","リンク"))</f>
        <v>
リンク</v>
      </c>
    </row>
    <row r="187" spans="1:4" ht="20.100000000000001" customHeight="1">
      <c r="A187" s="1479"/>
      <c r="B187" s="1483" t="s">
        <v>
8909</v>
      </c>
      <c r="C187" s="3962" t="s">
        <v>
9573</v>
      </c>
      <c r="D187" s="1472" t="str">
        <f t="shared" si="2"/>
        <v>
リンク</v>
      </c>
    </row>
    <row r="188" spans="1:4" s="1467" customFormat="1" ht="20.100000000000001" customHeight="1">
      <c r="A188" s="1468" t="s">
        <v>
2348</v>
      </c>
      <c r="B188" s="3487"/>
      <c r="C188" s="3641"/>
      <c r="D188" s="2387" t="str">
        <f t="shared" si="2"/>
        <v/>
      </c>
    </row>
    <row r="189" spans="1:4" ht="20.100000000000001" customHeight="1">
      <c r="A189" s="1479"/>
      <c r="B189" s="1483" t="s">
        <v>
7162</v>
      </c>
      <c r="C189" s="3486" t="s">
        <v>
6974</v>
      </c>
      <c r="D189" s="1472" t="str">
        <f t="shared" ref="D189:D197" si="4">
IF(C189="","",HYPERLINK("#'"&amp;C189&amp;"'!"&amp;"A1","リンク"))</f>
        <v>
リンク</v>
      </c>
    </row>
    <row r="190" spans="1:4" ht="20.100000000000001" customHeight="1">
      <c r="A190" s="1479"/>
      <c r="B190" s="1476" t="s">
        <v>
7573</v>
      </c>
      <c r="C190" s="3420" t="s">
        <v>
6975</v>
      </c>
      <c r="D190" s="1472" t="str">
        <f t="shared" si="4"/>
        <v>
リンク</v>
      </c>
    </row>
    <row r="191" spans="1:4" ht="20.100000000000001" customHeight="1">
      <c r="A191" s="1479"/>
      <c r="B191" s="1483" t="s">
        <v>
7163</v>
      </c>
      <c r="C191" s="3486" t="s">
        <v>
9340</v>
      </c>
      <c r="D191" s="1472" t="str">
        <f t="shared" si="4"/>
        <v>
リンク</v>
      </c>
    </row>
    <row r="192" spans="1:4" ht="20.100000000000001" customHeight="1">
      <c r="A192" s="1479"/>
      <c r="B192" s="1476" t="s">
        <v>
7165</v>
      </c>
      <c r="C192" s="3420" t="s">
        <v>
9328</v>
      </c>
      <c r="D192" s="1472" t="str">
        <f t="shared" si="4"/>
        <v>
リンク</v>
      </c>
    </row>
    <row r="193" spans="1:4" ht="20.100000000000001" customHeight="1">
      <c r="A193" s="1479"/>
      <c r="B193" s="1476" t="s">
        <v>
7168</v>
      </c>
      <c r="C193" s="3420" t="s">
        <v>
9329</v>
      </c>
      <c r="D193" s="1472" t="str">
        <f t="shared" si="4"/>
        <v>
リンク</v>
      </c>
    </row>
    <row r="194" spans="1:4" ht="20.100000000000001" customHeight="1">
      <c r="A194" s="1479"/>
      <c r="B194" s="1476" t="s">
        <v>
7166</v>
      </c>
      <c r="C194" s="3420" t="s">
        <v>
9317</v>
      </c>
      <c r="D194" s="1472" t="str">
        <f t="shared" si="4"/>
        <v>
リンク</v>
      </c>
    </row>
    <row r="195" spans="1:4" ht="20.100000000000001" customHeight="1">
      <c r="A195" s="1479"/>
      <c r="B195" s="1476" t="s">
        <v>
7164</v>
      </c>
      <c r="C195" s="3420" t="s">
        <v>
9333</v>
      </c>
      <c r="D195" s="1472" t="str">
        <f t="shared" si="4"/>
        <v>
リンク</v>
      </c>
    </row>
    <row r="196" spans="1:4" ht="20.100000000000001" customHeight="1">
      <c r="A196" s="1479"/>
      <c r="B196" s="1476"/>
      <c r="C196" s="3420" t="s">
        <v>
9334</v>
      </c>
      <c r="D196" s="1472" t="str">
        <f t="shared" si="4"/>
        <v>
リンク</v>
      </c>
    </row>
    <row r="197" spans="1:4" ht="20.100000000000001" customHeight="1">
      <c r="A197" s="1479"/>
      <c r="B197" s="1476"/>
      <c r="C197" s="3420" t="s">
        <v>
9335</v>
      </c>
      <c r="D197" s="1472" t="str">
        <f t="shared" si="4"/>
        <v>
リンク</v>
      </c>
    </row>
    <row r="198" spans="1:4" ht="20.100000000000001" customHeight="1">
      <c r="A198" s="1479"/>
      <c r="B198" s="1476" t="s">
        <v>
7169</v>
      </c>
      <c r="C198" s="3420" t="s">
        <v>
9318</v>
      </c>
      <c r="D198" s="1472" t="str">
        <f t="shared" ref="D198:D259" si="5">
IF(C198="","",HYPERLINK("#'"&amp;C198&amp;"'!"&amp;"A1","リンク"))</f>
        <v>
リンク</v>
      </c>
    </row>
    <row r="199" spans="1:4" ht="20.100000000000001" customHeight="1">
      <c r="A199" s="1479"/>
      <c r="B199" s="1476" t="s">
        <v>
7170</v>
      </c>
      <c r="C199" s="3420" t="s">
        <v>
9319</v>
      </c>
      <c r="D199" s="1472" t="str">
        <f t="shared" si="5"/>
        <v>
リンク</v>
      </c>
    </row>
    <row r="200" spans="1:4" ht="20.100000000000001" customHeight="1">
      <c r="A200" s="1479"/>
      <c r="B200" s="1476" t="s">
        <v>
7299</v>
      </c>
      <c r="C200" s="3420" t="s">
        <v>
7081</v>
      </c>
      <c r="D200" s="1472" t="str">
        <f t="shared" si="5"/>
        <v>
リンク</v>
      </c>
    </row>
    <row r="201" spans="1:4" ht="20.100000000000001" customHeight="1">
      <c r="A201" s="1479"/>
      <c r="B201" s="1476" t="s">
        <v>
8912</v>
      </c>
      <c r="C201" s="3420" t="s">
        <v>
8911</v>
      </c>
      <c r="D201" s="1472" t="str">
        <f t="shared" si="5"/>
        <v>
リンク</v>
      </c>
    </row>
    <row r="202" spans="1:4" s="1467" customFormat="1" ht="20.100000000000001" customHeight="1">
      <c r="A202" s="1468" t="s">
        <v>
2349</v>
      </c>
      <c r="B202" s="3487"/>
      <c r="C202" s="3641"/>
      <c r="D202" s="2387" t="str">
        <f t="shared" si="5"/>
        <v/>
      </c>
    </row>
    <row r="203" spans="1:4" ht="20.100000000000001" customHeight="1">
      <c r="A203" s="1479"/>
      <c r="B203" s="1483" t="s">
        <v>
5758</v>
      </c>
      <c r="C203" s="3963" t="s">
        <v>
9490</v>
      </c>
      <c r="D203" s="1472" t="str">
        <f t="shared" si="5"/>
        <v>
リンク</v>
      </c>
    </row>
    <row r="204" spans="1:4" ht="20.100000000000001" customHeight="1">
      <c r="A204" s="1479"/>
      <c r="B204" s="1476" t="s">
        <v>
7351</v>
      </c>
      <c r="C204" s="3420" t="s">
        <v>
9239</v>
      </c>
      <c r="D204" s="1472" t="str">
        <f>
IF(C204="","",HYPERLINK("#'"&amp;C204&amp;"'!"&amp;"A1","リンク"))</f>
        <v>
リンク</v>
      </c>
    </row>
    <row r="205" spans="1:4" s="1467" customFormat="1" ht="20.100000000000001" customHeight="1">
      <c r="A205" s="1468" t="s">
        <v>
2350</v>
      </c>
      <c r="B205" s="3487"/>
      <c r="C205" s="3641"/>
      <c r="D205" s="2387" t="str">
        <f t="shared" si="5"/>
        <v/>
      </c>
    </row>
    <row r="206" spans="1:4" ht="20.100000000000001" customHeight="1">
      <c r="A206" s="1479"/>
      <c r="B206" s="1483" t="s">
        <v>
7316</v>
      </c>
      <c r="C206" s="3486" t="s">
        <v>
7630</v>
      </c>
      <c r="D206" s="1472" t="str">
        <f t="shared" si="5"/>
        <v>
リンク</v>
      </c>
    </row>
    <row r="207" spans="1:4" ht="20.100000000000001" customHeight="1">
      <c r="A207" s="1479"/>
      <c r="B207" s="1476" t="s">
        <v>
7348</v>
      </c>
      <c r="C207" s="3420" t="s">
        <v>
7602</v>
      </c>
      <c r="D207" s="1472" t="str">
        <f t="shared" si="5"/>
        <v>
リンク</v>
      </c>
    </row>
    <row r="208" spans="1:4" ht="20.100000000000001" customHeight="1">
      <c r="A208" s="1479"/>
      <c r="B208" s="1476"/>
      <c r="C208" s="3420" t="s">
        <v>
7603</v>
      </c>
      <c r="D208" s="1472" t="str">
        <f t="shared" si="5"/>
        <v>
リンク</v>
      </c>
    </row>
    <row r="209" spans="1:4" ht="20.100000000000001" customHeight="1">
      <c r="A209" s="1479"/>
      <c r="B209" s="1476" t="s">
        <v>
9243</v>
      </c>
      <c r="C209" s="3420" t="s">
        <v>
9236</v>
      </c>
      <c r="D209" s="1472" t="str">
        <f t="shared" si="5"/>
        <v>
リンク</v>
      </c>
    </row>
    <row r="210" spans="1:4" ht="20.100000000000001" customHeight="1">
      <c r="A210" s="1479"/>
      <c r="B210" s="1476" t="s">
        <v>
7349</v>
      </c>
      <c r="C210" s="3420" t="s">
        <v>
9237</v>
      </c>
      <c r="D210" s="1472" t="str">
        <f t="shared" si="5"/>
        <v>
リンク</v>
      </c>
    </row>
    <row r="211" spans="1:4" ht="20.100000000000001" customHeight="1">
      <c r="A211" s="1479"/>
      <c r="B211" s="1476" t="s">
        <v>
7350</v>
      </c>
      <c r="C211" s="3420" t="s">
        <v>
9238</v>
      </c>
      <c r="D211" s="1472" t="str">
        <f t="shared" si="5"/>
        <v>
リンク</v>
      </c>
    </row>
    <row r="212" spans="1:4" ht="20.100000000000001" customHeight="1">
      <c r="A212" s="1479"/>
      <c r="B212" s="1476" t="s">
        <v>
7352</v>
      </c>
      <c r="C212" s="3420" t="s">
        <v>
9240</v>
      </c>
      <c r="D212" s="1472" t="str">
        <f t="shared" si="5"/>
        <v>
リンク</v>
      </c>
    </row>
    <row r="213" spans="1:4" s="1467" customFormat="1" ht="20.100000000000001" customHeight="1">
      <c r="A213" s="1468" t="s">
        <v>
2351</v>
      </c>
      <c r="B213" s="3487"/>
      <c r="C213" s="3641"/>
      <c r="D213" s="2387" t="str">
        <f t="shared" si="5"/>
        <v/>
      </c>
    </row>
    <row r="214" spans="1:4" ht="20.100000000000001" customHeight="1">
      <c r="A214" s="1479"/>
      <c r="B214" s="1483" t="s">
        <v>
5758</v>
      </c>
      <c r="C214" s="3963" t="s">
        <v>
9490</v>
      </c>
      <c r="D214" s="1472" t="str">
        <f t="shared" si="5"/>
        <v>
リンク</v>
      </c>
    </row>
    <row r="215" spans="1:4" s="1467" customFormat="1" ht="20.100000000000001" customHeight="1">
      <c r="A215" s="1468" t="s">
        <v>
2352</v>
      </c>
      <c r="B215" s="3487"/>
      <c r="C215" s="3641"/>
      <c r="D215" s="2387" t="str">
        <f t="shared" si="5"/>
        <v/>
      </c>
    </row>
    <row r="216" spans="1:4" ht="20.100000000000001" customHeight="1">
      <c r="A216" s="1479"/>
      <c r="B216" s="1476" t="s">
        <v>
2319</v>
      </c>
      <c r="C216" s="3420" t="s">
        <v>
7051</v>
      </c>
      <c r="D216" s="1472" t="str">
        <f t="shared" si="5"/>
        <v>
リンク</v>
      </c>
    </row>
    <row r="217" spans="1:4" ht="20.100000000000001" customHeight="1">
      <c r="A217" s="1479"/>
      <c r="B217" s="1476" t="s">
        <v>
2320</v>
      </c>
      <c r="C217" s="3420" t="s">
        <v>
7052</v>
      </c>
      <c r="D217" s="1472" t="str">
        <f t="shared" si="5"/>
        <v>
リンク</v>
      </c>
    </row>
    <row r="218" spans="1:4" ht="20.100000000000001" customHeight="1">
      <c r="A218" s="1479"/>
      <c r="B218" s="1483" t="s">
        <v>
7315</v>
      </c>
      <c r="C218" s="3486" t="s">
        <v>
7097</v>
      </c>
      <c r="D218" s="1472" t="str">
        <f t="shared" si="5"/>
        <v>
リンク</v>
      </c>
    </row>
    <row r="219" spans="1:4" ht="20.100000000000001" customHeight="1">
      <c r="A219" s="1479"/>
      <c r="B219" s="1483" t="s">
        <v>
8898</v>
      </c>
      <c r="C219" s="3963" t="s">
        <v>
8853</v>
      </c>
      <c r="D219" s="1472" t="str">
        <f t="shared" si="5"/>
        <v>
リンク</v>
      </c>
    </row>
    <row r="220" spans="1:4" s="1467" customFormat="1" ht="20.100000000000001" customHeight="1">
      <c r="A220" s="1468" t="s">
        <v>
9091</v>
      </c>
      <c r="B220" s="3487"/>
      <c r="C220" s="3641"/>
      <c r="D220" s="2387" t="str">
        <f t="shared" si="5"/>
        <v/>
      </c>
    </row>
    <row r="221" spans="1:4" s="1467" customFormat="1" ht="20.100000000000001" customHeight="1">
      <c r="A221" s="1468" t="s">
        <v>
2353</v>
      </c>
      <c r="B221" s="3487"/>
      <c r="C221" s="3641"/>
      <c r="D221" s="2387" t="str">
        <f t="shared" si="5"/>
        <v/>
      </c>
    </row>
    <row r="222" spans="1:4" ht="20.100000000000001" customHeight="1">
      <c r="A222" s="1479"/>
      <c r="B222" s="1483" t="s">
        <v>
7209</v>
      </c>
      <c r="C222" s="3486" t="s">
        <v>
7015</v>
      </c>
      <c r="D222" s="1472" t="str">
        <f t="shared" si="5"/>
        <v>
リンク</v>
      </c>
    </row>
    <row r="223" spans="1:4" ht="20.100000000000001" customHeight="1">
      <c r="A223" s="1479"/>
      <c r="B223" s="1476" t="s">
        <v>
7211</v>
      </c>
      <c r="C223" s="3420" t="s">
        <v>
7604</v>
      </c>
      <c r="D223" s="1472" t="str">
        <f t="shared" si="5"/>
        <v>
リンク</v>
      </c>
    </row>
    <row r="224" spans="1:4" ht="20.100000000000001" customHeight="1">
      <c r="A224" s="1479"/>
      <c r="B224" s="1476"/>
      <c r="C224" s="3420" t="s">
        <v>
7605</v>
      </c>
      <c r="D224" s="1472" t="str">
        <f t="shared" si="5"/>
        <v>
リンク</v>
      </c>
    </row>
    <row r="225" spans="1:4" ht="20.100000000000001" customHeight="1">
      <c r="A225" s="1479"/>
      <c r="B225" s="1476"/>
      <c r="C225" s="3420" t="s">
        <v>
7606</v>
      </c>
      <c r="D225" s="1472" t="str">
        <f t="shared" si="5"/>
        <v>
リンク</v>
      </c>
    </row>
    <row r="226" spans="1:4" ht="20.100000000000001" customHeight="1">
      <c r="A226" s="1479"/>
      <c r="B226" s="1476"/>
      <c r="C226" s="3420" t="s">
        <v>
7607</v>
      </c>
      <c r="D226" s="1472" t="str">
        <f t="shared" si="5"/>
        <v>
リンク</v>
      </c>
    </row>
    <row r="227" spans="1:4" ht="20.100000000000001" customHeight="1">
      <c r="A227" s="1479"/>
      <c r="B227" s="1476" t="s">
        <v>
2318</v>
      </c>
      <c r="C227" s="3420" t="s">
        <v>
7045</v>
      </c>
      <c r="D227" s="1472" t="str">
        <f t="shared" si="5"/>
        <v>
リンク</v>
      </c>
    </row>
    <row r="228" spans="1:4" ht="20.100000000000001" customHeight="1">
      <c r="A228" s="1479"/>
      <c r="B228" s="1476" t="s">
        <v>
7256</v>
      </c>
      <c r="C228" s="3420" t="s">
        <v>
7046</v>
      </c>
      <c r="D228" s="1472" t="str">
        <f t="shared" si="5"/>
        <v>
リンク</v>
      </c>
    </row>
    <row r="229" spans="1:4" ht="20.100000000000001" customHeight="1">
      <c r="A229" s="1479"/>
      <c r="B229" s="1476" t="s">
        <v>
7257</v>
      </c>
      <c r="C229" s="3420" t="s">
        <v>
7047</v>
      </c>
      <c r="D229" s="1472" t="str">
        <f t="shared" si="5"/>
        <v>
リンク</v>
      </c>
    </row>
    <row r="230" spans="1:4" ht="20.100000000000001" customHeight="1">
      <c r="A230" s="1479"/>
      <c r="B230" s="1476" t="s">
        <v>
7258</v>
      </c>
      <c r="C230" s="3420" t="s">
        <v>
7048</v>
      </c>
      <c r="D230" s="1472" t="str">
        <f t="shared" si="5"/>
        <v>
リンク</v>
      </c>
    </row>
    <row r="231" spans="1:4" ht="20.100000000000001" customHeight="1">
      <c r="A231" s="1479"/>
      <c r="B231" s="1476" t="s">
        <v>
6564</v>
      </c>
      <c r="C231" s="3420" t="s">
        <v>
10108</v>
      </c>
      <c r="D231" s="1472" t="str">
        <f t="shared" si="5"/>
        <v>
リンク</v>
      </c>
    </row>
    <row r="232" spans="1:4" ht="20.100000000000001" customHeight="1">
      <c r="A232" s="1479"/>
      <c r="B232" s="1483" t="s">
        <v>
7315</v>
      </c>
      <c r="C232" s="3486" t="s">
        <v>
7097</v>
      </c>
      <c r="D232" s="1472" t="str">
        <f t="shared" si="5"/>
        <v>
リンク</v>
      </c>
    </row>
    <row r="233" spans="1:4" ht="20.100000000000001" customHeight="1">
      <c r="A233" s="1479"/>
      <c r="B233" s="1483" t="s">
        <v>
7334</v>
      </c>
      <c r="C233" s="3486" t="s">
        <v>
9404</v>
      </c>
      <c r="D233" s="1472" t="str">
        <f t="shared" si="5"/>
        <v>
リンク</v>
      </c>
    </row>
    <row r="234" spans="1:4" ht="20.100000000000001" customHeight="1">
      <c r="A234" s="1479"/>
      <c r="B234" s="1483" t="s">
        <v>
5758</v>
      </c>
      <c r="C234" s="3963" t="s">
        <v>
9490</v>
      </c>
      <c r="D234" s="1472" t="str">
        <f t="shared" si="5"/>
        <v>
リンク</v>
      </c>
    </row>
    <row r="235" spans="1:4" ht="20.100000000000001" customHeight="1">
      <c r="A235" s="1479"/>
      <c r="B235" s="1483" t="s">
        <v>
8898</v>
      </c>
      <c r="C235" s="3963" t="s">
        <v>
8853</v>
      </c>
      <c r="D235" s="1472" t="str">
        <f t="shared" si="5"/>
        <v>
リンク</v>
      </c>
    </row>
    <row r="236" spans="1:4" s="1467" customFormat="1" ht="20.100000000000001" customHeight="1">
      <c r="A236" s="1468" t="s">
        <v>
2354</v>
      </c>
      <c r="B236" s="3487"/>
      <c r="C236" s="3641"/>
      <c r="D236" s="2387" t="str">
        <f t="shared" si="5"/>
        <v/>
      </c>
    </row>
    <row r="237" spans="1:4" ht="20.100000000000001" customHeight="1">
      <c r="A237" s="1479"/>
      <c r="B237" s="3473" t="s">
        <v>
7540</v>
      </c>
      <c r="C237" s="3642" t="s">
        <v>
7017</v>
      </c>
      <c r="D237" s="1472" t="str">
        <f t="shared" si="5"/>
        <v>
リンク</v>
      </c>
    </row>
    <row r="238" spans="1:4" s="1467" customFormat="1" ht="20.100000000000001" customHeight="1">
      <c r="A238" s="1468" t="s">
        <v>
2355</v>
      </c>
      <c r="B238" s="3487"/>
      <c r="C238" s="3641"/>
      <c r="D238" s="2387" t="str">
        <f t="shared" si="5"/>
        <v/>
      </c>
    </row>
    <row r="239" spans="1:4" ht="20.100000000000001" customHeight="1">
      <c r="A239" s="1479"/>
      <c r="B239" s="1476" t="s">
        <v>
7259</v>
      </c>
      <c r="C239" s="3420" t="s">
        <v>
7049</v>
      </c>
      <c r="D239" s="1472" t="str">
        <f t="shared" si="5"/>
        <v>
リンク</v>
      </c>
    </row>
    <row r="240" spans="1:4" ht="20.100000000000001" customHeight="1">
      <c r="A240" s="1479"/>
      <c r="B240" s="1476" t="s">
        <v>
7260</v>
      </c>
      <c r="C240" s="3420" t="s">
        <v>
7050</v>
      </c>
      <c r="D240" s="1472" t="str">
        <f t="shared" si="5"/>
        <v>
リンク</v>
      </c>
    </row>
    <row r="241" spans="1:4" ht="20.100000000000001" customHeight="1">
      <c r="A241" s="1479"/>
      <c r="B241" s="1483" t="s">
        <v>
8898</v>
      </c>
      <c r="C241" s="3963" t="s">
        <v>
8853</v>
      </c>
      <c r="D241" s="1472" t="str">
        <f t="shared" si="5"/>
        <v>
リンク</v>
      </c>
    </row>
    <row r="242" spans="1:4" s="1467" customFormat="1" ht="20.100000000000001" customHeight="1">
      <c r="A242" s="1468" t="s">
        <v>
9092</v>
      </c>
      <c r="B242" s="3487"/>
      <c r="C242" s="3641"/>
      <c r="D242" s="2387" t="str">
        <f t="shared" si="5"/>
        <v/>
      </c>
    </row>
    <row r="243" spans="1:4" s="1467" customFormat="1" ht="20.100000000000001" customHeight="1">
      <c r="A243" s="1468" t="s">
        <v>
2356</v>
      </c>
      <c r="B243" s="3487"/>
      <c r="C243" s="3641"/>
      <c r="D243" s="2387" t="str">
        <f t="shared" si="5"/>
        <v/>
      </c>
    </row>
    <row r="244" spans="1:4" ht="20.100000000000001" customHeight="1">
      <c r="A244" s="1479"/>
      <c r="B244" s="1476" t="s">
        <v>
7210</v>
      </c>
      <c r="C244" s="3420" t="s">
        <v>
7016</v>
      </c>
      <c r="D244" s="1472" t="str">
        <f t="shared" si="5"/>
        <v>
リンク</v>
      </c>
    </row>
    <row r="245" spans="1:4" ht="20.100000000000001" customHeight="1">
      <c r="A245" s="1479"/>
      <c r="B245" s="1476" t="s">
        <v>
7381</v>
      </c>
      <c r="C245" s="3420" t="s">
        <v>
9421</v>
      </c>
      <c r="D245" s="1472" t="str">
        <f t="shared" si="5"/>
        <v>
リンク</v>
      </c>
    </row>
    <row r="246" spans="1:4" ht="20.100000000000001" customHeight="1">
      <c r="A246" s="1479"/>
      <c r="B246" s="1476" t="s">
        <v>
7382</v>
      </c>
      <c r="C246" s="3420" t="s">
        <v>
9422</v>
      </c>
      <c r="D246" s="1472" t="str">
        <f t="shared" si="5"/>
        <v>
リンク</v>
      </c>
    </row>
    <row r="247" spans="1:4" ht="20.100000000000001" customHeight="1">
      <c r="A247" s="1479"/>
      <c r="B247" s="1476" t="s">
        <v>
7383</v>
      </c>
      <c r="C247" s="3420" t="s">
        <v>
7151</v>
      </c>
      <c r="D247" s="1472" t="str">
        <f t="shared" si="5"/>
        <v>
リンク</v>
      </c>
    </row>
    <row r="248" spans="1:4" ht="20.100000000000001" customHeight="1">
      <c r="A248" s="1479"/>
      <c r="B248" s="1476" t="s">
        <v>
7384</v>
      </c>
      <c r="C248" s="3420" t="s">
        <v>
7152</v>
      </c>
      <c r="D248" s="1472" t="str">
        <f t="shared" si="5"/>
        <v>
リンク</v>
      </c>
    </row>
    <row r="249" spans="1:4" ht="20.100000000000001" customHeight="1">
      <c r="A249" s="1479"/>
      <c r="B249" s="1476" t="s">
        <v>
7608</v>
      </c>
      <c r="C249" s="3420" t="s">
        <v>
7509</v>
      </c>
      <c r="D249" s="1472" t="str">
        <f t="shared" si="5"/>
        <v>
リンク</v>
      </c>
    </row>
    <row r="250" spans="1:4" ht="20.100000000000001" customHeight="1">
      <c r="A250" s="1479"/>
      <c r="B250" s="1476" t="s">
        <v>
7609</v>
      </c>
      <c r="C250" s="3420" t="s">
        <v>
7510</v>
      </c>
      <c r="D250" s="1472" t="str">
        <f t="shared" si="5"/>
        <v>
リンク</v>
      </c>
    </row>
    <row r="251" spans="1:4" ht="20.100000000000001" customHeight="1">
      <c r="A251" s="1479"/>
      <c r="B251" s="1476" t="s">
        <v>
7610</v>
      </c>
      <c r="C251" s="3420" t="s">
        <v>
7157</v>
      </c>
      <c r="D251" s="1472" t="str">
        <f t="shared" si="5"/>
        <v>
リンク</v>
      </c>
    </row>
    <row r="252" spans="1:4" ht="20.100000000000001" customHeight="1">
      <c r="A252" s="1479"/>
      <c r="B252" s="1476" t="s">
        <v>
7389</v>
      </c>
      <c r="C252" s="3420" t="s">
        <v>
7158</v>
      </c>
      <c r="D252" s="1472" t="str">
        <f t="shared" si="5"/>
        <v>
リンク</v>
      </c>
    </row>
    <row r="253" spans="1:4" ht="20.100000000000001" customHeight="1">
      <c r="A253" s="1479"/>
      <c r="B253" s="1476" t="s">
        <v>
7390</v>
      </c>
      <c r="C253" s="3420" t="s">
        <v>
7159</v>
      </c>
      <c r="D253" s="1472" t="str">
        <f t="shared" si="5"/>
        <v>
リンク</v>
      </c>
    </row>
    <row r="254" spans="1:4" ht="20.100000000000001" customHeight="1">
      <c r="A254" s="1479"/>
      <c r="B254" s="1476" t="s">
        <v>
7391</v>
      </c>
      <c r="C254" s="3420" t="s">
        <v>
7160</v>
      </c>
      <c r="D254" s="1472" t="str">
        <f t="shared" si="5"/>
        <v>
リンク</v>
      </c>
    </row>
    <row r="255" spans="1:4" ht="20.100000000000001" customHeight="1">
      <c r="A255" s="1479"/>
      <c r="B255" s="1476" t="s">
        <v>
7392</v>
      </c>
      <c r="C255" s="3420" t="s">
        <v>
7161</v>
      </c>
      <c r="D255" s="1472" t="str">
        <f t="shared" si="5"/>
        <v>
リンク</v>
      </c>
    </row>
    <row r="256" spans="1:4" ht="20.100000000000001" customHeight="1">
      <c r="A256" s="1479"/>
      <c r="B256" s="1476" t="s">
        <v>
7611</v>
      </c>
      <c r="C256" s="3420" t="s">
        <v>
7514</v>
      </c>
      <c r="D256" s="1472" t="str">
        <f t="shared" si="5"/>
        <v>
リンク</v>
      </c>
    </row>
    <row r="257" spans="1:4" s="1467" customFormat="1" ht="20.100000000000001" customHeight="1">
      <c r="A257" s="1468" t="s">
        <v>
2357</v>
      </c>
      <c r="B257" s="3487"/>
      <c r="C257" s="3641"/>
      <c r="D257" s="2387" t="str">
        <f t="shared" si="5"/>
        <v/>
      </c>
    </row>
    <row r="258" spans="1:4" ht="20.100000000000001" customHeight="1">
      <c r="A258" s="1479"/>
      <c r="B258" s="1476" t="s">
        <v>
7269</v>
      </c>
      <c r="C258" s="3420" t="s">
        <v>
9201</v>
      </c>
      <c r="D258" s="1472" t="str">
        <f t="shared" si="5"/>
        <v>
リンク</v>
      </c>
    </row>
    <row r="259" spans="1:4" ht="20.100000000000001" customHeight="1">
      <c r="A259" s="1479"/>
      <c r="B259" s="1476" t="s">
        <v>
7373</v>
      </c>
      <c r="C259" s="3420" t="s">
        <v>
7142</v>
      </c>
      <c r="D259" s="1472" t="str">
        <f t="shared" si="5"/>
        <v>
リンク</v>
      </c>
    </row>
    <row r="260" spans="1:4" ht="20.100000000000001" customHeight="1">
      <c r="A260" s="1479"/>
      <c r="B260" s="1476" t="s">
        <v>
7374</v>
      </c>
      <c r="C260" s="3420" t="s">
        <v>
7143</v>
      </c>
      <c r="D260" s="1472" t="str">
        <f t="shared" ref="D260:D320" si="6">
IF(C260="","",HYPERLINK("#'"&amp;C260&amp;"'!"&amp;"A1","リンク"))</f>
        <v>
リンク</v>
      </c>
    </row>
    <row r="261" spans="1:4" ht="20.100000000000001" customHeight="1">
      <c r="A261" s="1479"/>
      <c r="B261" s="1476" t="s">
        <v>
8910</v>
      </c>
      <c r="C261" s="3420" t="s">
        <v>
9571</v>
      </c>
      <c r="D261" s="1472" t="str">
        <f t="shared" si="6"/>
        <v>
リンク</v>
      </c>
    </row>
    <row r="262" spans="1:4" s="1467" customFormat="1" ht="20.100000000000001" customHeight="1">
      <c r="A262" s="1468" t="s">
        <v>
2358</v>
      </c>
      <c r="B262" s="3487"/>
      <c r="C262" s="3641"/>
      <c r="D262" s="2387" t="str">
        <f t="shared" si="6"/>
        <v/>
      </c>
    </row>
    <row r="263" spans="1:4" ht="20.100000000000001" customHeight="1">
      <c r="A263" s="1479"/>
      <c r="B263" s="1476" t="s">
        <v>
7508</v>
      </c>
      <c r="C263" s="3420" t="s">
        <v>
7144</v>
      </c>
      <c r="D263" s="1472" t="str">
        <f t="shared" si="6"/>
        <v>
リンク</v>
      </c>
    </row>
    <row r="264" spans="1:4" ht="20.100000000000001" customHeight="1">
      <c r="A264" s="1479"/>
      <c r="B264" s="1476" t="s">
        <v>
7612</v>
      </c>
      <c r="C264" s="3420" t="s">
        <v>
7145</v>
      </c>
      <c r="D264" s="1472" t="str">
        <f t="shared" si="6"/>
        <v>
リンク</v>
      </c>
    </row>
    <row r="265" spans="1:4" ht="20.100000000000001" customHeight="1">
      <c r="A265" s="1479"/>
      <c r="B265" s="1476" t="s">
        <v>
7376</v>
      </c>
      <c r="C265" s="3420" t="s">
        <v>
7147</v>
      </c>
      <c r="D265" s="1472" t="str">
        <f t="shared" si="6"/>
        <v>
リンク</v>
      </c>
    </row>
    <row r="266" spans="1:4" ht="20.100000000000001" customHeight="1">
      <c r="A266" s="1479"/>
      <c r="B266" s="1476" t="s">
        <v>
7378</v>
      </c>
      <c r="C266" s="3420" t="s">
        <v>
7149</v>
      </c>
      <c r="D266" s="1472" t="str">
        <f t="shared" si="6"/>
        <v>
リンク</v>
      </c>
    </row>
    <row r="267" spans="1:4" ht="20.100000000000001" customHeight="1">
      <c r="A267" s="1479"/>
      <c r="B267" s="1483" t="s">
        <v>
8900</v>
      </c>
      <c r="C267" s="3486" t="s">
        <v>
8899</v>
      </c>
      <c r="D267" s="1472" t="str">
        <f t="shared" si="6"/>
        <v>
リンク</v>
      </c>
    </row>
    <row r="268" spans="1:4" s="1467" customFormat="1" ht="20.100000000000001" customHeight="1">
      <c r="A268" s="1468" t="s">
        <v>
9093</v>
      </c>
      <c r="B268" s="3487"/>
      <c r="C268" s="3641"/>
      <c r="D268" s="2387" t="str">
        <f t="shared" si="6"/>
        <v/>
      </c>
    </row>
    <row r="269" spans="1:4" s="1467" customFormat="1" ht="20.100000000000001" customHeight="1">
      <c r="A269" s="1468" t="s">
        <v>
2359</v>
      </c>
      <c r="B269" s="3487"/>
      <c r="C269" s="3641"/>
      <c r="D269" s="2387" t="str">
        <f t="shared" si="6"/>
        <v/>
      </c>
    </row>
    <row r="270" spans="1:4" ht="20.100000000000001" customHeight="1">
      <c r="A270" s="1479"/>
      <c r="B270" s="1476" t="s">
        <v>
7167</v>
      </c>
      <c r="C270" s="3420" t="s">
        <v>
9316</v>
      </c>
      <c r="D270" s="1472" t="str">
        <f t="shared" si="6"/>
        <v>
リンク</v>
      </c>
    </row>
    <row r="271" spans="1:4" ht="20.100000000000001" customHeight="1">
      <c r="A271" s="1479"/>
      <c r="B271" s="1476" t="s">
        <v>
7275</v>
      </c>
      <c r="C271" s="3420" t="s">
        <v>
7059</v>
      </c>
      <c r="D271" s="1472" t="str">
        <f t="shared" si="6"/>
        <v>
リンク</v>
      </c>
    </row>
    <row r="272" spans="1:4" ht="20.100000000000001" customHeight="1">
      <c r="A272" s="1479"/>
      <c r="B272" s="1476" t="s">
        <v>
7276</v>
      </c>
      <c r="C272" s="3420" t="s">
        <v>
7453</v>
      </c>
      <c r="D272" s="1472" t="str">
        <f t="shared" si="6"/>
        <v>
リンク</v>
      </c>
    </row>
    <row r="273" spans="1:4" ht="20.100000000000001" customHeight="1">
      <c r="A273" s="1479"/>
      <c r="B273" s="1476" t="s">
        <v>
7286</v>
      </c>
      <c r="C273" s="3420" t="s">
        <v>
7069</v>
      </c>
      <c r="D273" s="1472" t="str">
        <f t="shared" si="6"/>
        <v>
リンク</v>
      </c>
    </row>
    <row r="274" spans="1:4" ht="20.100000000000001" customHeight="1">
      <c r="A274" s="1479"/>
      <c r="B274" s="1476" t="s">
        <v>
7289</v>
      </c>
      <c r="C274" s="3420" t="s">
        <v>
7072</v>
      </c>
      <c r="D274" s="1472" t="str">
        <f t="shared" si="6"/>
        <v>
リンク</v>
      </c>
    </row>
    <row r="275" spans="1:4" ht="20.100000000000001" customHeight="1">
      <c r="A275" s="1479"/>
      <c r="B275" s="1476" t="s">
        <v>
7299</v>
      </c>
      <c r="C275" s="3420" t="s">
        <v>
7081</v>
      </c>
      <c r="D275" s="1472" t="str">
        <f t="shared" si="6"/>
        <v>
リンク</v>
      </c>
    </row>
    <row r="276" spans="1:4" ht="20.100000000000001" customHeight="1">
      <c r="A276" s="1479"/>
      <c r="B276" s="1483" t="s">
        <v>
7300</v>
      </c>
      <c r="C276" s="3486" t="s">
        <v>
7082</v>
      </c>
      <c r="D276" s="1472" t="str">
        <f t="shared" si="6"/>
        <v>
リンク</v>
      </c>
    </row>
    <row r="277" spans="1:4" ht="20.100000000000001" customHeight="1">
      <c r="A277" s="1479"/>
      <c r="B277" s="1483" t="s">
        <v>
7304</v>
      </c>
      <c r="C277" s="3486" t="s">
        <v>
7086</v>
      </c>
      <c r="D277" s="1472" t="str">
        <f t="shared" si="6"/>
        <v>
リンク</v>
      </c>
    </row>
    <row r="278" spans="1:4" ht="20.100000000000001" customHeight="1">
      <c r="A278" s="1479"/>
      <c r="B278" s="1476" t="s">
        <v>
7306</v>
      </c>
      <c r="C278" s="3420" t="s">
        <v>
9389</v>
      </c>
      <c r="D278" s="1472" t="str">
        <f t="shared" si="6"/>
        <v>
リンク</v>
      </c>
    </row>
    <row r="279" spans="1:4" ht="20.100000000000001" customHeight="1">
      <c r="A279" s="1479"/>
      <c r="B279" s="1476" t="s">
        <v>
7307</v>
      </c>
      <c r="C279" s="3486" t="s">
        <v>
10405</v>
      </c>
      <c r="D279" s="1472" t="str">
        <f t="shared" si="6"/>
        <v>
リンク</v>
      </c>
    </row>
    <row r="280" spans="1:4" ht="20.100000000000001" customHeight="1">
      <c r="A280" s="1479"/>
      <c r="B280" s="1476"/>
      <c r="C280" s="3486" t="s">
        <v>
10404</v>
      </c>
      <c r="D280" s="1472" t="str">
        <f t="shared" ref="D280" si="7">
IF(C280="","",HYPERLINK("#'"&amp;C280&amp;"'!"&amp;"A1","リンク"))</f>
        <v>
リンク</v>
      </c>
    </row>
    <row r="281" spans="1:4" ht="20.100000000000001" customHeight="1">
      <c r="A281" s="1479"/>
      <c r="B281" s="1483" t="s">
        <v>
7315</v>
      </c>
      <c r="C281" s="3486" t="s">
        <v>
7097</v>
      </c>
      <c r="D281" s="1472" t="str">
        <f t="shared" si="6"/>
        <v>
リンク</v>
      </c>
    </row>
    <row r="282" spans="1:4" ht="20.100000000000001" customHeight="1">
      <c r="A282" s="1479"/>
      <c r="B282" s="1483" t="s">
        <v>
7316</v>
      </c>
      <c r="C282" s="3486" t="s">
        <v>
7098</v>
      </c>
      <c r="D282" s="1472" t="str">
        <f t="shared" si="6"/>
        <v>
リンク</v>
      </c>
    </row>
    <row r="283" spans="1:4" ht="20.100000000000001" customHeight="1">
      <c r="A283" s="1479"/>
      <c r="B283" s="1483" t="s">
        <v>
5758</v>
      </c>
      <c r="C283" s="3963" t="s">
        <v>
9490</v>
      </c>
      <c r="D283" s="1472" t="str">
        <f t="shared" si="6"/>
        <v>
リンク</v>
      </c>
    </row>
    <row r="284" spans="1:4" s="1467" customFormat="1" ht="20.100000000000001" customHeight="1">
      <c r="A284" s="1468" t="s">
        <v>
2360</v>
      </c>
      <c r="B284" s="3487"/>
      <c r="C284" s="3641"/>
      <c r="D284" s="2387" t="str">
        <f t="shared" si="6"/>
        <v/>
      </c>
    </row>
    <row r="285" spans="1:4" ht="20.100000000000001" customHeight="1">
      <c r="A285" s="1479"/>
      <c r="B285" s="1483" t="s">
        <v>
9522</v>
      </c>
      <c r="C285" s="3486" t="s">
        <v>
9449</v>
      </c>
      <c r="D285" s="1472" t="str">
        <f t="shared" si="6"/>
        <v>
リンク</v>
      </c>
    </row>
    <row r="286" spans="1:4" ht="20.100000000000001" customHeight="1">
      <c r="A286" s="1479"/>
      <c r="B286" s="1476" t="s">
        <v>
7293</v>
      </c>
      <c r="C286" s="3420" t="s">
        <v>
7076</v>
      </c>
      <c r="D286" s="1472" t="str">
        <f t="shared" si="6"/>
        <v>
リンク</v>
      </c>
    </row>
    <row r="287" spans="1:4" ht="20.100000000000001" customHeight="1">
      <c r="A287" s="1479"/>
      <c r="B287" s="1476" t="s">
        <v>
7294</v>
      </c>
      <c r="C287" s="3420" t="s">
        <v>
7077</v>
      </c>
      <c r="D287" s="1472" t="str">
        <f t="shared" si="6"/>
        <v>
リンク</v>
      </c>
    </row>
    <row r="288" spans="1:4" ht="20.100000000000001" customHeight="1">
      <c r="A288" s="1479"/>
      <c r="B288" s="1476" t="s">
        <v>
7295</v>
      </c>
      <c r="C288" s="3420" t="s">
        <v>
7078</v>
      </c>
      <c r="D288" s="1472" t="str">
        <f t="shared" si="6"/>
        <v>
リンク</v>
      </c>
    </row>
    <row r="289" spans="1:4" ht="20.100000000000001" customHeight="1">
      <c r="A289" s="1479"/>
      <c r="B289" s="1483" t="s">
        <v>
7300</v>
      </c>
      <c r="C289" s="3486" t="s">
        <v>
7082</v>
      </c>
      <c r="D289" s="1472" t="str">
        <f t="shared" si="6"/>
        <v>
リンク</v>
      </c>
    </row>
    <row r="290" spans="1:4" ht="20.100000000000001" customHeight="1">
      <c r="A290" s="1479"/>
      <c r="B290" s="1476" t="s">
        <v>
7305</v>
      </c>
      <c r="C290" s="3420" t="s">
        <v>
7087</v>
      </c>
      <c r="D290" s="1472" t="str">
        <f t="shared" si="6"/>
        <v>
リンク</v>
      </c>
    </row>
    <row r="291" spans="1:4" ht="20.100000000000001" customHeight="1">
      <c r="A291" s="1468"/>
      <c r="B291" s="1476" t="s">
        <v>
7308</v>
      </c>
      <c r="C291" s="3420" t="s">
        <v>
9388</v>
      </c>
      <c r="D291" s="1472" t="str">
        <f t="shared" si="6"/>
        <v>
リンク</v>
      </c>
    </row>
    <row r="292" spans="1:4" ht="20.100000000000001" customHeight="1">
      <c r="A292" s="1468"/>
      <c r="B292" s="1483" t="s">
        <v>
7315</v>
      </c>
      <c r="C292" s="3486" t="s">
        <v>
7097</v>
      </c>
      <c r="D292" s="1472" t="str">
        <f t="shared" si="6"/>
        <v>
リンク</v>
      </c>
    </row>
    <row r="293" spans="1:4" ht="20.100000000000001" customHeight="1">
      <c r="A293" s="1468"/>
      <c r="B293" s="1483" t="s">
        <v>
7316</v>
      </c>
      <c r="C293" s="3486" t="s">
        <v>
7098</v>
      </c>
      <c r="D293" s="1472" t="str">
        <f t="shared" si="6"/>
        <v>
リンク</v>
      </c>
    </row>
    <row r="294" spans="1:4" ht="20.100000000000001" customHeight="1">
      <c r="A294" s="1479"/>
      <c r="B294" s="1483" t="s">
        <v>
8909</v>
      </c>
      <c r="C294" s="3962" t="s">
        <v>
9573</v>
      </c>
      <c r="D294" s="1472" t="str">
        <f t="shared" si="6"/>
        <v>
リンク</v>
      </c>
    </row>
    <row r="295" spans="1:4" s="1467" customFormat="1" ht="20.100000000000001" customHeight="1">
      <c r="A295" s="1468" t="s">
        <v>
2361</v>
      </c>
      <c r="B295" s="3487"/>
      <c r="C295" s="3641"/>
      <c r="D295" s="2387" t="str">
        <f t="shared" si="6"/>
        <v/>
      </c>
    </row>
    <row r="296" spans="1:4" ht="20.100000000000001" customHeight="1">
      <c r="A296" s="1479"/>
      <c r="B296" s="1476" t="s">
        <v>
7290</v>
      </c>
      <c r="C296" s="3420" t="s">
        <v>
7073</v>
      </c>
      <c r="D296" s="1472" t="str">
        <f t="shared" si="6"/>
        <v>
リンク</v>
      </c>
    </row>
    <row r="297" spans="1:4" ht="20.100000000000001" customHeight="1">
      <c r="A297" s="1479"/>
      <c r="B297" s="1476" t="s">
        <v>
7291</v>
      </c>
      <c r="C297" s="3420" t="s">
        <v>
7074</v>
      </c>
      <c r="D297" s="1472" t="str">
        <f t="shared" si="6"/>
        <v>
リンク</v>
      </c>
    </row>
    <row r="298" spans="1:4" ht="20.100000000000001" customHeight="1">
      <c r="A298" s="1479"/>
      <c r="B298" s="1476" t="s">
        <v>
7292</v>
      </c>
      <c r="C298" s="3420" t="s">
        <v>
7075</v>
      </c>
      <c r="D298" s="1472" t="str">
        <f t="shared" si="6"/>
        <v>
リンク</v>
      </c>
    </row>
    <row r="299" spans="1:4" ht="20.100000000000001" customHeight="1">
      <c r="A299" s="1479"/>
      <c r="B299" s="1483" t="s">
        <v>
7300</v>
      </c>
      <c r="C299" s="3486" t="s">
        <v>
7082</v>
      </c>
      <c r="D299" s="1472" t="str">
        <f t="shared" si="6"/>
        <v>
リンク</v>
      </c>
    </row>
    <row r="300" spans="1:4" ht="20.100000000000001" customHeight="1">
      <c r="A300" s="1479"/>
      <c r="B300" s="1476" t="s">
        <v>
7309</v>
      </c>
      <c r="C300" s="3420" t="s">
        <v>
7090</v>
      </c>
      <c r="D300" s="1472" t="str">
        <f t="shared" si="6"/>
        <v>
リンク</v>
      </c>
    </row>
    <row r="301" spans="1:4" ht="20.100000000000001" customHeight="1">
      <c r="A301" s="1479"/>
      <c r="B301" s="1476" t="s">
        <v>
7310</v>
      </c>
      <c r="C301" s="3420" t="s">
        <v>
7091</v>
      </c>
      <c r="D301" s="1472" t="str">
        <f t="shared" si="6"/>
        <v>
リンク</v>
      </c>
    </row>
    <row r="302" spans="1:4" ht="20.100000000000001" customHeight="1">
      <c r="A302" s="1479"/>
      <c r="B302" s="1476" t="s">
        <v>
7311</v>
      </c>
      <c r="C302" s="3420" t="s">
        <v>
7092</v>
      </c>
      <c r="D302" s="1472" t="str">
        <f t="shared" si="6"/>
        <v>
リンク</v>
      </c>
    </row>
    <row r="303" spans="1:4" ht="20.100000000000001" customHeight="1">
      <c r="A303" s="1479"/>
      <c r="B303" s="1483" t="s">
        <v>
7315</v>
      </c>
      <c r="C303" s="3486" t="s">
        <v>
7097</v>
      </c>
      <c r="D303" s="1472" t="str">
        <f t="shared" si="6"/>
        <v>
リンク</v>
      </c>
    </row>
    <row r="304" spans="1:4" ht="20.100000000000001" customHeight="1">
      <c r="A304" s="1479"/>
      <c r="B304" s="1483" t="s">
        <v>
5758</v>
      </c>
      <c r="C304" s="3963" t="s">
        <v>
9490</v>
      </c>
      <c r="D304" s="1472" t="str">
        <f t="shared" si="6"/>
        <v>
リンク</v>
      </c>
    </row>
    <row r="305" spans="1:4" ht="20.100000000000001" customHeight="1">
      <c r="A305" s="1479"/>
      <c r="B305" s="1483" t="s">
        <v>
8909</v>
      </c>
      <c r="C305" s="3962" t="s">
        <v>
9573</v>
      </c>
      <c r="D305" s="1472" t="str">
        <f t="shared" si="6"/>
        <v>
リンク</v>
      </c>
    </row>
    <row r="306" spans="1:4" s="1467" customFormat="1" ht="20.100000000000001" customHeight="1">
      <c r="A306" s="1468" t="s">
        <v>
2362</v>
      </c>
      <c r="B306" s="3487"/>
      <c r="C306" s="3641"/>
      <c r="D306" s="2387" t="str">
        <f t="shared" si="6"/>
        <v/>
      </c>
    </row>
    <row r="307" spans="1:4" ht="20.100000000000001" customHeight="1">
      <c r="A307" s="1479"/>
      <c r="B307" s="1483" t="s">
        <v>
7300</v>
      </c>
      <c r="C307" s="3486" t="s">
        <v>
7082</v>
      </c>
      <c r="D307" s="1472" t="str">
        <f t="shared" si="6"/>
        <v>
リンク</v>
      </c>
    </row>
    <row r="308" spans="1:4" ht="20.100000000000001" customHeight="1">
      <c r="A308" s="1479"/>
      <c r="B308" s="1476" t="s">
        <v>
7309</v>
      </c>
      <c r="C308" s="3420" t="s">
        <v>
7090</v>
      </c>
      <c r="D308" s="1472" t="str">
        <f t="shared" si="6"/>
        <v>
リンク</v>
      </c>
    </row>
    <row r="309" spans="1:4" ht="20.100000000000001" customHeight="1">
      <c r="A309" s="1479"/>
      <c r="B309" s="1483" t="s">
        <v>
8909</v>
      </c>
      <c r="C309" s="3962" t="s">
        <v>
9573</v>
      </c>
      <c r="D309" s="1472" t="str">
        <f t="shared" si="6"/>
        <v>
リンク</v>
      </c>
    </row>
    <row r="310" spans="1:4" s="1467" customFormat="1" ht="20.100000000000001" customHeight="1">
      <c r="A310" s="1468" t="s">
        <v>
2363</v>
      </c>
      <c r="B310" s="3487"/>
      <c r="C310" s="3641"/>
      <c r="D310" s="2387" t="str">
        <f t="shared" si="6"/>
        <v/>
      </c>
    </row>
    <row r="311" spans="1:4" ht="20.100000000000001" customHeight="1">
      <c r="A311" s="1479"/>
      <c r="B311" s="1476" t="s">
        <v>
7318</v>
      </c>
      <c r="C311" s="3420" t="s">
        <v>
7100</v>
      </c>
      <c r="D311" s="1472" t="str">
        <f t="shared" si="6"/>
        <v>
リンク</v>
      </c>
    </row>
    <row r="312" spans="1:4" ht="20.100000000000001" customHeight="1">
      <c r="A312" s="1479"/>
      <c r="B312" s="1476" t="s">
        <v>
7320</v>
      </c>
      <c r="C312" s="3420" t="s">
        <v>
7102</v>
      </c>
      <c r="D312" s="1472" t="str">
        <f t="shared" si="6"/>
        <v>
リンク</v>
      </c>
    </row>
    <row r="313" spans="1:4" ht="20.100000000000001" customHeight="1">
      <c r="A313" s="1479"/>
      <c r="B313" s="1476" t="s">
        <v>
7321</v>
      </c>
      <c r="C313" s="3420" t="s">
        <v>
7103</v>
      </c>
      <c r="D313" s="1472" t="str">
        <f t="shared" si="6"/>
        <v>
リンク</v>
      </c>
    </row>
    <row r="314" spans="1:4" ht="20.100000000000001" customHeight="1">
      <c r="A314" s="1479"/>
      <c r="B314" s="1476" t="s">
        <v>
7322</v>
      </c>
      <c r="C314" s="3420" t="s">
        <v>
9397</v>
      </c>
      <c r="D314" s="1472" t="str">
        <f t="shared" si="6"/>
        <v>
リンク</v>
      </c>
    </row>
    <row r="315" spans="1:4" ht="20.100000000000001" customHeight="1">
      <c r="A315" s="1479"/>
      <c r="B315" s="1476"/>
      <c r="C315" s="3420" t="s">
        <v>
9398</v>
      </c>
      <c r="D315" s="1472" t="str">
        <f t="shared" si="6"/>
        <v>
リンク</v>
      </c>
    </row>
    <row r="316" spans="1:4" ht="20.100000000000001" customHeight="1">
      <c r="A316" s="1479"/>
      <c r="B316" s="1476" t="s">
        <v>
7323</v>
      </c>
      <c r="C316" s="3420" t="s">
        <v>
7104</v>
      </c>
      <c r="D316" s="1472" t="str">
        <f t="shared" si="6"/>
        <v>
リンク</v>
      </c>
    </row>
    <row r="317" spans="1:4" ht="20.100000000000001" customHeight="1">
      <c r="A317" s="1479"/>
      <c r="B317" s="1476" t="s">
        <v>
7324</v>
      </c>
      <c r="C317" s="3420" t="s">
        <v>
7105</v>
      </c>
      <c r="D317" s="1472" t="str">
        <f t="shared" si="6"/>
        <v>
リンク</v>
      </c>
    </row>
    <row r="318" spans="1:4" ht="20.100000000000001" customHeight="1">
      <c r="A318" s="1479"/>
      <c r="B318" s="1483" t="s">
        <v>
5758</v>
      </c>
      <c r="C318" s="3963" t="s">
        <v>
9490</v>
      </c>
      <c r="D318" s="1472" t="str">
        <f t="shared" si="6"/>
        <v>
リンク</v>
      </c>
    </row>
    <row r="319" spans="1:4" ht="20.100000000000001" customHeight="1">
      <c r="A319" s="1479"/>
      <c r="B319" s="1476" t="s">
        <v>
7365</v>
      </c>
      <c r="C319" s="3420" t="s">
        <v>
7132</v>
      </c>
      <c r="D319" s="1472" t="str">
        <f t="shared" si="6"/>
        <v>
リンク</v>
      </c>
    </row>
    <row r="320" spans="1:4" s="1467" customFormat="1" ht="20.100000000000001" customHeight="1">
      <c r="A320" s="1468" t="s">
        <v>
2364</v>
      </c>
      <c r="B320" s="3487"/>
      <c r="C320" s="3641"/>
      <c r="D320" s="2387" t="str">
        <f t="shared" si="6"/>
        <v/>
      </c>
    </row>
    <row r="321" spans="1:4" ht="20.100000000000001" customHeight="1">
      <c r="A321" s="1479"/>
      <c r="B321" s="1476" t="s">
        <v>
7296</v>
      </c>
      <c r="C321" s="3420" t="s">
        <v>
7613</v>
      </c>
      <c r="D321" s="1472" t="str">
        <f t="shared" ref="D321:D384" si="8">
IF(C321="","",HYPERLINK("#'"&amp;C321&amp;"'!"&amp;"A1","リンク"))</f>
        <v>
リンク</v>
      </c>
    </row>
    <row r="322" spans="1:4" ht="20.100000000000001" customHeight="1">
      <c r="A322" s="1479"/>
      <c r="B322" s="1476"/>
      <c r="C322" s="3420" t="s">
        <v>
7411</v>
      </c>
      <c r="D322" s="1472" t="str">
        <f t="shared" si="8"/>
        <v>
リンク</v>
      </c>
    </row>
    <row r="323" spans="1:4" ht="20.100000000000001" customHeight="1">
      <c r="A323" s="1479"/>
      <c r="B323" s="1476"/>
      <c r="C323" s="3420" t="s">
        <v>
7410</v>
      </c>
      <c r="D323" s="1472" t="str">
        <f t="shared" si="8"/>
        <v>
リンク</v>
      </c>
    </row>
    <row r="324" spans="1:4" ht="20.100000000000001" customHeight="1">
      <c r="A324" s="1479"/>
      <c r="B324" s="1476"/>
      <c r="C324" s="3420" t="s">
        <v>
7409</v>
      </c>
      <c r="D324" s="1472" t="str">
        <f t="shared" si="8"/>
        <v>
リンク</v>
      </c>
    </row>
    <row r="325" spans="1:4" ht="20.100000000000001" customHeight="1">
      <c r="A325" s="1479"/>
      <c r="B325" s="1476"/>
      <c r="C325" s="3420" t="s">
        <v>
7408</v>
      </c>
      <c r="D325" s="1472" t="str">
        <f t="shared" si="8"/>
        <v>
リンク</v>
      </c>
    </row>
    <row r="326" spans="1:4" ht="20.100000000000001" customHeight="1">
      <c r="A326" s="1479"/>
      <c r="B326" s="1476" t="s">
        <v>
7297</v>
      </c>
      <c r="C326" s="3420" t="s">
        <v>
7079</v>
      </c>
      <c r="D326" s="1472" t="str">
        <f t="shared" si="8"/>
        <v>
リンク</v>
      </c>
    </row>
    <row r="327" spans="1:4" ht="20.100000000000001" customHeight="1">
      <c r="A327" s="1479"/>
      <c r="B327" s="1476" t="s">
        <v>
7298</v>
      </c>
      <c r="C327" s="3420" t="s">
        <v>
7080</v>
      </c>
      <c r="D327" s="1472" t="str">
        <f t="shared" si="8"/>
        <v>
リンク</v>
      </c>
    </row>
    <row r="328" spans="1:4" ht="20.100000000000001" customHeight="1">
      <c r="A328" s="1479"/>
      <c r="B328" s="1483" t="s">
        <v>
7300</v>
      </c>
      <c r="C328" s="3486" t="s">
        <v>
7082</v>
      </c>
      <c r="D328" s="1472" t="str">
        <f t="shared" si="8"/>
        <v>
リンク</v>
      </c>
    </row>
    <row r="329" spans="1:4" ht="20.100000000000001" customHeight="1">
      <c r="A329" s="1479"/>
      <c r="B329" s="1483" t="s">
        <v>
7304</v>
      </c>
      <c r="C329" s="3486" t="s">
        <v>
7086</v>
      </c>
      <c r="D329" s="1472" t="str">
        <f t="shared" si="8"/>
        <v>
リンク</v>
      </c>
    </row>
    <row r="330" spans="1:4" ht="20.100000000000001" customHeight="1">
      <c r="A330" s="1479"/>
      <c r="B330" s="1483" t="s">
        <v>
5758</v>
      </c>
      <c r="C330" s="3963" t="s">
        <v>
9490</v>
      </c>
      <c r="D330" s="1472" t="str">
        <f t="shared" si="8"/>
        <v>
リンク</v>
      </c>
    </row>
    <row r="331" spans="1:4" s="1467" customFormat="1" ht="20.100000000000001" customHeight="1">
      <c r="A331" s="1468" t="s">
        <v>
7614</v>
      </c>
      <c r="B331" s="3487"/>
      <c r="C331" s="3641"/>
      <c r="D331" s="2387" t="str">
        <f t="shared" si="8"/>
        <v/>
      </c>
    </row>
    <row r="332" spans="1:4" ht="20.100000000000001" customHeight="1">
      <c r="A332" s="1479"/>
      <c r="B332" s="1476" t="s">
        <v>
7271</v>
      </c>
      <c r="C332" s="3420" t="s">
        <v>
7057</v>
      </c>
      <c r="D332" s="1472" t="str">
        <f t="shared" si="8"/>
        <v>
リンク</v>
      </c>
    </row>
    <row r="333" spans="1:4" ht="20.100000000000001" customHeight="1">
      <c r="A333" s="1479"/>
      <c r="B333" s="1476" t="s">
        <v>
7273</v>
      </c>
      <c r="C333" s="3420" t="s">
        <v>
9181</v>
      </c>
      <c r="D333" s="1472" t="str">
        <f t="shared" si="8"/>
        <v>
リンク</v>
      </c>
    </row>
    <row r="334" spans="1:4" ht="20.100000000000001" customHeight="1">
      <c r="A334" s="1479"/>
      <c r="B334" s="1476" t="s">
        <v>
7272</v>
      </c>
      <c r="C334" s="3420" t="s">
        <v>
9182</v>
      </c>
      <c r="D334" s="1472" t="str">
        <f t="shared" si="8"/>
        <v>
リンク</v>
      </c>
    </row>
    <row r="335" spans="1:4" ht="20.100000000000001" customHeight="1">
      <c r="A335" s="1479"/>
      <c r="B335" s="1476" t="s">
        <v>
7274</v>
      </c>
      <c r="C335" s="3420" t="s">
        <v>
7058</v>
      </c>
      <c r="D335" s="1472" t="str">
        <f t="shared" si="8"/>
        <v>
リンク</v>
      </c>
    </row>
    <row r="336" spans="1:4" ht="20.100000000000001" customHeight="1">
      <c r="A336" s="1479"/>
      <c r="B336" s="1483" t="s">
        <v>
7300</v>
      </c>
      <c r="C336" s="3486" t="s">
        <v>
7082</v>
      </c>
      <c r="D336" s="1472" t="str">
        <f t="shared" si="8"/>
        <v>
リンク</v>
      </c>
    </row>
    <row r="337" spans="1:4" ht="20.100000000000001" customHeight="1">
      <c r="A337" s="1479"/>
      <c r="B337" s="1483" t="s">
        <v>
8908</v>
      </c>
      <c r="C337" s="3486" t="s">
        <v>
8855</v>
      </c>
      <c r="D337" s="1472" t="str">
        <f t="shared" si="8"/>
        <v>
リンク</v>
      </c>
    </row>
    <row r="338" spans="1:4" s="1467" customFormat="1" ht="20.100000000000001" customHeight="1">
      <c r="A338" s="1468" t="s">
        <v>
9095</v>
      </c>
      <c r="B338" s="3487"/>
      <c r="C338" s="3641"/>
      <c r="D338" s="2387" t="str">
        <f t="shared" si="8"/>
        <v/>
      </c>
    </row>
    <row r="339" spans="1:4" s="1467" customFormat="1" ht="20.100000000000001" customHeight="1">
      <c r="A339" s="1468" t="s">
        <v>
2365</v>
      </c>
      <c r="B339" s="3487"/>
      <c r="C339" s="3641"/>
      <c r="D339" s="2387" t="str">
        <f t="shared" si="8"/>
        <v/>
      </c>
    </row>
    <row r="340" spans="1:4" ht="20.100000000000001" customHeight="1">
      <c r="A340" s="1479"/>
      <c r="B340" s="1483" t="s">
        <v>
5758</v>
      </c>
      <c r="C340" s="3963" t="s">
        <v>
9490</v>
      </c>
      <c r="D340" s="1472" t="str">
        <f t="shared" si="8"/>
        <v>
リンク</v>
      </c>
    </row>
    <row r="341" spans="1:4" ht="20.100000000000001" customHeight="1">
      <c r="A341" s="1479"/>
      <c r="B341" s="1483" t="s">
        <v>
7362</v>
      </c>
      <c r="C341" s="3486" t="s">
        <v>
7131</v>
      </c>
      <c r="D341" s="1472" t="str">
        <f t="shared" si="8"/>
        <v>
リンク</v>
      </c>
    </row>
    <row r="342" spans="1:4" ht="20.100000000000001" customHeight="1">
      <c r="A342" s="1479"/>
      <c r="B342" s="1476" t="s">
        <v>
7368</v>
      </c>
      <c r="C342" s="3420" t="s">
        <v>
9412</v>
      </c>
      <c r="D342" s="1472" t="str">
        <f t="shared" si="8"/>
        <v>
リンク</v>
      </c>
    </row>
    <row r="343" spans="1:4" ht="20.100000000000001" customHeight="1">
      <c r="A343" s="1479"/>
      <c r="B343" s="1476" t="s">
        <v>
2327</v>
      </c>
      <c r="C343" s="3420" t="s">
        <v>
7139</v>
      </c>
      <c r="D343" s="1472" t="str">
        <f t="shared" si="8"/>
        <v>
リンク</v>
      </c>
    </row>
    <row r="344" spans="1:4" ht="20.100000000000001" customHeight="1">
      <c r="A344" s="1479"/>
      <c r="B344" s="1476" t="s">
        <v>
7372</v>
      </c>
      <c r="C344" s="3420" t="s">
        <v>
7140</v>
      </c>
      <c r="D344" s="1472" t="str">
        <f t="shared" si="8"/>
        <v>
リンク</v>
      </c>
    </row>
    <row r="345" spans="1:4" ht="20.100000000000001" customHeight="1">
      <c r="A345" s="1479"/>
      <c r="B345" s="1476" t="s">
        <v>
2328</v>
      </c>
      <c r="C345" s="3420" t="s">
        <v>
7141</v>
      </c>
      <c r="D345" s="1472" t="str">
        <f t="shared" si="8"/>
        <v>
リンク</v>
      </c>
    </row>
    <row r="346" spans="1:4" ht="20.100000000000001" customHeight="1">
      <c r="A346" s="1479"/>
      <c r="B346" s="1476" t="s">
        <v>
7393</v>
      </c>
      <c r="C346" s="3420" t="s">
        <v>
7515</v>
      </c>
      <c r="D346" s="1472" t="str">
        <f t="shared" si="8"/>
        <v>
リンク</v>
      </c>
    </row>
    <row r="347" spans="1:4" ht="20.100000000000001" customHeight="1">
      <c r="A347" s="1479"/>
      <c r="B347" s="1476" t="s">
        <v>
8907</v>
      </c>
      <c r="C347" s="3420" t="s">
        <v>
8906</v>
      </c>
      <c r="D347" s="1472" t="str">
        <f t="shared" si="8"/>
        <v>
リンク</v>
      </c>
    </row>
    <row r="348" spans="1:4" ht="20.100000000000001" customHeight="1">
      <c r="A348" s="1479"/>
      <c r="B348" s="1476" t="s">
        <v>
8905</v>
      </c>
      <c r="C348" s="3420" t="s">
        <v>
8904</v>
      </c>
      <c r="D348" s="1472" t="str">
        <f t="shared" si="8"/>
        <v>
リンク</v>
      </c>
    </row>
    <row r="349" spans="1:4" s="1467" customFormat="1" ht="20.100000000000001" customHeight="1">
      <c r="A349" s="1468" t="s">
        <v>
2366</v>
      </c>
      <c r="B349" s="3487"/>
      <c r="C349" s="3641"/>
      <c r="D349" s="2387" t="str">
        <f t="shared" si="8"/>
        <v/>
      </c>
    </row>
    <row r="350" spans="1:4" ht="20.100000000000001" customHeight="1">
      <c r="A350" s="1479"/>
      <c r="B350" s="1476" t="s">
        <v>
7369</v>
      </c>
      <c r="C350" s="3420" t="s">
        <v>
9413</v>
      </c>
      <c r="D350" s="1472" t="str">
        <f t="shared" si="8"/>
        <v>
リンク</v>
      </c>
    </row>
    <row r="351" spans="1:4" ht="20.100000000000001" customHeight="1">
      <c r="A351" s="1479"/>
      <c r="B351" s="1476" t="s">
        <v>
7370</v>
      </c>
      <c r="C351" s="3420" t="s">
        <v>
9414</v>
      </c>
      <c r="D351" s="1472" t="str">
        <f t="shared" si="8"/>
        <v>
リンク</v>
      </c>
    </row>
    <row r="352" spans="1:4" ht="20.100000000000001" customHeight="1">
      <c r="A352" s="1479"/>
      <c r="B352" s="1476" t="s">
        <v>
2325</v>
      </c>
      <c r="C352" s="3420" t="s">
        <v>
7137</v>
      </c>
      <c r="D352" s="1472" t="str">
        <f t="shared" si="8"/>
        <v>
リンク</v>
      </c>
    </row>
    <row r="353" spans="1:4" ht="20.100000000000001" customHeight="1">
      <c r="A353" s="1479"/>
      <c r="B353" s="1476" t="s">
        <v>
2326</v>
      </c>
      <c r="C353" s="3420" t="s">
        <v>
7138</v>
      </c>
      <c r="D353" s="1472" t="str">
        <f t="shared" si="8"/>
        <v>
リンク</v>
      </c>
    </row>
    <row r="354" spans="1:4" s="1467" customFormat="1" ht="20.100000000000001" customHeight="1">
      <c r="A354" s="1468" t="s">
        <v>
2367</v>
      </c>
      <c r="B354" s="3487"/>
      <c r="C354" s="3641"/>
      <c r="D354" s="2387" t="str">
        <f t="shared" si="8"/>
        <v/>
      </c>
    </row>
    <row r="355" spans="1:4" ht="20.100000000000001" customHeight="1">
      <c r="A355" s="1479"/>
      <c r="B355" s="1483" t="s">
        <v>
7362</v>
      </c>
      <c r="C355" s="3486" t="s">
        <v>
7131</v>
      </c>
      <c r="D355" s="1472" t="str">
        <f t="shared" si="8"/>
        <v>
リンク</v>
      </c>
    </row>
    <row r="356" spans="1:4" ht="20.100000000000001" customHeight="1">
      <c r="A356" s="1479"/>
      <c r="B356" s="1476" t="s">
        <v>
7364</v>
      </c>
      <c r="C356" s="3420" t="s">
        <v>
9415</v>
      </c>
      <c r="D356" s="1472" t="str">
        <f>
IF(C356="","",HYPERLINK("#'"&amp;C356&amp;"'!"&amp;"A1","リンク"))</f>
        <v>
リンク</v>
      </c>
    </row>
    <row r="357" spans="1:4" ht="20.100000000000001" customHeight="1">
      <c r="A357" s="1479"/>
      <c r="B357" s="1476" t="s">
        <v>
7363</v>
      </c>
      <c r="C357" s="3420" t="s">
        <v>
9416</v>
      </c>
      <c r="D357" s="1472" t="str">
        <f t="shared" si="8"/>
        <v>
リンク</v>
      </c>
    </row>
    <row r="358" spans="1:4" ht="20.100000000000001" customHeight="1">
      <c r="A358" s="1479"/>
      <c r="B358" s="1476" t="s">
        <v>
7367</v>
      </c>
      <c r="C358" s="3420" t="s">
        <v>
7134</v>
      </c>
      <c r="D358" s="1472" t="str">
        <f t="shared" si="8"/>
        <v>
リンク</v>
      </c>
    </row>
    <row r="359" spans="1:4" ht="20.100000000000001" customHeight="1">
      <c r="A359" s="1479"/>
      <c r="B359" s="1476" t="s">
        <v>
8905</v>
      </c>
      <c r="C359" s="3420" t="s">
        <v>
8904</v>
      </c>
      <c r="D359" s="1472" t="str">
        <f t="shared" ref="D359" si="9">
IF(C359="","",HYPERLINK("#'"&amp;C359&amp;"'!"&amp;"A1","リンク"))</f>
        <v>
リンク</v>
      </c>
    </row>
    <row r="360" spans="1:4" s="1467" customFormat="1" ht="20.100000000000001" customHeight="1">
      <c r="A360" s="1468" t="s">
        <v>
2368</v>
      </c>
      <c r="B360" s="3487"/>
      <c r="C360" s="3641"/>
      <c r="D360" s="2387" t="str">
        <f t="shared" si="8"/>
        <v/>
      </c>
    </row>
    <row r="361" spans="1:4" ht="20.100000000000001" customHeight="1">
      <c r="A361" s="1479"/>
      <c r="B361" s="1476" t="s">
        <v>
7301</v>
      </c>
      <c r="C361" s="3420" t="s">
        <v>
7083</v>
      </c>
      <c r="D361" s="1472" t="str">
        <f>
IF(C361="","",HYPERLINK("#'"&amp;C361&amp;"'!"&amp;"A1","リンク"))</f>
        <v>
リンク</v>
      </c>
    </row>
    <row r="362" spans="1:4" ht="20.100000000000001" customHeight="1">
      <c r="A362" s="1479"/>
      <c r="B362" s="1476" t="s">
        <v>
7302</v>
      </c>
      <c r="C362" s="3420" t="s">
        <v>
7084</v>
      </c>
      <c r="D362" s="1472" t="str">
        <f>
IF(C362="","",HYPERLINK("#'"&amp;C362&amp;"'!"&amp;"A1","リンク"))</f>
        <v>
リンク</v>
      </c>
    </row>
    <row r="363" spans="1:4" ht="20.100000000000001" customHeight="1">
      <c r="A363" s="1479"/>
      <c r="B363" s="1476" t="s">
        <v>
7303</v>
      </c>
      <c r="C363" s="3420" t="s">
        <v>
7085</v>
      </c>
      <c r="D363" s="1472" t="str">
        <f>
IF(C363="","",HYPERLINK("#'"&amp;C363&amp;"'!"&amp;"A1","リンク"))</f>
        <v>
リンク</v>
      </c>
    </row>
    <row r="364" spans="1:4" ht="20.100000000000001" customHeight="1">
      <c r="A364" s="1479"/>
      <c r="B364" s="1483" t="s">
        <v>
5758</v>
      </c>
      <c r="C364" s="3963" t="s">
        <v>
9490</v>
      </c>
      <c r="D364" s="1472" t="str">
        <f t="shared" si="8"/>
        <v>
リンク</v>
      </c>
    </row>
    <row r="365" spans="1:4" ht="20.100000000000001" customHeight="1">
      <c r="A365" s="1479"/>
      <c r="B365" s="1476" t="s">
        <v>
10291</v>
      </c>
      <c r="C365" s="3420" t="s">
        <v>
7135</v>
      </c>
      <c r="D365" s="1472" t="str">
        <f t="shared" si="8"/>
        <v>
リンク</v>
      </c>
    </row>
    <row r="366" spans="1:4" ht="20.100000000000001" customHeight="1">
      <c r="A366" s="1479"/>
      <c r="B366" s="1476" t="s">
        <v>
7371</v>
      </c>
      <c r="C366" s="3420" t="s">
        <v>
7136</v>
      </c>
      <c r="D366" s="1472" t="str">
        <f>
IF(C366="","",HYPERLINK("#'"&amp;C366&amp;"'!"&amp;"A1","リンク"))</f>
        <v>
リンク</v>
      </c>
    </row>
    <row r="367" spans="1:4" s="1467" customFormat="1" ht="20.100000000000001" customHeight="1">
      <c r="A367" s="1468" t="s">
        <v>
2369</v>
      </c>
      <c r="B367" s="3487"/>
      <c r="C367" s="3641"/>
      <c r="D367" s="2387" t="str">
        <f t="shared" si="8"/>
        <v/>
      </c>
    </row>
    <row r="368" spans="1:4" ht="20.100000000000001" customHeight="1">
      <c r="A368" s="1479"/>
      <c r="B368" s="3473" t="s">
        <v>
2333</v>
      </c>
      <c r="C368" s="3642"/>
      <c r="D368" s="1472" t="str">
        <f t="shared" si="8"/>
        <v/>
      </c>
    </row>
    <row r="369" spans="1:4" s="1467" customFormat="1" ht="20.100000000000001" customHeight="1">
      <c r="A369" s="1468" t="s">
        <v>
2370</v>
      </c>
      <c r="B369" s="3487"/>
      <c r="C369" s="3641"/>
      <c r="D369" s="2387" t="str">
        <f t="shared" si="8"/>
        <v/>
      </c>
    </row>
    <row r="370" spans="1:4" ht="20.100000000000001" customHeight="1">
      <c r="A370" s="1479"/>
      <c r="B370" s="3473" t="s">
        <v>
2333</v>
      </c>
      <c r="C370" s="3642"/>
      <c r="D370" s="1472" t="str">
        <f t="shared" si="8"/>
        <v/>
      </c>
    </row>
    <row r="371" spans="1:4" s="1467" customFormat="1" ht="20.100000000000001" customHeight="1">
      <c r="A371" s="1468" t="s">
        <v>
9097</v>
      </c>
      <c r="B371" s="3487"/>
      <c r="C371" s="3641"/>
      <c r="D371" s="2387" t="str">
        <f t="shared" si="8"/>
        <v/>
      </c>
    </row>
    <row r="372" spans="1:4" s="1467" customFormat="1" ht="20.100000000000001" customHeight="1">
      <c r="A372" s="1468" t="s">
        <v>
2371</v>
      </c>
      <c r="B372" s="3487"/>
      <c r="C372" s="3641"/>
      <c r="D372" s="2387" t="str">
        <f t="shared" si="8"/>
        <v/>
      </c>
    </row>
    <row r="373" spans="1:4" ht="20.100000000000001" customHeight="1">
      <c r="A373" s="1479"/>
      <c r="B373" s="1476" t="s">
        <v>
7252</v>
      </c>
      <c r="C373" s="3420" t="s">
        <v>
7043</v>
      </c>
      <c r="D373" s="1472" t="str">
        <f t="shared" si="8"/>
        <v>
リンク</v>
      </c>
    </row>
    <row r="374" spans="1:4" ht="20.100000000000001" customHeight="1">
      <c r="A374" s="1479"/>
      <c r="B374" s="1476" t="s">
        <v>
7253</v>
      </c>
      <c r="C374" s="3420" t="s">
        <v>
7044</v>
      </c>
      <c r="D374" s="1472" t="str">
        <f t="shared" si="8"/>
        <v>
リンク</v>
      </c>
    </row>
    <row r="375" spans="1:4" ht="20.100000000000001" customHeight="1">
      <c r="A375" s="1479"/>
      <c r="B375" s="1476" t="s">
        <v>
7254</v>
      </c>
      <c r="C375" s="3420" t="s">
        <v>
7522</v>
      </c>
      <c r="D375" s="1472" t="str">
        <f t="shared" si="8"/>
        <v>
リンク</v>
      </c>
    </row>
    <row r="376" spans="1:4" ht="20.100000000000001" customHeight="1">
      <c r="A376" s="1479"/>
      <c r="B376" s="1483"/>
      <c r="C376" s="3486" t="s">
        <v>
7524</v>
      </c>
      <c r="D376" s="1472" t="str">
        <f t="shared" si="8"/>
        <v>
リンク</v>
      </c>
    </row>
    <row r="377" spans="1:4" ht="20.100000000000001" customHeight="1">
      <c r="A377" s="1479"/>
      <c r="B377" s="1483" t="s">
        <v>
7396</v>
      </c>
      <c r="C377" s="3486" t="s">
        <v>
7533</v>
      </c>
      <c r="D377" s="1472" t="str">
        <f t="shared" si="8"/>
        <v>
リンク</v>
      </c>
    </row>
    <row r="378" spans="1:4" ht="20.100000000000001" customHeight="1">
      <c r="A378" s="1479"/>
      <c r="B378" s="1483"/>
      <c r="C378" s="3486" t="s">
        <v>
7534</v>
      </c>
      <c r="D378" s="1472" t="str">
        <f t="shared" si="8"/>
        <v>
リンク</v>
      </c>
    </row>
    <row r="379" spans="1:4" ht="20.100000000000001" customHeight="1">
      <c r="A379" s="1479"/>
      <c r="B379" s="1483" t="s">
        <v>
7397</v>
      </c>
      <c r="C379" s="3486" t="s">
        <v>
7557</v>
      </c>
      <c r="D379" s="1472" t="str">
        <f t="shared" si="8"/>
        <v>
リンク</v>
      </c>
    </row>
    <row r="380" spans="1:4" ht="20.100000000000001" customHeight="1">
      <c r="A380" s="1479"/>
      <c r="B380" s="1483"/>
      <c r="C380" s="3486" t="s">
        <v>
7558</v>
      </c>
      <c r="D380" s="1472" t="str">
        <f t="shared" si="8"/>
        <v>
リンク</v>
      </c>
    </row>
    <row r="381" spans="1:4" ht="20.100000000000001" customHeight="1">
      <c r="A381" s="1479"/>
      <c r="B381" s="1476" t="s">
        <v>
7277</v>
      </c>
      <c r="C381" s="3420" t="s">
        <v>
7615</v>
      </c>
      <c r="D381" s="1472" t="str">
        <f t="shared" si="8"/>
        <v>
リンク</v>
      </c>
    </row>
    <row r="382" spans="1:4" ht="20.100000000000001" customHeight="1">
      <c r="A382" s="1479"/>
      <c r="B382" s="1476"/>
      <c r="C382" s="3420" t="s">
        <v>
7616</v>
      </c>
      <c r="D382" s="1472" t="str">
        <f t="shared" si="8"/>
        <v>
リンク</v>
      </c>
    </row>
    <row r="383" spans="1:4" ht="20.100000000000001" customHeight="1">
      <c r="A383" s="1479"/>
      <c r="B383" s="1483" t="s">
        <v>
7283</v>
      </c>
      <c r="C383" s="3486" t="s">
        <v>
7066</v>
      </c>
      <c r="D383" s="1472" t="str">
        <f t="shared" si="8"/>
        <v>
リンク</v>
      </c>
    </row>
    <row r="384" spans="1:4" ht="20.100000000000001" customHeight="1">
      <c r="A384" s="1479"/>
      <c r="B384" s="1483" t="s">
        <v>
7300</v>
      </c>
      <c r="C384" s="3486" t="s">
        <v>
7082</v>
      </c>
      <c r="D384" s="1472" t="str">
        <f t="shared" si="8"/>
        <v>
リンク</v>
      </c>
    </row>
    <row r="385" spans="1:4" ht="20.100000000000001" customHeight="1">
      <c r="A385" s="1479"/>
      <c r="B385" s="1476" t="s">
        <v>
7313</v>
      </c>
      <c r="C385" s="3420" t="s">
        <v>
7094</v>
      </c>
      <c r="D385" s="1472" t="str">
        <f t="shared" ref="D385:D447" si="10">
IF(C385="","",HYPERLINK("#'"&amp;C385&amp;"'!"&amp;"A1","リンク"))</f>
        <v>
リンク</v>
      </c>
    </row>
    <row r="386" spans="1:4" ht="20.100000000000001" customHeight="1">
      <c r="A386" s="1479"/>
      <c r="B386" s="1483" t="s">
        <v>
5758</v>
      </c>
      <c r="C386" s="3963" t="s">
        <v>
9490</v>
      </c>
      <c r="D386" s="1472" t="str">
        <f t="shared" si="10"/>
        <v>
リンク</v>
      </c>
    </row>
    <row r="387" spans="1:4" ht="19.5" customHeight="1">
      <c r="A387" s="1479"/>
      <c r="B387" s="1483" t="s">
        <v>
8902</v>
      </c>
      <c r="C387" s="3486" t="s">
        <v>
10464</v>
      </c>
      <c r="D387" s="1472" t="str">
        <f>
IF(C387="","",HYPERLINK("#'"&amp;C387&amp;"'!"&amp;"A1","リンク"))</f>
        <v>
リンク</v>
      </c>
    </row>
    <row r="388" spans="1:4" ht="19.5" customHeight="1">
      <c r="A388" s="1479"/>
      <c r="B388" s="1483" t="s">
        <v>
8903</v>
      </c>
      <c r="C388" s="3486" t="s">
        <v>
10462</v>
      </c>
      <c r="D388" s="1472" t="str">
        <f t="shared" si="10"/>
        <v>
リンク</v>
      </c>
    </row>
    <row r="389" spans="1:4" s="1467" customFormat="1" ht="20.100000000000001" customHeight="1">
      <c r="A389" s="1468" t="s">
        <v>
2372</v>
      </c>
      <c r="B389" s="3487"/>
      <c r="C389" s="3641"/>
      <c r="D389" s="2387" t="str">
        <f t="shared" si="10"/>
        <v/>
      </c>
    </row>
    <row r="390" spans="1:4" ht="20.100000000000001" customHeight="1">
      <c r="A390" s="1479"/>
      <c r="B390" s="1483" t="s">
        <v>
9132</v>
      </c>
      <c r="C390" s="3486" t="s">
        <v>
9159</v>
      </c>
      <c r="D390" s="1472" t="str">
        <f t="shared" si="10"/>
        <v>
リンク</v>
      </c>
    </row>
    <row r="391" spans="1:4" ht="20.100000000000001" customHeight="1">
      <c r="A391" s="1479"/>
      <c r="B391" s="1483" t="s">
        <v>
7396</v>
      </c>
      <c r="C391" s="3486" t="s">
        <v>
7533</v>
      </c>
      <c r="D391" s="1472" t="str">
        <f t="shared" si="10"/>
        <v>
リンク</v>
      </c>
    </row>
    <row r="392" spans="1:4" ht="20.100000000000001" customHeight="1">
      <c r="A392" s="1479"/>
      <c r="B392" s="1483"/>
      <c r="C392" s="3486" t="s">
        <v>
7534</v>
      </c>
      <c r="D392" s="1472" t="str">
        <f t="shared" si="10"/>
        <v>
リンク</v>
      </c>
    </row>
    <row r="393" spans="1:4" ht="20.100000000000001" customHeight="1">
      <c r="A393" s="1479"/>
      <c r="B393" s="1483" t="s">
        <v>
7397</v>
      </c>
      <c r="C393" s="3486" t="s">
        <v>
7557</v>
      </c>
      <c r="D393" s="1472" t="str">
        <f t="shared" si="10"/>
        <v>
リンク</v>
      </c>
    </row>
    <row r="394" spans="1:4" ht="20.100000000000001" customHeight="1">
      <c r="A394" s="1479"/>
      <c r="B394" s="1483"/>
      <c r="C394" s="3486" t="s">
        <v>
7558</v>
      </c>
      <c r="D394" s="1472" t="str">
        <f t="shared" si="10"/>
        <v>
リンク</v>
      </c>
    </row>
    <row r="395" spans="1:4" ht="20.100000000000001" customHeight="1">
      <c r="A395" s="1479"/>
      <c r="B395" s="1476" t="s">
        <v>
2323</v>
      </c>
      <c r="C395" s="3420" t="s">
        <v>
7060</v>
      </c>
      <c r="D395" s="1472" t="str">
        <f t="shared" si="10"/>
        <v>
リンク</v>
      </c>
    </row>
    <row r="396" spans="1:4" ht="20.100000000000001" customHeight="1">
      <c r="A396" s="1479"/>
      <c r="B396" s="1476" t="s">
        <v>
7278</v>
      </c>
      <c r="C396" s="3420" t="s">
        <v>
7061</v>
      </c>
      <c r="D396" s="1472" t="str">
        <f t="shared" si="10"/>
        <v>
リンク</v>
      </c>
    </row>
    <row r="397" spans="1:4" ht="20.100000000000001" customHeight="1">
      <c r="A397" s="1479"/>
      <c r="B397" s="1483" t="s">
        <v>
7279</v>
      </c>
      <c r="C397" s="3486" t="s">
        <v>
7062</v>
      </c>
      <c r="D397" s="1472" t="str">
        <f t="shared" si="10"/>
        <v>
リンク</v>
      </c>
    </row>
    <row r="398" spans="1:4" ht="20.100000000000001" customHeight="1">
      <c r="A398" s="1479"/>
      <c r="B398" s="1483" t="s">
        <v>
7281</v>
      </c>
      <c r="C398" s="3486" t="s">
        <v>
7064</v>
      </c>
      <c r="D398" s="1472" t="str">
        <f t="shared" si="10"/>
        <v>
リンク</v>
      </c>
    </row>
    <row r="399" spans="1:4" ht="20.100000000000001" customHeight="1">
      <c r="A399" s="1479"/>
      <c r="B399" s="1476" t="s">
        <v>
7282</v>
      </c>
      <c r="C399" s="3420" t="s">
        <v>
7065</v>
      </c>
      <c r="D399" s="1472" t="str">
        <f t="shared" si="10"/>
        <v>
リンク</v>
      </c>
    </row>
    <row r="400" spans="1:4" ht="20.100000000000001" customHeight="1">
      <c r="A400" s="1479"/>
      <c r="B400" s="1476" t="s">
        <v>
7285</v>
      </c>
      <c r="C400" s="3420" t="s">
        <v>
7068</v>
      </c>
      <c r="D400" s="1472" t="str">
        <f t="shared" si="10"/>
        <v>
リンク</v>
      </c>
    </row>
    <row r="401" spans="1:4" ht="20.100000000000001" customHeight="1">
      <c r="A401" s="1479"/>
      <c r="B401" s="1476" t="s">
        <v>
7287</v>
      </c>
      <c r="C401" s="3420" t="s">
        <v>
7070</v>
      </c>
      <c r="D401" s="1472" t="str">
        <f t="shared" si="10"/>
        <v>
リンク</v>
      </c>
    </row>
    <row r="402" spans="1:4" ht="20.100000000000001" customHeight="1">
      <c r="A402" s="1479"/>
      <c r="B402" s="1476" t="s">
        <v>
7288</v>
      </c>
      <c r="C402" s="3420" t="s">
        <v>
7071</v>
      </c>
      <c r="D402" s="1472" t="str">
        <f t="shared" si="10"/>
        <v>
リンク</v>
      </c>
    </row>
    <row r="403" spans="1:4" ht="20.100000000000001" customHeight="1">
      <c r="A403" s="1479"/>
      <c r="B403" s="1483" t="s">
        <v>
7300</v>
      </c>
      <c r="C403" s="3486" t="s">
        <v>
7082</v>
      </c>
      <c r="D403" s="1472" t="str">
        <f t="shared" si="10"/>
        <v>
リンク</v>
      </c>
    </row>
    <row r="404" spans="1:4" ht="20.100000000000001" customHeight="1">
      <c r="A404" s="1479"/>
      <c r="B404" s="1476" t="s">
        <v>
7312</v>
      </c>
      <c r="C404" s="3420" t="s">
        <v>
7093</v>
      </c>
      <c r="D404" s="1472" t="str">
        <f t="shared" si="10"/>
        <v>
リンク</v>
      </c>
    </row>
    <row r="405" spans="1:4" s="1467" customFormat="1" ht="20.100000000000001" customHeight="1">
      <c r="A405" s="1468" t="s">
        <v>
2373</v>
      </c>
      <c r="B405" s="3487"/>
      <c r="C405" s="3641"/>
      <c r="D405" s="2387" t="str">
        <f t="shared" si="10"/>
        <v/>
      </c>
    </row>
    <row r="406" spans="1:4" ht="20.100000000000001" customHeight="1">
      <c r="A406" s="1479"/>
      <c r="B406" s="1476" t="s">
        <v>
7617</v>
      </c>
      <c r="C406" s="3420" t="s">
        <v>
7529</v>
      </c>
      <c r="D406" s="1472" t="str">
        <f t="shared" si="10"/>
        <v>
リンク</v>
      </c>
    </row>
    <row r="407" spans="1:4" ht="20.100000000000001" customHeight="1">
      <c r="A407" s="1479"/>
      <c r="B407" s="1476"/>
      <c r="C407" s="3420" t="s">
        <v>
7531</v>
      </c>
      <c r="D407" s="1472" t="str">
        <f t="shared" si="10"/>
        <v>
リンク</v>
      </c>
    </row>
    <row r="408" spans="1:4" ht="20.100000000000001" customHeight="1">
      <c r="A408" s="1479"/>
      <c r="B408" s="1483" t="s">
        <v>
7396</v>
      </c>
      <c r="C408" s="3486" t="s">
        <v>
7533</v>
      </c>
      <c r="D408" s="1472" t="str">
        <f t="shared" si="10"/>
        <v>
リンク</v>
      </c>
    </row>
    <row r="409" spans="1:4" ht="20.100000000000001" customHeight="1">
      <c r="A409" s="1479"/>
      <c r="B409" s="1483"/>
      <c r="C409" s="3486" t="s">
        <v>
7534</v>
      </c>
      <c r="D409" s="1472" t="str">
        <f t="shared" si="10"/>
        <v>
リンク</v>
      </c>
    </row>
    <row r="410" spans="1:4" ht="20.100000000000001" customHeight="1">
      <c r="A410" s="1479"/>
      <c r="B410" s="1483" t="s">
        <v>
7397</v>
      </c>
      <c r="C410" s="3486" t="s">
        <v>
7557</v>
      </c>
      <c r="D410" s="1472" t="str">
        <f t="shared" si="10"/>
        <v>
リンク</v>
      </c>
    </row>
    <row r="411" spans="1:4" ht="20.100000000000001" customHeight="1">
      <c r="A411" s="1479"/>
      <c r="B411" s="1483"/>
      <c r="C411" s="3486" t="s">
        <v>
7558</v>
      </c>
      <c r="D411" s="1472" t="str">
        <f t="shared" si="10"/>
        <v>
リンク</v>
      </c>
    </row>
    <row r="412" spans="1:4" ht="20.100000000000001" customHeight="1">
      <c r="A412" s="1479"/>
      <c r="B412" s="1483" t="s">
        <v>
7279</v>
      </c>
      <c r="C412" s="3486" t="s">
        <v>
7062</v>
      </c>
      <c r="D412" s="1472" t="str">
        <f t="shared" si="10"/>
        <v>
リンク</v>
      </c>
    </row>
    <row r="413" spans="1:4" ht="20.100000000000001" customHeight="1">
      <c r="A413" s="1479"/>
      <c r="B413" s="1476" t="s">
        <v>
7280</v>
      </c>
      <c r="C413" s="3420" t="s">
        <v>
7063</v>
      </c>
      <c r="D413" s="1472" t="str">
        <f t="shared" si="10"/>
        <v>
リンク</v>
      </c>
    </row>
    <row r="414" spans="1:4" ht="20.100000000000001" customHeight="1">
      <c r="A414" s="1479"/>
      <c r="B414" s="1483" t="s">
        <v>
7281</v>
      </c>
      <c r="C414" s="3486" t="s">
        <v>
7064</v>
      </c>
      <c r="D414" s="1472" t="str">
        <f t="shared" si="10"/>
        <v>
リンク</v>
      </c>
    </row>
    <row r="415" spans="1:4" ht="20.100000000000001" customHeight="1">
      <c r="A415" s="1479"/>
      <c r="B415" s="1483" t="s">
        <v>
7283</v>
      </c>
      <c r="C415" s="3486" t="s">
        <v>
7066</v>
      </c>
      <c r="D415" s="1472" t="str">
        <f t="shared" si="10"/>
        <v>
リンク</v>
      </c>
    </row>
    <row r="416" spans="1:4" ht="20.100000000000001" customHeight="1">
      <c r="A416" s="1479"/>
      <c r="B416" s="1483" t="s">
        <v>
7300</v>
      </c>
      <c r="C416" s="3486" t="s">
        <v>
7082</v>
      </c>
      <c r="D416" s="1472" t="str">
        <f t="shared" si="10"/>
        <v>
リンク</v>
      </c>
    </row>
    <row r="417" spans="1:4" s="1467" customFormat="1" ht="20.100000000000001" customHeight="1">
      <c r="A417" s="1468" t="s">
        <v>
2374</v>
      </c>
      <c r="B417" s="3487"/>
      <c r="C417" s="3641"/>
      <c r="D417" s="2387" t="str">
        <f t="shared" si="10"/>
        <v/>
      </c>
    </row>
    <row r="418" spans="1:4" ht="20.100000000000001" customHeight="1">
      <c r="A418" s="1479"/>
      <c r="B418" s="1483" t="s">
        <v>
7300</v>
      </c>
      <c r="C418" s="3486" t="s">
        <v>
7082</v>
      </c>
      <c r="D418" s="1472" t="str">
        <f t="shared" si="10"/>
        <v>
リンク</v>
      </c>
    </row>
    <row r="419" spans="1:4" ht="20.100000000000001" customHeight="1">
      <c r="A419" s="1479"/>
      <c r="B419" s="1483" t="s">
        <v>
7315</v>
      </c>
      <c r="C419" s="3486" t="s">
        <v>
7097</v>
      </c>
      <c r="D419" s="1472" t="str">
        <f t="shared" si="10"/>
        <v>
リンク</v>
      </c>
    </row>
    <row r="420" spans="1:4" ht="20.100000000000001" customHeight="1">
      <c r="A420" s="1479"/>
      <c r="B420" s="1476" t="s">
        <v>
7366</v>
      </c>
      <c r="C420" s="3420" t="s">
        <v>
7133</v>
      </c>
      <c r="D420" s="1472" t="str">
        <f t="shared" si="10"/>
        <v>
リンク</v>
      </c>
    </row>
    <row r="421" spans="1:4" ht="19.5" customHeight="1">
      <c r="A421" s="1479"/>
      <c r="B421" s="1483" t="s">
        <v>
8901</v>
      </c>
      <c r="C421" s="3486" t="s">
        <v>
10463</v>
      </c>
      <c r="D421" s="1472" t="str">
        <f t="shared" si="10"/>
        <v>
リンク</v>
      </c>
    </row>
    <row r="422" spans="1:4" s="1467" customFormat="1" ht="20.100000000000001" customHeight="1">
      <c r="A422" s="1468" t="s">
        <v>
2375</v>
      </c>
      <c r="B422" s="3487"/>
      <c r="C422" s="3641"/>
      <c r="D422" s="2387" t="str">
        <f t="shared" si="10"/>
        <v/>
      </c>
    </row>
    <row r="423" spans="1:4" ht="20.100000000000001" customHeight="1">
      <c r="A423" s="1479"/>
      <c r="B423" s="3473" t="s">
        <v>
2333</v>
      </c>
      <c r="C423" s="3486"/>
      <c r="D423" s="1472" t="str">
        <f t="shared" si="10"/>
        <v/>
      </c>
    </row>
    <row r="424" spans="1:4" s="1467" customFormat="1" ht="19.5" customHeight="1">
      <c r="A424" s="1468" t="s">
        <v>
2376</v>
      </c>
      <c r="B424" s="3487"/>
      <c r="C424" s="3641"/>
      <c r="D424" s="2387" t="str">
        <f t="shared" si="10"/>
        <v/>
      </c>
    </row>
    <row r="425" spans="1:4" ht="20.100000000000001" customHeight="1">
      <c r="A425" s="1479"/>
      <c r="B425" s="1483" t="s">
        <v>
7315</v>
      </c>
      <c r="C425" s="3486" t="s">
        <v>
7097</v>
      </c>
      <c r="D425" s="1472" t="str">
        <f t="shared" si="10"/>
        <v>
リンク</v>
      </c>
    </row>
    <row r="426" spans="1:4" s="1467" customFormat="1" ht="19.5" customHeight="1">
      <c r="A426" s="1468" t="s">
        <v>
9099</v>
      </c>
      <c r="B426" s="3487"/>
      <c r="C426" s="3641"/>
      <c r="D426" s="2387" t="str">
        <f t="shared" si="10"/>
        <v/>
      </c>
    </row>
    <row r="427" spans="1:4" s="1467" customFormat="1" ht="19.5" customHeight="1">
      <c r="A427" s="1468" t="s">
        <v>
2377</v>
      </c>
      <c r="B427" s="3487"/>
      <c r="C427" s="3641"/>
      <c r="D427" s="2387" t="str">
        <f t="shared" si="10"/>
        <v/>
      </c>
    </row>
    <row r="428" spans="1:4" ht="20.100000000000001" customHeight="1">
      <c r="A428" s="1479"/>
      <c r="B428" s="1483" t="s">
        <v>
7633</v>
      </c>
      <c r="C428" s="3486" t="s">
        <v>
7122</v>
      </c>
      <c r="D428" s="1472" t="str">
        <f t="shared" si="10"/>
        <v>
リンク</v>
      </c>
    </row>
    <row r="429" spans="1:4" ht="20.100000000000001" customHeight="1">
      <c r="A429" s="1479"/>
      <c r="B429" s="1483" t="s">
        <v>
7356</v>
      </c>
      <c r="C429" s="3486" t="s">
        <v>
7123</v>
      </c>
      <c r="D429" s="1472" t="str">
        <f t="shared" si="10"/>
        <v>
リンク</v>
      </c>
    </row>
    <row r="430" spans="1:4" ht="20.100000000000001" customHeight="1">
      <c r="A430" s="1479"/>
      <c r="B430" s="1483" t="s">
        <v>
7353</v>
      </c>
      <c r="C430" s="3486" t="s">
        <v>
7124</v>
      </c>
      <c r="D430" s="1472" t="str">
        <f t="shared" si="10"/>
        <v>
リンク</v>
      </c>
    </row>
    <row r="431" spans="1:4" ht="20.100000000000001" customHeight="1">
      <c r="A431" s="1479"/>
      <c r="B431" s="1483" t="s">
        <v>
7386</v>
      </c>
      <c r="C431" s="3486" t="s">
        <v>
7154</v>
      </c>
      <c r="D431" s="1472" t="str">
        <f t="shared" si="10"/>
        <v>
リンク</v>
      </c>
    </row>
    <row r="432" spans="1:4" s="1467" customFormat="1" ht="19.5" customHeight="1">
      <c r="A432" s="1468" t="s">
        <v>
2378</v>
      </c>
      <c r="B432" s="3487"/>
      <c r="C432" s="3641"/>
      <c r="D432" s="2387" t="str">
        <f t="shared" si="10"/>
        <v/>
      </c>
    </row>
    <row r="433" spans="1:4" ht="20.100000000000001" customHeight="1">
      <c r="A433" s="1479"/>
      <c r="B433" s="1476" t="s">
        <v>
7618</v>
      </c>
      <c r="C433" s="3420" t="s">
        <v>
7400</v>
      </c>
      <c r="D433" s="1472" t="str">
        <f t="shared" si="10"/>
        <v>
リンク</v>
      </c>
    </row>
    <row r="434" spans="1:4" ht="20.100000000000001" customHeight="1">
      <c r="A434" s="1479"/>
      <c r="B434" s="1476" t="s">
        <v>
7354</v>
      </c>
      <c r="C434" s="3420" t="s">
        <v>
7125</v>
      </c>
      <c r="D434" s="1472" t="str">
        <f t="shared" si="10"/>
        <v>
リンク</v>
      </c>
    </row>
    <row r="435" spans="1:4" ht="20.100000000000001" customHeight="1">
      <c r="A435" s="1479"/>
      <c r="B435" s="1476" t="s">
        <v>
7355</v>
      </c>
      <c r="C435" s="3420" t="s">
        <v>
7126</v>
      </c>
      <c r="D435" s="1472" t="str">
        <f t="shared" si="10"/>
        <v>
リンク</v>
      </c>
    </row>
    <row r="436" spans="1:4" ht="20.100000000000001" customHeight="1">
      <c r="A436" s="1479"/>
      <c r="B436" s="1476" t="s">
        <v>
7357</v>
      </c>
      <c r="C436" s="3420" t="s">
        <v>
7127</v>
      </c>
      <c r="D436" s="1472" t="str">
        <f t="shared" si="10"/>
        <v>
リンク</v>
      </c>
    </row>
    <row r="437" spans="1:4" ht="20.100000000000001" customHeight="1">
      <c r="A437" s="1479"/>
      <c r="B437" s="1476" t="s">
        <v>
7358</v>
      </c>
      <c r="C437" s="3420" t="s">
        <v>
7128</v>
      </c>
      <c r="D437" s="1472" t="str">
        <f t="shared" si="10"/>
        <v>
リンク</v>
      </c>
    </row>
    <row r="438" spans="1:4" ht="20.100000000000001" customHeight="1">
      <c r="A438" s="1479"/>
      <c r="B438" s="1483" t="s">
        <v>
7375</v>
      </c>
      <c r="C438" s="3486" t="s">
        <v>
7146</v>
      </c>
      <c r="D438" s="1472" t="str">
        <f t="shared" si="10"/>
        <v>
リンク</v>
      </c>
    </row>
    <row r="439" spans="1:4" s="1467" customFormat="1" ht="19.5" customHeight="1">
      <c r="A439" s="1468" t="s">
        <v>
2379</v>
      </c>
      <c r="B439" s="3487"/>
      <c r="C439" s="3641"/>
      <c r="D439" s="2387" t="str">
        <f t="shared" si="10"/>
        <v/>
      </c>
    </row>
    <row r="440" spans="1:4" ht="20.100000000000001" customHeight="1">
      <c r="A440" s="1479"/>
      <c r="B440" s="1483" t="s">
        <v>
7209</v>
      </c>
      <c r="C440" s="3486" t="s">
        <v>
7015</v>
      </c>
      <c r="D440" s="1472" t="str">
        <f t="shared" si="10"/>
        <v>
リンク</v>
      </c>
    </row>
    <row r="441" spans="1:4" ht="20.100000000000001" customHeight="1">
      <c r="A441" s="1479"/>
      <c r="B441" s="1483" t="s">
        <v>
5758</v>
      </c>
      <c r="C441" s="3963" t="s">
        <v>
9490</v>
      </c>
      <c r="D441" s="1472" t="str">
        <f t="shared" si="10"/>
        <v>
リンク</v>
      </c>
    </row>
    <row r="442" spans="1:4" ht="20.100000000000001" customHeight="1">
      <c r="A442" s="1479"/>
      <c r="B442" s="3473" t="s">
        <v>
7345</v>
      </c>
      <c r="C442" s="3486" t="s">
        <v>
7119</v>
      </c>
      <c r="D442" s="1472" t="str">
        <f t="shared" si="10"/>
        <v>
リンク</v>
      </c>
    </row>
    <row r="443" spans="1:4" ht="20.100000000000001" customHeight="1">
      <c r="A443" s="1479"/>
      <c r="B443" s="3473" t="s">
        <v>
7346</v>
      </c>
      <c r="C443" s="3486" t="s">
        <v>
7120</v>
      </c>
      <c r="D443" s="1472" t="str">
        <f t="shared" si="10"/>
        <v>
リンク</v>
      </c>
    </row>
    <row r="444" spans="1:4" s="1467" customFormat="1" ht="19.5" customHeight="1">
      <c r="A444" s="1468" t="s">
        <v>
2380</v>
      </c>
      <c r="B444" s="3487"/>
      <c r="C444" s="3641"/>
      <c r="D444" s="2387" t="str">
        <f t="shared" si="10"/>
        <v/>
      </c>
    </row>
    <row r="445" spans="1:4" ht="20.100000000000001" customHeight="1">
      <c r="A445" s="1479"/>
      <c r="B445" s="1476" t="s">
        <v>
7177</v>
      </c>
      <c r="C445" s="3420" t="s">
        <v>
9355</v>
      </c>
      <c r="D445" s="1472" t="str">
        <f t="shared" si="10"/>
        <v>
リンク</v>
      </c>
    </row>
    <row r="446" spans="1:4" ht="20.100000000000001" customHeight="1">
      <c r="A446" s="1479"/>
      <c r="B446" s="1476" t="s">
        <v>
7178</v>
      </c>
      <c r="C446" s="3420" t="s">
        <v>
9356</v>
      </c>
      <c r="D446" s="1472" t="str">
        <f t="shared" si="10"/>
        <v>
リンク</v>
      </c>
    </row>
    <row r="447" spans="1:4" ht="20.100000000000001" customHeight="1">
      <c r="A447" s="1479"/>
      <c r="B447" s="1483" t="s">
        <v>
5758</v>
      </c>
      <c r="C447" s="3963" t="s">
        <v>
9490</v>
      </c>
      <c r="D447" s="1472" t="str">
        <f t="shared" si="10"/>
        <v>
リンク</v>
      </c>
    </row>
    <row r="448" spans="1:4" ht="20.100000000000001" customHeight="1">
      <c r="A448" s="1479"/>
      <c r="B448" s="1476" t="s">
        <v>
7347</v>
      </c>
      <c r="C448" s="3420" t="s">
        <v>
7121</v>
      </c>
      <c r="D448" s="1472" t="str">
        <f t="shared" ref="D448:D512" si="11">
IF(C448="","",HYPERLINK("#'"&amp;C448&amp;"'!"&amp;"A1","リンク"))</f>
        <v>
リンク</v>
      </c>
    </row>
    <row r="449" spans="1:4" ht="20.100000000000001" customHeight="1">
      <c r="A449" s="1479"/>
      <c r="B449" s="1483" t="s">
        <v>
7356</v>
      </c>
      <c r="C449" s="3486" t="s">
        <v>
7123</v>
      </c>
      <c r="D449" s="1472" t="str">
        <f t="shared" si="11"/>
        <v>
リンク</v>
      </c>
    </row>
    <row r="450" spans="1:4" s="1467" customFormat="1" ht="19.5" customHeight="1">
      <c r="A450" s="1468" t="s">
        <v>
2381</v>
      </c>
      <c r="B450" s="3487"/>
      <c r="C450" s="3641"/>
      <c r="D450" s="2387" t="str">
        <f t="shared" si="11"/>
        <v/>
      </c>
    </row>
    <row r="451" spans="1:4" ht="20.100000000000001" customHeight="1">
      <c r="A451" s="1479"/>
      <c r="B451" s="1476" t="s">
        <v>
7173</v>
      </c>
      <c r="C451" s="3420" t="s">
        <v>
6977</v>
      </c>
      <c r="D451" s="1472" t="str">
        <f t="shared" si="11"/>
        <v>
リンク</v>
      </c>
    </row>
    <row r="452" spans="1:4" ht="20.100000000000001" customHeight="1">
      <c r="A452" s="1479"/>
      <c r="B452" s="1476" t="s">
        <v>
10371</v>
      </c>
      <c r="C452" s="3420" t="s">
        <v>
9354</v>
      </c>
      <c r="D452" s="1472" t="str">
        <f>
IF(C452="","",HYPERLINK("#'"&amp;C452&amp;"'!"&amp;"A1","リンク"))</f>
        <v>
リンク</v>
      </c>
    </row>
    <row r="453" spans="1:4" s="1467" customFormat="1" ht="19.5" customHeight="1">
      <c r="A453" s="1468" t="s">
        <v>
2382</v>
      </c>
      <c r="B453" s="3487"/>
      <c r="C453" s="3641"/>
      <c r="D453" s="2387" t="str">
        <f t="shared" si="11"/>
        <v/>
      </c>
    </row>
    <row r="454" spans="1:4" ht="20.100000000000001" customHeight="1">
      <c r="A454" s="1479"/>
      <c r="B454" s="1483" t="s">
        <v>
7633</v>
      </c>
      <c r="C454" s="3486" t="s">
        <v>
7122</v>
      </c>
      <c r="D454" s="1472" t="str">
        <f t="shared" si="11"/>
        <v>
リンク</v>
      </c>
    </row>
    <row r="455" spans="1:4" ht="20.100000000000001" customHeight="1">
      <c r="A455" s="1479"/>
      <c r="B455" s="1483" t="s">
        <v>
7356</v>
      </c>
      <c r="C455" s="3486" t="s">
        <v>
7123</v>
      </c>
      <c r="D455" s="1472" t="str">
        <f t="shared" si="11"/>
        <v>
リンク</v>
      </c>
    </row>
    <row r="456" spans="1:4" ht="20.100000000000001" customHeight="1">
      <c r="A456" s="1479"/>
      <c r="B456" s="1483" t="s">
        <v>
5297</v>
      </c>
      <c r="C456" s="3486" t="s">
        <v>
9183</v>
      </c>
      <c r="D456" s="1472" t="str">
        <f>
IF(C456="","",HYPERLINK("#'"&amp;C456&amp;"'!"&amp;"A1","リンク"))</f>
        <v>
リンク</v>
      </c>
    </row>
    <row r="457" spans="1:4" s="1467" customFormat="1" ht="19.5" customHeight="1">
      <c r="A457" s="1468" t="s">
        <v>
2383</v>
      </c>
      <c r="B457" s="3487"/>
      <c r="C457" s="3641"/>
      <c r="D457" s="2387" t="str">
        <f t="shared" si="11"/>
        <v/>
      </c>
    </row>
    <row r="458" spans="1:4" ht="20.100000000000001" customHeight="1">
      <c r="A458" s="1479"/>
      <c r="B458" s="3473" t="s">
        <v>
2333</v>
      </c>
      <c r="C458" s="3486"/>
      <c r="D458" s="1472" t="str">
        <f t="shared" si="11"/>
        <v/>
      </c>
    </row>
    <row r="459" spans="1:4" s="1467" customFormat="1" ht="19.5" customHeight="1">
      <c r="A459" s="1468" t="s">
        <v>
2384</v>
      </c>
      <c r="B459" s="3487"/>
      <c r="C459" s="3641"/>
      <c r="D459" s="2387" t="str">
        <f t="shared" si="11"/>
        <v/>
      </c>
    </row>
    <row r="460" spans="1:4" ht="20.100000000000001" customHeight="1">
      <c r="A460" s="1479"/>
      <c r="B460" s="1483" t="s">
        <v>
7353</v>
      </c>
      <c r="C460" s="3486" t="s">
        <v>
7124</v>
      </c>
      <c r="D460" s="1472" t="str">
        <f t="shared" si="11"/>
        <v>
リンク</v>
      </c>
    </row>
    <row r="461" spans="1:4" ht="20.100000000000001" customHeight="1">
      <c r="A461" s="1479"/>
      <c r="B461" s="1476" t="s">
        <v>
7377</v>
      </c>
      <c r="C461" s="3420" t="s">
        <v>
7148</v>
      </c>
      <c r="D461" s="1472" t="str">
        <f t="shared" si="11"/>
        <v>
リンク</v>
      </c>
    </row>
    <row r="462" spans="1:4" ht="20.100000000000001" customHeight="1">
      <c r="A462" s="1479"/>
      <c r="B462" s="1476" t="s">
        <v>
7380</v>
      </c>
      <c r="C462" s="3420" t="s">
        <v>
9420</v>
      </c>
      <c r="D462" s="1472" t="str">
        <f t="shared" si="11"/>
        <v>
リンク</v>
      </c>
    </row>
    <row r="463" spans="1:4" ht="20.100000000000001" customHeight="1">
      <c r="A463" s="1479"/>
      <c r="B463" s="1476" t="s">
        <v>
7385</v>
      </c>
      <c r="C463" s="3420" t="s">
        <v>
7153</v>
      </c>
      <c r="D463" s="1472" t="str">
        <f t="shared" si="11"/>
        <v>
リンク</v>
      </c>
    </row>
    <row r="464" spans="1:4" ht="20.100000000000001" customHeight="1">
      <c r="A464" s="1479"/>
      <c r="B464" s="1483" t="s">
        <v>
7386</v>
      </c>
      <c r="C464" s="3486" t="s">
        <v>
7154</v>
      </c>
      <c r="D464" s="1472" t="str">
        <f t="shared" si="11"/>
        <v>
リンク</v>
      </c>
    </row>
    <row r="465" spans="1:4" ht="20.100000000000001" customHeight="1">
      <c r="A465" s="1479"/>
      <c r="B465" s="1476" t="s">
        <v>
7387</v>
      </c>
      <c r="C465" s="3420" t="s">
        <v>
7155</v>
      </c>
      <c r="D465" s="1472" t="str">
        <f t="shared" si="11"/>
        <v>
リンク</v>
      </c>
    </row>
    <row r="466" spans="1:4" ht="20.100000000000001" customHeight="1">
      <c r="A466" s="1479"/>
      <c r="B466" s="1476" t="s">
        <v>
7388</v>
      </c>
      <c r="C466" s="3420" t="s">
        <v>
7156</v>
      </c>
      <c r="D466" s="1472" t="str">
        <f t="shared" si="11"/>
        <v>
リンク</v>
      </c>
    </row>
    <row r="467" spans="1:4" ht="20.100000000000001" customHeight="1">
      <c r="A467" s="1479"/>
      <c r="B467" s="1483" t="s">
        <v>
8900</v>
      </c>
      <c r="C467" s="3486" t="s">
        <v>
8899</v>
      </c>
      <c r="D467" s="1472" t="str">
        <f t="shared" si="11"/>
        <v>
リンク</v>
      </c>
    </row>
    <row r="468" spans="1:4" s="1467" customFormat="1" ht="19.5" customHeight="1">
      <c r="A468" s="1468" t="s">
        <v>
2385</v>
      </c>
      <c r="B468" s="3487"/>
      <c r="C468" s="3641"/>
      <c r="D468" s="2387" t="str">
        <f t="shared" si="11"/>
        <v/>
      </c>
    </row>
    <row r="469" spans="1:4" ht="20.100000000000001" customHeight="1">
      <c r="A469" s="1479"/>
      <c r="B469" s="1483" t="s">
        <v>
10329</v>
      </c>
      <c r="C469" s="3486" t="s">
        <v>
10109</v>
      </c>
      <c r="D469" s="1472" t="str">
        <f t="shared" si="11"/>
        <v>
リンク</v>
      </c>
    </row>
    <row r="470" spans="1:4" ht="20.100000000000001" customHeight="1">
      <c r="A470" s="1479"/>
      <c r="B470" s="1476" t="s">
        <v>
7263</v>
      </c>
      <c r="C470" s="3420" t="s">
        <v>
7053</v>
      </c>
      <c r="D470" s="1472" t="str">
        <f t="shared" si="11"/>
        <v>
リンク</v>
      </c>
    </row>
    <row r="471" spans="1:4" ht="20.100000000000001" customHeight="1">
      <c r="A471" s="1479"/>
      <c r="B471" s="1483" t="s">
        <v>
7375</v>
      </c>
      <c r="C471" s="3486" t="s">
        <v>
7146</v>
      </c>
      <c r="D471" s="1472" t="str">
        <f>
IF(C471="","",HYPERLINK("#'"&amp;C471&amp;"'!"&amp;"A1","リンク"))</f>
        <v>
リンク</v>
      </c>
    </row>
    <row r="472" spans="1:4" ht="20.100000000000001" customHeight="1">
      <c r="A472" s="1479"/>
      <c r="B472" s="1483" t="s">
        <v>
5297</v>
      </c>
      <c r="C472" s="3486" t="s">
        <v>
9183</v>
      </c>
      <c r="D472" s="1472" t="str">
        <f>
IF(C472="","",HYPERLINK("#'"&amp;C472&amp;"'!"&amp;"A1","リンク"))</f>
        <v>
リンク</v>
      </c>
    </row>
    <row r="473" spans="1:4" ht="20.100000000000001" customHeight="1">
      <c r="A473" s="1479"/>
      <c r="B473" s="1483" t="s">
        <v>
8900</v>
      </c>
      <c r="C473" s="3486" t="s">
        <v>
8899</v>
      </c>
      <c r="D473" s="1472" t="str">
        <f t="shared" si="11"/>
        <v>
リンク</v>
      </c>
    </row>
    <row r="474" spans="1:4" ht="20.100000000000001" customHeight="1">
      <c r="A474" s="1479"/>
      <c r="B474" s="1483" t="s">
        <v>
8898</v>
      </c>
      <c r="C474" s="3963" t="s">
        <v>
8853</v>
      </c>
      <c r="D474" s="1472" t="str">
        <f t="shared" si="11"/>
        <v>
リンク</v>
      </c>
    </row>
    <row r="475" spans="1:4" ht="20.100000000000001" customHeight="1">
      <c r="A475" s="1479"/>
      <c r="B475" s="1483" t="s">
        <v>
8897</v>
      </c>
      <c r="C475" s="3486" t="s">
        <v>
8856</v>
      </c>
      <c r="D475" s="1472" t="str">
        <f t="shared" si="11"/>
        <v>
リンク</v>
      </c>
    </row>
    <row r="476" spans="1:4" ht="20.100000000000001" customHeight="1">
      <c r="A476" s="1479"/>
      <c r="B476" s="1483" t="s">
        <v>
8896</v>
      </c>
      <c r="C476" s="3486" t="s">
        <v>
8857</v>
      </c>
      <c r="D476" s="1472" t="str">
        <f t="shared" si="11"/>
        <v>
リンク</v>
      </c>
    </row>
    <row r="477" spans="1:4" ht="20.100000000000001" customHeight="1">
      <c r="A477" s="1479"/>
      <c r="B477" s="1483" t="s">
        <v>
8895</v>
      </c>
      <c r="C477" s="3486" t="s">
        <v>
8821</v>
      </c>
      <c r="D477" s="1472" t="str">
        <f t="shared" si="11"/>
        <v>
リンク</v>
      </c>
    </row>
    <row r="478" spans="1:4" s="1467" customFormat="1" ht="19.5" customHeight="1">
      <c r="A478" s="1468" t="s">
        <v>
9101</v>
      </c>
      <c r="B478" s="3487"/>
      <c r="C478" s="3641"/>
      <c r="D478" s="2387" t="str">
        <f t="shared" si="11"/>
        <v/>
      </c>
    </row>
    <row r="479" spans="1:4" s="1467" customFormat="1" ht="19.5" customHeight="1">
      <c r="A479" s="1468" t="s">
        <v>
2386</v>
      </c>
      <c r="B479" s="3487"/>
      <c r="C479" s="3641"/>
      <c r="D479" s="2387" t="str">
        <f t="shared" si="11"/>
        <v/>
      </c>
    </row>
    <row r="480" spans="1:4" ht="20.100000000000001" customHeight="1">
      <c r="A480" s="1479"/>
      <c r="B480" s="1476" t="s">
        <v>
7189</v>
      </c>
      <c r="C480" s="3420" t="s">
        <v>
6994</v>
      </c>
      <c r="D480" s="1472" t="str">
        <f t="shared" si="11"/>
        <v>
リンク</v>
      </c>
    </row>
    <row r="481" spans="1:4" ht="19.5" customHeight="1">
      <c r="A481" s="1479"/>
      <c r="B481" s="1476" t="s">
        <v>
7190</v>
      </c>
      <c r="C481" s="3420" t="s">
        <v>
6995</v>
      </c>
      <c r="D481" s="1472" t="str">
        <f t="shared" si="11"/>
        <v>
リンク</v>
      </c>
    </row>
    <row r="482" spans="1:4" ht="20.100000000000001" customHeight="1">
      <c r="A482" s="1479"/>
      <c r="B482" s="1476" t="s">
        <v>
7191</v>
      </c>
      <c r="C482" s="3420" t="s">
        <v>
6996</v>
      </c>
      <c r="D482" s="1472" t="str">
        <f t="shared" si="11"/>
        <v>
リンク</v>
      </c>
    </row>
    <row r="483" spans="1:4" ht="20.100000000000001" customHeight="1">
      <c r="A483" s="1479"/>
      <c r="B483" s="1476" t="s">
        <v>
7192</v>
      </c>
      <c r="C483" s="3420" t="s">
        <v>
6997</v>
      </c>
      <c r="D483" s="1472" t="str">
        <f t="shared" si="11"/>
        <v>
リンク</v>
      </c>
    </row>
    <row r="484" spans="1:4" ht="20.100000000000001" customHeight="1">
      <c r="A484" s="1479"/>
      <c r="B484" s="1476" t="s">
        <v>
7193</v>
      </c>
      <c r="C484" s="3420" t="s">
        <v>
6998</v>
      </c>
      <c r="D484" s="1472" t="str">
        <f t="shared" si="11"/>
        <v>
リンク</v>
      </c>
    </row>
    <row r="485" spans="1:4" ht="20.100000000000001" customHeight="1">
      <c r="A485" s="1479"/>
      <c r="B485" s="1476" t="s">
        <v>
7194</v>
      </c>
      <c r="C485" s="3420" t="s">
        <v>
6999</v>
      </c>
      <c r="D485" s="1472" t="str">
        <f t="shared" si="11"/>
        <v>
リンク</v>
      </c>
    </row>
    <row r="486" spans="1:4" ht="20.100000000000001" customHeight="1">
      <c r="A486" s="1479"/>
      <c r="B486" s="1483" t="s">
        <v>
7197</v>
      </c>
      <c r="C486" s="3486" t="s">
        <v>
7456</v>
      </c>
      <c r="D486" s="1472" t="str">
        <f t="shared" si="11"/>
        <v>
リンク</v>
      </c>
    </row>
    <row r="487" spans="1:4" s="1467" customFormat="1" ht="19.5" customHeight="1">
      <c r="A487" s="1468" t="s">
        <v>
9103</v>
      </c>
      <c r="B487" s="3487"/>
      <c r="C487" s="3641"/>
      <c r="D487" s="2387" t="str">
        <f t="shared" si="11"/>
        <v/>
      </c>
    </row>
    <row r="488" spans="1:4" s="1467" customFormat="1" ht="19.5" customHeight="1">
      <c r="A488" s="1468" t="s">
        <v>
2387</v>
      </c>
      <c r="B488" s="3487"/>
      <c r="C488" s="3641"/>
      <c r="D488" s="2387" t="str">
        <f t="shared" si="11"/>
        <v/>
      </c>
    </row>
    <row r="489" spans="1:4" ht="19.5" customHeight="1">
      <c r="A489" s="1479"/>
      <c r="B489" s="1483" t="s">
        <v>
9143</v>
      </c>
      <c r="C489" s="3486" t="s">
        <v>
9142</v>
      </c>
      <c r="D489" s="1472" t="str">
        <f t="shared" si="11"/>
        <v>
リンク</v>
      </c>
    </row>
    <row r="490" spans="1:4" ht="19.5" customHeight="1">
      <c r="A490" s="1479"/>
      <c r="B490" s="1483" t="s">
        <v>
9139</v>
      </c>
      <c r="C490" s="3486" t="s">
        <v>
9158</v>
      </c>
      <c r="D490" s="1472" t="str">
        <f t="shared" si="11"/>
        <v>
リンク</v>
      </c>
    </row>
    <row r="491" spans="1:4" ht="19.5" customHeight="1">
      <c r="A491" s="1479"/>
      <c r="B491" s="1483" t="s">
        <v>
9138</v>
      </c>
      <c r="C491" s="3486" t="s">
        <v>
9157</v>
      </c>
      <c r="D491" s="1472" t="str">
        <f t="shared" si="11"/>
        <v>
リンク</v>
      </c>
    </row>
    <row r="492" spans="1:4" ht="19.5" customHeight="1">
      <c r="A492" s="1479"/>
      <c r="B492" s="1476" t="s">
        <v>
9188</v>
      </c>
      <c r="C492" s="3420" t="s">
        <v>
9156</v>
      </c>
      <c r="D492" s="1472" t="str">
        <f t="shared" si="11"/>
        <v>
リンク</v>
      </c>
    </row>
    <row r="493" spans="1:4" ht="20.100000000000001" customHeight="1">
      <c r="A493" s="1479"/>
      <c r="B493" s="1476" t="s">
        <v>
7225</v>
      </c>
      <c r="C493" s="3420" t="s">
        <v>
9155</v>
      </c>
      <c r="D493" s="1472" t="str">
        <f t="shared" si="11"/>
        <v>
リンク</v>
      </c>
    </row>
    <row r="494" spans="1:4" ht="19.5" customHeight="1">
      <c r="A494" s="1479"/>
      <c r="B494" s="1483" t="s">
        <v>
9154</v>
      </c>
      <c r="C494" s="3486" t="s">
        <v>
9153</v>
      </c>
      <c r="D494" s="1472" t="str">
        <f t="shared" si="11"/>
        <v>
リンク</v>
      </c>
    </row>
    <row r="495" spans="1:4" ht="20.100000000000001" customHeight="1">
      <c r="A495" s="1479"/>
      <c r="B495" s="1476" t="s">
        <v>
7229</v>
      </c>
      <c r="C495" s="3420" t="s">
        <v>
9152</v>
      </c>
      <c r="D495" s="1472" t="str">
        <f t="shared" si="11"/>
        <v>
リンク</v>
      </c>
    </row>
    <row r="496" spans="1:4" ht="20.100000000000001" customHeight="1">
      <c r="A496" s="1479"/>
      <c r="B496" s="1476" t="s">
        <v>
7235</v>
      </c>
      <c r="C496" s="3420" t="s">
        <v>
9445</v>
      </c>
      <c r="D496" s="1472" t="str">
        <f t="shared" si="11"/>
        <v>
リンク</v>
      </c>
    </row>
    <row r="497" spans="1:4" ht="19.5" customHeight="1">
      <c r="A497" s="1479"/>
      <c r="B497" s="1483" t="s">
        <v>
7334</v>
      </c>
      <c r="C497" s="3486" t="s">
        <v>
9404</v>
      </c>
      <c r="D497" s="1472" t="str">
        <f t="shared" si="11"/>
        <v>
リンク</v>
      </c>
    </row>
    <row r="498" spans="1:4" ht="19.5" customHeight="1">
      <c r="A498" s="1479"/>
      <c r="B498" s="1483" t="s">
        <v>
8894</v>
      </c>
      <c r="C498" s="3486" t="s">
        <v>
8859</v>
      </c>
      <c r="D498" s="1472" t="str">
        <f t="shared" si="11"/>
        <v>
リンク</v>
      </c>
    </row>
    <row r="499" spans="1:4" ht="19.5" customHeight="1">
      <c r="A499" s="1479"/>
      <c r="B499" s="1483" t="s">
        <v>
8893</v>
      </c>
      <c r="C499" s="3486" t="s">
        <v>
8860</v>
      </c>
      <c r="D499" s="1472" t="str">
        <f t="shared" si="11"/>
        <v>
リンク</v>
      </c>
    </row>
    <row r="500" spans="1:4" ht="19.5" customHeight="1">
      <c r="A500" s="1479"/>
      <c r="B500" s="1483" t="s">
        <v>
8892</v>
      </c>
      <c r="C500" s="3486" t="s">
        <v>
8861</v>
      </c>
      <c r="D500" s="1472" t="str">
        <f t="shared" si="11"/>
        <v>
リンク</v>
      </c>
    </row>
    <row r="501" spans="1:4" ht="19.5" customHeight="1">
      <c r="A501" s="1479"/>
      <c r="B501" s="1483" t="s">
        <v>
8891</v>
      </c>
      <c r="C501" s="3486" t="s">
        <v>
8862</v>
      </c>
      <c r="D501" s="1472" t="str">
        <f t="shared" si="11"/>
        <v>
リンク</v>
      </c>
    </row>
    <row r="502" spans="1:4" ht="19.5" customHeight="1">
      <c r="A502" s="1479"/>
      <c r="B502" s="1483" t="s">
        <v>
8890</v>
      </c>
      <c r="C502" s="3486" t="s">
        <v>
8864</v>
      </c>
      <c r="D502" s="1472" t="str">
        <f t="shared" si="11"/>
        <v>
リンク</v>
      </c>
    </row>
    <row r="503" spans="1:4" s="1467" customFormat="1" ht="19.5" customHeight="1">
      <c r="A503" s="1468" t="s">
        <v>
2388</v>
      </c>
      <c r="B503" s="3487"/>
      <c r="C503" s="3641"/>
      <c r="D503" s="2387" t="str">
        <f t="shared" si="11"/>
        <v/>
      </c>
    </row>
    <row r="504" spans="1:4" ht="20.100000000000001" customHeight="1">
      <c r="A504" s="1479"/>
      <c r="B504" s="1483" t="s">
        <v>
9143</v>
      </c>
      <c r="C504" s="3419" t="s">
        <v>
9142</v>
      </c>
      <c r="D504" s="1472" t="str">
        <f t="shared" si="11"/>
        <v>
リンク</v>
      </c>
    </row>
    <row r="505" spans="1:4" ht="20.100000000000001" customHeight="1">
      <c r="A505" s="1479"/>
      <c r="B505" s="1483" t="s">
        <v>
10375</v>
      </c>
      <c r="C505" s="3419" t="s">
        <v>
9141</v>
      </c>
      <c r="D505" s="1472" t="str">
        <f t="shared" si="11"/>
        <v>
リンク</v>
      </c>
    </row>
    <row r="506" spans="1:4" ht="20.100000000000001" customHeight="1">
      <c r="A506" s="1479"/>
      <c r="B506" s="1483" t="s">
        <v>
9140</v>
      </c>
      <c r="C506" s="3419" t="s">
        <v>
7025</v>
      </c>
      <c r="D506" s="1472" t="str">
        <f t="shared" si="11"/>
        <v>
リンク</v>
      </c>
    </row>
    <row r="507" spans="1:4" ht="20.100000000000001" customHeight="1">
      <c r="A507" s="1479"/>
      <c r="B507" s="1483" t="s">
        <v>
9139</v>
      </c>
      <c r="C507" s="3419" t="s">
        <v>
7026</v>
      </c>
      <c r="D507" s="1472" t="str">
        <f t="shared" si="11"/>
        <v>
リンク</v>
      </c>
    </row>
    <row r="508" spans="1:4" ht="20.100000000000001" customHeight="1">
      <c r="A508" s="1479"/>
      <c r="B508" s="1483" t="s">
        <v>
10376</v>
      </c>
      <c r="C508" s="3419" t="s">
        <v>
7027</v>
      </c>
      <c r="D508" s="1472" t="str">
        <f t="shared" si="11"/>
        <v>
リンク</v>
      </c>
    </row>
    <row r="509" spans="1:4" ht="20.100000000000001" customHeight="1">
      <c r="A509" s="1479"/>
      <c r="B509" s="1483" t="s">
        <v>
9138</v>
      </c>
      <c r="C509" s="3419" t="s">
        <v>
7028</v>
      </c>
      <c r="D509" s="1472" t="str">
        <f t="shared" si="11"/>
        <v>
リンク</v>
      </c>
    </row>
    <row r="510" spans="1:4" ht="20.100000000000001" customHeight="1">
      <c r="A510" s="1479"/>
      <c r="B510" s="1476" t="s">
        <v>
7222</v>
      </c>
      <c r="C510" s="3420" t="s">
        <v>
9151</v>
      </c>
      <c r="D510" s="1472" t="str">
        <f t="shared" si="11"/>
        <v>
リンク</v>
      </c>
    </row>
    <row r="511" spans="1:4" ht="20.100000000000001" customHeight="1">
      <c r="A511" s="1479"/>
      <c r="B511" s="1483" t="s">
        <v>
7223</v>
      </c>
      <c r="C511" s="3486" t="s">
        <v>
9148</v>
      </c>
      <c r="D511" s="1472" t="str">
        <f t="shared" si="11"/>
        <v>
リンク</v>
      </c>
    </row>
    <row r="512" spans="1:4" ht="20.100000000000001" customHeight="1">
      <c r="A512" s="1479"/>
      <c r="B512" s="1476" t="s">
        <v>
7224</v>
      </c>
      <c r="C512" s="3420" t="s">
        <v>
9150</v>
      </c>
      <c r="D512" s="1472" t="str">
        <f t="shared" si="11"/>
        <v>
リンク</v>
      </c>
    </row>
    <row r="513" spans="1:4" ht="20.100000000000001" customHeight="1">
      <c r="A513" s="1479"/>
      <c r="B513" s="1483" t="s">
        <v>
5758</v>
      </c>
      <c r="C513" s="3963" t="s">
        <v>
9490</v>
      </c>
      <c r="D513" s="1472" t="str">
        <f t="shared" ref="D513:D576" si="12">
IF(C513="","",HYPERLINK("#'"&amp;C513&amp;"'!"&amp;"A1","リンク"))</f>
        <v>
リンク</v>
      </c>
    </row>
    <row r="514" spans="1:4" s="1467" customFormat="1" ht="19.5" customHeight="1">
      <c r="A514" s="1468" t="s">
        <v>
2389</v>
      </c>
      <c r="B514" s="3487"/>
      <c r="C514" s="3641"/>
      <c r="D514" s="2387" t="str">
        <f t="shared" si="12"/>
        <v/>
      </c>
    </row>
    <row r="515" spans="1:4" ht="20.100000000000001" customHeight="1">
      <c r="A515" s="1479"/>
      <c r="B515" s="1483" t="s">
        <v>
9143</v>
      </c>
      <c r="C515" s="3419" t="s">
        <v>
9142</v>
      </c>
      <c r="D515" s="1472" t="str">
        <f t="shared" si="12"/>
        <v>
リンク</v>
      </c>
    </row>
    <row r="516" spans="1:4" ht="20.100000000000001" customHeight="1">
      <c r="A516" s="1479"/>
      <c r="B516" s="1483" t="s">
        <v>
10375</v>
      </c>
      <c r="C516" s="3419" t="s">
        <v>
9141</v>
      </c>
      <c r="D516" s="1472" t="str">
        <f t="shared" si="12"/>
        <v>
リンク</v>
      </c>
    </row>
    <row r="517" spans="1:4" ht="20.100000000000001" customHeight="1">
      <c r="A517" s="1479"/>
      <c r="B517" s="1483" t="s">
        <v>
9140</v>
      </c>
      <c r="C517" s="3419" t="s">
        <v>
7025</v>
      </c>
      <c r="D517" s="1472" t="str">
        <f t="shared" si="12"/>
        <v>
リンク</v>
      </c>
    </row>
    <row r="518" spans="1:4" ht="20.100000000000001" customHeight="1">
      <c r="A518" s="1479"/>
      <c r="B518" s="1483" t="s">
        <v>
9139</v>
      </c>
      <c r="C518" s="3419" t="s">
        <v>
7026</v>
      </c>
      <c r="D518" s="1472" t="str">
        <f t="shared" si="12"/>
        <v>
リンク</v>
      </c>
    </row>
    <row r="519" spans="1:4" ht="20.100000000000001" customHeight="1">
      <c r="A519" s="1479"/>
      <c r="B519" s="1483" t="s">
        <v>
10376</v>
      </c>
      <c r="C519" s="3419" t="s">
        <v>
7027</v>
      </c>
      <c r="D519" s="1472" t="str">
        <f t="shared" si="12"/>
        <v>
リンク</v>
      </c>
    </row>
    <row r="520" spans="1:4" ht="20.100000000000001" customHeight="1">
      <c r="A520" s="1479"/>
      <c r="B520" s="1483" t="s">
        <v>
9138</v>
      </c>
      <c r="C520" s="3419" t="s">
        <v>
7028</v>
      </c>
      <c r="D520" s="1472" t="str">
        <f t="shared" si="12"/>
        <v>
リンク</v>
      </c>
    </row>
    <row r="521" spans="1:4" ht="20.100000000000001" customHeight="1">
      <c r="A521" s="1479"/>
      <c r="B521" s="1476" t="s">
        <v>
9136</v>
      </c>
      <c r="C521" s="3420" t="s">
        <v>
9149</v>
      </c>
      <c r="D521" s="1472" t="str">
        <f t="shared" si="12"/>
        <v>
リンク</v>
      </c>
    </row>
    <row r="522" spans="1:4" ht="20.100000000000001" customHeight="1">
      <c r="A522" s="1479"/>
      <c r="B522" s="1483" t="s">
        <v>
7223</v>
      </c>
      <c r="C522" s="3486" t="s">
        <v>
9148</v>
      </c>
      <c r="D522" s="1472" t="str">
        <f t="shared" si="12"/>
        <v>
リンク</v>
      </c>
    </row>
    <row r="523" spans="1:4" ht="20.100000000000001" customHeight="1">
      <c r="A523" s="1479"/>
      <c r="B523" s="1476" t="s">
        <v>
6568</v>
      </c>
      <c r="C523" s="3420" t="s">
        <v>
9147</v>
      </c>
      <c r="D523" s="1472" t="str">
        <f t="shared" si="12"/>
        <v>
リンク</v>
      </c>
    </row>
    <row r="524" spans="1:4" ht="20.100000000000001" customHeight="1">
      <c r="A524" s="1479"/>
      <c r="B524" s="1476" t="s">
        <v>
7232</v>
      </c>
      <c r="C524" s="3420" t="s">
        <v>
9146</v>
      </c>
      <c r="D524" s="1472" t="str">
        <f t="shared" si="12"/>
        <v>
リンク</v>
      </c>
    </row>
    <row r="525" spans="1:4" ht="20.100000000000001" customHeight="1">
      <c r="A525" s="1479"/>
      <c r="B525" s="1483" t="s">
        <v>
7315</v>
      </c>
      <c r="C525" s="3486" t="s">
        <v>
7097</v>
      </c>
      <c r="D525" s="1472" t="str">
        <f t="shared" si="12"/>
        <v>
リンク</v>
      </c>
    </row>
    <row r="526" spans="1:4" ht="20.100000000000001" customHeight="1">
      <c r="A526" s="1479"/>
      <c r="B526" s="1483" t="s">
        <v>
5758</v>
      </c>
      <c r="C526" s="3963" t="s">
        <v>
9490</v>
      </c>
      <c r="D526" s="1472" t="str">
        <f t="shared" si="12"/>
        <v>
リンク</v>
      </c>
    </row>
    <row r="527" spans="1:4" ht="19.5" customHeight="1">
      <c r="A527" s="1479"/>
      <c r="B527" s="1483" t="s">
        <v>
8890</v>
      </c>
      <c r="C527" s="3486" t="s">
        <v>
8864</v>
      </c>
      <c r="D527" s="1472" t="str">
        <f t="shared" si="12"/>
        <v>
リンク</v>
      </c>
    </row>
    <row r="528" spans="1:4" s="1467" customFormat="1" ht="19.5" customHeight="1">
      <c r="A528" s="1468" t="s">
        <v>
2390</v>
      </c>
      <c r="B528" s="3487"/>
      <c r="C528" s="3641"/>
      <c r="D528" s="2387" t="str">
        <f t="shared" si="12"/>
        <v/>
      </c>
    </row>
    <row r="529" spans="1:4" ht="20.100000000000001" customHeight="1">
      <c r="A529" s="1479"/>
      <c r="B529" s="1476" t="s">
        <v>
2316</v>
      </c>
      <c r="C529" s="3420" t="s">
        <v>
9443</v>
      </c>
      <c r="D529" s="1472" t="str">
        <f t="shared" si="12"/>
        <v>
リンク</v>
      </c>
    </row>
    <row r="530" spans="1:4" ht="20.100000000000001" customHeight="1">
      <c r="A530" s="1479"/>
      <c r="B530" s="1476" t="s">
        <v>
2317</v>
      </c>
      <c r="C530" s="3420" t="s">
        <v>
9444</v>
      </c>
      <c r="D530" s="1472" t="str">
        <f t="shared" si="12"/>
        <v>
リンク</v>
      </c>
    </row>
    <row r="531" spans="1:4" ht="20.100000000000001" customHeight="1">
      <c r="A531" s="1479"/>
      <c r="B531" s="1476" t="s">
        <v>
7284</v>
      </c>
      <c r="C531" s="3420" t="s">
        <v>
7067</v>
      </c>
      <c r="D531" s="1472" t="str">
        <f t="shared" si="12"/>
        <v>
リンク</v>
      </c>
    </row>
    <row r="532" spans="1:4" ht="20.100000000000001" customHeight="1">
      <c r="A532" s="1479"/>
      <c r="B532" s="1483" t="s">
        <v>
7316</v>
      </c>
      <c r="C532" s="3486" t="s">
        <v>
7098</v>
      </c>
      <c r="D532" s="1472" t="str">
        <f t="shared" si="12"/>
        <v>
リンク</v>
      </c>
    </row>
    <row r="533" spans="1:4" ht="20.100000000000001" customHeight="1">
      <c r="A533" s="1479"/>
      <c r="B533" s="1483" t="s">
        <v>
5758</v>
      </c>
      <c r="C533" s="3963" t="s">
        <v>
9490</v>
      </c>
      <c r="D533" s="1472" t="str">
        <f t="shared" si="12"/>
        <v>
リンク</v>
      </c>
    </row>
    <row r="534" spans="1:4" ht="19.5" customHeight="1">
      <c r="A534" s="1479"/>
      <c r="B534" s="1483" t="s">
        <v>
8890</v>
      </c>
      <c r="C534" s="3486" t="s">
        <v>
8864</v>
      </c>
      <c r="D534" s="1472" t="str">
        <f t="shared" si="12"/>
        <v>
リンク</v>
      </c>
    </row>
    <row r="535" spans="1:4" s="1467" customFormat="1" ht="19.5" customHeight="1">
      <c r="A535" s="1468" t="s">
        <v>
2391</v>
      </c>
      <c r="B535" s="3487"/>
      <c r="C535" s="3641"/>
      <c r="D535" s="2387" t="str">
        <f t="shared" si="12"/>
        <v/>
      </c>
    </row>
    <row r="536" spans="1:4" ht="19.5" customHeight="1">
      <c r="A536" s="1479"/>
      <c r="B536" s="1483" t="s">
        <v>
7632</v>
      </c>
      <c r="C536" s="3486" t="s">
        <v>
7524</v>
      </c>
      <c r="D536" s="1472" t="str">
        <f t="shared" si="12"/>
        <v>
リンク</v>
      </c>
    </row>
    <row r="537" spans="1:4" ht="19.5" customHeight="1">
      <c r="A537" s="1479"/>
      <c r="B537" s="1476" t="s">
        <v>
7255</v>
      </c>
      <c r="C537" s="3420" t="s">
        <v>
7525</v>
      </c>
      <c r="D537" s="1472" t="str">
        <f t="shared" si="12"/>
        <v>
リンク</v>
      </c>
    </row>
    <row r="538" spans="1:4" ht="20.100000000000001" customHeight="1">
      <c r="A538" s="1479"/>
      <c r="B538" s="1476"/>
      <c r="C538" s="3420" t="s">
        <v>
7527</v>
      </c>
      <c r="D538" s="1472" t="str">
        <f t="shared" si="12"/>
        <v>
リンク</v>
      </c>
    </row>
    <row r="539" spans="1:4" ht="19.5" customHeight="1">
      <c r="A539" s="1479"/>
      <c r="B539" s="1483" t="s">
        <v>
7300</v>
      </c>
      <c r="C539" s="3486" t="s">
        <v>
7082</v>
      </c>
      <c r="D539" s="1472" t="str">
        <f t="shared" si="12"/>
        <v>
リンク</v>
      </c>
    </row>
    <row r="540" spans="1:4" s="1467" customFormat="1" ht="19.5" customHeight="1">
      <c r="A540" s="1468" t="s">
        <v>
2392</v>
      </c>
      <c r="B540" s="3487"/>
      <c r="C540" s="3641"/>
      <c r="D540" s="2387" t="str">
        <f t="shared" si="12"/>
        <v/>
      </c>
    </row>
    <row r="541" spans="1:4" ht="20.100000000000001" customHeight="1">
      <c r="A541" s="1479"/>
      <c r="B541" s="1476" t="s">
        <v>
7231</v>
      </c>
      <c r="C541" s="3420" t="s">
        <v>
9128</v>
      </c>
      <c r="D541" s="1472" t="str">
        <f t="shared" si="12"/>
        <v>
リンク</v>
      </c>
    </row>
    <row r="542" spans="1:4" ht="20.100000000000001" customHeight="1">
      <c r="A542" s="1479"/>
      <c r="B542" s="1476" t="s">
        <v>
7233</v>
      </c>
      <c r="C542" s="3420" t="s">
        <v>
9145</v>
      </c>
      <c r="D542" s="1472" t="str">
        <f t="shared" si="12"/>
        <v>
リンク</v>
      </c>
    </row>
    <row r="543" spans="1:4" ht="20.100000000000001" customHeight="1">
      <c r="A543" s="1479"/>
      <c r="B543" s="1476" t="s">
        <v>
7234</v>
      </c>
      <c r="C543" s="3420" t="s">
        <v>
9144</v>
      </c>
      <c r="D543" s="1472" t="str">
        <f t="shared" si="12"/>
        <v>
リンク</v>
      </c>
    </row>
    <row r="544" spans="1:4" ht="20.100000000000001" customHeight="1">
      <c r="A544" s="1479"/>
      <c r="B544" s="1483" t="s">
        <v>
5758</v>
      </c>
      <c r="C544" s="3963" t="s">
        <v>
9490</v>
      </c>
      <c r="D544" s="1472" t="str">
        <f t="shared" si="12"/>
        <v>
リンク</v>
      </c>
    </row>
    <row r="545" spans="1:4" ht="19.5" customHeight="1">
      <c r="A545" s="1479"/>
      <c r="B545" s="1483" t="s">
        <v>
8890</v>
      </c>
      <c r="C545" s="3486" t="s">
        <v>
8864</v>
      </c>
      <c r="D545" s="1472" t="str">
        <f t="shared" si="12"/>
        <v>
リンク</v>
      </c>
    </row>
    <row r="546" spans="1:4" s="1467" customFormat="1" ht="19.5" customHeight="1">
      <c r="A546" s="1468" t="s">
        <v>
2393</v>
      </c>
      <c r="B546" s="3487"/>
      <c r="C546" s="3641"/>
      <c r="D546" s="2387" t="str">
        <f t="shared" si="12"/>
        <v/>
      </c>
    </row>
    <row r="547" spans="1:4" ht="20.100000000000001" customHeight="1">
      <c r="A547" s="1479"/>
      <c r="B547" s="1476" t="s">
        <v>
7266</v>
      </c>
      <c r="C547" s="3420" t="s">
        <v>
7054</v>
      </c>
      <c r="D547" s="1472" t="str">
        <f>
IF(C547="","",HYPERLINK("#'"&amp;C547&amp;"'!"&amp;"A1","リンク"))</f>
        <v>
リンク</v>
      </c>
    </row>
    <row r="548" spans="1:4" ht="20.100000000000001" customHeight="1">
      <c r="A548" s="1479"/>
      <c r="B548" s="1476" t="s">
        <v>
9209</v>
      </c>
      <c r="C548" s="3420" t="s">
        <v>
9372</v>
      </c>
      <c r="D548" s="1472" t="str">
        <f t="shared" si="12"/>
        <v>
リンク</v>
      </c>
    </row>
    <row r="549" spans="1:4" ht="20.100000000000001" customHeight="1">
      <c r="A549" s="1479"/>
      <c r="B549" s="1476" t="s">
        <v>
9210</v>
      </c>
      <c r="C549" s="3420" t="s">
        <v>
9373</v>
      </c>
      <c r="D549" s="1472" t="str">
        <f>
IF(C549="","",HYPERLINK("#'"&amp;C549&amp;"'!"&amp;"A1","リンク"))</f>
        <v>
リンク</v>
      </c>
    </row>
    <row r="550" spans="1:4" ht="20.100000000000001" customHeight="1">
      <c r="A550" s="1479"/>
      <c r="B550" s="1476" t="s">
        <v>
7265</v>
      </c>
      <c r="C550" s="3420" t="s">
        <v>
9374</v>
      </c>
      <c r="D550" s="1472" t="str">
        <f t="shared" si="12"/>
        <v>
リンク</v>
      </c>
    </row>
    <row r="551" spans="1:4" ht="20.100000000000001" customHeight="1">
      <c r="A551" s="1468"/>
      <c r="B551" s="1476" t="s">
        <v>
7478</v>
      </c>
      <c r="C551" s="3420" t="s">
        <v>
9208</v>
      </c>
      <c r="D551" s="1472" t="str">
        <f t="shared" si="12"/>
        <v>
リンク</v>
      </c>
    </row>
    <row r="552" spans="1:4" ht="20.100000000000001" customHeight="1">
      <c r="A552" s="1479"/>
      <c r="B552" s="1476" t="s">
        <v>
9211</v>
      </c>
      <c r="C552" s="3420" t="s">
        <v>
9207</v>
      </c>
      <c r="D552" s="1472" t="str">
        <f t="shared" ref="D552" si="13">
IF(C552="","",HYPERLINK("#'"&amp;C552&amp;"'!"&amp;"A1","リンク"))</f>
        <v>
リンク</v>
      </c>
    </row>
    <row r="553" spans="1:4" ht="20.100000000000001" customHeight="1">
      <c r="A553" s="1468"/>
      <c r="B553" s="1476" t="s">
        <v>
7264</v>
      </c>
      <c r="C553" s="3420" t="s">
        <v>
9206</v>
      </c>
      <c r="D553" s="1472" t="str">
        <f t="shared" si="12"/>
        <v>
リンク</v>
      </c>
    </row>
    <row r="554" spans="1:4" ht="20.100000000000001" customHeight="1">
      <c r="A554" s="1479"/>
      <c r="B554" s="1476" t="s">
        <v>
7267</v>
      </c>
      <c r="C554" s="3420" t="s">
        <v>
9205</v>
      </c>
      <c r="D554" s="1472" t="str">
        <f t="shared" si="12"/>
        <v>
リンク</v>
      </c>
    </row>
    <row r="555" spans="1:4" ht="20.100000000000001" customHeight="1">
      <c r="A555" s="1479"/>
      <c r="B555" s="1476" t="s">
        <v>
2321</v>
      </c>
      <c r="C555" s="3420" t="s">
        <v>
9204</v>
      </c>
      <c r="D555" s="1472" t="str">
        <f t="shared" si="12"/>
        <v>
リンク</v>
      </c>
    </row>
    <row r="556" spans="1:4" ht="20.100000000000001" customHeight="1">
      <c r="A556" s="1468"/>
      <c r="B556" s="1476" t="s">
        <v>
10111</v>
      </c>
      <c r="C556" s="3420" t="s">
        <v>
9203</v>
      </c>
      <c r="D556" s="1472" t="str">
        <f t="shared" ref="D556" si="14">
IF(C556="","",HYPERLINK("#'"&amp;C556&amp;"'!"&amp;"A1","リンク"))</f>
        <v>
リンク</v>
      </c>
    </row>
    <row r="557" spans="1:4" ht="20.100000000000001" customHeight="1">
      <c r="A557" s="1468"/>
      <c r="B557" s="1476" t="s">
        <v>
7268</v>
      </c>
      <c r="C557" s="3420" t="s">
        <v>
9202</v>
      </c>
      <c r="D557" s="1472" t="str">
        <f t="shared" si="12"/>
        <v>
リンク</v>
      </c>
    </row>
    <row r="558" spans="1:4" ht="20.100000000000001" customHeight="1">
      <c r="A558" s="1468"/>
      <c r="B558" s="1476" t="s">
        <v>
2322</v>
      </c>
      <c r="C558" s="3420" t="s">
        <v>
9200</v>
      </c>
      <c r="D558" s="1472" t="str">
        <f t="shared" si="12"/>
        <v>
リンク</v>
      </c>
    </row>
    <row r="559" spans="1:4" ht="20.100000000000001" customHeight="1">
      <c r="A559" s="1468"/>
      <c r="B559" s="1483" t="s">
        <v>
7316</v>
      </c>
      <c r="C559" s="3486" t="s">
        <v>
7098</v>
      </c>
      <c r="D559" s="1472" t="str">
        <f t="shared" si="12"/>
        <v>
リンク</v>
      </c>
    </row>
    <row r="560" spans="1:4" ht="20.100000000000001" customHeight="1">
      <c r="A560" s="1479"/>
      <c r="B560" s="1483" t="s">
        <v>
8889</v>
      </c>
      <c r="C560" s="3486" t="s">
        <v>
8858</v>
      </c>
      <c r="D560" s="1472" t="str">
        <f t="shared" si="12"/>
        <v>
リンク</v>
      </c>
    </row>
    <row r="561" spans="1:4" s="1467" customFormat="1" ht="19.5" customHeight="1">
      <c r="A561" s="1468" t="s">
        <v>
2394</v>
      </c>
      <c r="B561" s="3487"/>
      <c r="C561" s="3641"/>
      <c r="D561" s="2387" t="str">
        <f t="shared" si="12"/>
        <v/>
      </c>
    </row>
    <row r="562" spans="1:4" ht="20.100000000000001" customHeight="1">
      <c r="A562" s="1479"/>
      <c r="B562" s="1476" t="s">
        <v>
7230</v>
      </c>
      <c r="C562" s="3420" t="s">
        <v>
9131</v>
      </c>
      <c r="D562" s="1472" t="str">
        <f t="shared" si="12"/>
        <v>
リンク</v>
      </c>
    </row>
    <row r="563" spans="1:4" ht="20.100000000000001" customHeight="1">
      <c r="A563" s="1479"/>
      <c r="B563" s="1476"/>
      <c r="C563" s="3420" t="s">
        <v>
9130</v>
      </c>
      <c r="D563" s="1472" t="str">
        <f t="shared" si="12"/>
        <v>
リンク</v>
      </c>
    </row>
    <row r="564" spans="1:4" ht="20.100000000000001" customHeight="1">
      <c r="A564" s="1479"/>
      <c r="B564" s="1476"/>
      <c r="C564" s="3420" t="s">
        <v>
9129</v>
      </c>
      <c r="D564" s="1472" t="str">
        <f t="shared" si="12"/>
        <v>
リンク</v>
      </c>
    </row>
    <row r="565" spans="1:4" ht="19.5" customHeight="1">
      <c r="A565" s="1479"/>
      <c r="B565" s="1483" t="s">
        <v>
8888</v>
      </c>
      <c r="C565" s="3486" t="s">
        <v>
8863</v>
      </c>
      <c r="D565" s="1472" t="str">
        <f t="shared" si="12"/>
        <v>
リンク</v>
      </c>
    </row>
    <row r="566" spans="1:4" s="1467" customFormat="1" ht="19.5" customHeight="1">
      <c r="A566" s="1468" t="s">
        <v>
2395</v>
      </c>
      <c r="B566" s="3487"/>
      <c r="C566" s="3641"/>
      <c r="D566" s="2387" t="str">
        <f t="shared" si="12"/>
        <v/>
      </c>
    </row>
    <row r="567" spans="1:4" ht="20.100000000000001" customHeight="1">
      <c r="A567" s="1479"/>
      <c r="B567" s="1483" t="s">
        <v>
7334</v>
      </c>
      <c r="C567" s="3486" t="s">
        <v>
9404</v>
      </c>
      <c r="D567" s="1472" t="str">
        <f t="shared" si="12"/>
        <v>
リンク</v>
      </c>
    </row>
    <row r="568" spans="1:4" s="1467" customFormat="1" ht="19.5" customHeight="1">
      <c r="A568" s="1468" t="s">
        <v>
2396</v>
      </c>
      <c r="B568" s="3487"/>
      <c r="C568" s="3641"/>
      <c r="D568" s="2387" t="str">
        <f t="shared" si="12"/>
        <v/>
      </c>
    </row>
    <row r="569" spans="1:4" ht="20.100000000000001" customHeight="1">
      <c r="A569" s="1479"/>
      <c r="B569" s="1483" t="s">
        <v>
7316</v>
      </c>
      <c r="C569" s="3486" t="s">
        <v>
7098</v>
      </c>
      <c r="D569" s="1472" t="str">
        <f t="shared" si="12"/>
        <v>
リンク</v>
      </c>
    </row>
    <row r="570" spans="1:4" ht="20.100000000000001" customHeight="1">
      <c r="A570" s="1479"/>
      <c r="B570" s="1476" t="s">
        <v>
7325</v>
      </c>
      <c r="C570" s="3420" t="s">
        <v>
7106</v>
      </c>
      <c r="D570" s="1472" t="str">
        <f t="shared" si="12"/>
        <v>
リンク</v>
      </c>
    </row>
    <row r="571" spans="1:4" ht="20.100000000000001" customHeight="1">
      <c r="A571" s="1479"/>
      <c r="B571" s="1476" t="s">
        <v>
7326</v>
      </c>
      <c r="C571" s="3420" t="s">
        <v>
7107</v>
      </c>
      <c r="D571" s="1472" t="str">
        <f t="shared" si="12"/>
        <v>
リンク</v>
      </c>
    </row>
    <row r="572" spans="1:4" ht="20.100000000000001" customHeight="1">
      <c r="A572" s="1479"/>
      <c r="B572" s="1476" t="s">
        <v>
7327</v>
      </c>
      <c r="C572" s="3420" t="s">
        <v>
7108</v>
      </c>
      <c r="D572" s="1472" t="str">
        <f t="shared" si="12"/>
        <v>
リンク</v>
      </c>
    </row>
    <row r="573" spans="1:4" ht="20.100000000000001" customHeight="1">
      <c r="A573" s="1479"/>
      <c r="B573" s="1476" t="s">
        <v>
7328</v>
      </c>
      <c r="C573" s="3420" t="s">
        <v>
10355</v>
      </c>
      <c r="D573" s="1472" t="str">
        <f>
IF(C573="","",HYPERLINK("#'"&amp;C573&amp;"'!"&amp;"A1","リンク"))</f>
        <v>
リンク</v>
      </c>
    </row>
    <row r="574" spans="1:4" ht="20.100000000000001" customHeight="1">
      <c r="A574" s="1479"/>
      <c r="B574" s="1483" t="s">
        <v>
7334</v>
      </c>
      <c r="C574" s="3486" t="s">
        <v>
9404</v>
      </c>
      <c r="D574" s="1472" t="str">
        <f t="shared" si="12"/>
        <v>
リンク</v>
      </c>
    </row>
    <row r="575" spans="1:4" s="1467" customFormat="1" ht="19.5" customHeight="1">
      <c r="A575" s="1468" t="s">
        <v>
2397</v>
      </c>
      <c r="B575" s="3487"/>
      <c r="C575" s="3641"/>
      <c r="D575" s="2387" t="str">
        <f t="shared" si="12"/>
        <v/>
      </c>
    </row>
    <row r="576" spans="1:4" ht="20.100000000000001" customHeight="1">
      <c r="A576" s="1479"/>
      <c r="B576" s="1476" t="s">
        <v>
10476</v>
      </c>
      <c r="C576" s="3420" t="s">
        <v>
10359</v>
      </c>
      <c r="D576" s="1472" t="str">
        <f t="shared" si="12"/>
        <v>
リンク</v>
      </c>
    </row>
    <row r="577" spans="1:4" ht="20.100000000000001" customHeight="1">
      <c r="A577" s="1479"/>
      <c r="B577" s="1476" t="s">
        <v>
7329</v>
      </c>
      <c r="C577" s="3420" t="s">
        <v>
10354</v>
      </c>
      <c r="D577" s="1472" t="str">
        <f>
IF(C577="","",HYPERLINK("#'"&amp;C577&amp;"'!"&amp;"A1","リンク"))</f>
        <v>
リンク</v>
      </c>
    </row>
    <row r="578" spans="1:4" ht="20.100000000000001" customHeight="1">
      <c r="A578" s="1479"/>
      <c r="B578" s="1476" t="s">
        <v>
7330</v>
      </c>
      <c r="C578" s="3420" t="s">
        <v>
10356</v>
      </c>
      <c r="D578" s="1472" t="str">
        <f t="shared" ref="D578:D579" si="15">
IF(C578="","",HYPERLINK("#'"&amp;C578&amp;"'!"&amp;"A1","リンク"))</f>
        <v>
リンク</v>
      </c>
    </row>
    <row r="579" spans="1:4" ht="20.100000000000001" customHeight="1">
      <c r="A579" s="1479"/>
      <c r="B579" s="1476" t="s">
        <v>
7331</v>
      </c>
      <c r="C579" s="3420" t="s">
        <v>
10357</v>
      </c>
      <c r="D579" s="1472" t="str">
        <f t="shared" si="15"/>
        <v>
リンク</v>
      </c>
    </row>
  </sheetData>
  <phoneticPr fontId="25"/>
  <pageMargins left="0.70866141732283472" right="0.70866141732283472" top="0.74803149606299213" bottom="0.74803149606299213" header="0.31496062992125984" footer="0.314960629921259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F88"/>
  <sheetViews>
    <sheetView zoomScaleNormal="100" zoomScaleSheetLayoutView="100" workbookViewId="0">
      <selection activeCell="B23" sqref="B23"/>
    </sheetView>
  </sheetViews>
  <sheetFormatPr defaultColWidth="9" defaultRowHeight="14.25"/>
  <cols>
    <col min="1" max="1" width="25.25" style="322" customWidth="1"/>
    <col min="2" max="2" width="18.625" style="324" customWidth="1"/>
    <col min="3" max="3" width="18.625" style="323" customWidth="1"/>
    <col min="4" max="4" width="25.25" style="322" customWidth="1"/>
    <col min="5" max="5" width="18.625" style="324" customWidth="1"/>
    <col min="6" max="6" width="18.625" style="323" customWidth="1"/>
    <col min="7" max="16384" width="9" style="322"/>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353" customFormat="1" ht="26.1" customHeight="1">
      <c r="A3" s="4676" t="s">
        <v>
4072</v>
      </c>
      <c r="B3" s="4676"/>
      <c r="C3" s="4676"/>
      <c r="D3" s="4676"/>
      <c r="E3" s="4676"/>
      <c r="F3" s="4676"/>
    </row>
    <row r="4" spans="1:6" s="325" customFormat="1" ht="15" customHeight="1">
      <c r="A4" s="4677"/>
      <c r="B4" s="4677"/>
      <c r="C4" s="4677"/>
      <c r="D4" s="4677"/>
      <c r="E4" s="352"/>
      <c r="F4" s="351"/>
    </row>
    <row r="5" spans="1:6" s="325" customFormat="1" ht="15" customHeight="1" thickBot="1">
      <c r="B5" s="327"/>
      <c r="C5" s="326"/>
      <c r="E5" s="350"/>
      <c r="F5" s="349" t="s">
        <v>
9270</v>
      </c>
    </row>
    <row r="6" spans="1:6" s="329" customFormat="1" ht="18" customHeight="1" thickTop="1">
      <c r="A6" s="348" t="s">
        <v>
191</v>
      </c>
      <c r="B6" s="346" t="s">
        <v>
297</v>
      </c>
      <c r="C6" s="345" t="s">
        <v>
421</v>
      </c>
      <c r="D6" s="347" t="s">
        <v>
191</v>
      </c>
      <c r="E6" s="346" t="s">
        <v>
297</v>
      </c>
      <c r="F6" s="345" t="s">
        <v>
421</v>
      </c>
    </row>
    <row r="7" spans="1:6" s="340" customFormat="1" ht="18" customHeight="1">
      <c r="A7" s="344"/>
      <c r="B7" s="342" t="s">
        <v>
420</v>
      </c>
      <c r="C7" s="341" t="s">
        <v>
419</v>
      </c>
      <c r="D7" s="343"/>
      <c r="E7" s="342" t="s">
        <v>
420</v>
      </c>
      <c r="F7" s="341" t="s">
        <v>
419</v>
      </c>
    </row>
    <row r="8" spans="1:6" s="329" customFormat="1" ht="18" customHeight="1">
      <c r="A8" s="339" t="s">
        <v>
23</v>
      </c>
      <c r="B8" s="4458">
        <v>
34.799999999999997</v>
      </c>
      <c r="C8" s="338">
        <v>
1000</v>
      </c>
      <c r="D8" s="336" t="s">
        <v>
109</v>
      </c>
      <c r="E8" s="333">
        <f t="shared" ref="E8:E39" si="0">
34.8*F8*0.001</f>
        <v>
0.25703280000000001</v>
      </c>
      <c r="F8" s="335">
        <v>
7.3860000000000001</v>
      </c>
    </row>
    <row r="9" spans="1:6" s="329" customFormat="1" ht="18" customHeight="1">
      <c r="A9" s="337" t="s">
        <v>
187</v>
      </c>
      <c r="B9" s="333">
        <f>
B8*C9*0.001</f>
        <v>
9.5352000000000006E-2</v>
      </c>
      <c r="C9" s="335">
        <v>
2.74</v>
      </c>
      <c r="D9" s="336" t="s">
        <v>
108</v>
      </c>
      <c r="E9" s="333">
        <f t="shared" si="0"/>
        <v>
0.256998</v>
      </c>
      <c r="F9" s="335">
        <v>
7.3849999999999998</v>
      </c>
    </row>
    <row r="10" spans="1:6" s="329" customFormat="1" ht="18" customHeight="1">
      <c r="A10" s="337" t="s">
        <v>
186</v>
      </c>
      <c r="B10" s="333">
        <f>
B8*C10*0.001</f>
        <v>
0.16502159999999999</v>
      </c>
      <c r="C10" s="335">
        <v>
4.742</v>
      </c>
      <c r="D10" s="336" t="s">
        <v>
107</v>
      </c>
      <c r="E10" s="333">
        <f t="shared" si="0"/>
        <v>
0.36842759999999997</v>
      </c>
      <c r="F10" s="335">
        <v>
10.587</v>
      </c>
    </row>
    <row r="11" spans="1:6" s="329" customFormat="1" ht="18" customHeight="1">
      <c r="A11" s="337" t="s">
        <v>
185</v>
      </c>
      <c r="B11" s="333">
        <f t="shared" ref="B11:B42" si="1">
34.8*C11*0.001</f>
        <v>
0.1433412</v>
      </c>
      <c r="C11" s="335">
        <v>
4.1189999999999998</v>
      </c>
      <c r="D11" s="336" t="s">
        <v>
106</v>
      </c>
      <c r="E11" s="333">
        <f t="shared" si="0"/>
        <v>
0.20883480000000001</v>
      </c>
      <c r="F11" s="335">
        <v>
6.0010000000000003</v>
      </c>
    </row>
    <row r="12" spans="1:6" s="329" customFormat="1" ht="18" customHeight="1">
      <c r="A12" s="337" t="s">
        <v>
184</v>
      </c>
      <c r="B12" s="333">
        <f t="shared" si="1"/>
        <v>
0.1156056</v>
      </c>
      <c r="C12" s="335">
        <v>
3.3220000000000001</v>
      </c>
      <c r="D12" s="336" t="s">
        <v>
105</v>
      </c>
      <c r="E12" s="333">
        <f t="shared" si="0"/>
        <v>
0.2446092</v>
      </c>
      <c r="F12" s="335">
        <v>
7.0289999999999999</v>
      </c>
    </row>
    <row r="13" spans="1:6" s="329" customFormat="1" ht="18" customHeight="1">
      <c r="A13" s="337" t="s">
        <v>
183</v>
      </c>
      <c r="B13" s="333">
        <f t="shared" si="1"/>
        <v>
0.17974199999999999</v>
      </c>
      <c r="C13" s="335">
        <v>
5.165</v>
      </c>
      <c r="D13" s="336" t="s">
        <v>
104</v>
      </c>
      <c r="E13" s="333">
        <f t="shared" si="0"/>
        <v>
0.15346799999999999</v>
      </c>
      <c r="F13" s="335">
        <v>
4.41</v>
      </c>
    </row>
    <row r="14" spans="1:6" s="329" customFormat="1" ht="18" customHeight="1">
      <c r="A14" s="337" t="s">
        <v>
182</v>
      </c>
      <c r="B14" s="333">
        <f t="shared" si="1"/>
        <v>
0.20291880000000001</v>
      </c>
      <c r="C14" s="335">
        <v>
5.8310000000000004</v>
      </c>
      <c r="D14" s="336" t="s">
        <v>
103</v>
      </c>
      <c r="E14" s="333">
        <f t="shared" si="0"/>
        <v>
0.17737559999999999</v>
      </c>
      <c r="F14" s="335">
        <v>
5.0970000000000004</v>
      </c>
    </row>
    <row r="15" spans="1:6" s="329" customFormat="1" ht="18" customHeight="1">
      <c r="A15" s="337" t="s">
        <v>
181</v>
      </c>
      <c r="B15" s="333">
        <f t="shared" si="1"/>
        <v>
0.11950319999999999</v>
      </c>
      <c r="C15" s="335">
        <v>
3.4340000000000002</v>
      </c>
      <c r="D15" s="336" t="s">
        <v>
102</v>
      </c>
      <c r="E15" s="333">
        <f t="shared" si="0"/>
        <v>
0.18551880000000001</v>
      </c>
      <c r="F15" s="335">
        <v>
5.3310000000000004</v>
      </c>
    </row>
    <row r="16" spans="1:6" s="329" customFormat="1" ht="18" customHeight="1">
      <c r="A16" s="337" t="s">
        <v>
180</v>
      </c>
      <c r="B16" s="333">
        <f t="shared" si="1"/>
        <v>
0.37622279999999997</v>
      </c>
      <c r="C16" s="335">
        <v>
10.811</v>
      </c>
      <c r="D16" s="336" t="s">
        <v>
101</v>
      </c>
      <c r="E16" s="333">
        <f t="shared" si="0"/>
        <v>
0.22999319999999998</v>
      </c>
      <c r="F16" s="335">
        <v>
6.609</v>
      </c>
    </row>
    <row r="17" spans="1:6" s="329" customFormat="1" ht="18" customHeight="1">
      <c r="A17" s="337" t="s">
        <v>
179</v>
      </c>
      <c r="B17" s="333">
        <f t="shared" si="1"/>
        <v>
0.19759439999999998</v>
      </c>
      <c r="C17" s="335">
        <v>
5.6779999999999999</v>
      </c>
      <c r="D17" s="336" t="s">
        <v>
100</v>
      </c>
      <c r="E17" s="333">
        <f t="shared" si="0"/>
        <v>
0.14563799999999999</v>
      </c>
      <c r="F17" s="335">
        <v>
4.1849999999999996</v>
      </c>
    </row>
    <row r="18" spans="1:6" s="329" customFormat="1" ht="18" customHeight="1">
      <c r="A18" s="337" t="s">
        <v>
178</v>
      </c>
      <c r="B18" s="333">
        <f t="shared" si="1"/>
        <v>
0.1406616</v>
      </c>
      <c r="C18" s="335">
        <v>
4.0419999999999998</v>
      </c>
      <c r="D18" s="336" t="s">
        <v>
99</v>
      </c>
      <c r="E18" s="333">
        <f t="shared" si="0"/>
        <v>
0.3396132</v>
      </c>
      <c r="F18" s="335">
        <v>
9.7590000000000003</v>
      </c>
    </row>
    <row r="19" spans="1:6" s="329" customFormat="1" ht="18" customHeight="1">
      <c r="A19" s="337" t="s">
        <v>
177</v>
      </c>
      <c r="B19" s="333">
        <f t="shared" si="1"/>
        <v>
0.14682120000000001</v>
      </c>
      <c r="C19" s="335">
        <v>
4.2190000000000003</v>
      </c>
      <c r="D19" s="336" t="s">
        <v>
98</v>
      </c>
      <c r="E19" s="333">
        <f t="shared" si="0"/>
        <v>
0.26186999999999999</v>
      </c>
      <c r="F19" s="335">
        <v>
7.5250000000000004</v>
      </c>
    </row>
    <row r="20" spans="1:6" s="329" customFormat="1" ht="18" customHeight="1">
      <c r="A20" s="337" t="s">
        <v>
176</v>
      </c>
      <c r="B20" s="333">
        <f t="shared" si="1"/>
        <v>
0.3266676</v>
      </c>
      <c r="C20" s="335">
        <v>
9.3870000000000005</v>
      </c>
      <c r="D20" s="336" t="s">
        <v>
97</v>
      </c>
      <c r="E20" s="333">
        <f t="shared" si="0"/>
        <v>
0.19849919999999999</v>
      </c>
      <c r="F20" s="335">
        <v>
5.7039999999999997</v>
      </c>
    </row>
    <row r="21" spans="1:6" s="329" customFormat="1" ht="18" customHeight="1">
      <c r="A21" s="337" t="s">
        <v>
175</v>
      </c>
      <c r="B21" s="333">
        <f t="shared" si="1"/>
        <v>
0.28723919999999997</v>
      </c>
      <c r="C21" s="335">
        <v>
8.2539999999999996</v>
      </c>
      <c r="D21" s="336" t="s">
        <v>
96</v>
      </c>
      <c r="E21" s="333">
        <f t="shared" si="0"/>
        <v>
0.13634639999999998</v>
      </c>
      <c r="F21" s="335">
        <v>
3.9180000000000001</v>
      </c>
    </row>
    <row r="22" spans="1:6" s="329" customFormat="1" ht="18" customHeight="1">
      <c r="A22" s="337" t="s">
        <v>
174</v>
      </c>
      <c r="B22" s="333">
        <f t="shared" si="1"/>
        <v>
0.11671920000000001</v>
      </c>
      <c r="C22" s="335">
        <v>
3.3540000000000001</v>
      </c>
      <c r="D22" s="336" t="s">
        <v>
95</v>
      </c>
      <c r="E22" s="333">
        <f t="shared" si="0"/>
        <v>
0.25477079999999996</v>
      </c>
      <c r="F22" s="335">
        <v>
7.3209999999999997</v>
      </c>
    </row>
    <row r="23" spans="1:6" s="329" customFormat="1" ht="18" customHeight="1">
      <c r="A23" s="337" t="s">
        <v>
173</v>
      </c>
      <c r="B23" s="333">
        <f t="shared" si="1"/>
        <v>
0.24467879999999997</v>
      </c>
      <c r="C23" s="335">
        <v>
7.0309999999999997</v>
      </c>
      <c r="D23" s="336" t="s">
        <v>
94</v>
      </c>
      <c r="E23" s="333">
        <f t="shared" si="0"/>
        <v>
0.15447719999999998</v>
      </c>
      <c r="F23" s="335">
        <v>
4.4390000000000001</v>
      </c>
    </row>
    <row r="24" spans="1:6" s="329" customFormat="1" ht="18" customHeight="1">
      <c r="A24" s="337" t="s">
        <v>
172</v>
      </c>
      <c r="B24" s="333">
        <f t="shared" si="1"/>
        <v>
0.20928719999999998</v>
      </c>
      <c r="C24" s="335">
        <v>
6.0140000000000002</v>
      </c>
      <c r="D24" s="336" t="s">
        <v>
93</v>
      </c>
      <c r="E24" s="333">
        <f t="shared" si="0"/>
        <v>
0.20333639999999997</v>
      </c>
      <c r="F24" s="335">
        <v>
5.843</v>
      </c>
    </row>
    <row r="25" spans="1:6" s="329" customFormat="1" ht="18" customHeight="1">
      <c r="A25" s="337" t="s">
        <v>
171</v>
      </c>
      <c r="B25" s="333">
        <f t="shared" si="1"/>
        <v>
0.17525279999999999</v>
      </c>
      <c r="C25" s="335">
        <v>
5.0359999999999996</v>
      </c>
      <c r="D25" s="336" t="s">
        <v>
92</v>
      </c>
      <c r="E25" s="333">
        <f t="shared" si="0"/>
        <v>
0.1191552</v>
      </c>
      <c r="F25" s="335">
        <v>
3.4239999999999999</v>
      </c>
    </row>
    <row r="26" spans="1:6" s="329" customFormat="1" ht="18" customHeight="1">
      <c r="A26" s="337" t="s">
        <v>
170</v>
      </c>
      <c r="B26" s="333">
        <f t="shared" si="1"/>
        <v>
0.43089359999999993</v>
      </c>
      <c r="C26" s="335">
        <v>
12.382</v>
      </c>
      <c r="D26" s="336" t="s">
        <v>
91</v>
      </c>
      <c r="E26" s="333">
        <f t="shared" si="0"/>
        <v>
0.18155159999999998</v>
      </c>
      <c r="F26" s="335">
        <v>
5.2169999999999996</v>
      </c>
    </row>
    <row r="27" spans="1:6" s="329" customFormat="1" ht="18" customHeight="1">
      <c r="A27" s="337" t="s">
        <v>
169</v>
      </c>
      <c r="B27" s="333">
        <f t="shared" si="1"/>
        <v>
0.20451959999999997</v>
      </c>
      <c r="C27" s="335">
        <v>
5.8769999999999998</v>
      </c>
      <c r="D27" s="336" t="s">
        <v>
90</v>
      </c>
      <c r="E27" s="333">
        <f t="shared" si="0"/>
        <v>
0.15659999999999999</v>
      </c>
      <c r="F27" s="335">
        <v>
4.5</v>
      </c>
    </row>
    <row r="28" spans="1:6" s="329" customFormat="1" ht="18" customHeight="1">
      <c r="A28" s="337" t="s">
        <v>
168</v>
      </c>
      <c r="B28" s="333">
        <f t="shared" si="1"/>
        <v>
0.36717479999999997</v>
      </c>
      <c r="C28" s="335">
        <v>
10.551</v>
      </c>
      <c r="D28" s="336" t="s">
        <v>
89</v>
      </c>
      <c r="E28" s="333">
        <f t="shared" si="0"/>
        <v>
0.25960800000000001</v>
      </c>
      <c r="F28" s="335">
        <v>
7.46</v>
      </c>
    </row>
    <row r="29" spans="1:6" s="329" customFormat="1" ht="18" customHeight="1">
      <c r="A29" s="337" t="s">
        <v>
167</v>
      </c>
      <c r="B29" s="333">
        <f t="shared" si="1"/>
        <v>
0.22877519999999998</v>
      </c>
      <c r="C29" s="335">
        <v>
6.5739999999999998</v>
      </c>
      <c r="D29" s="336" t="s">
        <v>
88</v>
      </c>
      <c r="E29" s="333">
        <f t="shared" si="0"/>
        <v>
0.17271240000000002</v>
      </c>
      <c r="F29" s="335">
        <v>
4.9630000000000001</v>
      </c>
    </row>
    <row r="30" spans="1:6" s="329" customFormat="1" ht="18" customHeight="1">
      <c r="A30" s="337" t="s">
        <v>
166</v>
      </c>
      <c r="B30" s="333">
        <f t="shared" si="1"/>
        <v>
0.16829279999999999</v>
      </c>
      <c r="C30" s="335">
        <v>
4.8360000000000003</v>
      </c>
      <c r="D30" s="336" t="s">
        <v>
87</v>
      </c>
      <c r="E30" s="333">
        <f t="shared" si="0"/>
        <v>
0.14699519999999999</v>
      </c>
      <c r="F30" s="335">
        <v>
4.2240000000000002</v>
      </c>
    </row>
    <row r="31" spans="1:6" s="329" customFormat="1" ht="18" customHeight="1">
      <c r="A31" s="337" t="s">
        <v>
165</v>
      </c>
      <c r="B31" s="333">
        <f t="shared" si="1"/>
        <v>
0.22922759999999998</v>
      </c>
      <c r="C31" s="335">
        <v>
6.5869999999999997</v>
      </c>
      <c r="D31" s="336" t="s">
        <v>
86</v>
      </c>
      <c r="E31" s="333">
        <f t="shared" si="0"/>
        <v>
5.3626799999999995E-2</v>
      </c>
      <c r="F31" s="335">
        <v>
1.5409999999999999</v>
      </c>
    </row>
    <row r="32" spans="1:6" s="329" customFormat="1" ht="18" customHeight="1">
      <c r="A32" s="337" t="s">
        <v>
164</v>
      </c>
      <c r="B32" s="333">
        <f t="shared" si="1"/>
        <v>
0.48420719999999995</v>
      </c>
      <c r="C32" s="335">
        <v>
13.914</v>
      </c>
      <c r="D32" s="336" t="s">
        <v>
85</v>
      </c>
      <c r="E32" s="333">
        <f t="shared" si="0"/>
        <v>
0.251778</v>
      </c>
      <c r="F32" s="335">
        <v>
7.2350000000000003</v>
      </c>
    </row>
    <row r="33" spans="1:6" s="329" customFormat="1" ht="18" customHeight="1">
      <c r="A33" s="337" t="s">
        <v>
163</v>
      </c>
      <c r="B33" s="333">
        <f t="shared" si="1"/>
        <v>
0.41342400000000001</v>
      </c>
      <c r="C33" s="335">
        <v>
11.88</v>
      </c>
      <c r="D33" s="336" t="s">
        <v>
84</v>
      </c>
      <c r="E33" s="333">
        <f t="shared" si="0"/>
        <v>
0.23824079999999997</v>
      </c>
      <c r="F33" s="335">
        <v>
6.8460000000000001</v>
      </c>
    </row>
    <row r="34" spans="1:6" s="329" customFormat="1" ht="18" customHeight="1">
      <c r="A34" s="337" t="s">
        <v>
162</v>
      </c>
      <c r="B34" s="333">
        <f t="shared" si="1"/>
        <v>
0.18670200000000001</v>
      </c>
      <c r="C34" s="335">
        <v>
5.3650000000000002</v>
      </c>
      <c r="D34" s="336" t="s">
        <v>
83</v>
      </c>
      <c r="E34" s="333">
        <f t="shared" si="0"/>
        <v>
0.14863080000000001</v>
      </c>
      <c r="F34" s="335">
        <v>
4.2709999999999999</v>
      </c>
    </row>
    <row r="35" spans="1:6" s="329" customFormat="1" ht="18" customHeight="1">
      <c r="A35" s="337" t="s">
        <v>
161</v>
      </c>
      <c r="B35" s="333">
        <f t="shared" si="1"/>
        <v>
0.46263119999999996</v>
      </c>
      <c r="C35" s="335">
        <v>
13.294</v>
      </c>
      <c r="D35" s="336" t="s">
        <v>
82</v>
      </c>
      <c r="E35" s="333">
        <f t="shared" si="0"/>
        <v>
0.2002044</v>
      </c>
      <c r="F35" s="335">
        <v>
5.7530000000000001</v>
      </c>
    </row>
    <row r="36" spans="1:6" s="329" customFormat="1" ht="18" customHeight="1">
      <c r="A36" s="337" t="s">
        <v>
160</v>
      </c>
      <c r="B36" s="333">
        <f t="shared" si="1"/>
        <v>
0.16794479999999998</v>
      </c>
      <c r="C36" s="335">
        <v>
4.8259999999999996</v>
      </c>
      <c r="D36" s="336" t="s">
        <v>
81</v>
      </c>
      <c r="E36" s="333">
        <f t="shared" si="0"/>
        <v>
0.12757679999999999</v>
      </c>
      <c r="F36" s="335">
        <v>
3.6659999999999999</v>
      </c>
    </row>
    <row r="37" spans="1:6" s="329" customFormat="1" ht="18" customHeight="1">
      <c r="A37" s="337" t="s">
        <v>
159</v>
      </c>
      <c r="B37" s="333">
        <f t="shared" si="1"/>
        <v>
0.16763159999999999</v>
      </c>
      <c r="C37" s="335">
        <v>
4.8170000000000002</v>
      </c>
      <c r="D37" s="336" t="s">
        <v>
80</v>
      </c>
      <c r="E37" s="333">
        <f t="shared" si="0"/>
        <v>
0.21318480000000001</v>
      </c>
      <c r="F37" s="335">
        <v>
6.1260000000000003</v>
      </c>
    </row>
    <row r="38" spans="1:6" s="329" customFormat="1" ht="18" customHeight="1">
      <c r="A38" s="337" t="s">
        <v>
158</v>
      </c>
      <c r="B38" s="333">
        <f t="shared" si="1"/>
        <v>
0.17034599999999997</v>
      </c>
      <c r="C38" s="335">
        <v>
4.8949999999999996</v>
      </c>
      <c r="D38" s="336" t="s">
        <v>
79</v>
      </c>
      <c r="E38" s="333">
        <f t="shared" si="0"/>
        <v>
0.22682639999999998</v>
      </c>
      <c r="F38" s="335">
        <v>
6.5179999999999998</v>
      </c>
    </row>
    <row r="39" spans="1:6" s="329" customFormat="1" ht="18" customHeight="1">
      <c r="A39" s="337" t="s">
        <v>
157</v>
      </c>
      <c r="B39" s="333">
        <f t="shared" si="1"/>
        <v>
0.15472079999999996</v>
      </c>
      <c r="C39" s="335">
        <v>
4.4459999999999997</v>
      </c>
      <c r="D39" s="336" t="s">
        <v>
78</v>
      </c>
      <c r="E39" s="333">
        <f t="shared" si="0"/>
        <v>
0.32461439999999991</v>
      </c>
      <c r="F39" s="335">
        <v>
9.3279999999999994</v>
      </c>
    </row>
    <row r="40" spans="1:6" s="329" customFormat="1" ht="18" customHeight="1">
      <c r="A40" s="337" t="s">
        <v>
156</v>
      </c>
      <c r="B40" s="333">
        <f t="shared" si="1"/>
        <v>
0.13199639999999999</v>
      </c>
      <c r="C40" s="335">
        <v>
3.7930000000000001</v>
      </c>
      <c r="D40" s="336" t="s">
        <v>
77</v>
      </c>
      <c r="E40" s="333">
        <f t="shared" ref="E40:E71" si="2">
34.8*F40*0.001</f>
        <v>
0.26141759999999992</v>
      </c>
      <c r="F40" s="335">
        <v>
7.5119999999999996</v>
      </c>
    </row>
    <row r="41" spans="1:6" s="329" customFormat="1" ht="18" customHeight="1">
      <c r="A41" s="337" t="s">
        <v>
155</v>
      </c>
      <c r="B41" s="333">
        <f t="shared" si="1"/>
        <v>
0.17779319999999998</v>
      </c>
      <c r="C41" s="335">
        <v>
5.109</v>
      </c>
      <c r="D41" s="336" t="s">
        <v>
76</v>
      </c>
      <c r="E41" s="333">
        <f t="shared" si="2"/>
        <v>
0.22383359999999999</v>
      </c>
      <c r="F41" s="335">
        <v>
6.4320000000000004</v>
      </c>
    </row>
    <row r="42" spans="1:6" s="329" customFormat="1" ht="18" customHeight="1">
      <c r="A42" s="337" t="s">
        <v>
154</v>
      </c>
      <c r="B42" s="333">
        <f t="shared" si="1"/>
        <v>
0.1685364</v>
      </c>
      <c r="C42" s="335">
        <v>
4.843</v>
      </c>
      <c r="D42" s="336" t="s">
        <v>
75</v>
      </c>
      <c r="E42" s="333">
        <f t="shared" si="2"/>
        <v>
0.16930200000000001</v>
      </c>
      <c r="F42" s="335">
        <v>
4.8650000000000002</v>
      </c>
    </row>
    <row r="43" spans="1:6" s="329" customFormat="1" ht="18" customHeight="1">
      <c r="A43" s="337" t="s">
        <v>
153</v>
      </c>
      <c r="B43" s="333">
        <f t="shared" ref="B43:B74" si="3">
34.8*C43*0.001</f>
        <v>
0.68475960000000002</v>
      </c>
      <c r="C43" s="335">
        <v>
19.677</v>
      </c>
      <c r="D43" s="336" t="s">
        <v>
74</v>
      </c>
      <c r="E43" s="333">
        <f t="shared" si="2"/>
        <v>
0.21398519999999999</v>
      </c>
      <c r="F43" s="335">
        <v>
6.149</v>
      </c>
    </row>
    <row r="44" spans="1:6" s="329" customFormat="1" ht="18" customHeight="1">
      <c r="A44" s="337" t="s">
        <v>
152</v>
      </c>
      <c r="B44" s="333">
        <f t="shared" si="3"/>
        <v>
0.20424119999999996</v>
      </c>
      <c r="C44" s="335">
        <v>
5.8689999999999998</v>
      </c>
      <c r="D44" s="336" t="s">
        <v>
73</v>
      </c>
      <c r="E44" s="333">
        <f t="shared" si="2"/>
        <v>
0.23886719999999997</v>
      </c>
      <c r="F44" s="335">
        <v>
6.8639999999999999</v>
      </c>
    </row>
    <row r="45" spans="1:6" s="329" customFormat="1" ht="18" customHeight="1">
      <c r="A45" s="337" t="s">
        <v>
151</v>
      </c>
      <c r="B45" s="333">
        <f t="shared" si="3"/>
        <v>
0.2026404</v>
      </c>
      <c r="C45" s="335">
        <v>
5.8230000000000004</v>
      </c>
      <c r="D45" s="336" t="s">
        <v>
72</v>
      </c>
      <c r="E45" s="333">
        <f t="shared" si="2"/>
        <v>
0.1387476</v>
      </c>
      <c r="F45" s="335">
        <v>
3.9870000000000001</v>
      </c>
    </row>
    <row r="46" spans="1:6" s="329" customFormat="1" ht="18" customHeight="1">
      <c r="A46" s="337" t="s">
        <v>
150</v>
      </c>
      <c r="B46" s="333">
        <f t="shared" si="3"/>
        <v>
0.14744759999999998</v>
      </c>
      <c r="C46" s="335">
        <v>
4.2370000000000001</v>
      </c>
      <c r="D46" s="336" t="s">
        <v>
71</v>
      </c>
      <c r="E46" s="333">
        <f t="shared" si="2"/>
        <v>
0.17918519999999999</v>
      </c>
      <c r="F46" s="335">
        <v>
5.149</v>
      </c>
    </row>
    <row r="47" spans="1:6" s="329" customFormat="1" ht="18" customHeight="1">
      <c r="A47" s="337" t="s">
        <v>
149</v>
      </c>
      <c r="B47" s="333">
        <f t="shared" si="3"/>
        <v>
0.12315719999999999</v>
      </c>
      <c r="C47" s="335">
        <v>
3.5390000000000001</v>
      </c>
      <c r="D47" s="336" t="s">
        <v>
70</v>
      </c>
      <c r="E47" s="333">
        <f t="shared" si="2"/>
        <v>
0.41088360000000002</v>
      </c>
      <c r="F47" s="335">
        <v>
11.807</v>
      </c>
    </row>
    <row r="48" spans="1:6" s="329" customFormat="1" ht="18" customHeight="1">
      <c r="A48" s="337" t="s">
        <v>
148</v>
      </c>
      <c r="B48" s="333">
        <f t="shared" si="3"/>
        <v>
9.3994800000000003E-2</v>
      </c>
      <c r="C48" s="335">
        <v>
2.7010000000000001</v>
      </c>
      <c r="D48" s="336" t="s">
        <v>
69</v>
      </c>
      <c r="E48" s="333">
        <f t="shared" si="2"/>
        <v>
0.12956039999999999</v>
      </c>
      <c r="F48" s="335">
        <v>
3.7229999999999999</v>
      </c>
    </row>
    <row r="49" spans="1:6" s="329" customFormat="1" ht="18" customHeight="1">
      <c r="A49" s="337" t="s">
        <v>
147</v>
      </c>
      <c r="B49" s="333">
        <f t="shared" si="3"/>
        <v>
0.14421119999999998</v>
      </c>
      <c r="C49" s="335">
        <v>
4.1440000000000001</v>
      </c>
      <c r="D49" s="336" t="s">
        <v>
68</v>
      </c>
      <c r="E49" s="333">
        <f t="shared" si="2"/>
        <v>
0.17577480000000001</v>
      </c>
      <c r="F49" s="335">
        <v>
5.0510000000000002</v>
      </c>
    </row>
    <row r="50" spans="1:6" s="329" customFormat="1" ht="18" customHeight="1">
      <c r="A50" s="337" t="s">
        <v>
146</v>
      </c>
      <c r="B50" s="333">
        <f t="shared" si="3"/>
        <v>
9.4168799999999997E-2</v>
      </c>
      <c r="C50" s="335">
        <v>
2.706</v>
      </c>
      <c r="D50" s="336" t="s">
        <v>
67</v>
      </c>
      <c r="E50" s="333">
        <f t="shared" si="2"/>
        <v>
0.33909119999999998</v>
      </c>
      <c r="F50" s="335">
        <v>
9.7439999999999998</v>
      </c>
    </row>
    <row r="51" spans="1:6" s="329" customFormat="1" ht="18" customHeight="1">
      <c r="A51" s="337" t="s">
        <v>
145</v>
      </c>
      <c r="B51" s="333">
        <f t="shared" si="3"/>
        <v>
0.17274719999999999</v>
      </c>
      <c r="C51" s="335">
        <v>
4.9640000000000004</v>
      </c>
      <c r="D51" s="336" t="s">
        <v>
66</v>
      </c>
      <c r="E51" s="333">
        <f t="shared" si="2"/>
        <v>
0.15350279999999999</v>
      </c>
      <c r="F51" s="335">
        <v>
4.4109999999999996</v>
      </c>
    </row>
    <row r="52" spans="1:6" s="329" customFormat="1" ht="18" customHeight="1">
      <c r="A52" s="337" t="s">
        <v>
144</v>
      </c>
      <c r="B52" s="333">
        <f t="shared" si="3"/>
        <v>
0.19717679999999999</v>
      </c>
      <c r="C52" s="335">
        <v>
5.6660000000000004</v>
      </c>
      <c r="D52" s="336" t="s">
        <v>
65</v>
      </c>
      <c r="E52" s="333">
        <f t="shared" si="2"/>
        <v>
0.16429079999999999</v>
      </c>
      <c r="F52" s="335">
        <v>
4.7210000000000001</v>
      </c>
    </row>
    <row r="53" spans="1:6" s="329" customFormat="1" ht="18" customHeight="1">
      <c r="A53" s="337" t="s">
        <v>
143</v>
      </c>
      <c r="B53" s="333">
        <f t="shared" si="3"/>
        <v>
0.19265279999999996</v>
      </c>
      <c r="C53" s="335">
        <v>
5.5359999999999996</v>
      </c>
      <c r="D53" s="336" t="s">
        <v>
64</v>
      </c>
      <c r="E53" s="333">
        <f t="shared" si="2"/>
        <v>
0.10572239999999998</v>
      </c>
      <c r="F53" s="335">
        <v>
3.0379999999999998</v>
      </c>
    </row>
    <row r="54" spans="1:6" s="329" customFormat="1" ht="18" customHeight="1">
      <c r="A54" s="337" t="s">
        <v>
142</v>
      </c>
      <c r="B54" s="333">
        <f t="shared" si="3"/>
        <v>
0.25762439999999998</v>
      </c>
      <c r="C54" s="335">
        <v>
7.4029999999999996</v>
      </c>
      <c r="D54" s="336" t="s">
        <v>
63</v>
      </c>
      <c r="E54" s="333">
        <f t="shared" si="2"/>
        <v>
0.35746559999999999</v>
      </c>
      <c r="F54" s="335">
        <v>
10.272</v>
      </c>
    </row>
    <row r="55" spans="1:6" s="329" customFormat="1" ht="18" customHeight="1">
      <c r="A55" s="337" t="s">
        <v>
141</v>
      </c>
      <c r="B55" s="333">
        <f t="shared" si="3"/>
        <v>
0.33348839999999996</v>
      </c>
      <c r="C55" s="335">
        <v>
9.5830000000000002</v>
      </c>
      <c r="D55" s="336" t="s">
        <v>
62</v>
      </c>
      <c r="E55" s="333">
        <f t="shared" si="2"/>
        <v>
0.23507399999999998</v>
      </c>
      <c r="F55" s="335">
        <v>
6.7549999999999999</v>
      </c>
    </row>
    <row r="56" spans="1:6" s="329" customFormat="1" ht="18" customHeight="1">
      <c r="A56" s="337" t="s">
        <v>
140</v>
      </c>
      <c r="B56" s="333">
        <f t="shared" si="3"/>
        <v>
0.31754999999999994</v>
      </c>
      <c r="C56" s="335">
        <v>
9.125</v>
      </c>
      <c r="D56" s="336" t="s">
        <v>
61</v>
      </c>
      <c r="E56" s="333">
        <f t="shared" si="2"/>
        <v>
0.19139999999999999</v>
      </c>
      <c r="F56" s="335">
        <v>
5.5</v>
      </c>
    </row>
    <row r="57" spans="1:6" s="329" customFormat="1" ht="18" customHeight="1">
      <c r="A57" s="337" t="s">
        <v>
139</v>
      </c>
      <c r="B57" s="333">
        <f t="shared" si="3"/>
        <v>
0.2245296</v>
      </c>
      <c r="C57" s="335">
        <v>
6.452</v>
      </c>
      <c r="D57" s="336" t="s">
        <v>
60</v>
      </c>
      <c r="E57" s="333">
        <f t="shared" si="2"/>
        <v>
0.16641359999999997</v>
      </c>
      <c r="F57" s="335">
        <v>
4.782</v>
      </c>
    </row>
    <row r="58" spans="1:6" s="329" customFormat="1" ht="18" customHeight="1">
      <c r="A58" s="337" t="s">
        <v>
138</v>
      </c>
      <c r="B58" s="333">
        <f t="shared" si="3"/>
        <v>
0.26573279999999999</v>
      </c>
      <c r="C58" s="335">
        <v>
7.6360000000000001</v>
      </c>
      <c r="D58" s="336" t="s">
        <v>
59</v>
      </c>
      <c r="E58" s="333">
        <f t="shared" si="2"/>
        <v>
0.21377639999999998</v>
      </c>
      <c r="F58" s="335">
        <v>
6.1429999999999998</v>
      </c>
    </row>
    <row r="59" spans="1:6" s="329" customFormat="1" ht="18" customHeight="1">
      <c r="A59" s="337" t="s">
        <v>
137</v>
      </c>
      <c r="B59" s="333">
        <f t="shared" si="3"/>
        <v>
0.22550399999999998</v>
      </c>
      <c r="C59" s="335">
        <v>
6.48</v>
      </c>
      <c r="D59" s="336" t="s">
        <v>
58</v>
      </c>
      <c r="E59" s="333">
        <f t="shared" si="2"/>
        <v>
0.25595400000000001</v>
      </c>
      <c r="F59" s="335">
        <v>
7.3550000000000004</v>
      </c>
    </row>
    <row r="60" spans="1:6" s="329" customFormat="1" ht="18" customHeight="1">
      <c r="A60" s="337" t="s">
        <v>
136</v>
      </c>
      <c r="B60" s="333">
        <f t="shared" si="3"/>
        <v>
0.28685640000000001</v>
      </c>
      <c r="C60" s="335">
        <v>
8.2430000000000003</v>
      </c>
      <c r="D60" s="336" t="s">
        <v>
57</v>
      </c>
      <c r="E60" s="333">
        <f t="shared" si="2"/>
        <v>
0.22174559999999996</v>
      </c>
      <c r="F60" s="335">
        <v>
6.3719999999999999</v>
      </c>
    </row>
    <row r="61" spans="1:6" s="329" customFormat="1" ht="18" customHeight="1">
      <c r="A61" s="337" t="s">
        <v>
135</v>
      </c>
      <c r="B61" s="333">
        <f t="shared" si="3"/>
        <v>
0.24673199999999998</v>
      </c>
      <c r="C61" s="335">
        <v>
7.09</v>
      </c>
      <c r="D61" s="336" t="s">
        <v>
56</v>
      </c>
      <c r="E61" s="333">
        <f t="shared" si="2"/>
        <v>
0.39668519999999996</v>
      </c>
      <c r="F61" s="335">
        <v>
11.398999999999999</v>
      </c>
    </row>
    <row r="62" spans="1:6" s="329" customFormat="1" ht="18" customHeight="1">
      <c r="A62" s="337" t="s">
        <v>
134</v>
      </c>
      <c r="B62" s="333">
        <f t="shared" si="3"/>
        <v>
0.16035839999999998</v>
      </c>
      <c r="C62" s="335">
        <v>
4.6079999999999997</v>
      </c>
      <c r="D62" s="336" t="s">
        <v>
55</v>
      </c>
      <c r="E62" s="333">
        <f t="shared" si="2"/>
        <v>
0.63628319999999994</v>
      </c>
      <c r="F62" s="335">
        <v>
18.283999999999999</v>
      </c>
    </row>
    <row r="63" spans="1:6" s="329" customFormat="1" ht="18" customHeight="1">
      <c r="A63" s="337" t="s">
        <v>
133</v>
      </c>
      <c r="B63" s="333">
        <f t="shared" si="3"/>
        <v>
0.13143959999999999</v>
      </c>
      <c r="C63" s="335">
        <v>
3.7770000000000001</v>
      </c>
      <c r="D63" s="336" t="s">
        <v>
54</v>
      </c>
      <c r="E63" s="333">
        <f t="shared" si="2"/>
        <v>
0.29799239999999999</v>
      </c>
      <c r="F63" s="335">
        <v>
8.5630000000000006</v>
      </c>
    </row>
    <row r="64" spans="1:6" s="329" customFormat="1" ht="18" customHeight="1">
      <c r="A64" s="337" t="s">
        <v>
132</v>
      </c>
      <c r="B64" s="333">
        <f t="shared" si="3"/>
        <v>
0.16383840000000002</v>
      </c>
      <c r="C64" s="335">
        <v>
4.7080000000000002</v>
      </c>
      <c r="D64" s="336" t="s">
        <v>
53</v>
      </c>
      <c r="E64" s="333">
        <f t="shared" si="2"/>
        <v>
0.19098240000000002</v>
      </c>
      <c r="F64" s="335">
        <v>
5.4880000000000004</v>
      </c>
    </row>
    <row r="65" spans="1:6" s="329" customFormat="1" ht="18" customHeight="1">
      <c r="A65" s="337" t="s">
        <v>
131</v>
      </c>
      <c r="B65" s="333">
        <f t="shared" si="3"/>
        <v>
0.22578239999999999</v>
      </c>
      <c r="C65" s="335">
        <v>
6.4880000000000004</v>
      </c>
      <c r="D65" s="336" t="s">
        <v>
52</v>
      </c>
      <c r="E65" s="333">
        <f t="shared" si="2"/>
        <v>
0.22665239999999998</v>
      </c>
      <c r="F65" s="335">
        <v>
6.5129999999999999</v>
      </c>
    </row>
    <row r="66" spans="1:6" s="329" customFormat="1" ht="18" customHeight="1">
      <c r="A66" s="337" t="s">
        <v>
130</v>
      </c>
      <c r="B66" s="333">
        <f t="shared" si="3"/>
        <v>
0.21990119999999999</v>
      </c>
      <c r="C66" s="335">
        <v>
6.319</v>
      </c>
      <c r="D66" s="336" t="s">
        <v>
51</v>
      </c>
      <c r="E66" s="333">
        <f t="shared" si="2"/>
        <v>
0.22348559999999998</v>
      </c>
      <c r="F66" s="335">
        <v>
6.4219999999999997</v>
      </c>
    </row>
    <row r="67" spans="1:6" s="329" customFormat="1" ht="18" customHeight="1">
      <c r="A67" s="337" t="s">
        <v>
129</v>
      </c>
      <c r="B67" s="333">
        <f t="shared" si="3"/>
        <v>
0.16282919999999998</v>
      </c>
      <c r="C67" s="335">
        <v>
4.6790000000000003</v>
      </c>
      <c r="D67" s="336" t="s">
        <v>
50</v>
      </c>
      <c r="E67" s="333">
        <f t="shared" si="2"/>
        <v>
0.15371159999999998</v>
      </c>
      <c r="F67" s="335">
        <v>
4.4169999999999998</v>
      </c>
    </row>
    <row r="68" spans="1:6" s="329" customFormat="1" ht="18" customHeight="1">
      <c r="A68" s="337" t="s">
        <v>
128</v>
      </c>
      <c r="B68" s="333">
        <f t="shared" si="3"/>
        <v>
0.2698044</v>
      </c>
      <c r="C68" s="335">
        <v>
7.7530000000000001</v>
      </c>
      <c r="D68" s="336" t="s">
        <v>
49</v>
      </c>
      <c r="E68" s="333">
        <f t="shared" si="2"/>
        <v>
0.99374879999999999</v>
      </c>
      <c r="F68" s="335">
        <v>
28.556000000000001</v>
      </c>
    </row>
    <row r="69" spans="1:6" s="329" customFormat="1" ht="18" customHeight="1">
      <c r="A69" s="337" t="s">
        <v>
127</v>
      </c>
      <c r="B69" s="333">
        <f t="shared" si="3"/>
        <v>
0.28936199999999995</v>
      </c>
      <c r="C69" s="335">
        <v>
8.3149999999999995</v>
      </c>
      <c r="D69" s="336" t="s">
        <v>
48</v>
      </c>
      <c r="E69" s="333">
        <f t="shared" si="2"/>
        <v>
0.1128912</v>
      </c>
      <c r="F69" s="335">
        <v>
3.2440000000000002</v>
      </c>
    </row>
    <row r="70" spans="1:6" s="329" customFormat="1" ht="18" customHeight="1">
      <c r="A70" s="337" t="s">
        <v>
126</v>
      </c>
      <c r="B70" s="333">
        <f t="shared" si="3"/>
        <v>
0.21600359999999999</v>
      </c>
      <c r="C70" s="335">
        <v>
6.2069999999999999</v>
      </c>
      <c r="D70" s="336" t="s">
        <v>
47</v>
      </c>
      <c r="E70" s="333">
        <f t="shared" si="2"/>
        <v>
0.25637160000000003</v>
      </c>
      <c r="F70" s="335">
        <v>
7.367</v>
      </c>
    </row>
    <row r="71" spans="1:6" s="329" customFormat="1" ht="18" customHeight="1">
      <c r="A71" s="337" t="s">
        <v>
125</v>
      </c>
      <c r="B71" s="333">
        <f t="shared" si="3"/>
        <v>
0.23549160000000002</v>
      </c>
      <c r="C71" s="335">
        <v>
6.7670000000000003</v>
      </c>
      <c r="D71" s="336" t="s">
        <v>
46</v>
      </c>
      <c r="E71" s="333">
        <f t="shared" si="2"/>
        <v>
0.14285400000000001</v>
      </c>
      <c r="F71" s="335">
        <v>
4.1050000000000004</v>
      </c>
    </row>
    <row r="72" spans="1:6" s="329" customFormat="1" ht="18" customHeight="1">
      <c r="A72" s="337" t="s">
        <v>
124</v>
      </c>
      <c r="B72" s="333">
        <f t="shared" si="3"/>
        <v>
0.13965239999999998</v>
      </c>
      <c r="C72" s="335">
        <v>
4.0129999999999999</v>
      </c>
      <c r="D72" s="336" t="s">
        <v>
45</v>
      </c>
      <c r="E72" s="333">
        <f t="shared" ref="E72:E85" si="4">
34.8*F72*0.001</f>
        <v>
0.14984879999999998</v>
      </c>
      <c r="F72" s="335">
        <v>
4.306</v>
      </c>
    </row>
    <row r="73" spans="1:6" s="329" customFormat="1" ht="18" customHeight="1">
      <c r="A73" s="337" t="s">
        <v>
123</v>
      </c>
      <c r="B73" s="333">
        <f t="shared" si="3"/>
        <v>
0.19467120000000002</v>
      </c>
      <c r="C73" s="335">
        <v>
5.5940000000000003</v>
      </c>
      <c r="D73" s="336" t="s">
        <v>
44</v>
      </c>
      <c r="E73" s="333">
        <f t="shared" si="4"/>
        <v>
0.183222</v>
      </c>
      <c r="F73" s="335">
        <v>
5.2649999999999997</v>
      </c>
    </row>
    <row r="74" spans="1:6" s="329" customFormat="1" ht="18" customHeight="1">
      <c r="A74" s="337" t="s">
        <v>
122</v>
      </c>
      <c r="B74" s="333">
        <f t="shared" si="3"/>
        <v>
0.19265279999999996</v>
      </c>
      <c r="C74" s="335">
        <v>
5.5359999999999996</v>
      </c>
      <c r="D74" s="336" t="s">
        <v>
43</v>
      </c>
      <c r="E74" s="333">
        <f t="shared" si="4"/>
        <v>
8.13276E-2</v>
      </c>
      <c r="F74" s="335">
        <v>
2.3370000000000002</v>
      </c>
    </row>
    <row r="75" spans="1:6" s="329" customFormat="1" ht="18" customHeight="1">
      <c r="A75" s="337" t="s">
        <v>
121</v>
      </c>
      <c r="B75" s="333">
        <f t="shared" ref="B75:B86" si="5">
34.8*C75*0.001</f>
        <v>
0.22849679999999997</v>
      </c>
      <c r="C75" s="335">
        <v>
6.5659999999999998</v>
      </c>
      <c r="D75" s="336" t="s">
        <v>
42</v>
      </c>
      <c r="E75" s="333">
        <f t="shared" si="4"/>
        <v>
0.28508159999999999</v>
      </c>
      <c r="F75" s="335">
        <v>
8.1920000000000002</v>
      </c>
    </row>
    <row r="76" spans="1:6" s="329" customFormat="1" ht="18" customHeight="1">
      <c r="A76" s="337" t="s">
        <v>
120</v>
      </c>
      <c r="B76" s="333">
        <f t="shared" si="5"/>
        <v>
0.19404479999999999</v>
      </c>
      <c r="C76" s="335">
        <v>
5.5759999999999996</v>
      </c>
      <c r="D76" s="336" t="s">
        <v>
41</v>
      </c>
      <c r="E76" s="333">
        <f t="shared" si="4"/>
        <v>
0.27182279999999998</v>
      </c>
      <c r="F76" s="335">
        <v>
7.8109999999999999</v>
      </c>
    </row>
    <row r="77" spans="1:6" s="329" customFormat="1" ht="18" customHeight="1">
      <c r="A77" s="337" t="s">
        <v>
119</v>
      </c>
      <c r="B77" s="333">
        <f t="shared" si="5"/>
        <v>
0.1085412</v>
      </c>
      <c r="C77" s="335">
        <v>
3.1190000000000002</v>
      </c>
      <c r="D77" s="336" t="s">
        <v>
40</v>
      </c>
      <c r="E77" s="333">
        <f t="shared" si="4"/>
        <v>
0.1248624</v>
      </c>
      <c r="F77" s="335">
        <v>
3.5880000000000001</v>
      </c>
    </row>
    <row r="78" spans="1:6" s="329" customFormat="1" ht="18" customHeight="1">
      <c r="A78" s="337" t="s">
        <v>
118</v>
      </c>
      <c r="B78" s="333">
        <f t="shared" si="5"/>
        <v>
0.17187719999999998</v>
      </c>
      <c r="C78" s="335">
        <v>
4.9390000000000001</v>
      </c>
      <c r="D78" s="336" t="s">
        <v>
39</v>
      </c>
      <c r="E78" s="333">
        <f t="shared" si="4"/>
        <v>
0.26896920000000002</v>
      </c>
      <c r="F78" s="335">
        <v>
7.7290000000000001</v>
      </c>
    </row>
    <row r="79" spans="1:6" s="329" customFormat="1" ht="18" customHeight="1">
      <c r="A79" s="337" t="s">
        <v>
117</v>
      </c>
      <c r="B79" s="333">
        <f t="shared" si="5"/>
        <v>
0.13728599999999996</v>
      </c>
      <c r="C79" s="335">
        <v>
3.9449999999999998</v>
      </c>
      <c r="D79" s="336" t="s">
        <v>
38</v>
      </c>
      <c r="E79" s="333">
        <f t="shared" si="4"/>
        <v>
0.26270519999999997</v>
      </c>
      <c r="F79" s="335">
        <v>
7.5490000000000004</v>
      </c>
    </row>
    <row r="80" spans="1:6" s="329" customFormat="1" ht="18" customHeight="1">
      <c r="A80" s="337" t="s">
        <v>
116</v>
      </c>
      <c r="B80" s="333">
        <f t="shared" si="5"/>
        <v>
0.14038319999999999</v>
      </c>
      <c r="C80" s="335">
        <v>
4.0339999999999998</v>
      </c>
      <c r="D80" s="336" t="s">
        <v>
37</v>
      </c>
      <c r="E80" s="333">
        <f t="shared" si="4"/>
        <v>
0.24304319999999999</v>
      </c>
      <c r="F80" s="335">
        <v>
6.984</v>
      </c>
    </row>
    <row r="81" spans="1:6" s="329" customFormat="1" ht="18" customHeight="1">
      <c r="A81" s="337" t="s">
        <v>
115</v>
      </c>
      <c r="B81" s="333">
        <f t="shared" si="5"/>
        <v>
0.17121599999999998</v>
      </c>
      <c r="C81" s="335">
        <v>
4.92</v>
      </c>
      <c r="D81" s="336" t="s">
        <v>
36</v>
      </c>
      <c r="E81" s="333">
        <f t="shared" si="4"/>
        <v>
0.36675719999999995</v>
      </c>
      <c r="F81" s="335">
        <v>
10.539</v>
      </c>
    </row>
    <row r="82" spans="1:6" s="329" customFormat="1" ht="18" customHeight="1">
      <c r="A82" s="337" t="s">
        <v>
114</v>
      </c>
      <c r="B82" s="333">
        <f t="shared" si="5"/>
        <v>
0.21085319999999999</v>
      </c>
      <c r="C82" s="335">
        <v>
6.0590000000000002</v>
      </c>
      <c r="D82" s="336" t="s">
        <v>
35</v>
      </c>
      <c r="E82" s="333">
        <f t="shared" si="4"/>
        <v>
0.21899640000000001</v>
      </c>
      <c r="F82" s="335">
        <v>
6.2930000000000001</v>
      </c>
    </row>
    <row r="83" spans="1:6" s="329" customFormat="1" ht="18" customHeight="1">
      <c r="A83" s="337" t="s">
        <v>
113</v>
      </c>
      <c r="B83" s="333">
        <f t="shared" si="5"/>
        <v>
0.2660112</v>
      </c>
      <c r="C83" s="335">
        <v>
7.6440000000000001</v>
      </c>
      <c r="D83" s="336" t="s">
        <v>
34</v>
      </c>
      <c r="E83" s="333">
        <f t="shared" si="4"/>
        <v>
0.11202119999999999</v>
      </c>
      <c r="F83" s="335">
        <v>
3.2189999999999999</v>
      </c>
    </row>
    <row r="84" spans="1:6" s="329" customFormat="1" ht="18" customHeight="1">
      <c r="A84" s="337" t="s">
        <v>
112</v>
      </c>
      <c r="B84" s="333">
        <f t="shared" si="5"/>
        <v>
0.23597879999999999</v>
      </c>
      <c r="C84" s="335">
        <v>
6.7809999999999997</v>
      </c>
      <c r="D84" s="336" t="s">
        <v>
33</v>
      </c>
      <c r="E84" s="333">
        <f t="shared" si="4"/>
        <v>
0.21812639999999997</v>
      </c>
      <c r="F84" s="335">
        <v>
6.2679999999999998</v>
      </c>
    </row>
    <row r="85" spans="1:6" s="329" customFormat="1" ht="18" customHeight="1">
      <c r="A85" s="337" t="s">
        <v>
111</v>
      </c>
      <c r="B85" s="333">
        <f t="shared" si="5"/>
        <v>
0.52885559999999998</v>
      </c>
      <c r="C85" s="335">
        <v>
15.196999999999999</v>
      </c>
      <c r="D85" s="336" t="s">
        <v>
381</v>
      </c>
      <c r="E85" s="333">
        <f t="shared" si="4"/>
        <v>
3.48E-4</v>
      </c>
      <c r="F85" s="335">
        <v>
0.01</v>
      </c>
    </row>
    <row r="86" spans="1:6" s="329" customFormat="1" ht="18" customHeight="1">
      <c r="A86" s="334" t="s">
        <v>
110</v>
      </c>
      <c r="B86" s="333">
        <f t="shared" si="5"/>
        <v>
0.26903879999999997</v>
      </c>
      <c r="C86" s="330">
        <v>
7.7309999999999999</v>
      </c>
      <c r="D86" s="332"/>
      <c r="E86" s="331"/>
      <c r="F86" s="330"/>
    </row>
    <row r="87" spans="1:6" s="325" customFormat="1" ht="15" customHeight="1">
      <c r="A87" s="328" t="s">
        <v>
380</v>
      </c>
      <c r="B87" s="328"/>
      <c r="C87" s="326"/>
      <c r="E87" s="327"/>
      <c r="F87" s="326"/>
    </row>
    <row r="88" spans="1:6" s="325" customFormat="1" ht="15" customHeight="1">
      <c r="A88" s="325" t="s">
        <v>
379</v>
      </c>
      <c r="B88" s="327"/>
      <c r="C88" s="326"/>
      <c r="E88" s="327"/>
      <c r="F88" s="326"/>
    </row>
  </sheetData>
  <mergeCells count="4">
    <mergeCell ref="A3:F3"/>
    <mergeCell ref="A4:D4"/>
    <mergeCell ref="A1:D1"/>
    <mergeCell ref="A2:D2"/>
  </mergeCells>
  <phoneticPr fontId="25"/>
  <pageMargins left="0.70866141732283472" right="0.70866141732283472" top="0.74803149606299213" bottom="0.74803149606299213" header="0.31496062992125984" footer="0.3149606299212598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pageSetUpPr fitToPage="1"/>
  </sheetPr>
  <dimension ref="A1:G15"/>
  <sheetViews>
    <sheetView zoomScaleNormal="100" zoomScaleSheetLayoutView="100" workbookViewId="0">
      <selection activeCell="B23" sqref="B23"/>
    </sheetView>
  </sheetViews>
  <sheetFormatPr defaultColWidth="9" defaultRowHeight="13.5"/>
  <cols>
    <col min="1" max="1" width="22.625" style="79" customWidth="1"/>
    <col min="2" max="7" width="16.625" style="78" customWidth="1"/>
    <col min="8" max="16384" width="9" style="78"/>
  </cols>
  <sheetData>
    <row r="1" spans="1:7" s="1482" customFormat="1" ht="20.100000000000001" customHeight="1">
      <c r="A1" s="4569" t="str">
        <f>
HYPERLINK("#目次!A1","【目次に戻る】")</f>
        <v>
【目次に戻る】</v>
      </c>
      <c r="B1" s="4569"/>
      <c r="C1" s="4569"/>
      <c r="D1" s="4569"/>
      <c r="E1" s="3120"/>
      <c r="F1" s="3120"/>
      <c r="G1" s="3120"/>
    </row>
    <row r="2" spans="1:7" s="1482" customFormat="1" ht="20.100000000000001" customHeight="1">
      <c r="A2" s="4569" t="str">
        <f>
HYPERLINK("#業務所管課別目次!A1","【業務所管課別目次に戻る】")</f>
        <v>
【業務所管課別目次に戻る】</v>
      </c>
      <c r="B2" s="4569"/>
      <c r="C2" s="4569"/>
      <c r="D2" s="4569"/>
      <c r="E2" s="3120"/>
      <c r="F2" s="3120"/>
      <c r="G2" s="3120"/>
    </row>
    <row r="3" spans="1:7" ht="26.1" customHeight="1">
      <c r="A3" s="4574" t="s">
        <v>
6950</v>
      </c>
      <c r="B3" s="4574"/>
      <c r="C3" s="4574"/>
      <c r="D3" s="4574"/>
      <c r="E3" s="4574"/>
      <c r="F3" s="4574"/>
      <c r="G3" s="4574"/>
    </row>
    <row r="4" spans="1:7" s="82" customFormat="1" ht="15" customHeight="1">
      <c r="A4" s="104"/>
      <c r="B4" s="104"/>
      <c r="C4" s="104"/>
      <c r="D4" s="104"/>
      <c r="E4" s="104"/>
      <c r="F4" s="104"/>
      <c r="G4" s="104"/>
    </row>
    <row r="5" spans="1:7" s="82" customFormat="1" ht="15" customHeight="1" thickBot="1">
      <c r="A5" s="3130"/>
      <c r="B5" s="3134"/>
      <c r="D5" s="3134"/>
      <c r="E5" s="3134"/>
      <c r="F5" s="3134"/>
      <c r="G5" s="3146" t="s">
        <v>
4131</v>
      </c>
    </row>
    <row r="6" spans="1:7" s="85" customFormat="1" ht="18" customHeight="1" thickTop="1">
      <c r="A6" s="4605" t="s">
        <v>
3789</v>
      </c>
      <c r="B6" s="4579" t="s">
        <v>
6036</v>
      </c>
      <c r="C6" s="4579"/>
      <c r="D6" s="4579" t="s">
        <v>
6037</v>
      </c>
      <c r="E6" s="4579"/>
      <c r="F6" s="4579" t="s">
        <v>
6038</v>
      </c>
      <c r="G6" s="4603"/>
    </row>
    <row r="7" spans="1:7" s="85" customFormat="1" ht="24.95" customHeight="1">
      <c r="A7" s="5227"/>
      <c r="B7" s="3125" t="s">
        <v>
6039</v>
      </c>
      <c r="C7" s="3125" t="s">
        <v>
6040</v>
      </c>
      <c r="D7" s="3125" t="s">
        <v>
6041</v>
      </c>
      <c r="E7" s="3125" t="s">
        <v>
6042</v>
      </c>
      <c r="F7" s="3137" t="s">
        <v>
6043</v>
      </c>
      <c r="G7" s="3135" t="s">
        <v>
6044</v>
      </c>
    </row>
    <row r="8" spans="1:7" s="56" customFormat="1" ht="18" customHeight="1">
      <c r="A8" s="71"/>
      <c r="B8" s="70" t="s">
        <v>
4</v>
      </c>
      <c r="C8" s="3026" t="s">
        <v>
2863</v>
      </c>
      <c r="D8" s="3026" t="s">
        <v>
476</v>
      </c>
      <c r="E8" s="3031" t="s">
        <v>
6045</v>
      </c>
      <c r="F8" s="67" t="s">
        <v>
476</v>
      </c>
      <c r="G8" s="67" t="s">
        <v>
476</v>
      </c>
    </row>
    <row r="9" spans="1:7" s="85" customFormat="1" ht="18" customHeight="1">
      <c r="A9" s="94" t="s">
        <v>
4103</v>
      </c>
      <c r="B9" s="97">
        <v>
65</v>
      </c>
      <c r="C9" s="22">
        <v>
1940</v>
      </c>
      <c r="D9" s="22">
        <v>
237</v>
      </c>
      <c r="E9" s="22">
        <v>
760</v>
      </c>
      <c r="F9" s="22">
        <v>
1841</v>
      </c>
      <c r="G9" s="22">
        <v>
107</v>
      </c>
    </row>
    <row r="10" spans="1:7" s="85" customFormat="1" ht="18" customHeight="1">
      <c r="A10" s="94">
        <v>
30</v>
      </c>
      <c r="B10" s="97">
        <v>
64</v>
      </c>
      <c r="C10" s="22">
        <v>
1896</v>
      </c>
      <c r="D10" s="22">
        <v>
191</v>
      </c>
      <c r="E10" s="22">
        <v>
613</v>
      </c>
      <c r="F10" s="22">
        <v>
1588</v>
      </c>
      <c r="G10" s="22">
        <v>
72</v>
      </c>
    </row>
    <row r="11" spans="1:7" s="85" customFormat="1" ht="18" customHeight="1">
      <c r="A11" s="94" t="s">
        <v>
465</v>
      </c>
      <c r="B11" s="97">
        <v>
57</v>
      </c>
      <c r="C11" s="22">
        <v>
1845</v>
      </c>
      <c r="D11" s="22">
        <v>
161</v>
      </c>
      <c r="E11" s="22">
        <v>
459</v>
      </c>
      <c r="F11" s="22">
        <v>
1633</v>
      </c>
      <c r="G11" s="22">
        <v>
41</v>
      </c>
    </row>
    <row r="12" spans="1:7" s="85" customFormat="1" ht="18" customHeight="1">
      <c r="A12" s="94">
        <v>
2</v>
      </c>
      <c r="B12" s="97">
        <v>
54</v>
      </c>
      <c r="C12" s="22">
        <v>
1475</v>
      </c>
      <c r="D12" s="22">
        <v>
72</v>
      </c>
      <c r="E12" s="22">
        <v>
250</v>
      </c>
      <c r="F12" s="22">
        <v>
1770</v>
      </c>
      <c r="G12" s="22">
        <v>
23</v>
      </c>
    </row>
    <row r="13" spans="1:7" s="91" customFormat="1" ht="18" customHeight="1">
      <c r="A13" s="2482">
        <v>
3</v>
      </c>
      <c r="B13" s="274">
        <v>
50</v>
      </c>
      <c r="C13" s="2484">
        <v>
1668</v>
      </c>
      <c r="D13" s="2484">
        <v>
54</v>
      </c>
      <c r="E13" s="2484">
        <v>
199</v>
      </c>
      <c r="F13" s="2484">
        <v>
1858</v>
      </c>
      <c r="G13" s="2484">
        <v>
32</v>
      </c>
    </row>
    <row r="14" spans="1:7" s="105" customFormat="1" ht="15" customHeight="1">
      <c r="A14" s="3077" t="s">
        <v>
10315</v>
      </c>
      <c r="B14" s="106"/>
      <c r="C14" s="106"/>
      <c r="D14" s="106"/>
      <c r="E14" s="106"/>
      <c r="F14" s="106"/>
    </row>
    <row r="15" spans="1:7" s="105" customFormat="1" ht="15" customHeight="1">
      <c r="A15" s="4421" t="s">
        <v>
4854</v>
      </c>
      <c r="B15" s="106"/>
      <c r="C15" s="106"/>
      <c r="D15" s="106"/>
      <c r="E15" s="106"/>
      <c r="F15" s="106"/>
    </row>
  </sheetData>
  <mergeCells count="7">
    <mergeCell ref="A1:D1"/>
    <mergeCell ref="A2:D2"/>
    <mergeCell ref="A3:G3"/>
    <mergeCell ref="A6:A7"/>
    <mergeCell ref="B6:C6"/>
    <mergeCell ref="D6:E6"/>
    <mergeCell ref="F6:G6"/>
  </mergeCells>
  <phoneticPr fontId="25"/>
  <pageMargins left="0.70866141732283472" right="0.70866141732283472" top="0.74803149606299213" bottom="0.74803149606299213" header="0.31496062992125984" footer="0.31496062992125984"/>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pageSetUpPr fitToPage="1"/>
  </sheetPr>
  <dimension ref="A1:Z29"/>
  <sheetViews>
    <sheetView zoomScaleNormal="100" zoomScaleSheetLayoutView="100" workbookViewId="0">
      <selection activeCell="B23" sqref="B23"/>
    </sheetView>
  </sheetViews>
  <sheetFormatPr defaultColWidth="9" defaultRowHeight="14.25"/>
  <cols>
    <col min="1" max="1" width="30.625" style="24" customWidth="1"/>
    <col min="2" max="4" width="10.625" style="24" customWidth="1"/>
    <col min="5" max="5" width="30.625" style="24" customWidth="1"/>
    <col min="6" max="8" width="10.625" style="24" customWidth="1"/>
    <col min="9" max="9" width="7.125" style="24" customWidth="1"/>
    <col min="10" max="10" width="13" style="24" customWidth="1"/>
    <col min="11" max="11" width="7.625" style="24" customWidth="1"/>
    <col min="12" max="12" width="13.125" style="24" customWidth="1"/>
    <col min="13" max="13" width="6.125" style="24" customWidth="1"/>
    <col min="14" max="14" width="10.625" style="24" customWidth="1"/>
    <col min="15"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4574" t="s">
        <v>
6949</v>
      </c>
      <c r="B3" s="4574"/>
      <c r="C3" s="4574"/>
      <c r="D3" s="4574"/>
      <c r="E3" s="4574"/>
      <c r="F3" s="4574"/>
      <c r="G3" s="4574"/>
      <c r="H3" s="4574"/>
      <c r="I3" s="223"/>
    </row>
    <row r="4" spans="1:26" s="83" customFormat="1" ht="15" customHeight="1">
      <c r="A4" s="49"/>
      <c r="B4" s="49"/>
      <c r="C4" s="49"/>
      <c r="D4" s="49"/>
      <c r="E4" s="49"/>
      <c r="F4" s="49"/>
      <c r="G4" s="49"/>
      <c r="H4" s="49"/>
    </row>
    <row r="5" spans="1:26" s="83" customFormat="1" ht="15" customHeight="1" thickBot="1">
      <c r="A5" s="1529"/>
      <c r="B5" s="1529"/>
      <c r="C5" s="1529"/>
      <c r="D5" s="1529"/>
      <c r="E5" s="1529"/>
      <c r="F5" s="233"/>
      <c r="G5" s="249"/>
      <c r="H5" s="1948"/>
      <c r="I5" s="211"/>
    </row>
    <row r="6" spans="1:26" ht="18" customHeight="1" thickTop="1">
      <c r="A6" s="1548" t="s">
        <v>
3055</v>
      </c>
      <c r="B6" s="1947" t="s">
        <v>
465</v>
      </c>
      <c r="C6" s="1947" t="s">
        <v>
3054</v>
      </c>
      <c r="D6" s="1946" t="s">
        <v>
4477</v>
      </c>
      <c r="E6" s="1548" t="s">
        <v>
3055</v>
      </c>
      <c r="F6" s="1514" t="s">
        <v>
465</v>
      </c>
      <c r="G6" s="1514" t="s">
        <v>
3054</v>
      </c>
      <c r="H6" s="1945" t="s">
        <v>
4477</v>
      </c>
      <c r="I6" s="576"/>
      <c r="J6" s="576"/>
      <c r="K6" s="576"/>
    </row>
    <row r="7" spans="1:26" ht="18" customHeight="1">
      <c r="A7" s="1943" t="s">
        <v>
3053</v>
      </c>
      <c r="B7" s="1942">
        <v>
2440</v>
      </c>
      <c r="C7" s="1941">
        <v>
2794</v>
      </c>
      <c r="D7" s="1944">
        <v>
2722</v>
      </c>
      <c r="E7" s="1943" t="s">
        <v>
3052</v>
      </c>
      <c r="F7" s="1942">
        <v>
526171</v>
      </c>
      <c r="G7" s="1941">
        <v>
549274</v>
      </c>
      <c r="H7" s="552">
        <v>
563462</v>
      </c>
      <c r="I7" s="576"/>
      <c r="J7" s="576"/>
      <c r="K7" s="576"/>
    </row>
    <row r="8" spans="1:26" ht="18" customHeight="1">
      <c r="A8" s="532" t="s">
        <v>
3051</v>
      </c>
      <c r="B8" s="1078">
        <v>
1356</v>
      </c>
      <c r="C8" s="1077">
        <v>
985</v>
      </c>
      <c r="D8" s="1940">
        <v>
822</v>
      </c>
      <c r="E8" s="532" t="s">
        <v>
3050</v>
      </c>
      <c r="F8" s="1088" t="s">
        <v>
374</v>
      </c>
      <c r="G8" s="22" t="s">
        <v>
374</v>
      </c>
      <c r="H8" s="551" t="s">
        <v>
374</v>
      </c>
      <c r="K8" s="576"/>
    </row>
    <row r="9" spans="1:26" ht="18" customHeight="1">
      <c r="A9" s="532" t="s">
        <v>
3049</v>
      </c>
      <c r="B9" s="1088">
        <v>
151</v>
      </c>
      <c r="C9" s="511">
        <v>
147</v>
      </c>
      <c r="D9" s="1938">
        <v>
142</v>
      </c>
      <c r="E9" s="532" t="s">
        <v>
3048</v>
      </c>
      <c r="F9" s="1078">
        <v>
121</v>
      </c>
      <c r="G9" s="27">
        <v>
108</v>
      </c>
      <c r="H9" s="551">
        <v>
89</v>
      </c>
      <c r="I9" s="576"/>
      <c r="J9" s="576"/>
      <c r="K9" s="576"/>
    </row>
    <row r="10" spans="1:26" ht="18" customHeight="1">
      <c r="A10" s="532" t="s">
        <v>
3047</v>
      </c>
      <c r="B10" s="1088">
        <v>
4</v>
      </c>
      <c r="C10" s="511">
        <v>
4</v>
      </c>
      <c r="D10" s="1938">
        <v>
4</v>
      </c>
      <c r="E10" s="532" t="s">
        <v>
3046</v>
      </c>
      <c r="F10" s="1078">
        <v>
274</v>
      </c>
      <c r="G10" s="22">
        <v>
249</v>
      </c>
      <c r="H10" s="551">
        <v>
265</v>
      </c>
      <c r="I10" s="107"/>
      <c r="J10" s="107"/>
      <c r="K10" s="107"/>
    </row>
    <row r="11" spans="1:26" ht="18" customHeight="1">
      <c r="A11" s="532" t="s">
        <v>
3045</v>
      </c>
      <c r="B11" s="1088">
        <v>
4502</v>
      </c>
      <c r="C11" s="511">
        <v>
3754</v>
      </c>
      <c r="D11" s="1938">
        <v>
3361</v>
      </c>
      <c r="E11" s="532" t="s">
        <v>
3044</v>
      </c>
      <c r="F11" s="1078">
        <v>
176</v>
      </c>
      <c r="G11" s="27">
        <v>
123</v>
      </c>
      <c r="H11" s="551">
        <v>
171</v>
      </c>
      <c r="I11" s="107"/>
      <c r="J11" s="107"/>
      <c r="K11" s="107"/>
    </row>
    <row r="12" spans="1:26" ht="18" customHeight="1">
      <c r="A12" s="532" t="s">
        <v>
3043</v>
      </c>
      <c r="B12" s="1088">
        <v>
2096</v>
      </c>
      <c r="C12" s="511">
        <v>
2337</v>
      </c>
      <c r="D12" s="1938">
        <v>
2624</v>
      </c>
      <c r="E12" s="532" t="s">
        <v>
3042</v>
      </c>
      <c r="F12" s="1078">
        <v>
8</v>
      </c>
      <c r="G12" s="27">
        <v>
4</v>
      </c>
      <c r="H12" s="551">
        <v>
5</v>
      </c>
      <c r="I12" s="1552"/>
      <c r="J12" s="107"/>
      <c r="K12" s="107"/>
    </row>
    <row r="13" spans="1:26" ht="18" customHeight="1">
      <c r="A13" s="532" t="s">
        <v>
3041</v>
      </c>
      <c r="B13" s="1088">
        <v>
20729</v>
      </c>
      <c r="C13" s="511">
        <v>
21436</v>
      </c>
      <c r="D13" s="1938">
        <v>
21531</v>
      </c>
      <c r="E13" s="1937"/>
      <c r="F13" s="1936"/>
      <c r="G13" s="1936"/>
      <c r="H13" s="551"/>
      <c r="I13" s="107"/>
      <c r="J13" s="107"/>
      <c r="K13" s="107"/>
    </row>
    <row r="14" spans="1:26" ht="18" customHeight="1">
      <c r="A14" s="469" t="s">
        <v>
3040</v>
      </c>
      <c r="B14" s="509">
        <v>
782</v>
      </c>
      <c r="C14" s="508">
        <v>
789</v>
      </c>
      <c r="D14" s="1935">
        <v>
780</v>
      </c>
      <c r="E14" s="1934"/>
      <c r="F14" s="1933"/>
      <c r="G14" s="1933"/>
      <c r="H14" s="550"/>
      <c r="I14" s="107"/>
      <c r="J14" s="107"/>
      <c r="K14" s="107"/>
    </row>
    <row r="15" spans="1:26" s="83" customFormat="1" ht="15" customHeight="1">
      <c r="A15" s="1540" t="s">
        <v>
3039</v>
      </c>
      <c r="B15" s="212"/>
      <c r="C15" s="212"/>
      <c r="D15" s="212"/>
      <c r="E15" s="212"/>
      <c r="F15" s="212"/>
      <c r="G15" s="212"/>
      <c r="H15" s="212"/>
      <c r="I15" s="212"/>
    </row>
    <row r="16" spans="1:26">
      <c r="A16" s="1826"/>
      <c r="B16" s="1826"/>
      <c r="C16" s="1826"/>
      <c r="D16" s="1826"/>
      <c r="E16" s="1826"/>
      <c r="F16" s="1826"/>
      <c r="G16" s="1826"/>
      <c r="H16" s="1826"/>
      <c r="I16" s="1826"/>
    </row>
    <row r="17" spans="1:9">
      <c r="A17" s="1826"/>
      <c r="B17" s="1826"/>
      <c r="C17" s="1826"/>
      <c r="D17" s="1826"/>
      <c r="E17" s="1826"/>
      <c r="F17" s="1826"/>
      <c r="G17" s="1826"/>
      <c r="H17" s="1826"/>
      <c r="I17" s="1826"/>
    </row>
    <row r="18" spans="1:9" ht="22.5" customHeight="1">
      <c r="A18" s="1826"/>
      <c r="B18" s="1826"/>
      <c r="C18" s="1826"/>
      <c r="D18" s="1826"/>
      <c r="E18" s="1826"/>
      <c r="F18" s="1826"/>
      <c r="G18" s="1826"/>
      <c r="H18" s="1826"/>
      <c r="I18" s="1826"/>
    </row>
    <row r="19" spans="1:9">
      <c r="A19" s="1826"/>
      <c r="B19" s="1826"/>
      <c r="C19" s="1826"/>
      <c r="D19" s="1826"/>
      <c r="E19" s="28"/>
      <c r="F19" s="28"/>
      <c r="G19" s="28"/>
      <c r="H19" s="1826"/>
      <c r="I19" s="1826"/>
    </row>
    <row r="20" spans="1:9" ht="14.25" customHeight="1">
      <c r="A20" s="1826"/>
      <c r="B20" s="1826"/>
      <c r="C20" s="1826"/>
      <c r="D20" s="1826"/>
      <c r="E20" s="28"/>
      <c r="F20" s="28"/>
      <c r="G20" s="28"/>
      <c r="H20" s="1826"/>
      <c r="I20" s="1826"/>
    </row>
    <row r="21" spans="1:9">
      <c r="A21" s="1826"/>
      <c r="B21" s="1826"/>
      <c r="C21" s="1826"/>
      <c r="D21" s="1826"/>
      <c r="E21" s="28"/>
      <c r="F21" s="28"/>
      <c r="G21" s="28"/>
      <c r="H21" s="1826"/>
      <c r="I21" s="1826"/>
    </row>
    <row r="22" spans="1:9" ht="30" customHeight="1">
      <c r="A22" s="1826"/>
      <c r="B22" s="28"/>
      <c r="C22" s="28"/>
      <c r="D22" s="28"/>
      <c r="E22" s="28"/>
      <c r="F22" s="28"/>
      <c r="G22" s="28"/>
      <c r="H22" s="28"/>
      <c r="I22" s="28"/>
    </row>
    <row r="23" spans="1:9" ht="30" customHeight="1">
      <c r="A23" s="1826"/>
      <c r="B23" s="28"/>
      <c r="C23" s="28"/>
      <c r="D23" s="28"/>
      <c r="E23" s="28"/>
      <c r="F23" s="28"/>
      <c r="G23" s="28"/>
      <c r="H23" s="28"/>
      <c r="I23" s="28"/>
    </row>
    <row r="24" spans="1:9" ht="30" customHeight="1">
      <c r="A24" s="1826"/>
      <c r="B24" s="28"/>
      <c r="C24" s="28"/>
      <c r="D24" s="28"/>
      <c r="E24" s="1931"/>
      <c r="F24" s="1931"/>
      <c r="G24" s="1931"/>
      <c r="H24" s="28"/>
      <c r="I24" s="28"/>
    </row>
    <row r="25" spans="1:9" ht="30" customHeight="1">
      <c r="A25" s="1826"/>
      <c r="B25" s="28"/>
      <c r="C25" s="28"/>
      <c r="D25" s="28"/>
      <c r="E25" s="1931"/>
      <c r="F25" s="1931"/>
      <c r="G25" s="1931"/>
      <c r="H25" s="28"/>
      <c r="I25" s="28"/>
    </row>
    <row r="26" spans="1:9" s="363" customFormat="1" ht="30" customHeight="1">
      <c r="A26" s="1826"/>
      <c r="B26" s="28"/>
      <c r="C26" s="28"/>
      <c r="D26" s="28"/>
      <c r="E26" s="1826"/>
      <c r="F26" s="1826"/>
      <c r="G26" s="1826"/>
      <c r="H26" s="28"/>
      <c r="I26" s="28"/>
    </row>
    <row r="27" spans="1:9" ht="30" customHeight="1">
      <c r="A27" s="1932"/>
      <c r="B27" s="1931"/>
      <c r="C27" s="1931"/>
      <c r="D27" s="1931"/>
      <c r="H27" s="1931"/>
      <c r="I27" s="1931"/>
    </row>
    <row r="28" spans="1:9" ht="16.5" customHeight="1">
      <c r="A28" s="1932"/>
      <c r="B28" s="1931"/>
      <c r="C28" s="1931"/>
      <c r="D28" s="1931"/>
      <c r="H28" s="1931"/>
      <c r="I28" s="1931"/>
    </row>
    <row r="29" spans="1:9" ht="22.5" customHeight="1">
      <c r="A29" s="1826"/>
      <c r="B29" s="1826"/>
      <c r="C29" s="1826"/>
      <c r="D29" s="1826"/>
      <c r="H29" s="1826"/>
      <c r="I29" s="1826"/>
    </row>
  </sheetData>
  <mergeCells count="3">
    <mergeCell ref="A3:H3"/>
    <mergeCell ref="A1:D1"/>
    <mergeCell ref="A2:D2"/>
  </mergeCells>
  <phoneticPr fontId="25"/>
  <pageMargins left="0.70866141732283472" right="0.70866141732283472" top="0.74803149606299213" bottom="0.74803149606299213" header="0.31496062992125984" footer="0.31496062992125984"/>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pageSetUpPr fitToPage="1"/>
  </sheetPr>
  <dimension ref="A1:D15"/>
  <sheetViews>
    <sheetView zoomScaleNormal="100" zoomScaleSheetLayoutView="100" workbookViewId="0">
      <selection activeCell="B23" sqref="B23"/>
    </sheetView>
  </sheetViews>
  <sheetFormatPr defaultColWidth="9" defaultRowHeight="13.5"/>
  <cols>
    <col min="1" max="1" width="22.625" style="79" customWidth="1"/>
    <col min="2" max="3" width="30.625" style="78" customWidth="1"/>
    <col min="4" max="4" width="42.75" style="78" customWidth="1"/>
    <col min="5" max="16384" width="9" style="78"/>
  </cols>
  <sheetData>
    <row r="1" spans="1:4" s="1482" customFormat="1" ht="20.100000000000001" customHeight="1">
      <c r="A1" s="4569" t="str">
        <f>
HYPERLINK("#目次!A1","【目次に戻る】")</f>
        <v>
【目次に戻る】</v>
      </c>
      <c r="B1" s="4569"/>
      <c r="C1" s="4569"/>
    </row>
    <row r="2" spans="1:4" s="1482" customFormat="1" ht="20.100000000000001" customHeight="1">
      <c r="A2" s="4569" t="str">
        <f>
HYPERLINK("#業務所管課別目次!A1","【業務所管課別目次に戻る】")</f>
        <v>
【業務所管課別目次に戻る】</v>
      </c>
      <c r="B2" s="4569"/>
      <c r="C2" s="4569"/>
    </row>
    <row r="3" spans="1:4" ht="26.1" customHeight="1">
      <c r="A3" s="4574" t="s">
        <v>
6948</v>
      </c>
      <c r="B3" s="4574"/>
      <c r="C3" s="4574"/>
      <c r="D3" s="4574"/>
    </row>
    <row r="4" spans="1:4" s="82" customFormat="1" ht="15" customHeight="1">
      <c r="A4" s="104"/>
      <c r="B4" s="104"/>
      <c r="C4" s="104"/>
    </row>
    <row r="5" spans="1:4" s="82" customFormat="1" ht="15" customHeight="1" thickBot="1">
      <c r="A5" s="2978"/>
      <c r="B5" s="2982"/>
      <c r="C5" s="2982" t="s">
        <v>
4131</v>
      </c>
    </row>
    <row r="6" spans="1:4" s="85" customFormat="1" ht="18" customHeight="1" thickTop="1">
      <c r="A6" s="2979" t="s">
        <v>
2305</v>
      </c>
      <c r="B6" s="3334" t="s">
        <v>
5967</v>
      </c>
      <c r="C6" s="2976" t="s">
        <v>
5973</v>
      </c>
    </row>
    <row r="7" spans="1:4" s="56" customFormat="1" ht="18" customHeight="1">
      <c r="A7" s="71"/>
      <c r="B7" s="70" t="s">
        <v>
4</v>
      </c>
      <c r="C7" s="70" t="s">
        <v>
5972</v>
      </c>
    </row>
    <row r="8" spans="1:4" s="85" customFormat="1" ht="18" customHeight="1">
      <c r="A8" s="94" t="s">
        <v>
4103</v>
      </c>
      <c r="B8" s="97">
        <v>
1857</v>
      </c>
      <c r="C8" s="2916">
        <v>
6.8</v>
      </c>
    </row>
    <row r="9" spans="1:4" s="85" customFormat="1" ht="18" customHeight="1">
      <c r="A9" s="94">
        <v>
30</v>
      </c>
      <c r="B9" s="97">
        <v>
2032</v>
      </c>
      <c r="C9" s="2916">
        <v>
7.1</v>
      </c>
    </row>
    <row r="10" spans="1:4" s="85" customFormat="1" ht="18" customHeight="1">
      <c r="A10" s="94" t="s">
        <v>
465</v>
      </c>
      <c r="B10" s="97">
        <v>
3182</v>
      </c>
      <c r="C10" s="2916">
        <v>
9</v>
      </c>
    </row>
    <row r="11" spans="1:4" s="85" customFormat="1" ht="18" customHeight="1">
      <c r="A11" s="94">
        <v>
2</v>
      </c>
      <c r="B11" s="97">
        <v>
4136</v>
      </c>
      <c r="C11" s="2916">
        <v>
9.6999999999999993</v>
      </c>
    </row>
    <row r="12" spans="1:4" s="91" customFormat="1" ht="18" customHeight="1">
      <c r="A12" s="2482">
        <v>
3</v>
      </c>
      <c r="B12" s="274">
        <v>
3102</v>
      </c>
      <c r="C12" s="3155">
        <v>
7.3</v>
      </c>
    </row>
    <row r="13" spans="1:4" s="105" customFormat="1" ht="15" customHeight="1">
      <c r="A13" s="3077" t="s">
        <v>
5968</v>
      </c>
      <c r="B13" s="106"/>
      <c r="C13" s="106"/>
    </row>
    <row r="14" spans="1:4" s="105" customFormat="1" ht="15" customHeight="1">
      <c r="A14" s="2980" t="s">
        <v>
10391</v>
      </c>
      <c r="B14" s="106"/>
      <c r="C14" s="106"/>
    </row>
    <row r="15" spans="1:4" s="105" customFormat="1" ht="15" customHeight="1">
      <c r="A15" s="2980" t="s">
        <v>
4809</v>
      </c>
      <c r="B15" s="106"/>
      <c r="C15"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pageSetUpPr fitToPage="1"/>
  </sheetPr>
  <dimension ref="A1:D13"/>
  <sheetViews>
    <sheetView zoomScaleNormal="100" zoomScaleSheetLayoutView="100" workbookViewId="0">
      <selection activeCell="B23" sqref="B23"/>
    </sheetView>
  </sheetViews>
  <sheetFormatPr defaultColWidth="9" defaultRowHeight="13.5"/>
  <cols>
    <col min="1" max="1" width="22.625" style="79" customWidth="1"/>
    <col min="2" max="4" width="33.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5.5">
      <c r="A3" s="4574" t="s">
        <v>
6947</v>
      </c>
      <c r="B3" s="4574"/>
      <c r="C3" s="4574"/>
      <c r="D3" s="4574"/>
    </row>
    <row r="4" spans="1:4" s="82" customFormat="1" ht="15" customHeight="1">
      <c r="A4" s="104"/>
      <c r="B4" s="104"/>
      <c r="C4" s="104"/>
      <c r="D4" s="104"/>
    </row>
    <row r="5" spans="1:4" s="82" customFormat="1" ht="15" customHeight="1" thickBot="1">
      <c r="A5" s="2978"/>
      <c r="B5" s="49"/>
      <c r="D5" s="42" t="s">
        <v>
4131</v>
      </c>
    </row>
    <row r="6" spans="1:4" s="85" customFormat="1" ht="18" customHeight="1" thickTop="1">
      <c r="A6" s="2979" t="s">
        <v>
2305</v>
      </c>
      <c r="B6" s="2973" t="s">
        <v>
5964</v>
      </c>
      <c r="C6" s="2973" t="s">
        <v>
5965</v>
      </c>
      <c r="D6" s="2976" t="s">
        <v>
5966</v>
      </c>
    </row>
    <row r="7" spans="1:4" s="56" customFormat="1" ht="18" customHeight="1">
      <c r="A7" s="71"/>
      <c r="B7" s="70" t="s">
        <v>
4</v>
      </c>
      <c r="C7" s="3026" t="s">
        <v>
4</v>
      </c>
      <c r="D7" s="3026" t="s">
        <v>
476</v>
      </c>
    </row>
    <row r="8" spans="1:4" s="85" customFormat="1" ht="18" customHeight="1">
      <c r="A8" s="94" t="s">
        <v>
4103</v>
      </c>
      <c r="B8" s="97">
        <v>
2839</v>
      </c>
      <c r="C8" s="22">
        <v>
2261</v>
      </c>
      <c r="D8" s="22">
        <v>
10503</v>
      </c>
    </row>
    <row r="9" spans="1:4" s="85" customFormat="1" ht="18" customHeight="1">
      <c r="A9" s="94">
        <v>
30</v>
      </c>
      <c r="B9" s="97">
        <v>
2847</v>
      </c>
      <c r="C9" s="22">
        <v>
2264</v>
      </c>
      <c r="D9" s="22">
        <v>
10325</v>
      </c>
    </row>
    <row r="10" spans="1:4" s="85" customFormat="1" ht="18" customHeight="1">
      <c r="A10" s="94" t="s">
        <v>
465</v>
      </c>
      <c r="B10" s="97">
        <v>
2829</v>
      </c>
      <c r="C10" s="22">
        <v>
2249</v>
      </c>
      <c r="D10" s="22">
        <v>
9834</v>
      </c>
    </row>
    <row r="11" spans="1:4" s="85" customFormat="1" ht="18" customHeight="1">
      <c r="A11" s="94">
        <v>
2</v>
      </c>
      <c r="B11" s="97">
        <v>
2823</v>
      </c>
      <c r="C11" s="22">
        <v>
2203</v>
      </c>
      <c r="D11" s="22">
        <v>
8981</v>
      </c>
    </row>
    <row r="12" spans="1:4" s="91" customFormat="1" ht="18" customHeight="1">
      <c r="A12" s="2482">
        <v>
3</v>
      </c>
      <c r="B12" s="274">
        <v>
2790</v>
      </c>
      <c r="C12" s="2484">
        <v>
2136</v>
      </c>
      <c r="D12" s="2484">
        <v>
9004</v>
      </c>
    </row>
    <row r="13" spans="1:4" s="105" customFormat="1" ht="15" customHeight="1">
      <c r="A13" s="3077" t="s">
        <v>
4809</v>
      </c>
      <c r="B13" s="106"/>
      <c r="C13" s="106"/>
      <c r="D13" s="106"/>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Z15"/>
  <sheetViews>
    <sheetView zoomScaleNormal="100" zoomScaleSheetLayoutView="100" workbookViewId="0">
      <selection activeCell="B23" sqref="B23"/>
    </sheetView>
  </sheetViews>
  <sheetFormatPr defaultColWidth="9" defaultRowHeight="14.25"/>
  <cols>
    <col min="1" max="1" width="22.625" style="24" customWidth="1"/>
    <col min="2" max="4" width="33.625" style="24" customWidth="1"/>
    <col min="5"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ht="25.9" customHeight="1">
      <c r="A3" s="4649" t="s">
        <v>
6946</v>
      </c>
      <c r="B3" s="4649"/>
      <c r="C3" s="4649"/>
      <c r="D3" s="4649"/>
    </row>
    <row r="4" spans="1:26" s="83" customFormat="1" ht="15" customHeight="1">
      <c r="A4" s="222"/>
      <c r="B4" s="222"/>
      <c r="C4" s="222"/>
      <c r="D4" s="222"/>
    </row>
    <row r="5" spans="1:26" s="1527" customFormat="1" ht="19.899999999999999" customHeight="1">
      <c r="A5" s="5590" t="s">
        <v>
3060</v>
      </c>
      <c r="B5" s="5590"/>
      <c r="C5" s="5590"/>
      <c r="D5" s="5590"/>
    </row>
    <row r="6" spans="1:26" s="83" customFormat="1" ht="15" customHeight="1">
      <c r="A6" s="211" t="s">
        <v>
9283</v>
      </c>
      <c r="B6" s="211"/>
      <c r="D6" s="486" t="s">
        <v>
494</v>
      </c>
    </row>
    <row r="7" spans="1:26" ht="18" customHeight="1">
      <c r="A7" s="5591" t="s">
        <v>
493</v>
      </c>
      <c r="B7" s="5592" t="s">
        <v>
23</v>
      </c>
      <c r="C7" s="5593" t="s">
        <v>
3059</v>
      </c>
      <c r="D7" s="5594"/>
    </row>
    <row r="8" spans="1:26" ht="18" customHeight="1">
      <c r="A8" s="5461"/>
      <c r="B8" s="4891"/>
      <c r="C8" s="1369" t="s">
        <v>
3058</v>
      </c>
      <c r="D8" s="1369" t="s">
        <v>
3057</v>
      </c>
    </row>
    <row r="9" spans="1:26" ht="18" customHeight="1">
      <c r="A9" s="1949" t="s">
        <v>
4478</v>
      </c>
      <c r="B9" s="1794">
        <v>
113446</v>
      </c>
      <c r="C9" s="1793">
        <v>
935</v>
      </c>
      <c r="D9" s="1793">
        <v>
806</v>
      </c>
    </row>
    <row r="10" spans="1:26" s="363" customFormat="1" ht="18" customHeight="1">
      <c r="A10" s="1389">
        <v>
30</v>
      </c>
      <c r="B10" s="1390">
        <v>
114046</v>
      </c>
      <c r="C10" s="1386">
        <v>
995</v>
      </c>
      <c r="D10" s="1386">
        <v>
922</v>
      </c>
    </row>
    <row r="11" spans="1:26" ht="18" customHeight="1">
      <c r="A11" s="1949" t="s">
        <v>
465</v>
      </c>
      <c r="B11" s="1390">
        <v>
114538</v>
      </c>
      <c r="C11" s="1386">
        <v>
1059</v>
      </c>
      <c r="D11" s="1386">
        <v>
1003</v>
      </c>
    </row>
    <row r="12" spans="1:26" s="363" customFormat="1" ht="18" customHeight="1">
      <c r="A12" s="1389">
        <v>
2</v>
      </c>
      <c r="B12" s="1390">
        <v>
114746</v>
      </c>
      <c r="C12" s="1386">
        <v>
1114</v>
      </c>
      <c r="D12" s="1386">
        <v>
1056</v>
      </c>
    </row>
    <row r="13" spans="1:26" s="355" customFormat="1" ht="18" customHeight="1">
      <c r="A13" s="1391">
        <v>
3</v>
      </c>
      <c r="B13" s="1392">
        <v>
114548</v>
      </c>
      <c r="C13" s="1393">
        <v>
1191</v>
      </c>
      <c r="D13" s="1393">
        <v>
1115</v>
      </c>
    </row>
    <row r="15" spans="1:26" ht="25.5">
      <c r="A15" s="1073" t="s">
        <v>
3056</v>
      </c>
    </row>
  </sheetData>
  <mergeCells count="7">
    <mergeCell ref="A1:D1"/>
    <mergeCell ref="A2:D2"/>
    <mergeCell ref="A3:D3"/>
    <mergeCell ref="A5:D5"/>
    <mergeCell ref="A7:A8"/>
    <mergeCell ref="B7:B8"/>
    <mergeCell ref="C7:D7"/>
  </mergeCells>
  <phoneticPr fontId="25"/>
  <pageMargins left="0.70866141732283472" right="0.70866141732283472" top="0.74803149606299213" bottom="0.74803149606299213" header="0.31496062992125984" footer="0.31496062992125984"/>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pageSetUpPr fitToPage="1"/>
  </sheetPr>
  <dimension ref="A1:Z17"/>
  <sheetViews>
    <sheetView zoomScaleNormal="100" zoomScaleSheetLayoutView="100" workbookViewId="0">
      <selection activeCell="B23" sqref="B23"/>
    </sheetView>
  </sheetViews>
  <sheetFormatPr defaultColWidth="9" defaultRowHeight="14.25"/>
  <cols>
    <col min="1" max="1" width="17.75" style="24" customWidth="1"/>
    <col min="2" max="9" width="13.62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27" customFormat="1" ht="19.899999999999999" customHeight="1">
      <c r="A3" s="5590" t="s">
        <v>
3076</v>
      </c>
      <c r="B3" s="5590"/>
      <c r="C3" s="5590"/>
      <c r="D3" s="5590"/>
      <c r="E3" s="5590"/>
      <c r="F3" s="5590"/>
      <c r="G3" s="5590"/>
      <c r="H3" s="5590"/>
      <c r="I3" s="5590"/>
    </row>
    <row r="4" spans="1:26" s="83" customFormat="1" ht="15" customHeight="1" thickBot="1">
      <c r="A4" s="211" t="s">
        <v>
9283</v>
      </c>
      <c r="B4" s="211"/>
      <c r="C4" s="211"/>
      <c r="E4" s="233"/>
      <c r="F4" s="233"/>
      <c r="G4" s="233"/>
      <c r="H4" s="249"/>
      <c r="I4" s="486" t="s">
        <v>
494</v>
      </c>
    </row>
    <row r="5" spans="1:26" s="1962" customFormat="1" ht="18" customHeight="1" thickTop="1">
      <c r="A5" s="1546" t="s">
        <v>
493</v>
      </c>
      <c r="B5" s="1965" t="s">
        <v>
1388</v>
      </c>
      <c r="C5" s="1959" t="s">
        <v>
3075</v>
      </c>
      <c r="D5" s="1964" t="s">
        <v>
3074</v>
      </c>
      <c r="E5" s="1957" t="s">
        <v>
3073</v>
      </c>
      <c r="F5" s="1958" t="s">
        <v>
3072</v>
      </c>
      <c r="G5" s="1958" t="s">
        <v>
3071</v>
      </c>
      <c r="H5" s="1958" t="s">
        <v>
3070</v>
      </c>
      <c r="I5" s="1957" t="s">
        <v>
3069</v>
      </c>
      <c r="J5" s="1963"/>
      <c r="K5" s="363"/>
      <c r="L5" s="1931"/>
      <c r="M5" s="1931"/>
      <c r="N5" s="1931"/>
      <c r="O5" s="1931"/>
      <c r="P5" s="1931"/>
    </row>
    <row r="6" spans="1:26" ht="18" customHeight="1">
      <c r="A6" s="1956" t="s">
        <v>
4478</v>
      </c>
      <c r="B6" s="1955">
        <v>
113446</v>
      </c>
      <c r="C6" s="1954">
        <v>
25880</v>
      </c>
      <c r="D6" s="1954">
        <v>
9114</v>
      </c>
      <c r="E6" s="1954">
        <v>
8680</v>
      </c>
      <c r="F6" s="1954">
        <v>
14050</v>
      </c>
      <c r="G6" s="1954">
        <v>
11144</v>
      </c>
      <c r="H6" s="1954">
        <v>
15205</v>
      </c>
      <c r="I6" s="1954">
        <v>
13012</v>
      </c>
      <c r="K6" s="405"/>
      <c r="L6" s="1931"/>
      <c r="M6" s="1931"/>
      <c r="N6" s="1931"/>
      <c r="O6" s="1931"/>
      <c r="P6" s="1931"/>
      <c r="Q6" s="1931"/>
    </row>
    <row r="7" spans="1:26" ht="18" customHeight="1">
      <c r="A7" s="1389">
        <v>
30</v>
      </c>
      <c r="B7" s="1953">
        <v>
114046</v>
      </c>
      <c r="C7" s="245">
        <v>
25871</v>
      </c>
      <c r="D7" s="245">
        <v>
9409</v>
      </c>
      <c r="E7" s="245">
        <v>
8777</v>
      </c>
      <c r="F7" s="245">
        <v>
13645</v>
      </c>
      <c r="G7" s="245">
        <v>
11288</v>
      </c>
      <c r="H7" s="245">
        <v>
14437</v>
      </c>
      <c r="I7" s="245">
        <v>
14042</v>
      </c>
      <c r="K7" s="405"/>
      <c r="L7" s="1931"/>
      <c r="M7" s="1931"/>
      <c r="N7" s="1931"/>
      <c r="O7" s="1931"/>
      <c r="P7" s="1931"/>
      <c r="Q7" s="1931"/>
    </row>
    <row r="8" spans="1:26" ht="18" customHeight="1">
      <c r="A8" s="1949" t="s">
        <v>
465</v>
      </c>
      <c r="B8" s="1953">
        <v>
114538</v>
      </c>
      <c r="C8" s="245">
        <v>
25662</v>
      </c>
      <c r="D8" s="245">
        <v>
9610</v>
      </c>
      <c r="E8" s="245">
        <v>
9099</v>
      </c>
      <c r="F8" s="245">
        <v>
13194</v>
      </c>
      <c r="G8" s="245">
        <v>
11351</v>
      </c>
      <c r="H8" s="245">
        <v>
15719</v>
      </c>
      <c r="I8" s="245">
        <v>
13024</v>
      </c>
      <c r="K8" s="405"/>
      <c r="L8" s="1931"/>
      <c r="M8" s="1931"/>
      <c r="N8" s="1931"/>
      <c r="O8" s="1931"/>
      <c r="P8" s="1931"/>
      <c r="Q8" s="1931"/>
    </row>
    <row r="9" spans="1:26" ht="18" customHeight="1">
      <c r="A9" s="1389">
        <v>
2</v>
      </c>
      <c r="B9" s="1953">
        <v>
114746</v>
      </c>
      <c r="C9" s="245">
        <v>
25447</v>
      </c>
      <c r="D9" s="245">
        <v>
9781</v>
      </c>
      <c r="E9" s="245">
        <v>
9157</v>
      </c>
      <c r="F9" s="245">
        <v>
12659</v>
      </c>
      <c r="G9" s="245">
        <v>
11375</v>
      </c>
      <c r="H9" s="245">
        <v>
15972</v>
      </c>
      <c r="I9" s="245">
        <v>
13142</v>
      </c>
      <c r="K9" s="405"/>
      <c r="L9" s="1931"/>
      <c r="M9" s="1931"/>
      <c r="N9" s="1931"/>
      <c r="O9" s="1931"/>
      <c r="P9" s="1931"/>
      <c r="Q9" s="1931"/>
    </row>
    <row r="10" spans="1:26" s="277" customFormat="1" ht="18" customHeight="1">
      <c r="A10" s="1391">
        <v>
3</v>
      </c>
      <c r="B10" s="1952">
        <f>
SUM(C10:I10,B17:I17)</f>
        <v>
114548</v>
      </c>
      <c r="C10" s="1951">
        <v>
25325</v>
      </c>
      <c r="D10" s="1951">
        <v>
10044</v>
      </c>
      <c r="E10" s="1951">
        <v>
9386</v>
      </c>
      <c r="F10" s="1951">
        <v>
12136</v>
      </c>
      <c r="G10" s="1951">
        <v>
11450</v>
      </c>
      <c r="H10" s="1951">
        <v>
15851</v>
      </c>
      <c r="I10" s="1951">
        <v>
13311</v>
      </c>
      <c r="K10" s="1961"/>
      <c r="L10" s="1798"/>
      <c r="M10" s="1798"/>
      <c r="N10" s="1798"/>
      <c r="O10" s="1798"/>
      <c r="P10" s="1798"/>
      <c r="Q10" s="1798"/>
    </row>
    <row r="11" spans="1:26" s="83" customFormat="1" ht="15" customHeight="1" thickBot="1">
      <c r="A11" s="1960"/>
      <c r="B11" s="1836"/>
      <c r="C11" s="1836"/>
      <c r="D11" s="1836"/>
      <c r="E11" s="1836"/>
      <c r="F11" s="1836"/>
      <c r="G11" s="1836"/>
      <c r="H11" s="1836"/>
      <c r="I11" s="1836"/>
      <c r="J11" s="1836"/>
    </row>
    <row r="12" spans="1:26" ht="18" customHeight="1" thickTop="1">
      <c r="A12" s="1546" t="s">
        <v>
493</v>
      </c>
      <c r="B12" s="1958" t="s">
        <v>
3068</v>
      </c>
      <c r="C12" s="1959" t="s">
        <v>
3067</v>
      </c>
      <c r="D12" s="1957" t="s">
        <v>
3066</v>
      </c>
      <c r="E12" s="1958" t="s">
        <v>
3065</v>
      </c>
      <c r="F12" s="1957" t="s">
        <v>
3064</v>
      </c>
      <c r="G12" s="1958" t="s">
        <v>
3063</v>
      </c>
      <c r="H12" s="1957" t="s">
        <v>
3062</v>
      </c>
      <c r="I12" s="1957" t="s">
        <v>
3061</v>
      </c>
      <c r="K12" s="1931"/>
    </row>
    <row r="13" spans="1:26" ht="18" customHeight="1">
      <c r="A13" s="1956" t="s">
        <v>
4478</v>
      </c>
      <c r="B13" s="1955">
        <v>
7648</v>
      </c>
      <c r="C13" s="1954">
        <v>
4839</v>
      </c>
      <c r="D13" s="1954">
        <v>
1703</v>
      </c>
      <c r="E13" s="1954">
        <v>
692</v>
      </c>
      <c r="F13" s="1954">
        <v>
459</v>
      </c>
      <c r="G13" s="1954">
        <v>
339</v>
      </c>
      <c r="H13" s="1954">
        <v>
163</v>
      </c>
      <c r="I13" s="1954">
        <v>
518</v>
      </c>
      <c r="K13" s="245"/>
    </row>
    <row r="14" spans="1:26" ht="18" customHeight="1">
      <c r="A14" s="1389">
        <v>
30</v>
      </c>
      <c r="B14" s="1953">
        <v>
7699</v>
      </c>
      <c r="C14" s="245">
        <v>
4975</v>
      </c>
      <c r="D14" s="245">
        <v>
1803</v>
      </c>
      <c r="E14" s="245">
        <v>
690</v>
      </c>
      <c r="F14" s="245">
        <v>
490</v>
      </c>
      <c r="G14" s="245">
        <v>
331</v>
      </c>
      <c r="H14" s="245">
        <v>
166</v>
      </c>
      <c r="I14" s="245">
        <v>
423</v>
      </c>
      <c r="K14" s="245"/>
    </row>
    <row r="15" spans="1:26" ht="18" customHeight="1">
      <c r="A15" s="1949" t="s">
        <v>
465</v>
      </c>
      <c r="B15" s="1953">
        <v>
7838</v>
      </c>
      <c r="C15" s="245">
        <v>
5107</v>
      </c>
      <c r="D15" s="245">
        <v>
1831</v>
      </c>
      <c r="E15" s="245">
        <v>
675</v>
      </c>
      <c r="F15" s="245">
        <v>
465</v>
      </c>
      <c r="G15" s="245">
        <v>
308</v>
      </c>
      <c r="H15" s="245">
        <v>
179</v>
      </c>
      <c r="I15" s="245">
        <v>
476</v>
      </c>
      <c r="K15" s="245"/>
    </row>
    <row r="16" spans="1:26" ht="18" customHeight="1">
      <c r="A16" s="1389">
        <v>
2</v>
      </c>
      <c r="B16" s="1953">
        <v>
8001</v>
      </c>
      <c r="C16" s="245">
        <v>
5197</v>
      </c>
      <c r="D16" s="245">
        <v>
1906</v>
      </c>
      <c r="E16" s="245">
        <v>
693</v>
      </c>
      <c r="F16" s="245">
        <v>
500</v>
      </c>
      <c r="G16" s="245">
        <v>
300</v>
      </c>
      <c r="H16" s="245">
        <v>
174</v>
      </c>
      <c r="I16" s="245">
        <v>
442</v>
      </c>
      <c r="K16" s="245"/>
    </row>
    <row r="17" spans="1:11" s="277" customFormat="1" ht="18" customHeight="1">
      <c r="A17" s="1391">
        <v>
3</v>
      </c>
      <c r="B17" s="1952">
        <v>
7980</v>
      </c>
      <c r="C17" s="1951">
        <v>
5126</v>
      </c>
      <c r="D17" s="1951">
        <v>
1828</v>
      </c>
      <c r="E17" s="1951">
        <v>
752</v>
      </c>
      <c r="F17" s="1951">
        <v>
467</v>
      </c>
      <c r="G17" s="1951">
        <v>
309</v>
      </c>
      <c r="H17" s="1951">
        <v>
154</v>
      </c>
      <c r="I17" s="1951">
        <v>
429</v>
      </c>
      <c r="K17" s="1950"/>
    </row>
  </sheetData>
  <mergeCells count="3">
    <mergeCell ref="A3:I3"/>
    <mergeCell ref="A1:D1"/>
    <mergeCell ref="A2:D2"/>
  </mergeCells>
  <phoneticPr fontId="25"/>
  <pageMargins left="0.70866141732283472" right="0.70866141732283472" top="0.74803149606299213" bottom="0.74803149606299213" header="0.31496062992125984" footer="0.31496062992125984"/>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Z12"/>
  <sheetViews>
    <sheetView zoomScaleNormal="100" zoomScaleSheetLayoutView="100" workbookViewId="0">
      <selection activeCell="B23" sqref="B23"/>
    </sheetView>
  </sheetViews>
  <sheetFormatPr defaultColWidth="9" defaultRowHeight="14.25"/>
  <cols>
    <col min="1" max="1" width="15.625" style="24" customWidth="1"/>
    <col min="2" max="2" width="9.625" style="24" customWidth="1"/>
    <col min="3" max="4" width="13.625" style="24" customWidth="1"/>
    <col min="5" max="5" width="9.625" style="24" customWidth="1"/>
    <col min="6" max="7" width="13.625" style="24" customWidth="1"/>
    <col min="8" max="8" width="9.625" style="24" customWidth="1"/>
    <col min="9" max="10" width="13.625" style="24"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27" customFormat="1" ht="19.899999999999999" customHeight="1">
      <c r="A3" s="5595" t="s">
        <v>
3080</v>
      </c>
      <c r="B3" s="5595"/>
      <c r="C3" s="5595"/>
      <c r="D3" s="5595"/>
      <c r="E3" s="5595"/>
      <c r="F3" s="5595"/>
      <c r="G3" s="5595"/>
      <c r="H3" s="5595"/>
      <c r="I3" s="5595"/>
      <c r="J3" s="5595"/>
    </row>
    <row r="4" spans="1:26" s="83" customFormat="1" ht="15" customHeight="1" thickBot="1">
      <c r="A4" s="211"/>
      <c r="B4" s="211"/>
      <c r="C4" s="211"/>
      <c r="D4" s="211"/>
      <c r="E4" s="211"/>
      <c r="F4" s="211"/>
      <c r="G4" s="211"/>
      <c r="H4" s="211"/>
      <c r="J4" s="486" t="s">
        <v>
494</v>
      </c>
    </row>
    <row r="5" spans="1:26" s="405" customFormat="1" ht="18" customHeight="1" thickTop="1">
      <c r="A5" s="5596" t="s">
        <v>
2180</v>
      </c>
      <c r="B5" s="5380" t="s">
        <v>
1388</v>
      </c>
      <c r="C5" s="5380"/>
      <c r="D5" s="5597"/>
      <c r="E5" s="5236" t="s">
        <v>
3079</v>
      </c>
      <c r="F5" s="5380"/>
      <c r="G5" s="5380"/>
      <c r="H5" s="5380" t="s">
        <v>
3078</v>
      </c>
      <c r="I5" s="5380"/>
      <c r="J5" s="5232"/>
    </row>
    <row r="6" spans="1:26" s="418" customFormat="1" ht="18" customHeight="1">
      <c r="A6" s="5229"/>
      <c r="B6" s="3889" t="s">
        <v>
501</v>
      </c>
      <c r="C6" s="3889" t="s">
        <v>
720</v>
      </c>
      <c r="D6" s="3680" t="s">
        <v>
3077</v>
      </c>
      <c r="E6" s="3958" t="s">
        <v>
501</v>
      </c>
      <c r="F6" s="3889" t="s">
        <v>
720</v>
      </c>
      <c r="G6" s="3889" t="s">
        <v>
3077</v>
      </c>
      <c r="H6" s="3889" t="s">
        <v>
501</v>
      </c>
      <c r="I6" s="3889" t="s">
        <v>
720</v>
      </c>
      <c r="J6" s="3890" t="s">
        <v>
3077</v>
      </c>
    </row>
    <row r="7" spans="1:26" s="1966" customFormat="1" ht="18" customHeight="1">
      <c r="A7" s="1967"/>
      <c r="B7" s="473" t="s">
        <v>
1668</v>
      </c>
      <c r="C7" s="573" t="s">
        <v>
3020</v>
      </c>
      <c r="D7" s="573" t="s">
        <v>
3020</v>
      </c>
      <c r="E7" s="486" t="s">
        <v>
1668</v>
      </c>
      <c r="F7" s="486" t="s">
        <v>
3020</v>
      </c>
      <c r="G7" s="486" t="s">
        <v>
3020</v>
      </c>
      <c r="H7" s="486" t="s">
        <v>
1668</v>
      </c>
      <c r="I7" s="486" t="s">
        <v>
3020</v>
      </c>
      <c r="J7" s="486" t="s">
        <v>
3020</v>
      </c>
    </row>
    <row r="8" spans="1:26" ht="18" customHeight="1">
      <c r="A8" s="3824" t="s">
        <v>
4478</v>
      </c>
      <c r="B8" s="1454">
        <v>
754500</v>
      </c>
      <c r="C8" s="1455">
        <v>
7769051753</v>
      </c>
      <c r="D8" s="1455">
        <v>
7562271444</v>
      </c>
      <c r="E8" s="1455">
        <v>
568764</v>
      </c>
      <c r="F8" s="1455">
        <v>
6634289956</v>
      </c>
      <c r="G8" s="1455">
        <v>
6634289956</v>
      </c>
      <c r="H8" s="1455">
        <v>
185736</v>
      </c>
      <c r="I8" s="1455">
        <v>
1134761797</v>
      </c>
      <c r="J8" s="1455">
        <v>
927981488</v>
      </c>
    </row>
    <row r="9" spans="1:26" ht="18" customHeight="1">
      <c r="A9" s="3824">
        <v>
30</v>
      </c>
      <c r="B9" s="1454">
        <v>
750762</v>
      </c>
      <c r="C9" s="1455">
        <v>
8371974345</v>
      </c>
      <c r="D9" s="1455">
        <v>
8173364256</v>
      </c>
      <c r="E9" s="1455">
        <v>
584718</v>
      </c>
      <c r="F9" s="1455">
        <v>
7270777160</v>
      </c>
      <c r="G9" s="1455">
        <v>
7270777160</v>
      </c>
      <c r="H9" s="1455">
        <v>
166044</v>
      </c>
      <c r="I9" s="1455">
        <v>
1101197185</v>
      </c>
      <c r="J9" s="1455">
        <v>
902587096</v>
      </c>
    </row>
    <row r="10" spans="1:26" ht="18" customHeight="1">
      <c r="A10" s="3824" t="s">
        <v>
465</v>
      </c>
      <c r="B10" s="1454">
        <v>
746196</v>
      </c>
      <c r="C10" s="1455">
        <v>
8181970820</v>
      </c>
      <c r="D10" s="1455">
        <v>
7998405873</v>
      </c>
      <c r="E10" s="1455">
        <v>
582201</v>
      </c>
      <c r="F10" s="1455">
        <v>
7112429360</v>
      </c>
      <c r="G10" s="1455">
        <v>
7112429360</v>
      </c>
      <c r="H10" s="1455">
        <v>
163995</v>
      </c>
      <c r="I10" s="1455">
        <v>
1069541460</v>
      </c>
      <c r="J10" s="1455">
        <v>
885976513</v>
      </c>
    </row>
    <row r="11" spans="1:26" ht="18" customHeight="1">
      <c r="A11" s="3824">
        <v>
2</v>
      </c>
      <c r="B11" s="1454">
        <v>
755345</v>
      </c>
      <c r="C11" s="1455">
        <v>
7945762403</v>
      </c>
      <c r="D11" s="1455">
        <v>
7781972031</v>
      </c>
      <c r="E11" s="1455">
        <v>
576934</v>
      </c>
      <c r="F11" s="1455">
        <v>
6810806485</v>
      </c>
      <c r="G11" s="1455">
        <v>
6810806485</v>
      </c>
      <c r="H11" s="1455">
        <v>
178411</v>
      </c>
      <c r="I11" s="1455">
        <v>
1134955918</v>
      </c>
      <c r="J11" s="1455">
        <v>
971165546</v>
      </c>
    </row>
    <row r="12" spans="1:26" s="277" customFormat="1" ht="18" customHeight="1">
      <c r="A12" s="3826">
        <v>
3</v>
      </c>
      <c r="B12" s="1637">
        <f>
+E12+H12</f>
        <v>
762936</v>
      </c>
      <c r="C12" s="1620">
        <f>
+F12+I12</f>
        <v>
8410948383</v>
      </c>
      <c r="D12" s="1620">
        <f>
+G12+J12</f>
        <v>
8245079368</v>
      </c>
      <c r="E12" s="1620">
        <v>
577959</v>
      </c>
      <c r="F12" s="1620">
        <v>
7143937303</v>
      </c>
      <c r="G12" s="1620">
        <v>
7143937303</v>
      </c>
      <c r="H12" s="1620">
        <v>
184977</v>
      </c>
      <c r="I12" s="1620">
        <v>
1267011080</v>
      </c>
      <c r="J12" s="1620">
        <v>
1101142065</v>
      </c>
    </row>
  </sheetData>
  <mergeCells count="7">
    <mergeCell ref="A1:D1"/>
    <mergeCell ref="A2:D2"/>
    <mergeCell ref="A3:J3"/>
    <mergeCell ref="A5:A6"/>
    <mergeCell ref="B5:D5"/>
    <mergeCell ref="E5:G5"/>
    <mergeCell ref="H5:J5"/>
  </mergeCells>
  <phoneticPr fontId="25"/>
  <pageMargins left="0.70866141732283472" right="0.70866141732283472" top="0.74803149606299213" bottom="0.74803149606299213" header="0.31496062992125984" footer="0.3149606299212598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Z10"/>
  <sheetViews>
    <sheetView zoomScaleNormal="100" zoomScaleSheetLayoutView="100" workbookViewId="0">
      <selection activeCell="B23" sqref="B23"/>
    </sheetView>
  </sheetViews>
  <sheetFormatPr defaultColWidth="9" defaultRowHeight="14.25"/>
  <cols>
    <col min="1" max="1" width="17.75" style="24" customWidth="1"/>
    <col min="2" max="9" width="13.62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972" customFormat="1" ht="19.899999999999999" customHeight="1">
      <c r="A3" s="5524" t="s">
        <v>
3088</v>
      </c>
      <c r="B3" s="5524"/>
      <c r="C3" s="5524"/>
      <c r="D3" s="5524"/>
      <c r="E3" s="5524"/>
      <c r="F3" s="5524"/>
      <c r="G3" s="5524"/>
      <c r="H3" s="5524"/>
      <c r="I3" s="5524"/>
    </row>
    <row r="4" spans="1:26" s="211" customFormat="1" ht="15" customHeight="1" thickBot="1">
      <c r="A4" s="211" t="s">
        <v>
10473</v>
      </c>
      <c r="H4" s="233"/>
      <c r="I4" s="486" t="s">
        <v>
494</v>
      </c>
    </row>
    <row r="5" spans="1:26" s="495" customFormat="1" ht="18" customHeight="1" thickTop="1">
      <c r="A5" s="1923" t="s">
        <v>
2180</v>
      </c>
      <c r="B5" s="1971" t="s">
        <v>
23</v>
      </c>
      <c r="C5" s="1970" t="s">
        <v>
3087</v>
      </c>
      <c r="D5" s="1969" t="s">
        <v>
3086</v>
      </c>
      <c r="E5" s="1969" t="s">
        <v>
3085</v>
      </c>
      <c r="F5" s="1969" t="s">
        <v>
3084</v>
      </c>
      <c r="G5" s="1969" t="s">
        <v>
3083</v>
      </c>
      <c r="H5" s="1969" t="s">
        <v>
3082</v>
      </c>
      <c r="I5" s="1968" t="s">
        <v>
3081</v>
      </c>
    </row>
    <row r="6" spans="1:26" s="1553" customFormat="1" ht="18" customHeight="1">
      <c r="A6" s="226" t="s">
        <v>
4478</v>
      </c>
      <c r="B6" s="1390">
        <v>
21563</v>
      </c>
      <c r="C6" s="1386">
        <v>
2121</v>
      </c>
      <c r="D6" s="1386">
        <v>
3001</v>
      </c>
      <c r="E6" s="1386">
        <v>
3338</v>
      </c>
      <c r="F6" s="1386">
        <v>
4893</v>
      </c>
      <c r="G6" s="1386">
        <v>
3306</v>
      </c>
      <c r="H6" s="1386">
        <v>
2648</v>
      </c>
      <c r="I6" s="28">
        <v>
2256</v>
      </c>
    </row>
    <row r="7" spans="1:26" s="1826" customFormat="1" ht="18" customHeight="1">
      <c r="A7" s="1389">
        <v>
30</v>
      </c>
      <c r="B7" s="1390">
        <v>
22255</v>
      </c>
      <c r="C7" s="1386">
        <v>
2230</v>
      </c>
      <c r="D7" s="1386">
        <v>
3124</v>
      </c>
      <c r="E7" s="1386">
        <v>
3654</v>
      </c>
      <c r="F7" s="1386">
        <v>
4810</v>
      </c>
      <c r="G7" s="1386">
        <v>
3421</v>
      </c>
      <c r="H7" s="1386">
        <v>
2700</v>
      </c>
      <c r="I7" s="28">
        <v>
2316</v>
      </c>
    </row>
    <row r="8" spans="1:26" s="1553" customFormat="1" ht="18" customHeight="1">
      <c r="A8" s="226" t="s">
        <v>
465</v>
      </c>
      <c r="B8" s="1390">
        <v>
23110</v>
      </c>
      <c r="C8" s="1386">
        <v>
2391</v>
      </c>
      <c r="D8" s="1386">
        <v>
3290</v>
      </c>
      <c r="E8" s="1386">
        <v>
3893</v>
      </c>
      <c r="F8" s="1386">
        <v>
4907</v>
      </c>
      <c r="G8" s="1386">
        <v>
3469</v>
      </c>
      <c r="H8" s="1386">
        <v>
2841</v>
      </c>
      <c r="I8" s="28">
        <v>
2319</v>
      </c>
    </row>
    <row r="9" spans="1:26" s="1826" customFormat="1" ht="18" customHeight="1">
      <c r="A9" s="1389">
        <v>
2</v>
      </c>
      <c r="B9" s="1390">
        <v>
23427</v>
      </c>
      <c r="C9" s="1386">
        <v>
2474</v>
      </c>
      <c r="D9" s="1386">
        <v>
3208</v>
      </c>
      <c r="E9" s="1386">
        <v>
4118</v>
      </c>
      <c r="F9" s="1386">
        <v>
4760</v>
      </c>
      <c r="G9" s="1386">
        <v>
3569</v>
      </c>
      <c r="H9" s="1386">
        <v>
3007</v>
      </c>
      <c r="I9" s="28">
        <v>
2291</v>
      </c>
    </row>
    <row r="10" spans="1:26" s="1378" customFormat="1" ht="18" customHeight="1">
      <c r="A10" s="308">
        <v>
3</v>
      </c>
      <c r="B10" s="1392">
        <f>
SUM(C10:I10)</f>
        <v>
23869</v>
      </c>
      <c r="C10" s="1393">
        <v>
2459</v>
      </c>
      <c r="D10" s="1393">
        <v>
3095</v>
      </c>
      <c r="E10" s="1393">
        <v>
4336</v>
      </c>
      <c r="F10" s="1393">
        <v>
4761</v>
      </c>
      <c r="G10" s="1393">
        <v>
3666</v>
      </c>
      <c r="H10" s="1393">
        <v>
3246</v>
      </c>
      <c r="I10" s="253">
        <v>
2306</v>
      </c>
    </row>
  </sheetData>
  <mergeCells count="3">
    <mergeCell ref="A3:I3"/>
    <mergeCell ref="A1:D1"/>
    <mergeCell ref="A2:D2"/>
  </mergeCells>
  <phoneticPr fontId="25"/>
  <pageMargins left="0.70866141732283472" right="0.70866141732283472" top="0.74803149606299213" bottom="0.74803149606299213" header="0.31496062992125984" footer="0.3149606299212598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Z12"/>
  <sheetViews>
    <sheetView zoomScaleNormal="100" zoomScaleSheetLayoutView="100" workbookViewId="0">
      <selection activeCell="B23" sqref="B23"/>
    </sheetView>
  </sheetViews>
  <sheetFormatPr defaultColWidth="9" defaultRowHeight="14.25"/>
  <cols>
    <col min="1" max="1" width="13.625" style="24" customWidth="1"/>
    <col min="2" max="7" width="14.625" style="24" customWidth="1"/>
    <col min="8" max="9" width="13.62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972" customFormat="1" ht="19.899999999999999" customHeight="1">
      <c r="A3" s="5504" t="s">
        <v>
3095</v>
      </c>
      <c r="B3" s="5504"/>
      <c r="C3" s="5504"/>
      <c r="D3" s="5504"/>
      <c r="E3" s="5504"/>
      <c r="F3" s="5504"/>
      <c r="G3" s="5504"/>
      <c r="H3" s="5504"/>
      <c r="I3" s="5504"/>
    </row>
    <row r="4" spans="1:26" s="211" customFormat="1" ht="15" customHeight="1" thickBot="1">
      <c r="A4" s="211" t="s">
        <v>
9288</v>
      </c>
      <c r="H4" s="233"/>
      <c r="I4" s="486" t="s">
        <v>
494</v>
      </c>
    </row>
    <row r="5" spans="1:26" s="1553" customFormat="1" ht="18" customHeight="1" thickTop="1">
      <c r="A5" s="5236" t="s">
        <v>
2180</v>
      </c>
      <c r="B5" s="5380" t="s">
        <v>
1398</v>
      </c>
      <c r="C5" s="5597"/>
      <c r="D5" s="5236" t="s">
        <v>
3094</v>
      </c>
      <c r="E5" s="5380"/>
      <c r="F5" s="5380" t="s">
        <v>
3093</v>
      </c>
      <c r="G5" s="5380"/>
      <c r="H5" s="5380" t="s">
        <v>
3092</v>
      </c>
      <c r="I5" s="5232"/>
    </row>
    <row r="6" spans="1:26" s="495" customFormat="1" ht="18" customHeight="1">
      <c r="A6" s="5598"/>
      <c r="B6" s="1904" t="s">
        <v>
3091</v>
      </c>
      <c r="C6" s="3954" t="s">
        <v>
3090</v>
      </c>
      <c r="D6" s="3955" t="s">
        <v>
3091</v>
      </c>
      <c r="E6" s="1904" t="s">
        <v>
3090</v>
      </c>
      <c r="F6" s="1904" t="s">
        <v>
3091</v>
      </c>
      <c r="G6" s="1904" t="s">
        <v>
3090</v>
      </c>
      <c r="H6" s="1904" t="s">
        <v>
3091</v>
      </c>
      <c r="I6" s="3956" t="s">
        <v>
3090</v>
      </c>
    </row>
    <row r="7" spans="1:26" s="1826" customFormat="1" ht="18" customHeight="1">
      <c r="A7" s="3824" t="s">
        <v>
4478</v>
      </c>
      <c r="B7" s="3543">
        <v>
36015627173</v>
      </c>
      <c r="C7" s="3957">
        <v>
32506926058</v>
      </c>
      <c r="D7" s="1455">
        <v>
19550255411</v>
      </c>
      <c r="E7" s="1455">
        <v>
17593347204</v>
      </c>
      <c r="F7" s="1455">
        <v>
10995470672</v>
      </c>
      <c r="G7" s="1455">
        <v>
9925912927</v>
      </c>
      <c r="H7" s="1455">
        <v>
5469901090</v>
      </c>
      <c r="I7" s="1455">
        <v>
4987665927</v>
      </c>
    </row>
    <row r="8" spans="1:26" s="1826" customFormat="1" ht="18" customHeight="1">
      <c r="A8" s="3824">
        <v>
30</v>
      </c>
      <c r="B8" s="1454">
        <v>
37237625982</v>
      </c>
      <c r="C8" s="1455">
        <v>
33545457335</v>
      </c>
      <c r="D8" s="1455">
        <v>
20094258679</v>
      </c>
      <c r="E8" s="1455">
        <v>
18037243307</v>
      </c>
      <c r="F8" s="1455">
        <v>
11290816135</v>
      </c>
      <c r="G8" s="1455">
        <v>
10177179569</v>
      </c>
      <c r="H8" s="1455">
        <v>
5852551168</v>
      </c>
      <c r="I8" s="1455">
        <v>
5331034459</v>
      </c>
    </row>
    <row r="9" spans="1:26" s="1826" customFormat="1" ht="18" customHeight="1">
      <c r="A9" s="3824" t="s">
        <v>
465</v>
      </c>
      <c r="B9" s="1454">
        <v>
38666998364</v>
      </c>
      <c r="C9" s="1455">
        <v>
34791175440</v>
      </c>
      <c r="D9" s="1455">
        <v>
20813171760</v>
      </c>
      <c r="E9" s="1455">
        <v>
18652906284</v>
      </c>
      <c r="F9" s="1455">
        <v>
11597545862</v>
      </c>
      <c r="G9" s="1455">
        <v>
10438642943</v>
      </c>
      <c r="H9" s="1455">
        <v>
6256280742</v>
      </c>
      <c r="I9" s="1455">
        <v>
5699626213</v>
      </c>
    </row>
    <row r="10" spans="1:26" s="1826" customFormat="1" ht="18" customHeight="1">
      <c r="A10" s="3824">
        <v>
2</v>
      </c>
      <c r="B10" s="1454">
        <v>
39736272958</v>
      </c>
      <c r="C10" s="1455">
        <v>
35768796802</v>
      </c>
      <c r="D10" s="1455">
        <v>
21037101336</v>
      </c>
      <c r="E10" s="1455">
        <v>
18863513208</v>
      </c>
      <c r="F10" s="1455">
        <v>
12288914710</v>
      </c>
      <c r="G10" s="1455">
        <v>
11065895587</v>
      </c>
      <c r="H10" s="1455">
        <v>
6410256912</v>
      </c>
      <c r="I10" s="1455">
        <v>
5839388007</v>
      </c>
    </row>
    <row r="11" spans="1:26" s="1379" customFormat="1" ht="18" customHeight="1">
      <c r="A11" s="3826">
        <v>
3</v>
      </c>
      <c r="B11" s="1637">
        <f>
D11+F11+H11</f>
        <v>
40909118377</v>
      </c>
      <c r="C11" s="1620">
        <f>
E11+G11+I11</f>
        <v>
36819255273</v>
      </c>
      <c r="D11" s="1620">
        <v>
21993448262</v>
      </c>
      <c r="E11" s="1620">
        <v>
19735318586</v>
      </c>
      <c r="F11" s="1620">
        <v>
12286445056</v>
      </c>
      <c r="G11" s="1620">
        <v>
11051105802</v>
      </c>
      <c r="H11" s="1620">
        <v>
6629225059</v>
      </c>
      <c r="I11" s="1620">
        <v>
6032830885</v>
      </c>
    </row>
    <row r="12" spans="1:26" s="211" customFormat="1" ht="15" customHeight="1">
      <c r="A12" s="211" t="s">
        <v>
3089</v>
      </c>
    </row>
  </sheetData>
  <mergeCells count="8">
    <mergeCell ref="A1:D1"/>
    <mergeCell ref="A2:D2"/>
    <mergeCell ref="B5:C5"/>
    <mergeCell ref="A3:I3"/>
    <mergeCell ref="A5:A6"/>
    <mergeCell ref="D5:E5"/>
    <mergeCell ref="F5:G5"/>
    <mergeCell ref="H5:I5"/>
  </mergeCells>
  <phoneticPr fontId="25"/>
  <pageMargins left="0.70866141732283472" right="0.70866141732283472" top="0.74803149606299213" bottom="0.74803149606299213" header="0.31496062992125984" footer="0.3149606299212598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pageSetUpPr fitToPage="1"/>
  </sheetPr>
  <dimension ref="A1:I34"/>
  <sheetViews>
    <sheetView zoomScaleNormal="100" zoomScaleSheetLayoutView="100" workbookViewId="0">
      <selection activeCell="B23" sqref="B23"/>
    </sheetView>
  </sheetViews>
  <sheetFormatPr defaultColWidth="9" defaultRowHeight="13.5"/>
  <cols>
    <col min="1" max="1" width="22.625" style="79" customWidth="1"/>
    <col min="2" max="9" width="13.125" style="78" customWidth="1"/>
    <col min="10" max="16384" width="9" style="78"/>
  </cols>
  <sheetData>
    <row r="1" spans="1:9" s="1482" customFormat="1" ht="20.100000000000001" customHeight="1">
      <c r="A1" s="4569" t="str">
        <f>
HYPERLINK("#目次!A1","【目次に戻る】")</f>
        <v>
【目次に戻る】</v>
      </c>
      <c r="B1" s="4569"/>
      <c r="C1" s="4569"/>
      <c r="D1" s="4569"/>
      <c r="E1" s="2597"/>
      <c r="F1" s="2597"/>
      <c r="G1" s="2597"/>
      <c r="H1" s="2597"/>
      <c r="I1" s="2597"/>
    </row>
    <row r="2" spans="1:9" s="1482" customFormat="1" ht="20.100000000000001" customHeight="1">
      <c r="A2" s="4569" t="str">
        <f>
HYPERLINK("#業務所管課別目次!A1","【業務所管課別目次に戻る】")</f>
        <v>
【業務所管課別目次に戻る】</v>
      </c>
      <c r="B2" s="4569"/>
      <c r="C2" s="4569"/>
      <c r="D2" s="4569"/>
      <c r="E2" s="2597"/>
      <c r="F2" s="2597"/>
      <c r="G2" s="2597"/>
      <c r="H2" s="2597"/>
      <c r="I2" s="2597"/>
    </row>
    <row r="3" spans="1:9" ht="26.1" customHeight="1">
      <c r="A3" s="4574" t="s">
        <v>
6945</v>
      </c>
      <c r="B3" s="4574"/>
      <c r="C3" s="4574"/>
      <c r="D3" s="4574"/>
      <c r="E3" s="4574"/>
      <c r="F3" s="4574"/>
      <c r="G3" s="4574"/>
      <c r="H3" s="4574"/>
      <c r="I3" s="4574"/>
    </row>
    <row r="4" spans="1:9" s="82" customFormat="1" ht="15" customHeight="1">
      <c r="A4" s="104"/>
      <c r="B4" s="104"/>
      <c r="C4" s="104"/>
      <c r="D4" s="104"/>
      <c r="E4" s="104"/>
      <c r="F4" s="104"/>
      <c r="G4" s="104"/>
      <c r="H4" s="104"/>
      <c r="I4" s="104"/>
    </row>
    <row r="5" spans="1:9" s="102" customFormat="1" ht="20.100000000000001" customHeight="1">
      <c r="A5" s="4600" t="s">
        <v>
4479</v>
      </c>
      <c r="B5" s="4600"/>
      <c r="C5" s="4600"/>
      <c r="D5" s="4600"/>
      <c r="E5" s="4600"/>
      <c r="F5" s="4600"/>
      <c r="G5" s="4600"/>
      <c r="H5" s="4600"/>
      <c r="I5" s="4600"/>
    </row>
    <row r="6" spans="1:9" s="82" customFormat="1" ht="15" customHeight="1" thickBot="1">
      <c r="A6" s="2609" t="s">
        <v>
4045</v>
      </c>
      <c r="B6" s="2612"/>
      <c r="D6" s="2612"/>
      <c r="E6" s="2612"/>
      <c r="F6" s="2612"/>
      <c r="G6" s="2612"/>
      <c r="H6" s="2612"/>
      <c r="I6" s="2623" t="s">
        <v>
10264</v>
      </c>
    </row>
    <row r="7" spans="1:9" s="85" customFormat="1" ht="18" customHeight="1" thickTop="1">
      <c r="A7" s="4605" t="s">
        <v>
9</v>
      </c>
      <c r="B7" s="4579" t="s">
        <v>
4480</v>
      </c>
      <c r="C7" s="4579"/>
      <c r="D7" s="4579"/>
      <c r="E7" s="4579"/>
      <c r="F7" s="4579"/>
      <c r="G7" s="4579"/>
      <c r="H7" s="4579"/>
      <c r="I7" s="4603"/>
    </row>
    <row r="8" spans="1:9" s="85" customFormat="1" ht="18" customHeight="1">
      <c r="A8" s="5227"/>
      <c r="B8" s="2621" t="s">
        <v>
188</v>
      </c>
      <c r="C8" s="2654" t="s">
        <v>
4481</v>
      </c>
      <c r="D8" s="2589" t="s">
        <v>
4482</v>
      </c>
      <c r="E8" s="2589" t="s">
        <v>
4483</v>
      </c>
      <c r="F8" s="2601" t="s">
        <v>
4484</v>
      </c>
      <c r="G8" s="2589" t="s">
        <v>
4485</v>
      </c>
      <c r="H8" s="2589" t="s">
        <v>
4486</v>
      </c>
      <c r="I8" s="2613" t="s">
        <v>
4487</v>
      </c>
    </row>
    <row r="9" spans="1:9" s="85" customFormat="1" ht="18" customHeight="1">
      <c r="A9" s="94" t="s">
        <v>
4034</v>
      </c>
      <c r="B9" s="97">
        <v>
13333</v>
      </c>
      <c r="C9" s="22">
        <v>
390</v>
      </c>
      <c r="D9" s="22">
        <v>
1057</v>
      </c>
      <c r="E9" s="22">
        <v>
2595</v>
      </c>
      <c r="F9" s="22">
        <v>
4169</v>
      </c>
      <c r="G9" s="22">
        <v>
2416</v>
      </c>
      <c r="H9" s="22">
        <v>
1548</v>
      </c>
      <c r="I9" s="22">
        <v>
1158</v>
      </c>
    </row>
    <row r="10" spans="1:9" s="85" customFormat="1" ht="18" customHeight="1">
      <c r="A10" s="94">
        <v>
31</v>
      </c>
      <c r="B10" s="97">
        <v>
13867</v>
      </c>
      <c r="C10" s="22">
        <v>
497</v>
      </c>
      <c r="D10" s="22">
        <v>
1190</v>
      </c>
      <c r="E10" s="22">
        <v>
2879</v>
      </c>
      <c r="F10" s="22">
        <v>
4128</v>
      </c>
      <c r="G10" s="22">
        <v>
2429</v>
      </c>
      <c r="H10" s="22">
        <v>
1525</v>
      </c>
      <c r="I10" s="22">
        <v>
1219</v>
      </c>
    </row>
    <row r="11" spans="1:9" s="85" customFormat="1" ht="18" customHeight="1">
      <c r="A11" s="94" t="s">
        <v>
217</v>
      </c>
      <c r="B11" s="97">
        <v>
14244</v>
      </c>
      <c r="C11" s="22">
        <v>
543</v>
      </c>
      <c r="D11" s="22">
        <v>
1327</v>
      </c>
      <c r="E11" s="22">
        <v>
2993</v>
      </c>
      <c r="F11" s="22">
        <v>
4137</v>
      </c>
      <c r="G11" s="22">
        <v>
2508</v>
      </c>
      <c r="H11" s="22">
        <v>
1572</v>
      </c>
      <c r="I11" s="22">
        <v>
1164</v>
      </c>
    </row>
    <row r="12" spans="1:9" s="85" customFormat="1" ht="18" customHeight="1">
      <c r="A12" s="94">
        <v>
3</v>
      </c>
      <c r="B12" s="97">
        <v>
14519</v>
      </c>
      <c r="C12" s="22">
        <v>
624</v>
      </c>
      <c r="D12" s="22">
        <v>
1323</v>
      </c>
      <c r="E12" s="22">
        <v>
3111</v>
      </c>
      <c r="F12" s="22">
        <v>
4019</v>
      </c>
      <c r="G12" s="22">
        <v>
2541</v>
      </c>
      <c r="H12" s="22">
        <v>
1694</v>
      </c>
      <c r="I12" s="22">
        <v>
1207</v>
      </c>
    </row>
    <row r="13" spans="1:9" s="91" customFormat="1" ht="18" customHeight="1">
      <c r="A13" s="2482">
        <v>
4</v>
      </c>
      <c r="B13" s="2483">
        <f>
SUM(C13:I13)</f>
        <v>
15016</v>
      </c>
      <c r="C13" s="2484">
        <v>
615</v>
      </c>
      <c r="D13" s="2484">
        <v>
1306</v>
      </c>
      <c r="E13" s="2484">
        <v>
3291</v>
      </c>
      <c r="F13" s="2484">
        <v>
3977</v>
      </c>
      <c r="G13" s="2484">
        <v>
2656</v>
      </c>
      <c r="H13" s="2484">
        <v>
1858</v>
      </c>
      <c r="I13" s="2484">
        <v>
1313</v>
      </c>
    </row>
    <row r="14" spans="1:9" s="82" customFormat="1" ht="15" customHeight="1">
      <c r="A14" s="104"/>
      <c r="B14" s="104"/>
      <c r="C14" s="104"/>
      <c r="D14" s="104"/>
      <c r="E14" s="104"/>
      <c r="F14" s="104"/>
      <c r="G14" s="104"/>
      <c r="H14" s="104"/>
      <c r="I14" s="104"/>
    </row>
    <row r="15" spans="1:9" s="102" customFormat="1" ht="20.100000000000001" customHeight="1">
      <c r="A15" s="4600" t="s">
        <v>
9165</v>
      </c>
      <c r="B15" s="4600"/>
      <c r="C15" s="4600"/>
      <c r="D15" s="4600"/>
      <c r="E15" s="4600"/>
      <c r="F15" s="4600"/>
      <c r="G15" s="4600"/>
      <c r="H15" s="4600"/>
      <c r="I15" s="4600"/>
    </row>
    <row r="16" spans="1:9" s="82" customFormat="1" ht="15" customHeight="1" thickBot="1">
      <c r="A16" s="2609" t="s">
        <v>
4045</v>
      </c>
      <c r="B16" s="2612"/>
      <c r="D16" s="2612"/>
      <c r="E16" s="2612"/>
      <c r="F16" s="2612"/>
      <c r="G16" s="2612"/>
      <c r="H16" s="2612"/>
      <c r="I16" s="2623" t="s">
        <v>
10264</v>
      </c>
    </row>
    <row r="17" spans="1:9" s="85" customFormat="1" ht="18" customHeight="1" thickTop="1">
      <c r="A17" s="4605" t="s">
        <v>
9</v>
      </c>
      <c r="B17" s="4579" t="s">
        <v>
10266</v>
      </c>
      <c r="C17" s="4579"/>
      <c r="D17" s="4579"/>
      <c r="E17" s="4579"/>
      <c r="F17" s="4579"/>
      <c r="G17" s="4579"/>
      <c r="H17" s="4579"/>
      <c r="I17" s="4603"/>
    </row>
    <row r="18" spans="1:9" s="85" customFormat="1" ht="18" customHeight="1">
      <c r="A18" s="5227"/>
      <c r="B18" s="2621" t="s">
        <v>
188</v>
      </c>
      <c r="C18" s="2654" t="s">
        <v>
4481</v>
      </c>
      <c r="D18" s="2589" t="s">
        <v>
4482</v>
      </c>
      <c r="E18" s="2589" t="s">
        <v>
4483</v>
      </c>
      <c r="F18" s="2601" t="s">
        <v>
4484</v>
      </c>
      <c r="G18" s="2589" t="s">
        <v>
4485</v>
      </c>
      <c r="H18" s="2589" t="s">
        <v>
4486</v>
      </c>
      <c r="I18" s="2613" t="s">
        <v>
4487</v>
      </c>
    </row>
    <row r="19" spans="1:9" s="85" customFormat="1" ht="18" customHeight="1">
      <c r="A19" s="94" t="s">
        <v>
4034</v>
      </c>
      <c r="B19" s="97">
        <v>
3085</v>
      </c>
      <c r="C19" s="22">
        <v>
1</v>
      </c>
      <c r="D19" s="22">
        <v>
1</v>
      </c>
      <c r="E19" s="22">
        <v>
664</v>
      </c>
      <c r="F19" s="22">
        <v>
1098</v>
      </c>
      <c r="G19" s="22">
        <v>
731</v>
      </c>
      <c r="H19" s="22">
        <v>
372</v>
      </c>
      <c r="I19" s="22">
        <v>
218</v>
      </c>
    </row>
    <row r="20" spans="1:9" s="85" customFormat="1" ht="18" customHeight="1">
      <c r="A20" s="94">
        <v>
31</v>
      </c>
      <c r="B20" s="97">
        <v>
3124</v>
      </c>
      <c r="C20" s="22">
        <v>
1</v>
      </c>
      <c r="D20" s="22">
        <v>
6</v>
      </c>
      <c r="E20" s="22">
        <v>
731</v>
      </c>
      <c r="F20" s="22">
        <v>
1066</v>
      </c>
      <c r="G20" s="22">
        <v>
700</v>
      </c>
      <c r="H20" s="22">
        <v>
365</v>
      </c>
      <c r="I20" s="22">
        <v>
255</v>
      </c>
    </row>
    <row r="21" spans="1:9" s="85" customFormat="1" ht="18" customHeight="1">
      <c r="A21" s="94" t="s">
        <v>
217</v>
      </c>
      <c r="B21" s="97">
        <v>
3188</v>
      </c>
      <c r="C21" s="22" t="s">
        <v>
10265</v>
      </c>
      <c r="D21" s="22">
        <v>
7</v>
      </c>
      <c r="E21" s="22">
        <v>
818</v>
      </c>
      <c r="F21" s="22">
        <v>
1097</v>
      </c>
      <c r="G21" s="22">
        <v>
700</v>
      </c>
      <c r="H21" s="22">
        <v>
335</v>
      </c>
      <c r="I21" s="22">
        <v>
231</v>
      </c>
    </row>
    <row r="22" spans="1:9" s="85" customFormat="1" ht="18" customHeight="1">
      <c r="A22" s="94">
        <v>
3</v>
      </c>
      <c r="B22" s="97">
        <v>
3181</v>
      </c>
      <c r="C22" s="22">
        <v>
3</v>
      </c>
      <c r="D22" s="22">
        <v>
6</v>
      </c>
      <c r="E22" s="22">
        <v>
839</v>
      </c>
      <c r="F22" s="22">
        <v>
1062</v>
      </c>
      <c r="G22" s="22">
        <v>
678</v>
      </c>
      <c r="H22" s="22">
        <v>
364</v>
      </c>
      <c r="I22" s="22">
        <v>
229</v>
      </c>
    </row>
    <row r="23" spans="1:9" s="91" customFormat="1" ht="18" customHeight="1">
      <c r="A23" s="2482">
        <v>
4</v>
      </c>
      <c r="B23" s="2483">
        <f>
SUM(C23:I23)</f>
        <v>
3396</v>
      </c>
      <c r="C23" s="2484">
        <v>
1</v>
      </c>
      <c r="D23" s="2484" t="s">
        <v>
10149</v>
      </c>
      <c r="E23" s="2484">
        <v>
924</v>
      </c>
      <c r="F23" s="2484">
        <v>
1066</v>
      </c>
      <c r="G23" s="2484">
        <v>
731</v>
      </c>
      <c r="H23" s="2484">
        <v>
417</v>
      </c>
      <c r="I23" s="2484">
        <v>
257</v>
      </c>
    </row>
    <row r="24" spans="1:9" s="82" customFormat="1" ht="15" customHeight="1">
      <c r="A24" s="104"/>
      <c r="B24" s="104"/>
      <c r="C24" s="104"/>
      <c r="D24" s="104"/>
      <c r="E24" s="104"/>
      <c r="F24" s="104"/>
      <c r="G24" s="104"/>
      <c r="H24" s="104"/>
      <c r="I24" s="104"/>
    </row>
    <row r="25" spans="1:9" s="102" customFormat="1" ht="20.100000000000001" customHeight="1">
      <c r="A25" s="4600" t="s">
        <v>
9166</v>
      </c>
      <c r="B25" s="4600"/>
      <c r="C25" s="4600"/>
      <c r="D25" s="4600"/>
      <c r="E25" s="4600"/>
      <c r="F25" s="4600"/>
      <c r="G25" s="4600"/>
      <c r="H25" s="4600"/>
      <c r="I25" s="4600"/>
    </row>
    <row r="26" spans="1:9" s="82" customFormat="1" ht="15" customHeight="1" thickBot="1">
      <c r="A26" s="2609" t="s">
        <v>
4045</v>
      </c>
      <c r="B26" s="2612"/>
      <c r="D26" s="2612"/>
      <c r="E26" s="2612"/>
      <c r="F26" s="2623" t="s">
        <v>
10264</v>
      </c>
    </row>
    <row r="27" spans="1:9" s="85" customFormat="1" ht="18" customHeight="1" thickTop="1">
      <c r="A27" s="4605" t="s">
        <v>
9</v>
      </c>
      <c r="B27" s="4603" t="s">
        <v>
4489</v>
      </c>
      <c r="C27" s="4604"/>
      <c r="D27" s="4604"/>
      <c r="E27" s="4604"/>
      <c r="F27" s="4604"/>
    </row>
    <row r="28" spans="1:9" s="85" customFormat="1" ht="30" customHeight="1">
      <c r="A28" s="5227"/>
      <c r="B28" s="2621" t="s">
        <v>
188</v>
      </c>
      <c r="C28" s="2684" t="s">
        <v>
4490</v>
      </c>
      <c r="D28" s="2685" t="s">
        <v>
4491</v>
      </c>
      <c r="E28" s="2686" t="s">
        <v>
4492</v>
      </c>
      <c r="F28" s="2603" t="s">
        <v>
4493</v>
      </c>
    </row>
    <row r="29" spans="1:9" s="85" customFormat="1" ht="18" customHeight="1">
      <c r="A29" s="94" t="s">
        <v>
4034</v>
      </c>
      <c r="B29" s="97">
        <v>
2763</v>
      </c>
      <c r="C29" s="22">
        <v>
1818</v>
      </c>
      <c r="D29" s="22">
        <v>
904</v>
      </c>
      <c r="E29" s="22">
        <v>
41</v>
      </c>
      <c r="F29" s="22" t="s">
        <v>
374</v>
      </c>
    </row>
    <row r="30" spans="1:9" s="85" customFormat="1" ht="18" customHeight="1">
      <c r="A30" s="94">
        <v>
31</v>
      </c>
      <c r="B30" s="97">
        <v>
2763</v>
      </c>
      <c r="C30" s="22">
        <v>
1833</v>
      </c>
      <c r="D30" s="22">
        <v>
895</v>
      </c>
      <c r="E30" s="22">
        <v>
33</v>
      </c>
      <c r="F30" s="22">
        <v>
2</v>
      </c>
    </row>
    <row r="31" spans="1:9" s="85" customFormat="1" ht="18" customHeight="1">
      <c r="A31" s="94" t="s">
        <v>
217</v>
      </c>
      <c r="B31" s="97">
        <v>
2798</v>
      </c>
      <c r="C31" s="22">
        <v>
1864</v>
      </c>
      <c r="D31" s="22">
        <v>
897</v>
      </c>
      <c r="E31" s="22">
        <v>
24</v>
      </c>
      <c r="F31" s="22">
        <v>
13</v>
      </c>
    </row>
    <row r="32" spans="1:9" s="85" customFormat="1" ht="18" customHeight="1">
      <c r="A32" s="94">
        <v>
3</v>
      </c>
      <c r="B32" s="97">
        <v>
2975</v>
      </c>
      <c r="C32" s="22">
        <v>
2011</v>
      </c>
      <c r="D32" s="22">
        <v>
927</v>
      </c>
      <c r="E32" s="22">
        <v>
16</v>
      </c>
      <c r="F32" s="22">
        <v>
21</v>
      </c>
    </row>
    <row r="33" spans="1:6" s="91" customFormat="1" ht="18" customHeight="1">
      <c r="A33" s="2482">
        <v>
4</v>
      </c>
      <c r="B33" s="2483">
        <f>
SUM(C33:F33)</f>
        <v>
2924</v>
      </c>
      <c r="C33" s="2484">
        <v>
1966</v>
      </c>
      <c r="D33" s="2484">
        <v>
919</v>
      </c>
      <c r="E33" s="2484">
        <v>
14</v>
      </c>
      <c r="F33" s="2484">
        <v>
25</v>
      </c>
    </row>
    <row r="34" spans="1:6" s="105" customFormat="1" ht="15" customHeight="1">
      <c r="A34" s="84" t="s">
        <v>
4488</v>
      </c>
      <c r="B34" s="106"/>
      <c r="C34" s="106"/>
      <c r="D34" s="106"/>
      <c r="E34" s="106"/>
      <c r="F34" s="106"/>
    </row>
  </sheetData>
  <mergeCells count="12">
    <mergeCell ref="A1:D1"/>
    <mergeCell ref="A2:D2"/>
    <mergeCell ref="A3:I3"/>
    <mergeCell ref="A5:I5"/>
    <mergeCell ref="A7:A8"/>
    <mergeCell ref="B7:I7"/>
    <mergeCell ref="A15:I15"/>
    <mergeCell ref="A17:A18"/>
    <mergeCell ref="B17:I17"/>
    <mergeCell ref="A25:I25"/>
    <mergeCell ref="A27:A28"/>
    <mergeCell ref="B27:F27"/>
  </mergeCells>
  <phoneticPr fontId="25"/>
  <pageMargins left="0.70866141732283472" right="0.70866141732283472" top="0.74803149606299213" bottom="0.74803149606299213" header="0.31496062992125984" footer="0.3149606299212598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
  <sheetViews>
    <sheetView zoomScaleNormal="100" zoomScaleSheetLayoutView="100" workbookViewId="0">
      <selection activeCell="B23" sqref="B23"/>
    </sheetView>
  </sheetViews>
  <sheetFormatPr defaultColWidth="9" defaultRowHeight="13.5"/>
  <cols>
    <col min="1" max="2" width="10.625" style="1" customWidth="1"/>
    <col min="3" max="3" width="9.625" style="1" bestFit="1" customWidth="1"/>
    <col min="4" max="5" width="8.625" style="1" customWidth="1"/>
    <col min="6" max="6" width="9.625" style="1" bestFit="1" customWidth="1"/>
    <col min="7" max="14" width="8.625" style="1" customWidth="1"/>
    <col min="15" max="16384" width="9" style="1"/>
  </cols>
  <sheetData>
    <row r="1" spans="1:1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row>
    <row r="2" spans="1:1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row>
    <row r="3" spans="1:14" s="365" customFormat="1" ht="26.1" customHeight="1">
      <c r="A3" s="4574" t="s">
        <v>
4073</v>
      </c>
      <c r="B3" s="4574"/>
      <c r="C3" s="4574"/>
      <c r="D3" s="4574"/>
      <c r="E3" s="4574"/>
      <c r="F3" s="4574"/>
      <c r="G3" s="4574"/>
      <c r="H3" s="4574"/>
      <c r="I3" s="4574"/>
      <c r="J3" s="4574"/>
      <c r="K3" s="4574"/>
      <c r="L3" s="4574"/>
      <c r="M3" s="4574"/>
      <c r="N3" s="4574"/>
    </row>
    <row r="4" spans="1:14" s="83" customFormat="1" ht="15" customHeight="1">
      <c r="A4" s="104"/>
      <c r="B4" s="104"/>
      <c r="C4" s="104"/>
      <c r="D4" s="104"/>
      <c r="E4" s="104"/>
      <c r="F4" s="104"/>
      <c r="G4" s="104"/>
      <c r="H4" s="104"/>
      <c r="I4" s="104"/>
      <c r="J4" s="104"/>
      <c r="K4" s="104"/>
      <c r="L4" s="104"/>
      <c r="M4" s="104"/>
      <c r="N4" s="104"/>
    </row>
    <row r="5" spans="1:14" s="83" customFormat="1" ht="15" customHeight="1" thickBot="1">
      <c r="A5" s="4680" t="s">
        <v>
9291</v>
      </c>
      <c r="B5" s="4680"/>
      <c r="M5" s="99"/>
      <c r="N5" s="99" t="s">
        <v>
9264</v>
      </c>
    </row>
    <row r="6" spans="1:14" s="24" customFormat="1" ht="18" customHeight="1" thickTop="1">
      <c r="A6" s="4684" t="s">
        <v>
287</v>
      </c>
      <c r="B6" s="4682" t="s">
        <v>
23</v>
      </c>
      <c r="C6" s="4604" t="s">
        <v>
436</v>
      </c>
      <c r="D6" s="4604"/>
      <c r="E6" s="4604"/>
      <c r="F6" s="4604"/>
      <c r="G6" s="4575"/>
      <c r="H6" s="4678" t="s">
        <v>
435</v>
      </c>
      <c r="I6" s="4678" t="s">
        <v>
434</v>
      </c>
      <c r="J6" s="4678" t="s">
        <v>
433</v>
      </c>
      <c r="K6" s="4678" t="s">
        <v>
432</v>
      </c>
      <c r="L6" s="4678" t="s">
        <v>
431</v>
      </c>
      <c r="M6" s="4678" t="s">
        <v>
430</v>
      </c>
      <c r="N6" s="4681" t="s">
        <v>
429</v>
      </c>
    </row>
    <row r="7" spans="1:14" s="24" customFormat="1" ht="18" customHeight="1">
      <c r="A7" s="4685"/>
      <c r="B7" s="4683"/>
      <c r="C7" s="364" t="s">
        <v>
23</v>
      </c>
      <c r="D7" s="313" t="s">
        <v>
428</v>
      </c>
      <c r="E7" s="314" t="s">
        <v>
427</v>
      </c>
      <c r="F7" s="314" t="s">
        <v>
426</v>
      </c>
      <c r="G7" s="314" t="s">
        <v>
10185</v>
      </c>
      <c r="H7" s="4679"/>
      <c r="I7" s="4679"/>
      <c r="J7" s="4679"/>
      <c r="K7" s="4679"/>
      <c r="L7" s="4679"/>
      <c r="M7" s="4679"/>
      <c r="N7" s="4572"/>
    </row>
    <row r="8" spans="1:14" s="24" customFormat="1" ht="18" customHeight="1">
      <c r="A8" s="17" t="s">
        <v>
4074</v>
      </c>
      <c r="B8" s="21">
        <v>
17424</v>
      </c>
      <c r="C8" s="23">
        <v>
16584</v>
      </c>
      <c r="D8" s="23">
        <v>
410</v>
      </c>
      <c r="E8" s="23">
        <v>
550</v>
      </c>
      <c r="F8" s="23">
        <v>
15624</v>
      </c>
      <c r="G8" s="23" t="s">
        <v>
374</v>
      </c>
      <c r="H8" s="23" t="s">
        <v>
374</v>
      </c>
      <c r="I8" s="23">
        <v>
334</v>
      </c>
      <c r="J8" s="23" t="s">
        <v>
374</v>
      </c>
      <c r="K8" s="23" t="s">
        <v>
374</v>
      </c>
      <c r="L8" s="23" t="s">
        <v>
374</v>
      </c>
      <c r="M8" s="23">
        <v>
29</v>
      </c>
      <c r="N8" s="23">
        <v>
477</v>
      </c>
    </row>
    <row r="9" spans="1:14" s="24" customFormat="1" ht="18" customHeight="1">
      <c r="A9" s="17">
        <v>
31</v>
      </c>
      <c r="B9" s="21">
        <v>
17421</v>
      </c>
      <c r="C9" s="23">
        <v>
16588</v>
      </c>
      <c r="D9" s="23">
        <v>
410</v>
      </c>
      <c r="E9" s="23">
        <v>
550</v>
      </c>
      <c r="F9" s="23">
        <v>
15627</v>
      </c>
      <c r="G9" s="23" t="s">
        <v>
374</v>
      </c>
      <c r="H9" s="23" t="s">
        <v>
374</v>
      </c>
      <c r="I9" s="23">
        <v>
327</v>
      </c>
      <c r="J9" s="23" t="s">
        <v>
374</v>
      </c>
      <c r="K9" s="23" t="s">
        <v>
374</v>
      </c>
      <c r="L9" s="23" t="s">
        <v>
374</v>
      </c>
      <c r="M9" s="23">
        <v>
29</v>
      </c>
      <c r="N9" s="23">
        <v>
477</v>
      </c>
    </row>
    <row r="10" spans="1:14" s="24" customFormat="1" ht="18" customHeight="1">
      <c r="A10" s="17" t="s">
        <v>
217</v>
      </c>
      <c r="B10" s="362">
        <v>
17410</v>
      </c>
      <c r="C10" s="361">
        <v>
16589</v>
      </c>
      <c r="D10" s="361">
        <v>
410</v>
      </c>
      <c r="E10" s="361">
        <v>
550</v>
      </c>
      <c r="F10" s="361">
        <v>
15629</v>
      </c>
      <c r="G10" s="361" t="s">
        <v>
374</v>
      </c>
      <c r="H10" s="361" t="s">
        <v>
374</v>
      </c>
      <c r="I10" s="361">
        <v>
319</v>
      </c>
      <c r="J10" s="361" t="s">
        <v>
374</v>
      </c>
      <c r="K10" s="361" t="s">
        <v>
374</v>
      </c>
      <c r="L10" s="361" t="s">
        <v>
374</v>
      </c>
      <c r="M10" s="361">
        <v>
27</v>
      </c>
      <c r="N10" s="361">
        <v>
474</v>
      </c>
    </row>
    <row r="11" spans="1:14" s="360" customFormat="1" ht="18" customHeight="1">
      <c r="A11" s="17">
        <v>
3</v>
      </c>
      <c r="B11" s="362">
        <v>
17394</v>
      </c>
      <c r="C11" s="361">
        <v>
16573</v>
      </c>
      <c r="D11" s="361">
        <v>
381</v>
      </c>
      <c r="E11" s="361">
        <v>
546</v>
      </c>
      <c r="F11" s="361">
        <v>
15646</v>
      </c>
      <c r="G11" s="361" t="s">
        <v>
374</v>
      </c>
      <c r="H11" s="361" t="s">
        <v>
374</v>
      </c>
      <c r="I11" s="361">
        <v>
313</v>
      </c>
      <c r="J11" s="361" t="s">
        <v>
374</v>
      </c>
      <c r="K11" s="361" t="s">
        <v>
374</v>
      </c>
      <c r="L11" s="361" t="s">
        <v>
374</v>
      </c>
      <c r="M11" s="361">
        <v>
34</v>
      </c>
      <c r="N11" s="361">
        <v>
474</v>
      </c>
    </row>
    <row r="12" spans="1:14" s="355" customFormat="1" ht="18" customHeight="1">
      <c r="A12" s="359">
        <v>
4</v>
      </c>
      <c r="B12" s="357">
        <v>
17394</v>
      </c>
      <c r="C12" s="357">
        <v>
16589</v>
      </c>
      <c r="D12" s="357">
        <v>
383</v>
      </c>
      <c r="E12" s="357">
        <v>
552</v>
      </c>
      <c r="F12" s="357">
        <v>
15655</v>
      </c>
      <c r="G12" s="358" t="s">
        <v>
374</v>
      </c>
      <c r="H12" s="358" t="s">
        <v>
374</v>
      </c>
      <c r="I12" s="357">
        <v>
299</v>
      </c>
      <c r="J12" s="358" t="s">
        <v>
374</v>
      </c>
      <c r="K12" s="358" t="s">
        <v>
374</v>
      </c>
      <c r="L12" s="358" t="s">
        <v>
374</v>
      </c>
      <c r="M12" s="357">
        <v>
35</v>
      </c>
      <c r="N12" s="357">
        <v>
471</v>
      </c>
    </row>
    <row r="13" spans="1:14" s="83" customFormat="1" ht="15" customHeight="1">
      <c r="A13" s="120" t="s">
        <v>
425</v>
      </c>
      <c r="B13" s="120"/>
      <c r="C13" s="120"/>
      <c r="D13" s="120"/>
      <c r="E13" s="120"/>
      <c r="F13" s="120"/>
      <c r="J13" s="49"/>
    </row>
    <row r="14" spans="1:14" s="83" customFormat="1" ht="15" customHeight="1">
      <c r="A14" s="83" t="s">
        <v>
424</v>
      </c>
    </row>
    <row r="15" spans="1:14" s="83" customFormat="1" ht="15" customHeight="1">
      <c r="A15" s="83" t="s">
        <v>
423</v>
      </c>
    </row>
    <row r="16" spans="1:14" s="83" customFormat="1" ht="15" customHeight="1">
      <c r="A16" s="83" t="s">
        <v>
422</v>
      </c>
      <c r="J16" s="354"/>
      <c r="K16" s="354"/>
    </row>
  </sheetData>
  <mergeCells count="14">
    <mergeCell ref="A1:D1"/>
    <mergeCell ref="A2:D2"/>
    <mergeCell ref="A3:N3"/>
    <mergeCell ref="H6:H7"/>
    <mergeCell ref="I6:I7"/>
    <mergeCell ref="J6:J7"/>
    <mergeCell ref="A5:B5"/>
    <mergeCell ref="M6:M7"/>
    <mergeCell ref="C6:G6"/>
    <mergeCell ref="K6:K7"/>
    <mergeCell ref="N6:N7"/>
    <mergeCell ref="L6:L7"/>
    <mergeCell ref="B6:B7"/>
    <mergeCell ref="A6:A7"/>
  </mergeCells>
  <phoneticPr fontId="25"/>
  <pageMargins left="0.70866141732283472" right="0.70866141732283472" top="0.74803149606299213" bottom="0.74803149606299213" header="0.31496062992125984" footer="0.3149606299212598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pageSetUpPr fitToPage="1"/>
  </sheetPr>
  <dimension ref="A1:J29"/>
  <sheetViews>
    <sheetView zoomScaleNormal="100" zoomScaleSheetLayoutView="100" workbookViewId="0">
      <selection activeCell="B23" sqref="B23"/>
    </sheetView>
  </sheetViews>
  <sheetFormatPr defaultColWidth="9" defaultRowHeight="13.5"/>
  <cols>
    <col min="1" max="1" width="22.625" style="79" customWidth="1"/>
    <col min="2" max="10" width="11.625" style="78" customWidth="1"/>
    <col min="11" max="16384" width="9" style="78"/>
  </cols>
  <sheetData>
    <row r="1" spans="1:10" s="1482" customFormat="1" ht="20.100000000000001" customHeight="1">
      <c r="A1" s="4569" t="str">
        <f>
HYPERLINK("#目次!A1","【目次に戻る】")</f>
        <v>
【目次に戻る】</v>
      </c>
      <c r="B1" s="4569"/>
      <c r="C1" s="4569"/>
      <c r="D1" s="4569"/>
      <c r="E1" s="2597"/>
      <c r="F1" s="2597"/>
      <c r="G1" s="2597"/>
      <c r="H1" s="2597"/>
      <c r="I1" s="2597"/>
    </row>
    <row r="2" spans="1:10" s="1482" customFormat="1" ht="20.100000000000001" customHeight="1">
      <c r="A2" s="4569" t="str">
        <f>
HYPERLINK("#業務所管課別目次!A1","【業務所管課別目次に戻る】")</f>
        <v>
【業務所管課別目次に戻る】</v>
      </c>
      <c r="B2" s="4569"/>
      <c r="C2" s="4569"/>
      <c r="D2" s="4569"/>
      <c r="E2" s="2597"/>
      <c r="F2" s="2597"/>
      <c r="G2" s="2597"/>
      <c r="H2" s="2597"/>
      <c r="I2" s="2597"/>
    </row>
    <row r="3" spans="1:10" ht="26.1" customHeight="1">
      <c r="A3" s="4574" t="s">
        <v>
6914</v>
      </c>
      <c r="B3" s="4574"/>
      <c r="C3" s="4574"/>
      <c r="D3" s="4574"/>
      <c r="E3" s="4574"/>
      <c r="F3" s="4574"/>
      <c r="G3" s="4574"/>
      <c r="H3" s="4574"/>
      <c r="I3" s="4574"/>
      <c r="J3" s="4574"/>
    </row>
    <row r="4" spans="1:10" s="82" customFormat="1" ht="15" customHeight="1">
      <c r="A4" s="104"/>
      <c r="B4" s="104"/>
      <c r="C4" s="104"/>
      <c r="D4" s="104"/>
      <c r="E4" s="104"/>
      <c r="F4" s="104"/>
      <c r="G4" s="104"/>
      <c r="H4" s="104"/>
      <c r="I4" s="104"/>
    </row>
    <row r="5" spans="1:10" s="102" customFormat="1" ht="20.100000000000001" customHeight="1">
      <c r="A5" s="4600" t="s">
        <v>
4494</v>
      </c>
      <c r="B5" s="4600"/>
      <c r="C5" s="4600"/>
      <c r="D5" s="4600"/>
      <c r="E5" s="4600"/>
      <c r="F5" s="4600"/>
      <c r="G5" s="4600"/>
      <c r="H5" s="4600"/>
      <c r="I5" s="4600"/>
      <c r="J5" s="4600"/>
    </row>
    <row r="6" spans="1:10" s="82" customFormat="1" ht="15" customHeight="1" thickBot="1">
      <c r="A6" s="2609"/>
      <c r="B6" s="49"/>
      <c r="D6" s="49"/>
      <c r="E6" s="49"/>
      <c r="F6" s="49"/>
      <c r="G6" s="49"/>
      <c r="H6" s="49"/>
      <c r="J6" s="42" t="s">
        <v>
5747</v>
      </c>
    </row>
    <row r="7" spans="1:10" s="85" customFormat="1" ht="30" customHeight="1" thickTop="1">
      <c r="A7" s="4420" t="s">
        <v>
9024</v>
      </c>
      <c r="B7" s="2687" t="s">
        <v>
188</v>
      </c>
      <c r="C7" s="2688" t="s">
        <v>
4496</v>
      </c>
      <c r="D7" s="2606" t="s">
        <v>
4497</v>
      </c>
      <c r="E7" s="2606" t="s">
        <v>
4498</v>
      </c>
      <c r="F7" s="2606" t="s">
        <v>
4499</v>
      </c>
      <c r="G7" s="3544" t="s">
        <v>
4500</v>
      </c>
      <c r="H7" s="2606" t="s">
        <v>
4501</v>
      </c>
      <c r="I7" s="2606" t="s">
        <v>
4502</v>
      </c>
      <c r="J7" s="2691" t="s">
        <v>
4503</v>
      </c>
    </row>
    <row r="8" spans="1:10" s="85" customFormat="1" ht="18" customHeight="1">
      <c r="A8" s="94" t="s">
        <v>
4034</v>
      </c>
      <c r="B8" s="97">
        <v>
658</v>
      </c>
      <c r="C8" s="22">
        <v>
168</v>
      </c>
      <c r="D8" s="22">
        <v>
141</v>
      </c>
      <c r="E8" s="22">
        <v>
5</v>
      </c>
      <c r="F8" s="22">
        <v>
47</v>
      </c>
      <c r="G8" s="22">
        <v>
13</v>
      </c>
      <c r="H8" s="22">
        <v>
69</v>
      </c>
      <c r="I8" s="2150">
        <v>
1</v>
      </c>
      <c r="J8" s="4207">
        <v>
1</v>
      </c>
    </row>
    <row r="9" spans="1:10" s="85" customFormat="1" ht="18" customHeight="1">
      <c r="A9" s="94">
        <v>
31</v>
      </c>
      <c r="B9" s="97">
        <v>
673</v>
      </c>
      <c r="C9" s="22">
        <v>
166</v>
      </c>
      <c r="D9" s="22">
        <v>
141</v>
      </c>
      <c r="E9" s="22">
        <v>
5</v>
      </c>
      <c r="F9" s="22">
        <v>
54</v>
      </c>
      <c r="G9" s="22">
        <v>
15</v>
      </c>
      <c r="H9" s="22">
        <v>
75</v>
      </c>
      <c r="I9" s="2150">
        <v>
1</v>
      </c>
      <c r="J9" s="4207">
        <v>
2</v>
      </c>
    </row>
    <row r="10" spans="1:10" s="85" customFormat="1" ht="18" customHeight="1">
      <c r="A10" s="94" t="s">
        <v>
217</v>
      </c>
      <c r="B10" s="97">
        <f>
SUM(C10:J10,B17:I17)</f>
        <v>
686</v>
      </c>
      <c r="C10" s="22">
        <v>
168</v>
      </c>
      <c r="D10" s="22">
        <v>
144</v>
      </c>
      <c r="E10" s="22">
        <v>
5</v>
      </c>
      <c r="F10" s="22">
        <v>
59</v>
      </c>
      <c r="G10" s="22">
        <v>
15</v>
      </c>
      <c r="H10" s="22">
        <v>
75</v>
      </c>
      <c r="I10" s="2150">
        <v>
1</v>
      </c>
      <c r="J10" s="4207">
        <v>
2</v>
      </c>
    </row>
    <row r="11" spans="1:10" s="85" customFormat="1" ht="18" customHeight="1">
      <c r="A11" s="94">
        <v>
3</v>
      </c>
      <c r="B11" s="97">
        <v>
659</v>
      </c>
      <c r="C11" s="22">
        <v>
168</v>
      </c>
      <c r="D11" s="22">
        <v>
138</v>
      </c>
      <c r="E11" s="22">
        <v>
5</v>
      </c>
      <c r="F11" s="22">
        <v>
49</v>
      </c>
      <c r="G11" s="22">
        <v>
7</v>
      </c>
      <c r="H11" s="22">
        <v>
72</v>
      </c>
      <c r="I11" s="2150">
        <v>
1</v>
      </c>
      <c r="J11" s="4207">
        <v>
3</v>
      </c>
    </row>
    <row r="12" spans="1:10" s="91" customFormat="1" ht="18" customHeight="1">
      <c r="A12" s="2482">
        <v>
4</v>
      </c>
      <c r="B12" s="2483">
        <f>
SUM(C12:J12,B19:J19)</f>
        <v>
671</v>
      </c>
      <c r="C12" s="2484">
        <v>
161</v>
      </c>
      <c r="D12" s="2484">
        <v>
143</v>
      </c>
      <c r="E12" s="2484">
        <v>
5</v>
      </c>
      <c r="F12" s="2484">
        <v>
52</v>
      </c>
      <c r="G12" s="2484">
        <v>
8</v>
      </c>
      <c r="H12" s="2484">
        <v>
73</v>
      </c>
      <c r="I12" s="4208">
        <v>
1</v>
      </c>
      <c r="J12" s="4209">
        <v>
3</v>
      </c>
    </row>
    <row r="13" spans="1:10" s="82" customFormat="1" ht="15" customHeight="1" thickBot="1">
      <c r="A13" s="2609"/>
      <c r="B13" s="49"/>
      <c r="D13" s="49"/>
      <c r="E13" s="49"/>
      <c r="F13" s="49"/>
      <c r="G13" s="49"/>
      <c r="H13" s="49"/>
      <c r="I13" s="42"/>
    </row>
    <row r="14" spans="1:10" s="85" customFormat="1" ht="30" customHeight="1" thickTop="1">
      <c r="A14" s="2610" t="s">
        <v>
9024</v>
      </c>
      <c r="B14" s="2606" t="s">
        <v>
4504</v>
      </c>
      <c r="C14" s="2606" t="s">
        <v>
4505</v>
      </c>
      <c r="D14" s="2606" t="s">
        <v>
4506</v>
      </c>
      <c r="E14" s="2606" t="s">
        <v>
4507</v>
      </c>
      <c r="F14" s="3544" t="s">
        <v>
4508</v>
      </c>
      <c r="G14" s="3860" t="s">
        <v>
4509</v>
      </c>
      <c r="H14" s="3544" t="s">
        <v>
9251</v>
      </c>
      <c r="I14" s="3859" t="s">
        <v>
4510</v>
      </c>
      <c r="J14" s="4206" t="s">
        <v>
9713</v>
      </c>
    </row>
    <row r="15" spans="1:10" s="85" customFormat="1" ht="18" customHeight="1">
      <c r="A15" s="94" t="s">
        <v>
4034</v>
      </c>
      <c r="B15" s="97">
        <v>
36</v>
      </c>
      <c r="C15" s="22">
        <v>
24</v>
      </c>
      <c r="D15" s="22">
        <v>
9</v>
      </c>
      <c r="E15" s="22">
        <v>
84</v>
      </c>
      <c r="F15" s="22">
        <v>
32</v>
      </c>
      <c r="G15" s="22">
        <v>
11</v>
      </c>
      <c r="H15" s="22">
        <v>
13</v>
      </c>
      <c r="I15" s="22">
        <v>
4</v>
      </c>
      <c r="J15" s="2132" t="s">
        <v>
374</v>
      </c>
    </row>
    <row r="16" spans="1:10" s="85" customFormat="1" ht="18" customHeight="1">
      <c r="A16" s="94">
        <v>
31</v>
      </c>
      <c r="B16" s="97">
        <v>
38</v>
      </c>
      <c r="C16" s="22">
        <v>
23</v>
      </c>
      <c r="D16" s="22">
        <v>
8</v>
      </c>
      <c r="E16" s="22">
        <v>
84</v>
      </c>
      <c r="F16" s="22">
        <v>
33</v>
      </c>
      <c r="G16" s="22">
        <v>
10</v>
      </c>
      <c r="H16" s="22">
        <v>
13</v>
      </c>
      <c r="I16" s="22">
        <v>
5</v>
      </c>
      <c r="J16" s="2132" t="s">
        <v>
374</v>
      </c>
    </row>
    <row r="17" spans="1:10" s="85" customFormat="1" ht="18" customHeight="1">
      <c r="A17" s="94" t="s">
        <v>
217</v>
      </c>
      <c r="B17" s="97">
        <v>
38</v>
      </c>
      <c r="C17" s="22">
        <v>
24</v>
      </c>
      <c r="D17" s="22">
        <v>
8</v>
      </c>
      <c r="E17" s="22">
        <v>
86</v>
      </c>
      <c r="F17" s="22">
        <v>
34</v>
      </c>
      <c r="G17" s="22">
        <v>
10</v>
      </c>
      <c r="H17" s="22">
        <v>
12</v>
      </c>
      <c r="I17" s="22">
        <v>
5</v>
      </c>
      <c r="J17" s="2132" t="s">
        <v>
374</v>
      </c>
    </row>
    <row r="18" spans="1:10" s="85" customFormat="1" ht="18" customHeight="1">
      <c r="A18" s="94">
        <v>
3</v>
      </c>
      <c r="B18" s="97">
        <v>
29</v>
      </c>
      <c r="C18" s="22">
        <v>
25</v>
      </c>
      <c r="D18" s="22">
        <v>
8</v>
      </c>
      <c r="E18" s="22">
        <v>
93</v>
      </c>
      <c r="F18" s="22">
        <v>
34</v>
      </c>
      <c r="G18" s="22">
        <v>
11</v>
      </c>
      <c r="H18" s="22">
        <v>
11</v>
      </c>
      <c r="I18" s="22">
        <v>
5</v>
      </c>
      <c r="J18" s="2132" t="s">
        <v>
374</v>
      </c>
    </row>
    <row r="19" spans="1:10" s="91" customFormat="1" ht="18" customHeight="1">
      <c r="A19" s="2482">
        <v>
4</v>
      </c>
      <c r="B19" s="2483">
        <v>
30</v>
      </c>
      <c r="C19" s="2484">
        <v>
25</v>
      </c>
      <c r="D19" s="2484">
        <v>
8</v>
      </c>
      <c r="E19" s="2484">
        <v>
102</v>
      </c>
      <c r="F19" s="2484">
        <v>
34</v>
      </c>
      <c r="G19" s="2484">
        <v>
11</v>
      </c>
      <c r="H19" s="2484">
        <v>
9</v>
      </c>
      <c r="I19" s="2484">
        <v>
5</v>
      </c>
      <c r="J19" s="2484">
        <v>
1</v>
      </c>
    </row>
    <row r="20" spans="1:10" s="82" customFormat="1" ht="15" customHeight="1">
      <c r="A20" s="104"/>
      <c r="B20" s="104"/>
      <c r="C20" s="104"/>
      <c r="D20" s="104"/>
      <c r="E20" s="104"/>
      <c r="F20" s="104"/>
      <c r="G20" s="104"/>
      <c r="H20" s="104"/>
      <c r="I20" s="104"/>
    </row>
    <row r="21" spans="1:10" s="102" customFormat="1" ht="20.100000000000001" customHeight="1">
      <c r="A21" s="4600" t="s">
        <v>
4511</v>
      </c>
      <c r="B21" s="4600"/>
      <c r="C21" s="4600"/>
      <c r="D21" s="4600"/>
      <c r="E21" s="4600"/>
      <c r="F21" s="4600"/>
      <c r="G21" s="4600"/>
      <c r="H21" s="4600"/>
      <c r="I21" s="4600"/>
      <c r="J21" s="4600"/>
    </row>
    <row r="22" spans="1:10" s="82" customFormat="1" ht="15" customHeight="1" thickBot="1">
      <c r="A22" s="2609"/>
      <c r="B22" s="2612"/>
      <c r="D22" s="42" t="s">
        <v>
5747</v>
      </c>
      <c r="E22" s="49"/>
      <c r="F22" s="49"/>
      <c r="G22" s="49"/>
    </row>
    <row r="23" spans="1:10" s="85" customFormat="1" ht="30" customHeight="1" thickTop="1">
      <c r="A23" s="4420" t="s">
        <v>
9024</v>
      </c>
      <c r="B23" s="2621" t="s">
        <v>
188</v>
      </c>
      <c r="C23" s="2688" t="s">
        <v>
4512</v>
      </c>
      <c r="D23" s="2689" t="s">
        <v>
4513</v>
      </c>
      <c r="E23" s="2433"/>
      <c r="F23" s="2433"/>
      <c r="G23" s="2433"/>
      <c r="H23" s="2433"/>
    </row>
    <row r="24" spans="1:10" s="85" customFormat="1" ht="18" customHeight="1">
      <c r="A24" s="94" t="s">
        <v>
4034</v>
      </c>
      <c r="B24" s="97">
        <v>
28</v>
      </c>
      <c r="C24" s="22">
        <v>
20</v>
      </c>
      <c r="D24" s="22">
        <v>
8</v>
      </c>
    </row>
    <row r="25" spans="1:10" s="85" customFormat="1" ht="18" customHeight="1">
      <c r="A25" s="94">
        <v>
31</v>
      </c>
      <c r="B25" s="97">
        <v>
28</v>
      </c>
      <c r="C25" s="22">
        <v>
20</v>
      </c>
      <c r="D25" s="22">
        <v>
8</v>
      </c>
    </row>
    <row r="26" spans="1:10" s="85" customFormat="1" ht="18" customHeight="1">
      <c r="A26" s="94" t="s">
        <v>
217</v>
      </c>
      <c r="B26" s="97">
        <v>
29</v>
      </c>
      <c r="C26" s="22">
        <v>
21</v>
      </c>
      <c r="D26" s="22">
        <v>
8</v>
      </c>
    </row>
    <row r="27" spans="1:10" s="85" customFormat="1" ht="18" customHeight="1">
      <c r="A27" s="94">
        <v>
3</v>
      </c>
      <c r="B27" s="97">
        <v>
30</v>
      </c>
      <c r="C27" s="22">
        <v>
22</v>
      </c>
      <c r="D27" s="22">
        <v>
8</v>
      </c>
    </row>
    <row r="28" spans="1:10" s="91" customFormat="1" ht="18" customHeight="1">
      <c r="A28" s="2482">
        <v>
4</v>
      </c>
      <c r="B28" s="2483">
        <v>
30</v>
      </c>
      <c r="C28" s="2484">
        <v>
22</v>
      </c>
      <c r="D28" s="2484">
        <v>
8</v>
      </c>
    </row>
    <row r="29" spans="1:10" s="105" customFormat="1" ht="15" customHeight="1">
      <c r="A29" s="84" t="s">
        <v>
4488</v>
      </c>
      <c r="B29" s="106"/>
      <c r="C29" s="106"/>
      <c r="D29" s="106"/>
      <c r="E29" s="106"/>
    </row>
  </sheetData>
  <mergeCells count="5">
    <mergeCell ref="A1:D1"/>
    <mergeCell ref="A2:D2"/>
    <mergeCell ref="A3:J3"/>
    <mergeCell ref="A5:J5"/>
    <mergeCell ref="A21:J21"/>
  </mergeCells>
  <phoneticPr fontId="25"/>
  <pageMargins left="0.70866141732283472" right="0.70866141732283472" top="0.74803149606299213" bottom="0.74803149606299213" header="0.31496062992125984" footer="0.3149606299212598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pageSetUpPr fitToPage="1"/>
  </sheetPr>
  <dimension ref="A1:Z14"/>
  <sheetViews>
    <sheetView zoomScaleNormal="100" zoomScaleSheetLayoutView="100" workbookViewId="0">
      <selection activeCell="B23" sqref="B23"/>
    </sheetView>
  </sheetViews>
  <sheetFormatPr defaultColWidth="16.75" defaultRowHeight="14.25"/>
  <cols>
    <col min="1" max="1" width="17.75" style="1553" customWidth="1"/>
    <col min="2" max="5" width="25.625" style="1553" customWidth="1"/>
    <col min="6" max="16384" width="16.75" style="1553"/>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23" customFormat="1" ht="25.5">
      <c r="A3" s="4574" t="s">
        <v>
6915</v>
      </c>
      <c r="B3" s="4574"/>
      <c r="C3" s="4574"/>
      <c r="D3" s="4574"/>
      <c r="E3" s="4574"/>
    </row>
    <row r="4" spans="1:26" s="211" customFormat="1" ht="15" customHeight="1">
      <c r="A4" s="104"/>
      <c r="B4" s="104"/>
      <c r="C4" s="104"/>
      <c r="D4" s="104"/>
      <c r="E4" s="104"/>
    </row>
    <row r="5" spans="1:26" s="211" customFormat="1" ht="15" customHeight="1" thickBot="1">
      <c r="A5" s="33"/>
      <c r="B5" s="33"/>
      <c r="C5" s="33"/>
      <c r="D5" s="33"/>
      <c r="E5" s="119" t="s">
        <v>
10327</v>
      </c>
    </row>
    <row r="6" spans="1:26" ht="18" customHeight="1" thickTop="1">
      <c r="A6" s="4575" t="s">
        <v>
2305</v>
      </c>
      <c r="B6" s="4579" t="s">
        <v>
3100</v>
      </c>
      <c r="C6" s="4579"/>
      <c r="D6" s="4579"/>
      <c r="E6" s="4570" t="s">
        <v>
3099</v>
      </c>
    </row>
    <row r="7" spans="1:26" s="495" customFormat="1" ht="18" customHeight="1">
      <c r="A7" s="4576"/>
      <c r="B7" s="235" t="s">
        <v>
23</v>
      </c>
      <c r="C7" s="1974" t="s">
        <v>
3098</v>
      </c>
      <c r="D7" s="234" t="s">
        <v>
3097</v>
      </c>
      <c r="E7" s="4572"/>
    </row>
    <row r="8" spans="1:26" s="211" customFormat="1" ht="18" customHeight="1">
      <c r="A8" s="1973"/>
      <c r="B8" s="193" t="s">
        <v>
2281</v>
      </c>
      <c r="C8" s="207" t="s">
        <v>
2281</v>
      </c>
      <c r="D8" s="207" t="s">
        <v>
2281</v>
      </c>
      <c r="E8" s="207" t="s">
        <v>
801</v>
      </c>
    </row>
    <row r="9" spans="1:26" ht="18" customHeight="1">
      <c r="A9" s="18" t="s">
        <v>
4478</v>
      </c>
      <c r="B9" s="21">
        <v>
125</v>
      </c>
      <c r="C9" s="23">
        <v>
70</v>
      </c>
      <c r="D9" s="23">
        <v>
55</v>
      </c>
      <c r="E9" s="23">
        <v>
4455</v>
      </c>
    </row>
    <row r="10" spans="1:26" ht="18" customHeight="1">
      <c r="A10" s="18">
        <v>
30</v>
      </c>
      <c r="B10" s="21">
        <v>
113</v>
      </c>
      <c r="C10" s="23">
        <v>
66</v>
      </c>
      <c r="D10" s="23">
        <v>
47</v>
      </c>
      <c r="E10" s="23">
        <v>
4586</v>
      </c>
    </row>
    <row r="11" spans="1:26" ht="18" customHeight="1">
      <c r="A11" s="18" t="s">
        <v>
465</v>
      </c>
      <c r="B11" s="21">
        <v>
132</v>
      </c>
      <c r="C11" s="23">
        <v>
84</v>
      </c>
      <c r="D11" s="23">
        <v>
48</v>
      </c>
      <c r="E11" s="23">
        <v>
4680</v>
      </c>
    </row>
    <row r="12" spans="1:26" s="1826" customFormat="1" ht="18" customHeight="1">
      <c r="A12" s="18">
        <v>
2</v>
      </c>
      <c r="B12" s="21">
        <v>
211</v>
      </c>
      <c r="C12" s="23">
        <v>
108</v>
      </c>
      <c r="D12" s="23">
        <v>
103</v>
      </c>
      <c r="E12" s="23">
        <v>
4753</v>
      </c>
    </row>
    <row r="13" spans="1:26" s="1378" customFormat="1" ht="18" customHeight="1">
      <c r="A13" s="359">
        <v>
3</v>
      </c>
      <c r="B13" s="1461">
        <f>
SUM(C13:D13)</f>
        <v>
442</v>
      </c>
      <c r="C13" s="557">
        <v>
168</v>
      </c>
      <c r="D13" s="557">
        <v>
274</v>
      </c>
      <c r="E13" s="557">
        <v>
5216</v>
      </c>
    </row>
    <row r="14" spans="1:26" s="211" customFormat="1" ht="15" customHeight="1">
      <c r="A14" s="83" t="s">
        <v>
3096</v>
      </c>
      <c r="B14" s="83"/>
      <c r="C14" s="83"/>
      <c r="D14" s="83"/>
      <c r="E14" s="83"/>
    </row>
  </sheetData>
  <mergeCells count="6">
    <mergeCell ref="A6:A7"/>
    <mergeCell ref="B6:D6"/>
    <mergeCell ref="E6:E7"/>
    <mergeCell ref="A3:E3"/>
    <mergeCell ref="A1:D1"/>
    <mergeCell ref="A2:D2"/>
  </mergeCells>
  <phoneticPr fontId="25"/>
  <pageMargins left="0.70866141732283472" right="0.70866141732283472" top="0.74803149606299213" bottom="0.74803149606299213" header="0.31496062992125984" footer="0.3149606299212598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Z37"/>
  <sheetViews>
    <sheetView zoomScaleNormal="100" zoomScaleSheetLayoutView="100" workbookViewId="0">
      <selection activeCell="B23" sqref="B23"/>
    </sheetView>
  </sheetViews>
  <sheetFormatPr defaultColWidth="9" defaultRowHeight="14.25"/>
  <cols>
    <col min="1" max="1" width="32.75" style="24" customWidth="1"/>
    <col min="2" max="2" width="5.75" style="24" customWidth="1"/>
    <col min="3" max="4" width="12.75" style="24" customWidth="1"/>
    <col min="5" max="5" width="32.75" style="24" customWidth="1"/>
    <col min="6" max="6" width="5.75" style="24" customWidth="1"/>
    <col min="7" max="8" width="12.75" style="24" customWidth="1"/>
    <col min="9" max="9" width="8.625" style="24" customWidth="1"/>
    <col min="10" max="10" width="37.625" style="24" customWidth="1"/>
    <col min="11" max="11" width="15.625" style="24" customWidth="1"/>
    <col min="12" max="12" width="36.625" style="24" customWidth="1"/>
    <col min="13" max="13" width="18.375" style="363" bestFit="1" customWidth="1"/>
    <col min="14" max="28" width="8.625" style="24" customWidth="1"/>
    <col min="29"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6916</v>
      </c>
      <c r="B3" s="4574"/>
      <c r="C3" s="4574"/>
      <c r="D3" s="4574"/>
      <c r="E3" s="4574"/>
      <c r="F3" s="4574"/>
      <c r="G3" s="4574"/>
      <c r="H3" s="4574"/>
      <c r="I3" s="2007"/>
      <c r="M3" s="1987"/>
    </row>
    <row r="4" spans="1:26" s="83" customFormat="1" ht="15" customHeight="1">
      <c r="A4" s="2006"/>
      <c r="B4" s="2006"/>
      <c r="C4" s="2006"/>
      <c r="D4" s="2006"/>
      <c r="E4" s="2006"/>
      <c r="F4" s="2006"/>
      <c r="G4" s="2006"/>
      <c r="H4" s="2006"/>
      <c r="I4" s="2005"/>
      <c r="M4" s="49"/>
    </row>
    <row r="5" spans="1:26" s="83" customFormat="1" ht="15" customHeight="1" thickBot="1">
      <c r="A5" s="1529"/>
      <c r="B5" s="1529"/>
      <c r="C5" s="1529"/>
      <c r="D5" s="1529"/>
      <c r="E5" s="1529"/>
      <c r="F5" s="1529"/>
      <c r="G5" s="1529"/>
      <c r="H5" s="99" t="s">
        <v>
9021</v>
      </c>
      <c r="I5" s="2005"/>
      <c r="M5" s="49"/>
    </row>
    <row r="6" spans="1:26" ht="18" customHeight="1" thickTop="1">
      <c r="A6" s="4575" t="s">
        <v>
2799</v>
      </c>
      <c r="B6" s="4579"/>
      <c r="C6" s="1503" t="s">
        <v>
3253</v>
      </c>
      <c r="D6" s="1503" t="s">
        <v>
3252</v>
      </c>
      <c r="E6" s="4579" t="s">
        <v>
2799</v>
      </c>
      <c r="F6" s="4579"/>
      <c r="G6" s="1503" t="s">
        <v>
3253</v>
      </c>
      <c r="H6" s="1506" t="s">
        <v>
3252</v>
      </c>
    </row>
    <row r="7" spans="1:26" s="32" customFormat="1" ht="18" customHeight="1">
      <c r="A7" s="5600"/>
      <c r="B7" s="5601"/>
      <c r="C7" s="554"/>
      <c r="D7" s="2004" t="s">
        <v>
4</v>
      </c>
      <c r="E7" s="193"/>
      <c r="F7" s="1419"/>
      <c r="G7" s="424"/>
      <c r="H7" s="42" t="s">
        <v>
4</v>
      </c>
      <c r="J7" s="2003" t="s">
        <v>
3251</v>
      </c>
      <c r="K7" s="40" t="s">
        <v>
3250</v>
      </c>
      <c r="L7" s="2003" t="s">
        <v>
3251</v>
      </c>
      <c r="M7" s="40" t="s">
        <v>
3250</v>
      </c>
    </row>
    <row r="8" spans="1:26" ht="18" customHeight="1">
      <c r="A8" s="532" t="s">
        <v>
3249</v>
      </c>
      <c r="B8" s="1458" t="s">
        <v>
3165</v>
      </c>
      <c r="C8" s="1386">
        <v>
22</v>
      </c>
      <c r="D8" s="1996">
        <v>
2219</v>
      </c>
      <c r="E8" s="1997" t="s">
        <v>
3167</v>
      </c>
      <c r="F8" s="1458" t="s">
        <v>
3165</v>
      </c>
      <c r="G8" s="1386">
        <v>
44</v>
      </c>
      <c r="H8" s="1386">
        <v>
527</v>
      </c>
      <c r="J8" s="1989" t="s">
        <v>
3248</v>
      </c>
      <c r="K8" s="1989" t="s">
        <v>
3243</v>
      </c>
      <c r="L8" s="1990" t="s">
        <v>
3247</v>
      </c>
      <c r="M8" s="1989" t="s">
        <v>
3162</v>
      </c>
    </row>
    <row r="9" spans="1:26" ht="18" customHeight="1">
      <c r="A9" s="532" t="s">
        <v>
3246</v>
      </c>
      <c r="B9" s="1458" t="s">
        <v>
3165</v>
      </c>
      <c r="C9" s="1386">
        <v>
8</v>
      </c>
      <c r="D9" s="1996">
        <v>
993</v>
      </c>
      <c r="E9" s="1997" t="s">
        <v>
3245</v>
      </c>
      <c r="F9" s="1458" t="s">
        <v>
3165</v>
      </c>
      <c r="G9" s="1390">
        <v>
1</v>
      </c>
      <c r="H9" s="2002" t="s">
        <v>
3171</v>
      </c>
      <c r="J9" s="1989" t="s">
        <v>
3244</v>
      </c>
      <c r="K9" s="1989" t="s">
        <v>
3243</v>
      </c>
      <c r="L9" s="1990" t="s">
        <v>
3242</v>
      </c>
      <c r="M9" s="1989" t="s">
        <v>
3162</v>
      </c>
    </row>
    <row r="10" spans="1:26" ht="18" customHeight="1">
      <c r="A10" s="532" t="s">
        <v>
3241</v>
      </c>
      <c r="B10" s="1458" t="s">
        <v>
3165</v>
      </c>
      <c r="C10" s="1386">
        <v>
102</v>
      </c>
      <c r="D10" s="1996">
        <v>
1771</v>
      </c>
      <c r="E10" s="1997" t="s">
        <v>
3240</v>
      </c>
      <c r="F10" s="1458" t="s">
        <v>
3200</v>
      </c>
      <c r="G10" s="1390">
        <v>
1</v>
      </c>
      <c r="H10" s="1386" t="s">
        <v>
3171</v>
      </c>
      <c r="J10" s="1989" t="s">
        <v>
3239</v>
      </c>
      <c r="K10" s="1989" t="s">
        <v>
3217</v>
      </c>
      <c r="L10" s="1989" t="s">
        <v>
3238</v>
      </c>
      <c r="M10" s="1989" t="s">
        <v>
3233</v>
      </c>
      <c r="N10" s="1925"/>
    </row>
    <row r="11" spans="1:26" ht="18" customHeight="1">
      <c r="A11" s="532" t="s">
        <v>
3237</v>
      </c>
      <c r="B11" s="1458" t="s">
        <v>
3165</v>
      </c>
      <c r="C11" s="1386">
        <v>
9</v>
      </c>
      <c r="D11" s="1996">
        <v>
90</v>
      </c>
      <c r="E11" s="1997" t="s">
        <v>
3236</v>
      </c>
      <c r="F11" s="1458" t="s">
        <v>
3200</v>
      </c>
      <c r="G11" s="1390">
        <v>
1</v>
      </c>
      <c r="H11" s="1386" t="s">
        <v>
3171</v>
      </c>
      <c r="J11" s="1989" t="s">
        <v>
3235</v>
      </c>
      <c r="K11" s="1989" t="s">
        <v>
3217</v>
      </c>
      <c r="L11" s="2001" t="s">
        <v>
3234</v>
      </c>
      <c r="M11" s="1989" t="s">
        <v>
3233</v>
      </c>
    </row>
    <row r="12" spans="1:26" ht="18" customHeight="1">
      <c r="A12" s="532" t="s">
        <v>
3232</v>
      </c>
      <c r="B12" s="1458" t="s">
        <v>
3165</v>
      </c>
      <c r="C12" s="1386">
        <v>
5</v>
      </c>
      <c r="D12" s="1996">
        <v>
133</v>
      </c>
      <c r="E12" s="1997" t="s">
        <v>
3231</v>
      </c>
      <c r="F12" s="1458" t="s">
        <v>
3200</v>
      </c>
      <c r="G12" s="1390">
        <v>
38</v>
      </c>
      <c r="H12" s="1386">
        <v>
4325</v>
      </c>
      <c r="J12" s="1989" t="s">
        <v>
3230</v>
      </c>
      <c r="K12" s="1989" t="s">
        <v>
3217</v>
      </c>
      <c r="L12" s="1989" t="s">
        <v>
3229</v>
      </c>
      <c r="M12" s="1989" t="s">
        <v>
3228</v>
      </c>
      <c r="N12" s="1925"/>
    </row>
    <row r="13" spans="1:26" ht="18" customHeight="1">
      <c r="A13" s="4143" t="s">
        <v>
9674</v>
      </c>
      <c r="B13" s="1458" t="s">
        <v>
3165</v>
      </c>
      <c r="C13" s="1386">
        <v>
1</v>
      </c>
      <c r="D13" s="1996">
        <v>
29</v>
      </c>
      <c r="E13" s="1997" t="s">
        <v>
3226</v>
      </c>
      <c r="F13" s="1458" t="s">
        <v>
3165</v>
      </c>
      <c r="G13" s="1390">
        <v>
87</v>
      </c>
      <c r="H13" s="1386">
        <v>
7531</v>
      </c>
      <c r="J13" s="4195" t="s">
        <v>
9675</v>
      </c>
      <c r="K13" s="1989" t="s">
        <v>
3217</v>
      </c>
      <c r="L13" s="1989" t="s">
        <v>
3224</v>
      </c>
      <c r="M13" s="1999" t="s">
        <v>
3192</v>
      </c>
      <c r="N13" s="1925"/>
    </row>
    <row r="14" spans="1:26" ht="18" customHeight="1">
      <c r="A14" s="532" t="s">
        <v>
3227</v>
      </c>
      <c r="B14" s="1458" t="s">
        <v>
3165</v>
      </c>
      <c r="C14" s="1386">
        <v>
34</v>
      </c>
      <c r="D14" s="1996">
        <v>
594</v>
      </c>
      <c r="E14" s="1997" t="s">
        <v>
2122</v>
      </c>
      <c r="F14" s="1458" t="s">
        <v>
3165</v>
      </c>
      <c r="G14" s="1390">
        <v>
6</v>
      </c>
      <c r="H14" s="1386">
        <v>
1306</v>
      </c>
      <c r="J14" s="1989" t="s">
        <v>
3225</v>
      </c>
      <c r="K14" s="1989" t="s">
        <v>
3217</v>
      </c>
      <c r="L14" s="1989" t="s">
        <v>
3221</v>
      </c>
      <c r="M14" s="1999" t="s">
        <v>
3192</v>
      </c>
      <c r="N14" s="1925"/>
    </row>
    <row r="15" spans="1:26" ht="18" customHeight="1">
      <c r="A15" s="532" t="s">
        <v>
3223</v>
      </c>
      <c r="B15" s="1458" t="s">
        <v>
3165</v>
      </c>
      <c r="C15" s="1386">
        <v>
1</v>
      </c>
      <c r="D15" s="1996">
        <v>
140</v>
      </c>
      <c r="E15" s="1997" t="s">
        <v>
3219</v>
      </c>
      <c r="F15" s="1458" t="s">
        <v>
3165</v>
      </c>
      <c r="G15" s="1390">
        <v>
16</v>
      </c>
      <c r="H15" s="1386">
        <v>
283</v>
      </c>
      <c r="J15" s="1989" t="s">
        <v>
3222</v>
      </c>
      <c r="K15" s="1989" t="s">
        <v>
3212</v>
      </c>
      <c r="L15" s="1989" t="s">
        <v>
3216</v>
      </c>
      <c r="M15" s="1989" t="s">
        <v>
3192</v>
      </c>
      <c r="N15" s="1925"/>
    </row>
    <row r="16" spans="1:26" ht="18" customHeight="1">
      <c r="A16" s="532" t="s">
        <v>
3220</v>
      </c>
      <c r="B16" s="1458" t="s">
        <v>
3165</v>
      </c>
      <c r="C16" s="1386">
        <v>
73</v>
      </c>
      <c r="D16" s="1996">
        <v>
2464</v>
      </c>
      <c r="E16" s="1997" t="s">
        <v>
3214</v>
      </c>
      <c r="F16" s="1458" t="s">
        <v>
3165</v>
      </c>
      <c r="G16" s="1390">
        <v>
17</v>
      </c>
      <c r="H16" s="1386">
        <v>
72</v>
      </c>
      <c r="J16" s="1989" t="s">
        <v>
3218</v>
      </c>
      <c r="K16" s="1989" t="s">
        <v>
3217</v>
      </c>
      <c r="L16" s="107" t="s">
        <v>
3211</v>
      </c>
      <c r="M16" s="1989" t="s">
        <v>
3192</v>
      </c>
    </row>
    <row r="17" spans="1:13" ht="18" customHeight="1">
      <c r="A17" s="532" t="s">
        <v>
3215</v>
      </c>
      <c r="B17" s="1458" t="s">
        <v>
3200</v>
      </c>
      <c r="C17" s="1386">
        <v>
1</v>
      </c>
      <c r="D17" s="1996">
        <v>
292</v>
      </c>
      <c r="E17" s="1997" t="s">
        <v>
3209</v>
      </c>
      <c r="F17" s="1458" t="s">
        <v>
3200</v>
      </c>
      <c r="G17" s="1390">
        <v>
26</v>
      </c>
      <c r="H17" s="1386" t="s">
        <v>
3171</v>
      </c>
      <c r="J17" s="1989" t="s">
        <v>
3213</v>
      </c>
      <c r="K17" s="1989" t="s">
        <v>
3212</v>
      </c>
      <c r="L17" s="1989" t="s">
        <v>
3207</v>
      </c>
      <c r="M17" s="1989" t="s">
        <v>
3192</v>
      </c>
    </row>
    <row r="18" spans="1:13" ht="18" customHeight="1">
      <c r="A18" s="532" t="s">
        <v>
3210</v>
      </c>
      <c r="B18" s="1458" t="s">
        <v>
3200</v>
      </c>
      <c r="C18" s="1386">
        <v>
1</v>
      </c>
      <c r="D18" s="1996">
        <v>
112</v>
      </c>
      <c r="E18" s="1997" t="s">
        <v>
3204</v>
      </c>
      <c r="F18" s="1458" t="s">
        <v>
3200</v>
      </c>
      <c r="G18" s="1390">
        <v>
1</v>
      </c>
      <c r="H18" s="2002" t="s">
        <v>
3171</v>
      </c>
      <c r="J18" s="1989" t="s">
        <v>
3208</v>
      </c>
      <c r="K18" s="1989" t="s">
        <v>
3197</v>
      </c>
      <c r="L18" s="2001" t="s">
        <v>
3204</v>
      </c>
      <c r="M18" s="1989" t="s">
        <v>
3192</v>
      </c>
    </row>
    <row r="19" spans="1:13" ht="18" customHeight="1">
      <c r="A19" s="532" t="s">
        <v>
3206</v>
      </c>
      <c r="B19" s="1458" t="s">
        <v>
3200</v>
      </c>
      <c r="C19" s="1386">
        <v>
1</v>
      </c>
      <c r="D19" s="1996">
        <v>
60</v>
      </c>
      <c r="E19" s="1997" t="s">
        <v>
3199</v>
      </c>
      <c r="F19" s="1458" t="s">
        <v>
3200</v>
      </c>
      <c r="G19" s="1390">
        <v>
21</v>
      </c>
      <c r="H19" s="1386" t="s">
        <v>
3171</v>
      </c>
      <c r="J19" s="1989" t="s">
        <v>
3205</v>
      </c>
      <c r="K19" s="1989" t="s">
        <v>
3197</v>
      </c>
      <c r="L19" s="1989" t="s">
        <v>
3201</v>
      </c>
      <c r="M19" s="1989" t="s">
        <v>
3195</v>
      </c>
    </row>
    <row r="20" spans="1:13" ht="18" customHeight="1">
      <c r="A20" s="532" t="s">
        <v>
3203</v>
      </c>
      <c r="B20" s="1458" t="s">
        <v>
3200</v>
      </c>
      <c r="C20" s="1386">
        <v>
1</v>
      </c>
      <c r="D20" s="1996">
        <v>
15</v>
      </c>
      <c r="E20" s="1997" t="s">
        <v>
3199</v>
      </c>
      <c r="F20" s="1458" t="s">
        <v>
3165</v>
      </c>
      <c r="G20" s="1390">
        <v>
71</v>
      </c>
      <c r="H20" s="1386" t="s">
        <v>
3171</v>
      </c>
      <c r="J20" s="1989" t="s">
        <v>
3202</v>
      </c>
      <c r="K20" s="1989" t="s">
        <v>
3197</v>
      </c>
      <c r="L20" s="1989" t="s">
        <v>
3196</v>
      </c>
      <c r="M20" s="1989" t="s">
        <v>
3195</v>
      </c>
    </row>
    <row r="21" spans="1:13" ht="18" customHeight="1">
      <c r="A21" s="532" t="s">
        <v>
3198</v>
      </c>
      <c r="B21" s="1458" t="s">
        <v>
3200</v>
      </c>
      <c r="C21" s="1386">
        <v>
1</v>
      </c>
      <c r="D21" s="1996">
        <v>
17</v>
      </c>
      <c r="E21" s="1997" t="s">
        <v>
3194</v>
      </c>
      <c r="F21" s="1458" t="s">
        <v>
3165</v>
      </c>
      <c r="G21" s="1390">
        <v>
2</v>
      </c>
      <c r="H21" s="1386">
        <v>
83</v>
      </c>
      <c r="J21" s="1989" t="s">
        <v>
3198</v>
      </c>
      <c r="K21" s="1989" t="s">
        <v>
3197</v>
      </c>
      <c r="L21" s="1989" t="s">
        <v>
3193</v>
      </c>
      <c r="M21" s="1989" t="s">
        <v>
3192</v>
      </c>
    </row>
    <row r="22" spans="1:13" ht="18" customHeight="1">
      <c r="A22" s="1994" t="s">
        <v>
3190</v>
      </c>
      <c r="B22" s="1458" t="s">
        <v>
3166</v>
      </c>
      <c r="C22" s="1386">
        <v>
1</v>
      </c>
      <c r="D22" s="1996">
        <v>
20</v>
      </c>
      <c r="E22" s="1997" t="s">
        <v>
3191</v>
      </c>
      <c r="F22" s="1458" t="s">
        <v>
3165</v>
      </c>
      <c r="G22" s="1390">
        <v>
2</v>
      </c>
      <c r="H22" s="1386">
        <v>
40</v>
      </c>
      <c r="J22" s="1989" t="s">
        <v>
3190</v>
      </c>
      <c r="K22" s="1989" t="s">
        <v>
3162</v>
      </c>
      <c r="L22" s="1989" t="s">
        <v>
3189</v>
      </c>
      <c r="M22" s="1989" t="s">
        <v>
3188</v>
      </c>
    </row>
    <row r="23" spans="1:13" ht="18" customHeight="1">
      <c r="A23" s="1994" t="s">
        <v>
3190</v>
      </c>
      <c r="B23" s="1458" t="s">
        <v>
3165</v>
      </c>
      <c r="C23" s="1386">
        <v>
19</v>
      </c>
      <c r="D23" s="1996">
        <v>
626</v>
      </c>
      <c r="E23" s="1997" t="s">
        <v>
3187</v>
      </c>
      <c r="F23" s="1458" t="s">
        <v>
3165</v>
      </c>
      <c r="G23" s="1390">
        <v>
1</v>
      </c>
      <c r="H23" s="1386">
        <v>
30</v>
      </c>
      <c r="J23" s="1989" t="s">
        <v>
3190</v>
      </c>
      <c r="K23" s="1989" t="s">
        <v>
3162</v>
      </c>
      <c r="L23" s="1989" t="s">
        <v>
3185</v>
      </c>
      <c r="M23" s="1989" t="s">
        <v>
3162</v>
      </c>
    </row>
    <row r="24" spans="1:13" ht="18" customHeight="1">
      <c r="A24" s="2000" t="s">
        <v>
3186</v>
      </c>
      <c r="B24" s="1458" t="s">
        <v>
3165</v>
      </c>
      <c r="C24" s="1386">
        <v>
3</v>
      </c>
      <c r="D24" s="1996">
        <v>
80</v>
      </c>
      <c r="E24" s="5599" t="s">
        <v>
3184</v>
      </c>
      <c r="F24" s="4690"/>
      <c r="G24" s="1390">
        <v>
1</v>
      </c>
      <c r="H24" s="1386">
        <v>
50</v>
      </c>
      <c r="J24" s="1989" t="s">
        <v>
3186</v>
      </c>
      <c r="K24" s="1989" t="s">
        <v>
3162</v>
      </c>
      <c r="L24" s="1989" t="s">
        <v>
3182</v>
      </c>
      <c r="M24" s="1999" t="s">
        <v>
3177</v>
      </c>
    </row>
    <row r="25" spans="1:13" ht="18" customHeight="1">
      <c r="A25" s="2000" t="s">
        <v>
3183</v>
      </c>
      <c r="B25" s="1458" t="s">
        <v>
3165</v>
      </c>
      <c r="C25" s="1386">
        <v>
23</v>
      </c>
      <c r="D25" s="1996">
        <v>
648</v>
      </c>
      <c r="E25" s="1997" t="s">
        <v>
3180</v>
      </c>
      <c r="F25" s="1458" t="s">
        <v>
3165</v>
      </c>
      <c r="G25" s="1390">
        <v>
5</v>
      </c>
      <c r="H25" s="1386">
        <v>
116</v>
      </c>
      <c r="J25" s="1989" t="s">
        <v>
3183</v>
      </c>
      <c r="K25" s="1989" t="s">
        <v>
3162</v>
      </c>
      <c r="L25" s="1989" t="s">
        <v>
3178</v>
      </c>
      <c r="M25" s="1989" t="s">
        <v>
3177</v>
      </c>
    </row>
    <row r="26" spans="1:13" ht="18" customHeight="1">
      <c r="A26" s="1998" t="s">
        <v>
3181</v>
      </c>
      <c r="B26" s="1458" t="s">
        <v>
3165</v>
      </c>
      <c r="C26" s="1386">
        <v>
5</v>
      </c>
      <c r="D26" s="1996">
        <v>
64</v>
      </c>
      <c r="E26" s="1995" t="s">
        <v>
3176</v>
      </c>
      <c r="F26" s="1458" t="s">
        <v>
3166</v>
      </c>
      <c r="G26" s="1390">
        <v>
1</v>
      </c>
      <c r="H26" s="1386">
        <v>
35</v>
      </c>
      <c r="J26" s="1989" t="s">
        <v>
3179</v>
      </c>
      <c r="K26" s="1989" t="s">
        <v>
3162</v>
      </c>
      <c r="L26" s="1989" t="s">
        <v>
3174</v>
      </c>
      <c r="M26" s="1989" t="s">
        <v>
3162</v>
      </c>
    </row>
    <row r="27" spans="1:13" ht="18" customHeight="1">
      <c r="A27" s="1994" t="s">
        <v>
3175</v>
      </c>
      <c r="B27" s="1458" t="s">
        <v>
3165</v>
      </c>
      <c r="C27" s="1386">
        <v>
2</v>
      </c>
      <c r="D27" s="1996">
        <v>
21</v>
      </c>
      <c r="E27" s="1515" t="s">
        <v>
3172</v>
      </c>
      <c r="F27" s="1458" t="s">
        <v>
3165</v>
      </c>
      <c r="G27" s="1390">
        <v>
142</v>
      </c>
      <c r="H27" s="1386">
        <v>
690</v>
      </c>
      <c r="J27" s="1989" t="s">
        <v>
3175</v>
      </c>
      <c r="K27" s="1989" t="s">
        <v>
3162</v>
      </c>
      <c r="L27" s="1989" t="s">
        <v>
3172</v>
      </c>
      <c r="M27" s="1989" t="s">
        <v>
3162</v>
      </c>
    </row>
    <row r="28" spans="1:13" ht="18" customHeight="1">
      <c r="A28" s="1994" t="s">
        <v>
3173</v>
      </c>
      <c r="B28" s="1458" t="s">
        <v>
3165</v>
      </c>
      <c r="C28" s="1386">
        <v>
5</v>
      </c>
      <c r="D28" s="1993" t="s">
        <v>
3171</v>
      </c>
      <c r="E28" s="1515" t="s">
        <v>
3170</v>
      </c>
      <c r="F28" s="1458" t="s">
        <v>
3165</v>
      </c>
      <c r="G28" s="1390">
        <v>
5</v>
      </c>
      <c r="H28" s="1386">
        <v>
24</v>
      </c>
      <c r="J28" s="1989" t="s">
        <v>
3173</v>
      </c>
      <c r="K28" s="1989" t="s">
        <v>
3162</v>
      </c>
      <c r="L28" s="1989" t="s">
        <v>
3168</v>
      </c>
      <c r="M28" s="1989" t="s">
        <v>
3162</v>
      </c>
    </row>
    <row r="29" spans="1:13" ht="18" customHeight="1">
      <c r="A29" s="1994" t="s">
        <v>
3169</v>
      </c>
      <c r="B29" s="1458" t="s">
        <v>
3165</v>
      </c>
      <c r="C29" s="1386">
        <v>
2</v>
      </c>
      <c r="D29" s="1993" t="s">
        <v>
3171</v>
      </c>
      <c r="E29" s="4196" t="s">
        <v>
3163</v>
      </c>
      <c r="F29" s="1598" t="s">
        <v>
3165</v>
      </c>
      <c r="G29" s="1976">
        <v>
1</v>
      </c>
      <c r="H29" s="1976">
        <v>
51</v>
      </c>
      <c r="J29" s="1990" t="s">
        <v>
3169</v>
      </c>
      <c r="K29" s="1989" t="s">
        <v>
3162</v>
      </c>
      <c r="L29" s="1989" t="s">
        <v>
3163</v>
      </c>
      <c r="M29" s="1989" t="s">
        <v>
3162</v>
      </c>
    </row>
    <row r="30" spans="1:13" ht="18" customHeight="1">
      <c r="A30" s="1992" t="s">
        <v>
3167</v>
      </c>
      <c r="B30" s="594" t="s">
        <v>
3166</v>
      </c>
      <c r="C30" s="1645">
        <v>
1</v>
      </c>
      <c r="D30" s="1991">
        <v>
25</v>
      </c>
      <c r="E30" s="2392"/>
      <c r="F30" s="4197"/>
      <c r="G30" s="1647"/>
      <c r="H30" s="4198"/>
      <c r="J30" s="1990" t="s">
        <v>
3164</v>
      </c>
      <c r="K30" s="1989" t="s">
        <v>
3162</v>
      </c>
      <c r="L30" s="4195"/>
      <c r="M30" s="4195"/>
    </row>
    <row r="31" spans="1:13" s="83" customFormat="1" ht="15" customHeight="1">
      <c r="A31" s="1540" t="s">
        <v>
3161</v>
      </c>
      <c r="B31" s="1540"/>
      <c r="C31" s="1540"/>
      <c r="D31" s="1540"/>
      <c r="E31" s="49"/>
      <c r="F31" s="49"/>
      <c r="G31" s="49"/>
      <c r="H31" s="49"/>
      <c r="L31" s="24"/>
      <c r="M31" s="363"/>
    </row>
    <row r="32" spans="1:13" s="83" customFormat="1" ht="15" customHeight="1">
      <c r="A32" s="1540" t="s">
        <v>
3160</v>
      </c>
      <c r="B32" s="1540"/>
      <c r="C32" s="1540"/>
      <c r="D32" s="1540"/>
      <c r="F32" s="49"/>
      <c r="G32" s="1644"/>
      <c r="H32" s="1644"/>
      <c r="L32" s="24"/>
      <c r="M32" s="363"/>
    </row>
    <row r="33" spans="1:13" s="83" customFormat="1" ht="15" customHeight="1">
      <c r="A33" s="1540" t="s">
        <v>
3159</v>
      </c>
      <c r="B33" s="1540"/>
      <c r="C33" s="1540"/>
      <c r="D33" s="1540"/>
      <c r="E33" s="1540"/>
      <c r="M33" s="49"/>
    </row>
    <row r="34" spans="1:13" s="83" customFormat="1" ht="15" customHeight="1">
      <c r="A34" s="1540" t="s">
        <v>
3158</v>
      </c>
      <c r="B34" s="1540"/>
      <c r="C34" s="1540"/>
      <c r="D34" s="1540"/>
      <c r="E34" s="1540"/>
      <c r="M34" s="49"/>
    </row>
    <row r="35" spans="1:13" s="83" customFormat="1" ht="15" customHeight="1">
      <c r="A35" s="49" t="s">
        <v>
3157</v>
      </c>
      <c r="C35" s="119"/>
      <c r="D35" s="119"/>
      <c r="E35" s="1988"/>
      <c r="F35" s="104"/>
      <c r="M35" s="49"/>
    </row>
    <row r="36" spans="1:13">
      <c r="L36" s="83"/>
      <c r="M36" s="49"/>
    </row>
    <row r="37" spans="1:13">
      <c r="L37" s="83"/>
      <c r="M37" s="49"/>
    </row>
  </sheetData>
  <mergeCells count="7">
    <mergeCell ref="E24:F24"/>
    <mergeCell ref="A1:D1"/>
    <mergeCell ref="A2:D2"/>
    <mergeCell ref="A6:B6"/>
    <mergeCell ref="E6:F6"/>
    <mergeCell ref="A7:B7"/>
    <mergeCell ref="A3:H3"/>
  </mergeCells>
  <phoneticPr fontId="25"/>
  <pageMargins left="0.70866141732283472" right="0.70866141732283472" top="0.74803149606299213" bottom="0.74803149606299213" header="0.31496062992125984" footer="0.3149606299212598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pageSetUpPr fitToPage="1"/>
  </sheetPr>
  <dimension ref="A1:E17"/>
  <sheetViews>
    <sheetView zoomScaleNormal="100" zoomScaleSheetLayoutView="100" workbookViewId="0">
      <selection activeCell="B23" sqref="B23"/>
    </sheetView>
  </sheetViews>
  <sheetFormatPr defaultColWidth="9" defaultRowHeight="13.5"/>
  <cols>
    <col min="1" max="1" width="33.625" style="79" customWidth="1"/>
    <col min="2" max="2" width="35.625" style="78" customWidth="1"/>
    <col min="3" max="5" width="19.625" style="78" customWidth="1"/>
    <col min="6" max="16384" width="9" style="78"/>
  </cols>
  <sheetData>
    <row r="1" spans="1:5" s="1482" customFormat="1" ht="20.100000000000001" customHeight="1">
      <c r="A1" s="4569" t="str">
        <f>
HYPERLINK("#目次!A1","【目次に戻る】")</f>
        <v>
【目次に戻る】</v>
      </c>
      <c r="B1" s="4569"/>
      <c r="C1" s="4569"/>
      <c r="D1" s="4569"/>
      <c r="E1" s="2597"/>
    </row>
    <row r="2" spans="1:5" s="1482" customFormat="1" ht="20.100000000000001" customHeight="1">
      <c r="A2" s="4569" t="str">
        <f>
HYPERLINK("#業務所管課別目次!A1","【業務所管課別目次に戻る】")</f>
        <v>
【業務所管課別目次に戻る】</v>
      </c>
      <c r="B2" s="4569"/>
      <c r="C2" s="4569"/>
      <c r="D2" s="4569"/>
      <c r="E2" s="2597"/>
    </row>
    <row r="3" spans="1:5" ht="26.1" customHeight="1">
      <c r="A3" s="4574" t="s">
        <v>
6917</v>
      </c>
      <c r="B3" s="4574"/>
      <c r="C3" s="4574"/>
      <c r="D3" s="4574"/>
      <c r="E3" s="4574"/>
    </row>
    <row r="4" spans="1:5" s="82" customFormat="1" ht="15" customHeight="1">
      <c r="A4" s="104"/>
      <c r="B4" s="104"/>
      <c r="C4" s="104"/>
      <c r="D4" s="104"/>
      <c r="E4" s="104"/>
    </row>
    <row r="5" spans="1:5" s="82" customFormat="1" ht="15" customHeight="1" thickBot="1">
      <c r="A5" s="2617" t="s">
        <v>
4045</v>
      </c>
      <c r="B5" s="49"/>
      <c r="D5" s="49"/>
      <c r="E5" s="3500" t="s">
        <v>
9021</v>
      </c>
    </row>
    <row r="6" spans="1:5" s="85" customFormat="1" ht="18" customHeight="1" thickTop="1">
      <c r="A6" s="2632" t="s">
        <v>
4515</v>
      </c>
      <c r="B6" s="2607" t="s">
        <v>
4516</v>
      </c>
      <c r="C6" s="2633" t="s">
        <v>
4517</v>
      </c>
      <c r="D6" s="2634" t="s">
        <v>
4518</v>
      </c>
      <c r="E6" s="2634" t="s">
        <v>
4519</v>
      </c>
    </row>
    <row r="7" spans="1:5" s="85" customFormat="1" ht="18" customHeight="1">
      <c r="A7" s="2692" t="s">
        <v>
4520</v>
      </c>
      <c r="B7" s="2693" t="s">
        <v>
4521</v>
      </c>
      <c r="C7" s="22">
        <v>
26</v>
      </c>
      <c r="D7" s="2436">
        <v>
19.8</v>
      </c>
      <c r="E7" s="22">
        <v>
7</v>
      </c>
    </row>
    <row r="8" spans="1:5" s="85" customFormat="1" ht="18" customHeight="1">
      <c r="A8" s="2692" t="s">
        <v>
4522</v>
      </c>
      <c r="B8" s="2693" t="s">
        <v>
4523</v>
      </c>
      <c r="C8" s="22">
        <v>
20</v>
      </c>
      <c r="D8" s="2436">
        <v>
15.5</v>
      </c>
      <c r="E8" s="22">
        <v>
7</v>
      </c>
    </row>
    <row r="9" spans="1:5" s="85" customFormat="1" ht="18" customHeight="1">
      <c r="A9" s="2692" t="s">
        <v>
4524</v>
      </c>
      <c r="B9" s="2693" t="s">
        <v>
4523</v>
      </c>
      <c r="C9" s="22">
        <v>
20</v>
      </c>
      <c r="D9" s="2436">
        <v>
18.3</v>
      </c>
      <c r="E9" s="22">
        <v>
8</v>
      </c>
    </row>
    <row r="10" spans="1:5" s="85" customFormat="1" ht="18" customHeight="1">
      <c r="A10" s="2692" t="s">
        <v>
4525</v>
      </c>
      <c r="B10" s="2693" t="s">
        <v>
4526</v>
      </c>
      <c r="C10" s="22">
        <v>
20</v>
      </c>
      <c r="D10" s="2436">
        <v>
17.399999999999999</v>
      </c>
      <c r="E10" s="22">
        <v>
7</v>
      </c>
    </row>
    <row r="11" spans="1:5" s="85" customFormat="1" ht="18" customHeight="1">
      <c r="A11" s="2692" t="s">
        <v>
4527</v>
      </c>
      <c r="B11" s="2693" t="s">
        <v>
4526</v>
      </c>
      <c r="C11" s="22">
        <v>
20</v>
      </c>
      <c r="D11" s="2436">
        <v>
15.5</v>
      </c>
      <c r="E11" s="22">
        <v>
9</v>
      </c>
    </row>
    <row r="12" spans="1:5" s="85" customFormat="1" ht="18" customHeight="1">
      <c r="A12" s="2692" t="s">
        <v>
4528</v>
      </c>
      <c r="B12" s="2693" t="s">
        <v>
4526</v>
      </c>
      <c r="C12" s="22">
        <v>
20</v>
      </c>
      <c r="D12" s="2436">
        <v>
20.2</v>
      </c>
      <c r="E12" s="22">
        <v>
5</v>
      </c>
    </row>
    <row r="13" spans="1:5" s="85" customFormat="1" ht="18" customHeight="1">
      <c r="A13" s="2692" t="s">
        <v>
4529</v>
      </c>
      <c r="B13" s="2693" t="s">
        <v>
4526</v>
      </c>
      <c r="C13" s="22">
        <v>
20</v>
      </c>
      <c r="D13" s="2436">
        <v>
12.9</v>
      </c>
      <c r="E13" s="22">
        <v>
7</v>
      </c>
    </row>
    <row r="14" spans="1:5" s="85" customFormat="1" ht="18" customHeight="1">
      <c r="A14" s="2692" t="s">
        <v>
9721</v>
      </c>
      <c r="B14" s="2693" t="s">
        <v>
4832</v>
      </c>
      <c r="C14" s="22">
        <v>
20</v>
      </c>
      <c r="D14" s="2436">
        <v>
7.2</v>
      </c>
      <c r="E14" s="22">
        <v>
7</v>
      </c>
    </row>
    <row r="15" spans="1:5" s="85" customFormat="1" ht="18" customHeight="1">
      <c r="A15" s="2695" t="s">
        <v>
4530</v>
      </c>
      <c r="B15" s="2696" t="s">
        <v>
4531</v>
      </c>
      <c r="C15" s="2539">
        <v>
20</v>
      </c>
      <c r="D15" s="2699">
        <v>
11.7</v>
      </c>
      <c r="E15" s="2539">
        <v>
7</v>
      </c>
    </row>
    <row r="16" spans="1:5" s="105" customFormat="1" ht="15" customHeight="1">
      <c r="A16" s="4085" t="s">
        <v>
9509</v>
      </c>
      <c r="B16" s="106"/>
      <c r="C16" s="106"/>
      <c r="D16" s="106"/>
    </row>
    <row r="17" spans="1:5" s="105" customFormat="1" ht="15" customHeight="1">
      <c r="A17" s="2617" t="s">
        <v>
9254</v>
      </c>
      <c r="B17" s="106"/>
      <c r="C17" s="106"/>
      <c r="D17" s="106"/>
      <c r="E17" s="106"/>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pageSetUpPr fitToPage="1"/>
  </sheetPr>
  <dimension ref="A1:D12"/>
  <sheetViews>
    <sheetView zoomScaleNormal="100" zoomScaleSheetLayoutView="100" workbookViewId="0">
      <selection activeCell="B23" sqref="B23"/>
    </sheetView>
  </sheetViews>
  <sheetFormatPr defaultColWidth="9" defaultRowHeight="13.5"/>
  <cols>
    <col min="1" max="1" width="33.625" style="79" customWidth="1"/>
    <col min="2" max="4" width="30.625" style="78" customWidth="1"/>
    <col min="5" max="16384" width="9" style="78"/>
  </cols>
  <sheetData>
    <row r="1" spans="1:4" s="1482" customFormat="1" ht="20.100000000000001" customHeight="1">
      <c r="A1" s="4569" t="str">
        <f>
HYPERLINK("#目次!A1","【目次に戻る】")</f>
        <v>
【目次に戻る】</v>
      </c>
      <c r="B1" s="4569"/>
      <c r="C1" s="4569"/>
      <c r="D1" s="2597"/>
    </row>
    <row r="2" spans="1:4" s="1482" customFormat="1" ht="20.100000000000001" customHeight="1">
      <c r="A2" s="4569" t="str">
        <f>
HYPERLINK("#業務所管課別目次!A1","【業務所管課別目次に戻る】")</f>
        <v>
【業務所管課別目次に戻る】</v>
      </c>
      <c r="B2" s="4569"/>
      <c r="C2" s="4569"/>
      <c r="D2" s="2597"/>
    </row>
    <row r="3" spans="1:4" ht="26.1" customHeight="1">
      <c r="A3" s="4574" t="s">
        <v>
6918</v>
      </c>
      <c r="B3" s="4574"/>
      <c r="C3" s="4574"/>
      <c r="D3" s="4574"/>
    </row>
    <row r="4" spans="1:4" s="82" customFormat="1" ht="15" customHeight="1">
      <c r="A4" s="104"/>
      <c r="B4" s="104"/>
      <c r="C4" s="104"/>
      <c r="D4" s="104"/>
    </row>
    <row r="5" spans="1:4" s="82" customFormat="1" ht="15" customHeight="1" thickBot="1">
      <c r="A5" s="2617" t="s">
        <v>
4045</v>
      </c>
      <c r="C5" s="49"/>
      <c r="D5" s="3500" t="s">
        <v>
9021</v>
      </c>
    </row>
    <row r="6" spans="1:4" s="85" customFormat="1" ht="18" customHeight="1" thickTop="1">
      <c r="A6" s="2615" t="s">
        <v>
4515</v>
      </c>
      <c r="B6" s="2619" t="s">
        <v>
4517</v>
      </c>
      <c r="C6" s="2605" t="s">
        <v>
4518</v>
      </c>
      <c r="D6" s="2605" t="s">
        <v>
4519</v>
      </c>
    </row>
    <row r="7" spans="1:4" s="85" customFormat="1" ht="18" customHeight="1">
      <c r="A7" s="2697" t="s">
        <v>
4533</v>
      </c>
      <c r="B7" s="22" t="s">
        <v>
9673</v>
      </c>
      <c r="C7" s="2436">
        <v>
10</v>
      </c>
      <c r="D7" s="22">
        <v>
5</v>
      </c>
    </row>
    <row r="8" spans="1:4" s="85" customFormat="1" ht="18" customHeight="1">
      <c r="A8" s="2552" t="s">
        <v>
4525</v>
      </c>
      <c r="B8" s="22" t="s">
        <v>
9673</v>
      </c>
      <c r="C8" s="2436">
        <v>
10.9</v>
      </c>
      <c r="D8" s="22">
        <v>
3</v>
      </c>
    </row>
    <row r="9" spans="1:4" s="85" customFormat="1" ht="18" customHeight="1">
      <c r="A9" s="2552" t="s">
        <v>
4534</v>
      </c>
      <c r="B9" s="22" t="s">
        <v>
9673</v>
      </c>
      <c r="C9" s="2436">
        <v>
7.9</v>
      </c>
      <c r="D9" s="22">
        <v>
6</v>
      </c>
    </row>
    <row r="10" spans="1:4" s="85" customFormat="1" ht="18" customHeight="1">
      <c r="A10" s="2698" t="s">
        <v>
4535</v>
      </c>
      <c r="B10" s="2539" t="s">
        <v>
9673</v>
      </c>
      <c r="C10" s="2699">
        <v>
9.5</v>
      </c>
      <c r="D10" s="2539">
        <v>
7</v>
      </c>
    </row>
    <row r="11" spans="1:4" s="105" customFormat="1" ht="15" customHeight="1">
      <c r="A11" s="4085" t="s">
        <v>
9509</v>
      </c>
      <c r="B11" s="106"/>
      <c r="C11" s="106"/>
      <c r="D11" s="106"/>
    </row>
    <row r="12" spans="1:4" s="105" customFormat="1" ht="15" customHeight="1">
      <c r="A12" s="3863" t="s">
        <v>
9254</v>
      </c>
      <c r="B12" s="106"/>
      <c r="C12" s="106"/>
      <c r="D12"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pageSetUpPr fitToPage="1"/>
  </sheetPr>
  <dimension ref="A1:E19"/>
  <sheetViews>
    <sheetView zoomScaleNormal="100" zoomScaleSheetLayoutView="100" workbookViewId="0">
      <selection activeCell="B23" sqref="B23"/>
    </sheetView>
  </sheetViews>
  <sheetFormatPr defaultColWidth="9" defaultRowHeight="13.5"/>
  <cols>
    <col min="1" max="1" width="45.625" style="79" customWidth="1"/>
    <col min="2" max="2" width="16.625" style="78" customWidth="1"/>
    <col min="3" max="3" width="3.625" style="78" customWidth="1"/>
    <col min="4" max="4" width="45.625" style="78" customWidth="1"/>
    <col min="5" max="5" width="16.625" style="78" customWidth="1"/>
    <col min="6" max="16384" width="9" style="78"/>
  </cols>
  <sheetData>
    <row r="1" spans="1:5" s="1482" customFormat="1" ht="20.100000000000001" customHeight="1">
      <c r="A1" s="4569" t="str">
        <f>
HYPERLINK("#目次!A1","【目次に戻る】")</f>
        <v>
【目次に戻る】</v>
      </c>
      <c r="B1" s="4569"/>
      <c r="C1" s="4569"/>
      <c r="D1" s="4569"/>
      <c r="E1" s="2597"/>
    </row>
    <row r="2" spans="1:5" s="1482" customFormat="1" ht="20.100000000000001" customHeight="1">
      <c r="A2" s="4569" t="str">
        <f>
HYPERLINK("#業務所管課別目次!A1","【業務所管課別目次に戻る】")</f>
        <v>
【業務所管課別目次に戻る】</v>
      </c>
      <c r="B2" s="4569"/>
      <c r="C2" s="4569"/>
      <c r="D2" s="4569"/>
      <c r="E2" s="2597"/>
    </row>
    <row r="3" spans="1:5" ht="26.1" customHeight="1">
      <c r="A3" s="4574" t="s">
        <v>
6919</v>
      </c>
      <c r="B3" s="4574"/>
      <c r="C3" s="4574"/>
      <c r="D3" s="4574"/>
      <c r="E3" s="4574"/>
    </row>
    <row r="4" spans="1:5" s="82" customFormat="1" ht="15" customHeight="1">
      <c r="A4" s="104"/>
      <c r="B4" s="104"/>
      <c r="C4" s="104"/>
      <c r="D4" s="104"/>
      <c r="E4" s="104"/>
    </row>
    <row r="5" spans="1:5" s="82" customFormat="1" ht="15" customHeight="1" thickBot="1">
      <c r="A5" s="2617" t="s">
        <v>
4045</v>
      </c>
      <c r="D5" s="49"/>
      <c r="E5" s="3500" t="s">
        <v>
9021</v>
      </c>
    </row>
    <row r="6" spans="1:5" s="85" customFormat="1" ht="18" customHeight="1" thickTop="1">
      <c r="A6" s="2632" t="s">
        <v>
4515</v>
      </c>
      <c r="B6" s="2633" t="s">
        <v>
4517</v>
      </c>
      <c r="C6" s="2635"/>
      <c r="D6" s="2700" t="s">
        <v>
4515</v>
      </c>
      <c r="E6" s="2634" t="s">
        <v>
4517</v>
      </c>
    </row>
    <row r="7" spans="1:5" s="85" customFormat="1" ht="18" customHeight="1">
      <c r="A7" s="2701" t="s">
        <v>
4536</v>
      </c>
      <c r="B7" s="4214">
        <v>
5</v>
      </c>
      <c r="C7" s="22"/>
      <c r="D7" s="4217" t="s">
        <v>
9732</v>
      </c>
      <c r="E7" s="4214">
        <v>
8</v>
      </c>
    </row>
    <row r="8" spans="1:5" s="85" customFormat="1" ht="18" customHeight="1">
      <c r="A8" s="2702" t="s">
        <v>
4538</v>
      </c>
      <c r="B8" s="4215">
        <v>
7</v>
      </c>
      <c r="C8" s="22"/>
      <c r="D8" s="4218" t="s">
        <v>
9733</v>
      </c>
      <c r="E8" s="4215">
        <v>
4</v>
      </c>
    </row>
    <row r="9" spans="1:5" s="85" customFormat="1" ht="18" customHeight="1">
      <c r="A9" s="2702" t="s">
        <v>
4540</v>
      </c>
      <c r="B9" s="4215">
        <v>
7</v>
      </c>
      <c r="C9" s="22"/>
      <c r="D9" s="4218" t="s">
        <v>
9724</v>
      </c>
      <c r="E9" s="4215">
        <v>
5</v>
      </c>
    </row>
    <row r="10" spans="1:5" s="85" customFormat="1" ht="18" customHeight="1">
      <c r="A10" s="2702" t="s">
        <v>
4542</v>
      </c>
      <c r="B10" s="4215">
        <v>
7</v>
      </c>
      <c r="C10" s="22"/>
      <c r="D10" s="4218" t="s">
        <v>
9730</v>
      </c>
      <c r="E10" s="4215">
        <v>
5</v>
      </c>
    </row>
    <row r="11" spans="1:5" s="85" customFormat="1" ht="18" customHeight="1">
      <c r="A11" s="2702" t="s">
        <v>
4543</v>
      </c>
      <c r="B11" s="4215">
        <v>
5</v>
      </c>
      <c r="C11" s="22"/>
      <c r="D11" s="4219" t="s">
        <v>
9734</v>
      </c>
      <c r="E11" s="4215">
        <v>
5</v>
      </c>
    </row>
    <row r="12" spans="1:5" s="85" customFormat="1" ht="18" customHeight="1">
      <c r="A12" s="2702" t="s">
        <v>
4544</v>
      </c>
      <c r="B12" s="4215">
        <v>
7</v>
      </c>
      <c r="C12" s="22"/>
      <c r="D12" s="4218" t="s">
        <v>
9735</v>
      </c>
      <c r="E12" s="4215">
        <v>
5</v>
      </c>
    </row>
    <row r="13" spans="1:5" s="85" customFormat="1" ht="18" customHeight="1">
      <c r="A13" s="2774" t="s">
        <v>
4537</v>
      </c>
      <c r="B13" s="4215">
        <v>
11</v>
      </c>
      <c r="C13" s="22"/>
      <c r="D13" s="2774" t="s">
        <v>
9725</v>
      </c>
      <c r="E13" s="4215">
        <v>
7</v>
      </c>
    </row>
    <row r="14" spans="1:5" s="85" customFormat="1" ht="18" customHeight="1">
      <c r="A14" s="2774" t="s">
        <v>
4539</v>
      </c>
      <c r="B14" s="4215">
        <v>
6</v>
      </c>
      <c r="C14" s="22"/>
      <c r="D14" s="2774" t="s">
        <v>
9726</v>
      </c>
      <c r="E14" s="4215">
        <v>
4</v>
      </c>
    </row>
    <row r="15" spans="1:5" s="85" customFormat="1" ht="18" customHeight="1">
      <c r="A15" s="2774" t="s">
        <v>
4541</v>
      </c>
      <c r="B15" s="4215">
        <v>
3</v>
      </c>
      <c r="C15" s="22"/>
      <c r="D15" s="2774" t="s">
        <v>
9727</v>
      </c>
      <c r="E15" s="4215">
        <v>
4</v>
      </c>
    </row>
    <row r="16" spans="1:5" s="85" customFormat="1" ht="18" customHeight="1">
      <c r="A16" s="2702" t="s">
        <v>
9722</v>
      </c>
      <c r="B16" s="4215">
        <v>
7</v>
      </c>
      <c r="C16" s="22"/>
      <c r="D16" s="2774" t="s">
        <v>
9728</v>
      </c>
      <c r="E16" s="4215">
        <v>
5</v>
      </c>
    </row>
    <row r="17" spans="1:5" s="85" customFormat="1" ht="18" customHeight="1">
      <c r="A17" s="2702" t="s">
        <v>
9723</v>
      </c>
      <c r="B17" s="4215">
        <v>
4</v>
      </c>
      <c r="C17" s="22"/>
      <c r="D17" s="2774" t="s">
        <v>
9729</v>
      </c>
      <c r="E17" s="4215">
        <v>
4</v>
      </c>
    </row>
    <row r="18" spans="1:5" s="85" customFormat="1" ht="18" customHeight="1">
      <c r="A18" s="4220" t="s">
        <v>
9731</v>
      </c>
      <c r="B18" s="4216">
        <v>
5</v>
      </c>
      <c r="C18" s="22"/>
      <c r="D18" s="2775"/>
      <c r="E18" s="4216"/>
    </row>
    <row r="19" spans="1:5" s="105" customFormat="1" ht="15" customHeight="1">
      <c r="A19" s="3863" t="s">
        <v>
9254</v>
      </c>
      <c r="B19" s="106"/>
      <c r="C19" s="106"/>
      <c r="D19" s="106"/>
      <c r="E19" s="106"/>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pageSetUpPr fitToPage="1"/>
  </sheetPr>
  <dimension ref="A1:J37"/>
  <sheetViews>
    <sheetView zoomScaleNormal="100" zoomScaleSheetLayoutView="100" workbookViewId="0">
      <selection activeCell="B23" sqref="B23"/>
    </sheetView>
  </sheetViews>
  <sheetFormatPr defaultColWidth="9" defaultRowHeight="13.5"/>
  <cols>
    <col min="1" max="1" width="22.625" style="79" customWidth="1"/>
    <col min="2" max="2" width="16.625" style="78" customWidth="1"/>
    <col min="3" max="3" width="13.625" style="78" customWidth="1"/>
    <col min="4" max="4" width="9.625" style="78" customWidth="1"/>
    <col min="5" max="5" width="3.625" style="78" customWidth="1"/>
    <col min="6" max="6" width="22.625" style="78" customWidth="1"/>
    <col min="7" max="7" width="16.625" style="78" customWidth="1"/>
    <col min="8" max="8" width="13.625" style="78" customWidth="1"/>
    <col min="9" max="9" width="9.625" style="78" customWidth="1"/>
    <col min="10" max="16384" width="9" style="78"/>
  </cols>
  <sheetData>
    <row r="1" spans="1:10" s="1482" customFormat="1" ht="20.100000000000001" customHeight="1">
      <c r="A1" s="4569" t="str">
        <f>
HYPERLINK("#目次!A1","【目次に戻る】")</f>
        <v>
【目次に戻る】</v>
      </c>
      <c r="B1" s="4569"/>
      <c r="C1" s="4569"/>
      <c r="D1" s="4569"/>
      <c r="E1" s="4569"/>
      <c r="F1" s="4569"/>
      <c r="G1" s="2597"/>
    </row>
    <row r="2" spans="1:10" s="1482" customFormat="1" ht="20.100000000000001" customHeight="1">
      <c r="A2" s="4569" t="str">
        <f>
HYPERLINK("#業務所管課別目次!A1","【業務所管課別目次に戻る】")</f>
        <v>
【業務所管課別目次に戻る】</v>
      </c>
      <c r="B2" s="4569"/>
      <c r="C2" s="4569"/>
      <c r="D2" s="4569"/>
      <c r="E2" s="4569"/>
      <c r="F2" s="4569"/>
      <c r="G2" s="2597"/>
    </row>
    <row r="3" spans="1:10" ht="26.1" customHeight="1">
      <c r="A3" s="4574" t="s">
        <v>
6920</v>
      </c>
      <c r="B3" s="4574"/>
      <c r="C3" s="4574"/>
      <c r="D3" s="4574"/>
      <c r="E3" s="4574"/>
      <c r="F3" s="4574"/>
      <c r="G3" s="4574"/>
      <c r="H3" s="4574"/>
      <c r="I3" s="4574"/>
    </row>
    <row r="4" spans="1:10" s="82" customFormat="1" ht="15" customHeight="1">
      <c r="A4" s="104"/>
      <c r="B4" s="104"/>
      <c r="C4" s="104"/>
      <c r="D4" s="104"/>
      <c r="E4" s="104"/>
      <c r="F4" s="104"/>
      <c r="G4" s="104"/>
      <c r="H4" s="104"/>
      <c r="I4" s="104"/>
      <c r="J4" s="104"/>
    </row>
    <row r="5" spans="1:10" s="102" customFormat="1" ht="20.100000000000001" customHeight="1">
      <c r="A5" s="4600" t="s">
        <v>
4545</v>
      </c>
      <c r="B5" s="4600"/>
      <c r="C5" s="4600"/>
      <c r="D5" s="4600"/>
      <c r="E5" s="4600"/>
      <c r="F5" s="4600"/>
      <c r="G5" s="4600"/>
      <c r="H5" s="4600"/>
      <c r="I5" s="4600"/>
      <c r="J5" s="2513"/>
    </row>
    <row r="6" spans="1:10" s="82" customFormat="1" ht="15" customHeight="1" thickBot="1">
      <c r="A6" s="2617" t="s">
        <v>
4169</v>
      </c>
      <c r="B6" s="49"/>
      <c r="F6" s="49"/>
      <c r="I6" s="3500" t="s">
        <v>
9021</v>
      </c>
    </row>
    <row r="7" spans="1:10" s="85" customFormat="1" ht="18" customHeight="1" thickTop="1">
      <c r="A7" s="2632" t="s">
        <v>
4192</v>
      </c>
      <c r="B7" s="2607" t="s">
        <v>
4193</v>
      </c>
      <c r="C7" s="2633" t="s">
        <v>
6122</v>
      </c>
      <c r="D7" s="2634" t="s">
        <v>
3252</v>
      </c>
      <c r="E7" s="2635"/>
      <c r="F7" s="2632" t="s">
        <v>
4192</v>
      </c>
      <c r="G7" s="2607" t="s">
        <v>
4193</v>
      </c>
      <c r="H7" s="2633" t="s">
        <v>
6122</v>
      </c>
      <c r="I7" s="2634" t="s">
        <v>
3252</v>
      </c>
    </row>
    <row r="8" spans="1:10" s="85" customFormat="1" ht="18" customHeight="1">
      <c r="A8" s="2639" t="s">
        <v>
4546</v>
      </c>
      <c r="B8" s="2640" t="s">
        <v>
4547</v>
      </c>
      <c r="C8" s="2637" t="s">
        <v>
8922</v>
      </c>
      <c r="D8" s="2776">
        <v>
130</v>
      </c>
      <c r="E8" s="511"/>
      <c r="F8" s="2639" t="s">
        <v>
9817</v>
      </c>
      <c r="G8" s="2640" t="s">
        <v>
4548</v>
      </c>
      <c r="H8" s="2637" t="s">
        <v>
8932</v>
      </c>
      <c r="I8" s="2776">
        <v>
140</v>
      </c>
    </row>
    <row r="9" spans="1:10" s="85" customFormat="1" ht="18" customHeight="1">
      <c r="A9" s="2644" t="s">
        <v>
4549</v>
      </c>
      <c r="B9" s="2645" t="s">
        <v>
4550</v>
      </c>
      <c r="C9" s="2646" t="s">
        <v>
8923</v>
      </c>
      <c r="D9" s="2777">
        <v>
90</v>
      </c>
      <c r="E9" s="511"/>
      <c r="F9" s="2644" t="s">
        <v>
4551</v>
      </c>
      <c r="G9" s="2645" t="s">
        <v>
4552</v>
      </c>
      <c r="H9" s="2646" t="s">
        <v>
8933</v>
      </c>
      <c r="I9" s="2777">
        <v>
170</v>
      </c>
    </row>
    <row r="10" spans="1:10" s="85" customFormat="1" ht="18" customHeight="1">
      <c r="A10" s="2644" t="s">
        <v>
4553</v>
      </c>
      <c r="B10" s="2645" t="s">
        <v>
4554</v>
      </c>
      <c r="C10" s="2646" t="s">
        <v>
8924</v>
      </c>
      <c r="D10" s="2777">
        <v>
100</v>
      </c>
      <c r="E10" s="511"/>
      <c r="F10" s="2644" t="s">
        <v>
4555</v>
      </c>
      <c r="G10" s="2645" t="s">
        <v>
4556</v>
      </c>
      <c r="H10" s="2646" t="s">
        <v>
7742</v>
      </c>
      <c r="I10" s="2777">
        <v>
140</v>
      </c>
    </row>
    <row r="11" spans="1:10" s="85" customFormat="1" ht="18" customHeight="1">
      <c r="A11" s="2644" t="s">
        <v>
4557</v>
      </c>
      <c r="B11" s="2645" t="s">
        <v>
4558</v>
      </c>
      <c r="C11" s="2646" t="s">
        <v>
8925</v>
      </c>
      <c r="D11" s="2777">
        <v>
88</v>
      </c>
      <c r="E11" s="511"/>
      <c r="F11" s="2644" t="s">
        <v>
4559</v>
      </c>
      <c r="G11" s="2645" t="s">
        <v>
4560</v>
      </c>
      <c r="H11" s="2646" t="s">
        <v>
8934</v>
      </c>
      <c r="I11" s="2777">
        <v>
80</v>
      </c>
    </row>
    <row r="12" spans="1:10" s="85" customFormat="1" ht="18" customHeight="1">
      <c r="A12" s="2644" t="s">
        <v>
4561</v>
      </c>
      <c r="B12" s="2645" t="s">
        <v>
4562</v>
      </c>
      <c r="C12" s="2646" t="s">
        <v>
8926</v>
      </c>
      <c r="D12" s="2777">
        <v>
80</v>
      </c>
      <c r="E12" s="511"/>
      <c r="F12" s="2644" t="s">
        <v>
4563</v>
      </c>
      <c r="G12" s="2645" t="s">
        <v>
4564</v>
      </c>
      <c r="H12" s="2646" t="s">
        <v>
8935</v>
      </c>
      <c r="I12" s="2777">
        <v>
83</v>
      </c>
    </row>
    <row r="13" spans="1:10" s="85" customFormat="1" ht="18" customHeight="1">
      <c r="A13" s="2644" t="s">
        <v>
4565</v>
      </c>
      <c r="B13" s="2645" t="s">
        <v>
4566</v>
      </c>
      <c r="C13" s="2646" t="s">
        <v>
8927</v>
      </c>
      <c r="D13" s="2777">
        <v>
123</v>
      </c>
      <c r="E13" s="511"/>
      <c r="F13" s="2644" t="s">
        <v>
4567</v>
      </c>
      <c r="G13" s="2645" t="s">
        <v>
4568</v>
      </c>
      <c r="H13" s="2646" t="s">
        <v>
8936</v>
      </c>
      <c r="I13" s="2777">
        <v>
120</v>
      </c>
    </row>
    <row r="14" spans="1:10" s="85" customFormat="1" ht="18" customHeight="1">
      <c r="A14" s="2644" t="s">
        <v>
4569</v>
      </c>
      <c r="B14" s="2645" t="s">
        <v>
4570</v>
      </c>
      <c r="C14" s="2646" t="s">
        <v>
7836</v>
      </c>
      <c r="D14" s="2777">
        <v>
94</v>
      </c>
      <c r="E14" s="511"/>
      <c r="F14" s="2644" t="s">
        <v>
4571</v>
      </c>
      <c r="G14" s="2645" t="s">
        <v>
4572</v>
      </c>
      <c r="H14" s="2646" t="s">
        <v>
8937</v>
      </c>
      <c r="I14" s="2777">
        <v>
20</v>
      </c>
    </row>
    <row r="15" spans="1:10" s="85" customFormat="1" ht="18" customHeight="1">
      <c r="A15" s="2644" t="s">
        <v>
4573</v>
      </c>
      <c r="B15" s="2645" t="s">
        <v>
4574</v>
      </c>
      <c r="C15" s="2646" t="s">
        <v>
8928</v>
      </c>
      <c r="D15" s="2777">
        <v>
55</v>
      </c>
      <c r="E15" s="511"/>
      <c r="F15" s="2644" t="s">
        <v>
4575</v>
      </c>
      <c r="G15" s="2645" t="s">
        <v>
4576</v>
      </c>
      <c r="H15" s="2646" t="s">
        <v>
8938</v>
      </c>
      <c r="I15" s="2777">
        <v>
144</v>
      </c>
    </row>
    <row r="16" spans="1:10" s="85" customFormat="1" ht="18" customHeight="1">
      <c r="A16" s="2644" t="s">
        <v>
9815</v>
      </c>
      <c r="B16" s="2645" t="s">
        <v>
4577</v>
      </c>
      <c r="C16" s="2646" t="s">
        <v>
7747</v>
      </c>
      <c r="D16" s="2777">
        <v>
88</v>
      </c>
      <c r="E16" s="511"/>
      <c r="F16" s="2644" t="s">
        <v>
9816</v>
      </c>
      <c r="G16" s="2645" t="s">
        <v>
4579</v>
      </c>
      <c r="H16" s="2646" t="s">
        <v>
8939</v>
      </c>
      <c r="I16" s="2777">
        <v>
120</v>
      </c>
    </row>
    <row r="17" spans="1:10" s="85" customFormat="1" ht="18" customHeight="1">
      <c r="A17" s="2644" t="s">
        <v>
4580</v>
      </c>
      <c r="B17" s="2645" t="s">
        <v>
4581</v>
      </c>
      <c r="C17" s="2646" t="s">
        <v>
8929</v>
      </c>
      <c r="D17" s="2777">
        <v>
60</v>
      </c>
      <c r="E17" s="511"/>
      <c r="F17" s="2644" t="s">
        <v>
4582</v>
      </c>
      <c r="G17" s="2645" t="s">
        <v>
4583</v>
      </c>
      <c r="H17" s="2646" t="s">
        <v>
8940</v>
      </c>
      <c r="I17" s="2777">
        <v>
120</v>
      </c>
    </row>
    <row r="18" spans="1:10" s="85" customFormat="1" ht="18" customHeight="1">
      <c r="A18" s="2644" t="s">
        <v>
4584</v>
      </c>
      <c r="B18" s="2645" t="s">
        <v>
4585</v>
      </c>
      <c r="C18" s="2646" t="s">
        <v>
8930</v>
      </c>
      <c r="D18" s="2777">
        <v>
100</v>
      </c>
      <c r="E18" s="511"/>
      <c r="F18" s="2644"/>
      <c r="G18" s="2645"/>
      <c r="H18" s="2646"/>
      <c r="I18" s="2777"/>
    </row>
    <row r="19" spans="1:10" s="85" customFormat="1" ht="18" customHeight="1">
      <c r="A19" s="2648" t="s">
        <v>
4586</v>
      </c>
      <c r="B19" s="2649" t="s">
        <v>
4587</v>
      </c>
      <c r="C19" s="2650" t="s">
        <v>
8931</v>
      </c>
      <c r="D19" s="2778">
        <v>
74</v>
      </c>
      <c r="E19" s="511"/>
      <c r="F19" s="2648"/>
      <c r="G19" s="2649"/>
      <c r="H19" s="2650"/>
      <c r="I19" s="2778"/>
    </row>
    <row r="20" spans="1:10" s="105" customFormat="1" ht="15" customHeight="1">
      <c r="A20" s="2617" t="s">
        <v>
4488</v>
      </c>
      <c r="B20" s="106"/>
      <c r="C20" s="106"/>
      <c r="E20" s="106"/>
      <c r="F20" s="106"/>
      <c r="G20" s="106"/>
    </row>
    <row r="21" spans="1:10" s="82" customFormat="1" ht="15" customHeight="1">
      <c r="A21" s="104"/>
      <c r="B21" s="104"/>
      <c r="C21" s="104"/>
      <c r="D21" s="104"/>
      <c r="E21" s="104"/>
      <c r="F21" s="104"/>
      <c r="G21" s="104"/>
      <c r="H21" s="104"/>
      <c r="I21" s="104"/>
      <c r="J21" s="104"/>
    </row>
    <row r="22" spans="1:10" s="102" customFormat="1" ht="20.100000000000001" customHeight="1">
      <c r="A22" s="4600" t="s">
        <v>
4588</v>
      </c>
      <c r="B22" s="4600"/>
      <c r="C22" s="4600"/>
      <c r="D22" s="4600"/>
      <c r="E22" s="4600"/>
      <c r="F22" s="4600"/>
      <c r="G22" s="4600"/>
      <c r="H22" s="4600"/>
      <c r="I22" s="4600"/>
      <c r="J22" s="2513"/>
    </row>
    <row r="23" spans="1:10" s="82" customFormat="1" ht="15" customHeight="1" thickBot="1">
      <c r="A23" s="4548" t="s">
        <v>
4169</v>
      </c>
      <c r="B23" s="49"/>
      <c r="F23" s="49"/>
      <c r="I23" s="3500" t="s">
        <v>
9021</v>
      </c>
    </row>
    <row r="24" spans="1:10" s="85" customFormat="1" ht="18" customHeight="1" thickTop="1">
      <c r="A24" s="2632" t="s">
        <v>
4192</v>
      </c>
      <c r="B24" s="2607" t="s">
        <v>
4193</v>
      </c>
      <c r="C24" s="2633" t="s">
        <v>
6122</v>
      </c>
      <c r="D24" s="2634" t="s">
        <v>
3252</v>
      </c>
      <c r="E24" s="2635"/>
      <c r="F24" s="2632" t="s">
        <v>
4192</v>
      </c>
      <c r="G24" s="2607" t="s">
        <v>
4193</v>
      </c>
      <c r="H24" s="2633" t="s">
        <v>
6122</v>
      </c>
      <c r="I24" s="2634" t="s">
        <v>
3252</v>
      </c>
    </row>
    <row r="25" spans="1:10" s="85" customFormat="1" ht="18" customHeight="1">
      <c r="A25" s="3861" t="s">
        <v>
4589</v>
      </c>
      <c r="B25" s="2640" t="s">
        <v>
4590</v>
      </c>
      <c r="C25" s="2637" t="s">
        <v>
8941</v>
      </c>
      <c r="D25" s="2776">
        <v>
100</v>
      </c>
      <c r="E25" s="511"/>
      <c r="F25" s="3384" t="s">
        <v>
4591</v>
      </c>
      <c r="G25" s="2640" t="s">
        <v>
4592</v>
      </c>
      <c r="H25" s="2637" t="s">
        <v>
6348</v>
      </c>
      <c r="I25" s="2776">
        <v>
150</v>
      </c>
    </row>
    <row r="26" spans="1:10" s="85" customFormat="1" ht="18" customHeight="1">
      <c r="A26" s="2704" t="s">
        <v>
4593</v>
      </c>
      <c r="B26" s="2645" t="s">
        <v>
4594</v>
      </c>
      <c r="C26" s="2646" t="s">
        <v>
8942</v>
      </c>
      <c r="D26" s="2777">
        <v>
96</v>
      </c>
      <c r="E26" s="511"/>
      <c r="F26" s="2704" t="s">
        <v>
4595</v>
      </c>
      <c r="G26" s="2645" t="s">
        <v>
4596</v>
      </c>
      <c r="H26" s="2646" t="s">
        <v>
8946</v>
      </c>
      <c r="I26" s="2777">
        <v>
150</v>
      </c>
    </row>
    <row r="27" spans="1:10" s="85" customFormat="1" ht="18" customHeight="1">
      <c r="A27" s="2704" t="s">
        <v>
4597</v>
      </c>
      <c r="B27" s="2645" t="s">
        <v>
4598</v>
      </c>
      <c r="C27" s="2646" t="s">
        <v>
8943</v>
      </c>
      <c r="D27" s="2777">
        <v>
77</v>
      </c>
      <c r="E27" s="511"/>
      <c r="F27" s="2704" t="s">
        <v>
4599</v>
      </c>
      <c r="G27" s="2645" t="s">
        <v>
4600</v>
      </c>
      <c r="H27" s="2646" t="s">
        <v>
8947</v>
      </c>
      <c r="I27" s="2777">
        <v>
120</v>
      </c>
    </row>
    <row r="28" spans="1:10" s="85" customFormat="1" ht="18" customHeight="1">
      <c r="A28" s="2758" t="s">
        <v>
9814</v>
      </c>
      <c r="B28" s="2645" t="s">
        <v>
4601</v>
      </c>
      <c r="C28" s="2646" t="s">
        <v>
8944</v>
      </c>
      <c r="D28" s="2777">
        <v>
150</v>
      </c>
      <c r="E28" s="511"/>
      <c r="F28" s="2704"/>
      <c r="G28" s="2645"/>
      <c r="H28" s="2646"/>
      <c r="I28" s="2777"/>
    </row>
    <row r="29" spans="1:10" s="85" customFormat="1" ht="18" customHeight="1">
      <c r="A29" s="2705" t="s">
        <v>
4602</v>
      </c>
      <c r="B29" s="2649" t="s">
        <v>
4603</v>
      </c>
      <c r="C29" s="2650" t="s">
        <v>
8945</v>
      </c>
      <c r="D29" s="2778">
        <v>
150</v>
      </c>
      <c r="E29" s="511"/>
      <c r="F29" s="2705"/>
      <c r="G29" s="2649"/>
      <c r="H29" s="2650"/>
      <c r="I29" s="2778"/>
    </row>
    <row r="30" spans="1:10" s="105" customFormat="1" ht="15" customHeight="1">
      <c r="A30" s="2617" t="s">
        <v>
4488</v>
      </c>
      <c r="B30" s="106"/>
      <c r="C30" s="106"/>
      <c r="E30" s="106"/>
      <c r="F30" s="106"/>
      <c r="G30" s="106"/>
    </row>
    <row r="31" spans="1:10" s="82" customFormat="1" ht="15" customHeight="1">
      <c r="A31" s="104"/>
      <c r="B31" s="104"/>
      <c r="C31" s="104"/>
      <c r="D31" s="104"/>
      <c r="E31" s="104"/>
      <c r="F31" s="104"/>
      <c r="G31" s="104"/>
      <c r="H31" s="104"/>
      <c r="I31" s="104"/>
      <c r="J31" s="104"/>
    </row>
    <row r="32" spans="1:10" s="102" customFormat="1" ht="20.100000000000001" customHeight="1">
      <c r="A32" s="4600" t="s">
        <v>
4604</v>
      </c>
      <c r="B32" s="4600"/>
      <c r="C32" s="4600"/>
      <c r="D32" s="4600"/>
      <c r="E32" s="4600"/>
      <c r="F32" s="4600"/>
      <c r="G32" s="4600"/>
      <c r="H32" s="4600"/>
      <c r="I32" s="4600"/>
      <c r="J32" s="2513"/>
    </row>
    <row r="33" spans="1:7" s="82" customFormat="1" ht="15" customHeight="1" thickBot="1">
      <c r="A33" s="4548" t="s">
        <v>
4169</v>
      </c>
      <c r="B33" s="49"/>
      <c r="D33" s="3500" t="s">
        <v>
9021</v>
      </c>
    </row>
    <row r="34" spans="1:7" s="85" customFormat="1" ht="18" customHeight="1" thickTop="1">
      <c r="A34" s="2632" t="s">
        <v>
4192</v>
      </c>
      <c r="B34" s="2607" t="s">
        <v>
4193</v>
      </c>
      <c r="C34" s="2633" t="s">
        <v>
6122</v>
      </c>
      <c r="D34" s="2634" t="s">
        <v>
3252</v>
      </c>
      <c r="E34" s="2635"/>
    </row>
    <row r="35" spans="1:7" s="85" customFormat="1" ht="18" customHeight="1">
      <c r="A35" s="2636" t="s">
        <v>
9812</v>
      </c>
      <c r="B35" s="2640" t="s">
        <v>
4605</v>
      </c>
      <c r="C35" s="2637" t="s">
        <v>
8948</v>
      </c>
      <c r="D35" s="2776">
        <v>
40</v>
      </c>
      <c r="E35" s="511"/>
    </row>
    <row r="36" spans="1:7" s="85" customFormat="1" ht="18" customHeight="1">
      <c r="A36" s="2705" t="s">
        <v>
9813</v>
      </c>
      <c r="B36" s="2649" t="s">
        <v>
4548</v>
      </c>
      <c r="C36" s="2650" t="s">
        <v>
8932</v>
      </c>
      <c r="D36" s="2778">
        <v>
20</v>
      </c>
      <c r="E36" s="511"/>
    </row>
    <row r="37" spans="1:7" s="105" customFormat="1" ht="15" customHeight="1">
      <c r="A37" s="2617" t="s">
        <v>
4061</v>
      </c>
      <c r="B37" s="106"/>
      <c r="C37" s="106"/>
      <c r="E37" s="106"/>
      <c r="F37" s="106"/>
      <c r="G37" s="106"/>
    </row>
  </sheetData>
  <mergeCells count="6">
    <mergeCell ref="A1:F1"/>
    <mergeCell ref="A2:F2"/>
    <mergeCell ref="A3:I3"/>
    <mergeCell ref="A32:I32"/>
    <mergeCell ref="A22:I22"/>
    <mergeCell ref="A5:I5"/>
  </mergeCells>
  <phoneticPr fontId="25"/>
  <pageMargins left="0.70866141732283472" right="0.70866141732283472" top="0.74803149606299213" bottom="0.74803149606299213" header="0.31496062992125984" footer="0.31496062992125984"/>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pageSetUpPr fitToPage="1"/>
  </sheetPr>
  <dimension ref="A1:G9"/>
  <sheetViews>
    <sheetView zoomScaleNormal="100" zoomScaleSheetLayoutView="100" workbookViewId="0">
      <selection activeCell="B23" sqref="B23"/>
    </sheetView>
  </sheetViews>
  <sheetFormatPr defaultColWidth="9" defaultRowHeight="13.5"/>
  <cols>
    <col min="1" max="1" width="27.625" style="79" customWidth="1"/>
    <col min="2" max="7" width="16.625" style="78" customWidth="1"/>
    <col min="8" max="16384" width="9" style="78"/>
  </cols>
  <sheetData>
    <row r="1" spans="1:7" s="1482" customFormat="1" ht="20.100000000000001" customHeight="1">
      <c r="A1" s="4569" t="str">
        <f>
HYPERLINK("#目次!A1","【目次に戻る】")</f>
        <v>
【目次に戻る】</v>
      </c>
      <c r="B1" s="4569"/>
      <c r="C1" s="4569"/>
      <c r="D1" s="4569"/>
      <c r="E1" s="2597"/>
    </row>
    <row r="2" spans="1:7" s="1482" customFormat="1" ht="20.100000000000001" customHeight="1">
      <c r="A2" s="4569" t="str">
        <f>
HYPERLINK("#業務所管課別目次!A1","【業務所管課別目次に戻る】")</f>
        <v>
【業務所管課別目次に戻る】</v>
      </c>
      <c r="B2" s="4569"/>
      <c r="C2" s="4569"/>
      <c r="D2" s="4569"/>
      <c r="E2" s="2597"/>
    </row>
    <row r="3" spans="1:7" ht="26.1" customHeight="1">
      <c r="A3" s="4574" t="s">
        <v>
6921</v>
      </c>
      <c r="B3" s="4574"/>
      <c r="C3" s="4574"/>
      <c r="D3" s="4574"/>
      <c r="E3" s="4574"/>
      <c r="F3" s="4574"/>
      <c r="G3" s="4574"/>
    </row>
    <row r="4" spans="1:7" s="82" customFormat="1" ht="15" customHeight="1">
      <c r="A4" s="104"/>
      <c r="B4" s="104"/>
      <c r="C4" s="104"/>
      <c r="D4" s="104"/>
      <c r="E4" s="104"/>
    </row>
    <row r="5" spans="1:7" s="82" customFormat="1" ht="15" customHeight="1" thickBot="1">
      <c r="A5" s="2617" t="s">
        <v>
4169</v>
      </c>
      <c r="B5" s="49"/>
      <c r="D5" s="49"/>
      <c r="G5" s="3500" t="s">
        <v>
9021</v>
      </c>
    </row>
    <row r="6" spans="1:7" s="85" customFormat="1" ht="18" customHeight="1" thickTop="1">
      <c r="A6" s="5602" t="s">
        <v>
4192</v>
      </c>
      <c r="B6" s="4692" t="s">
        <v>
4193</v>
      </c>
      <c r="C6" s="4692" t="s">
        <v>
8949</v>
      </c>
      <c r="D6" s="4692" t="s">
        <v>
4810</v>
      </c>
      <c r="E6" s="4692" t="s">
        <v>
4811</v>
      </c>
      <c r="F6" s="5605" t="s">
        <v>
4812</v>
      </c>
      <c r="G6" s="5606"/>
    </row>
    <row r="7" spans="1:7" s="85" customFormat="1" ht="24.95" customHeight="1">
      <c r="A7" s="5603"/>
      <c r="B7" s="5604"/>
      <c r="C7" s="5604"/>
      <c r="D7" s="5604"/>
      <c r="E7" s="5604"/>
      <c r="F7" s="2608" t="s">
        <v>
1388</v>
      </c>
      <c r="G7" s="1437" t="s">
        <v>
4813</v>
      </c>
    </row>
    <row r="8" spans="1:7" s="85" customFormat="1" ht="18" customHeight="1">
      <c r="A8" s="2783" t="s">
        <v>
4641</v>
      </c>
      <c r="B8" s="2696" t="s">
        <v>
4547</v>
      </c>
      <c r="C8" s="2784" t="s">
        <v>
8950</v>
      </c>
      <c r="D8" s="2540">
        <v>
20</v>
      </c>
      <c r="E8" s="2540">
        <v>
140</v>
      </c>
      <c r="F8" s="2540">
        <v>
94</v>
      </c>
      <c r="G8" s="2540">
        <v>
11</v>
      </c>
    </row>
    <row r="9" spans="1:7" s="105" customFormat="1" ht="15" customHeight="1">
      <c r="A9" s="2617" t="s">
        <v>
4809</v>
      </c>
      <c r="B9" s="106"/>
      <c r="C9" s="106"/>
      <c r="D9" s="106"/>
      <c r="E9" s="106"/>
    </row>
  </sheetData>
  <mergeCells count="9">
    <mergeCell ref="A1:D1"/>
    <mergeCell ref="A2:D2"/>
    <mergeCell ref="A3:G3"/>
    <mergeCell ref="A6:A7"/>
    <mergeCell ref="B6:B7"/>
    <mergeCell ref="C6:C7"/>
    <mergeCell ref="D6:D7"/>
    <mergeCell ref="E6:E7"/>
    <mergeCell ref="F6:G6"/>
  </mergeCells>
  <phoneticPr fontId="25"/>
  <pageMargins left="0.70866141732283472" right="0.70866141732283472" top="0.74803149606299213" bottom="0.74803149606299213" header="0.31496062992125984" footer="0.31496062992125984"/>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pageSetUpPr fitToPage="1"/>
  </sheetPr>
  <dimension ref="A1:F30"/>
  <sheetViews>
    <sheetView zoomScaleNormal="100" zoomScaleSheetLayoutView="100" workbookViewId="0">
      <selection activeCell="B23" sqref="B23"/>
    </sheetView>
  </sheetViews>
  <sheetFormatPr defaultColWidth="9" defaultRowHeight="13.5"/>
  <cols>
    <col min="1" max="1" width="33.625" style="79" customWidth="1"/>
    <col min="2" max="2" width="41.625" style="78" customWidth="1"/>
    <col min="3" max="3" width="15.625" style="78" customWidth="1"/>
    <col min="4" max="6" width="12.625" style="78" customWidth="1"/>
    <col min="7" max="16384" width="9" style="78"/>
  </cols>
  <sheetData>
    <row r="1" spans="1:6" s="1482" customFormat="1" ht="20.100000000000001" customHeight="1">
      <c r="A1" s="4569" t="str">
        <f>
HYPERLINK("#目次!A1","【目次に戻る】")</f>
        <v>
【目次に戻る】</v>
      </c>
      <c r="B1" s="4569"/>
      <c r="C1" s="4569"/>
      <c r="D1" s="4569"/>
      <c r="E1" s="2597"/>
      <c r="F1" s="2597"/>
    </row>
    <row r="2" spans="1:6" s="1482" customFormat="1" ht="20.100000000000001" customHeight="1">
      <c r="A2" s="4569" t="str">
        <f>
HYPERLINK("#業務所管課別目次!A1","【業務所管課別目次に戻る】")</f>
        <v>
【業務所管課別目次に戻る】</v>
      </c>
      <c r="B2" s="4569"/>
      <c r="C2" s="4569"/>
      <c r="D2" s="4569"/>
      <c r="E2" s="2597"/>
      <c r="F2" s="2597"/>
    </row>
    <row r="3" spans="1:6" ht="26.1" customHeight="1">
      <c r="A3" s="4574" t="s">
        <v>
9386</v>
      </c>
      <c r="B3" s="4574"/>
      <c r="C3" s="4574"/>
      <c r="D3" s="4574"/>
      <c r="E3" s="4574"/>
      <c r="F3" s="4574"/>
    </row>
    <row r="4" spans="1:6" s="82" customFormat="1" ht="15" customHeight="1">
      <c r="A4" s="104"/>
      <c r="B4" s="104"/>
      <c r="C4" s="104"/>
      <c r="D4" s="104"/>
      <c r="E4" s="104"/>
      <c r="F4" s="104"/>
    </row>
    <row r="5" spans="1:6" s="82" customFormat="1" ht="15" customHeight="1" thickBot="1">
      <c r="A5" s="2617"/>
      <c r="B5" s="49"/>
      <c r="D5" s="49"/>
      <c r="E5" s="49"/>
      <c r="F5" s="3500" t="s">
        <v>
9224</v>
      </c>
    </row>
    <row r="6" spans="1:6" ht="30" customHeight="1" thickTop="1">
      <c r="A6" s="2706" t="s">
        <v>
4515</v>
      </c>
      <c r="B6" s="2606" t="s">
        <v>
4193</v>
      </c>
      <c r="C6" s="2607" t="s">
        <v>
8949</v>
      </c>
      <c r="D6" s="2606" t="s">
        <v>
4771</v>
      </c>
      <c r="E6" s="2606" t="s">
        <v>
4772</v>
      </c>
      <c r="F6" s="2689" t="s">
        <v>
4773</v>
      </c>
    </row>
    <row r="7" spans="1:6" s="56" customFormat="1" ht="18" customHeight="1">
      <c r="A7" s="3655"/>
      <c r="B7" s="3656"/>
      <c r="C7" s="3657"/>
      <c r="D7" s="3657" t="s">
        <v>
4</v>
      </c>
      <c r="E7" s="3658" t="s">
        <v>
476</v>
      </c>
      <c r="F7" s="3659" t="s">
        <v>
4</v>
      </c>
    </row>
    <row r="8" spans="1:6" s="85" customFormat="1" ht="24.95" customHeight="1">
      <c r="A8" s="3650" t="s">
        <v>
4774</v>
      </c>
      <c r="B8" s="3651" t="s">
        <v>
4775</v>
      </c>
      <c r="C8" s="3652" t="s">
        <v>
7963</v>
      </c>
      <c r="D8" s="3653">
        <v>
9</v>
      </c>
      <c r="E8" s="3653">
        <v>
4560</v>
      </c>
      <c r="F8" s="3654">
        <v>
1440</v>
      </c>
    </row>
    <row r="9" spans="1:6" s="85" customFormat="1" ht="24.95" customHeight="1">
      <c r="A9" s="3648" t="s">
        <v>
4776</v>
      </c>
      <c r="B9" s="3645" t="s">
        <v>
4777</v>
      </c>
      <c r="C9" s="2728" t="s">
        <v>
8998</v>
      </c>
      <c r="D9" s="2713" t="s">
        <v>
4778</v>
      </c>
      <c r="E9" s="2779">
        <v>
4187</v>
      </c>
      <c r="F9" s="2780">
        <v>
1816</v>
      </c>
    </row>
    <row r="10" spans="1:6" s="85" customFormat="1" ht="24.95" customHeight="1">
      <c r="A10" s="3648" t="s">
        <v>
4779</v>
      </c>
      <c r="B10" s="3645" t="s">
        <v>
4780</v>
      </c>
      <c r="C10" s="2728" t="s">
        <v>
8999</v>
      </c>
      <c r="D10" s="2779">
        <v>
13</v>
      </c>
      <c r="E10" s="2779">
        <v>
5758</v>
      </c>
      <c r="F10" s="2780">
        <v>
2043</v>
      </c>
    </row>
    <row r="11" spans="1:6" s="85" customFormat="1" ht="24.95" customHeight="1">
      <c r="A11" s="3648" t="s">
        <v>
4781</v>
      </c>
      <c r="B11" s="3645" t="s">
        <v>
4782</v>
      </c>
      <c r="C11" s="2728" t="s">
        <v>
9000</v>
      </c>
      <c r="D11" s="2713" t="s">
        <v>
4783</v>
      </c>
      <c r="E11" s="2779">
        <v>
6782</v>
      </c>
      <c r="F11" s="2780">
        <v>
2071</v>
      </c>
    </row>
    <row r="12" spans="1:6" s="85" customFormat="1" ht="24.95" customHeight="1">
      <c r="A12" s="3648" t="s">
        <v>
4784</v>
      </c>
      <c r="B12" s="3646" t="s">
        <v>
4785</v>
      </c>
      <c r="C12" s="2728" t="s">
        <v>
8946</v>
      </c>
      <c r="D12" s="2779">
        <v>
13</v>
      </c>
      <c r="E12" s="2779">
        <v>
6435</v>
      </c>
      <c r="F12" s="2780">
        <v>
3449</v>
      </c>
    </row>
    <row r="13" spans="1:6" s="85" customFormat="1" ht="24.95" customHeight="1">
      <c r="A13" s="3648" t="s">
        <v>
4786</v>
      </c>
      <c r="B13" s="3646" t="s">
        <v>
4787</v>
      </c>
      <c r="C13" s="2728" t="s">
        <v>
9001</v>
      </c>
      <c r="D13" s="2713" t="s">
        <v>
4788</v>
      </c>
      <c r="E13" s="2779">
        <v>
4295</v>
      </c>
      <c r="F13" s="2780">
        <v>
1652</v>
      </c>
    </row>
    <row r="14" spans="1:6" s="85" customFormat="1" ht="24.95" customHeight="1">
      <c r="A14" s="3648" t="s">
        <v>
4789</v>
      </c>
      <c r="B14" s="3645" t="s">
        <v>
4790</v>
      </c>
      <c r="C14" s="2728" t="s">
        <v>
8946</v>
      </c>
      <c r="D14" s="2779">
        <v>
11</v>
      </c>
      <c r="E14" s="2779">
        <v>
9701</v>
      </c>
      <c r="F14" s="2780">
        <v>
1566</v>
      </c>
    </row>
    <row r="15" spans="1:6" s="85" customFormat="1" ht="24.95" customHeight="1">
      <c r="A15" s="3648" t="s">
        <v>
4791</v>
      </c>
      <c r="B15" s="3645" t="s">
        <v>
4792</v>
      </c>
      <c r="C15" s="2728" t="s">
        <v>
9002</v>
      </c>
      <c r="D15" s="2713" t="s">
        <v>
4793</v>
      </c>
      <c r="E15" s="2779">
        <v>
9040</v>
      </c>
      <c r="F15" s="2780">
        <v>
1953</v>
      </c>
    </row>
    <row r="16" spans="1:6" s="85" customFormat="1" ht="24.95" customHeight="1">
      <c r="A16" s="3648" t="s">
        <v>
4794</v>
      </c>
      <c r="B16" s="3645" t="s">
        <v>
4795</v>
      </c>
      <c r="C16" s="2728" t="s">
        <v>
8944</v>
      </c>
      <c r="D16" s="2779">
        <v>
14</v>
      </c>
      <c r="E16" s="2779">
        <v>
7304</v>
      </c>
      <c r="F16" s="2780">
        <v>
2198</v>
      </c>
    </row>
    <row r="17" spans="1:6" s="85" customFormat="1" ht="24.95" customHeight="1">
      <c r="A17" s="3648" t="s">
        <v>
4796</v>
      </c>
      <c r="B17" s="3645" t="s">
        <v>
4797</v>
      </c>
      <c r="C17" s="2728" t="s">
        <v>
9003</v>
      </c>
      <c r="D17" s="2713" t="s">
        <v>
4798</v>
      </c>
      <c r="E17" s="2779">
        <v>
5780</v>
      </c>
      <c r="F17" s="2780">
        <v>
1892</v>
      </c>
    </row>
    <row r="18" spans="1:6" s="85" customFormat="1" ht="24.95" customHeight="1">
      <c r="A18" s="3648" t="s">
        <v>
4799</v>
      </c>
      <c r="B18" s="3645" t="s">
        <v>
4800</v>
      </c>
      <c r="C18" s="2728" t="s">
        <v>
8927</v>
      </c>
      <c r="D18" s="2779">
        <v>
12</v>
      </c>
      <c r="E18" s="2779">
        <v>
7064</v>
      </c>
      <c r="F18" s="2780">
        <v>
1997</v>
      </c>
    </row>
    <row r="19" spans="1:6" s="85" customFormat="1" ht="24.95" customHeight="1">
      <c r="A19" s="3648" t="s">
        <v>
4801</v>
      </c>
      <c r="B19" s="3645" t="s">
        <v>
4802</v>
      </c>
      <c r="C19" s="2728" t="s">
        <v>
9004</v>
      </c>
      <c r="D19" s="3644" t="s">
        <v>
4803</v>
      </c>
      <c r="E19" s="2779">
        <v>
7881</v>
      </c>
      <c r="F19" s="2780">
        <v>
1982</v>
      </c>
    </row>
    <row r="20" spans="1:6" s="85" customFormat="1" ht="24.95" customHeight="1">
      <c r="A20" s="3648" t="s">
        <v>
4804</v>
      </c>
      <c r="B20" s="3645" t="s">
        <v>
4805</v>
      </c>
      <c r="C20" s="2728" t="s">
        <v>
9005</v>
      </c>
      <c r="D20" s="2779">
        <v>
15</v>
      </c>
      <c r="E20" s="2779">
        <v>
7271</v>
      </c>
      <c r="F20" s="2780">
        <v>
2353</v>
      </c>
    </row>
    <row r="21" spans="1:6" s="85" customFormat="1" ht="24.95" customHeight="1">
      <c r="A21" s="3649" t="s">
        <v>
4806</v>
      </c>
      <c r="B21" s="3647" t="s">
        <v>
4807</v>
      </c>
      <c r="C21" s="2730" t="s">
        <v>
9006</v>
      </c>
      <c r="D21" s="2717" t="s">
        <v>
4808</v>
      </c>
      <c r="E21" s="2781">
        <v>
4308</v>
      </c>
      <c r="F21" s="2782">
        <v>
1584</v>
      </c>
    </row>
    <row r="22" spans="1:6" s="85" customFormat="1" ht="15" customHeight="1">
      <c r="A22" s="1675" t="s">
        <v>
9227</v>
      </c>
      <c r="B22" s="2741"/>
      <c r="C22" s="22"/>
      <c r="D22" s="22"/>
      <c r="E22" s="22"/>
      <c r="F22" s="22"/>
    </row>
    <row r="23" spans="1:6" s="85" customFormat="1" ht="15" customHeight="1">
      <c r="A23" s="1675" t="s">
        <v>
9225</v>
      </c>
      <c r="B23" s="2741"/>
      <c r="C23" s="22"/>
      <c r="D23" s="22"/>
      <c r="E23" s="22"/>
      <c r="F23" s="22"/>
    </row>
    <row r="24" spans="1:6" s="105" customFormat="1" ht="15" customHeight="1">
      <c r="A24" s="2617" t="s">
        <v>
9226</v>
      </c>
      <c r="B24" s="106"/>
      <c r="C24" s="106"/>
      <c r="D24" s="106"/>
      <c r="E24" s="106"/>
      <c r="F24" s="106"/>
    </row>
    <row r="25" spans="1:6" s="105" customFormat="1" ht="15" customHeight="1">
      <c r="A25" s="2617" t="s">
        <v>
4809</v>
      </c>
      <c r="B25" s="106"/>
      <c r="C25" s="106"/>
      <c r="D25" s="106"/>
      <c r="E25" s="106"/>
      <c r="F25" s="106"/>
    </row>
    <row r="26" spans="1:6" ht="15" customHeight="1">
      <c r="A26" s="81"/>
      <c r="B26" s="80"/>
      <c r="C26" s="80"/>
      <c r="D26" s="80"/>
      <c r="E26" s="80"/>
      <c r="F26" s="80"/>
    </row>
    <row r="27" spans="1:6" ht="15" customHeight="1"/>
    <row r="28" spans="1:6" ht="15" customHeight="1"/>
    <row r="29" spans="1:6" ht="15" customHeight="1"/>
    <row r="30" spans="1:6" ht="15" customHeight="1"/>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pageSetUpPr fitToPage="1"/>
  </sheetPr>
  <dimension ref="A1:E28"/>
  <sheetViews>
    <sheetView zoomScaleNormal="100" zoomScaleSheetLayoutView="100" workbookViewId="0">
      <selection activeCell="B23" sqref="B23"/>
    </sheetView>
  </sheetViews>
  <sheetFormatPr defaultColWidth="9" defaultRowHeight="13.5"/>
  <cols>
    <col min="1" max="1" width="30.625" style="79" customWidth="1"/>
    <col min="2" max="2" width="20.625" style="78" customWidth="1"/>
    <col min="3" max="3" width="15.625" style="78" customWidth="1"/>
    <col min="4" max="4" width="12.625" style="78" customWidth="1"/>
    <col min="5" max="5" width="49.625" style="78" customWidth="1"/>
    <col min="6" max="16384" width="9" style="78"/>
  </cols>
  <sheetData>
    <row r="1" spans="1:5" s="1482" customFormat="1" ht="20.100000000000001" customHeight="1">
      <c r="A1" s="4569" t="str">
        <f>
HYPERLINK("#目次!A1","【目次に戻る】")</f>
        <v>
【目次に戻る】</v>
      </c>
      <c r="B1" s="4569"/>
      <c r="C1" s="4569"/>
      <c r="D1" s="4569"/>
      <c r="E1" s="2597"/>
    </row>
    <row r="2" spans="1:5" s="1482" customFormat="1" ht="20.100000000000001" customHeight="1">
      <c r="A2" s="4569" t="str">
        <f>
HYPERLINK("#業務所管課別目次!A1","【業務所管課別目次に戻る】")</f>
        <v>
【業務所管課別目次に戻る】</v>
      </c>
      <c r="B2" s="4569"/>
      <c r="C2" s="4569"/>
      <c r="D2" s="4569"/>
      <c r="E2" s="2597"/>
    </row>
    <row r="3" spans="1:5" ht="26.1" customHeight="1">
      <c r="A3" s="4581" t="s">
        <v>
9387</v>
      </c>
      <c r="B3" s="4581"/>
      <c r="C3" s="4581"/>
      <c r="D3" s="4581"/>
      <c r="E3" s="4581"/>
    </row>
    <row r="4" spans="1:5" s="82" customFormat="1" ht="15" customHeight="1">
      <c r="A4" s="104"/>
      <c r="B4" s="104"/>
      <c r="C4" s="104"/>
      <c r="D4" s="104"/>
      <c r="E4" s="104"/>
    </row>
    <row r="5" spans="1:5" s="102" customFormat="1" ht="20.100000000000001" customHeight="1">
      <c r="A5" s="4600" t="s">
        <v>
4545</v>
      </c>
      <c r="B5" s="4602"/>
      <c r="C5" s="4602"/>
      <c r="D5" s="4602"/>
      <c r="E5" s="4602"/>
    </row>
    <row r="6" spans="1:5" s="82" customFormat="1" ht="15" customHeight="1" thickBot="1">
      <c r="A6" s="2617" t="s">
        <v>
4606</v>
      </c>
      <c r="B6" s="49"/>
      <c r="D6" s="49"/>
      <c r="E6" s="42" t="s">
        <v>
4495</v>
      </c>
    </row>
    <row r="7" spans="1:5" s="85" customFormat="1" ht="18" customHeight="1" thickTop="1">
      <c r="A7" s="2706" t="s">
        <v>
4515</v>
      </c>
      <c r="B7" s="2707" t="s">
        <v>
4607</v>
      </c>
      <c r="C7" s="2689" t="s">
        <v>
4608</v>
      </c>
      <c r="D7" s="2606" t="s">
        <v>
4609</v>
      </c>
      <c r="E7" s="2689" t="s">
        <v>
4610</v>
      </c>
    </row>
    <row r="8" spans="1:5" s="85" customFormat="1" ht="18" customHeight="1">
      <c r="A8" s="2746" t="s">
        <v>
4611</v>
      </c>
      <c r="B8" s="2725" t="s">
        <v>
4612</v>
      </c>
      <c r="C8" s="2726" t="s">
        <v>
8951</v>
      </c>
      <c r="D8" s="2710">
        <v>
3898.37</v>
      </c>
      <c r="E8" s="2711" t="s">
        <v>
4613</v>
      </c>
    </row>
    <row r="9" spans="1:5" s="85" customFormat="1" ht="18" customHeight="1">
      <c r="A9" s="2748" t="s">
        <v>
4614</v>
      </c>
      <c r="B9" s="2727" t="s">
        <v>
4615</v>
      </c>
      <c r="C9" s="2728" t="s">
        <v>
7765</v>
      </c>
      <c r="D9" s="2714">
        <v>
4948.55</v>
      </c>
      <c r="E9" s="2715" t="s">
        <v>
4616</v>
      </c>
    </row>
    <row r="10" spans="1:5" s="85" customFormat="1" ht="18" customHeight="1">
      <c r="A10" s="2748" t="s">
        <v>
4617</v>
      </c>
      <c r="B10" s="2727" t="s">
        <v>
4618</v>
      </c>
      <c r="C10" s="2728" t="s">
        <v>
8952</v>
      </c>
      <c r="D10" s="2714">
        <v>
6336.49</v>
      </c>
      <c r="E10" s="2715" t="s">
        <v>
4619</v>
      </c>
    </row>
    <row r="11" spans="1:5" s="85" customFormat="1" ht="18" customHeight="1">
      <c r="A11" s="2750" t="s">
        <v>
4620</v>
      </c>
      <c r="B11" s="2729" t="s">
        <v>
4621</v>
      </c>
      <c r="C11" s="2730" t="s">
        <v>
7784</v>
      </c>
      <c r="D11" s="2718">
        <v>
4771.46</v>
      </c>
      <c r="E11" s="2719" t="s">
        <v>
4622</v>
      </c>
    </row>
    <row r="12" spans="1:5" s="105" customFormat="1" ht="15" customHeight="1">
      <c r="A12" s="2617" t="s">
        <v>
4623</v>
      </c>
      <c r="B12" s="106"/>
      <c r="C12" s="106"/>
      <c r="D12" s="106"/>
      <c r="E12" s="106"/>
    </row>
    <row r="13" spans="1:5" s="105" customFormat="1" ht="15" customHeight="1">
      <c r="A13" s="2617" t="s">
        <v>
4624</v>
      </c>
      <c r="B13" s="106"/>
      <c r="C13" s="106"/>
      <c r="D13" s="106"/>
      <c r="E13" s="106"/>
    </row>
    <row r="14" spans="1:5" s="105" customFormat="1" ht="15" customHeight="1">
      <c r="A14" s="2617" t="s">
        <v>
4625</v>
      </c>
      <c r="B14" s="106"/>
      <c r="C14" s="106"/>
      <c r="D14" s="106"/>
      <c r="E14" s="106"/>
    </row>
    <row r="15" spans="1:5" s="105" customFormat="1" ht="15" customHeight="1">
      <c r="A15" s="2617" t="s">
        <v>
4061</v>
      </c>
      <c r="B15" s="106"/>
      <c r="C15" s="106"/>
      <c r="D15" s="106"/>
      <c r="E15" s="106"/>
    </row>
    <row r="16" spans="1:5" s="82" customFormat="1" ht="15" customHeight="1">
      <c r="A16" s="104"/>
      <c r="B16" s="104"/>
      <c r="C16" s="104"/>
      <c r="D16" s="104"/>
      <c r="E16" s="104"/>
    </row>
    <row r="17" spans="1:5" s="102" customFormat="1" ht="20.100000000000001" customHeight="1">
      <c r="A17" s="4600" t="s">
        <v>
4626</v>
      </c>
      <c r="B17" s="4602"/>
      <c r="C17" s="4602"/>
      <c r="D17" s="4602"/>
      <c r="E17" s="4602"/>
    </row>
    <row r="18" spans="1:5" s="82" customFormat="1" ht="15" customHeight="1" thickBot="1">
      <c r="A18" s="2617" t="s">
        <v>
4606</v>
      </c>
      <c r="B18" s="49"/>
      <c r="D18" s="49"/>
      <c r="E18" s="42" t="s">
        <v>
4495</v>
      </c>
    </row>
    <row r="19" spans="1:5" s="85" customFormat="1" ht="18" customHeight="1" thickTop="1">
      <c r="A19" s="2706" t="s">
        <v>
4515</v>
      </c>
      <c r="B19" s="2707" t="s">
        <v>
4607</v>
      </c>
      <c r="C19" s="2689" t="s">
        <v>
4608</v>
      </c>
      <c r="D19" s="2606" t="s">
        <v>
4609</v>
      </c>
      <c r="E19" s="2689" t="s">
        <v>
4610</v>
      </c>
    </row>
    <row r="20" spans="1:5" s="85" customFormat="1" ht="18" customHeight="1">
      <c r="A20" s="2746" t="s">
        <v>
4627</v>
      </c>
      <c r="B20" s="2725" t="s">
        <v>
4612</v>
      </c>
      <c r="C20" s="2726" t="s">
        <v>
8951</v>
      </c>
      <c r="D20" s="2710">
        <v>
170.79</v>
      </c>
      <c r="E20" s="2711" t="s">
        <v>
4628</v>
      </c>
    </row>
    <row r="21" spans="1:5" s="85" customFormat="1" ht="18" customHeight="1">
      <c r="A21" s="2748" t="s">
        <v>
4629</v>
      </c>
      <c r="B21" s="2727" t="s">
        <v>
4630</v>
      </c>
      <c r="C21" s="2728" t="s">
        <v>
7858</v>
      </c>
      <c r="D21" s="2714">
        <v>
710</v>
      </c>
      <c r="E21" s="2715"/>
    </row>
    <row r="22" spans="1:5" s="85" customFormat="1" ht="18" customHeight="1">
      <c r="A22" s="2748" t="s">
        <v>
4631</v>
      </c>
      <c r="B22" s="2727" t="s">
        <v>
4615</v>
      </c>
      <c r="C22" s="2728" t="s">
        <v>
7765</v>
      </c>
      <c r="D22" s="2714">
        <v>
475.91</v>
      </c>
      <c r="E22" s="2715" t="s">
        <v>
4628</v>
      </c>
    </row>
    <row r="23" spans="1:5" s="85" customFormat="1" ht="18" customHeight="1">
      <c r="A23" s="2748" t="s">
        <v>
4632</v>
      </c>
      <c r="B23" s="2727" t="s">
        <v>
4633</v>
      </c>
      <c r="C23" s="2728" t="s">
        <v>
8062</v>
      </c>
      <c r="D23" s="2714">
        <v>
689.92</v>
      </c>
      <c r="E23" s="2715"/>
    </row>
    <row r="24" spans="1:5" s="85" customFormat="1" ht="18" customHeight="1">
      <c r="A24" s="2748" t="s">
        <v>
4634</v>
      </c>
      <c r="B24" s="2727" t="s">
        <v>
4635</v>
      </c>
      <c r="C24" s="2728" t="s">
        <v>
7943</v>
      </c>
      <c r="D24" s="2714">
        <v>
810.13</v>
      </c>
      <c r="E24" s="2715"/>
    </row>
    <row r="25" spans="1:5" s="85" customFormat="1" ht="18" customHeight="1">
      <c r="A25" s="2748" t="s">
        <v>
4636</v>
      </c>
      <c r="B25" s="2727" t="s">
        <v>
4637</v>
      </c>
      <c r="C25" s="2728" t="s">
        <v>
8953</v>
      </c>
      <c r="D25" s="2714">
        <v>
754.78</v>
      </c>
      <c r="E25" s="2715"/>
    </row>
    <row r="26" spans="1:5" s="85" customFormat="1" ht="18" customHeight="1">
      <c r="A26" s="2750" t="s">
        <v>
4638</v>
      </c>
      <c r="B26" s="2729" t="s">
        <v>
4621</v>
      </c>
      <c r="C26" s="2730" t="s">
        <v>
7784</v>
      </c>
      <c r="D26" s="2718">
        <v>
159.72999999999999</v>
      </c>
      <c r="E26" s="2719" t="s">
        <v>
4639</v>
      </c>
    </row>
    <row r="27" spans="1:5" s="105" customFormat="1" ht="15" customHeight="1">
      <c r="A27" s="2617" t="s">
        <v>
4061</v>
      </c>
      <c r="B27" s="106"/>
      <c r="C27" s="106"/>
      <c r="D27" s="106"/>
      <c r="E27" s="106"/>
    </row>
    <row r="28" spans="1:5" ht="21" customHeight="1">
      <c r="A28" s="81"/>
      <c r="B28" s="80"/>
      <c r="C28" s="80"/>
      <c r="D28" s="80"/>
      <c r="E28" s="80"/>
    </row>
  </sheetData>
  <mergeCells count="5">
    <mergeCell ref="A1:D1"/>
    <mergeCell ref="A2:D2"/>
    <mergeCell ref="A3:E3"/>
    <mergeCell ref="A5:E5"/>
    <mergeCell ref="A17:E17"/>
  </mergeCells>
  <phoneticPr fontId="25"/>
  <pageMargins left="0.70866141732283472" right="0.70866141732283472" top="0.74803149606299213" bottom="0.74803149606299213" header="0.31496062992125984" footer="0.3149606299212598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29"/>
  <sheetViews>
    <sheetView zoomScaleNormal="100" zoomScaleSheetLayoutView="100" workbookViewId="0">
      <selection activeCell="A23" sqref="A23:C23"/>
    </sheetView>
  </sheetViews>
  <sheetFormatPr defaultColWidth="9" defaultRowHeight="13.5"/>
  <cols>
    <col min="1" max="2" width="3.625" style="1" customWidth="1"/>
    <col min="3" max="3" width="18.625" style="1" customWidth="1"/>
    <col min="4" max="4" width="7.625" style="1" customWidth="1"/>
    <col min="5" max="6" width="6.625" style="1" customWidth="1"/>
    <col min="7" max="7" width="7.625" style="1" customWidth="1"/>
    <col min="8" max="9" width="6.625" style="1" customWidth="1"/>
    <col min="10" max="10" width="7.625" style="1" customWidth="1"/>
    <col min="11" max="12" width="6.625" style="1" customWidth="1"/>
    <col min="13" max="13" width="7.625" style="1" customWidth="1"/>
    <col min="14" max="15" width="6.625" style="1" customWidth="1"/>
    <col min="16" max="16" width="7.625" style="1" customWidth="1"/>
    <col min="17" max="18" width="6.625" style="1" customWidth="1"/>
    <col min="19" max="16384" width="9" style="1"/>
  </cols>
  <sheetData>
    <row r="1" spans="1:18" s="1482" customFormat="1" ht="20.100000000000001" customHeight="1">
      <c r="A1" s="4569" t="str">
        <f>
HYPERLINK("#目次!A1","【目次に戻る】")</f>
        <v>
【目次に戻る】</v>
      </c>
      <c r="B1" s="4569"/>
      <c r="C1" s="4569"/>
      <c r="D1" s="4569"/>
      <c r="E1" s="4569"/>
      <c r="F1" s="4569"/>
      <c r="G1" s="3864"/>
      <c r="H1" s="3864"/>
      <c r="I1" s="3864"/>
      <c r="J1" s="3864"/>
      <c r="K1" s="3864"/>
      <c r="L1" s="3864"/>
      <c r="M1" s="3864"/>
      <c r="N1" s="3864"/>
      <c r="O1" s="3864"/>
      <c r="P1" s="3864"/>
      <c r="Q1" s="3864"/>
      <c r="R1" s="3864"/>
    </row>
    <row r="2" spans="1:18" s="1482" customFormat="1" ht="20.100000000000001" customHeight="1">
      <c r="A2" s="4569" t="str">
        <f>
HYPERLINK("#業務所管課別目次!A1","【業務所管課別目次に戻る】")</f>
        <v>
【業務所管課別目次に戻る】</v>
      </c>
      <c r="B2" s="4569"/>
      <c r="C2" s="4569"/>
      <c r="D2" s="4569"/>
      <c r="E2" s="4569"/>
      <c r="F2" s="4569"/>
      <c r="G2" s="3864"/>
      <c r="H2" s="3864"/>
      <c r="I2" s="3864"/>
      <c r="J2" s="3864"/>
      <c r="K2" s="3864"/>
      <c r="L2" s="3864"/>
      <c r="M2" s="3864"/>
      <c r="N2" s="3864"/>
      <c r="O2" s="3864"/>
      <c r="P2" s="3864"/>
      <c r="Q2" s="3864"/>
      <c r="R2" s="3864"/>
    </row>
    <row r="3" spans="1:18" s="3868" customFormat="1" ht="26.1" customHeight="1">
      <c r="A3" s="4574" t="s">
        <v>
4075</v>
      </c>
      <c r="B3" s="4574"/>
      <c r="C3" s="4574"/>
      <c r="D3" s="4574"/>
      <c r="E3" s="4574"/>
      <c r="F3" s="4574"/>
      <c r="G3" s="4574"/>
      <c r="H3" s="4574"/>
      <c r="I3" s="4574"/>
      <c r="J3" s="4574"/>
      <c r="K3" s="4574"/>
      <c r="L3" s="4574"/>
      <c r="M3" s="4574"/>
      <c r="N3" s="4574"/>
      <c r="O3" s="4574"/>
      <c r="P3" s="4574"/>
      <c r="Q3" s="4574"/>
      <c r="R3" s="4574"/>
    </row>
    <row r="4" spans="1:18" s="83" customFormat="1" ht="15" customHeight="1">
      <c r="A4" s="104"/>
      <c r="B4" s="104"/>
      <c r="C4" s="104"/>
      <c r="D4" s="104"/>
      <c r="E4" s="104"/>
      <c r="F4" s="104"/>
      <c r="G4" s="104"/>
      <c r="H4" s="104"/>
      <c r="I4" s="104"/>
      <c r="J4" s="104"/>
      <c r="K4" s="104"/>
      <c r="L4" s="104"/>
      <c r="M4" s="104"/>
      <c r="N4" s="104"/>
      <c r="O4" s="104"/>
      <c r="P4" s="104"/>
      <c r="Q4" s="104"/>
      <c r="R4" s="104"/>
    </row>
    <row r="5" spans="1:18" s="83" customFormat="1" ht="15" customHeight="1" thickBot="1">
      <c r="A5" s="3869" t="s">
        <v>
9292</v>
      </c>
      <c r="B5" s="3869"/>
      <c r="Q5" s="3867"/>
      <c r="R5" s="3871" t="s">
        <v>
9264</v>
      </c>
    </row>
    <row r="6" spans="1:18" s="24" customFormat="1" ht="18" customHeight="1" thickTop="1">
      <c r="A6" s="4691" t="s">
        <v>
460</v>
      </c>
      <c r="B6" s="4691"/>
      <c r="C6" s="4692"/>
      <c r="D6" s="4570" t="s">
        <v>
458</v>
      </c>
      <c r="E6" s="4571"/>
      <c r="F6" s="4684"/>
      <c r="G6" s="4603" t="s">
        <v>
457</v>
      </c>
      <c r="H6" s="4604"/>
      <c r="I6" s="4575"/>
      <c r="J6" s="4603" t="s">
        <v>
456</v>
      </c>
      <c r="K6" s="4604"/>
      <c r="L6" s="4575"/>
      <c r="M6" s="4603" t="s">
        <v>
455</v>
      </c>
      <c r="N6" s="4604"/>
      <c r="O6" s="4575"/>
      <c r="P6" s="4695" t="s">
        <v>
4076</v>
      </c>
      <c r="Q6" s="4695"/>
      <c r="R6" s="4695"/>
    </row>
    <row r="7" spans="1:18" s="24" customFormat="1" ht="18" customHeight="1">
      <c r="A7" s="4693"/>
      <c r="B7" s="4693"/>
      <c r="C7" s="4694"/>
      <c r="D7" s="3870" t="s">
        <v>
9255</v>
      </c>
      <c r="E7" s="3872" t="s">
        <v>
454</v>
      </c>
      <c r="F7" s="3866" t="s">
        <v>
453</v>
      </c>
      <c r="G7" s="3870" t="s">
        <v>
9255</v>
      </c>
      <c r="H7" s="3872" t="s">
        <v>
454</v>
      </c>
      <c r="I7" s="3866" t="s">
        <v>
453</v>
      </c>
      <c r="J7" s="3870" t="s">
        <v>
9255</v>
      </c>
      <c r="K7" s="3872" t="s">
        <v>
452</v>
      </c>
      <c r="L7" s="3865" t="s">
        <v>
453</v>
      </c>
      <c r="M7" s="3870" t="s">
        <v>
9255</v>
      </c>
      <c r="N7" s="3872" t="s">
        <v>
452</v>
      </c>
      <c r="O7" s="3866" t="s">
        <v>
451</v>
      </c>
      <c r="P7" s="3897" t="s">
        <v>
9255</v>
      </c>
      <c r="Q7" s="3898" t="s">
        <v>
452</v>
      </c>
      <c r="R7" s="3899" t="s">
        <v>
451</v>
      </c>
    </row>
    <row r="8" spans="1:18" s="24" customFormat="1" ht="18" customHeight="1">
      <c r="A8" s="4686" t="s">
        <v>
23</v>
      </c>
      <c r="B8" s="4686"/>
      <c r="C8" s="4687"/>
      <c r="D8" s="3901">
        <f>
SUM(E8:F8)</f>
        <v>
103947</v>
      </c>
      <c r="E8" s="3902">
        <f>
SUM(E9,E21:E23)</f>
        <v>
75688</v>
      </c>
      <c r="F8" s="3902">
        <f>
SUM(F9,F21:F23)</f>
        <v>
28259</v>
      </c>
      <c r="G8" s="3901">
        <f>
SUM(H8:I8)</f>
        <v>
104083</v>
      </c>
      <c r="H8" s="3902">
        <v>
75755</v>
      </c>
      <c r="I8" s="3902">
        <v>
28328</v>
      </c>
      <c r="J8" s="3901">
        <f>
SUM(K8:L8)</f>
        <v>
104292</v>
      </c>
      <c r="K8" s="3902">
        <v>
75933</v>
      </c>
      <c r="L8" s="3902">
        <v>
28359</v>
      </c>
      <c r="M8" s="3901">
        <f>
SUM(N8:O8)</f>
        <v>
104811</v>
      </c>
      <c r="N8" s="3902">
        <f>
N10+N15+N21+N22+N23</f>
        <v>
76372</v>
      </c>
      <c r="O8" s="3902">
        <f>
O10+O15+O21+O22+O23</f>
        <v>
28439</v>
      </c>
      <c r="P8" s="3905">
        <v>
105048</v>
      </c>
      <c r="Q8" s="3903">
        <v>
76624</v>
      </c>
      <c r="R8" s="3903">
        <v>
28424</v>
      </c>
    </row>
    <row r="9" spans="1:18" s="24" customFormat="1" ht="18" customHeight="1">
      <c r="A9" s="4686" t="s">
        <v>
9256</v>
      </c>
      <c r="B9" s="4686"/>
      <c r="C9" s="4687"/>
      <c r="D9" s="3901">
        <v>
96993</v>
      </c>
      <c r="E9" s="3902">
        <v>
73303</v>
      </c>
      <c r="F9" s="3902">
        <v>
23690</v>
      </c>
      <c r="G9" s="3901">
        <v>
97195</v>
      </c>
      <c r="H9" s="3902">
        <v>
73422</v>
      </c>
      <c r="I9" s="3902">
        <v>
23773</v>
      </c>
      <c r="J9" s="3901">
        <v>
97483</v>
      </c>
      <c r="K9" s="3902">
        <v>
73657</v>
      </c>
      <c r="L9" s="3902">
        <v>
23826</v>
      </c>
      <c r="M9" s="3901">
        <v>
98049</v>
      </c>
      <c r="N9" s="3902">
        <v>
74139</v>
      </c>
      <c r="O9" s="3902">
        <v>
23910</v>
      </c>
      <c r="P9" s="3905">
        <v>
98338</v>
      </c>
      <c r="Q9" s="3903">
        <v>
74429</v>
      </c>
      <c r="R9" s="3903">
        <v>
23909</v>
      </c>
    </row>
    <row r="10" spans="1:18" s="24" customFormat="1" ht="18" customHeight="1">
      <c r="A10" s="477"/>
      <c r="B10" s="4686" t="s">
        <v>
9257</v>
      </c>
      <c r="C10" s="4687"/>
      <c r="D10" s="3901">
        <v>
92193</v>
      </c>
      <c r="E10" s="3902">
        <v>
72183</v>
      </c>
      <c r="F10" s="3902">
        <v>
20010</v>
      </c>
      <c r="G10" s="3901">
        <v>
92406</v>
      </c>
      <c r="H10" s="3902">
        <v>
72309</v>
      </c>
      <c r="I10" s="3902">
        <v>
20097</v>
      </c>
      <c r="J10" s="3901">
        <v>
92714</v>
      </c>
      <c r="K10" s="3902">
        <v>
72556</v>
      </c>
      <c r="L10" s="3902">
        <v>
20158</v>
      </c>
      <c r="M10" s="3901">
        <v>
93275</v>
      </c>
      <c r="N10" s="3902">
        <v>
73028</v>
      </c>
      <c r="O10" s="3902">
        <v>
20247</v>
      </c>
      <c r="P10" s="3905">
        <v>
93592</v>
      </c>
      <c r="Q10" s="3903">
        <v>
73330</v>
      </c>
      <c r="R10" s="3903">
        <v>
20262</v>
      </c>
    </row>
    <row r="11" spans="1:18" s="24" customFormat="1" ht="18" customHeight="1">
      <c r="A11" s="477"/>
      <c r="B11" s="3904"/>
      <c r="C11" s="3685" t="s">
        <v>
450</v>
      </c>
      <c r="D11" s="3901">
        <v>
66807</v>
      </c>
      <c r="E11" s="3902">
        <v>
59601</v>
      </c>
      <c r="F11" s="3902">
        <v>
7206</v>
      </c>
      <c r="G11" s="3901">
        <v>
67122</v>
      </c>
      <c r="H11" s="3902">
        <v>
59866</v>
      </c>
      <c r="I11" s="3902">
        <v>
7256</v>
      </c>
      <c r="J11" s="3901">
        <v>
67588</v>
      </c>
      <c r="K11" s="3902">
        <v>
60294</v>
      </c>
      <c r="L11" s="3902">
        <v>
7294</v>
      </c>
      <c r="M11" s="3901">
        <v>
68193</v>
      </c>
      <c r="N11" s="3902">
        <v>
60853</v>
      </c>
      <c r="O11" s="3902">
        <v>
7340</v>
      </c>
      <c r="P11" s="3905">
        <v>
68642</v>
      </c>
      <c r="Q11" s="3903">
        <v>
61293</v>
      </c>
      <c r="R11" s="3903">
        <v>
7349</v>
      </c>
    </row>
    <row r="12" spans="1:18" s="24" customFormat="1" ht="18" customHeight="1">
      <c r="A12" s="477"/>
      <c r="B12" s="3904"/>
      <c r="C12" s="3685" t="s">
        <v>
449</v>
      </c>
      <c r="D12" s="3901">
        <v>
13766</v>
      </c>
      <c r="E12" s="3902">
        <v>
7010</v>
      </c>
      <c r="F12" s="3902">
        <v>
6756</v>
      </c>
      <c r="G12" s="3901">
        <v>
13503</v>
      </c>
      <c r="H12" s="3902">
        <v>
6803</v>
      </c>
      <c r="I12" s="3902">
        <v>
6700</v>
      </c>
      <c r="J12" s="3901">
        <v>
13258</v>
      </c>
      <c r="K12" s="3902">
        <v>
6613</v>
      </c>
      <c r="L12" s="3902">
        <v>
6645</v>
      </c>
      <c r="M12" s="3901">
        <v>
13079</v>
      </c>
      <c r="N12" s="3902">
        <v>
6489</v>
      </c>
      <c r="O12" s="3902">
        <v>
6590</v>
      </c>
      <c r="P12" s="3905">
        <v>
12851</v>
      </c>
      <c r="Q12" s="3903">
        <v>
6329</v>
      </c>
      <c r="R12" s="3903">
        <v>
6522</v>
      </c>
    </row>
    <row r="13" spans="1:18" s="24" customFormat="1" ht="18" customHeight="1">
      <c r="A13" s="477"/>
      <c r="B13" s="3904"/>
      <c r="C13" s="3685" t="s">
        <v>
448</v>
      </c>
      <c r="D13" s="3901">
        <v>
11584</v>
      </c>
      <c r="E13" s="3902">
        <v>
5536</v>
      </c>
      <c r="F13" s="3902">
        <v>
6048</v>
      </c>
      <c r="G13" s="3901">
        <v>
11746</v>
      </c>
      <c r="H13" s="3902">
        <v>
5605</v>
      </c>
      <c r="I13" s="3902">
        <v>
6141</v>
      </c>
      <c r="J13" s="3901">
        <v>
11834</v>
      </c>
      <c r="K13" s="3902">
        <v>
5615</v>
      </c>
      <c r="L13" s="3902">
        <v>
6219</v>
      </c>
      <c r="M13" s="3901">
        <v>
11969</v>
      </c>
      <c r="N13" s="3902">
        <v>
5652</v>
      </c>
      <c r="O13" s="3902">
        <v>
6317</v>
      </c>
      <c r="P13" s="3905">
        <v>
12066</v>
      </c>
      <c r="Q13" s="3903">
        <v>
5675</v>
      </c>
      <c r="R13" s="3903">
        <v>
6391</v>
      </c>
    </row>
    <row r="14" spans="1:18" s="24" customFormat="1" ht="18" customHeight="1">
      <c r="A14" s="477"/>
      <c r="B14" s="3904"/>
      <c r="C14" s="3685" t="s">
        <v>
447</v>
      </c>
      <c r="D14" s="3901">
        <v>
36</v>
      </c>
      <c r="E14" s="3902">
        <v>
36</v>
      </c>
      <c r="F14" s="3902" t="s">
        <v>
378</v>
      </c>
      <c r="G14" s="3901">
        <v>
35</v>
      </c>
      <c r="H14" s="3902">
        <v>
35</v>
      </c>
      <c r="I14" s="3902" t="s">
        <v>
378</v>
      </c>
      <c r="J14" s="3901">
        <v>
34</v>
      </c>
      <c r="K14" s="3902">
        <v>
34</v>
      </c>
      <c r="L14" s="3902" t="s">
        <v>
378</v>
      </c>
      <c r="M14" s="3901">
        <v>
34</v>
      </c>
      <c r="N14" s="3902">
        <v>
34</v>
      </c>
      <c r="O14" s="3902" t="s">
        <v>
378</v>
      </c>
      <c r="P14" s="3905">
        <v>
33</v>
      </c>
      <c r="Q14" s="3903">
        <v>
33</v>
      </c>
      <c r="R14" s="3903">
        <v>
0</v>
      </c>
    </row>
    <row r="15" spans="1:18" s="24" customFormat="1" ht="18" customHeight="1">
      <c r="A15" s="477"/>
      <c r="B15" s="4686" t="s">
        <v>
9258</v>
      </c>
      <c r="C15" s="4687"/>
      <c r="D15" s="3901">
        <v>
4800</v>
      </c>
      <c r="E15" s="3902">
        <v>
1120</v>
      </c>
      <c r="F15" s="3902">
        <v>
3680</v>
      </c>
      <c r="G15" s="3901">
        <v>
4789</v>
      </c>
      <c r="H15" s="3902">
        <v>
1113</v>
      </c>
      <c r="I15" s="3902">
        <v>
3676</v>
      </c>
      <c r="J15" s="3901">
        <v>
4769</v>
      </c>
      <c r="K15" s="3902">
        <v>
1101</v>
      </c>
      <c r="L15" s="3902">
        <v>
3668</v>
      </c>
      <c r="M15" s="3901">
        <v>
4774</v>
      </c>
      <c r="N15" s="3902">
        <v>
1111</v>
      </c>
      <c r="O15" s="3902">
        <v>
3663</v>
      </c>
      <c r="P15" s="3905">
        <v>
4746</v>
      </c>
      <c r="Q15" s="3903">
        <v>
1099</v>
      </c>
      <c r="R15" s="3903">
        <v>
3647</v>
      </c>
    </row>
    <row r="16" spans="1:18" s="24" customFormat="1" ht="18" customHeight="1">
      <c r="A16" s="477"/>
      <c r="B16" s="3904"/>
      <c r="C16" s="3685" t="s">
        <v>
446</v>
      </c>
      <c r="D16" s="3901">
        <v>
1110</v>
      </c>
      <c r="E16" s="3902">
        <v>
385</v>
      </c>
      <c r="F16" s="3902">
        <v>
725</v>
      </c>
      <c r="G16" s="3901">
        <v>
1103</v>
      </c>
      <c r="H16" s="3902">
        <v>
378</v>
      </c>
      <c r="I16" s="3902">
        <v>
725</v>
      </c>
      <c r="J16" s="3901">
        <v>
1092</v>
      </c>
      <c r="K16" s="3902">
        <v>
369</v>
      </c>
      <c r="L16" s="3902">
        <v>
723</v>
      </c>
      <c r="M16" s="3901">
        <v>
1091</v>
      </c>
      <c r="N16" s="3902">
        <v>
364</v>
      </c>
      <c r="O16" s="3902">
        <v>
727</v>
      </c>
      <c r="P16" s="3905">
        <v>
1087</v>
      </c>
      <c r="Q16" s="3903">
        <v>
359</v>
      </c>
      <c r="R16" s="3903">
        <v>
728</v>
      </c>
    </row>
    <row r="17" spans="1:18" s="24" customFormat="1" ht="18" customHeight="1">
      <c r="A17" s="477"/>
      <c r="B17" s="3904"/>
      <c r="C17" s="3685" t="s">
        <v>
445</v>
      </c>
      <c r="D17" s="3901">
        <v>
18</v>
      </c>
      <c r="E17" s="3902">
        <v>
14</v>
      </c>
      <c r="F17" s="3902">
        <v>
4</v>
      </c>
      <c r="G17" s="3901">
        <v>
16</v>
      </c>
      <c r="H17" s="3902">
        <v>
12</v>
      </c>
      <c r="I17" s="3902">
        <v>
4</v>
      </c>
      <c r="J17" s="3901">
        <v>
17</v>
      </c>
      <c r="K17" s="3902">
        <v>
13</v>
      </c>
      <c r="L17" s="3902">
        <v>
4</v>
      </c>
      <c r="M17" s="3901">
        <v>
38</v>
      </c>
      <c r="N17" s="3902">
        <v>
28</v>
      </c>
      <c r="O17" s="3902">
        <v>
10</v>
      </c>
      <c r="P17" s="3905">
        <v>
35</v>
      </c>
      <c r="Q17" s="3903">
        <v>
25</v>
      </c>
      <c r="R17" s="3903">
        <v>
10</v>
      </c>
    </row>
    <row r="18" spans="1:18" s="24" customFormat="1" ht="18" customHeight="1">
      <c r="A18" s="477"/>
      <c r="B18" s="3904"/>
      <c r="C18" s="3685" t="s">
        <v>
444</v>
      </c>
      <c r="D18" s="3901">
        <v>
6</v>
      </c>
      <c r="E18" s="3902">
        <v>
3</v>
      </c>
      <c r="F18" s="3902">
        <v>
3</v>
      </c>
      <c r="G18" s="3901">
        <v>
6</v>
      </c>
      <c r="H18" s="3902">
        <v>
3</v>
      </c>
      <c r="I18" s="3902">
        <v>
3</v>
      </c>
      <c r="J18" s="3901">
        <v>
6</v>
      </c>
      <c r="K18" s="3902">
        <v>
3</v>
      </c>
      <c r="L18" s="3902">
        <v>
3</v>
      </c>
      <c r="M18" s="3901">
        <v>
5</v>
      </c>
      <c r="N18" s="3902">
        <v>
2</v>
      </c>
      <c r="O18" s="3902">
        <v>
3</v>
      </c>
      <c r="P18" s="3905">
        <v>
5</v>
      </c>
      <c r="Q18" s="3903">
        <v>
2</v>
      </c>
      <c r="R18" s="3903">
        <v>
3</v>
      </c>
    </row>
    <row r="19" spans="1:18" s="24" customFormat="1" ht="18" customHeight="1">
      <c r="A19" s="477"/>
      <c r="B19" s="3904"/>
      <c r="C19" s="3685" t="s">
        <v>
443</v>
      </c>
      <c r="D19" s="3901">
        <v>
35</v>
      </c>
      <c r="E19" s="3902" t="s">
        <v>
378</v>
      </c>
      <c r="F19" s="3902">
        <v>
35</v>
      </c>
      <c r="G19" s="3901">
        <v>
35</v>
      </c>
      <c r="H19" s="3902" t="s">
        <v>
378</v>
      </c>
      <c r="I19" s="3902">
        <v>
35</v>
      </c>
      <c r="J19" s="3901">
        <v>
35</v>
      </c>
      <c r="K19" s="3902" t="s">
        <v>
378</v>
      </c>
      <c r="L19" s="3902">
        <v>
35</v>
      </c>
      <c r="M19" s="3901">
        <v>
35</v>
      </c>
      <c r="N19" s="3902" t="s">
        <v>
378</v>
      </c>
      <c r="O19" s="3902">
        <v>
35</v>
      </c>
      <c r="P19" s="3905">
        <v>
35</v>
      </c>
      <c r="Q19" s="3903">
        <v>
0</v>
      </c>
      <c r="R19" s="3903">
        <v>
35</v>
      </c>
    </row>
    <row r="20" spans="1:18" s="24" customFormat="1" ht="18" customHeight="1">
      <c r="A20" s="477"/>
      <c r="B20" s="3904"/>
      <c r="C20" s="3685" t="s">
        <v>
442</v>
      </c>
      <c r="D20" s="3901">
        <v>
3631</v>
      </c>
      <c r="E20" s="3902">
        <v>
718</v>
      </c>
      <c r="F20" s="3902">
        <v>
2913</v>
      </c>
      <c r="G20" s="3901">
        <v>
3629</v>
      </c>
      <c r="H20" s="3902">
        <v>
720</v>
      </c>
      <c r="I20" s="3902">
        <v>
2909</v>
      </c>
      <c r="J20" s="3901">
        <v>
3619</v>
      </c>
      <c r="K20" s="3902">
        <v>
716</v>
      </c>
      <c r="L20" s="3902">
        <v>
2903</v>
      </c>
      <c r="M20" s="3901">
        <v>
3605</v>
      </c>
      <c r="N20" s="3902">
        <v>
717</v>
      </c>
      <c r="O20" s="3902">
        <v>
2888</v>
      </c>
      <c r="P20" s="3905">
        <v>
3584</v>
      </c>
      <c r="Q20" s="3903">
        <v>
713</v>
      </c>
      <c r="R20" s="3903">
        <v>
2871</v>
      </c>
    </row>
    <row r="21" spans="1:18" s="24" customFormat="1" ht="18" customHeight="1">
      <c r="A21" s="4686" t="s">
        <v>
441</v>
      </c>
      <c r="B21" s="4686"/>
      <c r="C21" s="4687"/>
      <c r="D21" s="3901">
        <v>
1658</v>
      </c>
      <c r="E21" s="3902">
        <v>
562</v>
      </c>
      <c r="F21" s="3902">
        <v>
1096</v>
      </c>
      <c r="G21" s="3901">
        <v>
1627</v>
      </c>
      <c r="H21" s="3902">
        <v>
547</v>
      </c>
      <c r="I21" s="3902">
        <v>
1080</v>
      </c>
      <c r="J21" s="3901">
        <v>
1588</v>
      </c>
      <c r="K21" s="3902">
        <v>
527</v>
      </c>
      <c r="L21" s="3902">
        <v>
1061</v>
      </c>
      <c r="M21" s="3901">
        <v>
1561</v>
      </c>
      <c r="N21" s="3902">
        <v>
506</v>
      </c>
      <c r="O21" s="3902">
        <v>
1055</v>
      </c>
      <c r="P21" s="3905">
        <v>
1527</v>
      </c>
      <c r="Q21" s="3903">
        <v>
487</v>
      </c>
      <c r="R21" s="3903">
        <v>
1040</v>
      </c>
    </row>
    <row r="22" spans="1:18" s="24" customFormat="1" ht="18" customHeight="1">
      <c r="A22" s="4686" t="s">
        <v>
440</v>
      </c>
      <c r="B22" s="4686"/>
      <c r="C22" s="4687"/>
      <c r="D22" s="3901">
        <v>
2494</v>
      </c>
      <c r="E22" s="3902">
        <v>
647</v>
      </c>
      <c r="F22" s="3902">
        <v>
1847</v>
      </c>
      <c r="G22" s="3901">
        <v>
2486</v>
      </c>
      <c r="H22" s="3902">
        <v>
638</v>
      </c>
      <c r="I22" s="3902">
        <v>
1848</v>
      </c>
      <c r="J22" s="3901">
        <v>
2456</v>
      </c>
      <c r="K22" s="3902">
        <v>
625</v>
      </c>
      <c r="L22" s="3902">
        <v>
1831</v>
      </c>
      <c r="M22" s="3901">
        <v>
2449</v>
      </c>
      <c r="N22" s="3902">
        <v>
616</v>
      </c>
      <c r="O22" s="3902">
        <v>
1833</v>
      </c>
      <c r="P22" s="3905">
        <v>
2441</v>
      </c>
      <c r="Q22" s="3903">
        <v>
604</v>
      </c>
      <c r="R22" s="3903">
        <v>
1837</v>
      </c>
    </row>
    <row r="23" spans="1:18" s="24" customFormat="1" ht="18" customHeight="1">
      <c r="A23" s="4686" t="s">
        <v>
9259</v>
      </c>
      <c r="B23" s="4686"/>
      <c r="C23" s="4687"/>
      <c r="D23" s="3901">
        <v>
2802</v>
      </c>
      <c r="E23" s="3902">
        <v>
1176</v>
      </c>
      <c r="F23" s="3902">
        <v>
1626</v>
      </c>
      <c r="G23" s="3901">
        <v>
2775</v>
      </c>
      <c r="H23" s="3902">
        <v>
1148</v>
      </c>
      <c r="I23" s="3902">
        <v>
1627</v>
      </c>
      <c r="J23" s="3901">
        <v>
2765</v>
      </c>
      <c r="K23" s="3902">
        <v>
1124</v>
      </c>
      <c r="L23" s="3902">
        <v>
1641</v>
      </c>
      <c r="M23" s="3901">
        <v>
2752</v>
      </c>
      <c r="N23" s="3902">
        <v>
1111</v>
      </c>
      <c r="O23" s="3902">
        <v>
1641</v>
      </c>
      <c r="P23" s="3905">
        <v>
2742</v>
      </c>
      <c r="Q23" s="3903">
        <v>
1104</v>
      </c>
      <c r="R23" s="3903">
        <v>
1638</v>
      </c>
    </row>
    <row r="24" spans="1:18" s="24" customFormat="1" ht="24.95" customHeight="1">
      <c r="A24" s="3904"/>
      <c r="B24" s="4688" t="s">
        <v>
9260</v>
      </c>
      <c r="C24" s="4687"/>
      <c r="D24" s="3901">
        <v>
9</v>
      </c>
      <c r="E24" s="3902">
        <v>
6</v>
      </c>
      <c r="F24" s="3902">
        <v>
3</v>
      </c>
      <c r="G24" s="3901">
        <v>
8</v>
      </c>
      <c r="H24" s="3902">
        <v>
5</v>
      </c>
      <c r="I24" s="3902">
        <v>
3</v>
      </c>
      <c r="J24" s="3901">
        <v>
8</v>
      </c>
      <c r="K24" s="3902">
        <v>
5</v>
      </c>
      <c r="L24" s="3902">
        <v>
3</v>
      </c>
      <c r="M24" s="3901">
        <v>
8</v>
      </c>
      <c r="N24" s="3902">
        <v>
5</v>
      </c>
      <c r="O24" s="3902">
        <v>
3</v>
      </c>
      <c r="P24" s="3905">
        <v>
7</v>
      </c>
      <c r="Q24" s="3903">
        <v>
4</v>
      </c>
      <c r="R24" s="3903">
        <v>
3</v>
      </c>
    </row>
    <row r="25" spans="1:18" s="24" customFormat="1" ht="18" customHeight="1">
      <c r="A25" s="3904"/>
      <c r="B25" s="4686" t="s">
        <v>
439</v>
      </c>
      <c r="C25" s="4687"/>
      <c r="D25" s="3901">
        <v>
120</v>
      </c>
      <c r="E25" s="3902">
        <v>
23</v>
      </c>
      <c r="F25" s="3902">
        <v>
97</v>
      </c>
      <c r="G25" s="3901">
        <v>
123</v>
      </c>
      <c r="H25" s="3902">
        <v>
23</v>
      </c>
      <c r="I25" s="3902">
        <v>
100</v>
      </c>
      <c r="J25" s="3901">
        <v>
125</v>
      </c>
      <c r="K25" s="3902">
        <v>
25</v>
      </c>
      <c r="L25" s="3902">
        <v>
100</v>
      </c>
      <c r="M25" s="3901">
        <v>
125</v>
      </c>
      <c r="N25" s="3902">
        <v>
25</v>
      </c>
      <c r="O25" s="3902">
        <v>
100</v>
      </c>
      <c r="P25" s="3905">
        <v>
124</v>
      </c>
      <c r="Q25" s="3903">
        <v>
24</v>
      </c>
      <c r="R25" s="3903">
        <v>
100</v>
      </c>
    </row>
    <row r="26" spans="1:18" s="24" customFormat="1" ht="18" customHeight="1">
      <c r="A26" s="3904"/>
      <c r="B26" s="4686" t="s">
        <v>
438</v>
      </c>
      <c r="C26" s="4687"/>
      <c r="D26" s="3901">
        <v>
26</v>
      </c>
      <c r="E26" s="3902">
        <v>
23</v>
      </c>
      <c r="F26" s="3902">
        <v>
3</v>
      </c>
      <c r="G26" s="3901">
        <v>
26</v>
      </c>
      <c r="H26" s="3902">
        <v>
23</v>
      </c>
      <c r="I26" s="3902">
        <v>
3</v>
      </c>
      <c r="J26" s="3901">
        <v>
25</v>
      </c>
      <c r="K26" s="3902">
        <v>
22</v>
      </c>
      <c r="L26" s="3902">
        <v>
3</v>
      </c>
      <c r="M26" s="3901">
        <v>
24</v>
      </c>
      <c r="N26" s="3902">
        <v>
21</v>
      </c>
      <c r="O26" s="3902">
        <v>
3</v>
      </c>
      <c r="P26" s="3905">
        <v>
23</v>
      </c>
      <c r="Q26" s="3903">
        <v>
20</v>
      </c>
      <c r="R26" s="3903">
        <v>
3</v>
      </c>
    </row>
    <row r="27" spans="1:18" s="24" customFormat="1" ht="18" customHeight="1">
      <c r="A27" s="3904"/>
      <c r="B27" s="4689" t="s">
        <v>
9261</v>
      </c>
      <c r="C27" s="4690"/>
      <c r="D27" s="3901">
        <v>
2647</v>
      </c>
      <c r="E27" s="3902">
        <v>
1124</v>
      </c>
      <c r="F27" s="3902">
        <v>
1523</v>
      </c>
      <c r="G27" s="3901">
        <v>
2618</v>
      </c>
      <c r="H27" s="3902">
        <v>
1097</v>
      </c>
      <c r="I27" s="3902">
        <v>
1521</v>
      </c>
      <c r="J27" s="3901">
        <v>
2607</v>
      </c>
      <c r="K27" s="3902">
        <v>
1072</v>
      </c>
      <c r="L27" s="3902">
        <v>
1535</v>
      </c>
      <c r="M27" s="3901">
        <v>
2595</v>
      </c>
      <c r="N27" s="3902">
        <v>
1060</v>
      </c>
      <c r="O27" s="3902">
        <v>
1535</v>
      </c>
      <c r="P27" s="3905">
        <v>
2588</v>
      </c>
      <c r="Q27" s="3903">
        <v>
1056</v>
      </c>
      <c r="R27" s="3903">
        <v>
1532</v>
      </c>
    </row>
    <row r="28" spans="1:18" s="83" customFormat="1" ht="15" customHeight="1">
      <c r="A28" s="3455" t="s">
        <v>
10465</v>
      </c>
      <c r="B28" s="3455"/>
      <c r="C28" s="3455"/>
      <c r="D28" s="3455"/>
      <c r="E28" s="3455"/>
      <c r="F28" s="3455"/>
      <c r="G28" s="3455"/>
      <c r="H28" s="3455"/>
      <c r="I28" s="3455"/>
      <c r="J28" s="3455"/>
      <c r="K28" s="3455"/>
      <c r="L28" s="3455"/>
      <c r="M28" s="3455"/>
      <c r="N28" s="3455"/>
      <c r="O28" s="3896"/>
      <c r="P28" s="3896"/>
      <c r="Q28" s="3896"/>
      <c r="R28" s="3896"/>
    </row>
    <row r="29" spans="1:18" s="83" customFormat="1" ht="15" customHeight="1">
      <c r="A29" s="83" t="s">
        <v>
437</v>
      </c>
      <c r="L29" s="354"/>
      <c r="M29" s="354"/>
      <c r="N29" s="354"/>
      <c r="O29" s="354"/>
      <c r="P29" s="354"/>
    </row>
  </sheetData>
  <mergeCells count="20">
    <mergeCell ref="A22:C22"/>
    <mergeCell ref="A1:F1"/>
    <mergeCell ref="A2:F2"/>
    <mergeCell ref="A3:R3"/>
    <mergeCell ref="A6:C7"/>
    <mergeCell ref="D6:F6"/>
    <mergeCell ref="G6:I6"/>
    <mergeCell ref="J6:L6"/>
    <mergeCell ref="M6:O6"/>
    <mergeCell ref="P6:R6"/>
    <mergeCell ref="A8:C8"/>
    <mergeCell ref="A9:C9"/>
    <mergeCell ref="B10:C10"/>
    <mergeCell ref="B15:C15"/>
    <mergeCell ref="A21:C21"/>
    <mergeCell ref="A23:C23"/>
    <mergeCell ref="B24:C24"/>
    <mergeCell ref="B25:C25"/>
    <mergeCell ref="B26:C26"/>
    <mergeCell ref="B27:C27"/>
  </mergeCells>
  <phoneticPr fontId="25"/>
  <pageMargins left="0.70866141732283472" right="0.70866141732283472" top="0.74803149606299213" bottom="0.74803149606299213" header="0.31496062992125984" footer="0.31496062992125984"/>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pageSetUpPr fitToPage="1"/>
  </sheetPr>
  <dimension ref="A1:E140"/>
  <sheetViews>
    <sheetView zoomScaleNormal="100" zoomScaleSheetLayoutView="100" workbookViewId="0">
      <selection activeCell="B23" sqref="B23"/>
    </sheetView>
  </sheetViews>
  <sheetFormatPr defaultColWidth="9" defaultRowHeight="13.5"/>
  <cols>
    <col min="1" max="1" width="30.625" style="79" customWidth="1"/>
    <col min="2" max="2" width="20.625" style="78" customWidth="1"/>
    <col min="3" max="3" width="15.625" style="78" customWidth="1"/>
    <col min="4" max="4" width="12.625" style="78" customWidth="1"/>
    <col min="5" max="5" width="49.625" style="78" customWidth="1"/>
    <col min="6" max="16384" width="9" style="78"/>
  </cols>
  <sheetData>
    <row r="1" spans="1:5" s="1482" customFormat="1" ht="20.100000000000001" customHeight="1">
      <c r="A1" s="4569" t="str">
        <f>
HYPERLINK("#目次!A1","【目次に戻る】")</f>
        <v>
【目次に戻る】</v>
      </c>
      <c r="B1" s="4569"/>
      <c r="C1" s="4569"/>
      <c r="D1" s="4569"/>
      <c r="E1" s="2597"/>
    </row>
    <row r="2" spans="1:5" s="1482" customFormat="1" ht="20.100000000000001" customHeight="1">
      <c r="A2" s="4569" t="str">
        <f>
HYPERLINK("#業務所管課別目次!A1","【業務所管課別目次に戻る】")</f>
        <v>
【業務所管課別目次に戻る】</v>
      </c>
      <c r="B2" s="4569"/>
      <c r="C2" s="4569"/>
      <c r="D2" s="4569"/>
      <c r="E2" s="2597"/>
    </row>
    <row r="3" spans="1:5" ht="26.1" customHeight="1">
      <c r="A3" s="4574" t="s">
        <v>
9385</v>
      </c>
      <c r="B3" s="4574"/>
      <c r="C3" s="4574"/>
      <c r="D3" s="4574"/>
      <c r="E3" s="4574"/>
    </row>
    <row r="4" spans="1:5" s="82" customFormat="1" ht="15" customHeight="1">
      <c r="A4" s="104"/>
      <c r="B4" s="104"/>
      <c r="C4" s="104"/>
      <c r="D4" s="104"/>
      <c r="E4" s="104"/>
    </row>
    <row r="5" spans="1:5" s="102" customFormat="1" ht="20.100000000000001" customHeight="1">
      <c r="A5" s="4600" t="s">
        <v>
4640</v>
      </c>
      <c r="B5" s="4602"/>
      <c r="C5" s="4602"/>
      <c r="D5" s="4602"/>
      <c r="E5" s="4602"/>
    </row>
    <row r="6" spans="1:5" s="82" customFormat="1" ht="15" customHeight="1" thickBot="1">
      <c r="A6" s="2617" t="s">
        <v>
4606</v>
      </c>
      <c r="B6" s="49"/>
      <c r="D6" s="49"/>
      <c r="E6" s="42" t="s">
        <v>
4495</v>
      </c>
    </row>
    <row r="7" spans="1:5" s="85" customFormat="1" ht="18" customHeight="1" thickTop="1">
      <c r="A7" s="2706" t="s">
        <v>
4515</v>
      </c>
      <c r="B7" s="2707" t="s">
        <v>
4607</v>
      </c>
      <c r="C7" s="2689" t="s">
        <v>
4608</v>
      </c>
      <c r="D7" s="2606" t="s">
        <v>
4609</v>
      </c>
      <c r="E7" s="2689" t="s">
        <v>
4610</v>
      </c>
    </row>
    <row r="8" spans="1:5" s="85" customFormat="1" ht="18" customHeight="1">
      <c r="A8" s="2720" t="s">
        <v>
4641</v>
      </c>
      <c r="B8" s="2721" t="s">
        <v>
4547</v>
      </c>
      <c r="C8" s="2722" t="s">
        <v>
7765</v>
      </c>
      <c r="D8" s="2723">
        <v>
4280.82</v>
      </c>
      <c r="E8" s="2724"/>
    </row>
    <row r="9" spans="1:5" s="105" customFormat="1" ht="15" customHeight="1">
      <c r="A9" s="2617" t="s">
        <v>
4061</v>
      </c>
      <c r="B9" s="106"/>
      <c r="C9" s="106"/>
      <c r="D9" s="106"/>
      <c r="E9" s="106"/>
    </row>
    <row r="10" spans="1:5" s="82" customFormat="1" ht="15" customHeight="1">
      <c r="A10" s="104"/>
      <c r="B10" s="104"/>
      <c r="C10" s="104"/>
      <c r="D10" s="104"/>
      <c r="E10" s="104"/>
    </row>
    <row r="11" spans="1:5" s="102" customFormat="1" ht="20.100000000000001" customHeight="1">
      <c r="A11" s="4600" t="s">
        <v>
4642</v>
      </c>
      <c r="B11" s="4602"/>
      <c r="C11" s="4602"/>
      <c r="D11" s="4602"/>
      <c r="E11" s="4602"/>
    </row>
    <row r="12" spans="1:5" s="82" customFormat="1" ht="15" customHeight="1" thickBot="1">
      <c r="A12" s="2617" t="s">
        <v>
4606</v>
      </c>
      <c r="B12" s="49"/>
      <c r="D12" s="49"/>
      <c r="E12" s="42" t="s">
        <v>
4495</v>
      </c>
    </row>
    <row r="13" spans="1:5" s="85" customFormat="1" ht="18" customHeight="1" thickTop="1">
      <c r="A13" s="2706" t="s">
        <v>
4515</v>
      </c>
      <c r="B13" s="2707" t="s">
        <v>
4607</v>
      </c>
      <c r="C13" s="2689" t="s">
        <v>
8969</v>
      </c>
      <c r="D13" s="2606" t="s">
        <v>
4609</v>
      </c>
      <c r="E13" s="2689" t="s">
        <v>
4610</v>
      </c>
    </row>
    <row r="14" spans="1:5" s="85" customFormat="1" ht="18" customHeight="1">
      <c r="A14" s="2636" t="s">
        <v>
4643</v>
      </c>
      <c r="B14" s="2725" t="s">
        <v>
4547</v>
      </c>
      <c r="C14" s="2726" t="s">
        <v>
8953</v>
      </c>
      <c r="D14" s="2710">
        <v>
3743.66</v>
      </c>
      <c r="E14" s="2711" t="s">
        <v>
4644</v>
      </c>
    </row>
    <row r="15" spans="1:5" s="85" customFormat="1" ht="18" customHeight="1">
      <c r="A15" s="2704" t="s">
        <v>
4645</v>
      </c>
      <c r="B15" s="2727" t="s">
        <v>
4554</v>
      </c>
      <c r="C15" s="2728" t="s">
        <v>
8954</v>
      </c>
      <c r="D15" s="2714">
        <v>
2970</v>
      </c>
      <c r="E15" s="2715"/>
    </row>
    <row r="16" spans="1:5" s="85" customFormat="1" ht="18" customHeight="1">
      <c r="A16" s="2704" t="s">
        <v>
4561</v>
      </c>
      <c r="B16" s="2727" t="s">
        <v>
4646</v>
      </c>
      <c r="C16" s="2728" t="s">
        <v>
8955</v>
      </c>
      <c r="D16" s="2714">
        <v>
3995.45</v>
      </c>
      <c r="E16" s="2715" t="s">
        <v>
4644</v>
      </c>
    </row>
    <row r="17" spans="1:5" s="85" customFormat="1" ht="18" customHeight="1">
      <c r="A17" s="2704" t="s">
        <v>
4647</v>
      </c>
      <c r="B17" s="2727" t="s">
        <v>
4648</v>
      </c>
      <c r="C17" s="2728" t="s">
        <v>
8956</v>
      </c>
      <c r="D17" s="2714">
        <v>
2225.89</v>
      </c>
      <c r="E17" s="2715" t="s">
        <v>
4649</v>
      </c>
    </row>
    <row r="18" spans="1:5" s="85" customFormat="1" ht="18" customHeight="1">
      <c r="A18" s="2704" t="s">
        <v>
9818</v>
      </c>
      <c r="B18" s="2727" t="s">
        <v>
4650</v>
      </c>
      <c r="C18" s="2728" t="s">
        <v>
8957</v>
      </c>
      <c r="D18" s="2714">
        <v>
3627.36</v>
      </c>
      <c r="E18" s="2715" t="s">
        <v>
4644</v>
      </c>
    </row>
    <row r="19" spans="1:5" s="85" customFormat="1" ht="18" customHeight="1">
      <c r="A19" s="2704" t="s">
        <v>
4580</v>
      </c>
      <c r="B19" s="2727" t="s">
        <v>
4581</v>
      </c>
      <c r="C19" s="2728" t="s">
        <v>
8958</v>
      </c>
      <c r="D19" s="2714">
        <v>
2811.39</v>
      </c>
      <c r="E19" s="2715" t="s">
        <v>
4644</v>
      </c>
    </row>
    <row r="20" spans="1:5" s="85" customFormat="1" ht="18" customHeight="1">
      <c r="A20" s="2704" t="s">
        <v>
4584</v>
      </c>
      <c r="B20" s="2727" t="s">
        <v>
4585</v>
      </c>
      <c r="C20" s="2728" t="s">
        <v>
8959</v>
      </c>
      <c r="D20" s="2714">
        <v>
3712.12</v>
      </c>
      <c r="E20" s="2715" t="s">
        <v>
4651</v>
      </c>
    </row>
    <row r="21" spans="1:5" s="85" customFormat="1" ht="18" customHeight="1">
      <c r="A21" s="2704" t="s">
        <v>
4586</v>
      </c>
      <c r="B21" s="2727" t="s">
        <v>
4587</v>
      </c>
      <c r="C21" s="2728" t="s">
        <v>
8960</v>
      </c>
      <c r="D21" s="2714">
        <v>
3986.77</v>
      </c>
      <c r="E21" s="2715" t="s">
        <v>
4649</v>
      </c>
    </row>
    <row r="22" spans="1:5" s="85" customFormat="1" ht="18" customHeight="1">
      <c r="A22" s="2704" t="s">
        <v>
9817</v>
      </c>
      <c r="B22" s="2727" t="s">
        <v>
4548</v>
      </c>
      <c r="C22" s="2728" t="s">
        <v>
8961</v>
      </c>
      <c r="D22" s="2714">
        <v>
8021.78</v>
      </c>
      <c r="E22" s="2715" t="s">
        <v>
4652</v>
      </c>
    </row>
    <row r="23" spans="1:5" s="85" customFormat="1" ht="18" customHeight="1">
      <c r="A23" s="2704" t="s">
        <v>
4551</v>
      </c>
      <c r="B23" s="2727" t="s">
        <v>
4653</v>
      </c>
      <c r="C23" s="2728" t="s">
        <v>
8962</v>
      </c>
      <c r="D23" s="2714">
        <v>
8730.06</v>
      </c>
      <c r="E23" s="2715" t="s">
        <v>
4622</v>
      </c>
    </row>
    <row r="24" spans="1:5" s="85" customFormat="1" ht="18" customHeight="1">
      <c r="A24" s="2704" t="s">
        <v>
4555</v>
      </c>
      <c r="B24" s="2727" t="s">
        <v>
4556</v>
      </c>
      <c r="C24" s="2728" t="s">
        <v>
8963</v>
      </c>
      <c r="D24" s="2714">
        <v>
7694.71</v>
      </c>
      <c r="E24" s="2715" t="s">
        <v>
4654</v>
      </c>
    </row>
    <row r="25" spans="1:5" s="85" customFormat="1" ht="18" customHeight="1">
      <c r="A25" s="2704" t="s">
        <v>
4559</v>
      </c>
      <c r="B25" s="2727" t="s">
        <v>
4560</v>
      </c>
      <c r="C25" s="2728" t="s">
        <v>
8963</v>
      </c>
      <c r="D25" s="2714">
        <v>
3761.27</v>
      </c>
      <c r="E25" s="2715" t="s">
        <v>
4649</v>
      </c>
    </row>
    <row r="26" spans="1:5" s="85" customFormat="1" ht="18" customHeight="1">
      <c r="A26" s="2704" t="s">
        <v>
4563</v>
      </c>
      <c r="B26" s="2727" t="s">
        <v>
4655</v>
      </c>
      <c r="C26" s="2728" t="s">
        <v>
8964</v>
      </c>
      <c r="D26" s="2714">
        <v>
3860.24</v>
      </c>
      <c r="E26" s="2715" t="s">
        <v>
4649</v>
      </c>
    </row>
    <row r="27" spans="1:5" s="85" customFormat="1" ht="18" customHeight="1">
      <c r="A27" s="2704" t="s">
        <v>
4567</v>
      </c>
      <c r="B27" s="2727" t="s">
        <v>
4568</v>
      </c>
      <c r="C27" s="2728" t="s">
        <v>
8965</v>
      </c>
      <c r="D27" s="2714">
        <v>
5470.39</v>
      </c>
      <c r="E27" s="2715" t="s">
        <v>
4644</v>
      </c>
    </row>
    <row r="28" spans="1:5" s="85" customFormat="1" ht="18" customHeight="1">
      <c r="A28" s="2704" t="s">
        <v>
4571</v>
      </c>
      <c r="B28" s="2727" t="s">
        <v>
4656</v>
      </c>
      <c r="C28" s="2728" t="s">
        <v>
8966</v>
      </c>
      <c r="D28" s="2714">
        <v>
781.54</v>
      </c>
      <c r="E28" s="2715"/>
    </row>
    <row r="29" spans="1:5" s="85" customFormat="1" ht="18" customHeight="1">
      <c r="A29" s="2704" t="s">
        <v>
4657</v>
      </c>
      <c r="B29" s="2727" t="s">
        <v>
4658</v>
      </c>
      <c r="C29" s="2728" t="s">
        <v>
8967</v>
      </c>
      <c r="D29" s="2714">
        <v>
6908.68</v>
      </c>
      <c r="E29" s="2715" t="s">
        <v>
4649</v>
      </c>
    </row>
    <row r="30" spans="1:5" s="85" customFormat="1" ht="18" customHeight="1">
      <c r="A30" s="2704" t="s">
        <v>
4578</v>
      </c>
      <c r="B30" s="2727" t="s">
        <v>
4579</v>
      </c>
      <c r="C30" s="2728" t="s">
        <v>
10057</v>
      </c>
      <c r="D30" s="2714">
        <v>
6440.26</v>
      </c>
      <c r="E30" s="2715" t="s">
        <v>
4649</v>
      </c>
    </row>
    <row r="31" spans="1:5" s="85" customFormat="1" ht="18" customHeight="1">
      <c r="A31" s="2705" t="s">
        <v>
4582</v>
      </c>
      <c r="B31" s="2729" t="s">
        <v>
4583</v>
      </c>
      <c r="C31" s="2730" t="s">
        <v>
8968</v>
      </c>
      <c r="D31" s="2718">
        <v>
6012.72</v>
      </c>
      <c r="E31" s="2719" t="s">
        <v>
4659</v>
      </c>
    </row>
    <row r="32" spans="1:5" s="105" customFormat="1" ht="15" customHeight="1">
      <c r="A32" s="2617" t="s">
        <v>
4061</v>
      </c>
      <c r="B32" s="106"/>
      <c r="C32" s="106"/>
      <c r="D32" s="106"/>
      <c r="E32" s="106"/>
    </row>
    <row r="33" spans="1:5" s="82" customFormat="1" ht="15" customHeight="1">
      <c r="A33" s="104"/>
      <c r="B33" s="104"/>
      <c r="C33" s="104"/>
      <c r="D33" s="104"/>
      <c r="E33" s="104"/>
    </row>
    <row r="34" spans="1:5" s="102" customFormat="1" ht="20.100000000000001" customHeight="1">
      <c r="A34" s="4600" t="s">
        <v>
4660</v>
      </c>
      <c r="B34" s="4602"/>
      <c r="C34" s="4602"/>
      <c r="D34" s="4602"/>
      <c r="E34" s="4602"/>
    </row>
    <row r="35" spans="1:5" s="82" customFormat="1" ht="15" customHeight="1" thickBot="1">
      <c r="A35" s="2617" t="s">
        <v>
4606</v>
      </c>
      <c r="B35" s="49"/>
      <c r="D35" s="49"/>
      <c r="E35" s="42" t="s">
        <v>
4495</v>
      </c>
    </row>
    <row r="36" spans="1:5" s="85" customFormat="1" ht="18" customHeight="1" thickTop="1">
      <c r="A36" s="2706" t="s">
        <v>
4515</v>
      </c>
      <c r="B36" s="2707" t="s">
        <v>
4607</v>
      </c>
      <c r="C36" s="2689" t="s">
        <v>
4608</v>
      </c>
      <c r="D36" s="2606" t="s">
        <v>
4609</v>
      </c>
      <c r="E36" s="2689" t="s">
        <v>
4610</v>
      </c>
    </row>
    <row r="37" spans="1:5" s="85" customFormat="1" ht="18" customHeight="1">
      <c r="A37" s="2636" t="s">
        <v>
4589</v>
      </c>
      <c r="B37" s="2725" t="s">
        <v>
4590</v>
      </c>
      <c r="C37" s="2726" t="s">
        <v>
8970</v>
      </c>
      <c r="D37" s="2710">
        <v>
3129.59</v>
      </c>
      <c r="E37" s="2711" t="s">
        <v>
4661</v>
      </c>
    </row>
    <row r="38" spans="1:5" s="85" customFormat="1" ht="18" customHeight="1">
      <c r="A38" s="2704" t="s">
        <v>
4593</v>
      </c>
      <c r="B38" s="2727" t="s">
        <v>
4594</v>
      </c>
      <c r="C38" s="2728" t="s">
        <v>
8074</v>
      </c>
      <c r="D38" s="2714">
        <v>
3014.55</v>
      </c>
      <c r="E38" s="2715" t="s">
        <v>
4662</v>
      </c>
    </row>
    <row r="39" spans="1:5" s="85" customFormat="1" ht="18" customHeight="1">
      <c r="A39" s="2704" t="s">
        <v>
4597</v>
      </c>
      <c r="B39" s="2727" t="s">
        <v>
4598</v>
      </c>
      <c r="C39" s="2728" t="s">
        <v>
8955</v>
      </c>
      <c r="D39" s="2714">
        <v>
2120.2399999999998</v>
      </c>
      <c r="E39" s="2715" t="s">
        <v>
4661</v>
      </c>
    </row>
    <row r="40" spans="1:5" s="85" customFormat="1" ht="18" customHeight="1">
      <c r="A40" s="2704" t="s">
        <v>
9819</v>
      </c>
      <c r="B40" s="2727" t="s">
        <v>
4601</v>
      </c>
      <c r="C40" s="2728" t="s">
        <v>
8971</v>
      </c>
      <c r="D40" s="2714">
        <v>
5616.64</v>
      </c>
      <c r="E40" s="2715" t="s">
        <v>
4662</v>
      </c>
    </row>
    <row r="41" spans="1:5" s="85" customFormat="1" ht="18" customHeight="1">
      <c r="A41" s="2704" t="s">
        <v>
4602</v>
      </c>
      <c r="B41" s="2727" t="s">
        <v>
4603</v>
      </c>
      <c r="C41" s="2728" t="s">
        <v>
8972</v>
      </c>
      <c r="D41" s="2714">
        <v>
6901.38</v>
      </c>
      <c r="E41" s="2715" t="s">
        <v>
4661</v>
      </c>
    </row>
    <row r="42" spans="1:5" s="85" customFormat="1" ht="18" customHeight="1">
      <c r="A42" s="2704" t="s">
        <v>
4591</v>
      </c>
      <c r="B42" s="2727" t="s">
        <v>
4592</v>
      </c>
      <c r="C42" s="2728" t="s">
        <v>
8973</v>
      </c>
      <c r="D42" s="2714">
        <v>
5683.39</v>
      </c>
      <c r="E42" s="2715" t="s">
        <v>
4661</v>
      </c>
    </row>
    <row r="43" spans="1:5" s="85" customFormat="1" ht="18" customHeight="1">
      <c r="A43" s="2704" t="s">
        <v>
4595</v>
      </c>
      <c r="B43" s="2727" t="s">
        <v>
4596</v>
      </c>
      <c r="C43" s="2728" t="s">
        <v>
8974</v>
      </c>
      <c r="D43" s="2714">
        <v>
8161.41</v>
      </c>
      <c r="E43" s="2715" t="s">
        <v>
4663</v>
      </c>
    </row>
    <row r="44" spans="1:5" s="85" customFormat="1" ht="18" customHeight="1">
      <c r="A44" s="2705" t="s">
        <v>
4599</v>
      </c>
      <c r="B44" s="2729" t="s">
        <v>
4664</v>
      </c>
      <c r="C44" s="2730" t="s">
        <v>
8975</v>
      </c>
      <c r="D44" s="2718">
        <v>
5812.43</v>
      </c>
      <c r="E44" s="2719" t="s">
        <v>
4665</v>
      </c>
    </row>
    <row r="45" spans="1:5" s="105" customFormat="1" ht="15" customHeight="1">
      <c r="A45" s="2617" t="s">
        <v>
4061</v>
      </c>
      <c r="B45" s="106"/>
      <c r="C45" s="106"/>
      <c r="D45" s="106"/>
      <c r="E45" s="106"/>
    </row>
    <row r="46" spans="1:5" s="82" customFormat="1" ht="15" customHeight="1">
      <c r="A46" s="104"/>
      <c r="B46" s="104"/>
      <c r="C46" s="104"/>
      <c r="D46" s="104"/>
      <c r="E46" s="104"/>
    </row>
    <row r="47" spans="1:5" s="102" customFormat="1" ht="20.100000000000001" customHeight="1">
      <c r="A47" s="4600" t="s">
        <v>
4666</v>
      </c>
      <c r="B47" s="4602"/>
      <c r="C47" s="4602"/>
      <c r="D47" s="4602"/>
      <c r="E47" s="4602"/>
    </row>
    <row r="48" spans="1:5" s="82" customFormat="1" ht="15" customHeight="1" thickBot="1">
      <c r="A48" s="2617" t="s">
        <v>
4606</v>
      </c>
      <c r="B48" s="49"/>
      <c r="D48" s="49"/>
      <c r="E48" s="42" t="s">
        <v>
4495</v>
      </c>
    </row>
    <row r="49" spans="1:5" s="85" customFormat="1" ht="18" customHeight="1" thickTop="1">
      <c r="A49" s="2706" t="s">
        <v>
4515</v>
      </c>
      <c r="B49" s="2707" t="s">
        <v>
4607</v>
      </c>
      <c r="C49" s="2689" t="s">
        <v>
4608</v>
      </c>
      <c r="D49" s="2606" t="s">
        <v>
4609</v>
      </c>
      <c r="E49" s="2689" t="s">
        <v>
4610</v>
      </c>
    </row>
    <row r="50" spans="1:5" s="85" customFormat="1" ht="18" customHeight="1">
      <c r="A50" s="2636" t="s">
        <v>
4667</v>
      </c>
      <c r="B50" s="2725" t="s">
        <v>
4646</v>
      </c>
      <c r="C50" s="2726" t="s">
        <v>
8955</v>
      </c>
      <c r="D50" s="2710">
        <v>
421.55</v>
      </c>
      <c r="E50" s="2711" t="s">
        <v>
4668</v>
      </c>
    </row>
    <row r="51" spans="1:5" s="85" customFormat="1" ht="18" customHeight="1">
      <c r="A51" s="2704" t="s">
        <v>
4669</v>
      </c>
      <c r="B51" s="2727" t="s">
        <v>
4670</v>
      </c>
      <c r="C51" s="2728" t="s">
        <v>
8957</v>
      </c>
      <c r="D51" s="2714">
        <v>
355.49</v>
      </c>
      <c r="E51" s="2715" t="s">
        <v>
4668</v>
      </c>
    </row>
    <row r="52" spans="1:5" s="85" customFormat="1" ht="18" customHeight="1">
      <c r="A52" s="2704" t="s">
        <v>
4671</v>
      </c>
      <c r="B52" s="2727" t="s">
        <v>
4672</v>
      </c>
      <c r="C52" s="2728" t="s">
        <v>
8976</v>
      </c>
      <c r="D52" s="2714">
        <v>
342.29</v>
      </c>
      <c r="E52" s="2715" t="s">
        <v>
4673</v>
      </c>
    </row>
    <row r="53" spans="1:5" s="85" customFormat="1" ht="18" customHeight="1">
      <c r="A53" s="2704" t="s">
        <v>
4674</v>
      </c>
      <c r="B53" s="2727" t="s">
        <v>
4581</v>
      </c>
      <c r="C53" s="2728" t="s">
        <v>
8958</v>
      </c>
      <c r="D53" s="2714">
        <v>
336.39</v>
      </c>
      <c r="E53" s="2715" t="s">
        <v>
4668</v>
      </c>
    </row>
    <row r="54" spans="1:5" s="85" customFormat="1" ht="18" customHeight="1">
      <c r="A54" s="2704" t="s">
        <v>
4675</v>
      </c>
      <c r="B54" s="2727" t="s">
        <v>
4585</v>
      </c>
      <c r="C54" s="2728" t="s">
        <v>
8959</v>
      </c>
      <c r="D54" s="2714">
        <v>
454.24</v>
      </c>
      <c r="E54" s="2715" t="s">
        <v>
4676</v>
      </c>
    </row>
    <row r="55" spans="1:5" s="85" customFormat="1" ht="18" customHeight="1">
      <c r="A55" s="2704" t="s">
        <v>
9817</v>
      </c>
      <c r="B55" s="2727" t="s">
        <v>
4548</v>
      </c>
      <c r="C55" s="2728" t="s">
        <v>
8961</v>
      </c>
      <c r="D55" s="2714">
        <v>
176.9</v>
      </c>
      <c r="E55" s="2715" t="s">
        <v>
4677</v>
      </c>
    </row>
    <row r="56" spans="1:5" s="85" customFormat="1" ht="18" customHeight="1">
      <c r="A56" s="2704" t="s">
        <v>
4678</v>
      </c>
      <c r="B56" s="2727" t="s">
        <v>
4679</v>
      </c>
      <c r="C56" s="2728" t="s">
        <v>
8962</v>
      </c>
      <c r="D56" s="2714">
        <v>
171.76</v>
      </c>
      <c r="E56" s="2715"/>
    </row>
    <row r="57" spans="1:5" s="85" customFormat="1" ht="18" customHeight="1">
      <c r="A57" s="2704" t="s">
        <v>
4680</v>
      </c>
      <c r="B57" s="2727" t="s">
        <v>
4653</v>
      </c>
      <c r="C57" s="2728" t="s">
        <v>
8962</v>
      </c>
      <c r="D57" s="2714">
        <v>
204.19</v>
      </c>
      <c r="E57" s="2715" t="s">
        <v>
4668</v>
      </c>
    </row>
    <row r="58" spans="1:5" s="85" customFormat="1" ht="18" customHeight="1">
      <c r="A58" s="2705" t="s">
        <v>
4681</v>
      </c>
      <c r="B58" s="2729" t="s">
        <v>
4682</v>
      </c>
      <c r="C58" s="2730" t="s">
        <v>
8007</v>
      </c>
      <c r="D58" s="2718">
        <v>
166.46</v>
      </c>
      <c r="E58" s="2719"/>
    </row>
    <row r="59" spans="1:5" s="105" customFormat="1" ht="15" customHeight="1">
      <c r="A59" s="2617" t="s">
        <v>
4061</v>
      </c>
      <c r="B59" s="106"/>
      <c r="C59" s="106"/>
      <c r="D59" s="106"/>
      <c r="E59" s="106"/>
    </row>
    <row r="60" spans="1:5" s="82" customFormat="1" ht="15" customHeight="1">
      <c r="A60" s="104"/>
      <c r="B60" s="104"/>
      <c r="C60" s="104"/>
      <c r="D60" s="104"/>
      <c r="E60" s="104"/>
    </row>
    <row r="61" spans="1:5" s="102" customFormat="1" ht="20.100000000000001" customHeight="1">
      <c r="A61" s="4600" t="s">
        <v>
4683</v>
      </c>
      <c r="B61" s="4602"/>
      <c r="C61" s="4602"/>
      <c r="D61" s="4602"/>
      <c r="E61" s="4602"/>
    </row>
    <row r="62" spans="1:5" s="82" customFormat="1" ht="15" customHeight="1" thickBot="1">
      <c r="A62" s="2617" t="s">
        <v>
4606</v>
      </c>
      <c r="B62" s="49"/>
      <c r="D62" s="49"/>
      <c r="E62" s="42" t="s">
        <v>
4495</v>
      </c>
    </row>
    <row r="63" spans="1:5" s="85" customFormat="1" ht="18" customHeight="1" thickTop="1">
      <c r="A63" s="2706" t="s">
        <v>
4515</v>
      </c>
      <c r="B63" s="2707" t="s">
        <v>
4607</v>
      </c>
      <c r="C63" s="2689" t="s">
        <v>
4608</v>
      </c>
      <c r="D63" s="2606" t="s">
        <v>
4609</v>
      </c>
      <c r="E63" s="2689" t="s">
        <v>
4610</v>
      </c>
    </row>
    <row r="64" spans="1:5" s="85" customFormat="1" ht="18" customHeight="1">
      <c r="A64" s="2636" t="s">
        <v>
4684</v>
      </c>
      <c r="B64" s="2725" t="s">
        <v>
4585</v>
      </c>
      <c r="C64" s="2726" t="s">
        <v>
8959</v>
      </c>
      <c r="D64" s="2710">
        <v>
432.89</v>
      </c>
      <c r="E64" s="2711" t="s">
        <v>
4685</v>
      </c>
    </row>
    <row r="65" spans="1:5" s="85" customFormat="1" ht="18" customHeight="1">
      <c r="A65" s="2704" t="s">
        <v>
4686</v>
      </c>
      <c r="B65" s="2727" t="s">
        <v>
4687</v>
      </c>
      <c r="C65" s="2728" t="s">
        <v>
8977</v>
      </c>
      <c r="D65" s="2714">
        <v>
499.98</v>
      </c>
      <c r="E65" s="2715"/>
    </row>
    <row r="66" spans="1:5" s="85" customFormat="1" ht="18" customHeight="1">
      <c r="A66" s="2704" t="s">
        <v>
4688</v>
      </c>
      <c r="B66" s="2727" t="s">
        <v>
4689</v>
      </c>
      <c r="C66" s="2728" t="s">
        <v>
8978</v>
      </c>
      <c r="D66" s="2714">
        <v>
921.78</v>
      </c>
      <c r="E66" s="2715"/>
    </row>
    <row r="67" spans="1:5" s="85" customFormat="1" ht="18" customHeight="1">
      <c r="A67" s="2704" t="s">
        <v>
4690</v>
      </c>
      <c r="B67" s="2727" t="s">
        <v>
4691</v>
      </c>
      <c r="C67" s="2728" t="s">
        <v>
8979</v>
      </c>
      <c r="D67" s="2714">
        <v>
324.27999999999997</v>
      </c>
      <c r="E67" s="2715" t="s">
        <v>
4692</v>
      </c>
    </row>
    <row r="68" spans="1:5" s="85" customFormat="1" ht="18" customHeight="1">
      <c r="A68" s="2704" t="s">
        <v>
4693</v>
      </c>
      <c r="B68" s="2727" t="s">
        <v>
4694</v>
      </c>
      <c r="C68" s="2728" t="s">
        <v>
8980</v>
      </c>
      <c r="D68" s="2714">
        <v>
453.46</v>
      </c>
      <c r="E68" s="2715"/>
    </row>
    <row r="69" spans="1:5" s="85" customFormat="1" ht="18" customHeight="1">
      <c r="A69" s="2704" t="s">
        <v>
4695</v>
      </c>
      <c r="B69" s="2727" t="s">
        <v>
4696</v>
      </c>
      <c r="C69" s="2728" t="s">
        <v>
8981</v>
      </c>
      <c r="D69" s="2714">
        <v>
473.92</v>
      </c>
      <c r="E69" s="2715"/>
    </row>
    <row r="70" spans="1:5" s="85" customFormat="1" ht="18" customHeight="1">
      <c r="A70" s="2704" t="s">
        <v>
4697</v>
      </c>
      <c r="B70" s="2727" t="s">
        <v>
4698</v>
      </c>
      <c r="C70" s="2728" t="s">
        <v>
8981</v>
      </c>
      <c r="D70" s="2714">
        <v>
473.69</v>
      </c>
      <c r="E70" s="2715"/>
    </row>
    <row r="71" spans="1:5" s="85" customFormat="1" ht="18" customHeight="1">
      <c r="A71" s="2704" t="s">
        <v>
4699</v>
      </c>
      <c r="B71" s="2727" t="s">
        <v>
4700</v>
      </c>
      <c r="C71" s="2728" t="s">
        <v>
8982</v>
      </c>
      <c r="D71" s="2714">
        <v>
455.84</v>
      </c>
      <c r="E71" s="2715" t="s">
        <v>
4510</v>
      </c>
    </row>
    <row r="72" spans="1:5" s="85" customFormat="1" ht="18" customHeight="1">
      <c r="A72" s="2704" t="s">
        <v>
9829</v>
      </c>
      <c r="B72" s="2727" t="s">
        <v>
4701</v>
      </c>
      <c r="C72" s="2728" t="s">
        <v>
6198</v>
      </c>
      <c r="D72" s="2714">
        <v>
607.1</v>
      </c>
      <c r="E72" s="2715"/>
    </row>
    <row r="73" spans="1:5" s="85" customFormat="1" ht="18" customHeight="1">
      <c r="A73" s="2704" t="s">
        <v>
4702</v>
      </c>
      <c r="B73" s="2727" t="s">
        <v>
4703</v>
      </c>
      <c r="C73" s="2728" t="s">
        <v>
7694</v>
      </c>
      <c r="D73" s="2714">
        <v>
551.79999999999995</v>
      </c>
      <c r="E73" s="2715" t="s">
        <v>
4704</v>
      </c>
    </row>
    <row r="74" spans="1:5" s="85" customFormat="1" ht="18" customHeight="1">
      <c r="A74" s="2704" t="s">
        <v>
4705</v>
      </c>
      <c r="B74" s="2727" t="s">
        <v>
4706</v>
      </c>
      <c r="C74" s="2728" t="s">
        <v>
8983</v>
      </c>
      <c r="D74" s="2714">
        <v>
544.23</v>
      </c>
      <c r="E74" s="2715" t="s">
        <v>
4707</v>
      </c>
    </row>
    <row r="75" spans="1:5" s="85" customFormat="1" ht="18" customHeight="1">
      <c r="A75" s="2704" t="s">
        <v>
4708</v>
      </c>
      <c r="B75" s="2727" t="s">
        <v>
4709</v>
      </c>
      <c r="C75" s="2728" t="s">
        <v>
8984</v>
      </c>
      <c r="D75" s="2714">
        <v>
434.98</v>
      </c>
      <c r="E75" s="2715"/>
    </row>
    <row r="76" spans="1:5" s="85" customFormat="1" ht="18" customHeight="1">
      <c r="A76" s="2704" t="s">
        <v>
4710</v>
      </c>
      <c r="B76" s="2727" t="s">
        <v>
4711</v>
      </c>
      <c r="C76" s="2728" t="s">
        <v>
6281</v>
      </c>
      <c r="D76" s="2714">
        <v>
516.01</v>
      </c>
      <c r="E76" s="2715" t="s">
        <v>
4707</v>
      </c>
    </row>
    <row r="77" spans="1:5" s="85" customFormat="1" ht="18" customHeight="1">
      <c r="A77" s="2704" t="s">
        <v>
4712</v>
      </c>
      <c r="B77" s="2727" t="s">
        <v>
4713</v>
      </c>
      <c r="C77" s="2728" t="s">
        <v>
6281</v>
      </c>
      <c r="D77" s="2714">
        <v>
403.94</v>
      </c>
      <c r="E77" s="2715"/>
    </row>
    <row r="78" spans="1:5" s="85" customFormat="1" ht="18" customHeight="1">
      <c r="A78" s="2704" t="s">
        <v>
4714</v>
      </c>
      <c r="B78" s="2727" t="s">
        <v>
4715</v>
      </c>
      <c r="C78" s="2728" t="s">
        <v>
6281</v>
      </c>
      <c r="D78" s="2714">
        <v>
522.57000000000005</v>
      </c>
      <c r="E78" s="2715"/>
    </row>
    <row r="79" spans="1:5" s="85" customFormat="1" ht="18" customHeight="1">
      <c r="A79" s="2704" t="s">
        <v>
4716</v>
      </c>
      <c r="B79" s="2727" t="s">
        <v>
4717</v>
      </c>
      <c r="C79" s="2728" t="s">
        <v>
6281</v>
      </c>
      <c r="D79" s="2714">
        <v>
452.73</v>
      </c>
      <c r="E79" s="2715"/>
    </row>
    <row r="80" spans="1:5" s="85" customFormat="1" ht="18" customHeight="1">
      <c r="A80" s="2704" t="s">
        <v>
4718</v>
      </c>
      <c r="B80" s="2727" t="s">
        <v>
4719</v>
      </c>
      <c r="C80" s="2728" t="s">
        <v>
8963</v>
      </c>
      <c r="D80" s="2714">
        <v>
586.74</v>
      </c>
      <c r="E80" s="2715"/>
    </row>
    <row r="81" spans="1:5" s="85" customFormat="1" ht="18" customHeight="1">
      <c r="A81" s="2704" t="s">
        <v>
4720</v>
      </c>
      <c r="B81" s="2727" t="s">
        <v>
4721</v>
      </c>
      <c r="C81" s="2728" t="s">
        <v>
8985</v>
      </c>
      <c r="D81" s="2714">
        <v>
517.11</v>
      </c>
      <c r="E81" s="2715" t="s">
        <v>
4722</v>
      </c>
    </row>
    <row r="82" spans="1:5" s="85" customFormat="1" ht="18" customHeight="1">
      <c r="A82" s="2704" t="s">
        <v>
4723</v>
      </c>
      <c r="B82" s="2727" t="s">
        <v>
4724</v>
      </c>
      <c r="C82" s="2728" t="s">
        <v>
8738</v>
      </c>
      <c r="D82" s="2714">
        <v>
546.91999999999996</v>
      </c>
      <c r="E82" s="2715" t="s">
        <v>
4725</v>
      </c>
    </row>
    <row r="83" spans="1:5" s="85" customFormat="1" ht="18" customHeight="1">
      <c r="A83" s="2704" t="s">
        <v>
4726</v>
      </c>
      <c r="B83" s="2727" t="s">
        <v>
4727</v>
      </c>
      <c r="C83" s="2728" t="s">
        <v>
8986</v>
      </c>
      <c r="D83" s="2714">
        <v>
540.79</v>
      </c>
      <c r="E83" s="2715"/>
    </row>
    <row r="84" spans="1:5" s="85" customFormat="1" ht="18" customHeight="1">
      <c r="A84" s="2704" t="s">
        <v>
4728</v>
      </c>
      <c r="B84" s="2727" t="s">
        <v>
4729</v>
      </c>
      <c r="C84" s="2728" t="s">
        <v>
8987</v>
      </c>
      <c r="D84" s="2714">
        <v>
597.5</v>
      </c>
      <c r="E84" s="2715"/>
    </row>
    <row r="85" spans="1:5" s="85" customFormat="1" ht="18" customHeight="1">
      <c r="A85" s="2704" t="s">
        <v>
4730</v>
      </c>
      <c r="B85" s="2727" t="s">
        <v>
4731</v>
      </c>
      <c r="C85" s="2728" t="s">
        <v>
8988</v>
      </c>
      <c r="D85" s="2714">
        <v>
505.42</v>
      </c>
      <c r="E85" s="2715"/>
    </row>
    <row r="86" spans="1:5" s="85" customFormat="1" ht="18" customHeight="1">
      <c r="A86" s="2731" t="s">
        <v>
4732</v>
      </c>
      <c r="B86" s="2727" t="s">
        <v>
4733</v>
      </c>
      <c r="C86" s="2728" t="s">
        <v>
8989</v>
      </c>
      <c r="D86" s="2714">
        <v>
523.15</v>
      </c>
      <c r="E86" s="2715"/>
    </row>
    <row r="87" spans="1:5" s="85" customFormat="1" ht="18" customHeight="1">
      <c r="A87" s="2704" t="s">
        <v>
4734</v>
      </c>
      <c r="B87" s="2727" t="s">
        <v>
4735</v>
      </c>
      <c r="C87" s="2728" t="s">
        <v>
8990</v>
      </c>
      <c r="D87" s="2714">
        <v>
591.14</v>
      </c>
      <c r="E87" s="2715"/>
    </row>
    <row r="88" spans="1:5" s="85" customFormat="1" ht="18" customHeight="1">
      <c r="A88" s="2704" t="s">
        <v>
4736</v>
      </c>
      <c r="B88" s="2727" t="s">
        <v>
4737</v>
      </c>
      <c r="C88" s="2728" t="s">
        <v>
8991</v>
      </c>
      <c r="D88" s="2714">
        <v>
501.89</v>
      </c>
      <c r="E88" s="2715" t="s">
        <v>
4725</v>
      </c>
    </row>
    <row r="89" spans="1:5" s="85" customFormat="1" ht="18" customHeight="1">
      <c r="A89" s="2705" t="s">
        <v>
4738</v>
      </c>
      <c r="B89" s="2729" t="s">
        <v>
4739</v>
      </c>
      <c r="C89" s="2730" t="s">
        <v>
8992</v>
      </c>
      <c r="D89" s="2718">
        <v>
564.98</v>
      </c>
      <c r="E89" s="2719"/>
    </row>
    <row r="90" spans="1:5" s="105" customFormat="1" ht="15" customHeight="1">
      <c r="A90" s="2617" t="s">
        <v>
4061</v>
      </c>
      <c r="B90" s="106"/>
      <c r="C90" s="106"/>
      <c r="D90" s="106"/>
      <c r="E90" s="106"/>
    </row>
    <row r="91" spans="1:5" s="82" customFormat="1" ht="15" customHeight="1">
      <c r="A91" s="104"/>
      <c r="B91" s="104"/>
      <c r="C91" s="104"/>
      <c r="D91" s="104"/>
      <c r="E91" s="104"/>
    </row>
    <row r="92" spans="1:5" s="102" customFormat="1" ht="20.100000000000001" customHeight="1">
      <c r="A92" s="4600" t="s">
        <v>
4740</v>
      </c>
      <c r="B92" s="4602"/>
      <c r="C92" s="4602"/>
      <c r="D92" s="4602"/>
      <c r="E92" s="4602"/>
    </row>
    <row r="93" spans="1:5" s="82" customFormat="1" ht="15" customHeight="1" thickBot="1">
      <c r="A93" s="2617" t="s">
        <v>
4606</v>
      </c>
      <c r="B93" s="49"/>
      <c r="D93" s="49"/>
      <c r="E93" s="42" t="s">
        <v>
4495</v>
      </c>
    </row>
    <row r="94" spans="1:5" s="85" customFormat="1" ht="18" customHeight="1" thickTop="1">
      <c r="A94" s="2706" t="s">
        <v>
4515</v>
      </c>
      <c r="B94" s="2707" t="s">
        <v>
4607</v>
      </c>
      <c r="C94" s="2689" t="s">
        <v>
4608</v>
      </c>
      <c r="D94" s="2606" t="s">
        <v>
4609</v>
      </c>
      <c r="E94" s="2689" t="s">
        <v>
4610</v>
      </c>
    </row>
    <row r="95" spans="1:5" s="85" customFormat="1" ht="18" customHeight="1">
      <c r="A95" s="2636" t="s">
        <v>
4741</v>
      </c>
      <c r="B95" s="2725" t="s">
        <v>
4700</v>
      </c>
      <c r="C95" s="2726" t="s">
        <v>
8982</v>
      </c>
      <c r="D95" s="2710">
        <v>
202.39</v>
      </c>
      <c r="E95" s="2711" t="s">
        <v>
4742</v>
      </c>
    </row>
    <row r="96" spans="1:5" s="85" customFormat="1" ht="18" customHeight="1">
      <c r="A96" s="2704" t="s">
        <v>
4743</v>
      </c>
      <c r="B96" s="2727" t="s">
        <v>
4706</v>
      </c>
      <c r="C96" s="2728" t="s">
        <v>
8983</v>
      </c>
      <c r="D96" s="2714">
        <v>
232.17</v>
      </c>
      <c r="E96" s="2715" t="s">
        <v>
4742</v>
      </c>
    </row>
    <row r="97" spans="1:5" s="85" customFormat="1" ht="18" customHeight="1">
      <c r="A97" s="2704" t="s">
        <v>
4744</v>
      </c>
      <c r="B97" s="2727" t="s">
        <v>
4711</v>
      </c>
      <c r="C97" s="2728" t="s">
        <v>
6281</v>
      </c>
      <c r="D97" s="2714">
        <v>
208.05</v>
      </c>
      <c r="E97" s="2715" t="s">
        <v>
4742</v>
      </c>
    </row>
    <row r="98" spans="1:5" s="85" customFormat="1" ht="18" customHeight="1">
      <c r="A98" s="2704" t="s">
        <v>
4745</v>
      </c>
      <c r="B98" s="2727" t="s">
        <v>
4746</v>
      </c>
      <c r="C98" s="2728" t="s">
        <v>
8738</v>
      </c>
      <c r="D98" s="2714">
        <v>
236.13</v>
      </c>
      <c r="E98" s="2715" t="s">
        <v>
4742</v>
      </c>
    </row>
    <row r="99" spans="1:5" s="85" customFormat="1" ht="18" customHeight="1">
      <c r="A99" s="2705" t="s">
        <v>
4747</v>
      </c>
      <c r="B99" s="2729" t="s">
        <v>
4748</v>
      </c>
      <c r="C99" s="2730" t="s">
        <v>
8991</v>
      </c>
      <c r="D99" s="2718">
        <v>
208.12</v>
      </c>
      <c r="E99" s="2719" t="s">
        <v>
4742</v>
      </c>
    </row>
    <row r="100" spans="1:5" s="105" customFormat="1" ht="15" customHeight="1">
      <c r="A100" s="2617" t="s">
        <v>
4061</v>
      </c>
      <c r="B100" s="106"/>
      <c r="C100" s="106"/>
      <c r="D100" s="106"/>
      <c r="E100" s="106"/>
    </row>
    <row r="101" spans="1:5" s="82" customFormat="1" ht="15" customHeight="1">
      <c r="A101" s="104"/>
      <c r="B101" s="104"/>
      <c r="C101" s="104"/>
      <c r="D101" s="104"/>
      <c r="E101" s="104"/>
    </row>
    <row r="102" spans="1:5" s="102" customFormat="1" ht="20.100000000000001" customHeight="1">
      <c r="A102" s="4600" t="s">
        <v>
9820</v>
      </c>
      <c r="B102" s="4602"/>
      <c r="C102" s="4602"/>
      <c r="D102" s="4602"/>
      <c r="E102" s="4602"/>
    </row>
    <row r="103" spans="1:5" s="82" customFormat="1" ht="15" customHeight="1" thickBot="1">
      <c r="A103" s="4275" t="s">
        <v>
4606</v>
      </c>
      <c r="B103" s="49"/>
      <c r="D103" s="49"/>
      <c r="E103" s="42" t="s">
        <v>
4495</v>
      </c>
    </row>
    <row r="104" spans="1:5" s="85" customFormat="1" ht="18" customHeight="1" thickTop="1">
      <c r="A104" s="2706" t="s">
        <v>
4515</v>
      </c>
      <c r="B104" s="4277" t="s">
        <v>
4607</v>
      </c>
      <c r="C104" s="4276" t="s">
        <v>
4608</v>
      </c>
      <c r="D104" s="4272" t="s">
        <v>
4609</v>
      </c>
      <c r="E104" s="4276" t="s">
        <v>
4610</v>
      </c>
    </row>
    <row r="105" spans="1:5" s="85" customFormat="1" ht="18" customHeight="1">
      <c r="A105" s="4284" t="s">
        <v>
9821</v>
      </c>
      <c r="B105" s="2721" t="s">
        <v>
9822</v>
      </c>
      <c r="C105" s="2722" t="s">
        <v>
9777</v>
      </c>
      <c r="D105" s="2723">
        <v>
355.43</v>
      </c>
      <c r="E105" s="2724" t="s">
        <v>
9823</v>
      </c>
    </row>
    <row r="106" spans="1:5" s="105" customFormat="1" ht="15" customHeight="1">
      <c r="A106" s="4275" t="s">
        <v>
4061</v>
      </c>
      <c r="B106" s="106"/>
      <c r="C106" s="106"/>
      <c r="D106" s="106"/>
      <c r="E106" s="106"/>
    </row>
    <row r="107" spans="1:5" s="82" customFormat="1" ht="15" customHeight="1">
      <c r="A107" s="104"/>
      <c r="B107" s="104"/>
      <c r="C107" s="104"/>
      <c r="D107" s="104"/>
      <c r="E107" s="104"/>
    </row>
    <row r="108" spans="1:5" s="102" customFormat="1" ht="20.100000000000001" customHeight="1">
      <c r="A108" s="4600" t="s">
        <v>
9824</v>
      </c>
      <c r="B108" s="4602"/>
      <c r="C108" s="4602"/>
      <c r="D108" s="4602"/>
      <c r="E108" s="4602"/>
    </row>
    <row r="109" spans="1:5" s="82" customFormat="1" ht="15" customHeight="1" thickBot="1">
      <c r="A109" s="2617" t="s">
        <v>
4606</v>
      </c>
      <c r="B109" s="49"/>
      <c r="D109" s="49"/>
      <c r="E109" s="42" t="s">
        <v>
4495</v>
      </c>
    </row>
    <row r="110" spans="1:5" s="85" customFormat="1" ht="18" customHeight="1" thickTop="1">
      <c r="A110" s="2706" t="s">
        <v>
4515</v>
      </c>
      <c r="B110" s="2707" t="s">
        <v>
4607</v>
      </c>
      <c r="C110" s="2689" t="s">
        <v>
4608</v>
      </c>
      <c r="D110" s="2606" t="s">
        <v>
4609</v>
      </c>
      <c r="E110" s="2689" t="s">
        <v>
4610</v>
      </c>
    </row>
    <row r="111" spans="1:5" s="85" customFormat="1" ht="18" customHeight="1">
      <c r="A111" s="2636" t="s">
        <v>
9828</v>
      </c>
      <c r="B111" s="2725" t="s">
        <v>
4749</v>
      </c>
      <c r="C111" s="2726" t="s">
        <v>
8993</v>
      </c>
      <c r="D111" s="2710">
        <v>
2348.38</v>
      </c>
      <c r="E111" s="2711" t="s">
        <v>
4649</v>
      </c>
    </row>
    <row r="112" spans="1:5" s="85" customFormat="1" ht="18" customHeight="1">
      <c r="A112" s="2705" t="s">
        <v>
9817</v>
      </c>
      <c r="B112" s="2729" t="s">
        <v>
4548</v>
      </c>
      <c r="C112" s="2730" t="s">
        <v>
8961</v>
      </c>
      <c r="D112" s="2718">
        <v>
1057.3</v>
      </c>
      <c r="E112" s="2719" t="s">
        <v>
4750</v>
      </c>
    </row>
    <row r="113" spans="1:5" s="105" customFormat="1" ht="15" customHeight="1">
      <c r="A113" s="2617" t="s">
        <v>
4061</v>
      </c>
      <c r="B113" s="106"/>
      <c r="C113" s="106"/>
      <c r="D113" s="106"/>
      <c r="E113" s="106"/>
    </row>
    <row r="114" spans="1:5" s="82" customFormat="1" ht="15" customHeight="1">
      <c r="A114" s="104"/>
      <c r="B114" s="104"/>
      <c r="C114" s="104"/>
      <c r="D114" s="104"/>
      <c r="E114" s="104"/>
    </row>
    <row r="115" spans="1:5" s="102" customFormat="1" ht="20.100000000000001" customHeight="1">
      <c r="A115" s="4600" t="s">
        <v>
9825</v>
      </c>
      <c r="B115" s="4602"/>
      <c r="C115" s="4602"/>
      <c r="D115" s="4602"/>
      <c r="E115" s="4602"/>
    </row>
    <row r="116" spans="1:5" s="82" customFormat="1" ht="15" customHeight="1" thickBot="1">
      <c r="A116" s="2617" t="s">
        <v>
4606</v>
      </c>
      <c r="B116" s="49"/>
      <c r="D116" s="49"/>
      <c r="E116" s="42" t="s">
        <v>
4495</v>
      </c>
    </row>
    <row r="117" spans="1:5" s="85" customFormat="1" ht="18" customHeight="1" thickTop="1">
      <c r="A117" s="2706" t="s">
        <v>
4515</v>
      </c>
      <c r="B117" s="2707" t="s">
        <v>
4607</v>
      </c>
      <c r="C117" s="2689" t="s">
        <v>
4608</v>
      </c>
      <c r="D117" s="2606" t="s">
        <v>
4609</v>
      </c>
      <c r="E117" s="2689" t="s">
        <v>
4610</v>
      </c>
    </row>
    <row r="118" spans="1:5" s="85" customFormat="1" ht="18" customHeight="1">
      <c r="A118" s="2636" t="s">
        <v>
4643</v>
      </c>
      <c r="B118" s="2725" t="s">
        <v>
4547</v>
      </c>
      <c r="C118" s="2726" t="s">
        <v>
8953</v>
      </c>
      <c r="D118" s="2710">
        <v>
3743.66</v>
      </c>
      <c r="E118" s="2711" t="s">
        <v>
4685</v>
      </c>
    </row>
    <row r="119" spans="1:5" s="85" customFormat="1" ht="18" customHeight="1">
      <c r="A119" s="2704" t="s">
        <v>
4614</v>
      </c>
      <c r="B119" s="2727" t="s">
        <v>
4615</v>
      </c>
      <c r="C119" s="2728" t="s">
        <v>
7765</v>
      </c>
      <c r="D119" s="2714">
        <v>
4948.55</v>
      </c>
      <c r="E119" s="2715" t="s">
        <v>
4751</v>
      </c>
    </row>
    <row r="120" spans="1:5" s="85" customFormat="1" ht="18" customHeight="1">
      <c r="A120" s="2704" t="s">
        <v>
4561</v>
      </c>
      <c r="B120" s="2727" t="s">
        <v>
4646</v>
      </c>
      <c r="C120" s="2728" t="s">
        <v>
8955</v>
      </c>
      <c r="D120" s="2714">
        <v>
3995.45</v>
      </c>
      <c r="E120" s="2715" t="s">
        <v>
4752</v>
      </c>
    </row>
    <row r="121" spans="1:5" s="85" customFormat="1" ht="18" customHeight="1">
      <c r="A121" s="2704" t="s">
        <v>
4617</v>
      </c>
      <c r="B121" s="2727" t="s">
        <v>
4618</v>
      </c>
      <c r="C121" s="2728" t="s">
        <v>
8952</v>
      </c>
      <c r="D121" s="2714">
        <v>
6336.49</v>
      </c>
      <c r="E121" s="2715" t="s">
        <v>
4753</v>
      </c>
    </row>
    <row r="122" spans="1:5" s="85" customFormat="1" ht="18" customHeight="1">
      <c r="A122" s="2704" t="s">
        <v>
4620</v>
      </c>
      <c r="B122" s="2727" t="s">
        <v>
4621</v>
      </c>
      <c r="C122" s="2728" t="s">
        <v>
7784</v>
      </c>
      <c r="D122" s="2714">
        <v>
4771.46</v>
      </c>
      <c r="E122" s="2715" t="s">
        <v>
4752</v>
      </c>
    </row>
    <row r="123" spans="1:5" s="85" customFormat="1" ht="18" customHeight="1">
      <c r="A123" s="2704" t="s">
        <v>
4647</v>
      </c>
      <c r="B123" s="2727" t="s">
        <v>
4648</v>
      </c>
      <c r="C123" s="2728" t="s">
        <v>
8956</v>
      </c>
      <c r="D123" s="2714">
        <v>
2225.89</v>
      </c>
      <c r="E123" s="2715" t="s">
        <v>
4754</v>
      </c>
    </row>
    <row r="124" spans="1:5" s="85" customFormat="1" ht="18" customHeight="1">
      <c r="A124" s="2704" t="s">
        <v>
9818</v>
      </c>
      <c r="B124" s="2727" t="s">
        <v>
4650</v>
      </c>
      <c r="C124" s="2728" t="s">
        <v>
8957</v>
      </c>
      <c r="D124" s="2714">
        <v>
3627.36</v>
      </c>
      <c r="E124" s="2715" t="s">
        <v>
4752</v>
      </c>
    </row>
    <row r="125" spans="1:5" s="85" customFormat="1" ht="18" customHeight="1">
      <c r="A125" s="2704" t="s">
        <v>
4580</v>
      </c>
      <c r="B125" s="2727" t="s">
        <v>
4581</v>
      </c>
      <c r="C125" s="2728" t="s">
        <v>
8958</v>
      </c>
      <c r="D125" s="2714">
        <v>
2811.39</v>
      </c>
      <c r="E125" s="2715" t="s">
        <v>
4752</v>
      </c>
    </row>
    <row r="126" spans="1:5" s="85" customFormat="1" ht="18" customHeight="1">
      <c r="A126" s="2704" t="s">
        <v>
4586</v>
      </c>
      <c r="B126" s="2727" t="s">
        <v>
4587</v>
      </c>
      <c r="C126" s="2728" t="s">
        <v>
8960</v>
      </c>
      <c r="D126" s="2714">
        <v>
3986.77</v>
      </c>
      <c r="E126" s="2715" t="s">
        <v>
4754</v>
      </c>
    </row>
    <row r="127" spans="1:5" s="85" customFormat="1" ht="18" customHeight="1">
      <c r="A127" s="2704" t="s">
        <v>
4755</v>
      </c>
      <c r="B127" s="2727" t="s">
        <v>
4596</v>
      </c>
      <c r="C127" s="2728" t="s">
        <v>
8974</v>
      </c>
      <c r="D127" s="2714">
        <v>
8161.41</v>
      </c>
      <c r="E127" s="2715" t="s">
        <v>
4756</v>
      </c>
    </row>
    <row r="128" spans="1:5" s="85" customFormat="1" ht="18" customHeight="1">
      <c r="A128" s="2704" t="s">
        <v>
4757</v>
      </c>
      <c r="B128" s="2727" t="s">
        <v>
4749</v>
      </c>
      <c r="C128" s="2728" t="s">
        <v>
8993</v>
      </c>
      <c r="D128" s="2714">
        <v>
2348.38</v>
      </c>
      <c r="E128" s="2715" t="s">
        <v>
4758</v>
      </c>
    </row>
    <row r="129" spans="1:5" s="85" customFormat="1" ht="18" customHeight="1">
      <c r="A129" s="2704" t="s">
        <v>
9817</v>
      </c>
      <c r="B129" s="2727" t="s">
        <v>
4548</v>
      </c>
      <c r="C129" s="2728" t="s">
        <v>
8961</v>
      </c>
      <c r="D129" s="2714">
        <v>
8021.78</v>
      </c>
      <c r="E129" s="2715" t="s">
        <v>
4759</v>
      </c>
    </row>
    <row r="130" spans="1:5" s="85" customFormat="1" ht="18" customHeight="1">
      <c r="A130" s="2704" t="s">
        <v>
4551</v>
      </c>
      <c r="B130" s="2727" t="s">
        <v>
4653</v>
      </c>
      <c r="C130" s="2728" t="s">
        <v>
8962</v>
      </c>
      <c r="D130" s="2714">
        <v>
8730.06</v>
      </c>
      <c r="E130" s="2715" t="s">
        <v>
4752</v>
      </c>
    </row>
    <row r="131" spans="1:5" s="85" customFormat="1" ht="18" customHeight="1">
      <c r="A131" s="2704" t="s">
        <v>
4555</v>
      </c>
      <c r="B131" s="2727" t="s">
        <v>
4556</v>
      </c>
      <c r="C131" s="2728" t="s">
        <v>
8963</v>
      </c>
      <c r="D131" s="2714">
        <v>
7694.71</v>
      </c>
      <c r="E131" s="2715" t="s">
        <v>
4760</v>
      </c>
    </row>
    <row r="132" spans="1:5" s="85" customFormat="1" ht="18" customHeight="1">
      <c r="A132" s="2704" t="s">
        <v>
4559</v>
      </c>
      <c r="B132" s="2727" t="s">
        <v>
4560</v>
      </c>
      <c r="C132" s="2728" t="s">
        <v>
8963</v>
      </c>
      <c r="D132" s="2714">
        <v>
3761.27</v>
      </c>
      <c r="E132" s="2715" t="s">
        <v>
4761</v>
      </c>
    </row>
    <row r="133" spans="1:5" s="85" customFormat="1" ht="18" customHeight="1">
      <c r="A133" s="2704" t="s">
        <v>
4563</v>
      </c>
      <c r="B133" s="2727" t="s">
        <v>
4762</v>
      </c>
      <c r="C133" s="2728" t="s">
        <v>
8964</v>
      </c>
      <c r="D133" s="2714">
        <v>
3860.24</v>
      </c>
      <c r="E133" s="2715" t="s">
        <v>
4761</v>
      </c>
    </row>
    <row r="134" spans="1:5" s="85" customFormat="1" ht="18" customHeight="1">
      <c r="A134" s="2704" t="s">
        <v>
4567</v>
      </c>
      <c r="B134" s="2727" t="s">
        <v>
4568</v>
      </c>
      <c r="C134" s="2728" t="s">
        <v>
8965</v>
      </c>
      <c r="D134" s="2714">
        <v>
5470.39</v>
      </c>
      <c r="E134" s="2715" t="s">
        <v>
4752</v>
      </c>
    </row>
    <row r="135" spans="1:5" s="85" customFormat="1" ht="18" customHeight="1">
      <c r="A135" s="2704" t="s">
        <v>
4657</v>
      </c>
      <c r="B135" s="2727" t="s">
        <v>
4658</v>
      </c>
      <c r="C135" s="2728" t="s">
        <v>
8967</v>
      </c>
      <c r="D135" s="2714">
        <v>
6908.68</v>
      </c>
      <c r="E135" s="2715" t="s">
        <v>
4761</v>
      </c>
    </row>
    <row r="136" spans="1:5" s="85" customFormat="1" ht="18" customHeight="1">
      <c r="A136" s="2704" t="s">
        <v>
9816</v>
      </c>
      <c r="B136" s="2727" t="s">
        <v>
4579</v>
      </c>
      <c r="C136" s="2728" t="s">
        <v>
10057</v>
      </c>
      <c r="D136" s="2714">
        <v>
6440.26</v>
      </c>
      <c r="E136" s="2715" t="s">
        <v>
4761</v>
      </c>
    </row>
    <row r="137" spans="1:5" s="85" customFormat="1" ht="18" customHeight="1">
      <c r="A137" s="2705" t="s">
        <v>
4763</v>
      </c>
      <c r="B137" s="2729" t="s">
        <v>
4583</v>
      </c>
      <c r="C137" s="2730" t="s">
        <v>
8968</v>
      </c>
      <c r="D137" s="2718">
        <v>
6012.72</v>
      </c>
      <c r="E137" s="2719" t="s">
        <v>
4761</v>
      </c>
    </row>
    <row r="138" spans="1:5" s="105" customFormat="1" ht="15" customHeight="1">
      <c r="A138" s="2617" t="s">
        <v>
4061</v>
      </c>
      <c r="B138" s="106"/>
      <c r="C138" s="106"/>
      <c r="D138" s="106"/>
      <c r="E138" s="106"/>
    </row>
    <row r="140" spans="1:5" ht="21">
      <c r="A140" s="4545" t="s">
        <v>
10403</v>
      </c>
    </row>
  </sheetData>
  <mergeCells count="12">
    <mergeCell ref="A34:E34"/>
    <mergeCell ref="A1:D1"/>
    <mergeCell ref="A2:D2"/>
    <mergeCell ref="A3:E3"/>
    <mergeCell ref="A5:E5"/>
    <mergeCell ref="A11:E11"/>
    <mergeCell ref="A47:E47"/>
    <mergeCell ref="A61:E61"/>
    <mergeCell ref="A92:E92"/>
    <mergeCell ref="A108:E108"/>
    <mergeCell ref="A115:E115"/>
    <mergeCell ref="A102:E102"/>
  </mergeCells>
  <phoneticPr fontId="25"/>
  <pageMargins left="0.70866141732283472" right="0.70866141732283472" top="0.74803149606299213" bottom="0.74803149606299213" header="0.31496062992125984" footer="0.31496062992125984"/>
  <rowBreaks count="2" manualBreakCount="2">
    <brk id="60" max="16383" man="1"/>
    <brk id="114" max="16383" man="1"/>
  </rowBreak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D15"/>
  <sheetViews>
    <sheetView zoomScaleNormal="100" zoomScaleSheetLayoutView="100" workbookViewId="0">
      <selection activeCell="B23" sqref="B23"/>
    </sheetView>
  </sheetViews>
  <sheetFormatPr defaultColWidth="9" defaultRowHeight="13.5"/>
  <cols>
    <col min="1" max="1" width="30.625" style="79" customWidth="1"/>
    <col min="2" max="2" width="20.625" style="78" customWidth="1"/>
    <col min="3" max="3" width="15.625" style="78" customWidth="1"/>
    <col min="4" max="4" width="60.625" style="78" customWidth="1"/>
    <col min="5" max="16384" width="9" style="78"/>
  </cols>
  <sheetData>
    <row r="1" spans="1:4" s="1482" customFormat="1" ht="20.100000000000001" customHeight="1">
      <c r="A1" s="4569" t="str">
        <f>
HYPERLINK("#目次!A1","【目次に戻る】")</f>
        <v>
【目次に戻る】</v>
      </c>
      <c r="B1" s="4569"/>
      <c r="C1" s="4569"/>
      <c r="D1" s="4539"/>
    </row>
    <row r="2" spans="1:4" s="1482" customFormat="1" ht="20.100000000000001" customHeight="1">
      <c r="A2" s="4569" t="str">
        <f>
HYPERLINK("#業務所管課別目次!A1","【業務所管課別目次に戻る】")</f>
        <v>
【業務所管課別目次に戻る】</v>
      </c>
      <c r="B2" s="4569"/>
      <c r="C2" s="4569"/>
      <c r="D2" s="4539"/>
    </row>
    <row r="3" spans="1:4" s="102" customFormat="1" ht="20.100000000000001" customHeight="1">
      <c r="A3" s="4600" t="s">
        <v>
9826</v>
      </c>
      <c r="B3" s="4602"/>
      <c r="C3" s="4602"/>
      <c r="D3" s="4602"/>
    </row>
    <row r="4" spans="1:4" s="82" customFormat="1" ht="15" customHeight="1" thickBot="1">
      <c r="A4" s="4540"/>
      <c r="B4" s="49"/>
      <c r="D4" s="42" t="s">
        <v>
4495</v>
      </c>
    </row>
    <row r="5" spans="1:4" s="85" customFormat="1" ht="18" customHeight="1" thickTop="1">
      <c r="A5" s="2706" t="s">
        <v>
10267</v>
      </c>
      <c r="B5" s="4542" t="s">
        <v>
4607</v>
      </c>
      <c r="C5" s="4541" t="s">
        <v>
8997</v>
      </c>
      <c r="D5" s="4541" t="s">
        <v>
4610</v>
      </c>
    </row>
    <row r="6" spans="1:4" s="85" customFormat="1" ht="30" customHeight="1">
      <c r="A6" s="2732" t="s">
        <v>
9830</v>
      </c>
      <c r="B6" s="2733" t="s">
        <v>
4764</v>
      </c>
      <c r="C6" s="3663">
        <v>
39142</v>
      </c>
      <c r="D6" s="2724" t="s">
        <v>
4503</v>
      </c>
    </row>
    <row r="7" spans="1:4" s="105" customFormat="1" ht="15" customHeight="1">
      <c r="A7" s="4540" t="s">
        <v>
4061</v>
      </c>
      <c r="B7" s="106"/>
      <c r="C7" s="106"/>
      <c r="D7" s="106"/>
    </row>
    <row r="8" spans="1:4" s="82" customFormat="1" ht="15" customHeight="1">
      <c r="A8" s="104"/>
      <c r="B8" s="104"/>
      <c r="C8" s="104"/>
      <c r="D8" s="104"/>
    </row>
    <row r="9" spans="1:4" s="102" customFormat="1" ht="20.100000000000001" customHeight="1">
      <c r="A9" s="4600" t="s">
        <v>
9827</v>
      </c>
      <c r="B9" s="4602"/>
      <c r="C9" s="4602"/>
      <c r="D9" s="4602"/>
    </row>
    <row r="10" spans="1:4" s="82" customFormat="1" ht="15" customHeight="1" thickBot="1">
      <c r="A10" s="4540"/>
      <c r="B10" s="49"/>
      <c r="D10" s="42" t="s">
        <v>
4495</v>
      </c>
    </row>
    <row r="11" spans="1:4" s="85" customFormat="1" ht="18" customHeight="1" thickTop="1">
      <c r="A11" s="2706" t="s">
        <v>
10267</v>
      </c>
      <c r="B11" s="4542" t="s">
        <v>
4607</v>
      </c>
      <c r="C11" s="4541" t="s">
        <v>
7678</v>
      </c>
      <c r="D11" s="4541" t="s">
        <v>
4610</v>
      </c>
    </row>
    <row r="12" spans="1:4" s="85" customFormat="1" ht="30" customHeight="1">
      <c r="A12" s="2734" t="s">
        <v>
9830</v>
      </c>
      <c r="B12" s="2735" t="s">
        <v>
4764</v>
      </c>
      <c r="C12" s="3660" t="s">
        <v>
8994</v>
      </c>
      <c r="D12" s="2711" t="s">
        <v>
4765</v>
      </c>
    </row>
    <row r="13" spans="1:4" s="85" customFormat="1" ht="30" customHeight="1">
      <c r="A13" s="2736" t="s">
        <v>
4766</v>
      </c>
      <c r="B13" s="2737" t="s">
        <v>
4767</v>
      </c>
      <c r="C13" s="3661" t="s">
        <v>
8995</v>
      </c>
      <c r="D13" s="2715" t="s">
        <v>
4768</v>
      </c>
    </row>
    <row r="14" spans="1:4" s="85" customFormat="1" ht="30" customHeight="1">
      <c r="A14" s="2739" t="s">
        <v>
4769</v>
      </c>
      <c r="B14" s="2740" t="s">
        <v>
4770</v>
      </c>
      <c r="C14" s="3662" t="s">
        <v>
8996</v>
      </c>
      <c r="D14" s="2719" t="s">
        <v>
4768</v>
      </c>
    </row>
    <row r="15" spans="1:4" s="105" customFormat="1" ht="15" customHeight="1">
      <c r="A15" s="4540" t="s">
        <v>
4061</v>
      </c>
      <c r="B15" s="106"/>
      <c r="C15" s="106"/>
      <c r="D15" s="106"/>
    </row>
  </sheetData>
  <mergeCells count="4">
    <mergeCell ref="A1:C1"/>
    <mergeCell ref="A2:C2"/>
    <mergeCell ref="A3:D3"/>
    <mergeCell ref="A9:D9"/>
  </mergeCells>
  <phoneticPr fontId="25"/>
  <pageMargins left="0.70866141732283472" right="0.70866141732283472" top="0.74803149606299213" bottom="0.74803149606299213" header="0.31496062992125984" footer="0.3149606299212598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pageSetUpPr fitToPage="1"/>
  </sheetPr>
  <dimension ref="A1:J22"/>
  <sheetViews>
    <sheetView zoomScaleNormal="100" zoomScaleSheetLayoutView="100" workbookViewId="0">
      <selection activeCell="B23" sqref="B23"/>
    </sheetView>
  </sheetViews>
  <sheetFormatPr defaultColWidth="9" defaultRowHeight="13.5"/>
  <cols>
    <col min="1" max="1" width="35.625" style="79" customWidth="1"/>
    <col min="2" max="4" width="30.625" style="78" customWidth="1"/>
    <col min="5" max="16384" width="9" style="78"/>
  </cols>
  <sheetData>
    <row r="1" spans="1:10" s="1482" customFormat="1" ht="20.100000000000001" customHeight="1">
      <c r="A1" s="2597" t="str">
        <f>
HYPERLINK("#目次!A1","【目次に戻る】")</f>
        <v>
【目次に戻る】</v>
      </c>
      <c r="B1" s="2597"/>
      <c r="C1" s="2597"/>
      <c r="D1" s="2597"/>
    </row>
    <row r="2" spans="1:10" s="1482" customFormat="1" ht="20.100000000000001" customHeight="1">
      <c r="A2" s="2597" t="str">
        <f>
HYPERLINK("#業務所管課別目次!A1","【業務所管課別目次に戻る】")</f>
        <v>
【業務所管課別目次に戻る】</v>
      </c>
      <c r="B2" s="2597"/>
      <c r="C2" s="2597"/>
      <c r="D2" s="2597"/>
    </row>
    <row r="3" spans="1:10" ht="26.1" customHeight="1">
      <c r="A3" s="4574" t="s">
        <v>
6922</v>
      </c>
      <c r="B3" s="4574"/>
      <c r="C3" s="4574"/>
      <c r="D3" s="4574"/>
    </row>
    <row r="4" spans="1:10" s="82" customFormat="1" ht="15" customHeight="1">
      <c r="A4" s="104"/>
      <c r="B4" s="104"/>
      <c r="C4" s="104"/>
      <c r="D4" s="104"/>
    </row>
    <row r="5" spans="1:10" s="102" customFormat="1" ht="20.100000000000001" customHeight="1">
      <c r="A5" s="4600" t="s">
        <v>
4814</v>
      </c>
      <c r="B5" s="4600"/>
      <c r="C5" s="4600"/>
      <c r="D5" s="4600"/>
      <c r="E5" s="2457"/>
      <c r="F5" s="2457"/>
      <c r="G5" s="2457"/>
      <c r="H5" s="2457"/>
      <c r="I5" s="2457"/>
      <c r="J5" s="2457"/>
    </row>
    <row r="6" spans="1:10" s="82" customFormat="1" ht="15" customHeight="1" thickBot="1">
      <c r="A6" s="2609" t="s">
        <v>
4045</v>
      </c>
      <c r="B6" s="2612"/>
      <c r="C6" s="2612"/>
      <c r="D6" s="3500" t="s">
        <v>
9021</v>
      </c>
    </row>
    <row r="7" spans="1:10" s="85" customFormat="1" ht="18" customHeight="1" thickTop="1">
      <c r="A7" s="2706" t="s">
        <v>
4515</v>
      </c>
      <c r="B7" s="2606" t="s">
        <v>
4516</v>
      </c>
      <c r="C7" s="2742" t="s">
        <v>
4816</v>
      </c>
      <c r="D7" s="2743" t="s">
        <v>
4517</v>
      </c>
    </row>
    <row r="8" spans="1:10" s="85" customFormat="1" ht="18" customHeight="1">
      <c r="A8" s="3557" t="s">
        <v>
7744</v>
      </c>
      <c r="B8" s="3558" t="s">
        <v>
4817</v>
      </c>
      <c r="C8" s="3559">
        <v>
13</v>
      </c>
      <c r="D8" s="3560">
        <v>
48</v>
      </c>
    </row>
    <row r="9" spans="1:10" s="85" customFormat="1" ht="18" customHeight="1">
      <c r="A9" s="2702" t="s">
        <v>
7745</v>
      </c>
      <c r="B9" s="2645" t="s">
        <v>
9676</v>
      </c>
      <c r="C9" s="2779">
        <v>
4</v>
      </c>
      <c r="D9" s="2780">
        <v>
32</v>
      </c>
    </row>
    <row r="10" spans="1:10" s="85" customFormat="1" ht="18" customHeight="1">
      <c r="A10" s="2702" t="s">
        <v>
4818</v>
      </c>
      <c r="B10" s="2645" t="s">
        <v>
4819</v>
      </c>
      <c r="C10" s="2779">
        <v>
17</v>
      </c>
      <c r="D10" s="2780">
        <v>
60</v>
      </c>
    </row>
    <row r="11" spans="1:10" s="85" customFormat="1" ht="18" customHeight="1">
      <c r="A11" s="2702" t="s">
        <v>
4820</v>
      </c>
      <c r="B11" s="2645" t="s">
        <v>
4821</v>
      </c>
      <c r="C11" s="2779">
        <v>
4</v>
      </c>
      <c r="D11" s="2780">
        <v>
15</v>
      </c>
    </row>
    <row r="12" spans="1:10" s="85" customFormat="1" ht="18" customHeight="1">
      <c r="A12" s="2702" t="s">
        <v>
4822</v>
      </c>
      <c r="B12" s="2645" t="s">
        <v>
4823</v>
      </c>
      <c r="C12" s="2779">
        <v>
5</v>
      </c>
      <c r="D12" s="2780">
        <v>
17</v>
      </c>
    </row>
    <row r="13" spans="1:10" s="91" customFormat="1" ht="18" customHeight="1">
      <c r="A13" s="2705" t="s">
        <v>
7746</v>
      </c>
      <c r="B13" s="2649" t="s">
        <v>
4817</v>
      </c>
      <c r="C13" s="2781">
        <v>
5</v>
      </c>
      <c r="D13" s="2782">
        <v>
32</v>
      </c>
    </row>
    <row r="14" spans="1:10" s="105" customFormat="1" ht="15" customHeight="1">
      <c r="A14" s="84" t="s">
        <v>
4824</v>
      </c>
      <c r="B14" s="106"/>
    </row>
    <row r="15" spans="1:10" s="82" customFormat="1" ht="15" customHeight="1">
      <c r="A15" s="104"/>
      <c r="B15" s="104"/>
      <c r="C15" s="104"/>
      <c r="D15" s="104"/>
    </row>
    <row r="16" spans="1:10" s="102" customFormat="1" ht="20.100000000000001" customHeight="1">
      <c r="A16" s="4600" t="s">
        <v>
4825</v>
      </c>
      <c r="B16" s="4600"/>
      <c r="C16" s="4600"/>
      <c r="D16" s="4600"/>
      <c r="E16" s="2457"/>
      <c r="F16" s="2457"/>
      <c r="G16" s="2457"/>
      <c r="H16" s="2457"/>
      <c r="I16" s="2457"/>
      <c r="J16" s="2457"/>
    </row>
    <row r="17" spans="1:4" s="82" customFormat="1" ht="15" customHeight="1" thickBot="1">
      <c r="A17" s="2609" t="s">
        <v>
4045</v>
      </c>
      <c r="B17" s="2612"/>
      <c r="C17" s="3500" t="s">
        <v>
9021</v>
      </c>
      <c r="D17" s="2137"/>
    </row>
    <row r="18" spans="1:4" s="85" customFormat="1" ht="18" customHeight="1" thickTop="1">
      <c r="A18" s="2706" t="s">
        <v>
4515</v>
      </c>
      <c r="B18" s="2606" t="s">
        <v>
4293</v>
      </c>
      <c r="C18" s="2742" t="s">
        <v>
4816</v>
      </c>
      <c r="D18" s="2611"/>
    </row>
    <row r="19" spans="1:4" s="85" customFormat="1" ht="18" customHeight="1">
      <c r="A19" s="2744" t="s">
        <v>
4826</v>
      </c>
      <c r="B19" s="2785">
        <v>
1240</v>
      </c>
      <c r="C19" s="2745">
        <v>
4</v>
      </c>
      <c r="D19" s="22"/>
    </row>
    <row r="20" spans="1:4" s="105" customFormat="1" ht="15" customHeight="1">
      <c r="A20" s="4421" t="s">
        <v>
10268</v>
      </c>
      <c r="B20" s="106"/>
    </row>
    <row r="21" spans="1:4" s="105" customFormat="1" ht="15" customHeight="1">
      <c r="A21" s="2617" t="s">
        <v>
8867</v>
      </c>
      <c r="B21" s="106"/>
    </row>
    <row r="22" spans="1:4" ht="21" customHeight="1">
      <c r="A22" s="81"/>
      <c r="B22" s="80"/>
      <c r="C22" s="80"/>
      <c r="D22" s="80"/>
    </row>
  </sheetData>
  <mergeCells count="3">
    <mergeCell ref="A3:D3"/>
    <mergeCell ref="A5:D5"/>
    <mergeCell ref="A16:D16"/>
  </mergeCells>
  <phoneticPr fontId="25"/>
  <pageMargins left="0.70866141732283472" right="0.70866141732283472" top="0.74803149606299213" bottom="0.74803149606299213" header="0.31496062992125984" footer="0.31496062992125984"/>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pageSetUpPr fitToPage="1"/>
  </sheetPr>
  <dimension ref="A1:G15"/>
  <sheetViews>
    <sheetView zoomScaleNormal="100" zoomScaleSheetLayoutView="100" workbookViewId="0">
      <selection activeCell="B23" sqref="B23"/>
    </sheetView>
  </sheetViews>
  <sheetFormatPr defaultColWidth="9" defaultRowHeight="13.5"/>
  <cols>
    <col min="1" max="1" width="20.625" style="79" customWidth="1"/>
    <col min="2" max="2" width="15.625" style="78" customWidth="1"/>
    <col min="3" max="5" width="13.625" style="78" customWidth="1"/>
    <col min="6" max="7" width="25.625" style="78" customWidth="1"/>
    <col min="8" max="16384" width="9" style="78"/>
  </cols>
  <sheetData>
    <row r="1" spans="1:7" s="1482" customFormat="1" ht="20.100000000000001" customHeight="1">
      <c r="A1" s="4569" t="str">
        <f>
HYPERLINK("#目次!A1","【目次に戻る】")</f>
        <v>
【目次に戻る】</v>
      </c>
      <c r="B1" s="4569"/>
      <c r="C1" s="4569"/>
      <c r="D1" s="4569"/>
      <c r="E1" s="2597"/>
    </row>
    <row r="2" spans="1:7" s="1482" customFormat="1" ht="20.100000000000001" customHeight="1">
      <c r="A2" s="4569" t="str">
        <f>
HYPERLINK("#業務所管課別目次!A1","【業務所管課別目次に戻る】")</f>
        <v>
【業務所管課別目次に戻る】</v>
      </c>
      <c r="B2" s="4569"/>
      <c r="C2" s="4569"/>
      <c r="D2" s="4569"/>
      <c r="E2" s="2597"/>
    </row>
    <row r="3" spans="1:7" ht="26.1" customHeight="1">
      <c r="A3" s="4581" t="s">
        <v>
6923</v>
      </c>
      <c r="B3" s="4581"/>
      <c r="C3" s="4581"/>
      <c r="D3" s="4581"/>
      <c r="E3" s="4581"/>
      <c r="F3" s="4581"/>
      <c r="G3" s="4581"/>
    </row>
    <row r="4" spans="1:7" s="82" customFormat="1" ht="15" customHeight="1">
      <c r="A4" s="104"/>
      <c r="B4" s="104"/>
      <c r="C4" s="104"/>
      <c r="D4" s="104"/>
      <c r="E4" s="104"/>
    </row>
    <row r="5" spans="1:7" s="82" customFormat="1" ht="15" customHeight="1" thickBot="1">
      <c r="A5" s="2617" t="s">
        <v>
4606</v>
      </c>
      <c r="B5" s="49"/>
      <c r="D5" s="49"/>
      <c r="G5" s="42" t="s">
        <v>
4495</v>
      </c>
    </row>
    <row r="6" spans="1:7" s="85" customFormat="1" ht="18" customHeight="1" thickTop="1">
      <c r="A6" s="2706" t="s">
        <v>
4192</v>
      </c>
      <c r="B6" s="2707" t="s">
        <v>
4193</v>
      </c>
      <c r="C6" s="2689" t="s">
        <v>
8949</v>
      </c>
      <c r="D6" s="2689" t="s">
        <v>
4827</v>
      </c>
      <c r="E6" s="2689" t="s">
        <v>
4828</v>
      </c>
      <c r="F6" s="2689" t="s">
        <v>
4516</v>
      </c>
      <c r="G6" s="2689" t="s">
        <v>
4829</v>
      </c>
    </row>
    <row r="7" spans="1:7" s="85" customFormat="1" ht="18" customHeight="1">
      <c r="A7" s="2746" t="s">
        <v>
4830</v>
      </c>
      <c r="B7" s="2640" t="s">
        <v>
4831</v>
      </c>
      <c r="C7" s="2726" t="s">
        <v>
7740</v>
      </c>
      <c r="D7" s="2726" t="s">
        <v>
9007</v>
      </c>
      <c r="E7" s="2710">
        <v>
731.78</v>
      </c>
      <c r="F7" s="2747" t="s">
        <v>
4832</v>
      </c>
      <c r="G7" s="2711" t="s">
        <v>
4833</v>
      </c>
    </row>
    <row r="8" spans="1:7" s="85" customFormat="1" ht="18" customHeight="1">
      <c r="A8" s="2748" t="s">
        <v>
4834</v>
      </c>
      <c r="B8" s="2645" t="s">
        <v>
4835</v>
      </c>
      <c r="C8" s="2728" t="s">
        <v>
7740</v>
      </c>
      <c r="D8" s="2728" t="s">
        <v>
9008</v>
      </c>
      <c r="E8" s="2714">
        <v>
1647.14</v>
      </c>
      <c r="F8" s="2749" t="s">
        <v>
4836</v>
      </c>
      <c r="G8" s="2715" t="s">
        <v>
4837</v>
      </c>
    </row>
    <row r="9" spans="1:7" s="85" customFormat="1" ht="18" customHeight="1">
      <c r="A9" s="2748" t="s">
        <v>
4838</v>
      </c>
      <c r="B9" s="2645" t="s">
        <v>
4839</v>
      </c>
      <c r="C9" s="2728" t="s">
        <v>
9009</v>
      </c>
      <c r="D9" s="2728" t="s">
        <v>
7713</v>
      </c>
      <c r="E9" s="2714">
        <v>
1406.46</v>
      </c>
      <c r="F9" s="2749" t="s">
        <v>
4836</v>
      </c>
      <c r="G9" s="2715" t="s">
        <v>
4840</v>
      </c>
    </row>
    <row r="10" spans="1:7" s="85" customFormat="1" ht="18" customHeight="1">
      <c r="A10" s="2748" t="s">
        <v>
4841</v>
      </c>
      <c r="B10" s="2645" t="s">
        <v>
4842</v>
      </c>
      <c r="C10" s="2728" t="s">
        <v>
9009</v>
      </c>
      <c r="D10" s="2728" t="s">
        <v>
9010</v>
      </c>
      <c r="E10" s="2714">
        <v>
365.67</v>
      </c>
      <c r="F10" s="2749" t="s">
        <v>
4819</v>
      </c>
      <c r="G10" s="2715" t="s">
        <v>
4840</v>
      </c>
    </row>
    <row r="11" spans="1:7" s="85" customFormat="1" ht="18" customHeight="1">
      <c r="A11" s="2748" t="s">
        <v>
4843</v>
      </c>
      <c r="B11" s="2645" t="s">
        <v>
4844</v>
      </c>
      <c r="C11" s="2728" t="s">
        <v>
9009</v>
      </c>
      <c r="D11" s="2728" t="s">
        <v>
7743</v>
      </c>
      <c r="E11" s="2714">
        <v>
825.49</v>
      </c>
      <c r="F11" s="2749" t="s">
        <v>
4836</v>
      </c>
      <c r="G11" s="2715" t="s">
        <v>
4845</v>
      </c>
    </row>
    <row r="12" spans="1:7" s="85" customFormat="1" ht="18" customHeight="1">
      <c r="A12" s="2748" t="s">
        <v>
4846</v>
      </c>
      <c r="B12" s="2645" t="s">
        <v>
4847</v>
      </c>
      <c r="C12" s="2728" t="s">
        <v>
9009</v>
      </c>
      <c r="D12" s="2728" t="s">
        <v>
8068</v>
      </c>
      <c r="E12" s="2714">
        <v>
1416.33</v>
      </c>
      <c r="F12" s="2749" t="s">
        <v>
4836</v>
      </c>
      <c r="G12" s="2715" t="s">
        <v>
4848</v>
      </c>
    </row>
    <row r="13" spans="1:7" s="85" customFormat="1" ht="18" customHeight="1">
      <c r="A13" s="2748" t="s">
        <v>
4849</v>
      </c>
      <c r="B13" s="2645" t="s">
        <v>
4850</v>
      </c>
      <c r="C13" s="2728" t="s">
        <v>
9009</v>
      </c>
      <c r="D13" s="2728" t="s">
        <v>
8955</v>
      </c>
      <c r="E13" s="2714">
        <v>
1004.38</v>
      </c>
      <c r="F13" s="2749" t="s">
        <v>
4836</v>
      </c>
      <c r="G13" s="2715" t="s">
        <v>
4833</v>
      </c>
    </row>
    <row r="14" spans="1:7" s="85" customFormat="1" ht="18" customHeight="1">
      <c r="A14" s="2750" t="s">
        <v>
4851</v>
      </c>
      <c r="B14" s="2649" t="s">
        <v>
4852</v>
      </c>
      <c r="C14" s="2730" t="s">
        <v>
9009</v>
      </c>
      <c r="D14" s="2730" t="s">
        <v>
9011</v>
      </c>
      <c r="E14" s="2718">
        <v>
1336.26</v>
      </c>
      <c r="F14" s="2751" t="s">
        <v>
4819</v>
      </c>
      <c r="G14" s="2719" t="s">
        <v>
4853</v>
      </c>
    </row>
    <row r="15" spans="1:7" s="105" customFormat="1" ht="15" customHeight="1">
      <c r="A15" s="2617" t="s">
        <v>
4854</v>
      </c>
      <c r="B15" s="106"/>
      <c r="C15" s="106"/>
      <c r="D15" s="106"/>
      <c r="E15" s="106"/>
    </row>
  </sheetData>
  <mergeCells count="3">
    <mergeCell ref="A1:D1"/>
    <mergeCell ref="A2:D2"/>
    <mergeCell ref="A3:G3"/>
  </mergeCells>
  <phoneticPr fontId="25"/>
  <pageMargins left="0.70866141732283472" right="0.70866141732283472" top="0.74803149606299213" bottom="0.74803149606299213" header="0.31496062992125984" footer="0.3149606299212598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pageSetUpPr fitToPage="1"/>
  </sheetPr>
  <dimension ref="A1:E102"/>
  <sheetViews>
    <sheetView zoomScaleNormal="100" zoomScaleSheetLayoutView="100" workbookViewId="0">
      <selection activeCell="B23" sqref="B23"/>
    </sheetView>
  </sheetViews>
  <sheetFormatPr defaultColWidth="9" defaultRowHeight="13.5"/>
  <cols>
    <col min="1" max="1" width="35.625" style="79" customWidth="1"/>
    <col min="2" max="2" width="20.625" style="78" customWidth="1"/>
    <col min="3" max="3" width="40.625" style="78" customWidth="1"/>
    <col min="4" max="4" width="30.625" style="78" customWidth="1"/>
    <col min="5" max="16384" width="9" style="78"/>
  </cols>
  <sheetData>
    <row r="1" spans="1:4" s="1482" customFormat="1" ht="20.100000000000001" customHeight="1">
      <c r="A1" s="4569" t="str">
        <f>
HYPERLINK("#目次!A1","【目次に戻る】")</f>
        <v>
【目次に戻る】</v>
      </c>
      <c r="B1" s="4569"/>
      <c r="C1" s="4569"/>
      <c r="D1" s="2597"/>
    </row>
    <row r="2" spans="1:4" s="1482" customFormat="1" ht="20.100000000000001" customHeight="1">
      <c r="A2" s="4569" t="str">
        <f>
HYPERLINK("#業務所管課別目次!A1","【業務所管課別目次に戻る】")</f>
        <v>
【業務所管課別目次に戻る】</v>
      </c>
      <c r="B2" s="4569"/>
      <c r="C2" s="4569"/>
      <c r="D2" s="2597"/>
    </row>
    <row r="3" spans="1:4" ht="26.1" customHeight="1">
      <c r="A3" s="4581" t="s">
        <v>
6924</v>
      </c>
      <c r="B3" s="4581"/>
      <c r="C3" s="4581"/>
      <c r="D3" s="4581"/>
    </row>
    <row r="4" spans="1:4" s="82" customFormat="1" ht="15" customHeight="1">
      <c r="A4" s="104"/>
      <c r="B4" s="104"/>
      <c r="C4" s="104"/>
      <c r="D4" s="104"/>
    </row>
    <row r="5" spans="1:4" s="102" customFormat="1" ht="20.100000000000001" customHeight="1">
      <c r="A5" s="4600" t="s">
        <v>
4855</v>
      </c>
      <c r="B5" s="4602"/>
      <c r="C5" s="4602"/>
      <c r="D5" s="4602"/>
    </row>
    <row r="6" spans="1:4" s="82" customFormat="1" ht="15" customHeight="1" thickBot="1">
      <c r="A6" s="2617"/>
      <c r="B6" s="49"/>
      <c r="D6" s="42" t="s">
        <v>
4495</v>
      </c>
    </row>
    <row r="7" spans="1:4" s="85" customFormat="1" ht="18" customHeight="1" thickTop="1">
      <c r="A7" s="2706" t="s">
        <v>
4192</v>
      </c>
      <c r="B7" s="2707" t="s">
        <v>
4193</v>
      </c>
      <c r="C7" s="2689" t="s">
        <v>
4856</v>
      </c>
      <c r="D7" s="2689" t="s">
        <v>
4857</v>
      </c>
    </row>
    <row r="8" spans="1:4" s="85" customFormat="1" ht="18" customHeight="1">
      <c r="A8" s="2636" t="s">
        <v>
4858</v>
      </c>
      <c r="B8" s="2640" t="s">
        <v>
4859</v>
      </c>
      <c r="C8" s="2747" t="s">
        <v>
4860</v>
      </c>
      <c r="D8" s="2752" t="s">
        <v>
4837</v>
      </c>
    </row>
    <row r="9" spans="1:4" s="85" customFormat="1" ht="18" customHeight="1">
      <c r="A9" s="2704" t="s">
        <v>
4861</v>
      </c>
      <c r="B9" s="2645" t="s">
        <v>
4862</v>
      </c>
      <c r="C9" s="2749" t="s">
        <v>
4832</v>
      </c>
      <c r="D9" s="2753" t="s">
        <v>
4863</v>
      </c>
    </row>
    <row r="10" spans="1:4" s="85" customFormat="1" ht="18" customHeight="1">
      <c r="A10" s="2704" t="s">
        <v>
4864</v>
      </c>
      <c r="B10" s="2645" t="s">
        <v>
4865</v>
      </c>
      <c r="C10" s="2749" t="s">
        <v>
4866</v>
      </c>
      <c r="D10" s="2753" t="s">
        <v>
4863</v>
      </c>
    </row>
    <row r="11" spans="1:4" s="85" customFormat="1" ht="18" customHeight="1">
      <c r="A11" s="2704" t="s">
        <v>
4867</v>
      </c>
      <c r="B11" s="2645" t="s">
        <v>
4868</v>
      </c>
      <c r="C11" s="2749" t="s">
        <v>
4869</v>
      </c>
      <c r="D11" s="2753" t="s">
        <v>
4863</v>
      </c>
    </row>
    <row r="12" spans="1:4" s="85" customFormat="1" ht="18" customHeight="1">
      <c r="A12" s="2704" t="s">
        <v>
4870</v>
      </c>
      <c r="B12" s="2645" t="s">
        <v>
4871</v>
      </c>
      <c r="C12" s="2749" t="s">
        <v>
4819</v>
      </c>
      <c r="D12" s="2753" t="s">
        <v>
4872</v>
      </c>
    </row>
    <row r="13" spans="1:4" s="85" customFormat="1" ht="18" customHeight="1">
      <c r="A13" s="2704" t="s">
        <v>
4873</v>
      </c>
      <c r="B13" s="2645" t="s">
        <v>
4874</v>
      </c>
      <c r="C13" s="2749" t="s">
        <v>
4832</v>
      </c>
      <c r="D13" s="2753" t="s">
        <v>
4872</v>
      </c>
    </row>
    <row r="14" spans="1:4" s="85" customFormat="1" ht="18" customHeight="1">
      <c r="A14" s="2704" t="s">
        <v>
4875</v>
      </c>
      <c r="B14" s="2645" t="s">
        <v>
4876</v>
      </c>
      <c r="C14" s="2749" t="s">
        <v>
4819</v>
      </c>
      <c r="D14" s="2753" t="s">
        <v>
4877</v>
      </c>
    </row>
    <row r="15" spans="1:4" s="85" customFormat="1" ht="24.95" customHeight="1">
      <c r="A15" s="2704" t="s">
        <v>
4878</v>
      </c>
      <c r="B15" s="2754" t="s">
        <v>
4879</v>
      </c>
      <c r="C15" s="2749" t="s">
        <v>
4880</v>
      </c>
      <c r="D15" s="2753" t="s">
        <v>
4877</v>
      </c>
    </row>
    <row r="16" spans="1:4" s="85" customFormat="1" ht="18" customHeight="1">
      <c r="A16" s="2704" t="s">
        <v>
4881</v>
      </c>
      <c r="B16" s="2645" t="s">
        <v>
4882</v>
      </c>
      <c r="C16" s="2749" t="s">
        <v>
4883</v>
      </c>
      <c r="D16" s="2753" t="s">
        <v>
4877</v>
      </c>
    </row>
    <row r="17" spans="1:4" s="85" customFormat="1" ht="18" customHeight="1">
      <c r="A17" s="2704" t="s">
        <v>
4884</v>
      </c>
      <c r="B17" s="2645" t="s">
        <v>
4885</v>
      </c>
      <c r="C17" s="2749" t="s">
        <v>
4832</v>
      </c>
      <c r="D17" s="2753" t="s">
        <v>
4877</v>
      </c>
    </row>
    <row r="18" spans="1:4" s="85" customFormat="1" ht="18" customHeight="1">
      <c r="A18" s="2704" t="s">
        <v>
4886</v>
      </c>
      <c r="B18" s="2645" t="s">
        <v>
4887</v>
      </c>
      <c r="C18" s="2749" t="s">
        <v>
4819</v>
      </c>
      <c r="D18" s="2753" t="s">
        <v>
4877</v>
      </c>
    </row>
    <row r="19" spans="1:4" s="85" customFormat="1" ht="18" customHeight="1">
      <c r="A19" s="2704" t="s">
        <v>
4889</v>
      </c>
      <c r="B19" s="2645" t="s">
        <v>
4890</v>
      </c>
      <c r="C19" s="2749" t="s">
        <v>
4891</v>
      </c>
      <c r="D19" s="2753" t="s">
        <v>
4892</v>
      </c>
    </row>
    <row r="20" spans="1:4" s="85" customFormat="1" ht="18" customHeight="1">
      <c r="A20" s="2704" t="s">
        <v>
4893</v>
      </c>
      <c r="B20" s="2645" t="s">
        <v>
4894</v>
      </c>
      <c r="C20" s="2749" t="s">
        <v>
4832</v>
      </c>
      <c r="D20" s="2753" t="s">
        <v>
4895</v>
      </c>
    </row>
    <row r="21" spans="1:4" s="85" customFormat="1" ht="18" customHeight="1">
      <c r="A21" s="2704" t="s">
        <v>
4896</v>
      </c>
      <c r="B21" s="2645" t="s">
        <v>
4897</v>
      </c>
      <c r="C21" s="2749" t="s">
        <v>
4832</v>
      </c>
      <c r="D21" s="2753" t="s">
        <v>
4898</v>
      </c>
    </row>
    <row r="22" spans="1:4" s="85" customFormat="1" ht="24.95" customHeight="1">
      <c r="A22" s="2704" t="s">
        <v>
4899</v>
      </c>
      <c r="B22" s="2755" t="s">
        <v>
4900</v>
      </c>
      <c r="C22" s="2756" t="s">
        <v>
4901</v>
      </c>
      <c r="D22" s="2753" t="s">
        <v>
4902</v>
      </c>
    </row>
    <row r="23" spans="1:4" s="85" customFormat="1" ht="24.95" customHeight="1">
      <c r="A23" s="2704" t="s">
        <v>
4903</v>
      </c>
      <c r="B23" s="2645" t="s">
        <v>
4904</v>
      </c>
      <c r="C23" s="2749" t="s">
        <v>
4891</v>
      </c>
      <c r="D23" s="2757" t="s">
        <v>
4905</v>
      </c>
    </row>
    <row r="24" spans="1:4" s="85" customFormat="1" ht="18" customHeight="1">
      <c r="A24" s="2704" t="s">
        <v>
4906</v>
      </c>
      <c r="B24" s="2645" t="s">
        <v>
4907</v>
      </c>
      <c r="C24" s="2749" t="s">
        <v>
4832</v>
      </c>
      <c r="D24" s="2753" t="s">
        <v>
4908</v>
      </c>
    </row>
    <row r="25" spans="1:4" s="85" customFormat="1" ht="18" customHeight="1">
      <c r="A25" s="2704" t="s">
        <v>
4909</v>
      </c>
      <c r="B25" s="2645" t="s">
        <v>
4910</v>
      </c>
      <c r="C25" s="2749" t="s">
        <v>
4911</v>
      </c>
      <c r="D25" s="2753" t="s">
        <v>
4912</v>
      </c>
    </row>
    <row r="26" spans="1:4" s="85" customFormat="1" ht="18" customHeight="1">
      <c r="A26" s="2704" t="s">
        <v>
4913</v>
      </c>
      <c r="B26" s="2645" t="s">
        <v>
4914</v>
      </c>
      <c r="C26" s="2749" t="s">
        <v>
4883</v>
      </c>
      <c r="D26" s="2753" t="s">
        <v>
4915</v>
      </c>
    </row>
    <row r="27" spans="1:4" s="85" customFormat="1" ht="18" customHeight="1">
      <c r="A27" s="2704" t="s">
        <v>
4916</v>
      </c>
      <c r="B27" s="2645" t="s">
        <v>
4917</v>
      </c>
      <c r="C27" s="2749" t="s">
        <v>
4888</v>
      </c>
      <c r="D27" s="2753" t="s">
        <v>
4918</v>
      </c>
    </row>
    <row r="28" spans="1:4" s="85" customFormat="1" ht="18" customHeight="1">
      <c r="A28" s="2704" t="s">
        <v>
4919</v>
      </c>
      <c r="B28" s="2645" t="s">
        <v>
4920</v>
      </c>
      <c r="C28" s="2749" t="s">
        <v>
4921</v>
      </c>
      <c r="D28" s="2753" t="s">
        <v>
4922</v>
      </c>
    </row>
    <row r="29" spans="1:4" s="85" customFormat="1" ht="18" customHeight="1">
      <c r="A29" s="2704" t="s">
        <v>
4923</v>
      </c>
      <c r="B29" s="2645" t="s">
        <v>
4924</v>
      </c>
      <c r="C29" s="2749" t="s">
        <v>
4888</v>
      </c>
      <c r="D29" s="2753" t="s">
        <v>
4925</v>
      </c>
    </row>
    <row r="30" spans="1:4" s="85" customFormat="1" ht="18" customHeight="1">
      <c r="A30" s="2704" t="s">
        <v>
4926</v>
      </c>
      <c r="B30" s="2645" t="s">
        <v>
4927</v>
      </c>
      <c r="C30" s="2749" t="s">
        <v>
4832</v>
      </c>
      <c r="D30" s="2753" t="s">
        <v>
4928</v>
      </c>
    </row>
    <row r="31" spans="1:4" s="85" customFormat="1" ht="18" customHeight="1">
      <c r="A31" s="2758" t="s">
        <v>
4929</v>
      </c>
      <c r="B31" s="2645" t="s">
        <v>
4930</v>
      </c>
      <c r="C31" s="2749" t="s">
        <v>
4931</v>
      </c>
      <c r="D31" s="2753" t="s">
        <v>
4932</v>
      </c>
    </row>
    <row r="32" spans="1:4" s="85" customFormat="1" ht="18" customHeight="1">
      <c r="A32" s="2704" t="s">
        <v>
4933</v>
      </c>
      <c r="B32" s="2645" t="s">
        <v>
4934</v>
      </c>
      <c r="C32" s="2749" t="s">
        <v>
4819</v>
      </c>
      <c r="D32" s="2753" t="s">
        <v>
4935</v>
      </c>
    </row>
    <row r="33" spans="1:5" s="85" customFormat="1" ht="18" customHeight="1">
      <c r="A33" s="2704" t="s">
        <v>
4936</v>
      </c>
      <c r="B33" s="2645" t="s">
        <v>
4937</v>
      </c>
      <c r="C33" s="2749" t="s">
        <v>
4832</v>
      </c>
      <c r="D33" s="2753" t="s">
        <v>
4938</v>
      </c>
    </row>
    <row r="34" spans="1:5" s="85" customFormat="1" ht="18" customHeight="1">
      <c r="A34" s="2704" t="s">
        <v>
4939</v>
      </c>
      <c r="B34" s="2645" t="s">
        <v>
4940</v>
      </c>
      <c r="C34" s="2749" t="s">
        <v>
4832</v>
      </c>
      <c r="D34" s="2753" t="s">
        <v>
4941</v>
      </c>
    </row>
    <row r="35" spans="1:5" s="85" customFormat="1" ht="18" customHeight="1">
      <c r="A35" s="4199" t="s">
        <v>
4942</v>
      </c>
      <c r="B35" s="4200" t="s">
        <v>
4943</v>
      </c>
      <c r="C35" s="4201" t="s">
        <v>
4944</v>
      </c>
      <c r="D35" s="4202" t="s">
        <v>
4945</v>
      </c>
    </row>
    <row r="36" spans="1:5" s="107" customFormat="1" ht="18" customHeight="1">
      <c r="A36" s="4199" t="s">
        <v>
9677</v>
      </c>
      <c r="B36" s="4200" t="s">
        <v>
9678</v>
      </c>
      <c r="C36" s="4201" t="s">
        <v>
9679</v>
      </c>
      <c r="D36" s="4202" t="s">
        <v>
9680</v>
      </c>
      <c r="E36" s="4203"/>
    </row>
    <row r="37" spans="1:5" s="107" customFormat="1" ht="18" customHeight="1">
      <c r="A37" s="2705" t="s">
        <v>
9681</v>
      </c>
      <c r="B37" s="2649" t="s">
        <v>
9682</v>
      </c>
      <c r="C37" s="2751" t="s">
        <v>
9683</v>
      </c>
      <c r="D37" s="2759" t="s">
        <v>
9684</v>
      </c>
      <c r="E37" s="4203"/>
    </row>
    <row r="38" spans="1:5" s="82" customFormat="1" ht="15" customHeight="1">
      <c r="A38" s="104"/>
      <c r="B38" s="104"/>
      <c r="C38" s="104"/>
      <c r="D38" s="104"/>
    </row>
    <row r="39" spans="1:5" s="102" customFormat="1" ht="20.100000000000001" customHeight="1">
      <c r="A39" s="4600" t="s">
        <v>
4946</v>
      </c>
      <c r="B39" s="4602"/>
      <c r="C39" s="4602"/>
      <c r="D39" s="4602"/>
    </row>
    <row r="40" spans="1:5" s="82" customFormat="1" ht="15" customHeight="1" thickBot="1">
      <c r="A40" s="2617"/>
      <c r="B40" s="49"/>
      <c r="D40" s="42" t="s">
        <v>
4495</v>
      </c>
    </row>
    <row r="41" spans="1:5" s="85" customFormat="1" ht="18" customHeight="1" thickTop="1">
      <c r="A41" s="2706" t="s">
        <v>
4192</v>
      </c>
      <c r="B41" s="2707" t="s">
        <v>
4193</v>
      </c>
      <c r="C41" s="2689" t="s">
        <v>
4856</v>
      </c>
      <c r="D41" s="2689" t="s">
        <v>
4857</v>
      </c>
    </row>
    <row r="42" spans="1:5" s="85" customFormat="1" ht="18" customHeight="1">
      <c r="A42" s="2636" t="s">
        <v>
4947</v>
      </c>
      <c r="B42" s="2640" t="s">
        <v>
4948</v>
      </c>
      <c r="C42" s="2749" t="s">
        <v>
4949</v>
      </c>
      <c r="D42" s="2752" t="s">
        <v>
4950</v>
      </c>
    </row>
    <row r="43" spans="1:5" s="85" customFormat="1" ht="24.95" customHeight="1">
      <c r="A43" s="2704" t="s">
        <v>
4951</v>
      </c>
      <c r="B43" s="2645" t="s">
        <v>
4952</v>
      </c>
      <c r="C43" s="2749" t="s">
        <v>
4949</v>
      </c>
      <c r="D43" s="2753" t="s">
        <v>
9541</v>
      </c>
    </row>
    <row r="44" spans="1:5" s="85" customFormat="1" ht="18" customHeight="1">
      <c r="A44" s="2704" t="s">
        <v>
4953</v>
      </c>
      <c r="B44" s="2645" t="s">
        <v>
4954</v>
      </c>
      <c r="C44" s="2749" t="s">
        <v>
4817</v>
      </c>
      <c r="D44" s="2753" t="s">
        <v>
4955</v>
      </c>
    </row>
    <row r="45" spans="1:5" s="85" customFormat="1" ht="18" customHeight="1">
      <c r="A45" s="2704" t="s">
        <v>
4956</v>
      </c>
      <c r="B45" s="2645" t="s">
        <v>
4957</v>
      </c>
      <c r="C45" s="2749" t="s">
        <v>
4817</v>
      </c>
      <c r="D45" s="2753" t="s">
        <v>
4958</v>
      </c>
    </row>
    <row r="46" spans="1:5" s="85" customFormat="1" ht="24.95" customHeight="1">
      <c r="A46" s="2704" t="s">
        <v>
4959</v>
      </c>
      <c r="B46" s="2645" t="s">
        <v>
4960</v>
      </c>
      <c r="C46" s="2749" t="s">
        <v>
4817</v>
      </c>
      <c r="D46" s="2753" t="s">
        <v>
4961</v>
      </c>
    </row>
    <row r="47" spans="1:5" s="85" customFormat="1" ht="24.95" customHeight="1">
      <c r="A47" s="2704" t="s">
        <v>
4903</v>
      </c>
      <c r="B47" s="2645" t="s">
        <v>
4904</v>
      </c>
      <c r="C47" s="2749" t="s">
        <v>
4817</v>
      </c>
      <c r="D47" s="2757" t="s">
        <v>
4905</v>
      </c>
    </row>
    <row r="48" spans="1:5" s="85" customFormat="1" ht="24.95" customHeight="1">
      <c r="A48" s="2704" t="s">
        <v>
4962</v>
      </c>
      <c r="B48" s="2645" t="s">
        <v>
4963</v>
      </c>
      <c r="C48" s="2749" t="s">
        <v>
4949</v>
      </c>
      <c r="D48" s="2753" t="s">
        <v>
4964</v>
      </c>
    </row>
    <row r="49" spans="1:5" s="85" customFormat="1" ht="24.95" customHeight="1">
      <c r="A49" s="2704" t="s">
        <v>
4965</v>
      </c>
      <c r="B49" s="2754" t="s">
        <v>
4966</v>
      </c>
      <c r="C49" s="2749" t="s">
        <v>
4949</v>
      </c>
      <c r="D49" s="2753" t="s">
        <v>
4964</v>
      </c>
    </row>
    <row r="50" spans="1:5" s="107" customFormat="1" ht="24.95" customHeight="1">
      <c r="A50" s="2736" t="s">
        <v>
9685</v>
      </c>
      <c r="B50" s="2754" t="s">
        <v>
9686</v>
      </c>
      <c r="C50" s="2749" t="s">
        <v>
4969</v>
      </c>
      <c r="D50" s="2753" t="s">
        <v>
9687</v>
      </c>
      <c r="E50" s="4203"/>
    </row>
    <row r="51" spans="1:5" s="85" customFormat="1" ht="18" customHeight="1">
      <c r="A51" s="2704" t="s">
        <v>
4967</v>
      </c>
      <c r="B51" s="2645" t="s">
        <v>
4968</v>
      </c>
      <c r="C51" s="2749" t="s">
        <v>
4969</v>
      </c>
      <c r="D51" s="2753" t="s">
        <v>
4970</v>
      </c>
    </row>
    <row r="52" spans="1:5" s="85" customFormat="1" ht="18" customHeight="1">
      <c r="A52" s="2704" t="s">
        <v>
4971</v>
      </c>
      <c r="B52" s="2645" t="s">
        <v>
4972</v>
      </c>
      <c r="C52" s="2749" t="s">
        <v>
4949</v>
      </c>
      <c r="D52" s="2753" t="s">
        <v>
4973</v>
      </c>
    </row>
    <row r="53" spans="1:5" s="85" customFormat="1" ht="18" customHeight="1">
      <c r="A53" s="2704" t="s">
        <v>
4974</v>
      </c>
      <c r="B53" s="2645" t="s">
        <v>
4975</v>
      </c>
      <c r="C53" s="2749" t="s">
        <v>
4949</v>
      </c>
      <c r="D53" s="2753" t="s">
        <v>
4973</v>
      </c>
    </row>
    <row r="54" spans="1:5" s="85" customFormat="1" ht="18" customHeight="1">
      <c r="A54" s="2704" t="s">
        <v>
4976</v>
      </c>
      <c r="B54" s="2645" t="s">
        <v>
4977</v>
      </c>
      <c r="C54" s="2749" t="s">
        <v>
4949</v>
      </c>
      <c r="D54" s="2753" t="s">
        <v>
4978</v>
      </c>
    </row>
    <row r="55" spans="1:5" s="85" customFormat="1" ht="18" customHeight="1">
      <c r="A55" s="2704" t="s">
        <v>
9688</v>
      </c>
      <c r="B55" s="2645" t="s">
        <v>
4979</v>
      </c>
      <c r="C55" s="2749" t="s">
        <v>
4980</v>
      </c>
      <c r="D55" s="2753" t="s">
        <v>
4978</v>
      </c>
    </row>
    <row r="56" spans="1:5" s="85" customFormat="1" ht="18" customHeight="1">
      <c r="A56" s="2704" t="s">
        <v>
4981</v>
      </c>
      <c r="B56" s="2645" t="s">
        <v>
4982</v>
      </c>
      <c r="C56" s="2749" t="s">
        <v>
4980</v>
      </c>
      <c r="D56" s="2753" t="s">
        <v>
4983</v>
      </c>
    </row>
    <row r="57" spans="1:5" s="85" customFormat="1" ht="18" customHeight="1">
      <c r="A57" s="2704" t="s">
        <v>
4984</v>
      </c>
      <c r="B57" s="2645" t="s">
        <v>
4985</v>
      </c>
      <c r="C57" s="2749" t="s">
        <v>
4969</v>
      </c>
      <c r="D57" s="2753" t="s">
        <v>
4983</v>
      </c>
    </row>
    <row r="58" spans="1:5" s="85" customFormat="1" ht="18" customHeight="1">
      <c r="A58" s="2704" t="s">
        <v>
4986</v>
      </c>
      <c r="B58" s="2755" t="s">
        <v>
4987</v>
      </c>
      <c r="C58" s="2756" t="s">
        <v>
4969</v>
      </c>
      <c r="D58" s="2753" t="s">
        <v>
4988</v>
      </c>
    </row>
    <row r="59" spans="1:5" s="85" customFormat="1" ht="18" customHeight="1">
      <c r="A59" s="2704" t="s">
        <v>
4989</v>
      </c>
      <c r="B59" s="2645" t="s">
        <v>
4954</v>
      </c>
      <c r="C59" s="2749" t="s">
        <v>
4969</v>
      </c>
      <c r="D59" s="2757" t="s">
        <v>
4955</v>
      </c>
    </row>
    <row r="60" spans="1:5" s="85" customFormat="1" ht="18" customHeight="1">
      <c r="A60" s="2704" t="s">
        <v>
4990</v>
      </c>
      <c r="B60" s="2645" t="s">
        <v>
4991</v>
      </c>
      <c r="C60" s="2749" t="s">
        <v>
4969</v>
      </c>
      <c r="D60" s="2753" t="s">
        <v>
4992</v>
      </c>
    </row>
    <row r="61" spans="1:5" s="85" customFormat="1" ht="18" customHeight="1">
      <c r="A61" s="2704" t="s">
        <v>
4993</v>
      </c>
      <c r="B61" s="2645" t="s">
        <v>
4994</v>
      </c>
      <c r="C61" s="2749" t="s">
        <v>
4969</v>
      </c>
      <c r="D61" s="2753" t="s">
        <v>
4992</v>
      </c>
    </row>
    <row r="62" spans="1:5" s="85" customFormat="1" ht="18" customHeight="1">
      <c r="A62" s="2704" t="s">
        <v>
4995</v>
      </c>
      <c r="B62" s="2645" t="s">
        <v>
4996</v>
      </c>
      <c r="C62" s="2749" t="s">
        <v>
4969</v>
      </c>
      <c r="D62" s="2753" t="s">
        <v>
4997</v>
      </c>
    </row>
    <row r="63" spans="1:5" s="85" customFormat="1" ht="18" customHeight="1">
      <c r="A63" s="2704" t="s">
        <v>
4998</v>
      </c>
      <c r="B63" s="2645" t="s">
        <v>
4999</v>
      </c>
      <c r="C63" s="2749" t="s">
        <v>
4969</v>
      </c>
      <c r="D63" s="2753" t="s">
        <v>
5000</v>
      </c>
    </row>
    <row r="64" spans="1:5" s="85" customFormat="1" ht="18" customHeight="1">
      <c r="A64" s="2704" t="s">
        <v>
5001</v>
      </c>
      <c r="B64" s="2645" t="s">
        <v>
5002</v>
      </c>
      <c r="C64" s="2749" t="s">
        <v>
4969</v>
      </c>
      <c r="D64" s="2753" t="s">
        <v>
5000</v>
      </c>
    </row>
    <row r="65" spans="1:5" s="85" customFormat="1" ht="18" customHeight="1">
      <c r="A65" s="2704" t="s">
        <v>
5003</v>
      </c>
      <c r="B65" s="2645" t="s">
        <v>
5004</v>
      </c>
      <c r="C65" s="2749" t="s">
        <v>
4969</v>
      </c>
      <c r="D65" s="2753" t="s">
        <v>
5000</v>
      </c>
    </row>
    <row r="66" spans="1:5" s="85" customFormat="1" ht="18" customHeight="1">
      <c r="A66" s="2704" t="s">
        <v>
5005</v>
      </c>
      <c r="B66" s="2645" t="s">
        <v>
5006</v>
      </c>
      <c r="C66" s="2749" t="s">
        <v>
4969</v>
      </c>
      <c r="D66" s="2753" t="s">
        <v>
5000</v>
      </c>
    </row>
    <row r="67" spans="1:5" s="85" customFormat="1" ht="18" customHeight="1">
      <c r="A67" s="2704" t="s">
        <v>
5007</v>
      </c>
      <c r="B67" s="2645" t="s">
        <v>
5008</v>
      </c>
      <c r="C67" s="2749" t="s">
        <v>
4969</v>
      </c>
      <c r="D67" s="2753" t="s">
        <v>
5000</v>
      </c>
    </row>
    <row r="68" spans="1:5" s="85" customFormat="1" ht="18" customHeight="1">
      <c r="A68" s="2704" t="s">
        <v>
5009</v>
      </c>
      <c r="B68" s="2645" t="s">
        <v>
5010</v>
      </c>
      <c r="C68" s="2749" t="s">
        <v>
4969</v>
      </c>
      <c r="D68" s="2753" t="s">
        <v>
5011</v>
      </c>
    </row>
    <row r="69" spans="1:5" s="85" customFormat="1" ht="18" customHeight="1">
      <c r="A69" s="2704" t="s">
        <v>
5012</v>
      </c>
      <c r="B69" s="2645" t="s">
        <v>
5013</v>
      </c>
      <c r="C69" s="2749" t="s">
        <v>
4949</v>
      </c>
      <c r="D69" s="2753" t="s">
        <v>
5011</v>
      </c>
    </row>
    <row r="70" spans="1:5" s="85" customFormat="1" ht="18" customHeight="1">
      <c r="A70" s="2704" t="s">
        <v>
5014</v>
      </c>
      <c r="B70" s="2754" t="s">
        <v>
5015</v>
      </c>
      <c r="C70" s="2756" t="s">
        <v>
4969</v>
      </c>
      <c r="D70" s="2753" t="s">
        <v>
5016</v>
      </c>
    </row>
    <row r="71" spans="1:5" s="85" customFormat="1" ht="18" customHeight="1">
      <c r="A71" s="2704" t="s">
        <v>
5017</v>
      </c>
      <c r="B71" s="2645" t="s">
        <v>
5018</v>
      </c>
      <c r="C71" s="2749" t="s">
        <v>
4969</v>
      </c>
      <c r="D71" s="2753" t="s">
        <v>
5016</v>
      </c>
    </row>
    <row r="72" spans="1:5" s="85" customFormat="1" ht="18" customHeight="1">
      <c r="A72" s="2704" t="s">
        <v>
5019</v>
      </c>
      <c r="B72" s="2645" t="s">
        <v>
5020</v>
      </c>
      <c r="C72" s="2749" t="s">
        <v>
4969</v>
      </c>
      <c r="D72" s="2753" t="s">
        <v>
5016</v>
      </c>
    </row>
    <row r="73" spans="1:5" s="85" customFormat="1" ht="18" customHeight="1">
      <c r="A73" s="2704" t="s">
        <v>
5021</v>
      </c>
      <c r="B73" s="2645" t="s">
        <v>
5022</v>
      </c>
      <c r="C73" s="2749" t="s">
        <v>
4969</v>
      </c>
      <c r="D73" s="2753" t="s">
        <v>
5023</v>
      </c>
    </row>
    <row r="74" spans="1:5" s="85" customFormat="1" ht="18" customHeight="1">
      <c r="A74" s="2704" t="s">
        <v>
5024</v>
      </c>
      <c r="B74" s="2645" t="s">
        <v>
5025</v>
      </c>
      <c r="C74" s="2749" t="s">
        <v>
4969</v>
      </c>
      <c r="D74" s="2753" t="s">
        <v>
5026</v>
      </c>
    </row>
    <row r="75" spans="1:5" s="85" customFormat="1" ht="18" customHeight="1">
      <c r="A75" s="2704" t="s">
        <v>
5027</v>
      </c>
      <c r="B75" s="2645" t="s">
        <v>
5028</v>
      </c>
      <c r="C75" s="2749" t="s">
        <v>
4980</v>
      </c>
      <c r="D75" s="2753" t="s">
        <v>
5029</v>
      </c>
    </row>
    <row r="76" spans="1:5" s="85" customFormat="1" ht="18" customHeight="1">
      <c r="A76" s="2704" t="s">
        <v>
5030</v>
      </c>
      <c r="B76" s="2645" t="s">
        <v>
5031</v>
      </c>
      <c r="C76" s="2749" t="s">
        <v>
4980</v>
      </c>
      <c r="D76" s="2753" t="s">
        <v>
5032</v>
      </c>
    </row>
    <row r="77" spans="1:5" s="85" customFormat="1" ht="18" customHeight="1">
      <c r="A77" s="2704" t="s">
        <v>
5033</v>
      </c>
      <c r="B77" s="2645" t="s">
        <v>
5034</v>
      </c>
      <c r="C77" s="2749" t="s">
        <v>
4817</v>
      </c>
      <c r="D77" s="2753" t="s">
        <v>
5032</v>
      </c>
    </row>
    <row r="78" spans="1:5" s="85" customFormat="1" ht="18" customHeight="1">
      <c r="A78" s="2704" t="s">
        <v>
5035</v>
      </c>
      <c r="B78" s="2645" t="s">
        <v>
5036</v>
      </c>
      <c r="C78" s="2749" t="s">
        <v>
4980</v>
      </c>
      <c r="D78" s="2753" t="s">
        <v>
5037</v>
      </c>
    </row>
    <row r="79" spans="1:5" s="85" customFormat="1" ht="18" customHeight="1">
      <c r="A79" s="2758" t="s">
        <v>
5038</v>
      </c>
      <c r="B79" s="2645" t="s">
        <v>
5039</v>
      </c>
      <c r="C79" s="2749" t="s">
        <v>
9692</v>
      </c>
      <c r="D79" s="2753" t="s">
        <v>
5040</v>
      </c>
    </row>
    <row r="80" spans="1:5" s="107" customFormat="1" ht="18" customHeight="1">
      <c r="A80" s="2758" t="s">
        <v>
9677</v>
      </c>
      <c r="B80" s="2645" t="s">
        <v>
9689</v>
      </c>
      <c r="C80" s="2749" t="s">
        <v>
9690</v>
      </c>
      <c r="D80" s="2753" t="s">
        <v>
9691</v>
      </c>
      <c r="E80" s="4203"/>
    </row>
    <row r="81" spans="1:5" s="85" customFormat="1" ht="18" customHeight="1">
      <c r="A81" s="2704" t="s">
        <v>
5041</v>
      </c>
      <c r="B81" s="2645" t="s">
        <v>
5042</v>
      </c>
      <c r="C81" s="2749" t="s">
        <v>
9692</v>
      </c>
      <c r="D81" s="2753" t="s">
        <v>
5043</v>
      </c>
    </row>
    <row r="82" spans="1:5" s="107" customFormat="1" ht="18" customHeight="1">
      <c r="A82" s="2758" t="s">
        <v>
9693</v>
      </c>
      <c r="B82" s="2645" t="s">
        <v>
9694</v>
      </c>
      <c r="C82" s="2749" t="s">
        <v>
4969</v>
      </c>
      <c r="D82" s="2753" t="s">
        <v>
9695</v>
      </c>
      <c r="E82" s="4203"/>
    </row>
    <row r="83" spans="1:5" s="107" customFormat="1" ht="18" customHeight="1">
      <c r="A83" s="2758" t="s">
        <v>
9696</v>
      </c>
      <c r="B83" s="2645" t="s">
        <v>
9697</v>
      </c>
      <c r="C83" s="2749" t="s">
        <v>
9698</v>
      </c>
      <c r="D83" s="2753" t="s">
        <v>
9699</v>
      </c>
      <c r="E83" s="4203"/>
    </row>
    <row r="84" spans="1:5" s="107" customFormat="1" ht="24.95" customHeight="1">
      <c r="A84" s="4205" t="s">
        <v>
9700</v>
      </c>
      <c r="B84" s="2645" t="s">
        <v>
9701</v>
      </c>
      <c r="C84" s="2749" t="s">
        <v>
4949</v>
      </c>
      <c r="D84" s="2753" t="s">
        <v>
9702</v>
      </c>
      <c r="E84" s="4203"/>
    </row>
    <row r="85" spans="1:5" s="107" customFormat="1" ht="18" customHeight="1">
      <c r="A85" s="2705" t="s">
        <v>
9703</v>
      </c>
      <c r="B85" s="2649" t="s">
        <v>
9704</v>
      </c>
      <c r="C85" s="4204" t="s">
        <v>
4969</v>
      </c>
      <c r="D85" s="2759" t="s">
        <v>
9705</v>
      </c>
      <c r="E85" s="4203"/>
    </row>
    <row r="86" spans="1:5" s="82" customFormat="1" ht="15" customHeight="1">
      <c r="A86" s="104"/>
      <c r="B86" s="104"/>
      <c r="C86" s="104"/>
      <c r="D86" s="104"/>
    </row>
    <row r="87" spans="1:5" s="102" customFormat="1" ht="20.100000000000001" customHeight="1">
      <c r="A87" s="4600" t="s">
        <v>
5044</v>
      </c>
      <c r="B87" s="4602"/>
      <c r="C87" s="4602"/>
      <c r="D87" s="4602"/>
    </row>
    <row r="88" spans="1:5" s="82" customFormat="1" ht="15" customHeight="1" thickBot="1">
      <c r="A88" s="2617"/>
      <c r="B88" s="49"/>
      <c r="C88" s="42" t="s">
        <v>
4495</v>
      </c>
    </row>
    <row r="89" spans="1:5" s="85" customFormat="1" ht="18" customHeight="1" thickTop="1">
      <c r="A89" s="2706" t="s">
        <v>
4192</v>
      </c>
      <c r="B89" s="2707" t="s">
        <v>
4193</v>
      </c>
      <c r="C89" s="2689" t="s">
        <v>
4857</v>
      </c>
    </row>
    <row r="90" spans="1:5" s="85" customFormat="1" ht="18" customHeight="1">
      <c r="A90" s="2760" t="s">
        <v>
5045</v>
      </c>
      <c r="B90" s="2761" t="s">
        <v>
4948</v>
      </c>
      <c r="C90" s="2762" t="s">
        <v>
5046</v>
      </c>
    </row>
    <row r="91" spans="1:5" s="82" customFormat="1" ht="15" customHeight="1">
      <c r="A91" s="104"/>
      <c r="B91" s="104"/>
      <c r="C91" s="104"/>
      <c r="D91" s="104"/>
    </row>
    <row r="92" spans="1:5" s="102" customFormat="1" ht="20.100000000000001" customHeight="1">
      <c r="A92" s="4600" t="s">
        <v>
5047</v>
      </c>
      <c r="B92" s="4602"/>
      <c r="C92" s="4602"/>
      <c r="D92" s="4602"/>
    </row>
    <row r="93" spans="1:5" s="82" customFormat="1" ht="15" customHeight="1" thickBot="1">
      <c r="A93" s="2617"/>
      <c r="B93" s="49"/>
      <c r="C93" s="42" t="s">
        <v>
4495</v>
      </c>
    </row>
    <row r="94" spans="1:5" s="85" customFormat="1" ht="18" customHeight="1" thickTop="1">
      <c r="A94" s="2706" t="s">
        <v>
4192</v>
      </c>
      <c r="B94" s="2707" t="s">
        <v>
4193</v>
      </c>
      <c r="C94" s="2689" t="s">
        <v>
4857</v>
      </c>
    </row>
    <row r="95" spans="1:5" s="85" customFormat="1" ht="18" customHeight="1">
      <c r="A95" s="2760" t="s">
        <v>
4867</v>
      </c>
      <c r="B95" s="2761" t="s">
        <v>
4868</v>
      </c>
      <c r="C95" s="2762" t="s">
        <v>
5048</v>
      </c>
    </row>
    <row r="96" spans="1:5" s="82" customFormat="1" ht="15" customHeight="1">
      <c r="A96" s="104"/>
      <c r="B96" s="104"/>
      <c r="C96" s="104"/>
      <c r="D96" s="104"/>
    </row>
    <row r="97" spans="1:4" s="102" customFormat="1" ht="20.100000000000001" customHeight="1">
      <c r="A97" s="4600" t="s">
        <v>
5969</v>
      </c>
      <c r="B97" s="4602"/>
      <c r="C97" s="4602"/>
      <c r="D97" s="4602"/>
    </row>
    <row r="98" spans="1:4" s="82" customFormat="1" ht="15" customHeight="1" thickBot="1">
      <c r="A98" s="2617"/>
      <c r="B98" s="49"/>
      <c r="C98" s="42" t="s">
        <v>
4495</v>
      </c>
    </row>
    <row r="99" spans="1:4" s="85" customFormat="1" ht="18" customHeight="1" thickTop="1">
      <c r="A99" s="2706" t="s">
        <v>
4192</v>
      </c>
      <c r="B99" s="2707" t="s">
        <v>
4193</v>
      </c>
      <c r="C99" s="2689" t="s">
        <v>
4857</v>
      </c>
    </row>
    <row r="100" spans="1:4" s="85" customFormat="1" ht="18" customHeight="1">
      <c r="A100" s="2763" t="s">
        <v>
5049</v>
      </c>
      <c r="B100" s="2764" t="s">
        <v>
5050</v>
      </c>
      <c r="C100" s="2765" t="s">
        <v>
5051</v>
      </c>
    </row>
    <row r="101" spans="1:4" s="85" customFormat="1" ht="18" customHeight="1">
      <c r="A101" s="2766" t="s">
        <v>
5052</v>
      </c>
      <c r="B101" s="2767" t="s">
        <v>
5053</v>
      </c>
      <c r="C101" s="2768" t="s">
        <v>
5054</v>
      </c>
    </row>
    <row r="102" spans="1:4" s="105" customFormat="1" ht="15" customHeight="1">
      <c r="A102" s="2617" t="s">
        <v>
4854</v>
      </c>
      <c r="B102" s="106"/>
      <c r="C102" s="106"/>
      <c r="D102" s="106"/>
    </row>
  </sheetData>
  <mergeCells count="8">
    <mergeCell ref="A92:D92"/>
    <mergeCell ref="A97:D97"/>
    <mergeCell ref="A1:C1"/>
    <mergeCell ref="A2:C2"/>
    <mergeCell ref="A3:D3"/>
    <mergeCell ref="A5:D5"/>
    <mergeCell ref="A39:D39"/>
    <mergeCell ref="A87:D87"/>
  </mergeCells>
  <phoneticPr fontId="25"/>
  <pageMargins left="0.70866141732283472" right="0.70866141732283472" top="0.74803149606299213" bottom="0.74803149606299213" header="0.31496062992125984" footer="0.31496062992125984"/>
  <rowBreaks count="1" manualBreakCount="1">
    <brk id="38" max="16383" man="1"/>
  </rowBreak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pageSetUpPr fitToPage="1"/>
  </sheetPr>
  <dimension ref="A1:F11"/>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2597"/>
      <c r="F1" s="2597"/>
    </row>
    <row r="2" spans="1:6" s="1482" customFormat="1" ht="20.100000000000001" customHeight="1">
      <c r="A2" s="4569" t="str">
        <f>
HYPERLINK("#業務所管課別目次!A1","【業務所管課別目次に戻る】")</f>
        <v>
【業務所管課別目次に戻る】</v>
      </c>
      <c r="B2" s="4569"/>
      <c r="C2" s="4569"/>
      <c r="D2" s="4569"/>
      <c r="E2" s="2597"/>
      <c r="F2" s="2597"/>
    </row>
    <row r="3" spans="1:6" ht="26.1" customHeight="1">
      <c r="A3" s="4574" t="s">
        <v>
6925</v>
      </c>
      <c r="B3" s="4574"/>
      <c r="C3" s="4574"/>
      <c r="D3" s="4574"/>
      <c r="E3" s="4574"/>
      <c r="F3" s="4574"/>
    </row>
    <row r="4" spans="1:6" s="82" customFormat="1" ht="15" customHeight="1">
      <c r="A4" s="104"/>
      <c r="B4" s="104"/>
      <c r="C4" s="104"/>
      <c r="D4" s="104"/>
      <c r="E4" s="104"/>
      <c r="F4" s="104"/>
    </row>
    <row r="5" spans="1:6" s="82" customFormat="1" ht="15" customHeight="1" thickBot="1">
      <c r="A5" s="2617"/>
      <c r="B5" s="49"/>
      <c r="D5" s="49"/>
      <c r="E5" s="49"/>
      <c r="F5" s="3500" t="s">
        <v>
9021</v>
      </c>
    </row>
    <row r="6" spans="1:6" s="85" customFormat="1" ht="30" customHeight="1" thickTop="1">
      <c r="A6" s="2618" t="s">
        <v>
4515</v>
      </c>
      <c r="B6" s="2604" t="s">
        <v>
9014</v>
      </c>
      <c r="C6" s="2600" t="s">
        <v>
5055</v>
      </c>
      <c r="D6" s="2600" t="s">
        <v>
5056</v>
      </c>
      <c r="E6" s="2600" t="s">
        <v>
5057</v>
      </c>
      <c r="F6" s="2605" t="s">
        <v>
5058</v>
      </c>
    </row>
    <row r="7" spans="1:6" s="56" customFormat="1" ht="18" customHeight="1">
      <c r="A7" s="71"/>
      <c r="B7" s="69"/>
      <c r="C7" s="69" t="s">
        <v>
475</v>
      </c>
      <c r="D7" s="69" t="s">
        <v>
10269</v>
      </c>
      <c r="E7" s="68" t="s">
        <v>
3</v>
      </c>
      <c r="F7" s="67" t="s">
        <v>
4</v>
      </c>
    </row>
    <row r="8" spans="1:6" s="85" customFormat="1" ht="18" customHeight="1">
      <c r="A8" s="2769" t="s">
        <v>
5059</v>
      </c>
      <c r="B8" s="2770" t="s">
        <v>
9012</v>
      </c>
      <c r="C8" s="2019">
        <v>
1731.57</v>
      </c>
      <c r="D8" s="22">
        <v>
20</v>
      </c>
      <c r="E8" s="22">
        <v>
20</v>
      </c>
      <c r="F8" s="22">
        <v>
29</v>
      </c>
    </row>
    <row r="9" spans="1:6" s="85" customFormat="1" ht="18" customHeight="1">
      <c r="A9" s="2769" t="s">
        <v>
5059</v>
      </c>
      <c r="B9" s="2771" t="s">
        <v>
9013</v>
      </c>
      <c r="C9" s="4245">
        <v>
1062.92</v>
      </c>
      <c r="D9" s="2539">
        <v>
20</v>
      </c>
      <c r="E9" s="2539">
        <v>
20</v>
      </c>
      <c r="F9" s="2539">
        <v>
39</v>
      </c>
    </row>
    <row r="10" spans="1:6" s="105" customFormat="1" ht="15" customHeight="1">
      <c r="A10" s="84" t="s">
        <v>
4287</v>
      </c>
      <c r="B10" s="106"/>
      <c r="C10" s="106"/>
      <c r="D10" s="106"/>
      <c r="E10" s="106"/>
      <c r="F10" s="106"/>
    </row>
    <row r="11" spans="1:6" ht="21" customHeight="1">
      <c r="A11" s="81"/>
      <c r="B11" s="80"/>
      <c r="C11" s="80"/>
      <c r="D11" s="80"/>
      <c r="E11" s="80"/>
      <c r="F11" s="80"/>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pageSetUpPr fitToPage="1"/>
  </sheetPr>
  <dimension ref="A1:D11"/>
  <sheetViews>
    <sheetView zoomScaleNormal="100" zoomScaleSheetLayoutView="100" workbookViewId="0">
      <selection activeCell="B23" sqref="B23"/>
    </sheetView>
  </sheetViews>
  <sheetFormatPr defaultColWidth="9" defaultRowHeight="13.5"/>
  <cols>
    <col min="1" max="1" width="35.625" style="79" customWidth="1"/>
    <col min="2" max="4" width="30.625" style="78" customWidth="1"/>
    <col min="5" max="16384" width="9" style="78"/>
  </cols>
  <sheetData>
    <row r="1" spans="1:4" s="1482" customFormat="1" ht="20.100000000000001" customHeight="1">
      <c r="A1" s="4569" t="str">
        <f>
HYPERLINK("#目次!A1","【目次に戻る】")</f>
        <v>
【目次に戻る】</v>
      </c>
      <c r="B1" s="4569"/>
      <c r="C1" s="4569"/>
      <c r="D1" s="2597"/>
    </row>
    <row r="2" spans="1:4" s="1482" customFormat="1" ht="20.100000000000001" customHeight="1">
      <c r="A2" s="4569" t="str">
        <f>
HYPERLINK("#業務所管課別目次!A1","【業務所管課別目次に戻る】")</f>
        <v>
【業務所管課別目次に戻る】</v>
      </c>
      <c r="B2" s="4569"/>
      <c r="C2" s="4569"/>
      <c r="D2" s="2597"/>
    </row>
    <row r="3" spans="1:4" ht="26.1" customHeight="1">
      <c r="A3" s="4574" t="s">
        <v>
6926</v>
      </c>
      <c r="B3" s="4574"/>
      <c r="C3" s="4574"/>
      <c r="D3" s="4574"/>
    </row>
    <row r="4" spans="1:4" s="82" customFormat="1" ht="15" customHeight="1">
      <c r="A4" s="104"/>
      <c r="B4" s="104"/>
      <c r="C4" s="104"/>
      <c r="D4" s="104"/>
    </row>
    <row r="5" spans="1:4" s="82" customFormat="1" ht="15" customHeight="1" thickBot="1">
      <c r="A5" s="2617" t="s">
        <v>
4045</v>
      </c>
      <c r="C5" s="49"/>
      <c r="D5" s="3500" t="s">
        <v>
9021</v>
      </c>
    </row>
    <row r="6" spans="1:4" s="85" customFormat="1" ht="30" customHeight="1" thickTop="1">
      <c r="A6" s="2618" t="s">
        <v>
4515</v>
      </c>
      <c r="B6" s="2600" t="s">
        <v>
5060</v>
      </c>
      <c r="C6" s="2604" t="s">
        <v>
2128</v>
      </c>
      <c r="D6" s="2602" t="s">
        <v>
4517</v>
      </c>
    </row>
    <row r="7" spans="1:4" s="85" customFormat="1" ht="18" customHeight="1">
      <c r="A7" s="2769" t="s">
        <v>
5061</v>
      </c>
      <c r="B7" s="2772" t="s">
        <v>
5062</v>
      </c>
      <c r="C7" s="2772" t="s">
        <v>
5063</v>
      </c>
      <c r="D7" s="22">
        <v>
43</v>
      </c>
    </row>
    <row r="8" spans="1:4" s="85" customFormat="1" ht="18" customHeight="1">
      <c r="A8" s="2769" t="s">
        <v>
5064</v>
      </c>
      <c r="B8" s="2772" t="s">
        <v>
5065</v>
      </c>
      <c r="C8" s="2772" t="s">
        <v>
5063</v>
      </c>
      <c r="D8" s="22">
        <v>
40</v>
      </c>
    </row>
    <row r="9" spans="1:4" s="85" customFormat="1" ht="18" customHeight="1">
      <c r="A9" s="2769" t="s">
        <v>
5066</v>
      </c>
      <c r="B9" s="2773" t="s">
        <v>
5065</v>
      </c>
      <c r="C9" s="2773" t="s">
        <v>
5067</v>
      </c>
      <c r="D9" s="2539">
        <v>
30</v>
      </c>
    </row>
    <row r="10" spans="1:4" s="105" customFormat="1" ht="15" customHeight="1">
      <c r="A10" s="84" t="s">
        <v>
2540</v>
      </c>
      <c r="B10" s="106"/>
      <c r="C10" s="106"/>
      <c r="D10" s="106"/>
    </row>
    <row r="11" spans="1:4" ht="21" customHeight="1">
      <c r="A11" s="81"/>
      <c r="B11" s="80"/>
      <c r="C11" s="80"/>
      <c r="D11" s="80"/>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AH21"/>
  <sheetViews>
    <sheetView zoomScaleNormal="100" zoomScaleSheetLayoutView="100" workbookViewId="0">
      <selection activeCell="B23" sqref="B23"/>
    </sheetView>
  </sheetViews>
  <sheetFormatPr defaultColWidth="9" defaultRowHeight="14.25"/>
  <cols>
    <col min="1" max="1" width="25.625" style="1443" customWidth="1"/>
    <col min="2" max="6" width="7.625" style="1443" customWidth="1"/>
    <col min="7" max="7" width="25.625" style="1443" customWidth="1"/>
    <col min="8" max="12" width="7.625" style="1443" customWidth="1"/>
    <col min="13" max="13" width="14.375" style="1443" customWidth="1"/>
    <col min="14" max="17" width="6.125" style="1443" customWidth="1"/>
    <col min="18" max="16384" width="9" style="1443"/>
  </cols>
  <sheetData>
    <row r="1" spans="1:34" s="1482" customFormat="1" ht="20.100000000000001" customHeight="1">
      <c r="A1" s="4569" t="str">
        <f>
HYPERLINK("#目次!A1","【目次に戻る】")</f>
        <v>
【目次に戻る】</v>
      </c>
      <c r="B1" s="4569"/>
      <c r="C1" s="4569"/>
      <c r="D1" s="4569"/>
      <c r="E1" s="4569"/>
      <c r="F1" s="4569"/>
      <c r="G1" s="4569"/>
      <c r="H1" s="4569"/>
      <c r="I1" s="4569"/>
      <c r="J1" s="4569"/>
      <c r="K1" s="4569"/>
      <c r="L1" s="4569"/>
      <c r="M1" s="1495"/>
      <c r="N1" s="1495"/>
      <c r="O1" s="1495"/>
      <c r="P1" s="1495"/>
      <c r="Q1" s="1495"/>
      <c r="R1" s="1495"/>
      <c r="S1" s="1495"/>
      <c r="T1" s="1495"/>
      <c r="U1" s="1495"/>
      <c r="V1" s="1495"/>
      <c r="W1" s="1495"/>
      <c r="X1" s="1495"/>
      <c r="Y1" s="1495"/>
      <c r="Z1" s="1495"/>
      <c r="AA1" s="1495"/>
      <c r="AB1" s="1495"/>
      <c r="AC1" s="1495"/>
      <c r="AD1" s="1495"/>
      <c r="AE1" s="1495"/>
      <c r="AF1" s="1495"/>
      <c r="AG1" s="1495"/>
      <c r="AH1" s="1495"/>
    </row>
    <row r="2" spans="1:34" s="1482" customFormat="1" ht="20.100000000000001" customHeight="1">
      <c r="A2" s="4569" t="str">
        <f>
HYPERLINK("#業務所管課別目次!A1","【業務所管課別目次に戻る】")</f>
        <v>
【業務所管課別目次に戻る】</v>
      </c>
      <c r="B2" s="4569"/>
      <c r="C2" s="4569"/>
      <c r="D2" s="4569"/>
      <c r="E2" s="4569"/>
      <c r="F2" s="4569"/>
      <c r="G2" s="4569"/>
      <c r="H2" s="4569"/>
      <c r="I2" s="4569"/>
      <c r="J2" s="4569"/>
      <c r="K2" s="4569"/>
      <c r="L2" s="4569"/>
      <c r="M2" s="1495"/>
      <c r="N2" s="1495"/>
      <c r="O2" s="1495"/>
      <c r="P2" s="1495"/>
      <c r="Q2" s="1495"/>
      <c r="R2" s="1495"/>
      <c r="S2" s="1495"/>
      <c r="T2" s="1495"/>
      <c r="U2" s="1495"/>
      <c r="V2" s="1495"/>
      <c r="W2" s="1495"/>
      <c r="X2" s="1495"/>
      <c r="Y2" s="1495"/>
      <c r="Z2" s="1495"/>
      <c r="AA2" s="1495"/>
      <c r="AB2" s="1495"/>
      <c r="AC2" s="1495"/>
      <c r="AD2" s="1495"/>
      <c r="AE2" s="1495"/>
      <c r="AF2" s="1495"/>
      <c r="AG2" s="1495"/>
      <c r="AH2" s="1495"/>
    </row>
    <row r="3" spans="1:34" s="1367" customFormat="1" ht="25.9" customHeight="1">
      <c r="A3" s="5607" t="s">
        <v>
6927</v>
      </c>
      <c r="B3" s="5607"/>
      <c r="C3" s="5607"/>
      <c r="D3" s="5607"/>
      <c r="E3" s="5607"/>
      <c r="F3" s="5607"/>
      <c r="G3" s="5607"/>
      <c r="H3" s="5607"/>
      <c r="I3" s="5607"/>
      <c r="J3" s="5607"/>
      <c r="K3" s="5607"/>
      <c r="L3" s="5607"/>
    </row>
    <row r="4" spans="1:34" s="211" customFormat="1" ht="15" customHeight="1">
      <c r="A4" s="1975"/>
      <c r="F4" s="1975"/>
      <c r="G4" s="1975"/>
      <c r="L4" s="1749"/>
    </row>
    <row r="5" spans="1:34" s="211" customFormat="1" ht="15" customHeight="1" thickBot="1">
      <c r="A5" s="211" t="s">
        <v>
9284</v>
      </c>
      <c r="L5" s="486" t="s">
        <v>
8921</v>
      </c>
    </row>
    <row r="6" spans="1:34" s="211" customFormat="1" ht="18" customHeight="1" thickTop="1">
      <c r="A6" s="4778" t="s">
        <v>
3127</v>
      </c>
      <c r="B6" s="5248" t="s">
        <v>
3126</v>
      </c>
      <c r="C6" s="5248"/>
      <c r="D6" s="5248"/>
      <c r="E6" s="5248"/>
      <c r="F6" s="5582"/>
      <c r="G6" s="4778" t="s">
        <v>
3127</v>
      </c>
      <c r="H6" s="5248" t="s">
        <v>
3126</v>
      </c>
      <c r="I6" s="5248"/>
      <c r="J6" s="5248"/>
      <c r="K6" s="5248"/>
      <c r="L6" s="4779"/>
    </row>
    <row r="7" spans="1:34" ht="24.95" customHeight="1">
      <c r="A7" s="5423"/>
      <c r="B7" s="4140" t="s">
        <v>
9631</v>
      </c>
      <c r="C7" s="4140" t="s">
        <v>
9632</v>
      </c>
      <c r="D7" s="4140" t="s">
        <v>
9633</v>
      </c>
      <c r="E7" s="4140" t="s">
        <v>
9634</v>
      </c>
      <c r="F7" s="4155" t="s">
        <v>
9635</v>
      </c>
      <c r="G7" s="5423"/>
      <c r="H7" s="4140" t="s">
        <v>
9631</v>
      </c>
      <c r="I7" s="4140" t="s">
        <v>
9632</v>
      </c>
      <c r="J7" s="4140" t="s">
        <v>
9633</v>
      </c>
      <c r="K7" s="4140" t="s">
        <v>
9634</v>
      </c>
      <c r="L7" s="4157" t="s">
        <v>
9635</v>
      </c>
    </row>
    <row r="8" spans="1:34" ht="18" customHeight="1">
      <c r="A8" s="4158" t="s">
        <v>
9627</v>
      </c>
      <c r="B8" s="1919">
        <f>
SUM(B9:B20,H8:H20)</f>
        <v>
3938</v>
      </c>
      <c r="C8" s="3444">
        <f>
SUM(C9:C20,I8:I20)</f>
        <v>
4453</v>
      </c>
      <c r="D8" s="3444">
        <f>
SUM(D9:D20,J8:J20)</f>
        <v>
3875</v>
      </c>
      <c r="E8" s="3444">
        <f>
SUM(E9:E20,K8:K20)</f>
        <v>
3337</v>
      </c>
      <c r="F8" s="4177">
        <f>
SUM(F9:F20,L8:L20)</f>
        <v>
3191</v>
      </c>
      <c r="G8" s="4153" t="s">
        <v>
3123</v>
      </c>
      <c r="H8" s="595">
        <v>
1</v>
      </c>
      <c r="I8" s="595">
        <v>
1</v>
      </c>
      <c r="J8" s="595" t="s">
        <v>
9630</v>
      </c>
      <c r="K8" s="595">
        <v>
1</v>
      </c>
      <c r="L8" s="1651">
        <v>
1</v>
      </c>
    </row>
    <row r="9" spans="1:34" ht="18" customHeight="1">
      <c r="A9" s="1864" t="s">
        <v>
3120</v>
      </c>
      <c r="B9" s="604">
        <v>
15</v>
      </c>
      <c r="C9" s="604">
        <v>
29</v>
      </c>
      <c r="D9" s="604">
        <v>
3</v>
      </c>
      <c r="E9" s="604">
        <v>
12</v>
      </c>
      <c r="F9" s="4178">
        <v>
24</v>
      </c>
      <c r="G9" s="4153" t="s">
        <v>
3122</v>
      </c>
      <c r="H9" s="595">
        <v>
1</v>
      </c>
      <c r="I9" s="595">
        <v>
2</v>
      </c>
      <c r="J9" s="595">
        <v>
4</v>
      </c>
      <c r="K9" s="595" t="s">
        <v>
374</v>
      </c>
      <c r="L9" s="1651">
        <v>
2</v>
      </c>
    </row>
    <row r="10" spans="1:34" ht="18" customHeight="1">
      <c r="A10" s="1864" t="s">
        <v>
3118</v>
      </c>
      <c r="B10" s="604">
        <v>
130</v>
      </c>
      <c r="C10" s="604">
        <v>
300</v>
      </c>
      <c r="D10" s="604">
        <v>
157</v>
      </c>
      <c r="E10" s="604">
        <v>
186</v>
      </c>
      <c r="F10" s="4178">
        <v>
159</v>
      </c>
      <c r="G10" s="4153" t="s">
        <v>
3121</v>
      </c>
      <c r="H10" s="595">
        <v>
144</v>
      </c>
      <c r="I10" s="595">
        <v>
122</v>
      </c>
      <c r="J10" s="595">
        <v>
126</v>
      </c>
      <c r="K10" s="595">
        <v>
149</v>
      </c>
      <c r="L10" s="1651">
        <v>
114</v>
      </c>
    </row>
    <row r="11" spans="1:34" ht="18" customHeight="1">
      <c r="A11" s="1864" t="s">
        <v>
3116</v>
      </c>
      <c r="B11" s="604">
        <v>
6</v>
      </c>
      <c r="C11" s="604">
        <v>
16</v>
      </c>
      <c r="D11" s="604">
        <v>
12</v>
      </c>
      <c r="E11" s="604">
        <v>
11</v>
      </c>
      <c r="F11" s="4178">
        <v>
14</v>
      </c>
      <c r="G11" s="4153" t="s">
        <v>
3119</v>
      </c>
      <c r="H11" s="595">
        <v>
170</v>
      </c>
      <c r="I11" s="595">
        <v>
215</v>
      </c>
      <c r="J11" s="595">
        <v>
142</v>
      </c>
      <c r="K11" s="595">
        <v>
151</v>
      </c>
      <c r="L11" s="1651">
        <v>
139</v>
      </c>
    </row>
    <row r="12" spans="1:34" ht="18" customHeight="1">
      <c r="A12" s="1864" t="s">
        <v>
3114</v>
      </c>
      <c r="B12" s="604">
        <v>
16</v>
      </c>
      <c r="C12" s="604">
        <v>
22</v>
      </c>
      <c r="D12" s="604">
        <v>
18</v>
      </c>
      <c r="E12" s="604">
        <v>
23</v>
      </c>
      <c r="F12" s="4178">
        <v>
32</v>
      </c>
      <c r="G12" s="4153" t="s">
        <v>
3117</v>
      </c>
      <c r="H12" s="595">
        <v>
266</v>
      </c>
      <c r="I12" s="595">
        <v>
359</v>
      </c>
      <c r="J12" s="595">
        <v>
261</v>
      </c>
      <c r="K12" s="595">
        <v>
237</v>
      </c>
      <c r="L12" s="1651">
        <v>
233</v>
      </c>
    </row>
    <row r="13" spans="1:34" ht="18" customHeight="1">
      <c r="A13" s="1864" t="s">
        <v>
3112</v>
      </c>
      <c r="B13" s="604">
        <v>
26</v>
      </c>
      <c r="C13" s="604">
        <v>
53</v>
      </c>
      <c r="D13" s="604">
        <v>
27</v>
      </c>
      <c r="E13" s="604">
        <v>
19</v>
      </c>
      <c r="F13" s="4178">
        <v>
23</v>
      </c>
      <c r="G13" s="4153" t="s">
        <v>
3115</v>
      </c>
      <c r="H13" s="595">
        <v>
146</v>
      </c>
      <c r="I13" s="595">
        <v>
163</v>
      </c>
      <c r="J13" s="595">
        <v>
150</v>
      </c>
      <c r="K13" s="595">
        <v>
117</v>
      </c>
      <c r="L13" s="1651">
        <v>
133</v>
      </c>
    </row>
    <row r="14" spans="1:34" ht="18" customHeight="1">
      <c r="A14" s="1864" t="s">
        <v>
3110</v>
      </c>
      <c r="B14" s="604">
        <v>
37</v>
      </c>
      <c r="C14" s="604">
        <v>
86</v>
      </c>
      <c r="D14" s="604">
        <v>
33</v>
      </c>
      <c r="E14" s="604">
        <v>
42</v>
      </c>
      <c r="F14" s="4178">
        <v>
34</v>
      </c>
      <c r="G14" s="4153" t="s">
        <v>
3113</v>
      </c>
      <c r="H14" s="595">
        <v>
153</v>
      </c>
      <c r="I14" s="595">
        <v>
186</v>
      </c>
      <c r="J14" s="595">
        <v>
194</v>
      </c>
      <c r="K14" s="595">
        <v>
167</v>
      </c>
      <c r="L14" s="1651">
        <v>
156</v>
      </c>
    </row>
    <row r="15" spans="1:34" ht="18" customHeight="1">
      <c r="A15" s="1864" t="s">
        <v>
3108</v>
      </c>
      <c r="B15" s="604">
        <v>
9</v>
      </c>
      <c r="C15" s="604">
        <v>
16</v>
      </c>
      <c r="D15" s="604">
        <v>
7</v>
      </c>
      <c r="E15" s="604">
        <v>
10</v>
      </c>
      <c r="F15" s="4178">
        <v>
15</v>
      </c>
      <c r="G15" s="4153" t="s">
        <v>
3111</v>
      </c>
      <c r="H15" s="595">
        <v>
13</v>
      </c>
      <c r="I15" s="595">
        <v>
26</v>
      </c>
      <c r="J15" s="595">
        <v>
12</v>
      </c>
      <c r="K15" s="595">
        <v>
6</v>
      </c>
      <c r="L15" s="1651">
        <v>
3</v>
      </c>
    </row>
    <row r="16" spans="1:34" ht="18" customHeight="1">
      <c r="A16" s="1864" t="s">
        <v>
3106</v>
      </c>
      <c r="B16" s="604">
        <v>
8</v>
      </c>
      <c r="C16" s="604">
        <v>
20</v>
      </c>
      <c r="D16" s="604">
        <v>
5</v>
      </c>
      <c r="E16" s="604">
        <v>
7</v>
      </c>
      <c r="F16" s="4178">
        <v>
13</v>
      </c>
      <c r="G16" s="4153" t="s">
        <v>
3109</v>
      </c>
      <c r="H16" s="595">
        <v>
67</v>
      </c>
      <c r="I16" s="595">
        <v>
100</v>
      </c>
      <c r="J16" s="595">
        <v>
125</v>
      </c>
      <c r="K16" s="595">
        <v>
88</v>
      </c>
      <c r="L16" s="1651">
        <v>
75</v>
      </c>
    </row>
    <row r="17" spans="1:12" ht="18" customHeight="1">
      <c r="A17" s="1864" t="s">
        <v>
3104</v>
      </c>
      <c r="B17" s="604">
        <v>
3</v>
      </c>
      <c r="C17" s="604">
        <v>
7</v>
      </c>
      <c r="D17" s="604">
        <v>
2</v>
      </c>
      <c r="E17" s="604">
        <v>
5</v>
      </c>
      <c r="F17" s="4178">
        <v>
2</v>
      </c>
      <c r="G17" s="4153" t="s">
        <v>
3107</v>
      </c>
      <c r="H17" s="595">
        <v>
1128</v>
      </c>
      <c r="I17" s="595">
        <v>
1282</v>
      </c>
      <c r="J17" s="595">
        <v>
1391</v>
      </c>
      <c r="K17" s="595">
        <v>
1051</v>
      </c>
      <c r="L17" s="1651">
        <v>
1153</v>
      </c>
    </row>
    <row r="18" spans="1:12" ht="18" customHeight="1">
      <c r="A18" s="1864" t="s">
        <v>
3102</v>
      </c>
      <c r="B18" s="604">
        <v>
1</v>
      </c>
      <c r="C18" s="604">
        <v>
12</v>
      </c>
      <c r="D18" s="604">
        <v>
1</v>
      </c>
      <c r="E18" s="604">
        <v>
2</v>
      </c>
      <c r="F18" s="4178">
        <v>
2</v>
      </c>
      <c r="G18" s="4153" t="s">
        <v>
3105</v>
      </c>
      <c r="H18" s="595">
        <v>
340</v>
      </c>
      <c r="I18" s="595">
        <v>
408</v>
      </c>
      <c r="J18" s="595">
        <v>
340</v>
      </c>
      <c r="K18" s="595">
        <v>
255</v>
      </c>
      <c r="L18" s="1651">
        <v>
267</v>
      </c>
    </row>
    <row r="19" spans="1:12" ht="18" customHeight="1">
      <c r="A19" s="1864" t="s">
        <v>
3125</v>
      </c>
      <c r="B19" s="604">
        <v>
77</v>
      </c>
      <c r="C19" s="604">
        <v>
105</v>
      </c>
      <c r="D19" s="604">
        <v>
95</v>
      </c>
      <c r="E19" s="604">
        <v>
87</v>
      </c>
      <c r="F19" s="4178">
        <v>
78</v>
      </c>
      <c r="G19" s="4153" t="s">
        <v>
3103</v>
      </c>
      <c r="H19" s="604">
        <v>
124</v>
      </c>
      <c r="I19" s="604">
        <v>
196</v>
      </c>
      <c r="J19" s="604">
        <v>
182</v>
      </c>
      <c r="K19" s="604">
        <v>
164</v>
      </c>
      <c r="L19" s="1651">
        <v>
135</v>
      </c>
    </row>
    <row r="20" spans="1:12" ht="18" customHeight="1">
      <c r="A20" s="4152" t="s">
        <v>
3124</v>
      </c>
      <c r="B20" s="4179">
        <v>
7</v>
      </c>
      <c r="C20" s="4179">
        <v>
1</v>
      </c>
      <c r="D20" s="4179">
        <v>
4</v>
      </c>
      <c r="E20" s="4179">
        <v>
1</v>
      </c>
      <c r="F20" s="4156" t="s">
        <v>
9630</v>
      </c>
      <c r="G20" s="4154" t="s">
        <v>
194</v>
      </c>
      <c r="H20" s="4179">
        <v>
1050</v>
      </c>
      <c r="I20" s="4179">
        <v>
726</v>
      </c>
      <c r="J20" s="4179">
        <v>
584</v>
      </c>
      <c r="K20" s="4179">
        <v>
546</v>
      </c>
      <c r="L20" s="3806">
        <v>
384</v>
      </c>
    </row>
    <row r="21" spans="1:12" s="211" customFormat="1" ht="15" customHeight="1">
      <c r="A21" s="212" t="s">
        <v>
3101</v>
      </c>
      <c r="F21" s="212"/>
    </row>
  </sheetData>
  <mergeCells count="7">
    <mergeCell ref="A3:L3"/>
    <mergeCell ref="A1:L1"/>
    <mergeCell ref="A2:L2"/>
    <mergeCell ref="G6:G7"/>
    <mergeCell ref="A6:A7"/>
    <mergeCell ref="B6:F6"/>
    <mergeCell ref="H6:L6"/>
  </mergeCells>
  <phoneticPr fontId="25"/>
  <pageMargins left="0.70866141732283472" right="0.70866141732283472" top="0.74803149606299213" bottom="0.74803149606299213" header="0.31496062992125984" footer="0.3149606299212598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AH16"/>
  <sheetViews>
    <sheetView zoomScaleNormal="100" zoomScaleSheetLayoutView="100" workbookViewId="0">
      <selection activeCell="B23" sqref="B23"/>
    </sheetView>
  </sheetViews>
  <sheetFormatPr defaultColWidth="9" defaultRowHeight="14.25"/>
  <cols>
    <col min="1" max="1" width="25.625" style="1443" customWidth="1"/>
    <col min="2" max="6" width="7.625" style="1443" customWidth="1"/>
    <col min="7" max="7" width="25.625" style="1443" customWidth="1"/>
    <col min="8" max="12" width="7.625" style="1443" customWidth="1"/>
    <col min="13" max="13" width="14.375" style="1443" customWidth="1"/>
    <col min="14" max="17" width="6.125" style="1443" customWidth="1"/>
    <col min="18" max="16384" width="9" style="1443"/>
  </cols>
  <sheetData>
    <row r="1" spans="1:34" s="1482" customFormat="1" ht="20.100000000000001" customHeight="1">
      <c r="A1" s="4569" t="str">
        <f>
HYPERLINK("#目次!A1","【目次に戻る】")</f>
        <v>
【目次に戻る】</v>
      </c>
      <c r="B1" s="4569"/>
      <c r="C1" s="4569"/>
      <c r="D1" s="4569"/>
      <c r="E1" s="4569"/>
      <c r="F1" s="4569"/>
      <c r="G1" s="4569"/>
      <c r="H1" s="4569"/>
      <c r="I1" s="4569"/>
      <c r="J1" s="4569"/>
      <c r="K1" s="4569"/>
      <c r="L1" s="4569"/>
      <c r="M1" s="4368"/>
      <c r="N1" s="4368"/>
      <c r="O1" s="4368"/>
      <c r="P1" s="4368"/>
      <c r="Q1" s="4368"/>
      <c r="R1" s="4368"/>
      <c r="S1" s="4368"/>
      <c r="T1" s="4368"/>
      <c r="U1" s="4368"/>
      <c r="V1" s="4368"/>
      <c r="W1" s="4368"/>
      <c r="X1" s="4368"/>
      <c r="Y1" s="4368"/>
      <c r="Z1" s="4368"/>
      <c r="AA1" s="4368"/>
      <c r="AB1" s="4368"/>
      <c r="AC1" s="4368"/>
      <c r="AD1" s="4368"/>
      <c r="AE1" s="4368"/>
      <c r="AF1" s="4368"/>
      <c r="AG1" s="4368"/>
      <c r="AH1" s="4368"/>
    </row>
    <row r="2" spans="1:34" s="1482" customFormat="1" ht="20.100000000000001" customHeight="1">
      <c r="A2" s="4569" t="str">
        <f>
HYPERLINK("#業務所管課別目次!A1","【業務所管課別目次に戻る】")</f>
        <v>
【業務所管課別目次に戻る】</v>
      </c>
      <c r="B2" s="4569"/>
      <c r="C2" s="4569"/>
      <c r="D2" s="4569"/>
      <c r="E2" s="4569"/>
      <c r="F2" s="4569"/>
      <c r="G2" s="4569"/>
      <c r="H2" s="4569"/>
      <c r="I2" s="4569"/>
      <c r="J2" s="4569"/>
      <c r="K2" s="4569"/>
      <c r="L2" s="4569"/>
      <c r="M2" s="4368"/>
      <c r="N2" s="4368"/>
      <c r="O2" s="4368"/>
      <c r="P2" s="4368"/>
      <c r="Q2" s="4368"/>
      <c r="R2" s="4368"/>
      <c r="S2" s="4368"/>
      <c r="T2" s="4368"/>
      <c r="U2" s="4368"/>
      <c r="V2" s="4368"/>
      <c r="W2" s="4368"/>
      <c r="X2" s="4368"/>
      <c r="Y2" s="4368"/>
      <c r="Z2" s="4368"/>
      <c r="AA2" s="4368"/>
      <c r="AB2" s="4368"/>
      <c r="AC2" s="4368"/>
      <c r="AD2" s="4368"/>
      <c r="AE2" s="4368"/>
      <c r="AF2" s="4368"/>
      <c r="AG2" s="4368"/>
      <c r="AH2" s="4368"/>
    </row>
    <row r="3" spans="1:34" s="1367" customFormat="1" ht="25.9" customHeight="1">
      <c r="A3" s="5607" t="s">
        <v>
6928</v>
      </c>
      <c r="B3" s="5607"/>
      <c r="C3" s="5607"/>
      <c r="D3" s="5607"/>
      <c r="E3" s="5607"/>
      <c r="F3" s="5607"/>
      <c r="G3" s="5607"/>
      <c r="H3" s="5607"/>
      <c r="I3" s="5607"/>
      <c r="J3" s="5607"/>
      <c r="K3" s="5607"/>
      <c r="L3" s="5607"/>
    </row>
    <row r="4" spans="1:34" s="211" customFormat="1" ht="15" customHeight="1">
      <c r="A4" s="1975"/>
      <c r="F4" s="1975"/>
      <c r="G4" s="1975"/>
      <c r="L4" s="1749"/>
    </row>
    <row r="5" spans="1:34" s="211" customFormat="1" ht="15" customHeight="1" thickBot="1">
      <c r="A5" s="211" t="s">
        <v>
9284</v>
      </c>
      <c r="L5" s="486" t="s">
        <v>
494</v>
      </c>
    </row>
    <row r="6" spans="1:34" s="211" customFormat="1" ht="18" customHeight="1" thickTop="1">
      <c r="A6" s="4778" t="s">
        <v>
3127</v>
      </c>
      <c r="B6" s="5248" t="s">
        <v>
3126</v>
      </c>
      <c r="C6" s="5248"/>
      <c r="D6" s="5248"/>
      <c r="E6" s="5248"/>
      <c r="F6" s="5582"/>
      <c r="G6" s="4778" t="s">
        <v>
3127</v>
      </c>
      <c r="H6" s="5248" t="s">
        <v>
3126</v>
      </c>
      <c r="I6" s="5248"/>
      <c r="J6" s="5248"/>
      <c r="K6" s="5248"/>
      <c r="L6" s="4779"/>
    </row>
    <row r="7" spans="1:34" ht="24.95" customHeight="1">
      <c r="A7" s="5423"/>
      <c r="B7" s="4372" t="s">
        <v>
9631</v>
      </c>
      <c r="C7" s="4372" t="s">
        <v>
9632</v>
      </c>
      <c r="D7" s="4372" t="s">
        <v>
9633</v>
      </c>
      <c r="E7" s="4372" t="s">
        <v>
9634</v>
      </c>
      <c r="F7" s="4155" t="s">
        <v>
9635</v>
      </c>
      <c r="G7" s="5423"/>
      <c r="H7" s="4372" t="s">
        <v>
9631</v>
      </c>
      <c r="I7" s="4372" t="s">
        <v>
9632</v>
      </c>
      <c r="J7" s="4372" t="s">
        <v>
9633</v>
      </c>
      <c r="K7" s="4372" t="s">
        <v>
9634</v>
      </c>
      <c r="L7" s="4157" t="s">
        <v>
9635</v>
      </c>
    </row>
    <row r="8" spans="1:34" ht="18" customHeight="1">
      <c r="A8" s="4158" t="s">
        <v>
1388</v>
      </c>
      <c r="B8" s="1919">
        <f>
SUM(B9:B15,H8:H15)</f>
        <v>
1590</v>
      </c>
      <c r="C8" s="3444">
        <f>
SUM(C9:C15,I8:I15)</f>
        <v>
1829</v>
      </c>
      <c r="D8" s="3444">
        <f>
SUM(D9:D15,J8:J15)</f>
        <v>
1770</v>
      </c>
      <c r="E8" s="3444">
        <f>
SUM(E9:E15,K8:K15)</f>
        <v>
1470</v>
      </c>
      <c r="F8" s="4177">
        <f>
SUM(F9:F15,L8:L15)</f>
        <v>
1496</v>
      </c>
      <c r="G8" s="4153" t="s">
        <v>
10156</v>
      </c>
      <c r="H8" s="595">
        <v>
13</v>
      </c>
      <c r="I8" s="595">
        <v>
8</v>
      </c>
      <c r="J8" s="595">
        <v>
9</v>
      </c>
      <c r="K8" s="595">
        <v>
5</v>
      </c>
      <c r="L8" s="1651">
        <v>
5</v>
      </c>
    </row>
    <row r="9" spans="1:34" ht="18" customHeight="1">
      <c r="A9" s="1864" t="s">
        <v>
3147</v>
      </c>
      <c r="B9" s="604">
        <v>
426</v>
      </c>
      <c r="C9" s="604">
        <v>
470</v>
      </c>
      <c r="D9" s="604">
        <v>
470</v>
      </c>
      <c r="E9" s="604">
        <v>
359</v>
      </c>
      <c r="F9" s="4178">
        <v>
365</v>
      </c>
      <c r="G9" s="4153" t="s">
        <v>
3143</v>
      </c>
      <c r="H9" s="595">
        <v>
50</v>
      </c>
      <c r="I9" s="595">
        <v>
47</v>
      </c>
      <c r="J9" s="595">
        <v>
65</v>
      </c>
      <c r="K9" s="595">
        <v>
51</v>
      </c>
      <c r="L9" s="1651">
        <v>
43</v>
      </c>
    </row>
    <row r="10" spans="1:34" ht="18" customHeight="1">
      <c r="A10" s="1864" t="s">
        <v>
3146</v>
      </c>
      <c r="B10" s="604">
        <v>
183</v>
      </c>
      <c r="C10" s="604">
        <v>
191</v>
      </c>
      <c r="D10" s="604">
        <v>
187</v>
      </c>
      <c r="E10" s="604">
        <v>
206</v>
      </c>
      <c r="F10" s="4178">
        <v>
189</v>
      </c>
      <c r="G10" s="4153" t="s">
        <v>
3142</v>
      </c>
      <c r="H10" s="595">
        <v>
17</v>
      </c>
      <c r="I10" s="595">
        <v>
35</v>
      </c>
      <c r="J10" s="595">
        <v>
41</v>
      </c>
      <c r="K10" s="595">
        <v>
61</v>
      </c>
      <c r="L10" s="1651">
        <v>
70</v>
      </c>
    </row>
    <row r="11" spans="1:34" ht="18" customHeight="1">
      <c r="A11" s="1864" t="s">
        <v>
3115</v>
      </c>
      <c r="B11" s="604">
        <v>
48</v>
      </c>
      <c r="C11" s="604">
        <v>
80</v>
      </c>
      <c r="D11" s="604">
        <v>
80</v>
      </c>
      <c r="E11" s="604">
        <v>
64</v>
      </c>
      <c r="F11" s="4178">
        <v>
78</v>
      </c>
      <c r="G11" s="4153" t="s">
        <v>
3141</v>
      </c>
      <c r="H11" s="595">
        <v>
6</v>
      </c>
      <c r="I11" s="595">
        <v>
2</v>
      </c>
      <c r="J11" s="595">
        <v>
3</v>
      </c>
      <c r="K11" s="595">
        <v>
3</v>
      </c>
      <c r="L11" s="1651">
        <v>
2</v>
      </c>
    </row>
    <row r="12" spans="1:34" ht="18" customHeight="1">
      <c r="A12" s="1864" t="s">
        <v>
10154</v>
      </c>
      <c r="B12" s="604">
        <v>
136</v>
      </c>
      <c r="C12" s="604">
        <v>
151</v>
      </c>
      <c r="D12" s="604">
        <v>
156</v>
      </c>
      <c r="E12" s="604">
        <v>
118</v>
      </c>
      <c r="F12" s="4178">
        <v>
146</v>
      </c>
      <c r="G12" s="4153" t="s">
        <v>
3140</v>
      </c>
      <c r="H12" s="595">
        <v>
15</v>
      </c>
      <c r="I12" s="595">
        <v>
21</v>
      </c>
      <c r="J12" s="595">
        <v>
9</v>
      </c>
      <c r="K12" s="595">
        <v>
11</v>
      </c>
      <c r="L12" s="1651">
        <v>
15</v>
      </c>
    </row>
    <row r="13" spans="1:34" ht="18" customHeight="1">
      <c r="A13" s="1864" t="s">
        <v>
10155</v>
      </c>
      <c r="B13" s="604">
        <v>
250</v>
      </c>
      <c r="C13" s="604">
        <v>
326</v>
      </c>
      <c r="D13" s="604">
        <v>
280</v>
      </c>
      <c r="E13" s="604">
        <v>
203</v>
      </c>
      <c r="F13" s="4178">
        <v>
240</v>
      </c>
      <c r="G13" s="4153" t="s">
        <v>
3139</v>
      </c>
      <c r="H13" s="595">
        <v>
22</v>
      </c>
      <c r="I13" s="595">
        <v>
27</v>
      </c>
      <c r="J13" s="595">
        <v>
26</v>
      </c>
      <c r="K13" s="595">
        <v>
16</v>
      </c>
      <c r="L13" s="1651">
        <v>
20</v>
      </c>
    </row>
    <row r="14" spans="1:34" ht="18" customHeight="1">
      <c r="A14" s="1864" t="s">
        <v>
3145</v>
      </c>
      <c r="B14" s="604">
        <v>
52</v>
      </c>
      <c r="C14" s="604">
        <v>
54</v>
      </c>
      <c r="D14" s="604">
        <v>
32</v>
      </c>
      <c r="E14" s="604">
        <v>
83</v>
      </c>
      <c r="F14" s="4178">
        <v>
154</v>
      </c>
      <c r="G14" s="4153" t="s">
        <v>
10157</v>
      </c>
      <c r="H14" s="595">
        <v>
1</v>
      </c>
      <c r="I14" s="595">
        <v>
4</v>
      </c>
      <c r="J14" s="595">
        <v>
5</v>
      </c>
      <c r="K14" s="595">
        <v>
5</v>
      </c>
      <c r="L14" s="1651">
        <v>
10</v>
      </c>
    </row>
    <row r="15" spans="1:34" ht="18" customHeight="1">
      <c r="A15" s="4437" t="s">
        <v>
3144</v>
      </c>
      <c r="B15" s="4384">
        <v>
52</v>
      </c>
      <c r="C15" s="4179">
        <v>
83</v>
      </c>
      <c r="D15" s="4179">
        <v>
90</v>
      </c>
      <c r="E15" s="4179">
        <v>
63</v>
      </c>
      <c r="F15" s="4156">
        <v>
56</v>
      </c>
      <c r="G15" s="4154" t="s">
        <v>
3138</v>
      </c>
      <c r="H15" s="4179">
        <v>
319</v>
      </c>
      <c r="I15" s="4179">
        <v>
330</v>
      </c>
      <c r="J15" s="4179">
        <v>
317</v>
      </c>
      <c r="K15" s="4179">
        <v>
222</v>
      </c>
      <c r="L15" s="3806">
        <v>
103</v>
      </c>
    </row>
    <row r="16" spans="1:34" s="211" customFormat="1" ht="15" customHeight="1">
      <c r="A16" s="212" t="s">
        <v>
3101</v>
      </c>
      <c r="F16" s="212"/>
    </row>
  </sheetData>
  <mergeCells count="7">
    <mergeCell ref="A1:L1"/>
    <mergeCell ref="A2:L2"/>
    <mergeCell ref="A3:L3"/>
    <mergeCell ref="A6:A7"/>
    <mergeCell ref="B6:F6"/>
    <mergeCell ref="G6:G7"/>
    <mergeCell ref="H6:L6"/>
  </mergeCells>
  <phoneticPr fontId="25"/>
  <pageMargins left="0.70866141732283472" right="0.70866141732283472" top="0.74803149606299213" bottom="0.74803149606299213" header="0.31496062992125984" footer="0.31496062992125984"/>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AL31"/>
  <sheetViews>
    <sheetView zoomScaleNormal="100" zoomScaleSheetLayoutView="100" workbookViewId="0">
      <selection activeCell="B23" sqref="B23"/>
    </sheetView>
  </sheetViews>
  <sheetFormatPr defaultColWidth="9" defaultRowHeight="14.25"/>
  <cols>
    <col min="1" max="1" width="15.625" style="1443" customWidth="1"/>
    <col min="2" max="2" width="6.625" style="1443" customWidth="1"/>
    <col min="3" max="3" width="11.625" style="1443" customWidth="1"/>
    <col min="4" max="8" width="6.125" style="1443" customWidth="1"/>
    <col min="9" max="9" width="15.625" style="1443" customWidth="1"/>
    <col min="10" max="10" width="6.625" style="1443" customWidth="1"/>
    <col min="11" max="11" width="11.625" style="1443" customWidth="1"/>
    <col min="12" max="16" width="6.125" style="1443" customWidth="1"/>
    <col min="17" max="16384" width="9" style="1443"/>
  </cols>
  <sheetData>
    <row r="1" spans="1:38" s="1482" customFormat="1" ht="20.100000000000001" customHeight="1">
      <c r="A1" s="4569" t="str">
        <f>
HYPERLINK("#目次!A1","【目次に戻る】")</f>
        <v>
【目次に戻る】</v>
      </c>
      <c r="B1" s="4569"/>
      <c r="C1" s="4569"/>
      <c r="D1" s="4569"/>
      <c r="E1" s="4569"/>
      <c r="F1" s="4569"/>
      <c r="G1" s="4569"/>
      <c r="H1" s="4569"/>
      <c r="I1" s="4569"/>
      <c r="J1" s="4569"/>
      <c r="K1" s="4569"/>
      <c r="L1" s="4569"/>
      <c r="M1" s="4569"/>
      <c r="N1" s="4569"/>
      <c r="O1" s="4569"/>
      <c r="P1" s="4569"/>
      <c r="Q1" s="4118"/>
      <c r="R1" s="4118"/>
      <c r="S1" s="4118"/>
      <c r="T1" s="4118"/>
      <c r="U1" s="4118"/>
      <c r="V1" s="4118"/>
      <c r="W1" s="4118"/>
      <c r="X1" s="4118"/>
      <c r="Y1" s="4118"/>
      <c r="Z1" s="4118"/>
      <c r="AA1" s="4118"/>
      <c r="AB1" s="4118"/>
      <c r="AC1" s="4118"/>
      <c r="AD1" s="4118"/>
      <c r="AE1" s="4118"/>
      <c r="AF1" s="4118"/>
      <c r="AG1" s="4118"/>
      <c r="AH1" s="4118"/>
      <c r="AI1" s="4118"/>
      <c r="AJ1" s="4118"/>
      <c r="AK1" s="4118"/>
      <c r="AL1" s="4118"/>
    </row>
    <row r="2" spans="1:38" s="1482" customFormat="1" ht="20.100000000000001" customHeight="1">
      <c r="A2" s="4569" t="str">
        <f>
HYPERLINK("#業務所管課別目次!A1","【業務所管課別目次に戻る】")</f>
        <v>
【業務所管課別目次に戻る】</v>
      </c>
      <c r="B2" s="4569"/>
      <c r="C2" s="4569"/>
      <c r="D2" s="4569"/>
      <c r="E2" s="4569"/>
      <c r="F2" s="4569"/>
      <c r="G2" s="4569"/>
      <c r="H2" s="4569"/>
      <c r="I2" s="4569"/>
      <c r="J2" s="4569"/>
      <c r="K2" s="4569"/>
      <c r="L2" s="4569"/>
      <c r="M2" s="4569"/>
      <c r="N2" s="4569"/>
      <c r="O2" s="4569"/>
      <c r="P2" s="4569"/>
      <c r="Q2" s="4118"/>
      <c r="R2" s="4118"/>
      <c r="S2" s="4118"/>
      <c r="T2" s="4118"/>
      <c r="U2" s="4118"/>
      <c r="V2" s="4118"/>
      <c r="W2" s="4118"/>
      <c r="X2" s="4118"/>
      <c r="Y2" s="4118"/>
      <c r="Z2" s="4118"/>
      <c r="AA2" s="4118"/>
      <c r="AB2" s="4118"/>
      <c r="AC2" s="4118"/>
      <c r="AD2" s="4118"/>
      <c r="AE2" s="4118"/>
      <c r="AF2" s="4118"/>
      <c r="AG2" s="4118"/>
      <c r="AH2" s="4118"/>
      <c r="AI2" s="4118"/>
      <c r="AJ2" s="4118"/>
      <c r="AK2" s="4118"/>
      <c r="AL2" s="4118"/>
    </row>
    <row r="3" spans="1:38" s="1367" customFormat="1" ht="25.9" customHeight="1">
      <c r="A3" s="4649" t="s">
        <v>
6929</v>
      </c>
      <c r="B3" s="4649"/>
      <c r="C3" s="4649"/>
      <c r="D3" s="4649"/>
      <c r="E3" s="4649"/>
      <c r="F3" s="4649"/>
      <c r="G3" s="4649"/>
      <c r="H3" s="4649"/>
      <c r="I3" s="4649"/>
      <c r="J3" s="4649"/>
      <c r="K3" s="4649"/>
      <c r="L3" s="4649"/>
      <c r="M3" s="4649"/>
      <c r="N3" s="4649"/>
      <c r="O3" s="4649"/>
      <c r="P3" s="4649"/>
    </row>
    <row r="4" spans="1:38" s="211" customFormat="1" ht="15" customHeight="1">
      <c r="A4" s="222"/>
      <c r="B4" s="222"/>
      <c r="C4" s="222"/>
      <c r="D4" s="222"/>
      <c r="E4" s="222"/>
      <c r="F4" s="222"/>
      <c r="G4" s="222"/>
      <c r="H4" s="222"/>
      <c r="I4" s="222"/>
      <c r="J4" s="222"/>
      <c r="K4" s="222"/>
      <c r="L4" s="222"/>
      <c r="M4" s="222"/>
      <c r="N4" s="222"/>
      <c r="O4" s="222"/>
      <c r="P4" s="222"/>
    </row>
    <row r="5" spans="1:38" s="211" customFormat="1" ht="15" customHeight="1" thickBot="1">
      <c r="A5" s="211" t="s">
        <v>
9284</v>
      </c>
      <c r="P5" s="486" t="s">
        <v>
494</v>
      </c>
    </row>
    <row r="6" spans="1:38" s="211" customFormat="1" ht="15" customHeight="1" thickTop="1">
      <c r="A6" s="5236" t="s">
        <v>
7572</v>
      </c>
      <c r="B6" s="5608" t="s">
        <v>
6556</v>
      </c>
      <c r="C6" s="5380" t="s">
        <v>
6555</v>
      </c>
      <c r="D6" s="5380" t="s">
        <v>
10158</v>
      </c>
      <c r="E6" s="5380"/>
      <c r="F6" s="5380"/>
      <c r="G6" s="5380"/>
      <c r="H6" s="5597"/>
      <c r="I6" s="5236" t="s">
        <v>
7572</v>
      </c>
      <c r="J6" s="5608" t="s">
        <v>
6556</v>
      </c>
      <c r="K6" s="5380" t="s">
        <v>
6555</v>
      </c>
      <c r="L6" s="5380" t="s">
        <v>
10158</v>
      </c>
      <c r="M6" s="5380"/>
      <c r="N6" s="5380"/>
      <c r="O6" s="5380"/>
      <c r="P6" s="5232"/>
    </row>
    <row r="7" spans="1:38" ht="24.95" customHeight="1">
      <c r="A7" s="5598"/>
      <c r="B7" s="5609"/>
      <c r="C7" s="5381"/>
      <c r="D7" s="4119" t="s">
        <v>
716</v>
      </c>
      <c r="E7" s="4119" t="s">
        <v>
715</v>
      </c>
      <c r="F7" s="4119" t="s">
        <v>
9581</v>
      </c>
      <c r="G7" s="4119" t="s">
        <v>
3054</v>
      </c>
      <c r="H7" s="4163" t="s">
        <v>
4477</v>
      </c>
      <c r="I7" s="5598"/>
      <c r="J7" s="5609"/>
      <c r="K7" s="5381"/>
      <c r="L7" s="4119" t="s">
        <v>
716</v>
      </c>
      <c r="M7" s="4119" t="s">
        <v>
715</v>
      </c>
      <c r="N7" s="4119" t="s">
        <v>
9581</v>
      </c>
      <c r="O7" s="4119" t="s">
        <v>
3054</v>
      </c>
      <c r="P7" s="4165" t="s">
        <v>
4477</v>
      </c>
    </row>
    <row r="8" spans="1:38" ht="35.1" customHeight="1">
      <c r="A8" s="4159" t="s">
        <v>
1388</v>
      </c>
      <c r="B8" s="3329" t="s">
        <v>
378</v>
      </c>
      <c r="C8" s="3330" t="s">
        <v>
378</v>
      </c>
      <c r="D8" s="4171">
        <f>
SUM(D9:D24,L8:L25)</f>
        <v>
20711</v>
      </c>
      <c r="E8" s="4171">
        <f>
SUM(E9:E24,M8:M25)</f>
        <v>
21611</v>
      </c>
      <c r="F8" s="4171">
        <f>
SUM(F9:F24,N8:N25)</f>
        <v>
21541</v>
      </c>
      <c r="G8" s="4171">
        <f>
SUM(G9:G24,O8:O25)</f>
        <v>
28041</v>
      </c>
      <c r="H8" s="4172">
        <f>
SUM(H9:H24,P8:P25)</f>
        <v>
24377</v>
      </c>
      <c r="I8" s="3328" t="s">
        <v>
9594</v>
      </c>
      <c r="J8" s="4126" t="s">
        <v>
9590</v>
      </c>
      <c r="K8" s="4126" t="s">
        <v>
9579</v>
      </c>
      <c r="L8" s="4161">
        <v>
19</v>
      </c>
      <c r="M8" s="4161">
        <v>
11</v>
      </c>
      <c r="N8" s="4161">
        <v>
15</v>
      </c>
      <c r="O8" s="4161">
        <v>
17</v>
      </c>
      <c r="P8" s="4166">
        <v>
24</v>
      </c>
    </row>
    <row r="9" spans="1:38" ht="35.1" customHeight="1">
      <c r="A9" s="3325" t="s">
        <v>
2850</v>
      </c>
      <c r="B9" s="3322" t="s">
        <v>
6558</v>
      </c>
      <c r="C9" s="4126" t="s">
        <v>
9598</v>
      </c>
      <c r="D9" s="4168">
        <v>
1590</v>
      </c>
      <c r="E9" s="4168">
        <v>
1829</v>
      </c>
      <c r="F9" s="4168">
        <v>
1770</v>
      </c>
      <c r="G9" s="4168">
        <v>
1470</v>
      </c>
      <c r="H9" s="4173">
        <v>
1496</v>
      </c>
      <c r="I9" s="3327" t="s">
        <v>
3134</v>
      </c>
      <c r="J9" s="3318" t="s">
        <v>
6563</v>
      </c>
      <c r="K9" s="4127" t="s">
        <v>
9602</v>
      </c>
      <c r="L9" s="4162">
        <v>
185</v>
      </c>
      <c r="M9" s="4162">
        <v>
123</v>
      </c>
      <c r="N9" s="4162">
        <v>
117</v>
      </c>
      <c r="O9" s="4162">
        <v>
100</v>
      </c>
      <c r="P9" s="4164">
        <v>
89</v>
      </c>
    </row>
    <row r="10" spans="1:38" ht="35.1" customHeight="1">
      <c r="A10" s="3326" t="s">
        <v>
9636</v>
      </c>
      <c r="B10" s="3323" t="s">
        <v>
6559</v>
      </c>
      <c r="C10" s="3318" t="s">
        <v>
6560</v>
      </c>
      <c r="D10" s="4160">
        <v>
307</v>
      </c>
      <c r="E10" s="4160">
        <v>
334</v>
      </c>
      <c r="F10" s="4160">
        <v>
314</v>
      </c>
      <c r="G10" s="4160">
        <v>
329</v>
      </c>
      <c r="H10" s="4164">
        <v>
376</v>
      </c>
      <c r="I10" s="3327" t="s">
        <v>
3133</v>
      </c>
      <c r="J10" s="3318" t="s">
        <v>
6557</v>
      </c>
      <c r="K10" s="4126" t="s">
        <v>
9597</v>
      </c>
      <c r="L10" s="4167">
        <v>
2868</v>
      </c>
      <c r="M10" s="4167">
        <v>
3587</v>
      </c>
      <c r="N10" s="4167">
        <v>
3769</v>
      </c>
      <c r="O10" s="4167">
        <v>
3869</v>
      </c>
      <c r="P10" s="4164">
        <v>
3520</v>
      </c>
    </row>
    <row r="11" spans="1:38" ht="35.1" customHeight="1">
      <c r="A11" s="4133" t="s">
        <v>
9637</v>
      </c>
      <c r="B11" s="4128" t="s">
        <v>
9582</v>
      </c>
      <c r="C11" s="3319" t="s">
        <v>
6560</v>
      </c>
      <c r="D11" s="4160">
        <v>
43</v>
      </c>
      <c r="E11" s="4160">
        <v>
49</v>
      </c>
      <c r="F11" s="4160">
        <v>
52</v>
      </c>
      <c r="G11" s="4160">
        <v>
43</v>
      </c>
      <c r="H11" s="4164">
        <v>
62</v>
      </c>
      <c r="I11" s="3327" t="s">
        <v>
6565</v>
      </c>
      <c r="J11" s="3318" t="s">
        <v>
6557</v>
      </c>
      <c r="K11" s="4126" t="s">
        <v>
9575</v>
      </c>
      <c r="L11" s="4167">
        <v>
1166</v>
      </c>
      <c r="M11" s="4167">
        <v>
1244</v>
      </c>
      <c r="N11" s="4167">
        <v>
1705</v>
      </c>
      <c r="O11" s="4167">
        <v>
8363</v>
      </c>
      <c r="P11" s="4164">
        <v>
4935</v>
      </c>
    </row>
    <row r="12" spans="1:38" ht="35.1" customHeight="1">
      <c r="A12" s="3326" t="s">
        <v>
3130</v>
      </c>
      <c r="B12" s="4129" t="s">
        <v>
9583</v>
      </c>
      <c r="C12" s="3318" t="s">
        <v>
6560</v>
      </c>
      <c r="D12" s="4160">
        <v>
14</v>
      </c>
      <c r="E12" s="4160">
        <v>
16</v>
      </c>
      <c r="F12" s="4160">
        <v>
7</v>
      </c>
      <c r="G12" s="4160" t="s">
        <v>
9630</v>
      </c>
      <c r="H12" s="4164" t="s">
        <v>
374</v>
      </c>
      <c r="I12" s="4135" t="s">
        <v>
9882</v>
      </c>
      <c r="J12" s="3318" t="s">
        <v>
6557</v>
      </c>
      <c r="K12" s="4126" t="s">
        <v>
9576</v>
      </c>
      <c r="L12" s="4167">
        <v>
139</v>
      </c>
      <c r="M12" s="4167">
        <v>
99</v>
      </c>
      <c r="N12" s="4167">
        <v>
188</v>
      </c>
      <c r="O12" s="4167">
        <v>
107</v>
      </c>
      <c r="P12" s="4164">
        <v>
23</v>
      </c>
    </row>
    <row r="13" spans="1:38" ht="35.1" customHeight="1">
      <c r="A13" s="3326" t="s">
        <v>
3132</v>
      </c>
      <c r="B13" s="4129" t="s">
        <v>
9584</v>
      </c>
      <c r="C13" s="3318" t="s">
        <v>
6561</v>
      </c>
      <c r="D13" s="4160">
        <v>
48</v>
      </c>
      <c r="E13" s="4160">
        <v>
52</v>
      </c>
      <c r="F13" s="4160">
        <v>
64</v>
      </c>
      <c r="G13" s="4160" t="s">
        <v>
9630</v>
      </c>
      <c r="H13" s="4164" t="s">
        <v>
374</v>
      </c>
      <c r="I13" s="4135" t="s">
        <v>
9883</v>
      </c>
      <c r="J13" s="3318" t="s">
        <v>
6557</v>
      </c>
      <c r="K13" s="4126" t="s">
        <v>
9599</v>
      </c>
      <c r="L13" s="4168">
        <v>
652</v>
      </c>
      <c r="M13" s="4168">
        <v>
686</v>
      </c>
      <c r="N13" s="4168">
        <v>
642</v>
      </c>
      <c r="O13" s="4168">
        <v>
16</v>
      </c>
      <c r="P13" s="4164">
        <v>
1</v>
      </c>
    </row>
    <row r="14" spans="1:38" ht="35.1" customHeight="1">
      <c r="A14" s="3326" t="s">
        <v>
3136</v>
      </c>
      <c r="B14" s="4129" t="s">
        <v>
9585</v>
      </c>
      <c r="C14" s="3318" t="s">
        <v>
6561</v>
      </c>
      <c r="D14" s="4160">
        <v>
78</v>
      </c>
      <c r="E14" s="4160">
        <v>
59</v>
      </c>
      <c r="F14" s="4160">
        <v>
65</v>
      </c>
      <c r="G14" s="4160">
        <v>
19</v>
      </c>
      <c r="H14" s="4164">
        <v>
24</v>
      </c>
      <c r="I14" s="3327" t="s">
        <v>
6566</v>
      </c>
      <c r="J14" s="3318" t="s">
        <v>
6567</v>
      </c>
      <c r="K14" s="4126" t="s">
        <v>
9577</v>
      </c>
      <c r="L14" s="4160">
        <v>
2831</v>
      </c>
      <c r="M14" s="4160">
        <v>
2917</v>
      </c>
      <c r="N14" s="4160">
        <v>
2748</v>
      </c>
      <c r="O14" s="4160">
        <v>
3243</v>
      </c>
      <c r="P14" s="4164">
        <v>
3163</v>
      </c>
    </row>
    <row r="15" spans="1:38" ht="35.1" customHeight="1">
      <c r="A15" s="3326" t="s">
        <v>
3131</v>
      </c>
      <c r="B15" s="4129" t="s">
        <v>
9586</v>
      </c>
      <c r="C15" s="3318" t="s">
        <v>
6561</v>
      </c>
      <c r="D15" s="4160">
        <v>
169</v>
      </c>
      <c r="E15" s="4160">
        <v>
204</v>
      </c>
      <c r="F15" s="4160">
        <v>
171</v>
      </c>
      <c r="G15" s="4160">
        <v>
124</v>
      </c>
      <c r="H15" s="4164">
        <v>
135</v>
      </c>
      <c r="I15" s="3327" t="s">
        <v>
6579</v>
      </c>
      <c r="J15" s="3318" t="s">
        <v>
6557</v>
      </c>
      <c r="K15" s="4126" t="s">
        <v>
9600</v>
      </c>
      <c r="L15" s="4160">
        <v>
964</v>
      </c>
      <c r="M15" s="4160">
        <v>
366</v>
      </c>
      <c r="N15" s="4160">
        <v>
297</v>
      </c>
      <c r="O15" s="4160">
        <v>
348</v>
      </c>
      <c r="P15" s="4164">
        <v>
390</v>
      </c>
    </row>
    <row r="16" spans="1:38" ht="35.1" customHeight="1">
      <c r="A16" s="3326" t="s">
        <v>
9638</v>
      </c>
      <c r="B16" s="4129" t="s">
        <v>
9587</v>
      </c>
      <c r="C16" s="3318" t="s">
        <v>
6561</v>
      </c>
      <c r="D16" s="4160">
        <v>
103</v>
      </c>
      <c r="E16" s="4160">
        <v>
88</v>
      </c>
      <c r="F16" s="4160">
        <v>
100</v>
      </c>
      <c r="G16" s="4160">
        <v>
67</v>
      </c>
      <c r="H16" s="4164">
        <v>
96</v>
      </c>
      <c r="I16" s="4136" t="s">
        <v>
9595</v>
      </c>
      <c r="J16" s="3318" t="s">
        <v>
6569</v>
      </c>
      <c r="K16" s="4127" t="s">
        <v>
9580</v>
      </c>
      <c r="L16" s="4160">
        <v>
1495</v>
      </c>
      <c r="M16" s="4160">
        <v>
1589</v>
      </c>
      <c r="N16" s="4160">
        <v>
1764</v>
      </c>
      <c r="O16" s="4160">
        <v>
2562</v>
      </c>
      <c r="P16" s="4164">
        <v>
2601</v>
      </c>
    </row>
    <row r="17" spans="1:16" ht="35.1" customHeight="1">
      <c r="A17" s="3326" t="s">
        <v>
3137</v>
      </c>
      <c r="B17" s="3323" t="s">
        <v>
6558</v>
      </c>
      <c r="C17" s="3318" t="s">
        <v>
6561</v>
      </c>
      <c r="D17" s="4160">
        <v>
551</v>
      </c>
      <c r="E17" s="4160">
        <v>
460</v>
      </c>
      <c r="F17" s="4160">
        <v>
333</v>
      </c>
      <c r="G17" s="4160">
        <v>
261</v>
      </c>
      <c r="H17" s="4164">
        <v>
262</v>
      </c>
      <c r="I17" s="4136" t="s">
        <v>
9596</v>
      </c>
      <c r="J17" s="3318" t="s">
        <v>
6570</v>
      </c>
      <c r="K17" s="4126" t="s">
        <v>
9604</v>
      </c>
      <c r="L17" s="4160">
        <v>
51</v>
      </c>
      <c r="M17" s="4160">
        <v>
64</v>
      </c>
      <c r="N17" s="4160">
        <v>
72</v>
      </c>
      <c r="O17" s="4160">
        <v>
52</v>
      </c>
      <c r="P17" s="4164">
        <v>
53</v>
      </c>
    </row>
    <row r="18" spans="1:16" ht="35.1" customHeight="1">
      <c r="A18" s="3326" t="s">
        <v>
3129</v>
      </c>
      <c r="B18" s="3323" t="s">
        <v>
6558</v>
      </c>
      <c r="C18" s="3318" t="s">
        <v>
6561</v>
      </c>
      <c r="D18" s="4160">
        <v>
61</v>
      </c>
      <c r="E18" s="4160">
        <v>
140</v>
      </c>
      <c r="F18" s="4160">
        <v>
185</v>
      </c>
      <c r="G18" s="4160">
        <v>
135</v>
      </c>
      <c r="H18" s="4164">
        <v>
172</v>
      </c>
      <c r="I18" s="3327" t="s">
        <v>
6572</v>
      </c>
      <c r="J18" s="3318" t="s">
        <v>
6557</v>
      </c>
      <c r="K18" s="4126" t="s">
        <v>
9578</v>
      </c>
      <c r="L18" s="4160">
        <v>
804</v>
      </c>
      <c r="M18" s="4160">
        <v>
809</v>
      </c>
      <c r="N18" s="4160">
        <v>
764</v>
      </c>
      <c r="O18" s="4160">
        <v>
879</v>
      </c>
      <c r="P18" s="4164">
        <v>
897</v>
      </c>
    </row>
    <row r="19" spans="1:16" ht="35.1" customHeight="1">
      <c r="A19" s="3326" t="s">
        <v>
9639</v>
      </c>
      <c r="B19" s="3323" t="s">
        <v>
6558</v>
      </c>
      <c r="C19" s="3318" t="s">
        <v>
6561</v>
      </c>
      <c r="D19" s="4160">
        <v>
3938</v>
      </c>
      <c r="E19" s="4160">
        <v>
4453</v>
      </c>
      <c r="F19" s="4160">
        <v>
3875</v>
      </c>
      <c r="G19" s="4160">
        <v>
3337</v>
      </c>
      <c r="H19" s="4164">
        <v>
3191</v>
      </c>
      <c r="I19" s="3327" t="s">
        <v>
2850</v>
      </c>
      <c r="J19" s="3318" t="s">
        <v>
6574</v>
      </c>
      <c r="K19" s="4126" t="s">
        <v>
9578</v>
      </c>
      <c r="L19" s="4160">
        <v>
151</v>
      </c>
      <c r="M19" s="4160">
        <v>
144</v>
      </c>
      <c r="N19" s="4160">
        <v>
135</v>
      </c>
      <c r="O19" s="4160">
        <v>
133</v>
      </c>
      <c r="P19" s="4164">
        <v>
105</v>
      </c>
    </row>
    <row r="20" spans="1:16" ht="35.1" customHeight="1">
      <c r="A20" s="3326" t="s">
        <v>
3135</v>
      </c>
      <c r="B20" s="3323" t="s">
        <v>
6562</v>
      </c>
      <c r="C20" s="3318" t="s">
        <v>
6561</v>
      </c>
      <c r="D20" s="4160">
        <v>
195</v>
      </c>
      <c r="E20" s="4160">
        <v>
188</v>
      </c>
      <c r="F20" s="4160">
        <v>
188</v>
      </c>
      <c r="G20" s="4160">
        <v>
166</v>
      </c>
      <c r="H20" s="4164">
        <v>
149</v>
      </c>
      <c r="I20" s="4137" t="s">
        <v>
9642</v>
      </c>
      <c r="J20" s="3318" t="s">
        <v>
6575</v>
      </c>
      <c r="K20" s="4126" t="s">
        <v>
9578</v>
      </c>
      <c r="L20" s="4160">
        <v>
422</v>
      </c>
      <c r="M20" s="4160">
        <v>
422</v>
      </c>
      <c r="N20" s="4160">
        <v>
498</v>
      </c>
      <c r="O20" s="4160">
        <v>
626</v>
      </c>
      <c r="P20" s="4164">
        <v>
444</v>
      </c>
    </row>
    <row r="21" spans="1:16" s="211" customFormat="1" ht="35.1" customHeight="1">
      <c r="A21" s="4134" t="s">
        <v>
9643</v>
      </c>
      <c r="B21" s="4129" t="s">
        <v>
9583</v>
      </c>
      <c r="C21" s="3318" t="s">
        <v>
6561</v>
      </c>
      <c r="D21" s="4160" t="s">
        <v>
9630</v>
      </c>
      <c r="E21" s="4160" t="s">
        <v>
9630</v>
      </c>
      <c r="F21" s="4160">
        <v>
23</v>
      </c>
      <c r="G21" s="4160">
        <v>
20</v>
      </c>
      <c r="H21" s="4164">
        <v>
22</v>
      </c>
      <c r="I21" s="3327" t="s">
        <v>
6576</v>
      </c>
      <c r="J21" s="3321" t="s">
        <v>
9591</v>
      </c>
      <c r="K21" s="4126" t="s">
        <v>
9578</v>
      </c>
      <c r="L21" s="4160" t="s">
        <v>
9630</v>
      </c>
      <c r="M21" s="4160" t="s">
        <v>
9630</v>
      </c>
      <c r="N21" s="4160" t="s">
        <v>
9630</v>
      </c>
      <c r="O21" s="4160">
        <v>
6</v>
      </c>
      <c r="P21" s="4164">
        <v>
10</v>
      </c>
    </row>
    <row r="22" spans="1:16" s="211" customFormat="1" ht="35.1" customHeight="1">
      <c r="A22" s="3862" t="s">
        <v>
9640</v>
      </c>
      <c r="B22" s="4129" t="s">
        <v>
9588</v>
      </c>
      <c r="C22" s="3318" t="s">
        <v>
6561</v>
      </c>
      <c r="D22" s="4160">
        <v>
31</v>
      </c>
      <c r="E22" s="4160">
        <v>
50</v>
      </c>
      <c r="F22" s="4160">
        <v>
37</v>
      </c>
      <c r="G22" s="4160">
        <v>
9</v>
      </c>
      <c r="H22" s="4164">
        <v>
41</v>
      </c>
      <c r="I22" s="3327" t="s">
        <v>
6880</v>
      </c>
      <c r="J22" s="3318" t="s">
        <v>
6577</v>
      </c>
      <c r="K22" s="4127" t="s">
        <v>
9603</v>
      </c>
      <c r="L22" s="4160">
        <v>
1699</v>
      </c>
      <c r="M22" s="4160">
        <v>
1470</v>
      </c>
      <c r="N22" s="4160">
        <v>
1445</v>
      </c>
      <c r="O22" s="4160">
        <v>
1467</v>
      </c>
      <c r="P22" s="4164">
        <v>
1600</v>
      </c>
    </row>
    <row r="23" spans="1:16" s="211" customFormat="1" ht="35.1" customHeight="1">
      <c r="A23" s="4134" t="s">
        <v>
9644</v>
      </c>
      <c r="B23" s="4129" t="s">
        <v>
9589</v>
      </c>
      <c r="C23" s="3318" t="s">
        <v>
6561</v>
      </c>
      <c r="D23" s="4160">
        <v>
131</v>
      </c>
      <c r="E23" s="4160">
        <v>
145</v>
      </c>
      <c r="F23" s="4160">
        <v>
134</v>
      </c>
      <c r="G23" s="4160">
        <v>
128</v>
      </c>
      <c r="H23" s="4164">
        <v>
139</v>
      </c>
      <c r="I23" s="4136" t="s">
        <v>
9884</v>
      </c>
      <c r="J23" s="3321" t="s">
        <v>
9592</v>
      </c>
      <c r="K23" s="4126" t="s">
        <v>
6560</v>
      </c>
      <c r="L23" s="4160" t="s">
        <v>
9630</v>
      </c>
      <c r="M23" s="4160" t="s">
        <v>
9630</v>
      </c>
      <c r="N23" s="4160">
        <v>
10</v>
      </c>
      <c r="O23" s="4160">
        <v>
15</v>
      </c>
      <c r="P23" s="4164">
        <v>
31</v>
      </c>
    </row>
    <row r="24" spans="1:16" s="211" customFormat="1" ht="35.1" customHeight="1">
      <c r="A24" s="4130" t="s">
        <v>
9641</v>
      </c>
      <c r="B24" s="4131" t="s">
        <v>
9586</v>
      </c>
      <c r="C24" s="4120" t="s">
        <v>
6561</v>
      </c>
      <c r="D24" s="4174">
        <v>
6</v>
      </c>
      <c r="E24" s="4174">
        <v>
13</v>
      </c>
      <c r="F24" s="4174">
        <v>
6</v>
      </c>
      <c r="G24" s="4174">
        <v>
4</v>
      </c>
      <c r="H24" s="4175">
        <v>
4</v>
      </c>
      <c r="I24" s="4136" t="s">
        <v>
9885</v>
      </c>
      <c r="J24" s="3321" t="s">
        <v>
9593</v>
      </c>
      <c r="K24" s="4126" t="s">
        <v>
9605</v>
      </c>
      <c r="L24" s="4160" t="s">
        <v>
9630</v>
      </c>
      <c r="M24" s="4160" t="s">
        <v>
9630</v>
      </c>
      <c r="N24" s="4160">
        <v>
17</v>
      </c>
      <c r="O24" s="4160">
        <v>
51</v>
      </c>
      <c r="P24" s="4164">
        <v>
129</v>
      </c>
    </row>
    <row r="25" spans="1:16" s="211" customFormat="1" ht="35.1" customHeight="1">
      <c r="A25" s="4132"/>
      <c r="B25" s="3324"/>
      <c r="C25" s="3320"/>
      <c r="D25" s="4169"/>
      <c r="E25" s="4169"/>
      <c r="F25" s="4169"/>
      <c r="G25" s="4169"/>
      <c r="H25" s="4176"/>
      <c r="I25" s="4138" t="s">
        <v>
9886</v>
      </c>
      <c r="J25" s="3320" t="s">
        <v>
6578</v>
      </c>
      <c r="K25" s="4139" t="s">
        <v>
9601</v>
      </c>
      <c r="L25" s="4169" t="s">
        <v>
9630</v>
      </c>
      <c r="M25" s="4169" t="s">
        <v>
9630</v>
      </c>
      <c r="N25" s="4169">
        <v>
31</v>
      </c>
      <c r="O25" s="4169">
        <v>
75</v>
      </c>
      <c r="P25" s="4170">
        <v>
193</v>
      </c>
    </row>
    <row r="26" spans="1:16">
      <c r="A26" s="212" t="s">
        <v>
3128</v>
      </c>
      <c r="B26" s="212"/>
      <c r="C26" s="212"/>
      <c r="D26" s="212"/>
      <c r="E26" s="212"/>
      <c r="F26" s="212"/>
      <c r="G26" s="212"/>
      <c r="H26" s="212"/>
      <c r="L26" s="212"/>
      <c r="M26" s="212"/>
      <c r="N26" s="212"/>
      <c r="O26" s="212"/>
    </row>
    <row r="27" spans="1:16">
      <c r="A27" s="212" t="s">
        <v>
10378</v>
      </c>
      <c r="B27" s="212"/>
      <c r="C27" s="212"/>
      <c r="D27" s="212"/>
      <c r="E27" s="212"/>
      <c r="F27" s="212"/>
      <c r="G27" s="212"/>
      <c r="H27" s="212"/>
      <c r="L27" s="212"/>
      <c r="M27" s="212"/>
      <c r="N27" s="212"/>
      <c r="O27" s="212"/>
    </row>
    <row r="28" spans="1:16">
      <c r="A28" s="212" t="s">
        <v>
7570</v>
      </c>
      <c r="B28" s="212"/>
      <c r="C28" s="212"/>
      <c r="D28" s="212"/>
      <c r="E28" s="212"/>
      <c r="F28" s="212"/>
      <c r="G28" s="212"/>
      <c r="H28" s="212"/>
      <c r="L28" s="212"/>
      <c r="M28" s="212"/>
      <c r="N28" s="212"/>
      <c r="O28" s="212"/>
    </row>
    <row r="29" spans="1:16">
      <c r="A29" s="212" t="s">
        <v>
7571</v>
      </c>
      <c r="B29" s="212"/>
      <c r="C29" s="212"/>
      <c r="D29" s="212"/>
      <c r="E29" s="212"/>
      <c r="F29" s="212"/>
      <c r="G29" s="212"/>
      <c r="H29" s="212"/>
      <c r="L29" s="212"/>
      <c r="M29" s="212"/>
      <c r="N29" s="212"/>
      <c r="O29" s="212"/>
    </row>
    <row r="30" spans="1:16">
      <c r="A30" s="211" t="s">
        <v>
6878</v>
      </c>
      <c r="B30" s="211"/>
      <c r="C30" s="211"/>
      <c r="D30" s="211"/>
      <c r="E30" s="211"/>
      <c r="F30" s="211"/>
      <c r="G30" s="211"/>
      <c r="H30" s="211"/>
      <c r="L30" s="211"/>
      <c r="M30" s="211"/>
      <c r="N30" s="211"/>
      <c r="O30" s="211"/>
    </row>
    <row r="31" spans="1:16">
      <c r="A31" s="211" t="s">
        <v>
6879</v>
      </c>
    </row>
  </sheetData>
  <mergeCells count="11">
    <mergeCell ref="L6:P6"/>
    <mergeCell ref="D6:H6"/>
    <mergeCell ref="A1:P1"/>
    <mergeCell ref="A2:P2"/>
    <mergeCell ref="A3:P3"/>
    <mergeCell ref="B6:B7"/>
    <mergeCell ref="A6:A7"/>
    <mergeCell ref="K6:K7"/>
    <mergeCell ref="J6:J7"/>
    <mergeCell ref="I6:I7"/>
    <mergeCell ref="C6:C7"/>
  </mergeCells>
  <phoneticPr fontId="25"/>
  <pageMargins left="0.70866141732283472" right="0.70866141732283472" top="0.74803149606299213" bottom="0.74803149606299213" header="0.31496062992125984" footer="0.3149606299212598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14"/>
  <sheetViews>
    <sheetView zoomScaleNormal="100" zoomScaleSheetLayoutView="100" workbookViewId="0">
      <selection activeCell="B23" sqref="B23"/>
    </sheetView>
  </sheetViews>
  <sheetFormatPr defaultColWidth="9" defaultRowHeight="14.25"/>
  <cols>
    <col min="1" max="1" width="12.625" style="371" customWidth="1"/>
    <col min="2" max="6" width="18.625" style="371" customWidth="1"/>
    <col min="7" max="7" width="19.875" style="371" customWidth="1"/>
    <col min="8" max="16384" width="9" style="371"/>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s="385" customFormat="1" ht="26.1" customHeight="1">
      <c r="A3" s="4574" t="s">
        <v>
9350</v>
      </c>
      <c r="B3" s="4574"/>
      <c r="C3" s="4574"/>
      <c r="D3" s="4574"/>
      <c r="E3" s="4574"/>
      <c r="F3" s="4574"/>
      <c r="G3" s="4574"/>
    </row>
    <row r="4" spans="1:7" s="372" customFormat="1" ht="15" customHeight="1">
      <c r="A4" s="384"/>
      <c r="B4" s="384"/>
      <c r="C4" s="384"/>
      <c r="D4" s="384"/>
      <c r="E4" s="384"/>
      <c r="F4" s="384"/>
      <c r="G4" s="384"/>
    </row>
    <row r="5" spans="1:7" s="372" customFormat="1" ht="15" customHeight="1" thickBot="1">
      <c r="A5" s="101"/>
      <c r="B5" s="101"/>
      <c r="C5" s="101"/>
      <c r="D5" s="33"/>
      <c r="E5" s="33"/>
      <c r="F5" s="33"/>
      <c r="G5" s="392" t="s">
        <v>
5205</v>
      </c>
    </row>
    <row r="6" spans="1:7" ht="18" customHeight="1" thickTop="1">
      <c r="A6" s="4575" t="s">
        <v>
483</v>
      </c>
      <c r="B6" s="4579" t="s">
        <v>
482</v>
      </c>
      <c r="C6" s="4579"/>
      <c r="D6" s="4579"/>
      <c r="E6" s="4579" t="s">
        <v>
481</v>
      </c>
      <c r="F6" s="4579"/>
      <c r="G6" s="4603"/>
    </row>
    <row r="7" spans="1:7" ht="18" customHeight="1">
      <c r="A7" s="4576"/>
      <c r="B7" s="390" t="s">
        <v>
479</v>
      </c>
      <c r="C7" s="390" t="s">
        <v>
478</v>
      </c>
      <c r="D7" s="390" t="s">
        <v>
480</v>
      </c>
      <c r="E7" s="390" t="s">
        <v>
479</v>
      </c>
      <c r="F7" s="390" t="s">
        <v>
478</v>
      </c>
      <c r="G7" s="389" t="s">
        <v>
477</v>
      </c>
    </row>
    <row r="8" spans="1:7" s="372" customFormat="1" ht="18" customHeight="1">
      <c r="A8" s="40"/>
      <c r="B8" s="388" t="s">
        <v>
476</v>
      </c>
      <c r="C8" s="387" t="s">
        <v>
475</v>
      </c>
      <c r="D8" s="387" t="s">
        <v>
474</v>
      </c>
      <c r="E8" s="387" t="s">
        <v>
476</v>
      </c>
      <c r="F8" s="387" t="s">
        <v>
475</v>
      </c>
      <c r="G8" s="387" t="s">
        <v>
474</v>
      </c>
    </row>
    <row r="9" spans="1:7" ht="18" customHeight="1">
      <c r="A9" s="18" t="s">
        <v>
4082</v>
      </c>
      <c r="B9" s="97">
        <v>
170</v>
      </c>
      <c r="C9" s="22">
        <v>
24466</v>
      </c>
      <c r="D9" s="22">
        <v>
20453</v>
      </c>
      <c r="E9" s="22">
        <v>
1</v>
      </c>
      <c r="F9" s="22">
        <v>
71</v>
      </c>
      <c r="G9" s="22">
        <v>
180</v>
      </c>
    </row>
    <row r="10" spans="1:7" ht="18" customHeight="1">
      <c r="A10" s="17">
        <v>
30</v>
      </c>
      <c r="B10" s="97">
        <v>
169</v>
      </c>
      <c r="C10" s="22">
        <v>
22305</v>
      </c>
      <c r="D10" s="22">
        <v>
48890</v>
      </c>
      <c r="E10" s="22" t="s">
        <v>
374</v>
      </c>
      <c r="F10" s="22" t="s">
        <v>
374</v>
      </c>
      <c r="G10" s="22" t="s">
        <v>
374</v>
      </c>
    </row>
    <row r="11" spans="1:7" ht="18" customHeight="1">
      <c r="A11" s="17" t="s">
        <v>
473</v>
      </c>
      <c r="B11" s="97">
        <v>
194</v>
      </c>
      <c r="C11" s="22">
        <v>
30811</v>
      </c>
      <c r="D11" s="22">
        <v>
25578</v>
      </c>
      <c r="E11" s="22">
        <v>
4</v>
      </c>
      <c r="F11" s="22">
        <v>
322</v>
      </c>
      <c r="G11" s="22">
        <v>
235</v>
      </c>
    </row>
    <row r="12" spans="1:7" s="380" customFormat="1" ht="18" customHeight="1">
      <c r="A12" s="18">
        <v>
2</v>
      </c>
      <c r="B12" s="97">
        <v>
124</v>
      </c>
      <c r="C12" s="22">
        <v>
24115</v>
      </c>
      <c r="D12" s="22">
        <v>
28414</v>
      </c>
      <c r="E12" s="22">
        <v>
7</v>
      </c>
      <c r="F12" s="22">
        <v>
373</v>
      </c>
      <c r="G12" s="22">
        <v>
2265</v>
      </c>
    </row>
    <row r="13" spans="1:7" s="386" customFormat="1" ht="18" customHeight="1">
      <c r="A13" s="359">
        <v>
3</v>
      </c>
      <c r="B13" s="274">
        <v>
134</v>
      </c>
      <c r="C13" s="275">
        <v>
33856</v>
      </c>
      <c r="D13" s="275">
        <v>
84757</v>
      </c>
      <c r="E13" s="275">
        <v>
1</v>
      </c>
      <c r="F13" s="275">
        <v>
20</v>
      </c>
      <c r="G13" s="275">
        <v>
300</v>
      </c>
    </row>
    <row r="14" spans="1:7" s="372" customFormat="1" ht="15" customHeight="1">
      <c r="A14" s="120" t="s">
        <v>
472</v>
      </c>
      <c r="B14" s="120"/>
      <c r="C14" s="120"/>
      <c r="D14" s="120"/>
      <c r="E14" s="49"/>
      <c r="F14" s="33"/>
      <c r="G14" s="33"/>
    </row>
  </sheetData>
  <mergeCells count="6">
    <mergeCell ref="B6:D6"/>
    <mergeCell ref="E6:G6"/>
    <mergeCell ref="A3:G3"/>
    <mergeCell ref="A6:A7"/>
    <mergeCell ref="A1:D1"/>
    <mergeCell ref="A2:D2"/>
  </mergeCells>
  <phoneticPr fontId="25"/>
  <pageMargins left="0.70866141732283472" right="0.70866141732283472" top="0.74803149606299213" bottom="0.74803149606299213" header="0.31496062992125984" footer="0.31496062992125984"/>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AD21"/>
  <sheetViews>
    <sheetView zoomScaleNormal="100" zoomScaleSheetLayoutView="100" workbookViewId="0">
      <selection activeCell="B23" sqref="B23"/>
    </sheetView>
  </sheetViews>
  <sheetFormatPr defaultColWidth="9" defaultRowHeight="14.25"/>
  <cols>
    <col min="1" max="1" width="25.625" style="24" customWidth="1"/>
    <col min="2" max="2" width="12.75" style="24" customWidth="1"/>
    <col min="3" max="5" width="8.125" style="24" customWidth="1"/>
    <col min="6" max="6" width="25.625" style="24" customWidth="1"/>
    <col min="7" max="7" width="12.75" style="24" customWidth="1"/>
    <col min="8" max="10" width="8.125" style="24" customWidth="1"/>
    <col min="11" max="23" width="8.625" style="24" customWidth="1"/>
    <col min="24" max="16384" width="9" style="24"/>
  </cols>
  <sheetData>
    <row r="1" spans="1:30" s="1482" customFormat="1" ht="20.100000000000001" customHeight="1">
      <c r="A1" s="4569" t="str">
        <f>
HYPERLINK("#目次!A1","【目次に戻る】")</f>
        <v>
【目次に戻る】</v>
      </c>
      <c r="B1" s="4569"/>
      <c r="C1" s="4569"/>
      <c r="D1" s="4569"/>
      <c r="E1" s="4569"/>
      <c r="F1" s="4569"/>
      <c r="G1" s="1495"/>
      <c r="H1" s="3271"/>
      <c r="I1" s="3271"/>
      <c r="J1" s="1495"/>
      <c r="K1" s="1495"/>
      <c r="L1" s="1495"/>
      <c r="M1" s="1495"/>
      <c r="N1" s="1495"/>
      <c r="O1" s="1495"/>
      <c r="P1" s="1495"/>
      <c r="Q1" s="1495"/>
      <c r="R1" s="1495"/>
      <c r="S1" s="1495"/>
      <c r="T1" s="1495"/>
      <c r="U1" s="1495"/>
      <c r="V1" s="1495"/>
      <c r="W1" s="1495"/>
      <c r="X1" s="1495"/>
      <c r="Y1" s="1495"/>
      <c r="Z1" s="1495"/>
      <c r="AA1" s="1495"/>
      <c r="AB1" s="1495"/>
      <c r="AC1" s="1495"/>
      <c r="AD1" s="1495"/>
    </row>
    <row r="2" spans="1:30" s="1482" customFormat="1" ht="20.100000000000001" customHeight="1">
      <c r="A2" s="4569" t="str">
        <f>
HYPERLINK("#業務所管課別目次!A1","【業務所管課別目次に戻る】")</f>
        <v>
【業務所管課別目次に戻る】</v>
      </c>
      <c r="B2" s="4569"/>
      <c r="C2" s="4569"/>
      <c r="D2" s="4569"/>
      <c r="E2" s="4569"/>
      <c r="F2" s="4569"/>
      <c r="G2" s="1495"/>
      <c r="H2" s="3271"/>
      <c r="I2" s="3271"/>
      <c r="J2" s="1495"/>
      <c r="K2" s="1495"/>
      <c r="L2" s="1495"/>
      <c r="M2" s="1495"/>
      <c r="N2" s="1495"/>
      <c r="O2" s="1495"/>
      <c r="P2" s="1495"/>
      <c r="Q2" s="1495"/>
      <c r="R2" s="1495"/>
      <c r="S2" s="1495"/>
      <c r="T2" s="1495"/>
      <c r="U2" s="1495"/>
      <c r="V2" s="1495"/>
      <c r="W2" s="1495"/>
      <c r="X2" s="1495"/>
      <c r="Y2" s="1495"/>
      <c r="Z2" s="1495"/>
      <c r="AA2" s="1495"/>
      <c r="AB2" s="1495"/>
      <c r="AC2" s="1495"/>
      <c r="AD2" s="1495"/>
    </row>
    <row r="3" spans="1:30" s="527" customFormat="1" ht="25.9" customHeight="1">
      <c r="A3" s="4574" t="s">
        <v>
6930</v>
      </c>
      <c r="B3" s="4574"/>
      <c r="C3" s="4574"/>
      <c r="D3" s="4574"/>
      <c r="E3" s="4574"/>
      <c r="F3" s="4574"/>
      <c r="G3" s="4574"/>
      <c r="H3" s="4574"/>
      <c r="I3" s="4574"/>
      <c r="J3" s="4574"/>
    </row>
    <row r="4" spans="1:30" s="83" customFormat="1" ht="15" customHeight="1">
      <c r="G4" s="2005"/>
      <c r="J4" s="2005"/>
    </row>
    <row r="5" spans="1:30" s="83" customFormat="1" ht="15" customHeight="1" thickBot="1">
      <c r="A5" s="1529"/>
      <c r="G5" s="1529"/>
      <c r="J5" s="119" t="s">
        <v>
5096</v>
      </c>
    </row>
    <row r="6" spans="1:30" ht="18" customHeight="1" thickTop="1">
      <c r="A6" s="4759" t="s">
        <v>
3262</v>
      </c>
      <c r="B6" s="4756" t="s">
        <v>
3261</v>
      </c>
      <c r="C6" s="4681" t="s">
        <v>
6546</v>
      </c>
      <c r="D6" s="4758"/>
      <c r="E6" s="5613"/>
      <c r="F6" s="5611" t="s">
        <v>
3262</v>
      </c>
      <c r="G6" s="4756" t="s">
        <v>
10159</v>
      </c>
      <c r="H6" s="4629" t="s">
        <v>
6546</v>
      </c>
      <c r="I6" s="4760"/>
      <c r="J6" s="4760"/>
    </row>
    <row r="7" spans="1:30" ht="18" customHeight="1">
      <c r="A7" s="5610"/>
      <c r="B7" s="4757"/>
      <c r="C7" s="3272" t="s">
        <v>
6552</v>
      </c>
      <c r="D7" s="3275" t="s">
        <v>
6547</v>
      </c>
      <c r="E7" s="3272" t="s">
        <v>
6548</v>
      </c>
      <c r="F7" s="5612"/>
      <c r="G7" s="4757"/>
      <c r="H7" s="3272" t="s">
        <v>
6552</v>
      </c>
      <c r="I7" s="3273" t="s">
        <v>
6547</v>
      </c>
      <c r="J7" s="3276" t="s">
        <v>
6548</v>
      </c>
    </row>
    <row r="8" spans="1:30" s="119" customFormat="1" ht="18" customHeight="1">
      <c r="A8" s="42"/>
      <c r="B8" s="193"/>
      <c r="C8" s="3193"/>
      <c r="D8" s="3193"/>
      <c r="E8" s="4311" t="s">
        <v>
293</v>
      </c>
      <c r="F8" s="2011"/>
      <c r="G8" s="4312"/>
      <c r="H8" s="4311"/>
      <c r="I8" s="4311"/>
      <c r="J8" s="4311" t="s">
        <v>
4</v>
      </c>
    </row>
    <row r="9" spans="1:30" ht="18" customHeight="1">
      <c r="A9" s="4281" t="s">
        <v>
3260</v>
      </c>
      <c r="B9" s="21">
        <v>
239</v>
      </c>
      <c r="C9" s="1397" t="s">
        <v>
6549</v>
      </c>
      <c r="D9" s="1397" t="s">
        <v>
6549</v>
      </c>
      <c r="E9" s="4337" t="s">
        <v>
13</v>
      </c>
      <c r="F9" s="4281" t="s">
        <v>
3258</v>
      </c>
      <c r="G9" s="21">
        <v>
19</v>
      </c>
      <c r="H9" s="1397">
        <v>
386</v>
      </c>
      <c r="I9" s="1397">
        <v>
107</v>
      </c>
      <c r="J9" s="1397">
        <v>
279</v>
      </c>
    </row>
    <row r="10" spans="1:30" ht="18" customHeight="1">
      <c r="A10" s="4281" t="s">
        <v>
3256</v>
      </c>
      <c r="B10" s="21">
        <v>
1</v>
      </c>
      <c r="C10" s="1397">
        <v>
130</v>
      </c>
      <c r="D10" s="1397">
        <v>
88</v>
      </c>
      <c r="E10" s="4337">
        <v>
42</v>
      </c>
      <c r="F10" s="4281" t="s">
        <v>
3254</v>
      </c>
      <c r="G10" s="21">
        <v>
138</v>
      </c>
      <c r="H10" s="1397">
        <v>
8532</v>
      </c>
      <c r="I10" s="1397">
        <v>
2825</v>
      </c>
      <c r="J10" s="1397">
        <v>
5707</v>
      </c>
    </row>
    <row r="11" spans="1:30" ht="18" customHeight="1">
      <c r="A11" s="4281" t="s">
        <v>
3259</v>
      </c>
      <c r="B11" s="21">
        <v>
2</v>
      </c>
      <c r="C11" s="1397">
        <v>
841</v>
      </c>
      <c r="D11" s="1397" t="s">
        <v>
6549</v>
      </c>
      <c r="E11" s="4337" t="s">
        <v>
13</v>
      </c>
      <c r="F11" s="4281" t="s">
        <v>
6540</v>
      </c>
      <c r="G11" s="21" t="s">
        <v>
374</v>
      </c>
      <c r="H11" s="1397">
        <v>
656</v>
      </c>
      <c r="I11" s="1397">
        <v>
126</v>
      </c>
      <c r="J11" s="1397">
        <v>
530</v>
      </c>
    </row>
    <row r="12" spans="1:30" ht="18" customHeight="1">
      <c r="A12" s="4281" t="s">
        <v>
3257</v>
      </c>
      <c r="B12" s="21">
        <v>
1</v>
      </c>
      <c r="C12" s="1397">
        <f>
SUM(D12:E12)</f>
        <v>
73</v>
      </c>
      <c r="D12" s="1397">
        <v>
30</v>
      </c>
      <c r="E12" s="4337">
        <v>
43</v>
      </c>
      <c r="F12" s="4281" t="s">
        <v>
6543</v>
      </c>
      <c r="G12" s="21">
        <v>
1</v>
      </c>
      <c r="H12" s="1397">
        <v>
53</v>
      </c>
      <c r="I12" s="1397">
        <v>
32</v>
      </c>
      <c r="J12" s="1397">
        <v>
21</v>
      </c>
    </row>
    <row r="13" spans="1:30" ht="18" customHeight="1">
      <c r="A13" s="4281" t="s">
        <v>
6551</v>
      </c>
      <c r="B13" s="21">
        <v>
19</v>
      </c>
      <c r="C13" s="1397">
        <v>
1656</v>
      </c>
      <c r="D13" s="1397" t="s">
        <v>
6549</v>
      </c>
      <c r="E13" s="4338" t="s">
        <v>
6549</v>
      </c>
      <c r="F13" s="4281" t="s">
        <v>
6544</v>
      </c>
      <c r="G13" s="21">
        <v>
41</v>
      </c>
      <c r="H13" s="1397">
        <v>
24173</v>
      </c>
      <c r="I13" s="1397" t="s">
        <v>
735</v>
      </c>
      <c r="J13" s="1397" t="s">
        <v>
735</v>
      </c>
    </row>
    <row r="14" spans="1:30" ht="18" customHeight="1">
      <c r="A14" s="4281" t="s">
        <v>
3255</v>
      </c>
      <c r="B14" s="21" t="s">
        <v>
374</v>
      </c>
      <c r="C14" s="1397">
        <f>
SUM(D14:E14)</f>
        <v>
15</v>
      </c>
      <c r="D14" s="1397">
        <v>
9</v>
      </c>
      <c r="E14" s="4337">
        <v>
6</v>
      </c>
      <c r="F14" s="4281" t="s">
        <v>
6545</v>
      </c>
      <c r="G14" s="21">
        <v>
2</v>
      </c>
      <c r="H14" s="1397">
        <v>
95</v>
      </c>
      <c r="I14" s="1397">
        <v>
38</v>
      </c>
      <c r="J14" s="1397">
        <v>
57</v>
      </c>
    </row>
    <row r="15" spans="1:30" ht="18" customHeight="1">
      <c r="A15" s="4281" t="s">
        <v>
6539</v>
      </c>
      <c r="B15" s="21" t="s">
        <v>
6550</v>
      </c>
      <c r="C15" s="1397">
        <f t="shared" ref="C15" si="0">
SUM(D15:E15)</f>
        <v>
7</v>
      </c>
      <c r="D15" s="1397">
        <v>
4</v>
      </c>
      <c r="E15" s="4337">
        <v>
3</v>
      </c>
      <c r="F15" s="2010" t="s">
        <v>
6542</v>
      </c>
      <c r="G15" s="21">
        <v>
5</v>
      </c>
      <c r="H15" s="1397">
        <v>
123</v>
      </c>
      <c r="I15" s="1397">
        <v>
96</v>
      </c>
      <c r="J15" s="1397">
        <v>
27</v>
      </c>
    </row>
    <row r="16" spans="1:30" ht="18" customHeight="1">
      <c r="A16" s="4310" t="s">
        <v>
9881</v>
      </c>
      <c r="B16" s="89">
        <v>
1</v>
      </c>
      <c r="C16" s="4339">
        <v>
189</v>
      </c>
      <c r="D16" s="4339" t="s">
        <v>
735</v>
      </c>
      <c r="E16" s="4340" t="s">
        <v>
735</v>
      </c>
      <c r="F16" s="4313" t="s">
        <v>
6541</v>
      </c>
      <c r="G16" s="89">
        <v>
62</v>
      </c>
      <c r="H16" s="4339">
        <v>
5395</v>
      </c>
      <c r="I16" s="4339" t="s">
        <v>
735</v>
      </c>
      <c r="J16" s="4339" t="s">
        <v>
735</v>
      </c>
    </row>
    <row r="17" spans="1:10">
      <c r="A17" s="3274" t="s">
        <v>
6553</v>
      </c>
      <c r="B17" s="1540"/>
      <c r="C17" s="3274"/>
      <c r="D17" s="3274"/>
      <c r="E17" s="1540"/>
      <c r="F17" s="1540"/>
      <c r="G17" s="83"/>
      <c r="H17" s="3274"/>
      <c r="I17" s="3274"/>
      <c r="J17" s="83"/>
    </row>
    <row r="18" spans="1:10">
      <c r="A18" s="1540" t="s">
        <v>
6554</v>
      </c>
      <c r="B18" s="1540"/>
      <c r="C18" s="3274"/>
      <c r="D18" s="3274"/>
      <c r="E18" s="1540"/>
    </row>
    <row r="21" spans="1:10">
      <c r="F21" s="2008"/>
    </row>
  </sheetData>
  <mergeCells count="9">
    <mergeCell ref="A3:J3"/>
    <mergeCell ref="A1:F1"/>
    <mergeCell ref="A2:F2"/>
    <mergeCell ref="A6:A7"/>
    <mergeCell ref="B6:B7"/>
    <mergeCell ref="F6:F7"/>
    <mergeCell ref="G6:G7"/>
    <mergeCell ref="C6:E6"/>
    <mergeCell ref="H6:J6"/>
  </mergeCells>
  <phoneticPr fontId="25"/>
  <pageMargins left="0.70866141732283472" right="0.70866141732283472" top="0.74803149606299213" bottom="0.74803149606299213" header="0.31496062992125984" footer="0.31496062992125984"/>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pageSetUpPr fitToPage="1"/>
  </sheetPr>
  <dimension ref="A1:Z15"/>
  <sheetViews>
    <sheetView zoomScaleNormal="100" zoomScaleSheetLayoutView="100" workbookViewId="0">
      <selection activeCell="B23" sqref="B23"/>
    </sheetView>
  </sheetViews>
  <sheetFormatPr defaultColWidth="9" defaultRowHeight="14.25"/>
  <cols>
    <col min="1" max="1" width="12.75" style="24" customWidth="1"/>
    <col min="2" max="10" width="9.75" style="24" customWidth="1"/>
    <col min="11" max="13" width="8.75" style="24" customWidth="1"/>
    <col min="14" max="14" width="8.625" style="24" customWidth="1"/>
    <col min="15" max="15" width="37.625" style="24" customWidth="1"/>
    <col min="16" max="16" width="15.625" style="24" customWidth="1"/>
    <col min="17" max="17" width="36.625" style="24" customWidth="1"/>
    <col min="18" max="18" width="15.625" style="363" customWidth="1"/>
    <col min="19" max="19" width="8.625" style="363" customWidth="1"/>
    <col min="20" max="34" width="8.625" style="24" customWidth="1"/>
    <col min="35"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5540" t="s">
        <v>
6931</v>
      </c>
      <c r="B3" s="5540"/>
      <c r="C3" s="5540"/>
      <c r="D3" s="5540"/>
      <c r="E3" s="5540"/>
      <c r="F3" s="5540"/>
      <c r="G3" s="5540"/>
      <c r="H3" s="5540"/>
      <c r="I3" s="5540"/>
      <c r="J3" s="5540"/>
      <c r="K3" s="5540"/>
      <c r="L3" s="5540"/>
      <c r="M3" s="5540"/>
      <c r="N3" s="1500"/>
      <c r="R3" s="1987"/>
      <c r="S3" s="1987"/>
    </row>
    <row r="4" spans="1:26" s="83" customFormat="1" ht="15" customHeight="1">
      <c r="A4" s="49"/>
      <c r="B4" s="49"/>
      <c r="C4" s="49"/>
      <c r="J4" s="49"/>
      <c r="K4" s="49"/>
      <c r="R4" s="49"/>
      <c r="S4" s="49"/>
    </row>
    <row r="5" spans="1:26" s="127" customFormat="1" ht="19.899999999999999" customHeight="1">
      <c r="A5" s="5614" t="s">
        <v>
3156</v>
      </c>
      <c r="B5" s="5614"/>
      <c r="C5" s="5614"/>
      <c r="D5" s="5614"/>
      <c r="E5" s="5614"/>
      <c r="F5" s="5614"/>
      <c r="G5" s="5614"/>
      <c r="H5" s="5614"/>
      <c r="I5" s="5614"/>
      <c r="J5" s="5614"/>
      <c r="K5" s="5614"/>
      <c r="L5" s="5614"/>
      <c r="M5" s="5614"/>
    </row>
    <row r="6" spans="1:26" s="83" customFormat="1" ht="15" customHeight="1" thickBot="1">
      <c r="A6" s="1529"/>
      <c r="B6" s="1529"/>
      <c r="C6" s="1529"/>
      <c r="D6" s="1529"/>
      <c r="E6" s="1529"/>
      <c r="F6" s="1529"/>
      <c r="G6" s="1529"/>
      <c r="H6" s="1529"/>
      <c r="I6" s="1529"/>
      <c r="J6" s="1529"/>
      <c r="K6" s="1529"/>
      <c r="L6" s="1529"/>
      <c r="M6" s="3801" t="s">
        <v>
5205</v>
      </c>
      <c r="R6" s="49"/>
      <c r="S6" s="49"/>
    </row>
    <row r="7" spans="1:26" ht="18" customHeight="1" thickTop="1">
      <c r="A7" s="4684" t="s">
        <v>
287</v>
      </c>
      <c r="B7" s="4603" t="s">
        <v>
3155</v>
      </c>
      <c r="C7" s="4604"/>
      <c r="D7" s="4575"/>
      <c r="E7" s="4603" t="s">
        <v>
3154</v>
      </c>
      <c r="F7" s="4604"/>
      <c r="G7" s="4575"/>
      <c r="H7" s="4603" t="s">
        <v>
3153</v>
      </c>
      <c r="I7" s="4604"/>
      <c r="J7" s="4575"/>
      <c r="K7" s="4603" t="s">
        <v>
3152</v>
      </c>
      <c r="L7" s="4604"/>
      <c r="M7" s="4604"/>
      <c r="N7" s="363"/>
    </row>
    <row r="8" spans="1:26" ht="18" customHeight="1">
      <c r="A8" s="4797"/>
      <c r="B8" s="1499" t="s">
        <v>
3151</v>
      </c>
      <c r="C8" s="1520" t="s">
        <v>
3150</v>
      </c>
      <c r="D8" s="1508" t="s">
        <v>
3149</v>
      </c>
      <c r="E8" s="1549" t="s">
        <v>
3151</v>
      </c>
      <c r="F8" s="1509" t="s">
        <v>
3150</v>
      </c>
      <c r="G8" s="1508" t="s">
        <v>
3149</v>
      </c>
      <c r="H8" s="1549" t="s">
        <v>
3151</v>
      </c>
      <c r="I8" s="1509" t="s">
        <v>
3150</v>
      </c>
      <c r="J8" s="1508" t="s">
        <v>
3149</v>
      </c>
      <c r="K8" s="1508" t="s">
        <v>
3151</v>
      </c>
      <c r="L8" s="409" t="s">
        <v>
3150</v>
      </c>
      <c r="M8" s="1508" t="s">
        <v>
3149</v>
      </c>
    </row>
    <row r="9" spans="1:26" s="83" customFormat="1" ht="18" customHeight="1">
      <c r="A9" s="1986"/>
      <c r="B9" s="193" t="s">
        <v>
1668</v>
      </c>
      <c r="C9" s="207" t="s">
        <v>
1668</v>
      </c>
      <c r="D9" s="207" t="s">
        <v>
1668</v>
      </c>
      <c r="E9" s="119" t="s">
        <v>
4</v>
      </c>
      <c r="F9" s="119" t="s">
        <v>
4</v>
      </c>
      <c r="G9" s="207" t="s">
        <v>
4</v>
      </c>
      <c r="H9" s="207" t="s">
        <v>
1668</v>
      </c>
      <c r="I9" s="207" t="s">
        <v>
1668</v>
      </c>
      <c r="J9" s="207" t="s">
        <v>
1668</v>
      </c>
      <c r="K9" s="207" t="s">
        <v>
1668</v>
      </c>
      <c r="L9" s="207" t="s">
        <v>
1668</v>
      </c>
      <c r="M9" s="207" t="s">
        <v>
1668</v>
      </c>
      <c r="R9" s="49"/>
      <c r="S9" s="49"/>
    </row>
    <row r="10" spans="1:26" s="1983" customFormat="1" ht="18" customHeight="1">
      <c r="A10" s="1982" t="s">
        <v>
4514</v>
      </c>
      <c r="B10" s="21">
        <v>
29041</v>
      </c>
      <c r="C10" s="23">
        <v>
20028</v>
      </c>
      <c r="D10" s="559">
        <v>
9013</v>
      </c>
      <c r="E10" s="23">
        <v>
42562</v>
      </c>
      <c r="F10" s="23">
        <v>
24159</v>
      </c>
      <c r="G10" s="559">
        <v>
18403</v>
      </c>
      <c r="H10" s="23">
        <v>
63858</v>
      </c>
      <c r="I10" s="23">
        <v>
46322</v>
      </c>
      <c r="J10" s="559">
        <v>
17536</v>
      </c>
      <c r="K10" s="1397">
        <v>
8980</v>
      </c>
      <c r="L10" s="23">
        <v>
5145</v>
      </c>
      <c r="M10" s="559">
        <v>
3835</v>
      </c>
      <c r="R10" s="1981"/>
      <c r="S10" s="1981"/>
    </row>
    <row r="11" spans="1:26" s="1981" customFormat="1" ht="18" customHeight="1">
      <c r="A11" s="1985">
        <v>
30</v>
      </c>
      <c r="B11" s="21">
        <v>
26968</v>
      </c>
      <c r="C11" s="559">
        <v>
18451</v>
      </c>
      <c r="D11" s="559">
        <v>
8517</v>
      </c>
      <c r="E11" s="23">
        <v>
42635</v>
      </c>
      <c r="F11" s="559">
        <v>
24447</v>
      </c>
      <c r="G11" s="559">
        <v>
18188</v>
      </c>
      <c r="H11" s="23">
        <v>
56227</v>
      </c>
      <c r="I11" s="559">
        <v>
40020</v>
      </c>
      <c r="J11" s="559">
        <v>
16207</v>
      </c>
      <c r="K11" s="1397">
        <v>
7542</v>
      </c>
      <c r="L11" s="559">
        <v>
4180</v>
      </c>
      <c r="M11" s="559">
        <v>
3362</v>
      </c>
    </row>
    <row r="12" spans="1:26" s="1983" customFormat="1" ht="18" customHeight="1">
      <c r="A12" s="1984" t="s">
        <v>
473</v>
      </c>
      <c r="B12" s="21">
        <v>
26401</v>
      </c>
      <c r="C12" s="559">
        <v>
17987</v>
      </c>
      <c r="D12" s="559">
        <v>
8414</v>
      </c>
      <c r="E12" s="23">
        <v>
42592</v>
      </c>
      <c r="F12" s="559">
        <v>
25335</v>
      </c>
      <c r="G12" s="559">
        <v>
17257</v>
      </c>
      <c r="H12" s="23">
        <v>
47726</v>
      </c>
      <c r="I12" s="559">
        <v>
33785</v>
      </c>
      <c r="J12" s="559">
        <v>
13941</v>
      </c>
      <c r="K12" s="1397">
        <v>
6780</v>
      </c>
      <c r="L12" s="559">
        <v>
3785</v>
      </c>
      <c r="M12" s="559">
        <v>
2995</v>
      </c>
      <c r="R12" s="1981"/>
      <c r="S12" s="1981"/>
    </row>
    <row r="13" spans="1:26" s="1981" customFormat="1" ht="18" customHeight="1">
      <c r="A13" s="1982">
        <v>
2</v>
      </c>
      <c r="B13" s="21">
        <v>
27839</v>
      </c>
      <c r="C13" s="559">
        <v>
19147</v>
      </c>
      <c r="D13" s="559">
        <v>
8692</v>
      </c>
      <c r="E13" s="23">
        <v>
31769</v>
      </c>
      <c r="F13" s="559">
        <v>
19952</v>
      </c>
      <c r="G13" s="559">
        <v>
11817</v>
      </c>
      <c r="H13" s="23">
        <v>
43150</v>
      </c>
      <c r="I13" s="559">
        <v>
30157</v>
      </c>
      <c r="J13" s="559">
        <v>
12993</v>
      </c>
      <c r="K13" s="1397">
        <v>
5009</v>
      </c>
      <c r="L13" s="559">
        <v>
2805</v>
      </c>
      <c r="M13" s="559">
        <v>
2204</v>
      </c>
    </row>
    <row r="14" spans="1:26" s="1978" customFormat="1" ht="18" customHeight="1">
      <c r="A14" s="1980">
        <v>
3</v>
      </c>
      <c r="B14" s="1461">
        <f>
SUM(C14:D14)</f>
        <v>
28332</v>
      </c>
      <c r="C14" s="556">
        <v>
18889</v>
      </c>
      <c r="D14" s="556">
        <v>
9443</v>
      </c>
      <c r="E14" s="557">
        <f>
SUM(F14:G14)</f>
        <v>
36643</v>
      </c>
      <c r="F14" s="556">
        <v>
23560</v>
      </c>
      <c r="G14" s="556">
        <v>
13083</v>
      </c>
      <c r="H14" s="557">
        <f>
SUM(I14:J14)</f>
        <v>
39361</v>
      </c>
      <c r="I14" s="556">
        <v>
26334</v>
      </c>
      <c r="J14" s="556">
        <v>
13027</v>
      </c>
      <c r="K14" s="557">
        <f>
SUM(L14:M14)</f>
        <v>
5012</v>
      </c>
      <c r="L14" s="556">
        <v>
2601</v>
      </c>
      <c r="M14" s="556">
        <v>
2411</v>
      </c>
      <c r="R14" s="1979"/>
      <c r="S14" s="1979"/>
    </row>
    <row r="15" spans="1:26" s="83" customFormat="1" ht="15" customHeight="1">
      <c r="A15" s="83" t="s">
        <v>
3148</v>
      </c>
      <c r="D15" s="1537"/>
      <c r="F15" s="1537"/>
      <c r="G15" s="1537"/>
      <c r="H15" s="49"/>
      <c r="I15" s="1537"/>
      <c r="J15" s="1537"/>
      <c r="L15" s="1537"/>
      <c r="M15" s="1537"/>
      <c r="R15" s="49"/>
      <c r="S15" s="49"/>
    </row>
  </sheetData>
  <mergeCells count="9">
    <mergeCell ref="A1:D1"/>
    <mergeCell ref="A2:D2"/>
    <mergeCell ref="A3:M3"/>
    <mergeCell ref="A7:A8"/>
    <mergeCell ref="B7:D7"/>
    <mergeCell ref="E7:G7"/>
    <mergeCell ref="K7:M7"/>
    <mergeCell ref="H7:J7"/>
    <mergeCell ref="A5:M5"/>
  </mergeCells>
  <phoneticPr fontId="25"/>
  <pageMargins left="0.70866141732283472" right="0.70866141732283472" top="0.74803149606299213" bottom="0.74803149606299213" header="0.31496062992125984" footer="0.3149606299212598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Z16"/>
  <sheetViews>
    <sheetView zoomScaleNormal="100" zoomScaleSheetLayoutView="100" workbookViewId="0">
      <selection activeCell="B23" sqref="B23"/>
    </sheetView>
  </sheetViews>
  <sheetFormatPr defaultColWidth="9" defaultRowHeight="14.25"/>
  <cols>
    <col min="1" max="1" width="17.75" style="24" customWidth="1"/>
    <col min="2" max="7" width="17.625" style="24" customWidth="1"/>
    <col min="8" max="9" width="14.2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6932</v>
      </c>
      <c r="B3" s="4574"/>
      <c r="C3" s="4574"/>
      <c r="D3" s="4574"/>
      <c r="E3" s="4574"/>
      <c r="F3" s="4574"/>
      <c r="G3" s="4574"/>
      <c r="H3" s="1722"/>
      <c r="I3" s="1722"/>
    </row>
    <row r="4" spans="1:26" s="83" customFormat="1" ht="15" customHeight="1">
      <c r="A4" s="104"/>
      <c r="B4" s="104"/>
      <c r="C4" s="104"/>
      <c r="D4" s="104"/>
      <c r="E4" s="104"/>
      <c r="F4" s="104"/>
      <c r="G4" s="104"/>
    </row>
    <row r="5" spans="1:26" s="119" customFormat="1" ht="15" customHeight="1" thickBot="1">
      <c r="A5" s="99"/>
      <c r="E5" s="1529"/>
      <c r="F5" s="1529"/>
      <c r="G5" s="3801" t="s">
        <v>
9228</v>
      </c>
      <c r="H5" s="49"/>
    </row>
    <row r="6" spans="1:26" ht="18" customHeight="1" thickTop="1">
      <c r="A6" s="4571" t="s">
        <v>
493</v>
      </c>
      <c r="B6" s="4603" t="s">
        <v>
3269</v>
      </c>
      <c r="C6" s="4604"/>
      <c r="D6" s="4604"/>
      <c r="E6" s="4575"/>
      <c r="F6" s="5617" t="s">
        <v>
3268</v>
      </c>
      <c r="G6" s="5615" t="s">
        <v>
3267</v>
      </c>
      <c r="H6" s="363"/>
    </row>
    <row r="7" spans="1:26" ht="18" customHeight="1">
      <c r="A7" s="4573"/>
      <c r="B7" s="1504" t="s">
        <v>
23</v>
      </c>
      <c r="C7" s="235" t="s">
        <v>
3266</v>
      </c>
      <c r="D7" s="2012" t="s">
        <v>
3265</v>
      </c>
      <c r="E7" s="235" t="s">
        <v>
3264</v>
      </c>
      <c r="F7" s="5618"/>
      <c r="G7" s="5616"/>
    </row>
    <row r="8" spans="1:26" s="83" customFormat="1" ht="18" customHeight="1">
      <c r="A8" s="1554"/>
      <c r="B8" s="193" t="s">
        <v>
4</v>
      </c>
      <c r="C8" s="42" t="s">
        <v>
4</v>
      </c>
      <c r="D8" s="42" t="s">
        <v>
4</v>
      </c>
      <c r="E8" s="42" t="s">
        <v>
4</v>
      </c>
      <c r="F8" s="42" t="s">
        <v>
282</v>
      </c>
      <c r="G8" s="42" t="s">
        <v>
4</v>
      </c>
    </row>
    <row r="9" spans="1:26" ht="18" customHeight="1">
      <c r="A9" s="17" t="s">
        <v>
4478</v>
      </c>
      <c r="B9" s="21">
        <v>
88135</v>
      </c>
      <c r="C9" s="23">
        <v>
58130</v>
      </c>
      <c r="D9" s="23">
        <v>
761</v>
      </c>
      <c r="E9" s="23">
        <v>
29244</v>
      </c>
      <c r="F9" s="117">
        <v>
35.200000000000003</v>
      </c>
      <c r="G9" s="23">
        <v>
250295</v>
      </c>
    </row>
    <row r="10" spans="1:26" s="363" customFormat="1" ht="18" customHeight="1">
      <c r="A10" s="17">
        <v>
30</v>
      </c>
      <c r="B10" s="21">
        <v>
87789</v>
      </c>
      <c r="C10" s="23">
        <v>
58187</v>
      </c>
      <c r="D10" s="23">
        <v>
773</v>
      </c>
      <c r="E10" s="23">
        <v>
28829</v>
      </c>
      <c r="F10" s="117">
        <v>
34.799999999999997</v>
      </c>
      <c r="G10" s="23">
        <v>
252082</v>
      </c>
    </row>
    <row r="11" spans="1:26" ht="18" customHeight="1">
      <c r="A11" s="17" t="s">
        <v>
465</v>
      </c>
      <c r="B11" s="21">
        <v>
87009</v>
      </c>
      <c r="C11" s="23">
        <v>
58156</v>
      </c>
      <c r="D11" s="23">
        <v>
780</v>
      </c>
      <c r="E11" s="23">
        <v>
28073</v>
      </c>
      <c r="F11" s="117">
        <v>
34.299999999999997</v>
      </c>
      <c r="G11" s="23">
        <v>
253780</v>
      </c>
    </row>
    <row r="12" spans="1:26" s="363" customFormat="1" ht="18" customHeight="1">
      <c r="A12" s="18">
        <v>
2</v>
      </c>
      <c r="B12" s="21">
        <v>
86433</v>
      </c>
      <c r="C12" s="23">
        <v>
58382</v>
      </c>
      <c r="D12" s="23">
        <v>
738</v>
      </c>
      <c r="E12" s="23">
        <v>
27313</v>
      </c>
      <c r="F12" s="117">
        <v>
34.200000000000003</v>
      </c>
      <c r="G12" s="23">
        <v>
252948</v>
      </c>
    </row>
    <row r="13" spans="1:26" s="277" customFormat="1" ht="18" customHeight="1">
      <c r="A13" s="251">
        <v>
3</v>
      </c>
      <c r="B13" s="1461">
        <f>
SUM(C13:E13)</f>
        <v>
85480</v>
      </c>
      <c r="C13" s="557">
        <v>
58327</v>
      </c>
      <c r="D13" s="557">
        <v>
775</v>
      </c>
      <c r="E13" s="557">
        <v>
26378</v>
      </c>
      <c r="F13" s="276">
        <v>
33.799999999999997</v>
      </c>
      <c r="G13" s="557">
        <v>
253003</v>
      </c>
    </row>
    <row r="14" spans="1:26" s="83" customFormat="1" ht="15" customHeight="1">
      <c r="A14" s="1537" t="s">
        <v>
9503</v>
      </c>
      <c r="B14" s="1537"/>
      <c r="C14" s="1537"/>
      <c r="D14" s="1537"/>
      <c r="E14" s="1537"/>
      <c r="F14" s="1537"/>
    </row>
    <row r="15" spans="1:26" s="83" customFormat="1" ht="15" customHeight="1">
      <c r="A15" s="49" t="s">
        <v>
9504</v>
      </c>
      <c r="B15" s="49"/>
      <c r="C15" s="49"/>
      <c r="D15" s="49"/>
      <c r="E15" s="49"/>
      <c r="F15" s="49"/>
    </row>
    <row r="16" spans="1:26" s="83" customFormat="1" ht="15" customHeight="1">
      <c r="A16" s="5099" t="s">
        <v>
3263</v>
      </c>
      <c r="B16" s="5099"/>
      <c r="C16" s="5099"/>
      <c r="D16" s="5099"/>
    </row>
  </sheetData>
  <mergeCells count="8">
    <mergeCell ref="A16:D16"/>
    <mergeCell ref="G6:G7"/>
    <mergeCell ref="F6:F7"/>
    <mergeCell ref="A1:D1"/>
    <mergeCell ref="A2:D2"/>
    <mergeCell ref="A3:G3"/>
    <mergeCell ref="A6:A7"/>
    <mergeCell ref="B6:E6"/>
  </mergeCells>
  <phoneticPr fontId="25"/>
  <pageMargins left="0.70866141732283472" right="0.70866141732283472" top="0.74803149606299213" bottom="0.74803149606299213" header="0.31496062992125984" footer="0.3149606299212598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pageSetUpPr fitToPage="1"/>
  </sheetPr>
  <dimension ref="A1:Z13"/>
  <sheetViews>
    <sheetView zoomScaleNormal="100" zoomScaleSheetLayoutView="100" workbookViewId="0">
      <selection activeCell="B23" sqref="B23"/>
    </sheetView>
  </sheetViews>
  <sheetFormatPr defaultColWidth="9" defaultRowHeight="14.25"/>
  <cols>
    <col min="1" max="1" width="17.75" style="24" customWidth="1"/>
    <col min="2" max="4" width="35.625" style="24" customWidth="1"/>
    <col min="5" max="6" width="14.25" style="24" customWidth="1"/>
    <col min="7"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6933</v>
      </c>
      <c r="B3" s="4574"/>
      <c r="C3" s="4574"/>
      <c r="D3" s="4574"/>
      <c r="E3" s="1722"/>
      <c r="F3" s="1722"/>
    </row>
    <row r="4" spans="1:26" s="83" customFormat="1" ht="15" customHeight="1">
      <c r="A4" s="104"/>
      <c r="B4" s="104"/>
      <c r="C4" s="104"/>
    </row>
    <row r="5" spans="1:26" s="83" customFormat="1" ht="15" customHeight="1" thickBot="1">
      <c r="A5" s="1529"/>
      <c r="D5" s="3801" t="s">
        <v>
9228</v>
      </c>
    </row>
    <row r="6" spans="1:26" ht="18" customHeight="1" thickTop="1">
      <c r="A6" s="1507" t="s">
        <v>
493</v>
      </c>
      <c r="B6" s="1503" t="s">
        <v>
3274</v>
      </c>
      <c r="C6" s="1503" t="s">
        <v>
3273</v>
      </c>
      <c r="D6" s="1506" t="s">
        <v>
3272</v>
      </c>
    </row>
    <row r="7" spans="1:26" s="83" customFormat="1" ht="18" customHeight="1">
      <c r="A7" s="1929"/>
      <c r="B7" s="193" t="s">
        <v>
3271</v>
      </c>
      <c r="C7" s="207" t="s">
        <v>
3271</v>
      </c>
      <c r="D7" s="119" t="s">
        <v>
282</v>
      </c>
    </row>
    <row r="8" spans="1:26" ht="18" customHeight="1">
      <c r="A8" s="17" t="s">
        <v>
4478</v>
      </c>
      <c r="B8" s="97">
        <v>
480096</v>
      </c>
      <c r="C8" s="22">
        <v>
282198</v>
      </c>
      <c r="D8" s="117">
        <v>
58.8</v>
      </c>
    </row>
    <row r="9" spans="1:26" ht="18" customHeight="1">
      <c r="A9" s="17">
        <v>
30</v>
      </c>
      <c r="B9" s="97">
        <v>
468337</v>
      </c>
      <c r="C9" s="22">
        <v>
284507</v>
      </c>
      <c r="D9" s="117">
        <v>
60.7</v>
      </c>
    </row>
    <row r="10" spans="1:26" ht="18" customHeight="1">
      <c r="A10" s="17" t="s">
        <v>
465</v>
      </c>
      <c r="B10" s="97">
        <v>
453898</v>
      </c>
      <c r="C10" s="22">
        <v>
278653</v>
      </c>
      <c r="D10" s="117">
        <v>
61.4</v>
      </c>
    </row>
    <row r="11" spans="1:26" s="363" customFormat="1" ht="18" customHeight="1">
      <c r="A11" s="18">
        <v>
2</v>
      </c>
      <c r="B11" s="97">
        <v>
431760</v>
      </c>
      <c r="C11" s="22">
        <v>
277567</v>
      </c>
      <c r="D11" s="117">
        <v>
64.3</v>
      </c>
    </row>
    <row r="12" spans="1:26" s="355" customFormat="1" ht="18" customHeight="1">
      <c r="A12" s="251">
        <v>
3</v>
      </c>
      <c r="B12" s="274">
        <v>
431402</v>
      </c>
      <c r="C12" s="275">
        <v>
280021</v>
      </c>
      <c r="D12" s="276">
        <v>
64.900000000000006</v>
      </c>
    </row>
    <row r="13" spans="1:26" s="83" customFormat="1" ht="15" customHeight="1">
      <c r="A13" s="1537" t="s">
        <v>
3270</v>
      </c>
      <c r="B13" s="1537"/>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Z13"/>
  <sheetViews>
    <sheetView zoomScaleNormal="100" zoomScaleSheetLayoutView="100" workbookViewId="0">
      <selection activeCell="B23" sqref="B23"/>
    </sheetView>
  </sheetViews>
  <sheetFormatPr defaultColWidth="9" defaultRowHeight="14.25"/>
  <cols>
    <col min="1" max="1" width="15.75" style="24" customWidth="1"/>
    <col min="2" max="2" width="12.75" style="24" customWidth="1"/>
    <col min="3" max="10" width="11.75" style="24"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5.9" customHeight="1">
      <c r="A3" s="4574" t="s">
        <v>
6934</v>
      </c>
      <c r="B3" s="4574"/>
      <c r="C3" s="4574"/>
      <c r="D3" s="4574"/>
      <c r="E3" s="4574"/>
      <c r="F3" s="4574"/>
      <c r="G3" s="4574"/>
      <c r="H3" s="4574"/>
      <c r="I3" s="4574"/>
      <c r="J3" s="4574"/>
    </row>
    <row r="4" spans="1:26" s="83" customFormat="1" ht="15" customHeight="1">
      <c r="A4" s="104"/>
      <c r="B4" s="104"/>
      <c r="C4" s="104"/>
      <c r="D4" s="104"/>
      <c r="E4" s="104"/>
      <c r="F4" s="104"/>
      <c r="G4" s="104"/>
      <c r="H4" s="104"/>
      <c r="I4" s="104"/>
      <c r="J4" s="104"/>
    </row>
    <row r="5" spans="1:26" s="83" customFormat="1" ht="15" customHeight="1" thickBot="1">
      <c r="A5" s="35" t="s">
        <v>
9283</v>
      </c>
      <c r="B5" s="35"/>
      <c r="J5" s="3801" t="s">
        <v>
9228</v>
      </c>
    </row>
    <row r="6" spans="1:26" ht="18" customHeight="1" thickTop="1">
      <c r="A6" s="4684" t="s">
        <v>
493</v>
      </c>
      <c r="B6" s="4682" t="s">
        <v>
23</v>
      </c>
      <c r="C6" s="4798" t="s">
        <v>
3280</v>
      </c>
      <c r="D6" s="4604"/>
      <c r="E6" s="4604"/>
      <c r="F6" s="4575"/>
      <c r="G6" s="4603" t="s">
        <v>
3279</v>
      </c>
      <c r="H6" s="4604"/>
      <c r="I6" s="4604"/>
      <c r="J6" s="4604"/>
    </row>
    <row r="7" spans="1:26" ht="18" customHeight="1">
      <c r="A7" s="4685"/>
      <c r="B7" s="4683"/>
      <c r="C7" s="364" t="s">
        <v>
23</v>
      </c>
      <c r="D7" s="1502" t="s">
        <v>
3278</v>
      </c>
      <c r="E7" s="1417" t="s">
        <v>
3277</v>
      </c>
      <c r="F7" s="1417" t="s">
        <v>
3276</v>
      </c>
      <c r="G7" s="1549" t="s">
        <v>
23</v>
      </c>
      <c r="H7" s="1502" t="s">
        <v>
3278</v>
      </c>
      <c r="I7" s="1417" t="s">
        <v>
3277</v>
      </c>
      <c r="J7" s="2013" t="s">
        <v>
3276</v>
      </c>
    </row>
    <row r="8" spans="1:26" ht="18" customHeight="1">
      <c r="A8" s="17" t="s">
        <v>
4478</v>
      </c>
      <c r="B8" s="97">
        <v>
3345</v>
      </c>
      <c r="C8" s="20" t="s">
        <v>
374</v>
      </c>
      <c r="D8" s="22" t="s">
        <v>
374</v>
      </c>
      <c r="E8" s="22" t="s">
        <v>
374</v>
      </c>
      <c r="F8" s="22" t="s">
        <v>
374</v>
      </c>
      <c r="G8" s="22">
        <v>
3345</v>
      </c>
      <c r="H8" s="22">
        <v>
3116</v>
      </c>
      <c r="I8" s="22">
        <v>
12</v>
      </c>
      <c r="J8" s="22">
        <v>
217</v>
      </c>
    </row>
    <row r="9" spans="1:26" ht="18" customHeight="1">
      <c r="A9" s="17">
        <v>
30</v>
      </c>
      <c r="B9" s="97">
        <v>
3385</v>
      </c>
      <c r="C9" s="22" t="s">
        <v>
374</v>
      </c>
      <c r="D9" s="22" t="s">
        <v>
374</v>
      </c>
      <c r="E9" s="22" t="s">
        <v>
374</v>
      </c>
      <c r="F9" s="22" t="s">
        <v>
374</v>
      </c>
      <c r="G9" s="22">
        <v>
3385</v>
      </c>
      <c r="H9" s="22">
        <v>
3152</v>
      </c>
      <c r="I9" s="22">
        <v>
12</v>
      </c>
      <c r="J9" s="22">
        <v>
221</v>
      </c>
    </row>
    <row r="10" spans="1:26" ht="18" customHeight="1">
      <c r="A10" s="17" t="s">
        <v>
465</v>
      </c>
      <c r="B10" s="97">
        <v>
3435</v>
      </c>
      <c r="C10" s="22" t="s">
        <v>
374</v>
      </c>
      <c r="D10" s="22" t="s">
        <v>
374</v>
      </c>
      <c r="E10" s="22" t="s">
        <v>
374</v>
      </c>
      <c r="F10" s="22" t="s">
        <v>
374</v>
      </c>
      <c r="G10" s="22">
        <v>
3435</v>
      </c>
      <c r="H10" s="22">
        <v>
3208</v>
      </c>
      <c r="I10" s="22">
        <v>
15</v>
      </c>
      <c r="J10" s="22">
        <v>
212</v>
      </c>
    </row>
    <row r="11" spans="1:26" s="363" customFormat="1" ht="18" customHeight="1">
      <c r="A11" s="18">
        <v>
2</v>
      </c>
      <c r="B11" s="97">
        <v>
3480</v>
      </c>
      <c r="C11" s="22" t="s">
        <v>
374</v>
      </c>
      <c r="D11" s="22" t="s">
        <v>
374</v>
      </c>
      <c r="E11" s="22" t="s">
        <v>
374</v>
      </c>
      <c r="F11" s="22" t="s">
        <v>
374</v>
      </c>
      <c r="G11" s="22">
        <v>
3480</v>
      </c>
      <c r="H11" s="22">
        <v>
3263</v>
      </c>
      <c r="I11" s="22">
        <v>
18</v>
      </c>
      <c r="J11" s="22">
        <v>
199</v>
      </c>
    </row>
    <row r="12" spans="1:26" s="355" customFormat="1" ht="18" customHeight="1">
      <c r="A12" s="359">
        <v>
3</v>
      </c>
      <c r="B12" s="274">
        <f>
SUM(C12,G12)</f>
        <v>
3569</v>
      </c>
      <c r="C12" s="1939" t="s">
        <v>
378</v>
      </c>
      <c r="D12" s="1939" t="s">
        <v>
378</v>
      </c>
      <c r="E12" s="1939" t="s">
        <v>
378</v>
      </c>
      <c r="F12" s="1939" t="s">
        <v>
378</v>
      </c>
      <c r="G12" s="275">
        <f>
SUM(H12:J12)</f>
        <v>
3569</v>
      </c>
      <c r="H12" s="275">
        <v>
3364</v>
      </c>
      <c r="I12" s="275">
        <v>
19</v>
      </c>
      <c r="J12" s="275">
        <v>
186</v>
      </c>
    </row>
    <row r="13" spans="1:26" s="83" customFormat="1" ht="15" customHeight="1">
      <c r="A13" s="1537" t="s">
        <v>
3275</v>
      </c>
      <c r="B13" s="1537"/>
      <c r="C13" s="1537"/>
      <c r="D13" s="1537"/>
      <c r="E13" s="1537"/>
      <c r="F13" s="1537"/>
      <c r="G13" s="1537"/>
      <c r="H13" s="5012"/>
      <c r="I13" s="5012"/>
      <c r="J13" s="5012"/>
    </row>
  </sheetData>
  <mergeCells count="8">
    <mergeCell ref="H13:J13"/>
    <mergeCell ref="G6:J6"/>
    <mergeCell ref="A1:D1"/>
    <mergeCell ref="A2:D2"/>
    <mergeCell ref="A3:J3"/>
    <mergeCell ref="A6:A7"/>
    <mergeCell ref="B6:B7"/>
    <mergeCell ref="C6:F6"/>
  </mergeCells>
  <phoneticPr fontId="25"/>
  <pageMargins left="0.70866141732283472" right="0.70866141732283472" top="0.74803149606299213" bottom="0.74803149606299213" header="0.31496062992125984" footer="0.3149606299212598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AC13"/>
  <sheetViews>
    <sheetView zoomScaleNormal="100" zoomScaleSheetLayoutView="100" workbookViewId="0">
      <selection activeCell="B23" sqref="B23"/>
    </sheetView>
  </sheetViews>
  <sheetFormatPr defaultColWidth="9" defaultRowHeight="14.25"/>
  <cols>
    <col min="1" max="1" width="15.75" style="24" customWidth="1"/>
    <col min="2" max="12" width="10.125" style="24" customWidth="1"/>
    <col min="13" max="16384" width="9" style="24"/>
  </cols>
  <sheetData>
    <row r="1" spans="1:29" s="1482" customFormat="1" ht="20.100000000000001" customHeight="1">
      <c r="A1" s="4569" t="str">
        <f>
HYPERLINK("#目次!A1","【目次に戻る】")</f>
        <v>
【目次に戻る】</v>
      </c>
      <c r="B1" s="4569"/>
      <c r="C1" s="4569"/>
      <c r="D1" s="4569"/>
      <c r="E1" s="1495"/>
      <c r="F1" s="1495"/>
      <c r="G1" s="3488"/>
      <c r="H1" s="3488"/>
      <c r="I1" s="3488"/>
      <c r="J1" s="1495"/>
      <c r="K1" s="1495"/>
      <c r="L1" s="1495"/>
      <c r="M1" s="1495"/>
      <c r="N1" s="1495"/>
      <c r="O1" s="1495"/>
      <c r="P1" s="1495"/>
      <c r="Q1" s="1495"/>
      <c r="R1" s="1495"/>
      <c r="S1" s="1495"/>
      <c r="T1" s="1495"/>
      <c r="U1" s="1495"/>
      <c r="V1" s="1495"/>
      <c r="W1" s="1495"/>
      <c r="X1" s="1495"/>
      <c r="Y1" s="1495"/>
      <c r="Z1" s="1495"/>
      <c r="AA1" s="1495"/>
      <c r="AB1" s="1495"/>
      <c r="AC1" s="1495"/>
    </row>
    <row r="2" spans="1:29" s="1482" customFormat="1" ht="20.100000000000001" customHeight="1">
      <c r="A2" s="4569" t="str">
        <f>
HYPERLINK("#業務所管課別目次!A1","【業務所管課別目次に戻る】")</f>
        <v>
【業務所管課別目次に戻る】</v>
      </c>
      <c r="B2" s="4569"/>
      <c r="C2" s="4569"/>
      <c r="D2" s="4569"/>
      <c r="E2" s="1495"/>
      <c r="F2" s="1495"/>
      <c r="G2" s="3488"/>
      <c r="H2" s="3488"/>
      <c r="I2" s="3488"/>
      <c r="J2" s="1495"/>
      <c r="K2" s="1495"/>
      <c r="L2" s="1495"/>
      <c r="M2" s="1495"/>
      <c r="N2" s="1495"/>
      <c r="O2" s="1495"/>
      <c r="P2" s="1495"/>
      <c r="Q2" s="1495"/>
      <c r="R2" s="1495"/>
      <c r="S2" s="1495"/>
      <c r="T2" s="1495"/>
      <c r="U2" s="1495"/>
      <c r="V2" s="1495"/>
      <c r="W2" s="1495"/>
      <c r="X2" s="1495"/>
      <c r="Y2" s="1495"/>
      <c r="Z2" s="1495"/>
      <c r="AA2" s="1495"/>
      <c r="AB2" s="1495"/>
      <c r="AC2" s="1495"/>
    </row>
    <row r="3" spans="1:29" s="527" customFormat="1" ht="25.9" customHeight="1">
      <c r="A3" s="4574" t="s">
        <v>
6935</v>
      </c>
      <c r="B3" s="4574"/>
      <c r="C3" s="4574"/>
      <c r="D3" s="4574"/>
      <c r="E3" s="4574"/>
      <c r="F3" s="4574"/>
      <c r="G3" s="4574"/>
      <c r="H3" s="4574"/>
      <c r="I3" s="4574"/>
      <c r="J3" s="4574"/>
      <c r="K3" s="4574"/>
      <c r="L3" s="4574"/>
    </row>
    <row r="4" spans="1:29" s="83" customFormat="1" ht="15" customHeight="1">
      <c r="A4" s="104"/>
      <c r="B4" s="104"/>
      <c r="C4" s="104"/>
      <c r="D4" s="104"/>
      <c r="E4" s="104"/>
      <c r="F4" s="104"/>
      <c r="G4" s="104"/>
      <c r="H4" s="104"/>
      <c r="I4" s="104"/>
      <c r="J4" s="104"/>
      <c r="K4" s="104"/>
      <c r="L4" s="104"/>
    </row>
    <row r="5" spans="1:29" s="83" customFormat="1" ht="15" customHeight="1" thickBot="1">
      <c r="A5" s="1518" t="s">
        <v>
9283</v>
      </c>
      <c r="L5" s="3801" t="s">
        <v>
9228</v>
      </c>
    </row>
    <row r="6" spans="1:29" ht="18" customHeight="1" thickTop="1">
      <c r="A6" s="1507" t="s">
        <v>
493</v>
      </c>
      <c r="B6" s="1539" t="s">
        <v>
23</v>
      </c>
      <c r="C6" s="1501" t="s">
        <v>
3285</v>
      </c>
      <c r="D6" s="1503" t="s">
        <v>
3280</v>
      </c>
      <c r="E6" s="1503" t="s">
        <v>
3284</v>
      </c>
      <c r="F6" s="1503" t="s">
        <v>
3279</v>
      </c>
      <c r="G6" s="3489" t="s">
        <v>
2286</v>
      </c>
      <c r="H6" s="3489" t="s">
        <v>
3283</v>
      </c>
      <c r="I6" s="3491" t="s">
        <v>
3282</v>
      </c>
      <c r="J6" s="1503" t="s">
        <v>
8918</v>
      </c>
      <c r="K6" s="1503" t="s">
        <v>
8919</v>
      </c>
      <c r="L6" s="1506" t="s">
        <v>
8920</v>
      </c>
    </row>
    <row r="7" spans="1:29" ht="18" customHeight="1">
      <c r="A7" s="1400" t="s">
        <v>
10270</v>
      </c>
      <c r="B7" s="114">
        <v>
105172</v>
      </c>
      <c r="C7" s="22">
        <v>
100233</v>
      </c>
      <c r="D7" s="22">
        <v>
1943</v>
      </c>
      <c r="E7" s="22">
        <v>
1143</v>
      </c>
      <c r="F7" s="22">
        <v>
1521</v>
      </c>
      <c r="G7" s="22">
        <v>
133</v>
      </c>
      <c r="H7" s="22">
        <v>
157</v>
      </c>
      <c r="I7" s="22" t="s">
        <v>
374</v>
      </c>
      <c r="J7" s="22" t="s">
        <v>
8872</v>
      </c>
      <c r="K7" s="22" t="s">
        <v>
8872</v>
      </c>
      <c r="L7" s="22">
        <v>
42</v>
      </c>
    </row>
    <row r="8" spans="1:29" ht="18" customHeight="1">
      <c r="A8" s="18">
        <v>
30</v>
      </c>
      <c r="B8" s="97">
        <v>
106050</v>
      </c>
      <c r="C8" s="22">
        <v>
101595</v>
      </c>
      <c r="D8" s="22">
        <v>
1677</v>
      </c>
      <c r="E8" s="22">
        <v>
969</v>
      </c>
      <c r="F8" s="22">
        <v>
1514</v>
      </c>
      <c r="G8" s="22">
        <v>
122</v>
      </c>
      <c r="H8" s="22">
        <v>
135</v>
      </c>
      <c r="I8" s="22" t="s">
        <v>
374</v>
      </c>
      <c r="J8" s="22" t="s">
        <v>
8872</v>
      </c>
      <c r="K8" s="22" t="s">
        <v>
8872</v>
      </c>
      <c r="L8" s="22">
        <v>
38</v>
      </c>
    </row>
    <row r="9" spans="1:29" ht="18" customHeight="1">
      <c r="A9" s="18" t="s">
        <v>
465</v>
      </c>
      <c r="B9" s="97">
        <v>
106630</v>
      </c>
      <c r="C9" s="22">
        <v>
102587</v>
      </c>
      <c r="D9" s="22">
        <v>
1433</v>
      </c>
      <c r="E9" s="22">
        <v>
793</v>
      </c>
      <c r="F9" s="22">
        <v>
1535</v>
      </c>
      <c r="G9" s="22">
        <v>
119</v>
      </c>
      <c r="H9" s="22">
        <v>
122</v>
      </c>
      <c r="I9" s="22" t="s">
        <v>
374</v>
      </c>
      <c r="J9" s="22" t="s">
        <v>
8872</v>
      </c>
      <c r="K9" s="22" t="s">
        <v>
8872</v>
      </c>
      <c r="L9" s="22">
        <v>
41</v>
      </c>
    </row>
    <row r="10" spans="1:29" s="363" customFormat="1" ht="18" customHeight="1">
      <c r="A10" s="18">
        <v>
2</v>
      </c>
      <c r="B10" s="97">
        <v>
107173</v>
      </c>
      <c r="C10" s="22">
        <v>
103370</v>
      </c>
      <c r="D10" s="22">
        <v>
1274</v>
      </c>
      <c r="E10" s="22">
        <v>
664</v>
      </c>
      <c r="F10" s="22">
        <v>
1570</v>
      </c>
      <c r="G10" s="22">
        <v>
108</v>
      </c>
      <c r="H10" s="22">
        <v>
141</v>
      </c>
      <c r="I10" s="22" t="s">
        <v>
374</v>
      </c>
      <c r="J10" s="22" t="s">
        <v>
8872</v>
      </c>
      <c r="K10" s="22" t="s">
        <v>
8872</v>
      </c>
      <c r="L10" s="22">
        <v>
46</v>
      </c>
    </row>
    <row r="11" spans="1:29" s="355" customFormat="1" ht="18" customHeight="1">
      <c r="A11" s="251">
        <v>
3</v>
      </c>
      <c r="B11" s="274">
        <f>
SUM(C11:L11)</f>
        <v>
107008</v>
      </c>
      <c r="C11" s="275">
        <v>
103444</v>
      </c>
      <c r="D11" s="275">
        <v>
1125</v>
      </c>
      <c r="E11" s="275">
        <v>
539</v>
      </c>
      <c r="F11" s="275">
        <v>
1626</v>
      </c>
      <c r="G11" s="275">
        <v>
102</v>
      </c>
      <c r="H11" s="275">
        <v>
122</v>
      </c>
      <c r="I11" s="275" t="s">
        <v>
374</v>
      </c>
      <c r="J11" s="275" t="s">
        <v>
374</v>
      </c>
      <c r="K11" s="275" t="s">
        <v>
374</v>
      </c>
      <c r="L11" s="275">
        <v>
50</v>
      </c>
    </row>
    <row r="12" spans="1:29" s="83" customFormat="1" ht="15" customHeight="1">
      <c r="A12" s="35" t="s">
        <v>
3281</v>
      </c>
      <c r="B12" s="35"/>
      <c r="J12" s="5012"/>
      <c r="K12" s="5012"/>
    </row>
    <row r="13" spans="1:29" s="83" customFormat="1" ht="15" customHeight="1">
      <c r="A13" s="35" t="s">
        <v>
3275</v>
      </c>
      <c r="B13" s="35"/>
      <c r="C13" s="35"/>
      <c r="D13" s="35"/>
      <c r="L13" s="498"/>
    </row>
  </sheetData>
  <mergeCells count="4">
    <mergeCell ref="A3:L3"/>
    <mergeCell ref="J12:K12"/>
    <mergeCell ref="A1:D1"/>
    <mergeCell ref="A2:D2"/>
  </mergeCells>
  <phoneticPr fontId="25"/>
  <pageMargins left="0.70866141732283472" right="0.70866141732283472" top="0.74803149606299213" bottom="0.74803149606299213" header="0.31496062992125984" footer="0.3149606299212598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AB64"/>
  <sheetViews>
    <sheetView zoomScaleNormal="100" zoomScaleSheetLayoutView="100" workbookViewId="0">
      <selection activeCell="B23" sqref="B23"/>
    </sheetView>
  </sheetViews>
  <sheetFormatPr defaultColWidth="9" defaultRowHeight="14.25"/>
  <cols>
    <col min="1" max="1" width="12.625" style="24" customWidth="1"/>
    <col min="2" max="15" width="8.125" style="24" customWidth="1"/>
    <col min="16" max="16384" width="9" style="24"/>
  </cols>
  <sheetData>
    <row r="1" spans="1:28" s="1482" customFormat="1" ht="20.100000000000001" customHeight="1">
      <c r="A1" s="4569" t="str">
        <f>
HYPERLINK("#目次!A1","【目次に戻る】")</f>
        <v>
【目次に戻る】</v>
      </c>
      <c r="B1" s="4569"/>
      <c r="C1" s="4569"/>
      <c r="D1" s="4569"/>
      <c r="E1" s="1495"/>
      <c r="F1" s="1495"/>
      <c r="G1" s="1495"/>
      <c r="H1" s="1495"/>
      <c r="I1" s="3410"/>
      <c r="J1" s="3410"/>
      <c r="K1" s="1495"/>
      <c r="L1" s="1495"/>
      <c r="M1" s="1495"/>
      <c r="N1" s="1495"/>
      <c r="O1" s="1495"/>
      <c r="P1" s="1495"/>
      <c r="Q1" s="1495"/>
      <c r="R1" s="1495"/>
      <c r="S1" s="1495"/>
      <c r="T1" s="1495"/>
      <c r="U1" s="1495"/>
      <c r="V1" s="1495"/>
      <c r="W1" s="1495"/>
      <c r="X1" s="1495"/>
      <c r="Y1" s="1495"/>
      <c r="Z1" s="1495"/>
      <c r="AA1" s="1495"/>
      <c r="AB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3410"/>
      <c r="J2" s="3410"/>
      <c r="K2" s="1495"/>
      <c r="L2" s="1495"/>
      <c r="M2" s="1495"/>
      <c r="N2" s="1495"/>
      <c r="O2" s="1495"/>
      <c r="P2" s="1495"/>
      <c r="Q2" s="1495"/>
      <c r="R2" s="1495"/>
      <c r="S2" s="1495"/>
      <c r="T2" s="1495"/>
      <c r="U2" s="1495"/>
      <c r="V2" s="1495"/>
      <c r="W2" s="1495"/>
      <c r="X2" s="1495"/>
      <c r="Y2" s="1495"/>
      <c r="Z2" s="1495"/>
      <c r="AA2" s="1495"/>
      <c r="AB2" s="1495"/>
    </row>
    <row r="3" spans="1:28" s="527" customFormat="1" ht="25.5">
      <c r="A3" s="4574" t="s">
        <v>
6936</v>
      </c>
      <c r="B3" s="4574"/>
      <c r="C3" s="4574"/>
      <c r="D3" s="4574"/>
      <c r="E3" s="4574"/>
      <c r="F3" s="4574"/>
      <c r="G3" s="4574"/>
      <c r="H3" s="4574"/>
      <c r="I3" s="4574"/>
      <c r="J3" s="4574"/>
      <c r="K3" s="4574"/>
      <c r="L3" s="4574"/>
      <c r="M3" s="4574"/>
      <c r="N3" s="4574"/>
      <c r="O3" s="4574"/>
    </row>
    <row r="4" spans="1:28" s="83" customFormat="1" ht="15" customHeight="1">
      <c r="F4" s="33"/>
      <c r="G4" s="33"/>
    </row>
    <row r="5" spans="1:28" s="127" customFormat="1" ht="18.75">
      <c r="A5" s="4651" t="s">
        <v>
3296</v>
      </c>
      <c r="B5" s="4651"/>
      <c r="C5" s="4651"/>
      <c r="D5" s="4651"/>
      <c r="E5" s="4651"/>
      <c r="F5" s="4651"/>
      <c r="G5" s="4651"/>
      <c r="H5" s="4651"/>
      <c r="I5" s="4651"/>
      <c r="J5" s="4651"/>
      <c r="K5" s="4651"/>
      <c r="L5" s="4651"/>
      <c r="M5" s="4651"/>
      <c r="N5" s="4651"/>
      <c r="O5" s="4651"/>
    </row>
    <row r="6" spans="1:28" s="83" customFormat="1" ht="15" customHeight="1" thickBot="1">
      <c r="L6" s="119" t="s">
        <v>
5743</v>
      </c>
    </row>
    <row r="7" spans="1:28" ht="18" customHeight="1" thickTop="1">
      <c r="A7" s="4691" t="s">
        <v>
493</v>
      </c>
      <c r="B7" s="4692" t="s">
        <v>
3</v>
      </c>
      <c r="C7" s="5619" t="s">
        <v>
3290</v>
      </c>
      <c r="D7" s="5620"/>
      <c r="E7" s="4610"/>
      <c r="F7" s="3881" t="s">
        <v>
3295</v>
      </c>
      <c r="G7" s="5619" t="s">
        <v>
3294</v>
      </c>
      <c r="H7" s="4610"/>
      <c r="I7" s="5619" t="s">
        <v>
3293</v>
      </c>
      <c r="J7" s="5620"/>
      <c r="K7" s="5621" t="s">
        <v>
9395</v>
      </c>
      <c r="L7" s="5622"/>
    </row>
    <row r="8" spans="1:28" ht="18" customHeight="1">
      <c r="A8" s="5372"/>
      <c r="B8" s="4694"/>
      <c r="C8" s="3892" t="s">
        <v>
23</v>
      </c>
      <c r="D8" s="3894" t="s">
        <v>
3291</v>
      </c>
      <c r="E8" s="3882" t="s">
        <v>
3292</v>
      </c>
      <c r="F8" s="3882" t="s">
        <v>
3291</v>
      </c>
      <c r="G8" s="3882" t="s">
        <v>
3</v>
      </c>
      <c r="H8" s="3882" t="s">
        <v>
3290</v>
      </c>
      <c r="I8" s="3882" t="s">
        <v>
3</v>
      </c>
      <c r="J8" s="3883" t="s">
        <v>
3290</v>
      </c>
      <c r="K8" s="3950" t="s">
        <v>
9393</v>
      </c>
      <c r="L8" s="3951" t="s">
        <v>
9394</v>
      </c>
    </row>
    <row r="9" spans="1:28" s="83" customFormat="1" ht="18" customHeight="1">
      <c r="A9" s="41"/>
      <c r="B9" s="119" t="s">
        <v>
2982</v>
      </c>
      <c r="C9" s="119" t="s">
        <v>
4</v>
      </c>
      <c r="D9" s="119" t="s">
        <v>
293</v>
      </c>
      <c r="E9" s="119" t="s">
        <v>
4</v>
      </c>
      <c r="F9" s="119" t="s">
        <v>
4</v>
      </c>
      <c r="G9" s="119" t="s">
        <v>
3289</v>
      </c>
      <c r="H9" s="119" t="s">
        <v>
4</v>
      </c>
      <c r="I9" s="119" t="s">
        <v>
282</v>
      </c>
      <c r="J9" s="119" t="s">
        <v>
282</v>
      </c>
      <c r="K9" s="3193" t="s">
        <v>
2982</v>
      </c>
      <c r="L9" s="119" t="s">
        <v>
7482</v>
      </c>
    </row>
    <row r="10" spans="1:28" ht="18" customHeight="1">
      <c r="A10" s="41" t="s">
        <v>
4478</v>
      </c>
      <c r="B10" s="3914">
        <v>
73207</v>
      </c>
      <c r="C10" s="3915">
        <v>
109524</v>
      </c>
      <c r="D10" s="3915">
        <v>
59588</v>
      </c>
      <c r="E10" s="3915">
        <v>
49936</v>
      </c>
      <c r="F10" s="3915">
        <v>
13482</v>
      </c>
      <c r="G10" s="3952">
        <v>
-2633</v>
      </c>
      <c r="H10" s="3952">
        <v>
-6532</v>
      </c>
      <c r="I10" s="3916">
        <v>
31.68</v>
      </c>
      <c r="J10" s="3917">
        <v>
23.75</v>
      </c>
      <c r="K10" s="3915">
        <v>
75000</v>
      </c>
      <c r="L10" s="3915">
        <v>
113300</v>
      </c>
    </row>
    <row r="11" spans="1:28" s="363" customFormat="1" ht="18" customHeight="1">
      <c r="A11" s="41">
        <v>
30</v>
      </c>
      <c r="B11" s="3914">
        <v>
71041</v>
      </c>
      <c r="C11" s="3915">
        <v>
104709</v>
      </c>
      <c r="D11" s="3915">
        <v>
57567</v>
      </c>
      <c r="E11" s="3915">
        <v>
47142</v>
      </c>
      <c r="F11" s="3915">
        <v>
13334</v>
      </c>
      <c r="G11" s="3952">
        <v>
-2166</v>
      </c>
      <c r="H11" s="3952">
        <v>
-4815</v>
      </c>
      <c r="I11" s="3916">
        <v>
30.29</v>
      </c>
      <c r="J11" s="3917">
        <v>
22.61</v>
      </c>
      <c r="K11" s="3915">
        <v>
72727</v>
      </c>
      <c r="L11" s="3915">
        <v>
108036</v>
      </c>
    </row>
    <row r="12" spans="1:28" ht="18" customHeight="1">
      <c r="A12" s="41" t="s">
        <v>
465</v>
      </c>
      <c r="B12" s="3914">
        <v>
69057</v>
      </c>
      <c r="C12" s="3915">
        <v>
100055</v>
      </c>
      <c r="D12" s="3915">
        <v>
55690</v>
      </c>
      <c r="E12" s="3915">
        <v>
44365</v>
      </c>
      <c r="F12" s="3915">
        <v>
13245</v>
      </c>
      <c r="G12" s="3952">
        <v>
-1984</v>
      </c>
      <c r="H12" s="3952">
        <v>
-4654</v>
      </c>
      <c r="I12" s="3916">
        <v>
29.03</v>
      </c>
      <c r="J12" s="3917">
        <v>
21.51</v>
      </c>
      <c r="K12" s="3915">
        <v>
70471</v>
      </c>
      <c r="L12" s="3915">
        <v>
102808</v>
      </c>
    </row>
    <row r="13" spans="1:28" s="363" customFormat="1" ht="18" customHeight="1">
      <c r="A13" s="44">
        <v>
2</v>
      </c>
      <c r="B13" s="3914">
        <v>
68248</v>
      </c>
      <c r="C13" s="3915">
        <v>
98184</v>
      </c>
      <c r="D13" s="3915">
        <v>
55063</v>
      </c>
      <c r="E13" s="3915">
        <v>
43121</v>
      </c>
      <c r="F13" s="3915">
        <v>
13086</v>
      </c>
      <c r="G13" s="3952">
        <v>
-809</v>
      </c>
      <c r="H13" s="3952">
        <v>
-1871</v>
      </c>
      <c r="I13" s="3916">
        <v>
28.51</v>
      </c>
      <c r="J13" s="3917">
        <v>
21.2</v>
      </c>
      <c r="K13" s="3915">
        <v>
68953</v>
      </c>
      <c r="L13" s="3915">
        <v>
99610</v>
      </c>
    </row>
    <row r="14" spans="1:28" s="355" customFormat="1" ht="18" customHeight="1">
      <c r="A14" s="3918">
        <v>
3</v>
      </c>
      <c r="B14" s="3919">
        <v>
65930</v>
      </c>
      <c r="C14" s="3920">
        <f>
SUM(D14:E14)</f>
        <v>
93760</v>
      </c>
      <c r="D14" s="3920">
        <v>
52783</v>
      </c>
      <c r="E14" s="3920">
        <v>
40977</v>
      </c>
      <c r="F14" s="3920">
        <v>
13038</v>
      </c>
      <c r="G14" s="3953">
        <v>
-2318</v>
      </c>
      <c r="H14" s="3953">
        <v>
-4424</v>
      </c>
      <c r="I14" s="3921">
        <v>
27.339716609095543</v>
      </c>
      <c r="J14" s="3922">
        <v>
20.270810767571028</v>
      </c>
      <c r="K14" s="3923">
        <v>
67450</v>
      </c>
      <c r="L14" s="3923">
        <v>
96552</v>
      </c>
    </row>
    <row r="15" spans="1:28" s="83" customFormat="1" ht="15" customHeight="1">
      <c r="A15" s="33"/>
      <c r="C15" s="5277" t="s">
        <v>
3288</v>
      </c>
      <c r="D15" s="5277"/>
      <c r="E15" s="2016" t="s">
        <v>
3287</v>
      </c>
      <c r="F15" s="2017" t="s">
        <v>
3286</v>
      </c>
      <c r="G15" s="2016"/>
      <c r="H15" s="2016"/>
      <c r="I15" s="40"/>
      <c r="J15" s="40"/>
      <c r="K15" s="40"/>
    </row>
    <row r="16" spans="1:28" s="83" customFormat="1" ht="15" customHeight="1">
      <c r="A16" s="33"/>
      <c r="C16" s="5277"/>
      <c r="D16" s="5277"/>
      <c r="E16" s="2015">
        <v>
38808</v>
      </c>
      <c r="F16" s="1537" t="s">
        <v>
7481</v>
      </c>
      <c r="G16" s="2014"/>
      <c r="H16" s="2014"/>
      <c r="I16" s="40"/>
      <c r="J16" s="40"/>
      <c r="K16" s="40"/>
    </row>
    <row r="18" spans="1:15" s="127" customFormat="1" ht="19.899999999999999" customHeight="1">
      <c r="A18" s="4651" t="s">
        <v>
9390</v>
      </c>
      <c r="B18" s="4651"/>
      <c r="C18" s="4651"/>
      <c r="D18" s="4651"/>
      <c r="E18" s="4651"/>
      <c r="F18" s="4651"/>
      <c r="G18" s="4651"/>
      <c r="H18" s="4651"/>
      <c r="I18" s="4651"/>
      <c r="J18" s="4651"/>
      <c r="K18" s="4651"/>
      <c r="L18" s="4651"/>
      <c r="M18" s="4651"/>
      <c r="N18" s="4651"/>
      <c r="O18" s="4651"/>
    </row>
    <row r="19" spans="1:15" s="83" customFormat="1" ht="15" customHeight="1" thickBot="1">
      <c r="A19" s="3884"/>
      <c r="B19" s="3884"/>
      <c r="C19" s="3885"/>
      <c r="D19" s="3885"/>
      <c r="E19" s="3885"/>
      <c r="F19" s="3885"/>
      <c r="G19" s="3885"/>
      <c r="H19" s="3885"/>
      <c r="I19" s="3885"/>
      <c r="J19" s="3885"/>
      <c r="K19" s="49"/>
      <c r="L19" s="1606"/>
    </row>
    <row r="20" spans="1:15" s="2032" customFormat="1" ht="18" customHeight="1" thickTop="1">
      <c r="A20" s="5623" t="s">
        <v>
3308</v>
      </c>
      <c r="B20" s="4613" t="s">
        <v>
23</v>
      </c>
      <c r="C20" s="4613"/>
      <c r="D20" s="4613" t="s">
        <v>
3307</v>
      </c>
      <c r="E20" s="4613"/>
      <c r="F20" s="4613" t="s">
        <v>
3306</v>
      </c>
      <c r="G20" s="4613"/>
      <c r="H20" s="4613" t="s">
        <v>
3305</v>
      </c>
      <c r="I20" s="4613"/>
      <c r="J20" s="4613" t="s">
        <v>
3304</v>
      </c>
      <c r="K20" s="4612" t="s">
        <v>
194</v>
      </c>
      <c r="L20" s="5619"/>
      <c r="M20" s="2033"/>
    </row>
    <row r="21" spans="1:15" s="2032" customFormat="1" ht="18" customHeight="1">
      <c r="A21" s="5623"/>
      <c r="B21" s="3882" t="s">
        <v>
3</v>
      </c>
      <c r="C21" s="3882" t="s">
        <v>
2516</v>
      </c>
      <c r="D21" s="3882" t="s">
        <v>
3</v>
      </c>
      <c r="E21" s="3882" t="s">
        <v>
2516</v>
      </c>
      <c r="F21" s="3882" t="s">
        <v>
3</v>
      </c>
      <c r="G21" s="3882" t="s">
        <v>
2516</v>
      </c>
      <c r="H21" s="3882" t="s">
        <v>
3</v>
      </c>
      <c r="I21" s="3882" t="s">
        <v>
2516</v>
      </c>
      <c r="J21" s="4613"/>
      <c r="K21" s="3882" t="s">
        <v>
3</v>
      </c>
      <c r="L21" s="3883" t="s">
        <v>
2516</v>
      </c>
      <c r="M21" s="2033"/>
    </row>
    <row r="22" spans="1:15" s="83" customFormat="1" ht="18" customHeight="1">
      <c r="A22" s="1929"/>
      <c r="B22" s="424" t="s">
        <v>
2982</v>
      </c>
      <c r="C22" s="207" t="s">
        <v>
293</v>
      </c>
      <c r="D22" s="42" t="s">
        <v>
2982</v>
      </c>
      <c r="E22" s="42" t="s">
        <v>
293</v>
      </c>
      <c r="F22" s="207" t="s">
        <v>
2982</v>
      </c>
      <c r="G22" s="42" t="s">
        <v>
293</v>
      </c>
      <c r="H22" s="207" t="s">
        <v>
2982</v>
      </c>
      <c r="I22" s="42" t="s">
        <v>
293</v>
      </c>
      <c r="J22" s="207" t="s">
        <v>
3303</v>
      </c>
      <c r="K22" s="42" t="s">
        <v>
2982</v>
      </c>
      <c r="L22" s="207" t="s">
        <v>
3303</v>
      </c>
      <c r="M22" s="49"/>
    </row>
    <row r="23" spans="1:15" s="32" customFormat="1" ht="18" customHeight="1">
      <c r="A23" s="3924" t="s">
        <v>
4082</v>
      </c>
      <c r="B23" s="3925">
        <v>
18626</v>
      </c>
      <c r="C23" s="3926">
        <v>
23554</v>
      </c>
      <c r="D23" s="3927">
        <v>
7521</v>
      </c>
      <c r="E23" s="3927">
        <v>
8649</v>
      </c>
      <c r="F23" s="3927">
        <v>
10343</v>
      </c>
      <c r="G23" s="3927">
        <v>
13533</v>
      </c>
      <c r="H23" s="3927">
        <v>
258</v>
      </c>
      <c r="I23" s="3927">
        <v>
340</v>
      </c>
      <c r="J23" s="3927">
        <v>
493</v>
      </c>
      <c r="K23" s="3927">
        <v>
504</v>
      </c>
      <c r="L23" s="3927">
        <v>
539</v>
      </c>
      <c r="N23" s="2031"/>
      <c r="O23" s="2031"/>
    </row>
    <row r="24" spans="1:15" s="32" customFormat="1" ht="18" customHeight="1">
      <c r="A24" s="3924">
        <v>
30</v>
      </c>
      <c r="B24" s="3925">
        <v>
19305</v>
      </c>
      <c r="C24" s="3926">
        <v>
23732</v>
      </c>
      <c r="D24" s="3927">
        <v>
7413</v>
      </c>
      <c r="E24" s="3927">
        <v>
8428</v>
      </c>
      <c r="F24" s="3927">
        <v>
10487</v>
      </c>
      <c r="G24" s="3927">
        <v>
13679</v>
      </c>
      <c r="H24" s="3927">
        <v>
254</v>
      </c>
      <c r="I24" s="3927">
        <v>
307</v>
      </c>
      <c r="J24" s="3927">
        <v>
420</v>
      </c>
      <c r="K24" s="3927">
        <v>
735</v>
      </c>
      <c r="L24" s="3927">
        <v>
898</v>
      </c>
      <c r="M24" s="553"/>
      <c r="N24" s="2031"/>
      <c r="O24" s="2031"/>
    </row>
    <row r="25" spans="1:15" s="32" customFormat="1" ht="18" customHeight="1">
      <c r="A25" s="3924" t="s">
        <v>
473</v>
      </c>
      <c r="B25" s="3928">
        <v>
19807</v>
      </c>
      <c r="C25" s="3927">
        <v>
24222</v>
      </c>
      <c r="D25" s="3927">
        <v>
7403</v>
      </c>
      <c r="E25" s="3927">
        <v>
8412</v>
      </c>
      <c r="F25" s="3927">
        <v>
10877</v>
      </c>
      <c r="G25" s="3927">
        <v>
14003</v>
      </c>
      <c r="H25" s="3927">
        <v>
214</v>
      </c>
      <c r="I25" s="3927">
        <v>
272</v>
      </c>
      <c r="J25" s="3927">
        <v>
383</v>
      </c>
      <c r="K25" s="3927">
        <v>
935</v>
      </c>
      <c r="L25" s="3927">
        <v>
1152</v>
      </c>
      <c r="M25" s="553"/>
      <c r="N25" s="2031"/>
      <c r="O25" s="2031"/>
    </row>
    <row r="26" spans="1:15" s="2028" customFormat="1" ht="18" customHeight="1">
      <c r="A26" s="3924">
        <v>
2</v>
      </c>
      <c r="B26" s="3928">
        <v>
18577</v>
      </c>
      <c r="C26" s="3927">
        <v>
23088</v>
      </c>
      <c r="D26" s="3927">
        <v>
5699</v>
      </c>
      <c r="E26" s="3927">
        <v>
6475</v>
      </c>
      <c r="F26" s="3927">
        <v>
11377</v>
      </c>
      <c r="G26" s="3927">
        <v>
14492</v>
      </c>
      <c r="H26" s="3927">
        <v>
230</v>
      </c>
      <c r="I26" s="3927">
        <v>
282</v>
      </c>
      <c r="J26" s="3927">
        <v>
348</v>
      </c>
      <c r="K26" s="3927">
        <v>
1271</v>
      </c>
      <c r="L26" s="3927">
        <v>
1491</v>
      </c>
      <c r="M26" s="2030"/>
      <c r="N26" s="2029"/>
      <c r="O26" s="2029"/>
    </row>
    <row r="27" spans="1:15" s="355" customFormat="1" ht="18" customHeight="1">
      <c r="A27" s="3929">
        <v>
3</v>
      </c>
      <c r="B27" s="3930">
        <f t="shared" ref="B27:L27" si="0">
SUM(B28:B39)</f>
        <v>
17068</v>
      </c>
      <c r="C27" s="3931">
        <f t="shared" si="0"/>
        <v>
21162</v>
      </c>
      <c r="D27" s="3931">
        <f t="shared" si="0"/>
        <v>
4805</v>
      </c>
      <c r="E27" s="3931">
        <f t="shared" si="0"/>
        <v>
5497</v>
      </c>
      <c r="F27" s="3931">
        <f t="shared" si="0"/>
        <v>
11137</v>
      </c>
      <c r="G27" s="3931">
        <f t="shared" si="0"/>
        <v>
14019</v>
      </c>
      <c r="H27" s="3931">
        <f t="shared" si="0"/>
        <v>
224</v>
      </c>
      <c r="I27" s="3931">
        <f t="shared" si="0"/>
        <v>
270</v>
      </c>
      <c r="J27" s="3931">
        <f t="shared" si="0"/>
        <v>
302</v>
      </c>
      <c r="K27" s="3931">
        <f t="shared" si="0"/>
        <v>
902</v>
      </c>
      <c r="L27" s="3931">
        <f t="shared" si="0"/>
        <v>
1074</v>
      </c>
      <c r="M27" s="2027"/>
      <c r="N27" s="2026"/>
      <c r="O27" s="2026"/>
    </row>
    <row r="28" spans="1:15" s="32" customFormat="1" ht="18" customHeight="1">
      <c r="A28" s="3932" t="s">
        <v>
192</v>
      </c>
      <c r="B28" s="3925">
        <v>
1529</v>
      </c>
      <c r="C28" s="3926">
        <v>
1866</v>
      </c>
      <c r="D28" s="3927">
        <v>
543</v>
      </c>
      <c r="E28" s="3927">
        <v>
619</v>
      </c>
      <c r="F28" s="3927">
        <v>
897</v>
      </c>
      <c r="G28" s="3927">
        <v>
1112</v>
      </c>
      <c r="H28" s="3927">
        <v>
16</v>
      </c>
      <c r="I28" s="3927">
        <v>
21</v>
      </c>
      <c r="J28" s="3927">
        <v>
28</v>
      </c>
      <c r="K28" s="3927">
        <v>
73</v>
      </c>
      <c r="L28" s="3927">
        <v>
86</v>
      </c>
      <c r="M28" s="2025"/>
      <c r="N28" s="2024"/>
      <c r="O28" s="2024"/>
    </row>
    <row r="29" spans="1:15" s="32" customFormat="1" ht="18" customHeight="1">
      <c r="A29" s="3671">
        <v>
2</v>
      </c>
      <c r="B29" s="3925">
        <v>
1242</v>
      </c>
      <c r="C29" s="3926">
        <v>
1577</v>
      </c>
      <c r="D29" s="3927">
        <v>
361</v>
      </c>
      <c r="E29" s="3927">
        <v>
401</v>
      </c>
      <c r="F29" s="3927">
        <v>
793</v>
      </c>
      <c r="G29" s="3927">
        <v>
1049</v>
      </c>
      <c r="H29" s="3927">
        <v>
14</v>
      </c>
      <c r="I29" s="3927">
        <v>
16</v>
      </c>
      <c r="J29" s="3927">
        <v>
28</v>
      </c>
      <c r="K29" s="3927">
        <v>
74</v>
      </c>
      <c r="L29" s="3927">
        <v>
83</v>
      </c>
      <c r="M29" s="2025"/>
      <c r="N29" s="2024"/>
      <c r="O29" s="2024"/>
    </row>
    <row r="30" spans="1:15" s="32" customFormat="1" ht="18" customHeight="1">
      <c r="A30" s="3671">
        <v>
3</v>
      </c>
      <c r="B30" s="3925">
        <v>
1673</v>
      </c>
      <c r="C30" s="3926">
        <v>
2081</v>
      </c>
      <c r="D30" s="3927">
        <v>
677</v>
      </c>
      <c r="E30" s="3927">
        <v>
787</v>
      </c>
      <c r="F30" s="3927">
        <v>
908</v>
      </c>
      <c r="G30" s="3927">
        <v>
1174</v>
      </c>
      <c r="H30" s="3927">
        <v>
17</v>
      </c>
      <c r="I30" s="3927">
        <v>
18</v>
      </c>
      <c r="J30" s="3927">
        <v>
13</v>
      </c>
      <c r="K30" s="3927">
        <v>
71</v>
      </c>
      <c r="L30" s="3927">
        <v>
89</v>
      </c>
      <c r="M30" s="2025"/>
      <c r="N30" s="2024"/>
      <c r="O30" s="2024"/>
    </row>
    <row r="31" spans="1:15" s="32" customFormat="1" ht="18" customHeight="1">
      <c r="A31" s="3671">
        <v>
4</v>
      </c>
      <c r="B31" s="3925">
        <v>
2472</v>
      </c>
      <c r="C31" s="3926">
        <v>
3140</v>
      </c>
      <c r="D31" s="3927">
        <v>
485</v>
      </c>
      <c r="E31" s="3927">
        <v>
569</v>
      </c>
      <c r="F31" s="3927">
        <v>
1866</v>
      </c>
      <c r="G31" s="3927">
        <v>
2398</v>
      </c>
      <c r="H31" s="3927">
        <v>
32</v>
      </c>
      <c r="I31" s="3927">
        <v>
34</v>
      </c>
      <c r="J31" s="3927">
        <v>
29</v>
      </c>
      <c r="K31" s="3927">
        <v>
89</v>
      </c>
      <c r="L31" s="3927">
        <v>
110</v>
      </c>
      <c r="M31" s="2025"/>
      <c r="N31" s="2024"/>
      <c r="O31" s="2024"/>
    </row>
    <row r="32" spans="1:15" s="32" customFormat="1" ht="18" customHeight="1">
      <c r="A32" s="3671">
        <v>
5</v>
      </c>
      <c r="B32" s="3925">
        <v>
1272</v>
      </c>
      <c r="C32" s="3926">
        <v>
1522</v>
      </c>
      <c r="D32" s="3927">
        <v>
366</v>
      </c>
      <c r="E32" s="3927">
        <v>
412</v>
      </c>
      <c r="F32" s="3927">
        <v>
792</v>
      </c>
      <c r="G32" s="3927">
        <v>
949</v>
      </c>
      <c r="H32" s="3927">
        <v>
24</v>
      </c>
      <c r="I32" s="3927">
        <v>
34</v>
      </c>
      <c r="J32" s="3927">
        <v>
27</v>
      </c>
      <c r="K32" s="3927">
        <v>
90</v>
      </c>
      <c r="L32" s="3927">
        <v>
100</v>
      </c>
      <c r="M32" s="2025"/>
      <c r="N32" s="2024"/>
      <c r="O32" s="2024"/>
    </row>
    <row r="33" spans="1:18" s="32" customFormat="1" ht="18" customHeight="1">
      <c r="A33" s="3671">
        <v>
6</v>
      </c>
      <c r="B33" s="3925">
        <v>
1288</v>
      </c>
      <c r="C33" s="3926">
        <v>
1564</v>
      </c>
      <c r="D33" s="3927">
        <v>
372</v>
      </c>
      <c r="E33" s="3927">
        <v>
415</v>
      </c>
      <c r="F33" s="3927">
        <v>
816</v>
      </c>
      <c r="G33" s="3927">
        <v>
1009</v>
      </c>
      <c r="H33" s="3927">
        <v>
24</v>
      </c>
      <c r="I33" s="3927">
        <v>
31</v>
      </c>
      <c r="J33" s="3927">
        <v>
23</v>
      </c>
      <c r="K33" s="3927">
        <v>
76</v>
      </c>
      <c r="L33" s="3927">
        <v>
86</v>
      </c>
      <c r="M33" s="2025"/>
      <c r="N33" s="2024"/>
      <c r="O33" s="2024"/>
    </row>
    <row r="34" spans="1:18" s="32" customFormat="1" ht="18" customHeight="1">
      <c r="A34" s="3671">
        <v>
7</v>
      </c>
      <c r="B34" s="3925">
        <v>
1313</v>
      </c>
      <c r="C34" s="3926">
        <v>
1649</v>
      </c>
      <c r="D34" s="3927">
        <v>
327</v>
      </c>
      <c r="E34" s="3927">
        <v>
362</v>
      </c>
      <c r="F34" s="3927">
        <v>
908</v>
      </c>
      <c r="G34" s="3927">
        <v>
1162</v>
      </c>
      <c r="H34" s="3927">
        <v>
12</v>
      </c>
      <c r="I34" s="3927">
        <v>
13</v>
      </c>
      <c r="J34" s="3927">
        <v>
23</v>
      </c>
      <c r="K34" s="3927">
        <v>
66</v>
      </c>
      <c r="L34" s="3927">
        <v>
89</v>
      </c>
      <c r="M34" s="2025"/>
      <c r="N34" s="2024"/>
      <c r="O34" s="2024"/>
    </row>
    <row r="35" spans="1:18" s="32" customFormat="1" ht="18" customHeight="1">
      <c r="A35" s="3671">
        <v>
8</v>
      </c>
      <c r="B35" s="3925">
        <v>
1333</v>
      </c>
      <c r="C35" s="3926">
        <v>
1659</v>
      </c>
      <c r="D35" s="3927">
        <v>
329</v>
      </c>
      <c r="E35" s="3927">
        <v>
388</v>
      </c>
      <c r="F35" s="3927">
        <v>
913</v>
      </c>
      <c r="G35" s="3927">
        <v>
1135</v>
      </c>
      <c r="H35" s="3927">
        <v>
19</v>
      </c>
      <c r="I35" s="3927">
        <v>
23</v>
      </c>
      <c r="J35" s="3927">
        <v>
25</v>
      </c>
      <c r="K35" s="3927">
        <v>
72</v>
      </c>
      <c r="L35" s="3927">
        <v>
88</v>
      </c>
      <c r="M35" s="2025"/>
      <c r="N35" s="2024"/>
      <c r="O35" s="2024"/>
    </row>
    <row r="36" spans="1:18" s="32" customFormat="1" ht="18" customHeight="1">
      <c r="A36" s="3671">
        <v>
9</v>
      </c>
      <c r="B36" s="3925">
        <v>
1266</v>
      </c>
      <c r="C36" s="3926">
        <v>
1580</v>
      </c>
      <c r="D36" s="3927">
        <v>
348</v>
      </c>
      <c r="E36" s="3927">
        <v>
388</v>
      </c>
      <c r="F36" s="3927">
        <v>
835</v>
      </c>
      <c r="G36" s="3927">
        <v>
1069</v>
      </c>
      <c r="H36" s="3927">
        <v>
13</v>
      </c>
      <c r="I36" s="3927">
        <v>
16</v>
      </c>
      <c r="J36" s="3927">
        <v>
28</v>
      </c>
      <c r="K36" s="3927">
        <v>
70</v>
      </c>
      <c r="L36" s="3927">
        <v>
79</v>
      </c>
      <c r="M36" s="2025"/>
      <c r="N36" s="2024"/>
      <c r="O36" s="2024"/>
    </row>
    <row r="37" spans="1:18" s="32" customFormat="1" ht="18" customHeight="1">
      <c r="A37" s="3671">
        <v>
10</v>
      </c>
      <c r="B37" s="3925">
        <v>
1388</v>
      </c>
      <c r="C37" s="3926">
        <v>
1726</v>
      </c>
      <c r="D37" s="3927">
        <v>
347</v>
      </c>
      <c r="E37" s="3927">
        <v>
394</v>
      </c>
      <c r="F37" s="3927">
        <v>
952</v>
      </c>
      <c r="G37" s="3927">
        <v>
1187</v>
      </c>
      <c r="H37" s="3927">
        <v>
19</v>
      </c>
      <c r="I37" s="3927">
        <v>
24</v>
      </c>
      <c r="J37" s="3927">
        <v>
25</v>
      </c>
      <c r="K37" s="3927">
        <v>
70</v>
      </c>
      <c r="L37" s="3927">
        <v>
96</v>
      </c>
      <c r="M37" s="2025"/>
      <c r="N37" s="2024"/>
      <c r="O37" s="2024"/>
    </row>
    <row r="38" spans="1:18" s="32" customFormat="1" ht="18" customHeight="1">
      <c r="A38" s="3671">
        <v>
11</v>
      </c>
      <c r="B38" s="3925">
        <v>
1178</v>
      </c>
      <c r="C38" s="3926">
        <v>
1420</v>
      </c>
      <c r="D38" s="3927">
        <v>
328</v>
      </c>
      <c r="E38" s="3927">
        <v>
384</v>
      </c>
      <c r="F38" s="3927">
        <v>
756</v>
      </c>
      <c r="G38" s="3927">
        <v>
907</v>
      </c>
      <c r="H38" s="3927">
        <v>
17</v>
      </c>
      <c r="I38" s="3927">
        <v>
20</v>
      </c>
      <c r="J38" s="3927">
        <v>
28</v>
      </c>
      <c r="K38" s="3927">
        <v>
77</v>
      </c>
      <c r="L38" s="3927">
        <v>
81</v>
      </c>
      <c r="M38" s="2025"/>
      <c r="N38" s="2024"/>
      <c r="O38" s="2024"/>
    </row>
    <row r="39" spans="1:18" s="32" customFormat="1" ht="18" customHeight="1">
      <c r="A39" s="3933">
        <v>
12</v>
      </c>
      <c r="B39" s="3934">
        <v>
1114</v>
      </c>
      <c r="C39" s="3935">
        <v>
1378</v>
      </c>
      <c r="D39" s="3936">
        <v>
322</v>
      </c>
      <c r="E39" s="3936">
        <v>
378</v>
      </c>
      <c r="F39" s="3936">
        <v>
701</v>
      </c>
      <c r="G39" s="3936">
        <v>
868</v>
      </c>
      <c r="H39" s="3936">
        <v>
17</v>
      </c>
      <c r="I39" s="3936">
        <v>
20</v>
      </c>
      <c r="J39" s="3936">
        <v>
25</v>
      </c>
      <c r="K39" s="3936">
        <v>
74</v>
      </c>
      <c r="L39" s="3936">
        <v>
87</v>
      </c>
      <c r="M39" s="2025"/>
      <c r="N39" s="2024"/>
      <c r="O39" s="2024"/>
    </row>
    <row r="41" spans="1:18" s="127" customFormat="1" ht="19.899999999999999" customHeight="1">
      <c r="A41" s="4651" t="s">
        <v>
9391</v>
      </c>
      <c r="B41" s="4651"/>
      <c r="C41" s="4651"/>
      <c r="D41" s="4651"/>
      <c r="E41" s="4651"/>
      <c r="F41" s="4651"/>
      <c r="G41" s="4651"/>
      <c r="H41" s="4651"/>
      <c r="I41" s="4651"/>
      <c r="J41" s="4651"/>
      <c r="K41" s="4651"/>
      <c r="L41" s="4651"/>
      <c r="M41" s="4651"/>
      <c r="N41" s="4651"/>
      <c r="O41" s="4651"/>
    </row>
    <row r="42" spans="1:18" s="83" customFormat="1" ht="15" customHeight="1" thickBot="1">
      <c r="A42" s="3885"/>
      <c r="B42" s="3377"/>
      <c r="C42" s="3377"/>
      <c r="D42" s="3377"/>
      <c r="E42" s="3377"/>
      <c r="F42" s="3377"/>
      <c r="G42" s="3377"/>
      <c r="H42" s="3377"/>
      <c r="I42" s="3377"/>
      <c r="J42" s="3377"/>
      <c r="K42" s="3377"/>
      <c r="L42" s="3377"/>
      <c r="M42" s="3377"/>
      <c r="N42" s="3895"/>
      <c r="O42" s="1606"/>
    </row>
    <row r="43" spans="1:18" s="2032" customFormat="1" ht="18" customHeight="1" thickTop="1">
      <c r="A43" s="5623" t="s">
        <v>
3308</v>
      </c>
      <c r="B43" s="5624" t="s">
        <v>
23</v>
      </c>
      <c r="C43" s="5624"/>
      <c r="D43" s="5624" t="s">
        <v>
196</v>
      </c>
      <c r="E43" s="5624"/>
      <c r="F43" s="5624" t="s">
        <v>
3311</v>
      </c>
      <c r="G43" s="5624"/>
      <c r="H43" s="5624" t="s">
        <v>
3310</v>
      </c>
      <c r="I43" s="5624"/>
      <c r="J43" s="5624" t="s">
        <v>
195</v>
      </c>
      <c r="K43" s="5624"/>
      <c r="L43" s="5624" t="s">
        <v>
194</v>
      </c>
      <c r="M43" s="5624"/>
      <c r="N43" s="5625" t="s">
        <v>
3309</v>
      </c>
      <c r="O43" s="5626"/>
    </row>
    <row r="44" spans="1:18" s="2032" customFormat="1" ht="18" customHeight="1">
      <c r="A44" s="5623"/>
      <c r="B44" s="3891" t="s">
        <v>
3</v>
      </c>
      <c r="C44" s="3891" t="s">
        <v>
2516</v>
      </c>
      <c r="D44" s="3891" t="s">
        <v>
3</v>
      </c>
      <c r="E44" s="3891" t="s">
        <v>
2516</v>
      </c>
      <c r="F44" s="3891" t="s">
        <v>
3</v>
      </c>
      <c r="G44" s="3891" t="s">
        <v>
2516</v>
      </c>
      <c r="H44" s="3891" t="s">
        <v>
3</v>
      </c>
      <c r="I44" s="3891" t="s">
        <v>
2516</v>
      </c>
      <c r="J44" s="3891" t="s">
        <v>
3</v>
      </c>
      <c r="K44" s="3891" t="s">
        <v>
2516</v>
      </c>
      <c r="L44" s="3891" t="s">
        <v>
3</v>
      </c>
      <c r="M44" s="3891" t="s">
        <v>
2516</v>
      </c>
      <c r="N44" s="3937" t="s">
        <v>
3</v>
      </c>
      <c r="O44" s="3938" t="s">
        <v>
2516</v>
      </c>
    </row>
    <row r="45" spans="1:18" s="83" customFormat="1" ht="18" customHeight="1">
      <c r="A45" s="1929"/>
      <c r="B45" s="2041" t="s">
        <v>
2982</v>
      </c>
      <c r="C45" s="2039" t="s">
        <v>
293</v>
      </c>
      <c r="D45" s="2040" t="s">
        <v>
2982</v>
      </c>
      <c r="E45" s="2040" t="s">
        <v>
293</v>
      </c>
      <c r="F45" s="2039" t="s">
        <v>
2982</v>
      </c>
      <c r="G45" s="2040" t="s">
        <v>
293</v>
      </c>
      <c r="H45" s="2039" t="s">
        <v>
2982</v>
      </c>
      <c r="I45" s="2040" t="s">
        <v>
293</v>
      </c>
      <c r="J45" s="2040" t="s">
        <v>
2982</v>
      </c>
      <c r="K45" s="2039" t="s">
        <v>
3303</v>
      </c>
      <c r="L45" s="2040" t="s">
        <v>
2982</v>
      </c>
      <c r="M45" s="2039" t="s">
        <v>
3303</v>
      </c>
      <c r="N45" s="2040" t="s">
        <v>
2982</v>
      </c>
      <c r="O45" s="2039" t="s">
        <v>
3303</v>
      </c>
    </row>
    <row r="46" spans="1:18" s="32" customFormat="1" ht="18" customHeight="1">
      <c r="A46" s="3924" t="s">
        <v>
4082</v>
      </c>
      <c r="B46" s="3939">
        <v>
24253</v>
      </c>
      <c r="C46" s="3940">
        <v>
30275</v>
      </c>
      <c r="D46" s="3941">
        <v>
5548</v>
      </c>
      <c r="E46" s="3942">
        <v>
6456</v>
      </c>
      <c r="F46" s="3942">
        <v>
12885</v>
      </c>
      <c r="G46" s="3942">
        <v>
17272</v>
      </c>
      <c r="H46" s="3942">
        <v>
596</v>
      </c>
      <c r="I46" s="3942">
        <v>
748</v>
      </c>
      <c r="J46" s="3942">
        <v>
735</v>
      </c>
      <c r="K46" s="3942">
        <v>
734</v>
      </c>
      <c r="L46" s="3942">
        <v>
4489</v>
      </c>
      <c r="M46" s="3942">
        <v>
5065</v>
      </c>
      <c r="N46" s="3943">
        <v>
-5627</v>
      </c>
      <c r="O46" s="3943">
        <v>
-6721</v>
      </c>
      <c r="Q46" s="2037"/>
      <c r="R46" s="2037"/>
    </row>
    <row r="47" spans="1:18" s="32" customFormat="1" ht="18" customHeight="1">
      <c r="A47" s="3924">
        <v>
30</v>
      </c>
      <c r="B47" s="3939">
        <v>
23236</v>
      </c>
      <c r="C47" s="3940">
        <v>
28504</v>
      </c>
      <c r="D47" s="3940">
        <v>
5834</v>
      </c>
      <c r="E47" s="3940">
        <v>
6684</v>
      </c>
      <c r="F47" s="3940">
        <v>
11208</v>
      </c>
      <c r="G47" s="3940">
        <v>
14628</v>
      </c>
      <c r="H47" s="3940">
        <v>
554</v>
      </c>
      <c r="I47" s="3940">
        <v>
716</v>
      </c>
      <c r="J47" s="3940">
        <v>
654</v>
      </c>
      <c r="K47" s="3940">
        <v>
649</v>
      </c>
      <c r="L47" s="3940">
        <v>
4986</v>
      </c>
      <c r="M47" s="3940">
        <v>
5827</v>
      </c>
      <c r="N47" s="3943">
        <v>
-3931</v>
      </c>
      <c r="O47" s="3943">
        <v>
-4772</v>
      </c>
      <c r="Q47" s="2037"/>
      <c r="R47" s="2037"/>
    </row>
    <row r="48" spans="1:18" s="32" customFormat="1" ht="18" customHeight="1">
      <c r="A48" s="3924" t="s">
        <v>
473</v>
      </c>
      <c r="B48" s="3939">
        <v>
23772</v>
      </c>
      <c r="C48" s="3940">
        <v>
29412</v>
      </c>
      <c r="D48" s="3940">
        <v>
5814</v>
      </c>
      <c r="E48" s="3940">
        <v>
6701</v>
      </c>
      <c r="F48" s="3940">
        <v>
12041</v>
      </c>
      <c r="G48" s="3940">
        <v>
15765</v>
      </c>
      <c r="H48" s="3940">
        <v>
488</v>
      </c>
      <c r="I48" s="3940">
        <v>
616</v>
      </c>
      <c r="J48" s="3940">
        <v>
677</v>
      </c>
      <c r="K48" s="3940">
        <v>
677</v>
      </c>
      <c r="L48" s="3940">
        <v>
4752</v>
      </c>
      <c r="M48" s="3940">
        <v>
5653</v>
      </c>
      <c r="N48" s="3943">
        <v>
-3965</v>
      </c>
      <c r="O48" s="3943">
        <v>
-5190</v>
      </c>
      <c r="Q48" s="2037"/>
      <c r="R48" s="2037"/>
    </row>
    <row r="49" spans="1:22" s="32" customFormat="1" ht="18" customHeight="1">
      <c r="A49" s="3924">
        <v>
2</v>
      </c>
      <c r="B49" s="3939">
        <v>
20576</v>
      </c>
      <c r="C49" s="3940">
        <v>
25256</v>
      </c>
      <c r="D49" s="3940">
        <v>
5247</v>
      </c>
      <c r="E49" s="3940">
        <v>
5976</v>
      </c>
      <c r="F49" s="3940">
        <v>
10282</v>
      </c>
      <c r="G49" s="3940">
        <v>
12953</v>
      </c>
      <c r="H49" s="3940">
        <v>
537</v>
      </c>
      <c r="I49" s="3940">
        <v>
609</v>
      </c>
      <c r="J49" s="3940">
        <v>
643</v>
      </c>
      <c r="K49" s="3940">
        <v>
643</v>
      </c>
      <c r="L49" s="3940">
        <v>
3867</v>
      </c>
      <c r="M49" s="3940">
        <v>
5075</v>
      </c>
      <c r="N49" s="3943">
        <v>
-1999</v>
      </c>
      <c r="O49" s="3943">
        <v>
-2168</v>
      </c>
      <c r="Q49" s="2037"/>
      <c r="R49" s="2037"/>
    </row>
    <row r="50" spans="1:22" s="355" customFormat="1" ht="18" customHeight="1">
      <c r="A50" s="3929">
        <v>
3</v>
      </c>
      <c r="B50" s="3944">
        <f t="shared" ref="B50:O50" si="1">
SUM(B51:B62)</f>
        <v>
20979</v>
      </c>
      <c r="C50" s="3945">
        <f t="shared" si="1"/>
        <v>
25116</v>
      </c>
      <c r="D50" s="3945">
        <f t="shared" si="1"/>
        <v>
4852</v>
      </c>
      <c r="E50" s="3945">
        <f t="shared" si="1"/>
        <v>
5586</v>
      </c>
      <c r="F50" s="3945">
        <f t="shared" si="1"/>
        <v>
10580</v>
      </c>
      <c r="G50" s="3945">
        <f t="shared" si="1"/>
        <v>
13323</v>
      </c>
      <c r="H50" s="3945">
        <f t="shared" si="1"/>
        <v>
588</v>
      </c>
      <c r="I50" s="3945">
        <f t="shared" si="1"/>
        <v>
673</v>
      </c>
      <c r="J50" s="3945">
        <f t="shared" si="1"/>
        <v>
710</v>
      </c>
      <c r="K50" s="3945">
        <f t="shared" si="1"/>
        <v>
712</v>
      </c>
      <c r="L50" s="3945">
        <f t="shared" si="1"/>
        <v>
4249</v>
      </c>
      <c r="M50" s="3945">
        <f t="shared" si="1"/>
        <v>
4822</v>
      </c>
      <c r="N50" s="3945">
        <f t="shared" si="1"/>
        <v>
-3911</v>
      </c>
      <c r="O50" s="3945">
        <f t="shared" si="1"/>
        <v>
-3954</v>
      </c>
      <c r="Q50" s="2038"/>
      <c r="R50" s="2038"/>
    </row>
    <row r="51" spans="1:22" s="32" customFormat="1" ht="18" customHeight="1">
      <c r="A51" s="3932" t="s">
        <v>
192</v>
      </c>
      <c r="B51" s="3939">
        <v>
1438</v>
      </c>
      <c r="C51" s="3940">
        <v>
1785</v>
      </c>
      <c r="D51" s="3941">
        <v>
340</v>
      </c>
      <c r="E51" s="3941">
        <v>
365</v>
      </c>
      <c r="F51" s="3941">
        <v>
725</v>
      </c>
      <c r="G51" s="3941">
        <v>
890</v>
      </c>
      <c r="H51" s="3941">
        <v>
39</v>
      </c>
      <c r="I51" s="3941">
        <v>
46</v>
      </c>
      <c r="J51" s="3941">
        <v>
58</v>
      </c>
      <c r="K51" s="3941">
        <v>
58</v>
      </c>
      <c r="L51" s="3941">
        <v>
276</v>
      </c>
      <c r="M51" s="3941">
        <v>
426</v>
      </c>
      <c r="N51" s="3940">
        <v>
91</v>
      </c>
      <c r="O51" s="3940">
        <v>
81</v>
      </c>
      <c r="P51" s="2031"/>
      <c r="Q51" s="2037"/>
      <c r="R51" s="2037"/>
      <c r="S51" s="2031"/>
      <c r="T51" s="2031"/>
      <c r="U51" s="2031"/>
      <c r="V51" s="2031"/>
    </row>
    <row r="52" spans="1:22" s="32" customFormat="1" ht="18" customHeight="1">
      <c r="A52" s="3671">
        <v>
2</v>
      </c>
      <c r="B52" s="3939">
        <v>
1571</v>
      </c>
      <c r="C52" s="3940">
        <v>
1885</v>
      </c>
      <c r="D52" s="3941">
        <v>
376</v>
      </c>
      <c r="E52" s="3941">
        <v>
422</v>
      </c>
      <c r="F52" s="3941">
        <v>
790</v>
      </c>
      <c r="G52" s="3941">
        <v>
998</v>
      </c>
      <c r="H52" s="3941">
        <v>
50</v>
      </c>
      <c r="I52" s="3941">
        <v>
54</v>
      </c>
      <c r="J52" s="3941">
        <v>
58</v>
      </c>
      <c r="K52" s="3941">
        <v>
58</v>
      </c>
      <c r="L52" s="3941">
        <v>
297</v>
      </c>
      <c r="M52" s="3941">
        <v>
353</v>
      </c>
      <c r="N52" s="3940">
        <v>
-329</v>
      </c>
      <c r="O52" s="3940">
        <v>
-308</v>
      </c>
      <c r="P52" s="2031"/>
      <c r="Q52" s="2037"/>
      <c r="R52" s="2037"/>
      <c r="S52" s="2031"/>
      <c r="T52" s="2031"/>
      <c r="U52" s="2031"/>
      <c r="V52" s="2031"/>
    </row>
    <row r="53" spans="1:22" s="32" customFormat="1" ht="18" customHeight="1">
      <c r="A53" s="3671">
        <v>
3</v>
      </c>
      <c r="B53" s="3939">
        <v>
2196</v>
      </c>
      <c r="C53" s="3940">
        <v>
2603</v>
      </c>
      <c r="D53" s="3941">
        <v>
881</v>
      </c>
      <c r="E53" s="3941">
        <v>
934</v>
      </c>
      <c r="F53" s="3941">
        <v>
870</v>
      </c>
      <c r="G53" s="3941">
        <v>
1132</v>
      </c>
      <c r="H53" s="3941">
        <v>
58</v>
      </c>
      <c r="I53" s="3941">
        <v>
62</v>
      </c>
      <c r="J53" s="3941">
        <v>
65</v>
      </c>
      <c r="K53" s="3941">
        <v>
67</v>
      </c>
      <c r="L53" s="3941">
        <v>
322</v>
      </c>
      <c r="M53" s="3941">
        <v>
408</v>
      </c>
      <c r="N53" s="3940">
        <v>
-523</v>
      </c>
      <c r="O53" s="3940">
        <v>
-522</v>
      </c>
      <c r="P53" s="2031"/>
      <c r="Q53" s="2037"/>
      <c r="R53" s="2037"/>
      <c r="S53" s="2031"/>
      <c r="T53" s="2031"/>
      <c r="U53" s="2031"/>
      <c r="V53" s="2031"/>
    </row>
    <row r="54" spans="1:22" s="32" customFormat="1" ht="18" customHeight="1">
      <c r="A54" s="3671">
        <v>
4</v>
      </c>
      <c r="B54" s="3939">
        <v>
2051</v>
      </c>
      <c r="C54" s="3940">
        <v>
2509</v>
      </c>
      <c r="D54" s="3941">
        <v>
533</v>
      </c>
      <c r="E54" s="3941">
        <v>
663</v>
      </c>
      <c r="F54" s="3941">
        <v>
1146</v>
      </c>
      <c r="G54" s="3941">
        <v>
1429</v>
      </c>
      <c r="H54" s="3941">
        <v>
36</v>
      </c>
      <c r="I54" s="3941">
        <v>
39</v>
      </c>
      <c r="J54" s="3941">
        <v>
59</v>
      </c>
      <c r="K54" s="3941">
        <v>
59</v>
      </c>
      <c r="L54" s="3941">
        <v>
277</v>
      </c>
      <c r="M54" s="3941">
        <v>
319</v>
      </c>
      <c r="N54" s="3940">
        <v>
421</v>
      </c>
      <c r="O54" s="3940">
        <v>
631</v>
      </c>
      <c r="P54" s="2031"/>
      <c r="Q54" s="2037"/>
      <c r="R54" s="2037"/>
      <c r="S54" s="2031"/>
      <c r="T54" s="2031"/>
      <c r="U54" s="2031"/>
      <c r="V54" s="2031"/>
    </row>
    <row r="55" spans="1:22" s="32" customFormat="1" ht="18" customHeight="1">
      <c r="A55" s="3671">
        <v>
5</v>
      </c>
      <c r="B55" s="3939">
        <v>
1533</v>
      </c>
      <c r="C55" s="3940">
        <v>
1899</v>
      </c>
      <c r="D55" s="3941">
        <v>
356</v>
      </c>
      <c r="E55" s="3941">
        <v>
428</v>
      </c>
      <c r="F55" s="3941">
        <v>
822</v>
      </c>
      <c r="G55" s="3941">
        <v>
1033</v>
      </c>
      <c r="H55" s="3941">
        <v>
49</v>
      </c>
      <c r="I55" s="3941">
        <v>
51</v>
      </c>
      <c r="J55" s="3941">
        <v>
45</v>
      </c>
      <c r="K55" s="3941">
        <v>
45</v>
      </c>
      <c r="L55" s="3941">
        <v>
261</v>
      </c>
      <c r="M55" s="3941">
        <v>
342</v>
      </c>
      <c r="N55" s="3940">
        <v>
-261</v>
      </c>
      <c r="O55" s="3940">
        <v>
-377</v>
      </c>
      <c r="P55" s="2031"/>
      <c r="Q55" s="2037"/>
      <c r="R55" s="2037"/>
      <c r="S55" s="2031"/>
      <c r="T55" s="2031"/>
      <c r="U55" s="2031"/>
      <c r="V55" s="2031"/>
    </row>
    <row r="56" spans="1:22" s="32" customFormat="1" ht="18" customHeight="1">
      <c r="A56" s="3671">
        <v>
6</v>
      </c>
      <c r="B56" s="3939">
        <v>
2032</v>
      </c>
      <c r="C56" s="3940">
        <v>
2411</v>
      </c>
      <c r="D56" s="3941">
        <v>
390</v>
      </c>
      <c r="E56" s="3941">
        <v>
425</v>
      </c>
      <c r="F56" s="3941">
        <v>
1190</v>
      </c>
      <c r="G56" s="3941">
        <v>
1493</v>
      </c>
      <c r="H56" s="3941">
        <v>
48</v>
      </c>
      <c r="I56" s="3941">
        <v>
53</v>
      </c>
      <c r="J56" s="3941">
        <v>
60</v>
      </c>
      <c r="K56" s="3941">
        <v>
60</v>
      </c>
      <c r="L56" s="3941">
        <v>
344</v>
      </c>
      <c r="M56" s="3941">
        <v>
380</v>
      </c>
      <c r="N56" s="3940">
        <v>
-744</v>
      </c>
      <c r="O56" s="3940">
        <v>
-847</v>
      </c>
      <c r="P56" s="2031"/>
      <c r="Q56" s="2037"/>
      <c r="R56" s="2037"/>
      <c r="S56" s="2031"/>
      <c r="T56" s="2031"/>
      <c r="U56" s="2031"/>
      <c r="V56" s="2031"/>
    </row>
    <row r="57" spans="1:22" s="32" customFormat="1" ht="18" customHeight="1">
      <c r="A57" s="3671">
        <v>
7</v>
      </c>
      <c r="B57" s="3939">
        <v>
1591</v>
      </c>
      <c r="C57" s="3940">
        <v>
1941</v>
      </c>
      <c r="D57" s="3941">
        <v>
338</v>
      </c>
      <c r="E57" s="3941">
        <v>
399</v>
      </c>
      <c r="F57" s="3941">
        <v>
846</v>
      </c>
      <c r="G57" s="3941">
        <v>
1084</v>
      </c>
      <c r="H57" s="3941">
        <v>
39</v>
      </c>
      <c r="I57" s="3941">
        <v>
48</v>
      </c>
      <c r="J57" s="3941">
        <v>
53</v>
      </c>
      <c r="K57" s="3941">
        <v>
53</v>
      </c>
      <c r="L57" s="3941">
        <v>
315</v>
      </c>
      <c r="M57" s="3941">
        <v>
357</v>
      </c>
      <c r="N57" s="3940">
        <v>
-278</v>
      </c>
      <c r="O57" s="3940">
        <v>
-292</v>
      </c>
      <c r="P57" s="2031"/>
      <c r="Q57" s="2037"/>
      <c r="R57" s="2037"/>
      <c r="S57" s="2031"/>
      <c r="T57" s="2031"/>
      <c r="U57" s="2031"/>
      <c r="V57" s="2031"/>
    </row>
    <row r="58" spans="1:22" s="32" customFormat="1" ht="18" customHeight="1">
      <c r="A58" s="3671">
        <v>
8</v>
      </c>
      <c r="B58" s="3939">
        <v>
1637</v>
      </c>
      <c r="C58" s="3940">
        <v>
1989</v>
      </c>
      <c r="D58" s="3941">
        <v>
357</v>
      </c>
      <c r="E58" s="3941">
        <v>
448</v>
      </c>
      <c r="F58" s="3941">
        <v>
812</v>
      </c>
      <c r="G58" s="3941">
        <v>
1024</v>
      </c>
      <c r="H58" s="3941">
        <v>
50</v>
      </c>
      <c r="I58" s="3941">
        <v>
56</v>
      </c>
      <c r="J58" s="3941">
        <v>
57</v>
      </c>
      <c r="K58" s="3941">
        <v>
57</v>
      </c>
      <c r="L58" s="3941">
        <v>
361</v>
      </c>
      <c r="M58" s="3941">
        <v>
404</v>
      </c>
      <c r="N58" s="3940">
        <v>
-304</v>
      </c>
      <c r="O58" s="3940">
        <v>
-330</v>
      </c>
      <c r="P58" s="2031"/>
      <c r="Q58" s="2037"/>
      <c r="R58" s="2037"/>
      <c r="S58" s="2031"/>
      <c r="T58" s="2031"/>
      <c r="U58" s="2031"/>
      <c r="V58" s="2031"/>
    </row>
    <row r="59" spans="1:22" s="32" customFormat="1" ht="18" customHeight="1">
      <c r="A59" s="3671">
        <v>
9</v>
      </c>
      <c r="B59" s="3939">
        <v>
1936</v>
      </c>
      <c r="C59" s="3940">
        <v>
2276</v>
      </c>
      <c r="D59" s="3941">
        <v>
332</v>
      </c>
      <c r="E59" s="3941">
        <v>
374</v>
      </c>
      <c r="F59" s="3941">
        <v>
1098</v>
      </c>
      <c r="G59" s="3941">
        <v>
1355</v>
      </c>
      <c r="H59" s="3941">
        <v>
44</v>
      </c>
      <c r="I59" s="3941">
        <v>
49</v>
      </c>
      <c r="J59" s="3941">
        <v>
66</v>
      </c>
      <c r="K59" s="3941">
        <v>
66</v>
      </c>
      <c r="L59" s="3941">
        <v>
396</v>
      </c>
      <c r="M59" s="3941">
        <v>
432</v>
      </c>
      <c r="N59" s="3940">
        <v>
-670</v>
      </c>
      <c r="O59" s="3940">
        <v>
-696</v>
      </c>
      <c r="P59" s="2031"/>
      <c r="Q59" s="2037"/>
      <c r="R59" s="2037"/>
      <c r="S59" s="2031"/>
      <c r="T59" s="2031"/>
      <c r="U59" s="2031"/>
      <c r="V59" s="2031"/>
    </row>
    <row r="60" spans="1:22" s="32" customFormat="1" ht="18" customHeight="1">
      <c r="A60" s="3671">
        <v>
10</v>
      </c>
      <c r="B60" s="3939">
        <v>
1664</v>
      </c>
      <c r="C60" s="3940">
        <v>
2005</v>
      </c>
      <c r="D60" s="3941">
        <v>
334</v>
      </c>
      <c r="E60" s="3941">
        <v>
413</v>
      </c>
      <c r="F60" s="3941">
        <v>
768</v>
      </c>
      <c r="G60" s="3941">
        <v>
965</v>
      </c>
      <c r="H60" s="3941">
        <v>
56</v>
      </c>
      <c r="I60" s="3941">
        <v>
67</v>
      </c>
      <c r="J60" s="3941">
        <v>
69</v>
      </c>
      <c r="K60" s="3941">
        <v>
69</v>
      </c>
      <c r="L60" s="3941">
        <v>
437</v>
      </c>
      <c r="M60" s="3941">
        <v>
491</v>
      </c>
      <c r="N60" s="3940">
        <v>
-276</v>
      </c>
      <c r="O60" s="3940">
        <v>
-279</v>
      </c>
      <c r="P60" s="2031"/>
      <c r="Q60" s="2037"/>
      <c r="R60" s="2037"/>
      <c r="S60" s="2031"/>
      <c r="T60" s="2031"/>
      <c r="U60" s="2031"/>
      <c r="V60" s="2031"/>
    </row>
    <row r="61" spans="1:22" s="32" customFormat="1" ht="18" customHeight="1">
      <c r="A61" s="3671">
        <v>
11</v>
      </c>
      <c r="B61" s="3939">
        <v>
1710</v>
      </c>
      <c r="C61" s="3940">
        <v>
2036</v>
      </c>
      <c r="D61" s="3941">
        <v>
344</v>
      </c>
      <c r="E61" s="3941">
        <v>
369</v>
      </c>
      <c r="F61" s="3941">
        <v>
809</v>
      </c>
      <c r="G61" s="3941">
        <v>
1040</v>
      </c>
      <c r="H61" s="3941">
        <v>
56</v>
      </c>
      <c r="I61" s="3941">
        <v>
76</v>
      </c>
      <c r="J61" s="3941">
        <v>
67</v>
      </c>
      <c r="K61" s="3941">
        <v>
67</v>
      </c>
      <c r="L61" s="3941">
        <v>
434</v>
      </c>
      <c r="M61" s="3941">
        <v>
484</v>
      </c>
      <c r="N61" s="3940">
        <v>
-532</v>
      </c>
      <c r="O61" s="3940">
        <v>
-616</v>
      </c>
      <c r="P61" s="2031"/>
      <c r="Q61" s="2037"/>
      <c r="R61" s="2037"/>
      <c r="S61" s="2031"/>
      <c r="T61" s="2031"/>
      <c r="U61" s="2031"/>
      <c r="V61" s="2031"/>
    </row>
    <row r="62" spans="1:22" s="32" customFormat="1" ht="18" customHeight="1">
      <c r="A62" s="3933">
        <v>
12</v>
      </c>
      <c r="B62" s="3946">
        <v>
1620</v>
      </c>
      <c r="C62" s="3947">
        <v>
1777</v>
      </c>
      <c r="D62" s="3948">
        <v>
271</v>
      </c>
      <c r="E62" s="3948">
        <v>
346</v>
      </c>
      <c r="F62" s="3948">
        <v>
704</v>
      </c>
      <c r="G62" s="3948">
        <v>
880</v>
      </c>
      <c r="H62" s="3948">
        <v>
63</v>
      </c>
      <c r="I62" s="3948">
        <v>
72</v>
      </c>
      <c r="J62" s="3948">
        <v>
53</v>
      </c>
      <c r="K62" s="3948">
        <v>
53</v>
      </c>
      <c r="L62" s="3948">
        <v>
529</v>
      </c>
      <c r="M62" s="3948">
        <v>
426</v>
      </c>
      <c r="N62" s="3949">
        <v>
-506</v>
      </c>
      <c r="O62" s="3949">
        <v>
-399</v>
      </c>
      <c r="P62" s="2031"/>
      <c r="Q62" s="2037"/>
      <c r="R62" s="2037"/>
      <c r="S62" s="2031"/>
      <c r="T62" s="2031"/>
      <c r="U62" s="2031"/>
      <c r="V62" s="2031"/>
    </row>
    <row r="63" spans="1:22">
      <c r="A63" s="2034"/>
      <c r="B63" s="2034"/>
      <c r="C63" s="2036"/>
      <c r="D63" s="2034"/>
      <c r="E63" s="2035"/>
      <c r="F63" s="2034"/>
      <c r="G63" s="2034"/>
    </row>
    <row r="64" spans="1:22" ht="25.5">
      <c r="A64" s="1073" t="s">
        <v>
9396</v>
      </c>
    </row>
  </sheetData>
  <mergeCells count="28">
    <mergeCell ref="F20:G20"/>
    <mergeCell ref="H20:I20"/>
    <mergeCell ref="J20:J21"/>
    <mergeCell ref="A41:O41"/>
    <mergeCell ref="A43:A44"/>
    <mergeCell ref="B43:C43"/>
    <mergeCell ref="D43:E43"/>
    <mergeCell ref="F43:G43"/>
    <mergeCell ref="H43:I43"/>
    <mergeCell ref="J43:K43"/>
    <mergeCell ref="L43:M43"/>
    <mergeCell ref="N43:O43"/>
    <mergeCell ref="K20:L20"/>
    <mergeCell ref="A20:A21"/>
    <mergeCell ref="B20:C20"/>
    <mergeCell ref="D20:E20"/>
    <mergeCell ref="A18:O18"/>
    <mergeCell ref="A1:D1"/>
    <mergeCell ref="A2:D2"/>
    <mergeCell ref="C15:D16"/>
    <mergeCell ref="A7:A8"/>
    <mergeCell ref="B7:B8"/>
    <mergeCell ref="C7:E7"/>
    <mergeCell ref="G7:H7"/>
    <mergeCell ref="I7:J7"/>
    <mergeCell ref="A5:O5"/>
    <mergeCell ref="A3:O3"/>
    <mergeCell ref="K7:L7"/>
  </mergeCells>
  <phoneticPr fontId="25"/>
  <pageMargins left="0.70866141732283472" right="0.70866141732283472" top="0.74803149606299213" bottom="0.74803149606299213" header="0.31496062992125984" footer="0.3149606299212598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Z30"/>
  <sheetViews>
    <sheetView zoomScaleNormal="100" zoomScaleSheetLayoutView="100" workbookViewId="0">
      <selection activeCell="B23" sqref="B23"/>
    </sheetView>
  </sheetViews>
  <sheetFormatPr defaultColWidth="9" defaultRowHeight="14.25"/>
  <cols>
    <col min="1" max="1" width="15.75" style="24" customWidth="1"/>
    <col min="2" max="6" width="18.625" style="24" customWidth="1"/>
    <col min="7" max="7" width="16.625" style="24" customWidth="1"/>
    <col min="8" max="8" width="11.625" style="24" customWidth="1"/>
    <col min="9"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27" customFormat="1" ht="18.75">
      <c r="A3" s="4651" t="s">
        <v>
9392</v>
      </c>
      <c r="B3" s="4651"/>
      <c r="C3" s="4651"/>
      <c r="D3" s="4651"/>
      <c r="E3" s="4651"/>
      <c r="F3" s="4651"/>
      <c r="G3" s="4651"/>
    </row>
    <row r="4" spans="1:26" s="83" customFormat="1" ht="15" customHeight="1" thickBot="1">
      <c r="A4" s="1518"/>
      <c r="B4" s="1518"/>
      <c r="G4" s="119" t="s">
        <v>
5743</v>
      </c>
    </row>
    <row r="5" spans="1:26" ht="18" customHeight="1" thickTop="1">
      <c r="A5" s="4684" t="s">
        <v>
493</v>
      </c>
      <c r="B5" s="4570" t="s">
        <v>
501</v>
      </c>
      <c r="C5" s="4570" t="s">
        <v>
3302</v>
      </c>
      <c r="D5" s="4603" t="s">
        <v>
3301</v>
      </c>
      <c r="E5" s="4604"/>
      <c r="F5" s="4604"/>
      <c r="G5" s="4681" t="s">
        <v>
10249</v>
      </c>
      <c r="H5" s="1552"/>
    </row>
    <row r="6" spans="1:26" ht="18" customHeight="1">
      <c r="A6" s="4685"/>
      <c r="B6" s="4572"/>
      <c r="C6" s="4572"/>
      <c r="D6" s="1508" t="s">
        <v>
3300</v>
      </c>
      <c r="E6" s="1508" t="s">
        <v>
629</v>
      </c>
      <c r="F6" s="1508" t="s">
        <v>
3299</v>
      </c>
      <c r="G6" s="5224"/>
      <c r="H6" s="1552"/>
    </row>
    <row r="7" spans="1:26" s="83" customFormat="1" ht="18" customHeight="1">
      <c r="A7" s="41"/>
      <c r="B7" s="42" t="s">
        <v>
10477</v>
      </c>
      <c r="C7" s="42" t="s">
        <v>
10478</v>
      </c>
      <c r="D7" s="42" t="s">
        <v>
10478</v>
      </c>
      <c r="E7" s="42" t="s">
        <v>
10478</v>
      </c>
      <c r="F7" s="42" t="s">
        <v>
10478</v>
      </c>
      <c r="G7" s="42" t="s">
        <v>
10478</v>
      </c>
      <c r="H7" s="42"/>
      <c r="I7" s="42"/>
      <c r="J7" s="42"/>
      <c r="K7" s="4551"/>
      <c r="L7" s="42"/>
    </row>
    <row r="8" spans="1:26" s="277" customFormat="1" ht="18" customHeight="1">
      <c r="A8" s="1926" t="s">
        <v>
3298</v>
      </c>
      <c r="B8" s="4549"/>
      <c r="C8" s="4550"/>
      <c r="D8" s="4550"/>
      <c r="E8" s="4550"/>
      <c r="F8" s="4550"/>
      <c r="G8" s="601"/>
      <c r="H8" s="2022"/>
    </row>
    <row r="9" spans="1:26" ht="18" customHeight="1">
      <c r="A9" s="17" t="s">
        <v>
4478</v>
      </c>
      <c r="B9" s="482">
        <v>
1836898</v>
      </c>
      <c r="C9" s="604">
        <v>
36356341277</v>
      </c>
      <c r="D9" s="604">
        <v>
26482219400</v>
      </c>
      <c r="E9" s="604">
        <v>
8043387616</v>
      </c>
      <c r="F9" s="604">
        <v>
1830734261</v>
      </c>
      <c r="G9" s="604">
        <v>
19792</v>
      </c>
      <c r="H9" s="575"/>
    </row>
    <row r="10" spans="1:26" s="363" customFormat="1" ht="18" customHeight="1">
      <c r="A10" s="17">
        <v>
30</v>
      </c>
      <c r="B10" s="482">
        <v>
1774618</v>
      </c>
      <c r="C10" s="604">
        <v>
35539582115</v>
      </c>
      <c r="D10" s="604">
        <v>
25875639419</v>
      </c>
      <c r="E10" s="604">
        <v>
8419663862</v>
      </c>
      <c r="F10" s="604">
        <v>
1244278834</v>
      </c>
      <c r="G10" s="604">
        <v>
20027</v>
      </c>
      <c r="H10" s="1555"/>
    </row>
    <row r="11" spans="1:26" ht="18" customHeight="1">
      <c r="A11" s="17" t="s">
        <v>
465</v>
      </c>
      <c r="B11" s="482">
        <v>
1688932</v>
      </c>
      <c r="C11" s="604">
        <v>
34061672185</v>
      </c>
      <c r="D11" s="604">
        <v>
24853202943</v>
      </c>
      <c r="E11" s="604">
        <v>
8152507179</v>
      </c>
      <c r="F11" s="604">
        <v>
1055962063</v>
      </c>
      <c r="G11" s="604">
        <v>
20168</v>
      </c>
      <c r="H11" s="1555"/>
    </row>
    <row r="12" spans="1:26" s="363" customFormat="1" ht="18" customHeight="1">
      <c r="A12" s="18">
        <v>
2</v>
      </c>
      <c r="B12" s="482">
        <v>
1480588</v>
      </c>
      <c r="C12" s="604">
        <v>
32668591879</v>
      </c>
      <c r="D12" s="604">
        <v>
23896791181</v>
      </c>
      <c r="E12" s="604">
        <v>
7793039592</v>
      </c>
      <c r="F12" s="604">
        <v>
978761106</v>
      </c>
      <c r="G12" s="604">
        <v>
22065</v>
      </c>
      <c r="H12" s="1555"/>
    </row>
    <row r="13" spans="1:26" s="355" customFormat="1" ht="18" customHeight="1">
      <c r="A13" s="359">
        <v>
3</v>
      </c>
      <c r="B13" s="4440">
        <v>
1564394</v>
      </c>
      <c r="C13" s="4441">
        <v>
34803168722</v>
      </c>
      <c r="D13" s="4441">
        <v>
25518916528</v>
      </c>
      <c r="E13" s="4441">
        <v>
8120585868</v>
      </c>
      <c r="F13" s="4441">
        <v>
1163666326</v>
      </c>
      <c r="G13" s="4441">
        <v>
22247</v>
      </c>
      <c r="H13" s="2020"/>
    </row>
    <row r="14" spans="1:26" s="277" customFormat="1" ht="18" customHeight="1">
      <c r="A14" s="2023" t="s">
        <v>
3297</v>
      </c>
      <c r="B14" s="4438"/>
      <c r="C14" s="4439"/>
      <c r="D14" s="4439"/>
      <c r="E14" s="4439"/>
      <c r="F14" s="4439"/>
      <c r="G14" s="601"/>
      <c r="H14" s="2022"/>
    </row>
    <row r="15" spans="1:26" ht="18" customHeight="1">
      <c r="A15" s="17" t="s">
        <v>
4478</v>
      </c>
      <c r="B15" s="482">
        <v>
75050</v>
      </c>
      <c r="C15" s="604">
        <v>
820406867</v>
      </c>
      <c r="D15" s="604">
        <v>
598894379</v>
      </c>
      <c r="E15" s="604">
        <v>
176806199</v>
      </c>
      <c r="F15" s="604">
        <v>
44706289</v>
      </c>
      <c r="G15" s="604">
        <v>
10931</v>
      </c>
      <c r="H15" s="575"/>
    </row>
    <row r="16" spans="1:26" s="363" customFormat="1" ht="18" customHeight="1">
      <c r="A16" s="17">
        <v>
30</v>
      </c>
      <c r="B16" s="482">
        <v>
66649</v>
      </c>
      <c r="C16" s="604">
        <v>
734702469</v>
      </c>
      <c r="D16" s="604">
        <v>
531865124</v>
      </c>
      <c r="E16" s="604">
        <v>
185904737</v>
      </c>
      <c r="F16" s="604">
        <v>
16932608</v>
      </c>
      <c r="G16" s="604">
        <v>
11023</v>
      </c>
      <c r="H16" s="1555"/>
    </row>
    <row r="17" spans="1:9" s="1962" customFormat="1" ht="18" customHeight="1">
      <c r="A17" s="17" t="s">
        <v>
465</v>
      </c>
      <c r="B17" s="482">
        <v>
60705</v>
      </c>
      <c r="C17" s="604">
        <v>
655448731</v>
      </c>
      <c r="D17" s="604">
        <v>
477944944</v>
      </c>
      <c r="E17" s="604">
        <v>
167024268</v>
      </c>
      <c r="F17" s="604">
        <v>
10479519</v>
      </c>
      <c r="G17" s="604">
        <v>
10797</v>
      </c>
      <c r="H17" s="2021"/>
    </row>
    <row r="18" spans="1:9" s="363" customFormat="1" ht="18" customHeight="1">
      <c r="A18" s="18">
        <v>
2</v>
      </c>
      <c r="B18" s="482">
        <v>
48907</v>
      </c>
      <c r="C18" s="604">
        <v>
538714068</v>
      </c>
      <c r="D18" s="604">
        <v>
392965001</v>
      </c>
      <c r="E18" s="604">
        <v>
138000761</v>
      </c>
      <c r="F18" s="604">
        <v>
7748306</v>
      </c>
      <c r="G18" s="604">
        <v>
11015</v>
      </c>
      <c r="H18" s="1555"/>
    </row>
    <row r="19" spans="1:9" s="355" customFormat="1" ht="18" customHeight="1">
      <c r="A19" s="359">
        <v>
3</v>
      </c>
      <c r="B19" s="4252">
        <v>
50993</v>
      </c>
      <c r="C19" s="4442">
        <v>
563042338</v>
      </c>
      <c r="D19" s="4442">
        <v>
410865477</v>
      </c>
      <c r="E19" s="4442">
        <v>
148582234</v>
      </c>
      <c r="F19" s="4442">
        <v>
3594627</v>
      </c>
      <c r="G19" s="4441">
        <v>
11042</v>
      </c>
      <c r="H19" s="2020"/>
    </row>
    <row r="20" spans="1:9" s="83" customFormat="1" ht="15" customHeight="1">
      <c r="A20" s="84"/>
      <c r="B20" s="1540"/>
    </row>
    <row r="21" spans="1:9" s="127" customFormat="1" ht="19.899999999999999" customHeight="1">
      <c r="A21" s="4651" t="s">
        <v>
3317</v>
      </c>
      <c r="B21" s="4651"/>
      <c r="C21" s="4651"/>
      <c r="D21" s="4651"/>
      <c r="E21" s="4651"/>
      <c r="F21" s="4651"/>
      <c r="G21" s="4651"/>
    </row>
    <row r="22" spans="1:9" s="83" customFormat="1" ht="15" customHeight="1" thickBot="1">
      <c r="A22" s="35" t="s">
        <v>
9288</v>
      </c>
      <c r="B22" s="373"/>
      <c r="C22" s="1246"/>
      <c r="D22" s="1246"/>
      <c r="E22" s="1246"/>
      <c r="F22" s="1246"/>
      <c r="G22" s="1606" t="s">
        <v>
5743</v>
      </c>
    </row>
    <row r="23" spans="1:9" ht="18" customHeight="1" thickTop="1">
      <c r="A23" s="1501" t="s">
        <v>
493</v>
      </c>
      <c r="B23" s="2054" t="s">
        <v>
3316</v>
      </c>
      <c r="C23" s="2053" t="s">
        <v>
3298</v>
      </c>
      <c r="D23" s="2052" t="s">
        <v>
3297</v>
      </c>
      <c r="E23" s="2052" t="s">
        <v>
3315</v>
      </c>
      <c r="F23" s="2052" t="s">
        <v>
3314</v>
      </c>
      <c r="G23" s="1519" t="s">
        <v>
3313</v>
      </c>
      <c r="H23" s="124"/>
    </row>
    <row r="24" spans="1:9" ht="18" customHeight="1">
      <c r="A24" s="17" t="s">
        <v>
4478</v>
      </c>
      <c r="B24" s="4376">
        <v>
30888938747</v>
      </c>
      <c r="C24" s="4377">
        <v>
26482219400</v>
      </c>
      <c r="D24" s="4377">
        <v>
598894379</v>
      </c>
      <c r="E24" s="4377">
        <v>
196140000</v>
      </c>
      <c r="F24" s="4377">
        <v>
42770000</v>
      </c>
      <c r="G24" s="4377">
        <v>
3568914968</v>
      </c>
      <c r="H24" s="2051"/>
      <c r="I24" s="2051"/>
    </row>
    <row r="25" spans="1:9" ht="18" customHeight="1">
      <c r="A25" s="17">
        <v>
30</v>
      </c>
      <c r="B25" s="4376">
        <v>
30218676734</v>
      </c>
      <c r="C25" s="4377">
        <v>
25875639419</v>
      </c>
      <c r="D25" s="4377">
        <v>
531865124</v>
      </c>
      <c r="E25" s="4377">
        <v>
185640000</v>
      </c>
      <c r="F25" s="4377">
        <v>
41650000</v>
      </c>
      <c r="G25" s="4377">
        <v>
3583882191</v>
      </c>
      <c r="H25" s="2051"/>
      <c r="I25" s="2051"/>
    </row>
    <row r="26" spans="1:9" ht="18" customHeight="1">
      <c r="A26" s="17" t="s">
        <v>
465</v>
      </c>
      <c r="B26" s="4377">
        <v>
29073424716</v>
      </c>
      <c r="C26" s="4377">
        <v>
24853202943</v>
      </c>
      <c r="D26" s="4377">
        <v>
477944944</v>
      </c>
      <c r="E26" s="4377">
        <v>
171360000</v>
      </c>
      <c r="F26" s="4377">
        <v>
38220000</v>
      </c>
      <c r="G26" s="4377">
        <v>
3532696829</v>
      </c>
      <c r="H26" s="2051"/>
      <c r="I26" s="2051"/>
    </row>
    <row r="27" spans="1:9" s="363" customFormat="1" ht="18" customHeight="1">
      <c r="A27" s="2050">
        <v>
2</v>
      </c>
      <c r="B27" s="4378">
        <v>
28056092469</v>
      </c>
      <c r="C27" s="4379">
        <v>
23896791181</v>
      </c>
      <c r="D27" s="4379">
        <v>
392965001</v>
      </c>
      <c r="E27" s="4379">
        <v>
140280000</v>
      </c>
      <c r="F27" s="4379">
        <v>
39760000</v>
      </c>
      <c r="G27" s="4379">
        <v>
3586296287</v>
      </c>
      <c r="H27" s="2002"/>
      <c r="I27" s="2002"/>
    </row>
    <row r="28" spans="1:9" s="355" customFormat="1" ht="18" customHeight="1">
      <c r="A28" s="2049">
        <v>
3</v>
      </c>
      <c r="B28" s="4380">
        <f>
SUM(C28:G28)</f>
        <v>
29850038060</v>
      </c>
      <c r="C28" s="4381">
        <v>
25518916528</v>
      </c>
      <c r="D28" s="4381">
        <v>
410865477</v>
      </c>
      <c r="E28" s="4381">
        <v>
126840000</v>
      </c>
      <c r="F28" s="4381">
        <v>
42980000</v>
      </c>
      <c r="G28" s="4381">
        <v>
3750436055</v>
      </c>
      <c r="H28" s="2048"/>
      <c r="I28" s="2048"/>
    </row>
    <row r="29" spans="1:9" s="83" customFormat="1" ht="15" customHeight="1">
      <c r="A29" s="548" t="s">
        <v>
3312</v>
      </c>
      <c r="B29" s="2047"/>
      <c r="C29" s="2047"/>
      <c r="D29" s="2046"/>
      <c r="E29" s="2046"/>
      <c r="F29" s="2046"/>
      <c r="G29" s="2046"/>
    </row>
    <row r="30" spans="1:9">
      <c r="A30" s="2045"/>
      <c r="B30" s="2044"/>
      <c r="C30" s="2044"/>
      <c r="D30" s="2043"/>
      <c r="E30" s="2043"/>
      <c r="F30" s="2043"/>
      <c r="G30" s="2043"/>
    </row>
  </sheetData>
  <mergeCells count="9">
    <mergeCell ref="A21:G21"/>
    <mergeCell ref="A1:D1"/>
    <mergeCell ref="A2:D2"/>
    <mergeCell ref="A3:G3"/>
    <mergeCell ref="A5:A6"/>
    <mergeCell ref="B5:B6"/>
    <mergeCell ref="C5:C6"/>
    <mergeCell ref="D5:F5"/>
    <mergeCell ref="G5:G6"/>
  </mergeCells>
  <phoneticPr fontId="25"/>
  <pageMargins left="0.70866141732283472" right="0.70866141732283472" top="0.74803149606299213" bottom="0.74803149606299213" header="0.31496062992125984" footer="0.3149606299212598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pageSetUpPr fitToPage="1"/>
  </sheetPr>
  <dimension ref="A1:Z14"/>
  <sheetViews>
    <sheetView zoomScaleNormal="100" zoomScaleSheetLayoutView="100" workbookViewId="0">
      <selection activeCell="B23" sqref="B23"/>
    </sheetView>
  </sheetViews>
  <sheetFormatPr defaultColWidth="9" defaultRowHeight="14.25"/>
  <cols>
    <col min="1" max="1" width="15.75" style="24" customWidth="1"/>
    <col min="2" max="6" width="20.625" style="24" customWidth="1"/>
    <col min="7" max="7" width="11.125" style="24" customWidth="1"/>
    <col min="8" max="8" width="13.375" style="24" customWidth="1"/>
    <col min="9"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5384"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07" customFormat="1" ht="25.9" customHeight="1">
      <c r="A3" s="5353" t="s">
        <v>
6937</v>
      </c>
      <c r="B3" s="5353"/>
      <c r="C3" s="5353"/>
      <c r="D3" s="5353"/>
      <c r="E3" s="5353"/>
      <c r="F3" s="5353"/>
    </row>
    <row r="4" spans="1:26" s="83" customFormat="1" ht="15" customHeight="1">
      <c r="A4" s="1568"/>
      <c r="B4" s="1568"/>
      <c r="C4" s="1568"/>
      <c r="D4" s="1568"/>
      <c r="E4" s="1568"/>
      <c r="F4" s="1568"/>
    </row>
    <row r="5" spans="1:26" s="83" customFormat="1" ht="15" customHeight="1" thickBot="1">
      <c r="A5" s="1566"/>
      <c r="B5" s="1566"/>
      <c r="C5" s="1567"/>
      <c r="D5" s="1567"/>
      <c r="E5" s="1567"/>
      <c r="F5" s="1606"/>
    </row>
    <row r="6" spans="1:26" ht="18" customHeight="1" thickTop="1">
      <c r="A6" s="1574" t="s">
        <v>
493</v>
      </c>
      <c r="B6" s="2060" t="s">
        <v>
720</v>
      </c>
      <c r="C6" s="2060" t="s">
        <v>
10250</v>
      </c>
      <c r="D6" s="2060" t="s">
        <v>
10251</v>
      </c>
      <c r="E6" s="2060" t="s">
        <v>
20</v>
      </c>
      <c r="F6" s="1572" t="s">
        <v>
3319</v>
      </c>
    </row>
    <row r="7" spans="1:26" s="49" customFormat="1" ht="18" customHeight="1">
      <c r="A7" s="41"/>
      <c r="B7" s="42" t="s">
        <v>
641</v>
      </c>
      <c r="C7" s="42" t="s">
        <v>
10478</v>
      </c>
      <c r="D7" s="42" t="s">
        <v>
641</v>
      </c>
      <c r="E7" s="42" t="s">
        <v>
10479</v>
      </c>
      <c r="F7" s="42" t="s">
        <v>
4</v>
      </c>
      <c r="G7" s="42"/>
      <c r="H7" s="42"/>
      <c r="I7" s="42"/>
      <c r="J7" s="42"/>
      <c r="K7" s="42"/>
      <c r="L7" s="42"/>
    </row>
    <row r="8" spans="1:26" ht="18" customHeight="1">
      <c r="A8" s="2059" t="s">
        <v>
4478</v>
      </c>
      <c r="B8" s="2058">
        <v>
12163453689</v>
      </c>
      <c r="C8" s="2057">
        <v>
166152</v>
      </c>
      <c r="D8" s="2057">
        <v>
111057</v>
      </c>
      <c r="E8" s="2057">
        <v>
73207</v>
      </c>
      <c r="F8" s="2057">
        <v>
109524</v>
      </c>
    </row>
    <row r="9" spans="1:26" ht="18" customHeight="1">
      <c r="A9" s="2059">
        <v>
30</v>
      </c>
      <c r="B9" s="2058">
        <v>
11956060879</v>
      </c>
      <c r="C9" s="2057">
        <v>
168298</v>
      </c>
      <c r="D9" s="2057">
        <v>
114184</v>
      </c>
      <c r="E9" s="2057">
        <v>
71041</v>
      </c>
      <c r="F9" s="2057">
        <v>
104709</v>
      </c>
    </row>
    <row r="10" spans="1:26" ht="18" customHeight="1">
      <c r="A10" s="2059" t="s">
        <v>
465</v>
      </c>
      <c r="B10" s="2058">
        <v>
11522116920</v>
      </c>
      <c r="C10" s="2057">
        <v>
166849.36965115773</v>
      </c>
      <c r="D10" s="2057">
        <v>
115157.8323921843</v>
      </c>
      <c r="E10" s="2057">
        <v>
69057</v>
      </c>
      <c r="F10" s="2057">
        <v>
100055</v>
      </c>
    </row>
    <row r="11" spans="1:26" s="363" customFormat="1" ht="18" customHeight="1">
      <c r="A11" s="2050">
        <v>
2</v>
      </c>
      <c r="B11" s="2058">
        <v>
10982402113</v>
      </c>
      <c r="C11" s="2057">
        <v>
160919</v>
      </c>
      <c r="D11" s="2057">
        <v>
111855</v>
      </c>
      <c r="E11" s="2057">
        <v>
68248</v>
      </c>
      <c r="F11" s="2057">
        <v>
98184</v>
      </c>
    </row>
    <row r="12" spans="1:26" s="355" customFormat="1" ht="18" customHeight="1">
      <c r="A12" s="2049">
        <v>
3</v>
      </c>
      <c r="B12" s="2056">
        <v>
10645243273</v>
      </c>
      <c r="C12" s="2055">
        <v>
161462.81318064613</v>
      </c>
      <c r="D12" s="2055">
        <v>
113537.15094923208</v>
      </c>
      <c r="E12" s="2055">
        <v>
65930</v>
      </c>
      <c r="F12" s="2055">
        <v>
93760</v>
      </c>
    </row>
    <row r="13" spans="1:26" s="83" customFormat="1" ht="15" customHeight="1">
      <c r="A13" s="1537" t="s">
        <v>
3318</v>
      </c>
      <c r="B13" s="1537"/>
      <c r="C13" s="1537"/>
      <c r="D13" s="1537"/>
      <c r="E13" s="1537"/>
      <c r="F13" s="1537"/>
    </row>
    <row r="14" spans="1:26" s="83" customFormat="1" ht="15" customHeight="1">
      <c r="A14" s="83" t="s">
        <v>
3312</v>
      </c>
    </row>
  </sheetData>
  <mergeCells count="3">
    <mergeCell ref="A3:F3"/>
    <mergeCell ref="A1:D1"/>
    <mergeCell ref="A2:D2"/>
  </mergeCells>
  <phoneticPr fontId="25"/>
  <pageMargins left="0.70866141732283472" right="0.70866141732283472" top="0.74803149606299213" bottom="0.74803149606299213" header="0.31496062992125984" footer="0.3149606299212598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pageSetUpPr fitToPage="1"/>
  </sheetPr>
  <dimension ref="A1:C12"/>
  <sheetViews>
    <sheetView zoomScaleNormal="100" zoomScaleSheetLayoutView="100" workbookViewId="0">
      <selection activeCell="B23" sqref="B23"/>
    </sheetView>
  </sheetViews>
  <sheetFormatPr defaultColWidth="9" defaultRowHeight="13.5"/>
  <cols>
    <col min="1" max="1" width="22.625" style="79" customWidth="1"/>
    <col min="2" max="2" width="43.125" style="78" customWidth="1"/>
    <col min="3" max="3" width="60.2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6938</v>
      </c>
      <c r="B3" s="4574"/>
      <c r="C3" s="4574"/>
    </row>
    <row r="4" spans="1:3" s="82" customFormat="1" ht="15" customHeight="1">
      <c r="A4" s="104"/>
      <c r="B4" s="104"/>
    </row>
    <row r="5" spans="1:3" s="82" customFormat="1" ht="15" customHeight="1" thickBot="1">
      <c r="A5" s="2956" t="s">
        <v>
4045</v>
      </c>
      <c r="B5" s="2971" t="s">
        <v>
4131</v>
      </c>
    </row>
    <row r="6" spans="1:3" s="85" customFormat="1" ht="18" customHeight="1" thickTop="1">
      <c r="A6" s="2951" t="s">
        <v>
2305</v>
      </c>
      <c r="B6" s="2949" t="s">
        <v>
5890</v>
      </c>
    </row>
    <row r="7" spans="1:3" s="85" customFormat="1" ht="18" customHeight="1">
      <c r="A7" s="94" t="s">
        <v>
4103</v>
      </c>
      <c r="B7" s="97">
        <v>
54923</v>
      </c>
    </row>
    <row r="8" spans="1:3" s="85" customFormat="1" ht="18" customHeight="1">
      <c r="A8" s="94">
        <v>
30</v>
      </c>
      <c r="B8" s="97">
        <v>
56541</v>
      </c>
    </row>
    <row r="9" spans="1:3" s="85" customFormat="1" ht="18" customHeight="1">
      <c r="A9" s="94" t="s">
        <v>
465</v>
      </c>
      <c r="B9" s="97">
        <v>
57319</v>
      </c>
    </row>
    <row r="10" spans="1:3" s="85" customFormat="1" ht="18" customHeight="1">
      <c r="A10" s="94">
        <v>
2</v>
      </c>
      <c r="B10" s="97">
        <v>
57064</v>
      </c>
    </row>
    <row r="11" spans="1:3" s="91" customFormat="1" ht="18" customHeight="1">
      <c r="A11" s="417">
        <v>
3</v>
      </c>
      <c r="B11" s="274">
        <v>
57937</v>
      </c>
    </row>
    <row r="12" spans="1:3" s="105" customFormat="1" ht="15" customHeight="1">
      <c r="A12" s="3077" t="s">
        <v>
5891</v>
      </c>
      <c r="B12"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17"/>
  <sheetViews>
    <sheetView zoomScale="85" zoomScaleNormal="85" zoomScaleSheetLayoutView="85" workbookViewId="0">
      <selection activeCell="B23" sqref="B23"/>
    </sheetView>
  </sheetViews>
  <sheetFormatPr defaultColWidth="9" defaultRowHeight="14.25"/>
  <cols>
    <col min="1" max="2" width="10.625" style="24" customWidth="1"/>
    <col min="3" max="3" width="7.625" style="24" customWidth="1"/>
    <col min="4" max="4" width="9.625" style="24" customWidth="1"/>
    <col min="5" max="5" width="7.625" style="24" customWidth="1"/>
    <col min="6" max="6" width="9.625" style="24" customWidth="1"/>
    <col min="7" max="7" width="7.625" style="24" customWidth="1"/>
    <col min="8" max="8" width="9.625" style="24" customWidth="1"/>
    <col min="9" max="9" width="7.625" style="24" customWidth="1"/>
    <col min="10" max="10" width="9.625" style="24" customWidth="1"/>
    <col min="11" max="11" width="7.625" style="24" customWidth="1"/>
    <col min="12" max="12" width="9.625" style="24" customWidth="1"/>
    <col min="13" max="13" width="7.625" style="24" customWidth="1"/>
    <col min="14" max="14" width="9.625" style="24" customWidth="1"/>
    <col min="15" max="15" width="7.625" style="24" customWidth="1"/>
    <col min="16" max="16" width="9.625" style="24" customWidth="1"/>
    <col min="17" max="17" width="7.625" style="24" customWidth="1"/>
    <col min="18" max="18" width="9.625" style="24" customWidth="1"/>
    <col min="19" max="19" width="7.625" style="24" customWidth="1"/>
    <col min="20" max="20" width="9.625" style="24" customWidth="1"/>
    <col min="21" max="21" width="7.625" style="24" customWidth="1"/>
    <col min="22" max="22" width="9.625" style="24" customWidth="1"/>
    <col min="23" max="16384" width="9" style="24"/>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65" customFormat="1" ht="26.1" customHeight="1">
      <c r="A3" s="4574" t="s">
        <v>
9349</v>
      </c>
      <c r="B3" s="4574"/>
      <c r="C3" s="4574"/>
      <c r="D3" s="4574"/>
      <c r="E3" s="4574"/>
      <c r="F3" s="4574"/>
      <c r="G3" s="4574"/>
      <c r="H3" s="4574"/>
      <c r="I3" s="4574"/>
      <c r="J3" s="4574"/>
      <c r="K3" s="4574"/>
      <c r="L3" s="4574"/>
      <c r="M3" s="4574"/>
      <c r="N3" s="4574"/>
      <c r="O3" s="4574"/>
      <c r="P3" s="4574"/>
      <c r="Q3" s="4574"/>
      <c r="R3" s="4574"/>
      <c r="S3" s="4574"/>
      <c r="T3" s="4574"/>
      <c r="U3" s="4574"/>
      <c r="V3" s="4574"/>
    </row>
    <row r="4" spans="1:22" s="83" customFormat="1" ht="15" customHeight="1">
      <c r="A4" s="104"/>
      <c r="B4" s="104"/>
      <c r="C4" s="104"/>
      <c r="D4" s="104"/>
      <c r="E4" s="104"/>
      <c r="F4" s="104"/>
      <c r="G4" s="104"/>
      <c r="H4" s="104"/>
      <c r="I4" s="104"/>
      <c r="J4" s="104"/>
      <c r="K4" s="104"/>
      <c r="L4" s="104"/>
      <c r="M4" s="104"/>
      <c r="N4" s="104"/>
      <c r="O4" s="104"/>
      <c r="P4" s="104"/>
      <c r="Q4" s="104"/>
      <c r="R4" s="104"/>
      <c r="S4" s="104"/>
      <c r="T4" s="104"/>
      <c r="U4" s="104"/>
      <c r="V4" s="104"/>
    </row>
    <row r="5" spans="1:22" s="83" customFormat="1" ht="15" customHeight="1" thickBot="1">
      <c r="V5" s="2427" t="s">
        <v>
10488</v>
      </c>
    </row>
    <row r="6" spans="1:22" ht="18" customHeight="1" thickTop="1">
      <c r="A6" s="4699" t="s">
        <v>
287</v>
      </c>
      <c r="B6" s="4682" t="s">
        <v>
23</v>
      </c>
      <c r="C6" s="4604" t="s">
        <v>
507</v>
      </c>
      <c r="D6" s="4604"/>
      <c r="E6" s="4604"/>
      <c r="F6" s="4604"/>
      <c r="G6" s="4604"/>
      <c r="H6" s="4604"/>
      <c r="I6" s="4604"/>
      <c r="J6" s="4604"/>
      <c r="K6" s="4604"/>
      <c r="L6" s="4604"/>
      <c r="M6" s="4603" t="s">
        <v>
194</v>
      </c>
      <c r="N6" s="4604"/>
      <c r="O6" s="4604"/>
      <c r="P6" s="4604"/>
      <c r="Q6" s="4604"/>
      <c r="R6" s="4604"/>
      <c r="S6" s="4604"/>
      <c r="T6" s="4604"/>
      <c r="U6" s="4604"/>
      <c r="V6" s="4604"/>
    </row>
    <row r="7" spans="1:22" ht="18" customHeight="1">
      <c r="A7" s="4700"/>
      <c r="B7" s="4683"/>
      <c r="C7" s="4696" t="s">
        <v>
188</v>
      </c>
      <c r="D7" s="4697"/>
      <c r="E7" s="4609" t="s">
        <v>
506</v>
      </c>
      <c r="F7" s="4609"/>
      <c r="G7" s="4608" t="s">
        <v>
505</v>
      </c>
      <c r="H7" s="4609"/>
      <c r="I7" s="4608" t="s">
        <v>
504</v>
      </c>
      <c r="J7" s="4609"/>
      <c r="K7" s="4608" t="s">
        <v>
503</v>
      </c>
      <c r="L7" s="4609"/>
      <c r="M7" s="4608" t="s">
        <v>
23</v>
      </c>
      <c r="N7" s="4697"/>
      <c r="O7" s="4698" t="s">
        <v>
506</v>
      </c>
      <c r="P7" s="4698"/>
      <c r="Q7" s="4608" t="s">
        <v>
505</v>
      </c>
      <c r="R7" s="4609"/>
      <c r="S7" s="4608" t="s">
        <v>
504</v>
      </c>
      <c r="T7" s="4576"/>
      <c r="U7" s="4608" t="s">
        <v>
503</v>
      </c>
      <c r="V7" s="4609"/>
    </row>
    <row r="8" spans="1:22" ht="18" customHeight="1">
      <c r="A8" s="4701"/>
      <c r="B8" s="410" t="s">
        <v>
500</v>
      </c>
      <c r="C8" s="411" t="s">
        <v>
502</v>
      </c>
      <c r="D8" s="410" t="s">
        <v>
500</v>
      </c>
      <c r="E8" s="319" t="s">
        <v>
502</v>
      </c>
      <c r="F8" s="408" t="s">
        <v>
500</v>
      </c>
      <c r="G8" s="314" t="s">
        <v>
502</v>
      </c>
      <c r="H8" s="408" t="s">
        <v>
500</v>
      </c>
      <c r="I8" s="314" t="s">
        <v>
502</v>
      </c>
      <c r="J8" s="408" t="s">
        <v>
500</v>
      </c>
      <c r="K8" s="318" t="s">
        <v>
502</v>
      </c>
      <c r="L8" s="408" t="s">
        <v>
500</v>
      </c>
      <c r="M8" s="318" t="s">
        <v>
501</v>
      </c>
      <c r="N8" s="408" t="s">
        <v>
500</v>
      </c>
      <c r="O8" s="409" t="s">
        <v>
501</v>
      </c>
      <c r="P8" s="408" t="s">
        <v>
500</v>
      </c>
      <c r="Q8" s="318" t="s">
        <v>
501</v>
      </c>
      <c r="R8" s="408" t="s">
        <v>
500</v>
      </c>
      <c r="S8" s="318" t="s">
        <v>
501</v>
      </c>
      <c r="T8" s="408" t="s">
        <v>
500</v>
      </c>
      <c r="U8" s="318" t="s">
        <v>
501</v>
      </c>
      <c r="V8" s="408" t="s">
        <v>
500</v>
      </c>
    </row>
    <row r="9" spans="1:22" s="83" customFormat="1" ht="18" customHeight="1">
      <c r="A9" s="407"/>
      <c r="B9" s="193" t="s">
        <v>
475</v>
      </c>
      <c r="C9" s="119" t="s">
        <v>
499</v>
      </c>
      <c r="D9" s="119" t="s">
        <v>
475</v>
      </c>
      <c r="E9" s="119" t="s">
        <v>
499</v>
      </c>
      <c r="F9" s="119" t="s">
        <v>
475</v>
      </c>
      <c r="G9" s="119" t="s">
        <v>
499</v>
      </c>
      <c r="H9" s="119" t="s">
        <v>
475</v>
      </c>
      <c r="I9" s="119" t="s">
        <v>
499</v>
      </c>
      <c r="J9" s="119" t="s">
        <v>
475</v>
      </c>
      <c r="K9" s="119" t="s">
        <v>
499</v>
      </c>
      <c r="L9" s="119" t="s">
        <v>
475</v>
      </c>
      <c r="M9" s="119" t="s">
        <v>
498</v>
      </c>
      <c r="N9" s="406" t="s">
        <v>
475</v>
      </c>
      <c r="O9" s="119" t="s">
        <v>
498</v>
      </c>
      <c r="P9" s="406" t="s">
        <v>
475</v>
      </c>
      <c r="Q9" s="119" t="s">
        <v>
498</v>
      </c>
      <c r="R9" s="406" t="s">
        <v>
475</v>
      </c>
      <c r="S9" s="119" t="s">
        <v>
498</v>
      </c>
      <c r="T9" s="406" t="s">
        <v>
475</v>
      </c>
      <c r="U9" s="119" t="s">
        <v>
498</v>
      </c>
      <c r="V9" s="406" t="s">
        <v>
475</v>
      </c>
    </row>
    <row r="10" spans="1:22" s="405" customFormat="1" ht="18" customHeight="1">
      <c r="A10" s="403" t="s">
        <v>
4082</v>
      </c>
      <c r="B10" s="404">
        <v>
243464</v>
      </c>
      <c r="C10" s="400">
        <v>
4497</v>
      </c>
      <c r="D10" s="400">
        <v>
242266</v>
      </c>
      <c r="E10" s="400">
        <v>
420</v>
      </c>
      <c r="F10" s="400">
        <v>
46672</v>
      </c>
      <c r="G10" s="400">
        <v>
2498</v>
      </c>
      <c r="H10" s="400">
        <v>
80409</v>
      </c>
      <c r="I10" s="400">
        <v>
14</v>
      </c>
      <c r="J10" s="400">
        <v>
607</v>
      </c>
      <c r="K10" s="400">
        <v>
1565</v>
      </c>
      <c r="L10" s="400">
        <v>
114578</v>
      </c>
      <c r="M10" s="400">
        <v>
39</v>
      </c>
      <c r="N10" s="400">
        <v>
1198</v>
      </c>
      <c r="O10" s="400">
        <v>
6</v>
      </c>
      <c r="P10" s="400">
        <v>
150</v>
      </c>
      <c r="Q10" s="400">
        <v>
18</v>
      </c>
      <c r="R10" s="400">
        <v>
345</v>
      </c>
      <c r="S10" s="400">
        <v>
15</v>
      </c>
      <c r="T10" s="400">
        <v>
703</v>
      </c>
      <c r="U10" s="400" t="s">
        <v>
374</v>
      </c>
      <c r="V10" s="400" t="s">
        <v>
374</v>
      </c>
    </row>
    <row r="11" spans="1:22" s="405" customFormat="1" ht="18" customHeight="1">
      <c r="A11" s="403" t="s">
        <v>
367</v>
      </c>
      <c r="B11" s="400">
        <v>
301875</v>
      </c>
      <c r="C11" s="400">
        <v>
5221</v>
      </c>
      <c r="D11" s="400">
        <v>
298594</v>
      </c>
      <c r="E11" s="400">
        <v>
461</v>
      </c>
      <c r="F11" s="400">
        <v>
48874</v>
      </c>
      <c r="G11" s="400">
        <v>
2782</v>
      </c>
      <c r="H11" s="400">
        <v>
89309</v>
      </c>
      <c r="I11" s="400">
        <v>
34</v>
      </c>
      <c r="J11" s="400">
        <v>
1441</v>
      </c>
      <c r="K11" s="400">
        <v>
1944</v>
      </c>
      <c r="L11" s="400">
        <v>
158970</v>
      </c>
      <c r="M11" s="400">
        <v>
78</v>
      </c>
      <c r="N11" s="400">
        <v>
3281</v>
      </c>
      <c r="O11" s="400">
        <v>
4</v>
      </c>
      <c r="P11" s="400">
        <v>
69</v>
      </c>
      <c r="Q11" s="400">
        <v>
16</v>
      </c>
      <c r="R11" s="400">
        <v>
305</v>
      </c>
      <c r="S11" s="400">
        <v>
58</v>
      </c>
      <c r="T11" s="400">
        <v>
2907</v>
      </c>
      <c r="U11" s="400" t="s">
        <v>
374</v>
      </c>
      <c r="V11" s="400" t="s">
        <v>
374</v>
      </c>
    </row>
    <row r="12" spans="1:22" s="399" customFormat="1" ht="18" customHeight="1">
      <c r="A12" s="403" t="s">
        <v>
473</v>
      </c>
      <c r="B12" s="404">
        <v>
261031</v>
      </c>
      <c r="C12" s="400">
        <v>
4873</v>
      </c>
      <c r="D12" s="400">
        <v>
260085</v>
      </c>
      <c r="E12" s="400">
        <v>
447</v>
      </c>
      <c r="F12" s="400">
        <v>
49811</v>
      </c>
      <c r="G12" s="400">
        <v>
2364</v>
      </c>
      <c r="H12" s="400">
        <v>
81012</v>
      </c>
      <c r="I12" s="400">
        <v>
14</v>
      </c>
      <c r="J12" s="400">
        <v>
442</v>
      </c>
      <c r="K12" s="400">
        <v>
2048</v>
      </c>
      <c r="L12" s="400">
        <v>
128820</v>
      </c>
      <c r="M12" s="400">
        <v>
37</v>
      </c>
      <c r="N12" s="400">
        <v>
946</v>
      </c>
      <c r="O12" s="400">
        <v>
7</v>
      </c>
      <c r="P12" s="400">
        <v>
334</v>
      </c>
      <c r="Q12" s="400">
        <v>
9</v>
      </c>
      <c r="R12" s="400">
        <v>
137</v>
      </c>
      <c r="S12" s="400">
        <v>
21</v>
      </c>
      <c r="T12" s="400">
        <v>
475</v>
      </c>
      <c r="U12" s="400" t="s">
        <v>
374</v>
      </c>
      <c r="V12" s="400" t="s">
        <v>
374</v>
      </c>
    </row>
    <row r="13" spans="1:22" s="399" customFormat="1" ht="18" customHeight="1">
      <c r="A13" s="403">
        <v>
2</v>
      </c>
      <c r="B13" s="402">
        <v>
277103</v>
      </c>
      <c r="C13" s="401">
        <v>
5238</v>
      </c>
      <c r="D13" s="401">
        <v>
275194</v>
      </c>
      <c r="E13" s="401">
        <v>
374</v>
      </c>
      <c r="F13" s="401">
        <v>
40984</v>
      </c>
      <c r="G13" s="401">
        <v>
2366</v>
      </c>
      <c r="H13" s="401">
        <v>
82095</v>
      </c>
      <c r="I13" s="401">
        <v>
39</v>
      </c>
      <c r="J13" s="401">
        <v>
1533</v>
      </c>
      <c r="K13" s="401">
        <v>
2459</v>
      </c>
      <c r="L13" s="401">
        <v>
150582</v>
      </c>
      <c r="M13" s="401">
        <v>
49</v>
      </c>
      <c r="N13" s="401">
        <v>
1909</v>
      </c>
      <c r="O13" s="401">
        <v>
5</v>
      </c>
      <c r="P13" s="401">
        <v>
141</v>
      </c>
      <c r="Q13" s="401">
        <v>
11</v>
      </c>
      <c r="R13" s="401">
        <v>
228</v>
      </c>
      <c r="S13" s="401">
        <v>
31</v>
      </c>
      <c r="T13" s="401">
        <v>
1472</v>
      </c>
      <c r="U13" s="400">
        <v>
2</v>
      </c>
      <c r="V13" s="400">
        <v>
68</v>
      </c>
    </row>
    <row r="14" spans="1:22" s="394" customFormat="1" ht="18" customHeight="1">
      <c r="A14" s="398">
        <v>
3</v>
      </c>
      <c r="B14" s="397">
        <f>
SUM(N14,D14)</f>
        <v>
250173</v>
      </c>
      <c r="C14" s="396">
        <v>
4745</v>
      </c>
      <c r="D14" s="396">
        <v>
248465</v>
      </c>
      <c r="E14" s="396">
        <v>
441</v>
      </c>
      <c r="F14" s="396">
        <v>
49289</v>
      </c>
      <c r="G14" s="396">
        <v>
1993</v>
      </c>
      <c r="H14" s="396">
        <v>
65139</v>
      </c>
      <c r="I14" s="396">
        <v>
47</v>
      </c>
      <c r="J14" s="396">
        <v>
1224</v>
      </c>
      <c r="K14" s="396">
        <v>
2264</v>
      </c>
      <c r="L14" s="396">
        <v>
132813</v>
      </c>
      <c r="M14" s="396">
        <v>
52</v>
      </c>
      <c r="N14" s="396">
        <v>
1708</v>
      </c>
      <c r="O14" s="396">
        <v>
3</v>
      </c>
      <c r="P14" s="396">
        <v>
198</v>
      </c>
      <c r="Q14" s="396">
        <v>
9</v>
      </c>
      <c r="R14" s="396">
        <v>
170</v>
      </c>
      <c r="S14" s="396">
        <v>
40</v>
      </c>
      <c r="T14" s="396">
        <v>
1340</v>
      </c>
      <c r="U14" s="395" t="s">
        <v>
374</v>
      </c>
      <c r="V14" s="395" t="s">
        <v>
374</v>
      </c>
    </row>
    <row r="15" spans="1:22" s="83" customFormat="1" ht="15" customHeight="1">
      <c r="A15" s="120" t="s">
        <v>
497</v>
      </c>
      <c r="B15" s="49"/>
      <c r="C15" s="49"/>
      <c r="D15" s="49"/>
      <c r="E15" s="49"/>
      <c r="F15" s="49"/>
      <c r="G15" s="49"/>
      <c r="H15" s="49"/>
      <c r="I15" s="49"/>
      <c r="J15" s="49"/>
      <c r="K15" s="49"/>
      <c r="L15" s="49"/>
      <c r="U15" s="49"/>
      <c r="V15" s="49"/>
    </row>
    <row r="16" spans="1:22" s="83" customFormat="1" ht="15" customHeight="1">
      <c r="A16" s="83" t="s">
        <v>
496</v>
      </c>
      <c r="Q16" s="354"/>
      <c r="R16" s="354"/>
    </row>
    <row r="17" spans="1:1" s="83" customFormat="1" ht="15" customHeight="1">
      <c r="A17" s="83" t="s">
        <v>
495</v>
      </c>
    </row>
  </sheetData>
  <mergeCells count="17">
    <mergeCell ref="G7:H7"/>
    <mergeCell ref="E7:F7"/>
    <mergeCell ref="C7:D7"/>
    <mergeCell ref="A1:D1"/>
    <mergeCell ref="A2:D2"/>
    <mergeCell ref="A3:V3"/>
    <mergeCell ref="M6:V6"/>
    <mergeCell ref="U7:V7"/>
    <mergeCell ref="S7:T7"/>
    <mergeCell ref="Q7:R7"/>
    <mergeCell ref="O7:P7"/>
    <mergeCell ref="M7:N7"/>
    <mergeCell ref="A6:A8"/>
    <mergeCell ref="B6:B7"/>
    <mergeCell ref="C6:L6"/>
    <mergeCell ref="K7:L7"/>
    <mergeCell ref="I7:J7"/>
  </mergeCells>
  <phoneticPr fontId="25"/>
  <pageMargins left="0.70866141732283472" right="0.70866141732283472" top="0.74803149606299213" bottom="0.74803149606299213" header="0.31496062992125984" footer="0.31496062992125984"/>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Z62"/>
  <sheetViews>
    <sheetView zoomScaleNormal="100" zoomScaleSheetLayoutView="100" workbookViewId="0">
      <selection activeCell="B23" sqref="B23"/>
    </sheetView>
  </sheetViews>
  <sheetFormatPr defaultColWidth="9" defaultRowHeight="14.25"/>
  <cols>
    <col min="1" max="1" width="4.75" style="322" customWidth="1"/>
    <col min="2" max="2" width="15.75" style="322" customWidth="1"/>
    <col min="3" max="3" width="12.75" style="322" customWidth="1"/>
    <col min="4" max="9" width="10.75" style="322" customWidth="1"/>
    <col min="10" max="12" width="8.75" style="322" customWidth="1"/>
    <col min="13" max="14" width="11.625" style="322" customWidth="1"/>
    <col min="15" max="16384" width="9" style="322"/>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353" customFormat="1" ht="25.9" customHeight="1">
      <c r="A3" s="4676" t="s">
        <v>
6939</v>
      </c>
      <c r="B3" s="4676"/>
      <c r="C3" s="4676"/>
      <c r="D3" s="4676"/>
      <c r="E3" s="4676"/>
      <c r="F3" s="4676"/>
      <c r="G3" s="4676"/>
      <c r="H3" s="4676"/>
      <c r="I3" s="4676"/>
      <c r="J3" s="4676"/>
      <c r="K3" s="4676"/>
      <c r="L3" s="4676"/>
    </row>
    <row r="4" spans="1:26" s="325" customFormat="1" ht="15" customHeight="1">
      <c r="A4" s="2094"/>
      <c r="B4" s="2094"/>
      <c r="C4" s="2094"/>
      <c r="D4" s="2094"/>
      <c r="E4" s="2094"/>
      <c r="F4" s="2094"/>
      <c r="G4" s="2094"/>
      <c r="H4" s="2094"/>
      <c r="I4" s="2094"/>
      <c r="J4" s="2094"/>
      <c r="K4" s="2094"/>
      <c r="L4" s="2094"/>
    </row>
    <row r="5" spans="1:26" s="325" customFormat="1" ht="15" customHeight="1" thickBot="1"/>
    <row r="6" spans="1:26" ht="18" customHeight="1" thickTop="1">
      <c r="A6" s="4728" t="s">
        <v>
3361</v>
      </c>
      <c r="B6" s="5631"/>
      <c r="C6" s="5629" t="s">
        <v>
3360</v>
      </c>
      <c r="D6" s="5631" t="s">
        <v>
3359</v>
      </c>
      <c r="E6" s="5631"/>
      <c r="F6" s="5631"/>
      <c r="G6" s="5631" t="s">
        <v>
3358</v>
      </c>
      <c r="H6" s="5631"/>
      <c r="I6" s="5631"/>
      <c r="J6" s="5631" t="s">
        <v>
3357</v>
      </c>
      <c r="K6" s="5631"/>
      <c r="L6" s="4742"/>
    </row>
    <row r="7" spans="1:26" ht="18" customHeight="1">
      <c r="A7" s="5632"/>
      <c r="B7" s="5633"/>
      <c r="C7" s="5630"/>
      <c r="D7" s="433" t="s">
        <v>
23</v>
      </c>
      <c r="E7" s="1526" t="s">
        <v>
1</v>
      </c>
      <c r="F7" s="975" t="s">
        <v>
2</v>
      </c>
      <c r="G7" s="433" t="s">
        <v>
23</v>
      </c>
      <c r="H7" s="1526" t="s">
        <v>
1</v>
      </c>
      <c r="I7" s="975" t="s">
        <v>
2</v>
      </c>
      <c r="J7" s="433" t="s">
        <v>
23</v>
      </c>
      <c r="K7" s="1526" t="s">
        <v>
1</v>
      </c>
      <c r="L7" s="1525" t="s">
        <v>
2</v>
      </c>
    </row>
    <row r="8" spans="1:26" s="325" customFormat="1" ht="18" customHeight="1">
      <c r="A8" s="439"/>
      <c r="B8" s="2093"/>
      <c r="C8" s="453"/>
      <c r="D8" s="439" t="s">
        <v>
801</v>
      </c>
      <c r="E8" s="439" t="s">
        <v>
801</v>
      </c>
      <c r="F8" s="439" t="s">
        <v>
801</v>
      </c>
      <c r="G8" s="439" t="s">
        <v>
801</v>
      </c>
      <c r="H8" s="439" t="s">
        <v>
801</v>
      </c>
      <c r="I8" s="439" t="s">
        <v>
801</v>
      </c>
      <c r="J8" s="439" t="s">
        <v>
2216</v>
      </c>
      <c r="K8" s="439" t="s">
        <v>
2216</v>
      </c>
      <c r="L8" s="439" t="s">
        <v>
2216</v>
      </c>
    </row>
    <row r="9" spans="1:26" ht="18" customHeight="1">
      <c r="A9" s="5634" t="s">
        <v>
3356</v>
      </c>
      <c r="B9" s="2092" t="s">
        <v>
3355</v>
      </c>
      <c r="C9" s="2071" t="s">
        <v>
3352</v>
      </c>
      <c r="D9" s="2074">
        <v>
359361</v>
      </c>
      <c r="E9" s="2074">
        <v>
180149</v>
      </c>
      <c r="F9" s="2074">
        <v>
179212</v>
      </c>
      <c r="G9" s="2074">
        <v>
235384</v>
      </c>
      <c r="H9" s="2074">
        <v>
117563</v>
      </c>
      <c r="I9" s="2074">
        <v>
117821</v>
      </c>
      <c r="J9" s="2073">
        <v>
65.5</v>
      </c>
      <c r="K9" s="2073">
        <v>
65.260000000000005</v>
      </c>
      <c r="L9" s="2073">
        <v>
65.739999999999995</v>
      </c>
    </row>
    <row r="10" spans="1:26" ht="18" customHeight="1">
      <c r="A10" s="5634"/>
      <c r="B10" s="2092" t="s">
        <v>
3354</v>
      </c>
      <c r="C10" s="2071" t="s">
        <v>
3352</v>
      </c>
      <c r="D10" s="2074">
        <v>
359361</v>
      </c>
      <c r="E10" s="2074">
        <v>
180149</v>
      </c>
      <c r="F10" s="2074">
        <v>
179212</v>
      </c>
      <c r="G10" s="2074">
        <v>
235295</v>
      </c>
      <c r="H10" s="2074">
        <v>
117504</v>
      </c>
      <c r="I10" s="2074">
        <v>
117791</v>
      </c>
      <c r="J10" s="2073">
        <v>
65.48</v>
      </c>
      <c r="K10" s="2073">
        <v>
65.23</v>
      </c>
      <c r="L10" s="2073">
        <v>
65.73</v>
      </c>
    </row>
    <row r="11" spans="1:26" ht="18" customHeight="1">
      <c r="A11" s="5634"/>
      <c r="B11" s="2092" t="s">
        <v>
3355</v>
      </c>
      <c r="C11" s="2071" t="s">
        <v>
3331</v>
      </c>
      <c r="D11" s="2074">
        <v>
362394</v>
      </c>
      <c r="E11" s="2074">
        <v>
181301</v>
      </c>
      <c r="F11" s="2074">
        <v>
181093</v>
      </c>
      <c r="G11" s="2074">
        <v>
213129</v>
      </c>
      <c r="H11" s="2074">
        <v>
106108</v>
      </c>
      <c r="I11" s="2074">
        <v>
107021</v>
      </c>
      <c r="J11" s="2073">
        <v>
58.81</v>
      </c>
      <c r="K11" s="2073">
        <v>
58.53</v>
      </c>
      <c r="L11" s="2073">
        <v>
59.1</v>
      </c>
    </row>
    <row r="12" spans="1:26" ht="18" customHeight="1">
      <c r="A12" s="5634"/>
      <c r="B12" s="2092" t="s">
        <v>
3354</v>
      </c>
      <c r="C12" s="2071" t="s">
        <v>
3331</v>
      </c>
      <c r="D12" s="2074">
        <v>
362394</v>
      </c>
      <c r="E12" s="2074">
        <v>
181301</v>
      </c>
      <c r="F12" s="2074">
        <v>
181093</v>
      </c>
      <c r="G12" s="2074">
        <v>
213475</v>
      </c>
      <c r="H12" s="2074">
        <v>
106238</v>
      </c>
      <c r="I12" s="2074">
        <v>
107237</v>
      </c>
      <c r="J12" s="2073">
        <v>
58.91</v>
      </c>
      <c r="K12" s="2073">
        <v>
58.6</v>
      </c>
      <c r="L12" s="2073">
        <v>
59.22</v>
      </c>
    </row>
    <row r="13" spans="1:26" ht="18" customHeight="1">
      <c r="A13" s="5634"/>
      <c r="B13" s="2092" t="s">
        <v>
3355</v>
      </c>
      <c r="C13" s="2071" t="s">
        <v>
3350</v>
      </c>
      <c r="D13" s="2074">
        <v>
364059</v>
      </c>
      <c r="E13" s="2074">
        <v>
181694</v>
      </c>
      <c r="F13" s="2074">
        <v>
182365</v>
      </c>
      <c r="G13" s="2074">
        <v>
187740</v>
      </c>
      <c r="H13" s="2074">
        <v>
93866</v>
      </c>
      <c r="I13" s="2074">
        <v>
93874</v>
      </c>
      <c r="J13" s="2081">
        <v>
51.57</v>
      </c>
      <c r="K13" s="2073">
        <v>
51.66</v>
      </c>
      <c r="L13" s="2073">
        <v>
51.48</v>
      </c>
    </row>
    <row r="14" spans="1:26" ht="18" customHeight="1">
      <c r="A14" s="5634"/>
      <c r="B14" s="2092" t="s">
        <v>
3354</v>
      </c>
      <c r="C14" s="2071" t="s">
        <v>
3350</v>
      </c>
      <c r="D14" s="2074">
        <v>
364059</v>
      </c>
      <c r="E14" s="2074">
        <v>
181694</v>
      </c>
      <c r="F14" s="2074">
        <v>
182365</v>
      </c>
      <c r="G14" s="2074">
        <v>
187758</v>
      </c>
      <c r="H14" s="2074">
        <v>
93768</v>
      </c>
      <c r="I14" s="2074">
        <v>
93990</v>
      </c>
      <c r="J14" s="2073">
        <v>
51.57</v>
      </c>
      <c r="K14" s="2073">
        <v>
51.61</v>
      </c>
      <c r="L14" s="2073">
        <v>
51.54</v>
      </c>
    </row>
    <row r="15" spans="1:26" ht="18" customHeight="1">
      <c r="A15" s="5634"/>
      <c r="B15" s="2092" t="s">
        <v>
3355</v>
      </c>
      <c r="C15" s="2071" t="s">
        <v>
3349</v>
      </c>
      <c r="D15" s="2074">
        <v>
376836</v>
      </c>
      <c r="E15" s="2074">
        <v>
187843</v>
      </c>
      <c r="F15" s="2074">
        <v>
188993</v>
      </c>
      <c r="G15" s="2074">
        <v>
189437</v>
      </c>
      <c r="H15" s="2074">
        <v>
94320</v>
      </c>
      <c r="I15" s="2074">
        <v>
95117</v>
      </c>
      <c r="J15" s="2073">
        <v>
50.269999999999996</v>
      </c>
      <c r="K15" s="2073">
        <v>
50.21</v>
      </c>
      <c r="L15" s="2073">
        <v>
50.33</v>
      </c>
    </row>
    <row r="16" spans="1:26" ht="18" customHeight="1">
      <c r="A16" s="5634"/>
      <c r="B16" s="2092" t="s">
        <v>
3354</v>
      </c>
      <c r="C16" s="2071" t="s">
        <v>
3349</v>
      </c>
      <c r="D16" s="2074">
        <v>
376836</v>
      </c>
      <c r="E16" s="2074">
        <v>
187843</v>
      </c>
      <c r="F16" s="2074">
        <v>
188993</v>
      </c>
      <c r="G16" s="2074">
        <v>
189417</v>
      </c>
      <c r="H16" s="2074">
        <v>
94298</v>
      </c>
      <c r="I16" s="2074">
        <v>
95119</v>
      </c>
      <c r="J16" s="2073">
        <v>
50.265000000000001</v>
      </c>
      <c r="K16" s="2073">
        <v>
50.2</v>
      </c>
      <c r="L16" s="2073">
        <v>
50.33</v>
      </c>
    </row>
    <row r="17" spans="1:12" ht="18" customHeight="1">
      <c r="A17" s="5634"/>
      <c r="B17" s="2092" t="s">
        <v>
3355</v>
      </c>
      <c r="C17" s="2071" t="s">
        <v>
3348</v>
      </c>
      <c r="D17" s="2069">
        <f>
SUM(E17:F17)</f>
        <v>
381481</v>
      </c>
      <c r="E17" s="2069">
        <v>
189746</v>
      </c>
      <c r="F17" s="2069">
        <v>
191735</v>
      </c>
      <c r="G17" s="2069">
        <f>
SUM(H17:I17)</f>
        <v>
203244</v>
      </c>
      <c r="H17" s="2069">
        <v>
100054</v>
      </c>
      <c r="I17" s="2069">
        <v>
103190</v>
      </c>
      <c r="J17" s="2068">
        <v>
53.28</v>
      </c>
      <c r="K17" s="2068">
        <v>
52.73</v>
      </c>
      <c r="L17" s="2068">
        <v>
53.82</v>
      </c>
    </row>
    <row r="18" spans="1:12" ht="18" customHeight="1">
      <c r="A18" s="5634"/>
      <c r="B18" s="2092" t="s">
        <v>
3354</v>
      </c>
      <c r="C18" s="2071" t="s">
        <v>
3348</v>
      </c>
      <c r="D18" s="2069">
        <f>
SUM(E18:F18)</f>
        <v>
381481</v>
      </c>
      <c r="E18" s="2069">
        <v>
189746</v>
      </c>
      <c r="F18" s="2069">
        <v>
191735</v>
      </c>
      <c r="G18" s="2069">
        <f>
SUM(H18:I18)</f>
        <v>
203223</v>
      </c>
      <c r="H18" s="2069">
        <v>
100050</v>
      </c>
      <c r="I18" s="2069">
        <v>
103173</v>
      </c>
      <c r="J18" s="2068">
        <v>
53.27</v>
      </c>
      <c r="K18" s="2068">
        <v>
52.73</v>
      </c>
      <c r="L18" s="2068">
        <v>
53.81</v>
      </c>
    </row>
    <row r="19" spans="1:12" ht="18" customHeight="1">
      <c r="A19" s="977"/>
      <c r="B19" s="2072"/>
      <c r="C19" s="2079"/>
      <c r="D19" s="2078"/>
      <c r="E19" s="2078"/>
      <c r="F19" s="2078"/>
      <c r="G19" s="2078"/>
      <c r="H19" s="2078"/>
      <c r="I19" s="2078"/>
      <c r="J19" s="2077"/>
      <c r="K19" s="2077"/>
      <c r="L19" s="2077"/>
    </row>
    <row r="20" spans="1:12" ht="18" customHeight="1">
      <c r="A20" s="5627" t="s">
        <v>
3353</v>
      </c>
      <c r="B20" s="5628"/>
      <c r="C20" s="2071" t="s">
        <v>
3352</v>
      </c>
      <c r="D20" s="2074">
        <v>
358906</v>
      </c>
      <c r="E20" s="2074">
        <v>
179917</v>
      </c>
      <c r="F20" s="2074">
        <v>
178989</v>
      </c>
      <c r="G20" s="2074">
        <v>
230882</v>
      </c>
      <c r="H20" s="2074">
        <v>
115068</v>
      </c>
      <c r="I20" s="2074">
        <v>
115814</v>
      </c>
      <c r="J20" s="2073">
        <v>
64.33</v>
      </c>
      <c r="K20" s="2073">
        <v>
63.96</v>
      </c>
      <c r="L20" s="2073">
        <v>
64.7</v>
      </c>
    </row>
    <row r="21" spans="1:12" ht="18" customHeight="1">
      <c r="A21" s="5627" t="s">
        <v>
3351</v>
      </c>
      <c r="B21" s="5628"/>
      <c r="C21" s="2071" t="s">
        <v>
3331</v>
      </c>
      <c r="D21" s="2074">
        <v>
361980</v>
      </c>
      <c r="E21" s="2074">
        <v>
181088</v>
      </c>
      <c r="F21" s="2074">
        <v>
180892</v>
      </c>
      <c r="G21" s="2074">
        <v>
209458</v>
      </c>
      <c r="H21" s="2074">
        <v>
104363</v>
      </c>
      <c r="I21" s="2074">
        <v>
105095</v>
      </c>
      <c r="J21" s="2073">
        <v>
57.86</v>
      </c>
      <c r="K21" s="2073">
        <v>
57.63</v>
      </c>
      <c r="L21" s="2073">
        <v>
58.1</v>
      </c>
    </row>
    <row r="22" spans="1:12" ht="18" customHeight="1">
      <c r="A22" s="977"/>
      <c r="B22" s="2072"/>
      <c r="C22" s="2071" t="s">
        <v>
3350</v>
      </c>
      <c r="D22" s="2074">
        <v>
363629</v>
      </c>
      <c r="E22" s="2074">
        <v>
181471</v>
      </c>
      <c r="F22" s="2074">
        <v>
182158</v>
      </c>
      <c r="G22" s="2074">
        <v>
184414</v>
      </c>
      <c r="H22" s="2074">
        <v>
92025</v>
      </c>
      <c r="I22" s="2074">
        <v>
92389</v>
      </c>
      <c r="J22" s="2081">
        <v>
50.71</v>
      </c>
      <c r="K22" s="2073">
        <v>
50.71</v>
      </c>
      <c r="L22" s="2073">
        <v>
50.72</v>
      </c>
    </row>
    <row r="23" spans="1:12" ht="18" customHeight="1">
      <c r="A23" s="977"/>
      <c r="B23" s="2072"/>
      <c r="C23" s="2071" t="s">
        <v>
3349</v>
      </c>
      <c r="D23" s="2074">
        <v>
376389</v>
      </c>
      <c r="E23" s="2074">
        <v>
187618</v>
      </c>
      <c r="F23" s="2074">
        <v>
188771</v>
      </c>
      <c r="G23" s="2074">
        <v>
188581</v>
      </c>
      <c r="H23" s="2074">
        <v>
93807</v>
      </c>
      <c r="I23" s="2074">
        <v>
94774</v>
      </c>
      <c r="J23" s="2073">
        <v>
50.1</v>
      </c>
      <c r="K23" s="2073">
        <v>
50</v>
      </c>
      <c r="L23" s="2073">
        <v>
50.21</v>
      </c>
    </row>
    <row r="24" spans="1:12" ht="18" customHeight="1">
      <c r="A24" s="977"/>
      <c r="B24" s="2072"/>
      <c r="C24" s="2071" t="s">
        <v>
3348</v>
      </c>
      <c r="D24" s="2069">
        <f>
SUM(E24:F24)</f>
        <v>
381021</v>
      </c>
      <c r="E24" s="2069">
        <v>
189531</v>
      </c>
      <c r="F24" s="2069">
        <v>
191490</v>
      </c>
      <c r="G24" s="2069">
        <f>
SUM(H24:I24)</f>
        <v>
202474</v>
      </c>
      <c r="H24" s="2069">
        <v>
99614</v>
      </c>
      <c r="I24" s="2069">
        <v>
102860</v>
      </c>
      <c r="J24" s="2068">
        <v>
53.14</v>
      </c>
      <c r="K24" s="2068">
        <v>
52.56</v>
      </c>
      <c r="L24" s="2068">
        <v>
53.72</v>
      </c>
    </row>
    <row r="25" spans="1:12" ht="18" customHeight="1">
      <c r="A25" s="977"/>
      <c r="B25" s="2072"/>
      <c r="C25" s="2079"/>
      <c r="D25" s="2078"/>
      <c r="E25" s="2078"/>
      <c r="F25" s="2078"/>
      <c r="G25" s="2078"/>
      <c r="H25" s="2078"/>
      <c r="I25" s="2078"/>
      <c r="J25" s="2077"/>
      <c r="K25" s="2077"/>
      <c r="L25" s="2077"/>
    </row>
    <row r="26" spans="1:12" ht="18" customHeight="1">
      <c r="A26" s="5637" t="s">
        <v>
3347</v>
      </c>
      <c r="B26" s="1068" t="s">
        <v>
3344</v>
      </c>
      <c r="C26" s="2071" t="s">
        <v>
5097</v>
      </c>
      <c r="D26" s="2074">
        <v>
360390</v>
      </c>
      <c r="E26" s="2074">
        <v>
180488</v>
      </c>
      <c r="F26" s="2074">
        <v>
179902</v>
      </c>
      <c r="G26" s="2074">
        <v>
203036</v>
      </c>
      <c r="H26" s="2074">
        <v>
101545</v>
      </c>
      <c r="I26" s="2074">
        <v>
101491</v>
      </c>
      <c r="J26" s="2073">
        <v>
56.34</v>
      </c>
      <c r="K26" s="2073">
        <v>
56.26</v>
      </c>
      <c r="L26" s="2073">
        <v>
56.41</v>
      </c>
    </row>
    <row r="27" spans="1:12" ht="18" customHeight="1">
      <c r="A27" s="5637"/>
      <c r="B27" s="1068" t="s">
        <v>
3343</v>
      </c>
      <c r="C27" s="2071" t="s">
        <v>
3346</v>
      </c>
      <c r="D27" s="2074">
        <v>
360390</v>
      </c>
      <c r="E27" s="2074">
        <v>
180488</v>
      </c>
      <c r="F27" s="2074">
        <v>
179902</v>
      </c>
      <c r="G27" s="2074">
        <v>
202997</v>
      </c>
      <c r="H27" s="2074">
        <v>
101513</v>
      </c>
      <c r="I27" s="2074">
        <v>
101484</v>
      </c>
      <c r="J27" s="2073">
        <v>
56.33</v>
      </c>
      <c r="K27" s="2073">
        <v>
56.24</v>
      </c>
      <c r="L27" s="2073">
        <v>
56.41</v>
      </c>
    </row>
    <row r="28" spans="1:12" ht="18" customHeight="1">
      <c r="A28" s="5637"/>
      <c r="B28" s="1068" t="s">
        <v>
3344</v>
      </c>
      <c r="C28" s="2071" t="s">
        <v>
3345</v>
      </c>
      <c r="D28" s="2074">
        <v>
362387</v>
      </c>
      <c r="E28" s="2074">
        <v>
181224</v>
      </c>
      <c r="F28" s="2074">
        <v>
181163</v>
      </c>
      <c r="G28" s="2074">
        <v>
186113</v>
      </c>
      <c r="H28" s="2074">
        <v>
93570</v>
      </c>
      <c r="I28" s="2074">
        <v>
92543</v>
      </c>
      <c r="J28" s="2073">
        <v>
51.36</v>
      </c>
      <c r="K28" s="2073">
        <v>
51.63</v>
      </c>
      <c r="L28" s="2073">
        <v>
51.08</v>
      </c>
    </row>
    <row r="29" spans="1:12" ht="18" customHeight="1">
      <c r="A29" s="5637"/>
      <c r="B29" s="1068" t="s">
        <v>
3343</v>
      </c>
      <c r="C29" s="2071" t="s">
        <v>
3345</v>
      </c>
      <c r="D29" s="2074">
        <v>
362387</v>
      </c>
      <c r="E29" s="2074">
        <v>
181224</v>
      </c>
      <c r="F29" s="2074">
        <v>
181163</v>
      </c>
      <c r="G29" s="2074">
        <v>
186101</v>
      </c>
      <c r="H29" s="2074">
        <v>
93560</v>
      </c>
      <c r="I29" s="2074">
        <v>
92541</v>
      </c>
      <c r="J29" s="2073">
        <v>
51.35</v>
      </c>
      <c r="K29" s="2073">
        <v>
51.63</v>
      </c>
      <c r="L29" s="2073">
        <v>
51.08</v>
      </c>
    </row>
    <row r="30" spans="1:12" ht="18" customHeight="1">
      <c r="A30" s="5637"/>
      <c r="B30" s="1068" t="s">
        <v>
3344</v>
      </c>
      <c r="C30" s="2085" t="s">
        <v>
3342</v>
      </c>
      <c r="D30" s="2082">
        <v>
373363</v>
      </c>
      <c r="E30" s="2082">
        <v>
186437</v>
      </c>
      <c r="F30" s="2082">
        <v>
186926</v>
      </c>
      <c r="G30" s="2082">
        <v>
204671</v>
      </c>
      <c r="H30" s="2082">
        <v>
101852</v>
      </c>
      <c r="I30" s="2082">
        <v>
102819</v>
      </c>
      <c r="J30" s="2080">
        <v>
54.82</v>
      </c>
      <c r="K30" s="2080">
        <v>
54.63</v>
      </c>
      <c r="L30" s="2080">
        <v>
55.01</v>
      </c>
    </row>
    <row r="31" spans="1:12" ht="18" customHeight="1">
      <c r="A31" s="5637"/>
      <c r="B31" s="1068" t="s">
        <v>
3343</v>
      </c>
      <c r="C31" s="2085" t="s">
        <v>
3342</v>
      </c>
      <c r="D31" s="2082">
        <v>
373363</v>
      </c>
      <c r="E31" s="2082">
        <v>
186437</v>
      </c>
      <c r="F31" s="2082">
        <v>
186926</v>
      </c>
      <c r="G31" s="2082">
        <v>
204600</v>
      </c>
      <c r="H31" s="2082">
        <v>
101791</v>
      </c>
      <c r="I31" s="2082">
        <v>
102809</v>
      </c>
      <c r="J31" s="2080">
        <v>
54.8</v>
      </c>
      <c r="K31" s="2080">
        <v>
54.6</v>
      </c>
      <c r="L31" s="2080">
        <v>
55</v>
      </c>
    </row>
    <row r="32" spans="1:12" ht="18" customHeight="1">
      <c r="A32" s="5637"/>
      <c r="B32" s="1068" t="s">
        <v>
3344</v>
      </c>
      <c r="C32" s="2071" t="s">
        <v>
3340</v>
      </c>
      <c r="D32" s="2091">
        <v>
379890</v>
      </c>
      <c r="E32" s="2074">
        <v>
189208</v>
      </c>
      <c r="F32" s="2074">
        <v>
190682</v>
      </c>
      <c r="G32" s="2074">
        <v>
194534</v>
      </c>
      <c r="H32" s="2074">
        <v>
96609</v>
      </c>
      <c r="I32" s="2074">
        <v>
97925</v>
      </c>
      <c r="J32" s="2073">
        <v>
51.21</v>
      </c>
      <c r="K32" s="2073">
        <v>
51.06</v>
      </c>
      <c r="L32" s="2073">
        <v>
51.36</v>
      </c>
    </row>
    <row r="33" spans="1:12" ht="18" customHeight="1">
      <c r="A33" s="5637"/>
      <c r="B33" s="1068" t="s">
        <v>
10271</v>
      </c>
      <c r="C33" s="2071" t="s">
        <v>
3339</v>
      </c>
      <c r="D33" s="2074">
        <v>
379890</v>
      </c>
      <c r="E33" s="2074">
        <v>
189208</v>
      </c>
      <c r="F33" s="2074">
        <v>
190682</v>
      </c>
      <c r="G33" s="2074">
        <v>
194498</v>
      </c>
      <c r="H33" s="2074">
        <v>
96577</v>
      </c>
      <c r="I33" s="2074">
        <v>
97921</v>
      </c>
      <c r="J33" s="2073">
        <v>
51.2</v>
      </c>
      <c r="K33" s="2073">
        <v>
51.04</v>
      </c>
      <c r="L33" s="2073">
        <v>
51.35</v>
      </c>
    </row>
    <row r="34" spans="1:12" ht="18" customHeight="1">
      <c r="A34" s="5637"/>
      <c r="B34" s="1068" t="s">
        <v>
3341</v>
      </c>
      <c r="C34" s="2085" t="s">
        <v>
5098</v>
      </c>
      <c r="D34" s="2090">
        <v>
380678</v>
      </c>
      <c r="E34" s="2090">
        <v>
189141</v>
      </c>
      <c r="F34" s="2090">
        <v>
191537</v>
      </c>
      <c r="G34" s="2090">
        <v>
200215</v>
      </c>
      <c r="H34" s="2090">
        <v>
98699</v>
      </c>
      <c r="I34" s="2090">
        <v>
101516</v>
      </c>
      <c r="J34" s="2089">
        <v>
52.59</v>
      </c>
      <c r="K34" s="2089">
        <v>
52.18</v>
      </c>
      <c r="L34" s="2089">
        <v>
53</v>
      </c>
    </row>
    <row r="35" spans="1:12" ht="18" customHeight="1">
      <c r="A35" s="5637"/>
      <c r="B35" s="1068" t="s">
        <v>
10272</v>
      </c>
      <c r="C35" s="2085" t="s">
        <v>
5098</v>
      </c>
      <c r="D35" s="2070">
        <v>
380678</v>
      </c>
      <c r="E35" s="2070">
        <v>
189141</v>
      </c>
      <c r="F35" s="2070">
        <v>
191537</v>
      </c>
      <c r="G35" s="2070">
        <v>
200177</v>
      </c>
      <c r="H35" s="2070">
        <v>
98677</v>
      </c>
      <c r="I35" s="2070">
        <v>
101500</v>
      </c>
      <c r="J35" s="2088">
        <v>
52.58</v>
      </c>
      <c r="K35" s="2088">
        <v>
52.17</v>
      </c>
      <c r="L35" s="2088">
        <v>
52.99</v>
      </c>
    </row>
    <row r="36" spans="1:12" ht="18" customHeight="1">
      <c r="A36" s="2087"/>
      <c r="B36" s="2086"/>
      <c r="C36" s="2079"/>
      <c r="D36" s="2078"/>
      <c r="E36" s="2078"/>
      <c r="F36" s="2078"/>
      <c r="G36" s="2078"/>
      <c r="H36" s="2078"/>
      <c r="I36" s="2078"/>
      <c r="J36" s="2077"/>
      <c r="K36" s="2077"/>
      <c r="L36" s="2077"/>
    </row>
    <row r="37" spans="1:12" ht="18" customHeight="1">
      <c r="A37" s="5635" t="s">
        <v>
3338</v>
      </c>
      <c r="B37" s="5636"/>
      <c r="C37" s="2071" t="s">
        <v>
3337</v>
      </c>
      <c r="D37" s="2082">
        <v>
359203</v>
      </c>
      <c r="E37" s="2082">
        <v>
179653</v>
      </c>
      <c r="F37" s="2082">
        <v>
179550</v>
      </c>
      <c r="G37" s="2082">
        <v>
198487</v>
      </c>
      <c r="H37" s="2082">
        <v>
95713</v>
      </c>
      <c r="I37" s="2082">
        <v>
102774</v>
      </c>
      <c r="J37" s="2080">
        <v>
55.26</v>
      </c>
      <c r="K37" s="2080">
        <v>
53.28</v>
      </c>
      <c r="L37" s="2080">
        <v>
57.24</v>
      </c>
    </row>
    <row r="38" spans="1:12" ht="18" customHeight="1">
      <c r="A38" s="2087"/>
      <c r="B38" s="2086"/>
      <c r="C38" s="2071" t="s">
        <v>
3331</v>
      </c>
      <c r="D38" s="2074">
        <v>
359859</v>
      </c>
      <c r="E38" s="2074">
        <v>
179905</v>
      </c>
      <c r="F38" s="2074">
        <v>
179954</v>
      </c>
      <c r="G38" s="2074">
        <v>
212992</v>
      </c>
      <c r="H38" s="2074">
        <v>
105943</v>
      </c>
      <c r="I38" s="2074">
        <v>
107049</v>
      </c>
      <c r="J38" s="2073">
        <v>
59.19</v>
      </c>
      <c r="K38" s="2073">
        <v>
58.89</v>
      </c>
      <c r="L38" s="2073">
        <v>
59.49</v>
      </c>
    </row>
    <row r="39" spans="1:12" ht="18" customHeight="1">
      <c r="A39" s="2087"/>
      <c r="B39" s="2086"/>
      <c r="C39" s="2071" t="s">
        <v>
3336</v>
      </c>
      <c r="D39" s="2074">
        <v>
360663</v>
      </c>
      <c r="E39" s="2074">
        <v>
180218</v>
      </c>
      <c r="F39" s="2074">
        <v>
180445</v>
      </c>
      <c r="G39" s="2074">
        <v>
147306</v>
      </c>
      <c r="H39" s="2074">
        <v>
74207</v>
      </c>
      <c r="I39" s="2074">
        <v>
73099</v>
      </c>
      <c r="J39" s="2081">
        <v>
40.840000000000003</v>
      </c>
      <c r="K39" s="2073">
        <v>
41.18</v>
      </c>
      <c r="L39" s="2073">
        <v>
40.51</v>
      </c>
    </row>
    <row r="40" spans="1:12" ht="18" customHeight="1">
      <c r="A40" s="2087"/>
      <c r="B40" s="2086"/>
      <c r="C40" s="2085" t="s">
        <v>
3335</v>
      </c>
      <c r="D40" s="2082">
        <v>
371328</v>
      </c>
      <c r="E40" s="2082">
        <v>
185287</v>
      </c>
      <c r="F40" s="2082">
        <v>
186041</v>
      </c>
      <c r="G40" s="2082">
        <v>
212094</v>
      </c>
      <c r="H40" s="2082">
        <v>
102842</v>
      </c>
      <c r="I40" s="2082">
        <v>
109252</v>
      </c>
      <c r="J40" s="2081">
        <v>
57.12</v>
      </c>
      <c r="K40" s="2080">
        <v>
55.5</v>
      </c>
      <c r="L40" s="2080">
        <v>
58.72</v>
      </c>
    </row>
    <row r="41" spans="1:12" ht="18" customHeight="1">
      <c r="A41" s="2076"/>
      <c r="B41" s="2075"/>
      <c r="C41" s="2085" t="s">
        <v>
3334</v>
      </c>
      <c r="D41" s="2082">
        <v>
375936</v>
      </c>
      <c r="E41" s="2082">
        <v>
186849</v>
      </c>
      <c r="F41" s="2082">
        <v>
189087</v>
      </c>
      <c r="G41" s="2082">
        <v>
195076</v>
      </c>
      <c r="H41" s="2082">
        <v>
93630</v>
      </c>
      <c r="I41" s="2082">
        <v>
101446</v>
      </c>
      <c r="J41" s="2081">
        <v>
51.89</v>
      </c>
      <c r="K41" s="2080">
        <v>
50.11</v>
      </c>
      <c r="L41" s="2080">
        <v>
53.65</v>
      </c>
    </row>
    <row r="42" spans="1:12" ht="18" customHeight="1">
      <c r="A42" s="2076"/>
      <c r="B42" s="2075"/>
      <c r="C42" s="2084"/>
    </row>
    <row r="43" spans="1:12" ht="18" customHeight="1">
      <c r="A43" s="5627" t="s">
        <v>
3333</v>
      </c>
      <c r="B43" s="5628"/>
      <c r="C43" s="2071" t="s">
        <v>
3332</v>
      </c>
      <c r="D43" s="2074">
        <v>
356225</v>
      </c>
      <c r="E43" s="2074">
        <v>
178361</v>
      </c>
      <c r="F43" s="2074">
        <v>
177864</v>
      </c>
      <c r="G43" s="2074">
        <v>
193891</v>
      </c>
      <c r="H43" s="2074">
        <v>
96058</v>
      </c>
      <c r="I43" s="2074">
        <v>
97833</v>
      </c>
      <c r="J43" s="2073">
        <v>
54.43</v>
      </c>
      <c r="K43" s="2073">
        <v>
53.86</v>
      </c>
      <c r="L43" s="2073">
        <v>
55</v>
      </c>
    </row>
    <row r="44" spans="1:12" ht="18" customHeight="1">
      <c r="A44" s="2076"/>
      <c r="B44" s="2075"/>
      <c r="C44" s="2071" t="s">
        <v>
3331</v>
      </c>
      <c r="D44" s="2074">
        <v>
359859</v>
      </c>
      <c r="E44" s="2074">
        <v>
179905</v>
      </c>
      <c r="F44" s="2074">
        <v>
179954</v>
      </c>
      <c r="G44" s="2074">
        <v>
211580</v>
      </c>
      <c r="H44" s="2074">
        <v>
105376</v>
      </c>
      <c r="I44" s="2074">
        <v>
106204</v>
      </c>
      <c r="J44" s="2073">
        <v>
58.795000000000002</v>
      </c>
      <c r="K44" s="2073">
        <v>
58.57</v>
      </c>
      <c r="L44" s="2073">
        <v>
59.02</v>
      </c>
    </row>
    <row r="45" spans="1:12" ht="18" customHeight="1">
      <c r="A45" s="2076"/>
      <c r="B45" s="2075"/>
      <c r="C45" s="2071" t="s">
        <v>
3330</v>
      </c>
      <c r="D45" s="2074">
        <v>
358058</v>
      </c>
      <c r="E45" s="2074">
        <v>
178825</v>
      </c>
      <c r="F45" s="2074">
        <v>
179233</v>
      </c>
      <c r="G45" s="2074">
        <v>
158427</v>
      </c>
      <c r="H45" s="2074">
        <v>
77334</v>
      </c>
      <c r="I45" s="2074">
        <v>
81093</v>
      </c>
      <c r="J45" s="2073">
        <v>
44.245000000000005</v>
      </c>
      <c r="K45" s="2073">
        <v>
43.25</v>
      </c>
      <c r="L45" s="2073">
        <v>
45.24</v>
      </c>
    </row>
    <row r="46" spans="1:12" ht="18" customHeight="1">
      <c r="A46" s="2076"/>
      <c r="B46" s="2075"/>
      <c r="C46" s="2071" t="s">
        <v>
3329</v>
      </c>
      <c r="D46" s="2074">
        <v>
371895</v>
      </c>
      <c r="E46" s="2074">
        <v>
185269</v>
      </c>
      <c r="F46" s="2074">
        <v>
186626</v>
      </c>
      <c r="G46" s="2074">
        <v>
185801</v>
      </c>
      <c r="H46" s="2074">
        <v>
91741</v>
      </c>
      <c r="I46" s="2074">
        <v>
94060</v>
      </c>
      <c r="J46" s="2081">
        <v>
49.96</v>
      </c>
      <c r="K46" s="2073">
        <v>
49.52</v>
      </c>
      <c r="L46" s="2073">
        <v>
50.4</v>
      </c>
    </row>
    <row r="47" spans="1:12" ht="18" customHeight="1">
      <c r="A47" s="978"/>
      <c r="B47" s="2083"/>
      <c r="C47" s="2071" t="s">
        <v>
3328</v>
      </c>
      <c r="D47" s="2070">
        <f>
SUM(E47:F47)</f>
        <v>
376091</v>
      </c>
      <c r="E47" s="2082">
        <v>
186859</v>
      </c>
      <c r="F47" s="2082">
        <v>
189232</v>
      </c>
      <c r="G47" s="2070">
        <f>
SUM(H47:I47)</f>
        <v>
150489</v>
      </c>
      <c r="H47" s="2082">
        <v>
73573</v>
      </c>
      <c r="I47" s="2082">
        <v>
76916</v>
      </c>
      <c r="J47" s="2081">
        <v>
40.01</v>
      </c>
      <c r="K47" s="2081">
        <v>
39.369999999999997</v>
      </c>
      <c r="L47" s="2080">
        <v>
40.65</v>
      </c>
    </row>
    <row r="48" spans="1:12" ht="18" customHeight="1">
      <c r="A48" s="2076"/>
      <c r="B48" s="2075"/>
      <c r="C48" s="2079"/>
      <c r="D48" s="2078"/>
      <c r="E48" s="2078"/>
      <c r="F48" s="2078"/>
      <c r="G48" s="2078"/>
      <c r="H48" s="2078"/>
      <c r="I48" s="2078"/>
      <c r="J48" s="2077"/>
      <c r="K48" s="2077"/>
      <c r="L48" s="2077"/>
    </row>
    <row r="49" spans="1:12" ht="18" customHeight="1">
      <c r="A49" s="5627" t="s">
        <v>
3327</v>
      </c>
      <c r="B49" s="5628"/>
      <c r="C49" s="2071" t="s">
        <v>
3325</v>
      </c>
      <c r="D49" s="2074">
        <v>
349753</v>
      </c>
      <c r="E49" s="2074">
        <v>
174927</v>
      </c>
      <c r="F49" s="2074">
        <v>
174826</v>
      </c>
      <c r="G49" s="2074">
        <v>
164740</v>
      </c>
      <c r="H49" s="2074">
        <v>
77523</v>
      </c>
      <c r="I49" s="2074">
        <v>
87217</v>
      </c>
      <c r="J49" s="2073">
        <v>
47.1</v>
      </c>
      <c r="K49" s="2073">
        <v>
44.32</v>
      </c>
      <c r="L49" s="2073">
        <v>
49.89</v>
      </c>
    </row>
    <row r="50" spans="1:12" ht="18" customHeight="1">
      <c r="A50" s="2076"/>
      <c r="B50" s="2075"/>
      <c r="C50" s="2071" t="s">
        <v>
3324</v>
      </c>
      <c r="D50" s="2074">
        <v>
355415</v>
      </c>
      <c r="E50" s="2074">
        <v>
177959</v>
      </c>
      <c r="F50" s="2074">
        <v>
177456</v>
      </c>
      <c r="G50" s="2074">
        <v>
168617</v>
      </c>
      <c r="H50" s="2074">
        <v>
80193</v>
      </c>
      <c r="I50" s="2074">
        <v>
88424</v>
      </c>
      <c r="J50" s="2073">
        <v>
47.44</v>
      </c>
      <c r="K50" s="2073">
        <v>
45.06</v>
      </c>
      <c r="L50" s="2073">
        <v>
49.83</v>
      </c>
    </row>
    <row r="51" spans="1:12" ht="18" customHeight="1">
      <c r="A51" s="2076"/>
      <c r="B51" s="2075"/>
      <c r="C51" s="2071" t="s">
        <v>
3323</v>
      </c>
      <c r="D51" s="2074">
        <v>
358492</v>
      </c>
      <c r="E51" s="2074">
        <v>
179102</v>
      </c>
      <c r="F51" s="2074">
        <v>
179390</v>
      </c>
      <c r="G51" s="2074">
        <v>
149335</v>
      </c>
      <c r="H51" s="2074">
        <v>
71199</v>
      </c>
      <c r="I51" s="2074">
        <v>
78136</v>
      </c>
      <c r="J51" s="2073">
        <v>
41.66</v>
      </c>
      <c r="K51" s="2073">
        <v>
39.75</v>
      </c>
      <c r="L51" s="2073">
        <v>
43.56</v>
      </c>
    </row>
    <row r="52" spans="1:12" ht="18" customHeight="1">
      <c r="A52" s="2076"/>
      <c r="B52" s="2075"/>
      <c r="C52" s="2071" t="s">
        <v>
3322</v>
      </c>
      <c r="D52" s="2074">
        <v>
372329</v>
      </c>
      <c r="E52" s="2074">
        <v>
185485</v>
      </c>
      <c r="F52" s="2074">
        <v>
186844</v>
      </c>
      <c r="G52" s="2074">
        <v>
162369</v>
      </c>
      <c r="H52" s="2074">
        <v>
77793</v>
      </c>
      <c r="I52" s="2074">
        <v>
84576</v>
      </c>
      <c r="J52" s="2073">
        <v>
43.61</v>
      </c>
      <c r="K52" s="2073">
        <v>
41.94</v>
      </c>
      <c r="L52" s="2073">
        <v>
45.27</v>
      </c>
    </row>
    <row r="53" spans="1:12" ht="18" customHeight="1">
      <c r="A53" s="977"/>
      <c r="B53" s="2072"/>
      <c r="C53" s="2071" t="s">
        <v>
3321</v>
      </c>
      <c r="D53" s="2070">
        <f>
SUM(E53:F53)</f>
        <v>
375779</v>
      </c>
      <c r="E53" s="22">
        <v>
186702</v>
      </c>
      <c r="F53" s="22">
        <v>
189077</v>
      </c>
      <c r="G53" s="2070">
        <f>
SUM(H53:I53)</f>
        <v>
165417</v>
      </c>
      <c r="H53" s="22">
        <v>
79475</v>
      </c>
      <c r="I53" s="22">
        <v>
85942</v>
      </c>
      <c r="J53" s="2068">
        <v>
44.02</v>
      </c>
      <c r="K53" s="2068">
        <v>
42.57</v>
      </c>
      <c r="L53" s="2068">
        <v>
45.45</v>
      </c>
    </row>
    <row r="54" spans="1:12" ht="18" customHeight="1">
      <c r="A54" s="977"/>
      <c r="B54" s="2072"/>
      <c r="C54" s="2079"/>
      <c r="D54" s="2078"/>
      <c r="E54" s="2078"/>
      <c r="F54" s="2078"/>
      <c r="G54" s="2078"/>
      <c r="H54" s="2078"/>
      <c r="I54" s="2078"/>
      <c r="J54" s="2077"/>
      <c r="K54" s="2077"/>
      <c r="L54" s="2077"/>
    </row>
    <row r="55" spans="1:12" ht="18" customHeight="1">
      <c r="A55" s="5627" t="s">
        <v>
3326</v>
      </c>
      <c r="B55" s="5628"/>
      <c r="C55" s="2071" t="s">
        <v>
3325</v>
      </c>
      <c r="D55" s="2074">
        <v>
349753</v>
      </c>
      <c r="E55" s="2074">
        <v>
174927</v>
      </c>
      <c r="F55" s="2074">
        <v>
174826</v>
      </c>
      <c r="G55" s="2074">
        <v>
164774</v>
      </c>
      <c r="H55" s="2074">
        <v>
77543</v>
      </c>
      <c r="I55" s="2074">
        <v>
87231</v>
      </c>
      <c r="J55" s="2073">
        <v>
47.11</v>
      </c>
      <c r="K55" s="2073">
        <v>
44.33</v>
      </c>
      <c r="L55" s="2073">
        <v>
49.9</v>
      </c>
    </row>
    <row r="56" spans="1:12" ht="18" customHeight="1">
      <c r="A56" s="2076"/>
      <c r="B56" s="2075"/>
      <c r="C56" s="2071" t="s">
        <v>
3324</v>
      </c>
      <c r="D56" s="2074">
        <v>
355415</v>
      </c>
      <c r="E56" s="2074">
        <v>
177959</v>
      </c>
      <c r="F56" s="2074">
        <v>
177456</v>
      </c>
      <c r="G56" s="2074">
        <v>
168683</v>
      </c>
      <c r="H56" s="2074">
        <v>
80234</v>
      </c>
      <c r="I56" s="2074">
        <v>
88449</v>
      </c>
      <c r="J56" s="2073">
        <v>
47.46</v>
      </c>
      <c r="K56" s="2073">
        <v>
45.09</v>
      </c>
      <c r="L56" s="2073">
        <v>
49.84</v>
      </c>
    </row>
    <row r="57" spans="1:12" ht="18" customHeight="1">
      <c r="A57" s="977"/>
      <c r="B57" s="2072"/>
      <c r="C57" s="2071" t="s">
        <v>
3323</v>
      </c>
      <c r="D57" s="2074">
        <v>
358492</v>
      </c>
      <c r="E57" s="2074">
        <v>
179102</v>
      </c>
      <c r="F57" s="2074">
        <v>
179390</v>
      </c>
      <c r="G57" s="2074">
        <v>
149376</v>
      </c>
      <c r="H57" s="2074">
        <v>
71222</v>
      </c>
      <c r="I57" s="2074">
        <v>
78154</v>
      </c>
      <c r="J57" s="2073">
        <v>
41.67</v>
      </c>
      <c r="K57" s="2073">
        <v>
39.770000000000003</v>
      </c>
      <c r="L57" s="2073">
        <v>
43.57</v>
      </c>
    </row>
    <row r="58" spans="1:12" ht="18" customHeight="1">
      <c r="A58" s="977"/>
      <c r="B58" s="2072"/>
      <c r="C58" s="2071" t="s">
        <v>
3322</v>
      </c>
      <c r="D58" s="2074">
        <v>
372329</v>
      </c>
      <c r="E58" s="2074">
        <v>
185485</v>
      </c>
      <c r="F58" s="2074">
        <v>
186844</v>
      </c>
      <c r="G58" s="2074">
        <v>
162399</v>
      </c>
      <c r="H58" s="2074">
        <v>
77813</v>
      </c>
      <c r="I58" s="2074">
        <v>
84586</v>
      </c>
      <c r="J58" s="2073">
        <v>
43.62</v>
      </c>
      <c r="K58" s="2073">
        <v>
41.95</v>
      </c>
      <c r="L58" s="2073">
        <v>
45.27</v>
      </c>
    </row>
    <row r="59" spans="1:12" ht="18" customHeight="1">
      <c r="A59" s="977"/>
      <c r="B59" s="2072"/>
      <c r="C59" s="2071" t="s">
        <v>
3321</v>
      </c>
      <c r="D59" s="2070">
        <f>
SUM(E59:F59)</f>
        <v>
375779</v>
      </c>
      <c r="E59" s="22">
        <v>
186702</v>
      </c>
      <c r="F59" s="22">
        <v>
189077</v>
      </c>
      <c r="G59" s="2070">
        <f>
SUM(H59:I59)</f>
        <v>
165437</v>
      </c>
      <c r="H59" s="2069">
        <v>
79492</v>
      </c>
      <c r="I59" s="2069">
        <v>
85945</v>
      </c>
      <c r="J59" s="2068">
        <v>
44.03</v>
      </c>
      <c r="K59" s="2068">
        <v>
42.58</v>
      </c>
      <c r="L59" s="2068">
        <v>
45.46</v>
      </c>
    </row>
    <row r="60" spans="1:12" ht="18" customHeight="1">
      <c r="A60" s="2067"/>
      <c r="B60" s="2066"/>
      <c r="C60" s="2065"/>
      <c r="D60" s="2064"/>
      <c r="E60" s="2064"/>
      <c r="F60" s="2064"/>
      <c r="G60" s="2064"/>
      <c r="H60" s="2064"/>
      <c r="I60" s="2064"/>
      <c r="J60" s="2063"/>
      <c r="K60" s="2063"/>
      <c r="L60" s="2063"/>
    </row>
    <row r="61" spans="1:12" s="325" customFormat="1" ht="15" customHeight="1">
      <c r="A61" s="2062" t="s">
        <v>
3320</v>
      </c>
      <c r="B61" s="2062"/>
      <c r="C61" s="2062"/>
    </row>
    <row r="62" spans="1:12" s="2061" customFormat="1" ht="18" customHeight="1"/>
  </sheetData>
  <mergeCells count="16">
    <mergeCell ref="A55:B55"/>
    <mergeCell ref="A43:B43"/>
    <mergeCell ref="A21:B21"/>
    <mergeCell ref="A37:B37"/>
    <mergeCell ref="A26:A35"/>
    <mergeCell ref="A49:B49"/>
    <mergeCell ref="A1:D1"/>
    <mergeCell ref="A2:D2"/>
    <mergeCell ref="A3:L3"/>
    <mergeCell ref="A6:B7"/>
    <mergeCell ref="A9:A18"/>
    <mergeCell ref="A20:B20"/>
    <mergeCell ref="C6:C7"/>
    <mergeCell ref="D6:F6"/>
    <mergeCell ref="G6:I6"/>
    <mergeCell ref="J6:L6"/>
  </mergeCells>
  <phoneticPr fontId="25"/>
  <pageMargins left="0.70866141732283472" right="0.70866141732283472" top="0.74803149606299213" bottom="0.74803149606299213" header="0.31496062992125984" footer="0.31496062992125984"/>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pageSetUpPr fitToPage="1"/>
  </sheetPr>
  <dimension ref="A1:AD14"/>
  <sheetViews>
    <sheetView zoomScaleNormal="100" zoomScaleSheetLayoutView="100" workbookViewId="0">
      <selection activeCell="B23" sqref="B23"/>
    </sheetView>
  </sheetViews>
  <sheetFormatPr defaultColWidth="9" defaultRowHeight="14.25"/>
  <cols>
    <col min="1" max="1" width="20.625" style="322" customWidth="1"/>
    <col min="2" max="9" width="12.625" style="322" customWidth="1"/>
    <col min="10" max="14" width="16.625" style="322" customWidth="1"/>
    <col min="15" max="16384" width="9" style="322"/>
  </cols>
  <sheetData>
    <row r="1" spans="1:30" s="1482" customFormat="1" ht="20.100000000000001" customHeight="1">
      <c r="A1" s="4569" t="str">
        <f>
HYPERLINK("#目次!A1","【目次に戻る】")</f>
        <v>
【目次に戻る】</v>
      </c>
      <c r="B1" s="4569"/>
      <c r="C1" s="4569"/>
      <c r="D1" s="4569"/>
      <c r="E1" s="4569"/>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row>
    <row r="2" spans="1:30" s="1482" customFormat="1" ht="20.100000000000001" customHeight="1">
      <c r="A2" s="4569" t="str">
        <f>
HYPERLINK("#業務所管課別目次!A1","【業務所管課別目次に戻る】")</f>
        <v>
【業務所管課別目次に戻る】</v>
      </c>
      <c r="B2" s="4569"/>
      <c r="C2" s="4569"/>
      <c r="D2" s="4569"/>
      <c r="E2" s="4569"/>
      <c r="F2" s="3120"/>
      <c r="G2" s="3120"/>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row>
    <row r="3" spans="1:30" s="2061" customFormat="1" ht="25.9" customHeight="1">
      <c r="A3" s="5638" t="s">
        <v>
6940</v>
      </c>
      <c r="B3" s="5638"/>
      <c r="C3" s="5638"/>
      <c r="D3" s="5638"/>
      <c r="E3" s="5638"/>
      <c r="F3" s="5638"/>
      <c r="G3" s="5638"/>
      <c r="H3" s="5638"/>
      <c r="I3" s="5638"/>
      <c r="J3" s="2100"/>
    </row>
    <row r="4" spans="1:30" s="82" customFormat="1" ht="15" customHeight="1">
      <c r="A4" s="2104"/>
      <c r="B4" s="2104"/>
      <c r="C4" s="2104"/>
      <c r="D4" s="2104"/>
      <c r="E4" s="2104"/>
      <c r="F4" s="2104"/>
      <c r="G4" s="2104"/>
      <c r="H4" s="2104"/>
      <c r="I4" s="2104"/>
      <c r="J4" s="2095"/>
    </row>
    <row r="5" spans="1:30" s="82" customFormat="1" ht="15" customHeight="1" thickBot="1">
      <c r="A5" s="3145" t="s">
        <v>
4045</v>
      </c>
      <c r="B5" s="2095"/>
      <c r="C5" s="2095"/>
      <c r="D5" s="2095"/>
      <c r="E5" s="2095"/>
      <c r="F5" s="2095"/>
      <c r="G5" s="2095"/>
      <c r="H5" s="2095"/>
      <c r="I5" s="2095"/>
      <c r="J5" s="2095"/>
    </row>
    <row r="6" spans="1:30" s="2061" customFormat="1" ht="18" customHeight="1" thickTop="1">
      <c r="A6" s="5639" t="s">
        <v>
483</v>
      </c>
      <c r="B6" s="5335" t="s">
        <v>
5744</v>
      </c>
      <c r="C6" s="5332"/>
      <c r="D6" s="5332"/>
      <c r="E6" s="5332"/>
      <c r="F6" s="5335" t="s">
        <v>
5745</v>
      </c>
      <c r="G6" s="5332"/>
      <c r="H6" s="5332"/>
      <c r="I6" s="5332"/>
      <c r="J6" s="2100"/>
      <c r="K6" s="2100"/>
    </row>
    <row r="7" spans="1:30" s="2061" customFormat="1" ht="18" customHeight="1">
      <c r="A7" s="5640"/>
      <c r="B7" s="3149" t="s">
        <v>
1635</v>
      </c>
      <c r="C7" s="2103" t="s">
        <v>
272</v>
      </c>
      <c r="D7" s="2102" t="s">
        <v>
271</v>
      </c>
      <c r="E7" s="3149" t="s">
        <v>
5746</v>
      </c>
      <c r="F7" s="3149" t="s">
        <v>
1635</v>
      </c>
      <c r="G7" s="2103" t="s">
        <v>
272</v>
      </c>
      <c r="H7" s="2102" t="s">
        <v>
271</v>
      </c>
      <c r="I7" s="3149" t="s">
        <v>
5746</v>
      </c>
      <c r="J7" s="2100"/>
      <c r="K7" s="2100"/>
    </row>
    <row r="8" spans="1:30" s="2061" customFormat="1" ht="18" customHeight="1">
      <c r="A8" s="3020" t="s">
        <v>
4070</v>
      </c>
      <c r="B8" s="3021">
        <v>
379549</v>
      </c>
      <c r="C8" s="3022">
        <v>
189191</v>
      </c>
      <c r="D8" s="3022">
        <v>
190358</v>
      </c>
      <c r="E8" s="3023" t="s">
        <v>
5982</v>
      </c>
      <c r="F8" s="2057">
        <v>
423</v>
      </c>
      <c r="G8" s="2057">
        <v>
214</v>
      </c>
      <c r="H8" s="2057">
        <v>
209</v>
      </c>
      <c r="I8" s="3023" t="s">
        <v>
5986</v>
      </c>
      <c r="J8" s="2099"/>
      <c r="K8" s="2100"/>
    </row>
    <row r="9" spans="1:30" s="2061" customFormat="1" ht="18" customHeight="1">
      <c r="A9" s="2059" t="s">
        <v>
473</v>
      </c>
      <c r="B9" s="97">
        <v>
380809</v>
      </c>
      <c r="C9" s="22">
        <v>
189649</v>
      </c>
      <c r="D9" s="22">
        <v>
191160</v>
      </c>
      <c r="E9" s="3023" t="s">
        <v>
5983</v>
      </c>
      <c r="F9" s="2057">
        <v>
457</v>
      </c>
      <c r="G9" s="22">
        <v>
239</v>
      </c>
      <c r="H9" s="22">
        <v>
218</v>
      </c>
      <c r="I9" s="3023" t="s">
        <v>
5987</v>
      </c>
      <c r="J9" s="2100"/>
      <c r="K9" s="2100"/>
    </row>
    <row r="10" spans="1:30" s="2061" customFormat="1" ht="18" customHeight="1">
      <c r="A10" s="3147">
        <v>
2</v>
      </c>
      <c r="B10" s="97">
        <v>
382133</v>
      </c>
      <c r="C10" s="22">
        <v>
190250</v>
      </c>
      <c r="D10" s="22">
        <v>
191883</v>
      </c>
      <c r="E10" s="3023" t="s">
        <v>
5984</v>
      </c>
      <c r="F10" s="2057">
        <v>
445</v>
      </c>
      <c r="G10" s="22">
        <v>
221</v>
      </c>
      <c r="H10" s="22">
        <v>
224</v>
      </c>
      <c r="I10" s="3023" t="s">
        <v>
5985</v>
      </c>
      <c r="J10" s="2100"/>
      <c r="K10" s="2100"/>
    </row>
    <row r="11" spans="1:30" s="2098" customFormat="1" ht="18" customHeight="1">
      <c r="A11" s="3147">
        <v>
3</v>
      </c>
      <c r="B11" s="97">
        <v>
381974</v>
      </c>
      <c r="C11" s="22">
        <v>
190121</v>
      </c>
      <c r="D11" s="22">
        <v>
191853</v>
      </c>
      <c r="E11" s="3023" t="s">
        <v>
5984</v>
      </c>
      <c r="F11" s="2057">
        <v>
446</v>
      </c>
      <c r="G11" s="22">
        <v>
212</v>
      </c>
      <c r="H11" s="22">
        <v>
234</v>
      </c>
      <c r="I11" s="3023" t="s">
        <v>
5985</v>
      </c>
      <c r="J11" s="2099"/>
      <c r="K11" s="2099"/>
    </row>
    <row r="12" spans="1:30" s="296" customFormat="1" ht="18" customHeight="1">
      <c r="A12" s="359">
        <v>
4</v>
      </c>
      <c r="B12" s="4443">
        <v>
382791</v>
      </c>
      <c r="C12" s="2484">
        <v>
190259</v>
      </c>
      <c r="D12" s="2484">
        <v>
192532</v>
      </c>
      <c r="E12" s="4444" t="s">
        <v>
5984</v>
      </c>
      <c r="F12" s="2484">
        <v>
486</v>
      </c>
      <c r="G12" s="2484">
        <v>
227</v>
      </c>
      <c r="H12" s="2484">
        <v>
259</v>
      </c>
      <c r="I12" s="4444" t="s">
        <v>
5985</v>
      </c>
      <c r="J12" s="2097"/>
      <c r="K12" s="2097"/>
    </row>
    <row r="13" spans="1:30" s="82" customFormat="1" ht="15" customHeight="1">
      <c r="A13" s="3024" t="s">
        <v>
3362</v>
      </c>
      <c r="B13" s="3024"/>
      <c r="C13" s="2096"/>
      <c r="D13" s="2096"/>
      <c r="E13" s="2096"/>
      <c r="F13" s="2096"/>
      <c r="G13" s="2096"/>
      <c r="H13" s="2096"/>
      <c r="I13" s="2096"/>
      <c r="J13" s="2095"/>
    </row>
    <row r="14" spans="1:30" s="2061" customFormat="1" ht="18" customHeight="1"/>
  </sheetData>
  <mergeCells count="6">
    <mergeCell ref="A1:E1"/>
    <mergeCell ref="A2:E2"/>
    <mergeCell ref="A3:I3"/>
    <mergeCell ref="A6:A7"/>
    <mergeCell ref="B6:E6"/>
    <mergeCell ref="F6:I6"/>
  </mergeCells>
  <phoneticPr fontId="25"/>
  <pageMargins left="0.70866141732283472" right="0.70866141732283472" top="0.74803149606299213" bottom="0.74803149606299213" header="0.31496062992125984" footer="0.3149606299212598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Z36"/>
  <sheetViews>
    <sheetView zoomScaleNormal="100" zoomScaleSheetLayoutView="100" workbookViewId="0">
      <selection activeCell="B23" sqref="B23"/>
    </sheetView>
  </sheetViews>
  <sheetFormatPr defaultColWidth="9" defaultRowHeight="14.25"/>
  <cols>
    <col min="1" max="1" width="4.75" style="2061" customWidth="1"/>
    <col min="2" max="2" width="20.75" style="2061" customWidth="1"/>
    <col min="3" max="5" width="12.75" style="2061" customWidth="1"/>
    <col min="6" max="6" width="4.75" style="2061" customWidth="1"/>
    <col min="7" max="7" width="20.75" style="2061" customWidth="1"/>
    <col min="8" max="10" width="12.75" style="2061"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5.9" customHeight="1">
      <c r="A3" s="5638" t="s">
        <v>
6941</v>
      </c>
      <c r="B3" s="5638"/>
      <c r="C3" s="5638"/>
      <c r="D3" s="5638"/>
      <c r="E3" s="5638"/>
      <c r="F3" s="5638"/>
      <c r="G3" s="5638"/>
      <c r="H3" s="5638"/>
      <c r="I3" s="5638"/>
      <c r="J3" s="5638"/>
    </row>
    <row r="4" spans="1:26" s="83" customFormat="1" ht="15" customHeight="1">
      <c r="A4" s="2104"/>
      <c r="B4" s="2104"/>
      <c r="C4" s="2104"/>
      <c r="D4" s="2104"/>
      <c r="E4" s="2104"/>
      <c r="F4" s="2104"/>
      <c r="G4" s="2104"/>
      <c r="H4" s="2104"/>
      <c r="I4" s="2104"/>
      <c r="J4" s="2104"/>
    </row>
    <row r="5" spans="1:26" s="83" customFormat="1" ht="15" customHeight="1" thickBot="1">
      <c r="A5" s="5647" t="s">
        <v>
9283</v>
      </c>
      <c r="B5" s="5647"/>
      <c r="C5" s="2095"/>
      <c r="D5" s="2095"/>
      <c r="E5" s="2095"/>
      <c r="F5" s="2095"/>
      <c r="G5" s="82"/>
      <c r="H5" s="82"/>
      <c r="I5" s="82"/>
      <c r="J5" s="99" t="s">
        <v>
9282</v>
      </c>
    </row>
    <row r="6" spans="1:26" ht="18" customHeight="1" thickTop="1">
      <c r="A6" s="5645" t="s">
        <v>
3420</v>
      </c>
      <c r="B6" s="5648" t="s">
        <v>
3419</v>
      </c>
      <c r="C6" s="5348" t="s">
        <v>
3418</v>
      </c>
      <c r="D6" s="5348"/>
      <c r="E6" s="5335"/>
      <c r="F6" s="5642" t="s">
        <v>
3420</v>
      </c>
      <c r="G6" s="5644" t="s">
        <v>
3419</v>
      </c>
      <c r="H6" s="5336" t="s">
        <v>
3418</v>
      </c>
      <c r="I6" s="5348"/>
      <c r="J6" s="5335"/>
    </row>
    <row r="7" spans="1:26" ht="18" customHeight="1">
      <c r="A7" s="5646"/>
      <c r="B7" s="5649"/>
      <c r="C7" s="2125" t="s">
        <v>
23</v>
      </c>
      <c r="D7" s="2124" t="s">
        <v>
1</v>
      </c>
      <c r="E7" s="2123" t="s">
        <v>
2</v>
      </c>
      <c r="F7" s="5643"/>
      <c r="G7" s="4865"/>
      <c r="H7" s="2622" t="s">
        <v>
23</v>
      </c>
      <c r="I7" s="2124" t="s">
        <v>
1</v>
      </c>
      <c r="J7" s="2123" t="s">
        <v>
2</v>
      </c>
    </row>
    <row r="8" spans="1:26" ht="18" customHeight="1">
      <c r="A8" s="2101"/>
      <c r="B8" s="2122" t="s">
        <v>
23</v>
      </c>
      <c r="C8" s="2121">
        <f>
D8+E8</f>
        <v>
382791</v>
      </c>
      <c r="D8" s="2120">
        <f>
SUM(D9:D35,I8:I35)</f>
        <v>
190259</v>
      </c>
      <c r="E8" s="2119">
        <f>
SUM(E9:E35,J8:J35)</f>
        <v>
192532</v>
      </c>
      <c r="F8" s="2101">
        <v>
28</v>
      </c>
      <c r="G8" s="2118" t="s">
        <v>
3417</v>
      </c>
      <c r="H8" s="2115">
        <f>
SUM(I8:J8)</f>
        <v>
6384</v>
      </c>
      <c r="I8" s="2117">
        <v>
3309</v>
      </c>
      <c r="J8" s="2117">
        <v>
3075</v>
      </c>
    </row>
    <row r="9" spans="1:26" ht="18" customHeight="1">
      <c r="A9" s="2059">
        <v>
1</v>
      </c>
      <c r="B9" s="2116" t="s">
        <v>
3416</v>
      </c>
      <c r="C9" s="2115">
        <f>
SUM(D9:E9)</f>
        <v>
7533</v>
      </c>
      <c r="D9" s="2069">
        <v>
3691</v>
      </c>
      <c r="E9" s="2114">
        <v>
3842</v>
      </c>
      <c r="F9" s="2059">
        <v>
29</v>
      </c>
      <c r="G9" s="2113" t="s">
        <v>
3415</v>
      </c>
      <c r="H9" s="2115">
        <f t="shared" ref="H9:H35" si="0">
SUM(I9:J9)</f>
        <v>
3853</v>
      </c>
      <c r="I9" s="2112">
        <v>
2172</v>
      </c>
      <c r="J9" s="2112">
        <v>
1681</v>
      </c>
    </row>
    <row r="10" spans="1:26" ht="18" customHeight="1">
      <c r="A10" s="2059">
        <v>
2</v>
      </c>
      <c r="B10" s="2116" t="s">
        <v>
3414</v>
      </c>
      <c r="C10" s="2115">
        <f t="shared" ref="C10:C35" si="1">
SUM(D10:E10)</f>
        <v>
6043</v>
      </c>
      <c r="D10" s="2112">
        <v>
3031</v>
      </c>
      <c r="E10" s="2114">
        <v>
3012</v>
      </c>
      <c r="F10" s="2059">
        <v>
30</v>
      </c>
      <c r="G10" s="2113" t="s">
        <v>
3413</v>
      </c>
      <c r="H10" s="2115">
        <f t="shared" si="0"/>
        <v>
6980</v>
      </c>
      <c r="I10" s="2112">
        <v>
3368</v>
      </c>
      <c r="J10" s="2112">
        <v>
3612</v>
      </c>
    </row>
    <row r="11" spans="1:26" ht="18" customHeight="1">
      <c r="A11" s="2059">
        <v>
3</v>
      </c>
      <c r="B11" s="2116" t="s">
        <v>
3412</v>
      </c>
      <c r="C11" s="2115">
        <f t="shared" si="1"/>
        <v>
6878</v>
      </c>
      <c r="D11" s="2112">
        <v>
3480</v>
      </c>
      <c r="E11" s="2114">
        <v>
3398</v>
      </c>
      <c r="F11" s="2059">
        <v>
31</v>
      </c>
      <c r="G11" s="2113" t="s">
        <v>
3411</v>
      </c>
      <c r="H11" s="2115">
        <f t="shared" si="0"/>
        <v>
6522</v>
      </c>
      <c r="I11" s="2112">
        <v>
3247</v>
      </c>
      <c r="J11" s="2112">
        <v>
3275</v>
      </c>
    </row>
    <row r="12" spans="1:26" ht="18" customHeight="1">
      <c r="A12" s="2059">
        <v>
4</v>
      </c>
      <c r="B12" s="2116" t="s">
        <v>
3410</v>
      </c>
      <c r="C12" s="2115">
        <f t="shared" si="1"/>
        <v>
4619</v>
      </c>
      <c r="D12" s="2112">
        <v>
2299</v>
      </c>
      <c r="E12" s="2114">
        <v>
2320</v>
      </c>
      <c r="F12" s="2059">
        <v>
32</v>
      </c>
      <c r="G12" s="2113" t="s">
        <v>
3409</v>
      </c>
      <c r="H12" s="2115">
        <f t="shared" si="0"/>
        <v>
9224</v>
      </c>
      <c r="I12" s="2112">
        <v>
4444</v>
      </c>
      <c r="J12" s="2112">
        <v>
4780</v>
      </c>
    </row>
    <row r="13" spans="1:26" ht="18" customHeight="1">
      <c r="A13" s="2059">
        <v>
5</v>
      </c>
      <c r="B13" s="2116" t="s">
        <v>
3408</v>
      </c>
      <c r="C13" s="2115">
        <f t="shared" si="1"/>
        <v>
7494</v>
      </c>
      <c r="D13" s="2112">
        <v>
3741</v>
      </c>
      <c r="E13" s="2114">
        <v>
3753</v>
      </c>
      <c r="F13" s="2059">
        <v>
33</v>
      </c>
      <c r="G13" s="2113" t="s">
        <v>
3407</v>
      </c>
      <c r="H13" s="2115">
        <f t="shared" si="0"/>
        <v>
6512</v>
      </c>
      <c r="I13" s="2112">
        <v>
3203</v>
      </c>
      <c r="J13" s="2112">
        <v>
3309</v>
      </c>
    </row>
    <row r="14" spans="1:26" ht="18" customHeight="1">
      <c r="A14" s="2059">
        <v>
6</v>
      </c>
      <c r="B14" s="2116" t="s">
        <v>
3406</v>
      </c>
      <c r="C14" s="2115">
        <f t="shared" si="1"/>
        <v>
7618</v>
      </c>
      <c r="D14" s="2112">
        <v>
3804</v>
      </c>
      <c r="E14" s="2114">
        <v>
3814</v>
      </c>
      <c r="F14" s="2059">
        <v>
34</v>
      </c>
      <c r="G14" s="2113" t="s">
        <v>
3405</v>
      </c>
      <c r="H14" s="2115">
        <f t="shared" si="0"/>
        <v>
8540</v>
      </c>
      <c r="I14" s="2112">
        <v>
4104</v>
      </c>
      <c r="J14" s="2112">
        <v>
4436</v>
      </c>
    </row>
    <row r="15" spans="1:26" ht="18" customHeight="1">
      <c r="A15" s="2059">
        <v>
7</v>
      </c>
      <c r="B15" s="2116" t="s">
        <v>
3404</v>
      </c>
      <c r="C15" s="2115">
        <f t="shared" si="1"/>
        <v>
4253</v>
      </c>
      <c r="D15" s="2112">
        <v>
2069</v>
      </c>
      <c r="E15" s="2114">
        <v>
2184</v>
      </c>
      <c r="F15" s="2059">
        <v>
35</v>
      </c>
      <c r="G15" s="2113" t="s">
        <v>
3403</v>
      </c>
      <c r="H15" s="2115">
        <f t="shared" si="0"/>
        <v>
5367</v>
      </c>
      <c r="I15" s="2112">
        <v>
2670</v>
      </c>
      <c r="J15" s="2112">
        <v>
2697</v>
      </c>
    </row>
    <row r="16" spans="1:26" ht="18" customHeight="1">
      <c r="A16" s="2059">
        <v>
8</v>
      </c>
      <c r="B16" s="2116" t="s">
        <v>
3402</v>
      </c>
      <c r="C16" s="2115">
        <f t="shared" si="1"/>
        <v>
4133</v>
      </c>
      <c r="D16" s="2112">
        <v>
2054</v>
      </c>
      <c r="E16" s="2114">
        <v>
2079</v>
      </c>
      <c r="F16" s="2059">
        <v>
36</v>
      </c>
      <c r="G16" s="2113" t="s">
        <v>
3401</v>
      </c>
      <c r="H16" s="2115">
        <f t="shared" si="0"/>
        <v>
6647</v>
      </c>
      <c r="I16" s="2112">
        <v>
3197</v>
      </c>
      <c r="J16" s="2112">
        <v>
3450</v>
      </c>
    </row>
    <row r="17" spans="1:10" ht="18" customHeight="1">
      <c r="A17" s="2059">
        <v>
9</v>
      </c>
      <c r="B17" s="2116" t="s">
        <v>
3400</v>
      </c>
      <c r="C17" s="2115">
        <f t="shared" si="1"/>
        <v>
7191</v>
      </c>
      <c r="D17" s="2112">
        <v>
3672</v>
      </c>
      <c r="E17" s="2114">
        <v>
3519</v>
      </c>
      <c r="F17" s="2059">
        <v>
37</v>
      </c>
      <c r="G17" s="2113" t="s">
        <v>
3399</v>
      </c>
      <c r="H17" s="2115">
        <f t="shared" si="0"/>
        <v>
6883</v>
      </c>
      <c r="I17" s="2112">
        <v>
3376</v>
      </c>
      <c r="J17" s="2112">
        <v>
3507</v>
      </c>
    </row>
    <row r="18" spans="1:10" ht="18" customHeight="1">
      <c r="A18" s="2059">
        <v>
10</v>
      </c>
      <c r="B18" s="2116" t="s">
        <v>
3398</v>
      </c>
      <c r="C18" s="2115">
        <f t="shared" si="1"/>
        <v>
8375</v>
      </c>
      <c r="D18" s="2112">
        <v>
4324</v>
      </c>
      <c r="E18" s="2114">
        <v>
4051</v>
      </c>
      <c r="F18" s="2059">
        <v>
38</v>
      </c>
      <c r="G18" s="2113" t="s">
        <v>
3397</v>
      </c>
      <c r="H18" s="2115">
        <f t="shared" si="0"/>
        <v>
10085</v>
      </c>
      <c r="I18" s="2112">
        <v>
5021</v>
      </c>
      <c r="J18" s="2112">
        <v>
5064</v>
      </c>
    </row>
    <row r="19" spans="1:10" ht="18" customHeight="1">
      <c r="A19" s="2059">
        <v>
11</v>
      </c>
      <c r="B19" s="2116" t="s">
        <v>
3396</v>
      </c>
      <c r="C19" s="2115">
        <f t="shared" si="1"/>
        <v>
10747</v>
      </c>
      <c r="D19" s="2112">
        <v>
5446</v>
      </c>
      <c r="E19" s="2114">
        <v>
5301</v>
      </c>
      <c r="F19" s="2059">
        <v>
39</v>
      </c>
      <c r="G19" s="2113" t="s">
        <v>
3395</v>
      </c>
      <c r="H19" s="2115">
        <f t="shared" si="0"/>
        <v>
8160</v>
      </c>
      <c r="I19" s="2112">
        <v>
4091</v>
      </c>
      <c r="J19" s="2112">
        <v>
4069</v>
      </c>
    </row>
    <row r="20" spans="1:10" ht="18" customHeight="1">
      <c r="A20" s="2059">
        <v>
12</v>
      </c>
      <c r="B20" s="2116" t="s">
        <v>
3394</v>
      </c>
      <c r="C20" s="2115">
        <f t="shared" si="1"/>
        <v>
7836</v>
      </c>
      <c r="D20" s="2112">
        <v>
3839</v>
      </c>
      <c r="E20" s="2114">
        <v>
3997</v>
      </c>
      <c r="F20" s="2059">
        <v>
40</v>
      </c>
      <c r="G20" s="2113" t="s">
        <v>
3393</v>
      </c>
      <c r="H20" s="2115">
        <f t="shared" si="0"/>
        <v>
9629</v>
      </c>
      <c r="I20" s="2112">
        <v>
4808</v>
      </c>
      <c r="J20" s="2112">
        <v>
4821</v>
      </c>
    </row>
    <row r="21" spans="1:10" ht="18" customHeight="1">
      <c r="A21" s="2059">
        <v>
13</v>
      </c>
      <c r="B21" s="2116" t="s">
        <v>
3392</v>
      </c>
      <c r="C21" s="2115">
        <f t="shared" si="1"/>
        <v>
6450</v>
      </c>
      <c r="D21" s="2112">
        <v>
3404</v>
      </c>
      <c r="E21" s="2114">
        <v>
3046</v>
      </c>
      <c r="F21" s="2059">
        <v>
41</v>
      </c>
      <c r="G21" s="2113" t="s">
        <v>
3391</v>
      </c>
      <c r="H21" s="2115">
        <f t="shared" si="0"/>
        <v>
7146</v>
      </c>
      <c r="I21" s="2112">
        <v>
3462</v>
      </c>
      <c r="J21" s="2112">
        <v>
3684</v>
      </c>
    </row>
    <row r="22" spans="1:10" ht="18" customHeight="1">
      <c r="A22" s="2059">
        <v>
14</v>
      </c>
      <c r="B22" s="2116" t="s">
        <v>
3390</v>
      </c>
      <c r="C22" s="2115">
        <f t="shared" si="1"/>
        <v>
2826</v>
      </c>
      <c r="D22" s="2112">
        <v>
1501</v>
      </c>
      <c r="E22" s="2114">
        <v>
1325</v>
      </c>
      <c r="F22" s="2059">
        <v>
42</v>
      </c>
      <c r="G22" s="2113" t="s">
        <v>
3389</v>
      </c>
      <c r="H22" s="2115">
        <f t="shared" si="0"/>
        <v>
5838</v>
      </c>
      <c r="I22" s="2112">
        <v>
2805</v>
      </c>
      <c r="J22" s="2112">
        <v>
3033</v>
      </c>
    </row>
    <row r="23" spans="1:10" ht="18" customHeight="1">
      <c r="A23" s="2059">
        <v>
15</v>
      </c>
      <c r="B23" s="2116" t="s">
        <v>
3388</v>
      </c>
      <c r="C23" s="2115">
        <f t="shared" si="1"/>
        <v>
3178</v>
      </c>
      <c r="D23" s="2112">
        <v>
1710</v>
      </c>
      <c r="E23" s="2114">
        <v>
1468</v>
      </c>
      <c r="F23" s="2059">
        <v>
43</v>
      </c>
      <c r="G23" s="2113" t="s">
        <v>
3387</v>
      </c>
      <c r="H23" s="2115">
        <f t="shared" si="0"/>
        <v>
4767</v>
      </c>
      <c r="I23" s="2112">
        <v>
2368</v>
      </c>
      <c r="J23" s="2112">
        <v>
2399</v>
      </c>
    </row>
    <row r="24" spans="1:10" ht="18" customHeight="1">
      <c r="A24" s="2059">
        <v>
16</v>
      </c>
      <c r="B24" s="2116" t="s">
        <v>
3386</v>
      </c>
      <c r="C24" s="2115">
        <f t="shared" si="1"/>
        <v>
11947</v>
      </c>
      <c r="D24" s="2112">
        <v>
6017</v>
      </c>
      <c r="E24" s="2114">
        <v>
5930</v>
      </c>
      <c r="F24" s="2059">
        <v>
44</v>
      </c>
      <c r="G24" s="2113" t="s">
        <v>
3385</v>
      </c>
      <c r="H24" s="2115">
        <f t="shared" si="0"/>
        <v>
7226</v>
      </c>
      <c r="I24" s="2112">
        <v>
3565</v>
      </c>
      <c r="J24" s="2112">
        <v>
3661</v>
      </c>
    </row>
    <row r="25" spans="1:10" ht="18" customHeight="1">
      <c r="A25" s="2059">
        <v>
17</v>
      </c>
      <c r="B25" s="2116" t="s">
        <v>
3384</v>
      </c>
      <c r="C25" s="2115">
        <f t="shared" si="1"/>
        <v>
6902</v>
      </c>
      <c r="D25" s="2112">
        <v>
3590</v>
      </c>
      <c r="E25" s="2114">
        <v>
3312</v>
      </c>
      <c r="F25" s="2059">
        <v>
45</v>
      </c>
      <c r="G25" s="2113" t="s">
        <v>
3383</v>
      </c>
      <c r="H25" s="2115">
        <f t="shared" si="0"/>
        <v>
9159</v>
      </c>
      <c r="I25" s="2112">
        <v>
4575</v>
      </c>
      <c r="J25" s="2112">
        <v>
4584</v>
      </c>
    </row>
    <row r="26" spans="1:10" ht="18" customHeight="1">
      <c r="A26" s="2059">
        <v>
18</v>
      </c>
      <c r="B26" s="2116" t="s">
        <v>
3382</v>
      </c>
      <c r="C26" s="2115">
        <f t="shared" si="1"/>
        <v>
6829</v>
      </c>
      <c r="D26" s="2112">
        <v>
3363</v>
      </c>
      <c r="E26" s="2114">
        <v>
3466</v>
      </c>
      <c r="F26" s="2059">
        <v>
46</v>
      </c>
      <c r="G26" s="2113" t="s">
        <v>
3381</v>
      </c>
      <c r="H26" s="2115">
        <f t="shared" si="0"/>
        <v>
8541</v>
      </c>
      <c r="I26" s="2112">
        <v>
4152</v>
      </c>
      <c r="J26" s="2112">
        <v>
4389</v>
      </c>
    </row>
    <row r="27" spans="1:10" ht="18" customHeight="1">
      <c r="A27" s="2059">
        <v>
19</v>
      </c>
      <c r="B27" s="2116" t="s">
        <v>
3380</v>
      </c>
      <c r="C27" s="2115">
        <f t="shared" si="1"/>
        <v>
10549</v>
      </c>
      <c r="D27" s="2112">
        <v>
5136</v>
      </c>
      <c r="E27" s="2114">
        <v>
5413</v>
      </c>
      <c r="F27" s="2059">
        <v>
47</v>
      </c>
      <c r="G27" s="2113" t="s">
        <v>
3379</v>
      </c>
      <c r="H27" s="2115">
        <f t="shared" si="0"/>
        <v>
5448</v>
      </c>
      <c r="I27" s="2112">
        <v>
2636</v>
      </c>
      <c r="J27" s="2112">
        <v>
2812</v>
      </c>
    </row>
    <row r="28" spans="1:10" ht="18" customHeight="1">
      <c r="A28" s="2059">
        <v>
20</v>
      </c>
      <c r="B28" s="2116" t="s">
        <v>
3378</v>
      </c>
      <c r="C28" s="2115">
        <f t="shared" si="1"/>
        <v>
10361</v>
      </c>
      <c r="D28" s="2112">
        <v>
5031</v>
      </c>
      <c r="E28" s="2114">
        <v>
5330</v>
      </c>
      <c r="F28" s="2059">
        <v>
48</v>
      </c>
      <c r="G28" s="2113" t="s">
        <v>
3377</v>
      </c>
      <c r="H28" s="2115">
        <f t="shared" si="0"/>
        <v>
5528</v>
      </c>
      <c r="I28" s="2112">
        <v>
2732</v>
      </c>
      <c r="J28" s="2112">
        <v>
2796</v>
      </c>
    </row>
    <row r="29" spans="1:10" ht="18" customHeight="1">
      <c r="A29" s="2059">
        <v>
21</v>
      </c>
      <c r="B29" s="2116" t="s">
        <v>
3376</v>
      </c>
      <c r="C29" s="2115">
        <f t="shared" si="1"/>
        <v>
7681</v>
      </c>
      <c r="D29" s="2112">
        <v>
3801</v>
      </c>
      <c r="E29" s="2114">
        <v>
3880</v>
      </c>
      <c r="F29" s="2059">
        <v>
49</v>
      </c>
      <c r="G29" s="2113" t="s">
        <v>
3375</v>
      </c>
      <c r="H29" s="2115">
        <f t="shared" si="0"/>
        <v>
11239</v>
      </c>
      <c r="I29" s="2112">
        <v>
5520</v>
      </c>
      <c r="J29" s="2112">
        <v>
5719</v>
      </c>
    </row>
    <row r="30" spans="1:10" ht="18" customHeight="1">
      <c r="A30" s="2059">
        <v>
22</v>
      </c>
      <c r="B30" s="2116" t="s">
        <v>
3374</v>
      </c>
      <c r="C30" s="2115">
        <f t="shared" si="1"/>
        <v>
5210</v>
      </c>
      <c r="D30" s="2112">
        <v>
2643</v>
      </c>
      <c r="E30" s="2114">
        <v>
2567</v>
      </c>
      <c r="F30" s="2059">
        <v>
50</v>
      </c>
      <c r="G30" s="2113" t="s">
        <v>
3373</v>
      </c>
      <c r="H30" s="2115">
        <f t="shared" si="0"/>
        <v>
7352</v>
      </c>
      <c r="I30" s="2112">
        <v>
3535</v>
      </c>
      <c r="J30" s="2112">
        <v>
3817</v>
      </c>
    </row>
    <row r="31" spans="1:10" ht="18" customHeight="1">
      <c r="A31" s="2059">
        <v>
23</v>
      </c>
      <c r="B31" s="2116" t="s">
        <v>
3372</v>
      </c>
      <c r="C31" s="2115">
        <f t="shared" si="1"/>
        <v>
5161</v>
      </c>
      <c r="D31" s="2112">
        <v>
2562</v>
      </c>
      <c r="E31" s="2114">
        <v>
2599</v>
      </c>
      <c r="F31" s="2059">
        <v>
51</v>
      </c>
      <c r="G31" s="2113" t="s">
        <v>
3371</v>
      </c>
      <c r="H31" s="2115">
        <f t="shared" si="0"/>
        <v>
10170</v>
      </c>
      <c r="I31" s="2112">
        <v>
5237</v>
      </c>
      <c r="J31" s="2112">
        <v>
4933</v>
      </c>
    </row>
    <row r="32" spans="1:10" ht="18" customHeight="1">
      <c r="A32" s="2059">
        <v>
24</v>
      </c>
      <c r="B32" s="2116" t="s">
        <v>
3370</v>
      </c>
      <c r="C32" s="2115">
        <f t="shared" si="1"/>
        <v>
5685</v>
      </c>
      <c r="D32" s="2112">
        <v>
2790</v>
      </c>
      <c r="E32" s="2114">
        <v>
2895</v>
      </c>
      <c r="F32" s="2059">
        <v>
52</v>
      </c>
      <c r="G32" s="2113" t="s">
        <v>
3369</v>
      </c>
      <c r="H32" s="2115">
        <f t="shared" si="0"/>
        <v>
5169</v>
      </c>
      <c r="I32" s="2112">
        <v>
2511</v>
      </c>
      <c r="J32" s="2112">
        <v>
2658</v>
      </c>
    </row>
    <row r="33" spans="1:10" ht="18" customHeight="1">
      <c r="A33" s="2059">
        <v>
25</v>
      </c>
      <c r="B33" s="2116" t="s">
        <v>
3368</v>
      </c>
      <c r="C33" s="2115">
        <f t="shared" si="1"/>
        <v>
4138</v>
      </c>
      <c r="D33" s="2112">
        <v>
2067</v>
      </c>
      <c r="E33" s="2114">
        <v>
2071</v>
      </c>
      <c r="F33" s="2059">
        <v>
53</v>
      </c>
      <c r="G33" s="2113" t="s">
        <v>
3367</v>
      </c>
      <c r="H33" s="2115">
        <f t="shared" si="0"/>
        <v>
8639</v>
      </c>
      <c r="I33" s="2112">
        <v>
4100</v>
      </c>
      <c r="J33" s="2112">
        <v>
4539</v>
      </c>
    </row>
    <row r="34" spans="1:10" ht="18" customHeight="1">
      <c r="A34" s="2059">
        <v>
26</v>
      </c>
      <c r="B34" s="2116" t="s">
        <v>
3366</v>
      </c>
      <c r="C34" s="2115">
        <f t="shared" si="1"/>
        <v>
5254</v>
      </c>
      <c r="D34" s="2112">
        <v>
2579</v>
      </c>
      <c r="E34" s="2114">
        <v>
2675</v>
      </c>
      <c r="F34" s="2059">
        <v>
54</v>
      </c>
      <c r="G34" s="2113" t="s">
        <v>
3365</v>
      </c>
      <c r="H34" s="2115">
        <f t="shared" si="0"/>
        <v>
6676</v>
      </c>
      <c r="I34" s="2112">
        <v>
3317</v>
      </c>
      <c r="J34" s="2112">
        <v>
3359</v>
      </c>
    </row>
    <row r="35" spans="1:10" ht="18" customHeight="1">
      <c r="A35" s="2109">
        <v>
27</v>
      </c>
      <c r="B35" s="2111" t="s">
        <v>
3364</v>
      </c>
      <c r="C35" s="2786">
        <f t="shared" si="1"/>
        <v>
4738</v>
      </c>
      <c r="D35" s="2107">
        <v>
2408</v>
      </c>
      <c r="E35" s="2110">
        <v>
2330</v>
      </c>
      <c r="F35" s="2109">
        <v>
55</v>
      </c>
      <c r="G35" s="2108" t="s">
        <v>
3363</v>
      </c>
      <c r="H35" s="2786">
        <f t="shared" si="0"/>
        <v>
5478</v>
      </c>
      <c r="I35" s="2107">
        <v>
2682</v>
      </c>
      <c r="J35" s="2107">
        <v>
2796</v>
      </c>
    </row>
    <row r="36" spans="1:10" s="83" customFormat="1" ht="15" customHeight="1">
      <c r="A36" s="5641" t="s">
        <v>
3362</v>
      </c>
      <c r="B36" s="5641"/>
      <c r="C36" s="2105"/>
      <c r="D36" s="2105"/>
      <c r="E36" s="1567"/>
      <c r="F36" s="1567"/>
      <c r="G36" s="2106"/>
      <c r="H36" s="2105"/>
      <c r="I36" s="82"/>
      <c r="J36" s="82"/>
    </row>
  </sheetData>
  <mergeCells count="11">
    <mergeCell ref="A1:D1"/>
    <mergeCell ref="A2:D2"/>
    <mergeCell ref="A3:J3"/>
    <mergeCell ref="A6:A7"/>
    <mergeCell ref="A5:B5"/>
    <mergeCell ref="B6:B7"/>
    <mergeCell ref="A36:B36"/>
    <mergeCell ref="F6:F7"/>
    <mergeCell ref="C6:E6"/>
    <mergeCell ref="H6:J6"/>
    <mergeCell ref="G6:G7"/>
  </mergeCells>
  <phoneticPr fontId="25"/>
  <pageMargins left="0.70866141732283472" right="0.70866141732283472" top="0.74803149606299213" bottom="0.74803149606299213" header="0.31496062992125984" footer="0.3149606299212598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Z24"/>
  <sheetViews>
    <sheetView zoomScaleNormal="100" zoomScaleSheetLayoutView="100" workbookViewId="0">
      <selection activeCell="B23" sqref="B23"/>
    </sheetView>
  </sheetViews>
  <sheetFormatPr defaultColWidth="9" defaultRowHeight="14.25"/>
  <cols>
    <col min="1" max="1" width="15.75" style="2061" customWidth="1"/>
    <col min="2" max="2" width="11.75" style="2061" customWidth="1"/>
    <col min="3" max="3" width="10.75" style="2061" customWidth="1"/>
    <col min="4" max="4" width="11.75" style="2061" customWidth="1"/>
    <col min="5" max="5" width="10.75" style="2061" customWidth="1"/>
    <col min="6" max="6" width="11.75" style="2061" customWidth="1"/>
    <col min="7" max="7" width="10.75" style="2061" customWidth="1"/>
    <col min="8" max="8" width="11.75" style="2061" customWidth="1"/>
    <col min="9" max="9" width="10.75" style="2061" customWidth="1"/>
    <col min="10" max="10" width="11.75" style="2061" customWidth="1"/>
    <col min="11" max="11" width="10.75" style="2061" customWidth="1"/>
    <col min="12"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490" customFormat="1" ht="25.9" customHeight="1">
      <c r="A3" s="4676" t="s">
        <v>
6942</v>
      </c>
      <c r="B3" s="4676"/>
      <c r="C3" s="4676"/>
      <c r="D3" s="4676"/>
      <c r="E3" s="4676"/>
      <c r="F3" s="4676"/>
      <c r="G3" s="4676"/>
      <c r="H3" s="4676"/>
      <c r="I3" s="4676"/>
      <c r="J3" s="4676"/>
      <c r="K3" s="4676"/>
    </row>
    <row r="4" spans="1:26" s="467" customFormat="1" ht="15" customHeight="1">
      <c r="A4" s="2094"/>
      <c r="B4" s="2094"/>
      <c r="C4" s="2094"/>
      <c r="D4" s="2094"/>
      <c r="E4" s="2094"/>
      <c r="F4" s="2094"/>
      <c r="G4" s="2094"/>
      <c r="H4" s="2094"/>
      <c r="I4" s="2094"/>
      <c r="J4" s="2094"/>
      <c r="K4" s="2094"/>
    </row>
    <row r="5" spans="1:26" s="467" customFormat="1" ht="15" customHeight="1" thickBot="1">
      <c r="A5" s="325"/>
      <c r="B5" s="325"/>
      <c r="C5" s="325"/>
      <c r="D5" s="325"/>
      <c r="E5" s="325"/>
      <c r="F5" s="325"/>
      <c r="G5" s="325"/>
      <c r="H5" s="325"/>
      <c r="I5" s="325"/>
      <c r="J5" s="325"/>
      <c r="K5" s="325"/>
    </row>
    <row r="6" spans="1:26" s="468" customFormat="1" ht="18" customHeight="1" thickTop="1">
      <c r="A6" s="5650" t="s">
        <v>
3360</v>
      </c>
      <c r="B6" s="4728" t="s">
        <v>
23</v>
      </c>
      <c r="C6" s="5657"/>
      <c r="D6" s="4728" t="s">
        <v>
3434</v>
      </c>
      <c r="E6" s="5631"/>
      <c r="F6" s="5654" t="s">
        <v>
3433</v>
      </c>
      <c r="G6" s="5654"/>
      <c r="H6" s="5631" t="s">
        <v>
3432</v>
      </c>
      <c r="I6" s="5631"/>
      <c r="J6" s="5631" t="s">
        <v>
3431</v>
      </c>
      <c r="K6" s="4742"/>
    </row>
    <row r="7" spans="1:26" s="468" customFormat="1" ht="18" customHeight="1">
      <c r="A7" s="5655"/>
      <c r="B7" s="2146" t="s">
        <v>
3430</v>
      </c>
      <c r="C7" s="433" t="s">
        <v>
3429</v>
      </c>
      <c r="D7" s="2145" t="s">
        <v>
3423</v>
      </c>
      <c r="E7" s="1525" t="s">
        <v>
3422</v>
      </c>
      <c r="F7" s="975" t="s">
        <v>
3423</v>
      </c>
      <c r="G7" s="1525" t="s">
        <v>
3422</v>
      </c>
      <c r="H7" s="975" t="s">
        <v>
3423</v>
      </c>
      <c r="I7" s="1525" t="s">
        <v>
3422</v>
      </c>
      <c r="J7" s="975" t="s">
        <v>
3423</v>
      </c>
      <c r="K7" s="1525" t="s">
        <v>
3422</v>
      </c>
    </row>
    <row r="8" spans="1:26" s="467" customFormat="1" ht="18" customHeight="1">
      <c r="A8" s="2135"/>
      <c r="B8" s="325"/>
      <c r="C8" s="452" t="s">
        <v>
282</v>
      </c>
      <c r="D8" s="452"/>
      <c r="E8" s="452" t="s">
        <v>
282</v>
      </c>
      <c r="F8" s="452"/>
      <c r="G8" s="452" t="s">
        <v>
282</v>
      </c>
      <c r="H8" s="452"/>
      <c r="I8" s="452" t="s">
        <v>
282</v>
      </c>
      <c r="J8" s="452"/>
      <c r="K8" s="452" t="s">
        <v>
282</v>
      </c>
    </row>
    <row r="9" spans="1:26" s="468" customFormat="1" ht="18" customHeight="1">
      <c r="A9" s="2144" t="s">
        <v>
3325</v>
      </c>
      <c r="B9" s="2074">
        <v>
161446</v>
      </c>
      <c r="C9" s="2143">
        <v>
47.11</v>
      </c>
      <c r="D9" s="2074">
        <v>
54784</v>
      </c>
      <c r="E9" s="2143">
        <v>
33.93</v>
      </c>
      <c r="F9" s="2074">
        <v>
37223</v>
      </c>
      <c r="G9" s="2143">
        <v>
23.06</v>
      </c>
      <c r="H9" s="2074">
        <v>
19604</v>
      </c>
      <c r="I9" s="2143">
        <v>
12.14</v>
      </c>
      <c r="J9" s="2074">
        <v>
26364</v>
      </c>
      <c r="K9" s="2143">
        <v>
16.329999999999998</v>
      </c>
    </row>
    <row r="10" spans="1:26" s="468" customFormat="1" ht="18" customHeight="1">
      <c r="A10" s="2130" t="s">
        <v>
3324</v>
      </c>
      <c r="B10" s="2082">
        <v>
165351.99799999999</v>
      </c>
      <c r="C10" s="2142">
        <v>
47.46</v>
      </c>
      <c r="D10" s="2082">
        <v>
50717</v>
      </c>
      <c r="E10" s="2142">
        <v>
30.67</v>
      </c>
      <c r="F10" s="2082">
        <v>
36553</v>
      </c>
      <c r="G10" s="2142">
        <v>
22.11</v>
      </c>
      <c r="H10" s="2082">
        <v>
19380.062999999998</v>
      </c>
      <c r="I10" s="2142">
        <v>
11.72</v>
      </c>
      <c r="J10" s="2082">
        <v>
31598.973999999998</v>
      </c>
      <c r="K10" s="2142">
        <v>
19.11</v>
      </c>
    </row>
    <row r="11" spans="1:26" s="468" customFormat="1" ht="18" customHeight="1">
      <c r="A11" s="2130" t="s">
        <v>
3323</v>
      </c>
      <c r="B11" s="2082">
        <v>
146346</v>
      </c>
      <c r="C11" s="2142">
        <v>
41.67</v>
      </c>
      <c r="D11" s="2082">
        <v>
42776</v>
      </c>
      <c r="E11" s="2142">
        <v>
29.23</v>
      </c>
      <c r="F11" s="2082">
        <v>
34129</v>
      </c>
      <c r="G11" s="2142">
        <v>
23.32</v>
      </c>
      <c r="H11" s="2082">
        <v>
18467</v>
      </c>
      <c r="I11" s="2142">
        <v>
12.62</v>
      </c>
      <c r="J11" s="2082">
        <v>
11584</v>
      </c>
      <c r="K11" s="2142">
        <v>
7.92</v>
      </c>
    </row>
    <row r="12" spans="1:26" s="468" customFormat="1" ht="18" customHeight="1">
      <c r="A12" s="2130" t="s">
        <v>
3322</v>
      </c>
      <c r="B12" s="2082">
        <v>
158941</v>
      </c>
      <c r="C12" s="2142">
        <v>
43.62</v>
      </c>
      <c r="D12" s="2082">
        <v>
48988</v>
      </c>
      <c r="E12" s="2142">
        <v>
30.82</v>
      </c>
      <c r="F12" s="2082">
        <v>
30185</v>
      </c>
      <c r="G12" s="2142">
        <v>
18.989999999999998</v>
      </c>
      <c r="H12" s="2082">
        <v>
19502</v>
      </c>
      <c r="I12" s="2142">
        <v>
12.27</v>
      </c>
      <c r="J12" s="2082" t="s">
        <v>
632</v>
      </c>
      <c r="K12" s="2142" t="s">
        <v>
632</v>
      </c>
    </row>
    <row r="13" spans="1:26" s="468" customFormat="1" ht="18" customHeight="1">
      <c r="A13" s="2128" t="s">
        <v>
3321</v>
      </c>
      <c r="B13" s="2141">
        <v>
161444</v>
      </c>
      <c r="C13" s="2140">
        <v>
44.03</v>
      </c>
      <c r="D13" s="2141">
        <v>
45406</v>
      </c>
      <c r="E13" s="2140">
        <v>
28.12</v>
      </c>
      <c r="F13" s="2141">
        <v>
26878</v>
      </c>
      <c r="G13" s="2140">
        <v>
16.649999999999999</v>
      </c>
      <c r="H13" s="2141">
        <v>
15707</v>
      </c>
      <c r="I13" s="2140">
        <v>
9.73</v>
      </c>
      <c r="J13" s="2141" t="s">
        <v>
632</v>
      </c>
      <c r="K13" s="2140" t="s">
        <v>
632</v>
      </c>
    </row>
    <row r="14" spans="1:26" s="83" customFormat="1" ht="15" customHeight="1">
      <c r="A14" s="2139"/>
      <c r="B14" s="2138"/>
      <c r="C14" s="2138"/>
      <c r="D14" s="2138"/>
      <c r="E14" s="859"/>
      <c r="F14" s="859"/>
      <c r="G14" s="859"/>
      <c r="H14" s="859"/>
      <c r="I14" s="859"/>
      <c r="J14" s="859"/>
      <c r="K14" s="859"/>
    </row>
    <row r="15" spans="1:26" s="83" customFormat="1" ht="15" customHeight="1" thickBot="1">
      <c r="A15" s="297"/>
      <c r="B15" s="297"/>
      <c r="C15" s="297"/>
      <c r="D15" s="297"/>
      <c r="E15" s="297"/>
      <c r="F15" s="2137"/>
      <c r="G15" s="2137"/>
      <c r="H15" s="2137"/>
      <c r="I15" s="2137"/>
      <c r="J15" s="2137"/>
      <c r="K15" s="2137"/>
    </row>
    <row r="16" spans="1:26" ht="18" customHeight="1" thickTop="1">
      <c r="A16" s="5650" t="s">
        <v>
3360</v>
      </c>
      <c r="B16" s="5652" t="s">
        <v>
3428</v>
      </c>
      <c r="C16" s="5653"/>
      <c r="D16" s="5652" t="s">
        <v>
3427</v>
      </c>
      <c r="E16" s="5653"/>
      <c r="F16" s="5652" t="s">
        <v>
3426</v>
      </c>
      <c r="G16" s="5653"/>
      <c r="H16" s="5652" t="s">
        <v>
3425</v>
      </c>
      <c r="I16" s="5653"/>
      <c r="J16" s="5652" t="s">
        <v>
3424</v>
      </c>
      <c r="K16" s="5656"/>
    </row>
    <row r="17" spans="1:11" ht="18" customHeight="1">
      <c r="A17" s="5651"/>
      <c r="B17" s="975" t="s">
        <v>
3423</v>
      </c>
      <c r="C17" s="1535" t="s">
        <v>
3422</v>
      </c>
      <c r="D17" s="975" t="s">
        <v>
3423</v>
      </c>
      <c r="E17" s="1535" t="s">
        <v>
3422</v>
      </c>
      <c r="F17" s="975" t="s">
        <v>
3423</v>
      </c>
      <c r="G17" s="1535" t="s">
        <v>
3422</v>
      </c>
      <c r="H17" s="975" t="s">
        <v>
3423</v>
      </c>
      <c r="I17" s="2136" t="s">
        <v>
3422</v>
      </c>
      <c r="J17" s="975" t="s">
        <v>
3423</v>
      </c>
      <c r="K17" s="1535" t="s">
        <v>
3422</v>
      </c>
    </row>
    <row r="18" spans="1:11" s="83" customFormat="1" ht="18" customHeight="1">
      <c r="A18" s="2135"/>
      <c r="B18" s="2134"/>
      <c r="C18" s="859" t="s">
        <v>
282</v>
      </c>
      <c r="D18" s="2134"/>
      <c r="E18" s="859" t="s">
        <v>
282</v>
      </c>
      <c r="F18" s="2134"/>
      <c r="G18" s="859" t="s">
        <v>
282</v>
      </c>
      <c r="H18" s="2134"/>
      <c r="I18" s="859" t="s">
        <v>
282</v>
      </c>
      <c r="J18" s="2134"/>
      <c r="K18" s="859" t="s">
        <v>
282</v>
      </c>
    </row>
    <row r="19" spans="1:11" ht="18" customHeight="1">
      <c r="A19" s="2133" t="s">
        <v>
3421</v>
      </c>
      <c r="B19" s="2069" t="s">
        <v>
632</v>
      </c>
      <c r="C19" s="2132" t="s">
        <v>
632</v>
      </c>
      <c r="D19" s="2069" t="s">
        <v>
632</v>
      </c>
      <c r="E19" s="2132" t="s">
        <v>
632</v>
      </c>
      <c r="F19" s="2069" t="s">
        <v>
632</v>
      </c>
      <c r="G19" s="2132" t="s">
        <v>
632</v>
      </c>
      <c r="H19" s="2069">
        <v>
4557</v>
      </c>
      <c r="I19" s="2131">
        <v>
2.82</v>
      </c>
      <c r="J19" s="2069">
        <v>
18914</v>
      </c>
      <c r="K19" s="2131">
        <v>
11.72</v>
      </c>
    </row>
    <row r="20" spans="1:11" ht="18" customHeight="1">
      <c r="A20" s="2130" t="s">
        <v>
3324</v>
      </c>
      <c r="B20" s="22" t="s">
        <v>
632</v>
      </c>
      <c r="C20" s="537" t="s">
        <v>
632</v>
      </c>
      <c r="D20" s="22" t="s">
        <v>
632</v>
      </c>
      <c r="E20" s="537" t="s">
        <v>
632</v>
      </c>
      <c r="F20" s="22" t="s">
        <v>
632</v>
      </c>
      <c r="G20" s="537" t="s">
        <v>
632</v>
      </c>
      <c r="H20" s="22">
        <f>
4239+4200</f>
        <v>
8439</v>
      </c>
      <c r="I20" s="2129">
        <v>
5.103657713286295</v>
      </c>
      <c r="J20" s="22">
        <v>
18663.960999999999</v>
      </c>
      <c r="K20" s="2129">
        <v>
11.29</v>
      </c>
    </row>
    <row r="21" spans="1:11" ht="18" customHeight="1">
      <c r="A21" s="2130" t="s">
        <v>
3323</v>
      </c>
      <c r="B21" s="22">
        <v>
5667</v>
      </c>
      <c r="C21" s="2019">
        <v>
3.87</v>
      </c>
      <c r="D21" s="22" t="s">
        <v>
632</v>
      </c>
      <c r="E21" s="22" t="s">
        <v>
632</v>
      </c>
      <c r="F21" s="22" t="s">
        <v>
632</v>
      </c>
      <c r="G21" s="537" t="s">
        <v>
632</v>
      </c>
      <c r="H21" s="22">
        <f>
5983+2236</f>
        <v>
8219</v>
      </c>
      <c r="I21" s="2129">
        <v>
5.6161425662471132</v>
      </c>
      <c r="J21" s="22">
        <v>
25504</v>
      </c>
      <c r="K21" s="2129">
        <v>
17.43</v>
      </c>
    </row>
    <row r="22" spans="1:11" ht="18" customHeight="1">
      <c r="A22" s="2130" t="s">
        <v>
3322</v>
      </c>
      <c r="B22" s="22">
        <v>
7321</v>
      </c>
      <c r="C22" s="2019">
        <v>
4.6100000000000003</v>
      </c>
      <c r="D22" s="22">
        <v>
7912</v>
      </c>
      <c r="E22" s="2019">
        <v>
4.9800000000000004</v>
      </c>
      <c r="F22" s="22" t="s">
        <v>
632</v>
      </c>
      <c r="G22" s="537" t="s">
        <v>
632</v>
      </c>
      <c r="H22" s="22">
        <v>
12929</v>
      </c>
      <c r="I22" s="2129">
        <v>
8.1300000000000008</v>
      </c>
      <c r="J22" s="22">
        <v>
32104</v>
      </c>
      <c r="K22" s="2129">
        <v>
20.2</v>
      </c>
    </row>
    <row r="23" spans="1:11" ht="18" customHeight="1">
      <c r="A23" s="2128" t="s">
        <v>
3321</v>
      </c>
      <c r="B23" s="108" t="s">
        <v>
632</v>
      </c>
      <c r="C23" s="2126" t="s">
        <v>
632</v>
      </c>
      <c r="D23" s="108" t="s">
        <v>
632</v>
      </c>
      <c r="E23" s="2127" t="s">
        <v>
632</v>
      </c>
      <c r="F23" s="108">
        <v>
8850</v>
      </c>
      <c r="G23" s="2126">
        <v>
5.4817769629097395</v>
      </c>
      <c r="H23" s="108">
        <v>
19545</v>
      </c>
      <c r="I23" s="2127">
        <v>
12.106365055375239</v>
      </c>
      <c r="J23" s="108">
        <v>
45059</v>
      </c>
      <c r="K23" s="2126">
        <v>
27.91</v>
      </c>
    </row>
    <row r="24" spans="1:11" s="83" customFormat="1" ht="15" customHeight="1">
      <c r="A24" s="5641" t="s">
        <v>
3362</v>
      </c>
      <c r="B24" s="5641"/>
      <c r="C24" s="2105"/>
      <c r="D24" s="2105"/>
      <c r="E24" s="1567"/>
      <c r="F24" s="1567"/>
      <c r="G24" s="2106"/>
      <c r="H24" s="2105"/>
      <c r="I24" s="2105"/>
      <c r="J24" s="82"/>
      <c r="K24" s="82"/>
    </row>
  </sheetData>
  <mergeCells count="16">
    <mergeCell ref="A1:D1"/>
    <mergeCell ref="A2:D2"/>
    <mergeCell ref="A3:K3"/>
    <mergeCell ref="A24:B24"/>
    <mergeCell ref="A16:A17"/>
    <mergeCell ref="D16:E16"/>
    <mergeCell ref="D6:E6"/>
    <mergeCell ref="J6:K6"/>
    <mergeCell ref="H6:I6"/>
    <mergeCell ref="F6:G6"/>
    <mergeCell ref="A6:A7"/>
    <mergeCell ref="J16:K16"/>
    <mergeCell ref="H16:I16"/>
    <mergeCell ref="F16:G16"/>
    <mergeCell ref="B16:C16"/>
    <mergeCell ref="B6:C6"/>
  </mergeCells>
  <phoneticPr fontId="25"/>
  <pageMargins left="0.70866141732283472" right="0.70866141732283472" top="0.74803149606299213" bottom="0.74803149606299213" header="0.31496062992125984" footer="0.3149606299212598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pageSetUpPr fitToPage="1"/>
  </sheetPr>
  <dimension ref="A1:U11"/>
  <sheetViews>
    <sheetView zoomScaleNormal="100" zoomScaleSheetLayoutView="100" workbookViewId="0">
      <selection activeCell="B23" sqref="B23"/>
    </sheetView>
  </sheetViews>
  <sheetFormatPr defaultColWidth="9" defaultRowHeight="14.25"/>
  <cols>
    <col min="1" max="8" width="15.625" style="468" customWidth="1"/>
    <col min="9" max="16384" width="9" style="468"/>
  </cols>
  <sheetData>
    <row r="1" spans="1:21" s="1482" customFormat="1" ht="20.100000000000001" customHeight="1">
      <c r="A1" s="2597" t="str">
        <f>
HYPERLINK("#目次!A1","【目次に戻る】")</f>
        <v>
【目次に戻る】</v>
      </c>
      <c r="B1" s="2597"/>
      <c r="C1" s="2597"/>
      <c r="D1" s="2597"/>
      <c r="E1" s="2597"/>
      <c r="F1" s="2597"/>
      <c r="G1" s="2597"/>
      <c r="H1" s="2597"/>
      <c r="I1" s="2597"/>
      <c r="J1" s="2597"/>
      <c r="K1" s="2597"/>
      <c r="L1" s="2597"/>
      <c r="M1" s="2597"/>
      <c r="N1" s="2597"/>
      <c r="O1" s="2597"/>
      <c r="P1" s="2597"/>
      <c r="Q1" s="2597"/>
      <c r="R1" s="2597"/>
      <c r="S1" s="2597"/>
      <c r="T1" s="2597"/>
      <c r="U1" s="2597"/>
    </row>
    <row r="2" spans="1:21" s="1482" customFormat="1" ht="20.100000000000001" customHeight="1">
      <c r="A2" s="2597" t="str">
        <f>
HYPERLINK("#業務所管課別目次!A1","【業務所管課別目次に戻る】")</f>
        <v>
【業務所管課別目次に戻る】</v>
      </c>
      <c r="B2" s="2597"/>
      <c r="C2" s="2597"/>
      <c r="D2" s="2597"/>
      <c r="E2" s="2597"/>
      <c r="F2" s="2597"/>
      <c r="G2" s="2597"/>
      <c r="H2" s="2597"/>
      <c r="I2" s="2597"/>
      <c r="J2" s="2597"/>
      <c r="K2" s="2597"/>
      <c r="L2" s="2597"/>
      <c r="M2" s="2597"/>
      <c r="N2" s="2597"/>
      <c r="O2" s="2597"/>
      <c r="P2" s="2597"/>
      <c r="Q2" s="2597"/>
      <c r="R2" s="2597"/>
      <c r="S2" s="2597"/>
      <c r="T2" s="2597"/>
      <c r="U2" s="2597"/>
    </row>
    <row r="3" spans="1:21" s="478" customFormat="1" ht="25.9" customHeight="1">
      <c r="A3" s="5658" t="s">
        <v>
10474</v>
      </c>
      <c r="B3" s="5658"/>
      <c r="C3" s="5658"/>
      <c r="D3" s="5658"/>
      <c r="E3" s="5658"/>
      <c r="F3" s="5658"/>
      <c r="G3" s="5658"/>
      <c r="H3" s="5658"/>
    </row>
    <row r="4" spans="1:21" s="467" customFormat="1" ht="15" customHeight="1">
      <c r="A4" s="2165"/>
      <c r="B4" s="2165"/>
      <c r="C4" s="2165"/>
      <c r="D4" s="2165"/>
      <c r="E4" s="2165"/>
      <c r="F4" s="2165"/>
      <c r="G4" s="2165"/>
      <c r="H4" s="2165"/>
    </row>
    <row r="5" spans="1:21" s="467" customFormat="1" ht="15" customHeight="1" thickBot="1">
      <c r="A5" s="1071" t="s">
        <v>
4045</v>
      </c>
      <c r="B5" s="1071"/>
      <c r="C5" s="1071"/>
      <c r="D5" s="1071"/>
      <c r="H5" s="1565" t="s">
        <v>
9279</v>
      </c>
    </row>
    <row r="6" spans="1:21" ht="35.1" customHeight="1" thickTop="1">
      <c r="A6" s="4517" t="s">
        <v>
5099</v>
      </c>
      <c r="B6" s="4518" t="s">
        <v>
5100</v>
      </c>
      <c r="C6" s="4251" t="s">
        <v>
9781</v>
      </c>
      <c r="D6" s="2787" t="s">
        <v>
5101</v>
      </c>
      <c r="E6" s="2788" t="s">
        <v>
5102</v>
      </c>
      <c r="F6" s="2788" t="s">
        <v>
5103</v>
      </c>
      <c r="G6" s="4371" t="s">
        <v>
5104</v>
      </c>
      <c r="H6" s="2789" t="s">
        <v>
3490</v>
      </c>
    </row>
    <row r="7" spans="1:21" s="277" customFormat="1" ht="18" customHeight="1">
      <c r="A7" s="4554">
        <v>
40</v>
      </c>
      <c r="B7" s="4554">
        <v>
40</v>
      </c>
      <c r="C7" s="4555">
        <v>
14</v>
      </c>
      <c r="D7" s="2790">
        <v>
12</v>
      </c>
      <c r="E7" s="2790">
        <v>
8</v>
      </c>
      <c r="F7" s="2790">
        <v>
7</v>
      </c>
      <c r="G7" s="2790">
        <v>
4</v>
      </c>
      <c r="H7" s="2790">
        <v>
1</v>
      </c>
      <c r="I7" s="1581"/>
      <c r="J7" s="1581"/>
    </row>
    <row r="8" spans="1:21" s="467" customFormat="1" ht="15" customHeight="1" thickBot="1">
      <c r="A8" s="1049"/>
      <c r="B8" s="1049"/>
      <c r="C8" s="1049"/>
      <c r="D8" s="1049"/>
      <c r="H8" s="2166"/>
    </row>
    <row r="9" spans="1:21" ht="35.1" customHeight="1" thickTop="1">
      <c r="A9" s="2787" t="s">
        <v>
3490</v>
      </c>
      <c r="B9" s="2599" t="s">
        <v>
3489</v>
      </c>
      <c r="C9" s="2599" t="s">
        <v>
3489</v>
      </c>
      <c r="D9" s="2599" t="s">
        <v>
3489</v>
      </c>
      <c r="E9" s="2599" t="s">
        <v>
3489</v>
      </c>
      <c r="F9" s="2599" t="s">
        <v>
3489</v>
      </c>
      <c r="G9" s="2599" t="s">
        <v>
3489</v>
      </c>
      <c r="H9" s="474" t="s">
        <v>
3489</v>
      </c>
    </row>
    <row r="10" spans="1:21" s="277" customFormat="1" ht="18" customHeight="1">
      <c r="A10" s="2790">
        <v>
1</v>
      </c>
      <c r="B10" s="2790">
        <v>
1</v>
      </c>
      <c r="C10" s="2791">
        <v>
1</v>
      </c>
      <c r="D10" s="2790">
        <v>
1</v>
      </c>
      <c r="E10" s="2790">
        <v>
1</v>
      </c>
      <c r="F10" s="2790">
        <v>
1</v>
      </c>
      <c r="G10" s="2790">
        <v>
1</v>
      </c>
      <c r="H10" s="2790">
        <v>
1</v>
      </c>
      <c r="I10" s="1581"/>
      <c r="J10" s="1581"/>
    </row>
    <row r="11" spans="1:21">
      <c r="A11" s="1049" t="s">
        <v>
3456</v>
      </c>
    </row>
  </sheetData>
  <mergeCells count="1">
    <mergeCell ref="A3:H3"/>
  </mergeCells>
  <phoneticPr fontId="25"/>
  <pageMargins left="0.70866141732283472" right="0.70866141732283472" top="0.74803149606299213" bottom="0.74803149606299213" header="0.31496062992125984" footer="0.3149606299212598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Z35"/>
  <sheetViews>
    <sheetView zoomScaleNormal="100" zoomScaleSheetLayoutView="100" workbookViewId="0">
      <selection activeCell="B23" sqref="B23"/>
    </sheetView>
  </sheetViews>
  <sheetFormatPr defaultColWidth="9" defaultRowHeight="14.25"/>
  <cols>
    <col min="1" max="1" width="16.125" style="468" customWidth="1"/>
    <col min="2" max="11" width="10.75" style="468" customWidth="1"/>
    <col min="12" max="16384" width="9" style="468"/>
  </cols>
  <sheetData>
    <row r="1" spans="1:26" s="1482" customFormat="1" ht="20.100000000000001" customHeight="1">
      <c r="A1" s="4569" t="str">
        <f>
HYPERLINK("#目次!A1","【目次に戻る】")</f>
        <v>
【目次に戻る】</v>
      </c>
      <c r="B1" s="4569"/>
      <c r="C1" s="4569"/>
      <c r="D1" s="4569"/>
      <c r="E1" s="4478"/>
      <c r="F1" s="4478"/>
      <c r="G1" s="4478"/>
      <c r="H1" s="4478"/>
      <c r="I1" s="4478"/>
      <c r="J1" s="4478"/>
      <c r="K1" s="4478"/>
      <c r="L1" s="4478"/>
      <c r="M1" s="4478"/>
      <c r="N1" s="4478"/>
      <c r="O1" s="4478"/>
      <c r="P1" s="4478"/>
      <c r="Q1" s="4478"/>
      <c r="R1" s="4478"/>
      <c r="S1" s="4478"/>
      <c r="T1" s="4478"/>
      <c r="U1" s="4478"/>
      <c r="V1" s="4478"/>
      <c r="W1" s="4478"/>
      <c r="X1" s="4478"/>
      <c r="Y1" s="4478"/>
      <c r="Z1" s="4478"/>
    </row>
    <row r="2" spans="1:26" s="1482" customFormat="1" ht="20.100000000000001" customHeight="1">
      <c r="A2" s="4569" t="str">
        <f>
HYPERLINK("#業務所管課別目次!A1","【業務所管課別目次に戻る】")</f>
        <v>
【業務所管課別目次に戻る】</v>
      </c>
      <c r="B2" s="4569"/>
      <c r="C2" s="4569"/>
      <c r="D2" s="4569"/>
      <c r="E2" s="4478"/>
      <c r="F2" s="4478"/>
      <c r="G2" s="4478"/>
      <c r="H2" s="4478"/>
      <c r="I2" s="4478"/>
      <c r="J2" s="4478"/>
      <c r="K2" s="4478"/>
      <c r="L2" s="4478"/>
      <c r="M2" s="4478"/>
      <c r="N2" s="4478"/>
      <c r="O2" s="4478"/>
      <c r="P2" s="4478"/>
      <c r="Q2" s="4478"/>
      <c r="R2" s="4478"/>
      <c r="S2" s="4478"/>
      <c r="T2" s="4478"/>
      <c r="U2" s="4478"/>
      <c r="V2" s="4478"/>
      <c r="W2" s="4478"/>
      <c r="X2" s="4478"/>
      <c r="Y2" s="4478"/>
      <c r="Z2" s="4478"/>
    </row>
    <row r="3" spans="1:26" s="478" customFormat="1" ht="25.9" customHeight="1">
      <c r="A3" s="5658" t="s">
        <v>
10358</v>
      </c>
      <c r="B3" s="5658"/>
      <c r="C3" s="5658"/>
      <c r="D3" s="5658"/>
      <c r="E3" s="5658"/>
      <c r="F3" s="5658"/>
      <c r="G3" s="5658"/>
      <c r="H3" s="5658"/>
      <c r="I3" s="5658"/>
      <c r="J3" s="5658"/>
      <c r="K3" s="5658"/>
    </row>
    <row r="4" spans="1:26" s="467" customFormat="1" ht="15" customHeight="1">
      <c r="A4" s="2165"/>
      <c r="B4" s="2165"/>
      <c r="C4" s="2165"/>
      <c r="D4" s="2165"/>
      <c r="E4" s="2165"/>
      <c r="F4" s="2165"/>
      <c r="G4" s="2165"/>
      <c r="H4" s="2165"/>
      <c r="I4" s="2165"/>
      <c r="J4" s="2165"/>
      <c r="K4" s="4484"/>
    </row>
    <row r="5" spans="1:26" s="467" customFormat="1" ht="15" customHeight="1" thickBot="1">
      <c r="A5" s="5659" t="s">
        <v>
10330</v>
      </c>
      <c r="B5" s="5659"/>
      <c r="I5" s="1071"/>
      <c r="J5" s="4479"/>
      <c r="K5" s="1058" t="s">
        <v>
10346</v>
      </c>
    </row>
    <row r="6" spans="1:26" s="4485" customFormat="1" ht="18" customHeight="1" thickTop="1">
      <c r="A6" s="5660" t="s">
        <v>
10331</v>
      </c>
      <c r="B6" s="5662" t="s">
        <v>
10332</v>
      </c>
      <c r="C6" s="5663"/>
      <c r="D6" s="5662" t="s">
        <v>
10333</v>
      </c>
      <c r="E6" s="5288"/>
      <c r="F6" s="5288"/>
      <c r="G6" s="5288"/>
      <c r="H6" s="5288"/>
      <c r="I6" s="5288"/>
      <c r="J6" s="5288"/>
      <c r="K6" s="5664"/>
    </row>
    <row r="7" spans="1:26" s="4491" customFormat="1" ht="79.900000000000006" customHeight="1">
      <c r="A7" s="5661"/>
      <c r="B7" s="4486" t="s">
        <v>
10334</v>
      </c>
      <c r="C7" s="4486" t="s">
        <v>
10335</v>
      </c>
      <c r="D7" s="4487" t="s">
        <v>
3434</v>
      </c>
      <c r="E7" s="4487" t="s">
        <v>
10336</v>
      </c>
      <c r="F7" s="4487" t="s">
        <v>
3432</v>
      </c>
      <c r="G7" s="4487" t="s">
        <v>
10337</v>
      </c>
      <c r="H7" s="4487" t="s">
        <v>
10338</v>
      </c>
      <c r="I7" s="4488" t="s">
        <v>
10339</v>
      </c>
      <c r="J7" s="4489" t="s">
        <v>
10340</v>
      </c>
      <c r="K7" s="4490" t="s">
        <v>
10341</v>
      </c>
    </row>
    <row r="8" spans="1:26" s="277" customFormat="1" ht="18" customHeight="1">
      <c r="A8" s="4492" t="s">
        <v>
23</v>
      </c>
      <c r="B8" s="4493">
        <f t="shared" ref="B8:K8" si="0">
SUM(B9:B31)</f>
        <v>
902</v>
      </c>
      <c r="C8" s="4493">
        <f t="shared" si="0"/>
        <v>
875</v>
      </c>
      <c r="D8" s="4493">
        <f t="shared" si="0"/>
        <v>
217</v>
      </c>
      <c r="E8" s="4493">
        <f t="shared" si="0"/>
        <v>
137</v>
      </c>
      <c r="F8" s="4493">
        <f t="shared" si="0"/>
        <v>
100</v>
      </c>
      <c r="G8" s="4493">
        <f t="shared" si="0"/>
        <v>
53</v>
      </c>
      <c r="H8" s="4493">
        <f t="shared" si="0"/>
        <v>
13</v>
      </c>
      <c r="I8" s="4493">
        <f t="shared" si="0"/>
        <v>
2</v>
      </c>
      <c r="J8" s="4493">
        <f t="shared" si="0"/>
        <v>
5</v>
      </c>
      <c r="K8" s="4493">
        <f t="shared" si="0"/>
        <v>
147</v>
      </c>
    </row>
    <row r="9" spans="1:26" ht="18" customHeight="1">
      <c r="A9" s="4481" t="s">
        <v>
3488</v>
      </c>
      <c r="B9" s="4494">
        <v>
25</v>
      </c>
      <c r="C9" s="4494">
        <v>
24</v>
      </c>
      <c r="D9" s="4494">
        <v>
13</v>
      </c>
      <c r="E9" s="4494">
        <v>
2</v>
      </c>
      <c r="F9" s="4494">
        <v>
3</v>
      </c>
      <c r="G9" s="4494">
        <v>
1</v>
      </c>
      <c r="H9" s="4495" t="s">
        <v>
10392</v>
      </c>
      <c r="I9" s="4495" t="s">
        <v>
10392</v>
      </c>
      <c r="J9" s="4495" t="s">
        <v>
10392</v>
      </c>
      <c r="K9" s="4494">
        <v>
5</v>
      </c>
    </row>
    <row r="10" spans="1:26" ht="18" customHeight="1">
      <c r="A10" s="4481" t="s">
        <v>
3487</v>
      </c>
      <c r="B10" s="4494">
        <v>
30</v>
      </c>
      <c r="C10" s="4494">
        <v>
30</v>
      </c>
      <c r="D10" s="4494" t="s">
        <v>
735</v>
      </c>
      <c r="E10" s="4494" t="s">
        <v>
735</v>
      </c>
      <c r="F10" s="4494" t="s">
        <v>
735</v>
      </c>
      <c r="G10" s="4494" t="s">
        <v>
735</v>
      </c>
      <c r="H10" s="4495" t="s">
        <v>
735</v>
      </c>
      <c r="I10" s="4495" t="s">
        <v>
735</v>
      </c>
      <c r="J10" s="4494" t="s">
        <v>
735</v>
      </c>
      <c r="K10" s="4494" t="s">
        <v>
735</v>
      </c>
    </row>
    <row r="11" spans="1:26" ht="18" customHeight="1">
      <c r="A11" s="4481" t="s">
        <v>
3486</v>
      </c>
      <c r="B11" s="4494">
        <v>
34</v>
      </c>
      <c r="C11" s="4494">
        <v>
34</v>
      </c>
      <c r="D11" s="4494">
        <v>
11</v>
      </c>
      <c r="E11" s="4494">
        <v>
5</v>
      </c>
      <c r="F11" s="4494">
        <v>
3</v>
      </c>
      <c r="G11" s="4494">
        <v>
4</v>
      </c>
      <c r="H11" s="4494">
        <v>
3</v>
      </c>
      <c r="I11" s="4494" t="s">
        <v>
10392</v>
      </c>
      <c r="J11" s="4494" t="s">
        <v>
10392</v>
      </c>
      <c r="K11" s="4494">
        <v>
8</v>
      </c>
    </row>
    <row r="12" spans="1:26" ht="18" customHeight="1">
      <c r="A12" s="4481" t="s">
        <v>
840</v>
      </c>
      <c r="B12" s="4494">
        <v>
38</v>
      </c>
      <c r="C12" s="4494">
        <v>
36</v>
      </c>
      <c r="D12" s="4494">
        <v>
10</v>
      </c>
      <c r="E12" s="4494">
        <v>
9</v>
      </c>
      <c r="F12" s="4494">
        <v>
7</v>
      </c>
      <c r="G12" s="4494">
        <v>
3</v>
      </c>
      <c r="H12" s="4495" t="s">
        <v>
10392</v>
      </c>
      <c r="I12" s="4494">
        <v>
1</v>
      </c>
      <c r="J12" s="4495" t="s">
        <v>
10392</v>
      </c>
      <c r="K12" s="4494">
        <v>
6</v>
      </c>
    </row>
    <row r="13" spans="1:26" ht="18" customHeight="1">
      <c r="A13" s="4481" t="s">
        <v>
3485</v>
      </c>
      <c r="B13" s="4494">
        <v>
34</v>
      </c>
      <c r="C13" s="4494">
        <v>
34</v>
      </c>
      <c r="D13" s="4494">
        <v>
10</v>
      </c>
      <c r="E13" s="4494">
        <v>
4</v>
      </c>
      <c r="F13" s="4494">
        <v>
6</v>
      </c>
      <c r="G13" s="4494">
        <v>
4</v>
      </c>
      <c r="H13" s="4494">
        <v>
2</v>
      </c>
      <c r="I13" s="4494" t="s">
        <v>
10392</v>
      </c>
      <c r="J13" s="4495" t="s">
        <v>
10392</v>
      </c>
      <c r="K13" s="4494">
        <v>
8</v>
      </c>
    </row>
    <row r="14" spans="1:26" ht="18" customHeight="1">
      <c r="A14" s="4481" t="s">
        <v>
3484</v>
      </c>
      <c r="B14" s="4494">
        <v>
32</v>
      </c>
      <c r="C14" s="4494">
        <v>
31</v>
      </c>
      <c r="D14" s="4494">
        <v>
8</v>
      </c>
      <c r="E14" s="4494">
        <v>
5</v>
      </c>
      <c r="F14" s="4494">
        <v>
4</v>
      </c>
      <c r="G14" s="4494">
        <v>
4</v>
      </c>
      <c r="H14" s="4494" t="s">
        <v>
10392</v>
      </c>
      <c r="I14" s="4495" t="s">
        <v>
10392</v>
      </c>
      <c r="J14" s="4495" t="s">
        <v>
10392</v>
      </c>
      <c r="K14" s="4494">
        <v>
10</v>
      </c>
    </row>
    <row r="15" spans="1:26" ht="18" customHeight="1">
      <c r="A15" s="4481" t="s">
        <v>
3483</v>
      </c>
      <c r="B15" s="4494">
        <v>
32</v>
      </c>
      <c r="C15" s="4494">
        <v>
32</v>
      </c>
      <c r="D15" s="4494">
        <v>
13</v>
      </c>
      <c r="E15" s="4494">
        <v>
7</v>
      </c>
      <c r="F15" s="4494">
        <v>
5</v>
      </c>
      <c r="G15" s="4494">
        <v>
3</v>
      </c>
      <c r="H15" s="4495" t="s">
        <v>
10392</v>
      </c>
      <c r="I15" s="4495" t="s">
        <v>
10392</v>
      </c>
      <c r="J15" s="4495" t="s">
        <v>
10392</v>
      </c>
      <c r="K15" s="4494">
        <v>
4</v>
      </c>
    </row>
    <row r="16" spans="1:26" ht="18" customHeight="1">
      <c r="A16" s="4481" t="s">
        <v>
3482</v>
      </c>
      <c r="B16" s="4494">
        <v>
44</v>
      </c>
      <c r="C16" s="4494">
        <v>
44</v>
      </c>
      <c r="D16" s="4495" t="s">
        <v>
735</v>
      </c>
      <c r="E16" s="4495" t="s">
        <v>
735</v>
      </c>
      <c r="F16" s="4495" t="s">
        <v>
735</v>
      </c>
      <c r="G16" s="4495" t="s">
        <v>
735</v>
      </c>
      <c r="H16" s="4495" t="s">
        <v>
735</v>
      </c>
      <c r="I16" s="4495" t="s">
        <v>
735</v>
      </c>
      <c r="J16" s="4495" t="s">
        <v>
735</v>
      </c>
      <c r="K16" s="4495" t="s">
        <v>
735</v>
      </c>
    </row>
    <row r="17" spans="1:11" ht="18" customHeight="1">
      <c r="A17" s="4481" t="s">
        <v>
3481</v>
      </c>
      <c r="B17" s="4494">
        <v>
40</v>
      </c>
      <c r="C17" s="4494">
        <v>
38</v>
      </c>
      <c r="D17" s="4494" t="s">
        <v>
735</v>
      </c>
      <c r="E17" s="4494" t="s">
        <v>
735</v>
      </c>
      <c r="F17" s="4494" t="s">
        <v>
735</v>
      </c>
      <c r="G17" s="4494" t="s">
        <v>
735</v>
      </c>
      <c r="H17" s="4494" t="s">
        <v>
735</v>
      </c>
      <c r="I17" s="4495" t="s">
        <v>
735</v>
      </c>
      <c r="J17" s="4494" t="s">
        <v>
735</v>
      </c>
      <c r="K17" s="4494" t="s">
        <v>
735</v>
      </c>
    </row>
    <row r="18" spans="1:11" ht="18" customHeight="1">
      <c r="A18" s="4481" t="s">
        <v>
3480</v>
      </c>
      <c r="B18" s="4494">
        <v>
36</v>
      </c>
      <c r="C18" s="4494">
        <v>
33</v>
      </c>
      <c r="D18" s="4494">
        <v>
10</v>
      </c>
      <c r="E18" s="4494">
        <v>
6</v>
      </c>
      <c r="F18" s="4494">
        <v>
5</v>
      </c>
      <c r="G18" s="4494">
        <v>
3</v>
      </c>
      <c r="H18" s="4494">
        <v>
1</v>
      </c>
      <c r="I18" s="4495" t="s">
        <v>
10392</v>
      </c>
      <c r="J18" s="4494">
        <v>
1</v>
      </c>
      <c r="K18" s="4494">
        <v>
7</v>
      </c>
    </row>
    <row r="19" spans="1:11" ht="18" customHeight="1">
      <c r="A19" s="4481" t="s">
        <v>
3479</v>
      </c>
      <c r="B19" s="4494">
        <v>
50</v>
      </c>
      <c r="C19" s="4494">
        <v>
47</v>
      </c>
      <c r="D19" s="4494">
        <v>
15</v>
      </c>
      <c r="E19" s="4494">
        <v>
10</v>
      </c>
      <c r="F19" s="4494">
        <v>
8</v>
      </c>
      <c r="G19" s="4494">
        <v>
3</v>
      </c>
      <c r="H19" s="4494">
        <v>
1</v>
      </c>
      <c r="I19" s="4495" t="s">
        <v>
10392</v>
      </c>
      <c r="J19" s="4494">
        <v>
1</v>
      </c>
      <c r="K19" s="4494">
        <v>
9</v>
      </c>
    </row>
    <row r="20" spans="1:11" ht="18" customHeight="1">
      <c r="A20" s="4481" t="s">
        <v>
3478</v>
      </c>
      <c r="B20" s="4494">
        <v>
50</v>
      </c>
      <c r="C20" s="4494">
        <v>
48</v>
      </c>
      <c r="D20" s="4495" t="s">
        <v>
735</v>
      </c>
      <c r="E20" s="4495" t="s">
        <v>
735</v>
      </c>
      <c r="F20" s="4495" t="s">
        <v>
735</v>
      </c>
      <c r="G20" s="4495" t="s">
        <v>
735</v>
      </c>
      <c r="H20" s="4495" t="s">
        <v>
735</v>
      </c>
      <c r="I20" s="4495" t="s">
        <v>
735</v>
      </c>
      <c r="J20" s="4495" t="s">
        <v>
735</v>
      </c>
      <c r="K20" s="4495" t="s">
        <v>
735</v>
      </c>
    </row>
    <row r="21" spans="1:11" ht="18" customHeight="1">
      <c r="A21" s="4481" t="s">
        <v>
3477</v>
      </c>
      <c r="B21" s="4494">
        <v>
34</v>
      </c>
      <c r="C21" s="4494">
        <v>
33</v>
      </c>
      <c r="D21" s="4494">
        <v>
9</v>
      </c>
      <c r="E21" s="4494">
        <v>
5</v>
      </c>
      <c r="F21" s="4494">
        <v>
4</v>
      </c>
      <c r="G21" s="4494">
        <v>
3</v>
      </c>
      <c r="H21" s="4495" t="s">
        <v>
10392</v>
      </c>
      <c r="I21" s="4495" t="s">
        <v>
10392</v>
      </c>
      <c r="J21" s="4495" t="s">
        <v>
10392</v>
      </c>
      <c r="K21" s="4494">
        <v>
12</v>
      </c>
    </row>
    <row r="22" spans="1:11" ht="18" customHeight="1">
      <c r="A22" s="4481" t="s">
        <v>
3476</v>
      </c>
      <c r="B22" s="4494">
        <v>
42</v>
      </c>
      <c r="C22" s="4494">
        <v>
41</v>
      </c>
      <c r="D22" s="4495" t="s">
        <v>
735</v>
      </c>
      <c r="E22" s="4495" t="s">
        <v>
735</v>
      </c>
      <c r="F22" s="4495" t="s">
        <v>
735</v>
      </c>
      <c r="G22" s="4495" t="s">
        <v>
735</v>
      </c>
      <c r="H22" s="4495" t="s">
        <v>
735</v>
      </c>
      <c r="I22" s="4495" t="s">
        <v>
735</v>
      </c>
      <c r="J22" s="4495" t="s">
        <v>
735</v>
      </c>
      <c r="K22" s="4495" t="s">
        <v>
735</v>
      </c>
    </row>
    <row r="23" spans="1:11" ht="18" customHeight="1">
      <c r="A23" s="4481" t="s">
        <v>
3475</v>
      </c>
      <c r="B23" s="4494">
        <v>
48</v>
      </c>
      <c r="C23" s="4494">
        <v>
47</v>
      </c>
      <c r="D23" s="4494">
        <v>
15</v>
      </c>
      <c r="E23" s="4494">
        <v>
7</v>
      </c>
      <c r="F23" s="4494">
        <v>
6</v>
      </c>
      <c r="G23" s="4494">
        <v>
4</v>
      </c>
      <c r="H23" s="4495" t="s">
        <v>
10392</v>
      </c>
      <c r="I23" s="4495" t="s">
        <v>
10392</v>
      </c>
      <c r="J23" s="4494">
        <v>
1</v>
      </c>
      <c r="K23" s="4494">
        <v>
14</v>
      </c>
    </row>
    <row r="24" spans="1:11" ht="18" customHeight="1">
      <c r="A24" s="4481" t="s">
        <v>
3474</v>
      </c>
      <c r="B24" s="4494">
        <v>
36</v>
      </c>
      <c r="C24" s="4494">
        <v>
36</v>
      </c>
      <c r="D24" s="4494">
        <v>
9</v>
      </c>
      <c r="E24" s="4494">
        <v>
7</v>
      </c>
      <c r="F24" s="4494">
        <v>
4</v>
      </c>
      <c r="G24" s="4494">
        <v>
3</v>
      </c>
      <c r="H24" s="4494">
        <v>
1</v>
      </c>
      <c r="I24" s="4495" t="s">
        <v>
10392</v>
      </c>
      <c r="J24" s="4495" t="s">
        <v>
10392</v>
      </c>
      <c r="K24" s="4494">
        <v>
12</v>
      </c>
    </row>
    <row r="25" spans="1:11" ht="18" customHeight="1">
      <c r="A25" s="4481" t="s">
        <v>
3473</v>
      </c>
      <c r="B25" s="4494">
        <v>
40</v>
      </c>
      <c r="C25" s="4494">
        <v>
39</v>
      </c>
      <c r="D25" s="4494">
        <v>
10</v>
      </c>
      <c r="E25" s="4494">
        <v>
10</v>
      </c>
      <c r="F25" s="4494">
        <v>
9</v>
      </c>
      <c r="G25" s="4494">
        <v>
5</v>
      </c>
      <c r="H25" s="4495">
        <v>
1</v>
      </c>
      <c r="I25" s="4494" t="s">
        <v>
10392</v>
      </c>
      <c r="J25" s="4494">
        <v>
1</v>
      </c>
      <c r="K25" s="4494">
        <v>
3</v>
      </c>
    </row>
    <row r="26" spans="1:11" ht="18" customHeight="1">
      <c r="A26" s="4481" t="s">
        <v>
3472</v>
      </c>
      <c r="B26" s="4494">
        <v>
32</v>
      </c>
      <c r="C26" s="4494">
        <v>
32</v>
      </c>
      <c r="D26" s="4494">
        <v>
11</v>
      </c>
      <c r="E26" s="4494">
        <v>
6</v>
      </c>
      <c r="F26" s="4494">
        <v>
6</v>
      </c>
      <c r="G26" s="4494">
        <v>
1</v>
      </c>
      <c r="H26" s="4494" t="s">
        <v>
10392</v>
      </c>
      <c r="I26" s="4495" t="s">
        <v>
10392</v>
      </c>
      <c r="J26" s="4494">
        <v>
1</v>
      </c>
      <c r="K26" s="4494">
        <v>
7</v>
      </c>
    </row>
    <row r="27" spans="1:11" ht="18" customHeight="1">
      <c r="A27" s="4481" t="s">
        <v>
3471</v>
      </c>
      <c r="B27" s="4494">
        <v>
46</v>
      </c>
      <c r="C27" s="4494">
        <v>
46</v>
      </c>
      <c r="D27" s="4494">
        <v>
16</v>
      </c>
      <c r="E27" s="4494">
        <v>
10</v>
      </c>
      <c r="F27" s="4494">
        <v>
9</v>
      </c>
      <c r="G27" s="4494">
        <v>
3</v>
      </c>
      <c r="H27" s="4494">
        <v>
1</v>
      </c>
      <c r="I27" s="4494">
        <v>
1</v>
      </c>
      <c r="J27" s="4495" t="s">
        <v>
10392</v>
      </c>
      <c r="K27" s="4494">
        <v>
6</v>
      </c>
    </row>
    <row r="28" spans="1:11" ht="18" customHeight="1">
      <c r="A28" s="4481" t="s">
        <v>
3470</v>
      </c>
      <c r="B28" s="4494">
        <v>
50</v>
      </c>
      <c r="C28" s="4494">
        <v>
48</v>
      </c>
      <c r="D28" s="4494">
        <v>
16</v>
      </c>
      <c r="E28" s="4494">
        <v>
11</v>
      </c>
      <c r="F28" s="4494">
        <v>
5</v>
      </c>
      <c r="G28" s="4494">
        <v>
4</v>
      </c>
      <c r="H28" s="4494">
        <v>
1</v>
      </c>
      <c r="I28" s="4495" t="s">
        <v>
10392</v>
      </c>
      <c r="J28" s="4495" t="s">
        <v>
10392</v>
      </c>
      <c r="K28" s="4494">
        <v>
11</v>
      </c>
    </row>
    <row r="29" spans="1:11" ht="18" customHeight="1">
      <c r="A29" s="4481" t="s">
        <v>
3469</v>
      </c>
      <c r="B29" s="4494">
        <v>
45</v>
      </c>
      <c r="C29" s="4494">
        <v>
45</v>
      </c>
      <c r="D29" s="4494">
        <v>
16</v>
      </c>
      <c r="E29" s="4494">
        <v>
13</v>
      </c>
      <c r="F29" s="4494">
        <v>
7</v>
      </c>
      <c r="G29" s="4494">
        <v>
3</v>
      </c>
      <c r="H29" s="4494">
        <v>
1</v>
      </c>
      <c r="I29" s="4495" t="s">
        <v>
10392</v>
      </c>
      <c r="J29" s="4495" t="s">
        <v>
10392</v>
      </c>
      <c r="K29" s="4494">
        <v>
5</v>
      </c>
    </row>
    <row r="30" spans="1:11" s="277" customFormat="1" ht="18" customHeight="1">
      <c r="A30" s="4480" t="s">
        <v>
2142</v>
      </c>
      <c r="B30" s="2164">
        <v>
40</v>
      </c>
      <c r="C30" s="1580">
        <v>
37</v>
      </c>
      <c r="D30" s="1580">
        <v>
10</v>
      </c>
      <c r="E30" s="1580">
        <v>
9</v>
      </c>
      <c r="F30" s="1580">
        <v>
5</v>
      </c>
      <c r="G30" s="4496" t="s">
        <v>
10392</v>
      </c>
      <c r="H30" s="1580" t="s">
        <v>
10392</v>
      </c>
      <c r="I30" s="4496" t="s">
        <v>
10392</v>
      </c>
      <c r="J30" s="4496" t="s">
        <v>
10392</v>
      </c>
      <c r="K30" s="4497">
        <v>
13</v>
      </c>
    </row>
    <row r="31" spans="1:11" ht="18" customHeight="1">
      <c r="A31" s="4498" t="s">
        <v>
3468</v>
      </c>
      <c r="B31" s="4499">
        <v>
44</v>
      </c>
      <c r="C31" s="4500">
        <v>
40</v>
      </c>
      <c r="D31" s="4500">
        <v>
15</v>
      </c>
      <c r="E31" s="4500">
        <v>
11</v>
      </c>
      <c r="F31" s="4500">
        <v>
4</v>
      </c>
      <c r="G31" s="4500">
        <v>
2</v>
      </c>
      <c r="H31" s="4500">
        <v>
1</v>
      </c>
      <c r="I31" s="4495" t="s">
        <v>
10392</v>
      </c>
      <c r="J31" s="4500" t="s">
        <v>
10392</v>
      </c>
      <c r="K31" s="4500">
        <v>
7</v>
      </c>
    </row>
    <row r="32" spans="1:11" s="467" customFormat="1" ht="15" customHeight="1">
      <c r="A32" s="467" t="s">
        <v>
10485</v>
      </c>
      <c r="B32" s="4501"/>
      <c r="C32" s="4501"/>
      <c r="D32" s="4501"/>
      <c r="E32" s="4501"/>
      <c r="F32" s="4501"/>
      <c r="G32" s="4501"/>
      <c r="H32" s="4501"/>
      <c r="I32" s="4501"/>
      <c r="J32" s="4501"/>
      <c r="K32" s="2162"/>
    </row>
    <row r="33" spans="1:11" s="467" customFormat="1" ht="15" customHeight="1">
      <c r="A33" s="1049" t="s">
        <v>
3467</v>
      </c>
      <c r="B33" s="1049"/>
      <c r="C33" s="1049"/>
      <c r="D33" s="1049"/>
      <c r="E33" s="49"/>
      <c r="F33" s="49"/>
      <c r="G33" s="49"/>
      <c r="H33" s="4502"/>
      <c r="I33" s="49"/>
      <c r="K33" s="49"/>
    </row>
    <row r="35" spans="1:11" ht="25.5">
      <c r="A35" s="1073" t="s">
        <v>
10342</v>
      </c>
    </row>
  </sheetData>
  <mergeCells count="7">
    <mergeCell ref="A1:D1"/>
    <mergeCell ref="A2:D2"/>
    <mergeCell ref="A3:K3"/>
    <mergeCell ref="A5:B5"/>
    <mergeCell ref="A6:A7"/>
    <mergeCell ref="B6:C6"/>
    <mergeCell ref="D6:K6"/>
  </mergeCells>
  <phoneticPr fontId="25"/>
  <pageMargins left="0.70866141732283472" right="0.70866141732283472" top="0.74803149606299213" bottom="0.74803149606299213" header="0.31496062992125984" footer="0.31496062992125984"/>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Z18"/>
  <sheetViews>
    <sheetView zoomScaleNormal="100" zoomScaleSheetLayoutView="100" workbookViewId="0">
      <selection activeCell="B23" sqref="B23"/>
    </sheetView>
  </sheetViews>
  <sheetFormatPr defaultColWidth="9" defaultRowHeight="14.25"/>
  <cols>
    <col min="1" max="1" width="17.75" style="24" customWidth="1"/>
    <col min="2" max="7" width="17.625" style="24" customWidth="1"/>
    <col min="8" max="11" width="10.125" style="24" customWidth="1"/>
    <col min="12"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5540" t="s">
        <v>
10345</v>
      </c>
      <c r="B3" s="5540"/>
      <c r="C3" s="5540"/>
      <c r="D3" s="5540"/>
      <c r="E3" s="5540"/>
      <c r="F3" s="5540"/>
      <c r="G3" s="5540"/>
    </row>
    <row r="4" spans="1:26" s="83" customFormat="1" ht="15" customHeight="1">
      <c r="A4" s="2006"/>
      <c r="B4" s="2006"/>
      <c r="C4" s="2006"/>
      <c r="D4" s="2006"/>
      <c r="E4" s="2006"/>
      <c r="F4" s="2006"/>
      <c r="G4" s="2006"/>
    </row>
    <row r="5" spans="1:26" s="83" customFormat="1" ht="15" customHeight="1" thickBot="1">
      <c r="G5" s="119"/>
    </row>
    <row r="6" spans="1:26" ht="18" customHeight="1" thickTop="1">
      <c r="A6" s="5239" t="s">
        <v>
287</v>
      </c>
      <c r="B6" s="4603" t="s">
        <v>
23</v>
      </c>
      <c r="C6" s="4704"/>
      <c r="D6" s="4575" t="s">
        <v>
3461</v>
      </c>
      <c r="E6" s="4579"/>
      <c r="F6" s="4603" t="s">
        <v>
3460</v>
      </c>
      <c r="G6" s="4604"/>
    </row>
    <row r="7" spans="1:26" ht="18" customHeight="1">
      <c r="A7" s="5092"/>
      <c r="B7" s="1508" t="s">
        <v>
3459</v>
      </c>
      <c r="C7" s="1549" t="s">
        <v>
3458</v>
      </c>
      <c r="D7" s="1502" t="s">
        <v>
3459</v>
      </c>
      <c r="E7" s="1504" t="s">
        <v>
3458</v>
      </c>
      <c r="F7" s="1504" t="s">
        <v>
3459</v>
      </c>
      <c r="G7" s="1508" t="s">
        <v>
3458</v>
      </c>
    </row>
    <row r="8" spans="1:26" s="83" customFormat="1" ht="18" customHeight="1">
      <c r="A8" s="2161"/>
      <c r="B8" s="193" t="s">
        <v>
2863</v>
      </c>
      <c r="C8" s="42" t="s">
        <v>
2549</v>
      </c>
      <c r="D8" s="42" t="s">
        <v>
2863</v>
      </c>
      <c r="E8" s="42" t="s">
        <v>
2549</v>
      </c>
      <c r="F8" s="42" t="s">
        <v>
2863</v>
      </c>
      <c r="G8" s="42" t="s">
        <v>
2549</v>
      </c>
    </row>
    <row r="9" spans="1:26" ht="18" customHeight="1">
      <c r="A9" s="1079" t="s">
        <v>
4514</v>
      </c>
      <c r="B9" s="2159">
        <v>
5</v>
      </c>
      <c r="C9" s="2150">
        <v>
14</v>
      </c>
      <c r="D9" s="2150">
        <v>
4</v>
      </c>
      <c r="E9" s="2150">
        <v>
13</v>
      </c>
      <c r="F9" s="2150">
        <v>
1</v>
      </c>
      <c r="G9" s="2150">
        <v>
1</v>
      </c>
    </row>
    <row r="10" spans="1:26" ht="18" customHeight="1">
      <c r="A10" s="1079">
        <v>
30</v>
      </c>
      <c r="B10" s="2159">
        <v>
4</v>
      </c>
      <c r="C10" s="2150">
        <v>
14</v>
      </c>
      <c r="D10" s="2150">
        <v>
4</v>
      </c>
      <c r="E10" s="2150">
        <v>
14</v>
      </c>
      <c r="F10" s="2150" t="s">
        <v>
374</v>
      </c>
      <c r="G10" s="2150" t="s">
        <v>
374</v>
      </c>
    </row>
    <row r="11" spans="1:26" ht="18" customHeight="1">
      <c r="A11" s="1079" t="s">
        <v>
473</v>
      </c>
      <c r="B11" s="2159">
        <v>
5</v>
      </c>
      <c r="C11" s="2150">
        <v>
14</v>
      </c>
      <c r="D11" s="2150">
        <v>
4</v>
      </c>
      <c r="E11" s="2150">
        <v>
13</v>
      </c>
      <c r="F11" s="2150">
        <v>
1</v>
      </c>
      <c r="G11" s="2150">
        <v>
1</v>
      </c>
    </row>
    <row r="12" spans="1:26" ht="18" customHeight="1">
      <c r="A12" s="2160">
        <v>
2</v>
      </c>
      <c r="B12" s="2159">
        <v>
7</v>
      </c>
      <c r="C12" s="2150">
        <v>
17</v>
      </c>
      <c r="D12" s="2150">
        <v>
4</v>
      </c>
      <c r="E12" s="2150">
        <v>
14</v>
      </c>
      <c r="F12" s="2150">
        <v>
3</v>
      </c>
      <c r="G12" s="2150">
        <v>
3</v>
      </c>
    </row>
    <row r="13" spans="1:26" s="1401" customFormat="1" ht="18" customHeight="1">
      <c r="A13" s="2158">
        <v>
3</v>
      </c>
      <c r="B13" s="2157">
        <v>
6</v>
      </c>
      <c r="C13" s="2156">
        <v>
16</v>
      </c>
      <c r="D13" s="2156">
        <v>
4</v>
      </c>
      <c r="E13" s="2156">
        <v>
14</v>
      </c>
      <c r="F13" s="2156">
        <v>
2</v>
      </c>
      <c r="G13" s="2156">
        <v>
2</v>
      </c>
    </row>
    <row r="14" spans="1:26" s="363" customFormat="1" ht="15" customHeight="1">
      <c r="A14" s="5665" t="s">
        <v>
3457</v>
      </c>
      <c r="B14" s="5665"/>
      <c r="C14" s="5665"/>
      <c r="D14" s="2155"/>
      <c r="E14" s="2155"/>
      <c r="F14" s="2154"/>
      <c r="G14" s="2154"/>
    </row>
    <row r="15" spans="1:26" s="1750" customFormat="1" ht="15" customHeight="1">
      <c r="A15" s="49" t="s">
        <v>
3456</v>
      </c>
      <c r="B15" s="49"/>
      <c r="C15" s="83"/>
      <c r="D15" s="83"/>
      <c r="E15" s="83"/>
      <c r="F15" s="49"/>
      <c r="G15" s="49"/>
    </row>
    <row r="16" spans="1:26" ht="15" customHeight="1"/>
    <row r="17" ht="15" customHeight="1"/>
    <row r="18" ht="15" customHeight="1"/>
  </sheetData>
  <mergeCells count="8">
    <mergeCell ref="A1:D1"/>
    <mergeCell ref="A2:D2"/>
    <mergeCell ref="A14:C14"/>
    <mergeCell ref="A6:A7"/>
    <mergeCell ref="B6:C6"/>
    <mergeCell ref="A3:G3"/>
    <mergeCell ref="D6:E6"/>
    <mergeCell ref="F6:G6"/>
  </mergeCells>
  <phoneticPr fontId="25"/>
  <pageMargins left="0.70866141732283472" right="0.70866141732283472" top="0.74803149606299213" bottom="0.74803149606299213" header="0.31496062992125984" footer="0.31496062992125984"/>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pageSetUpPr fitToPage="1"/>
  </sheetPr>
  <dimension ref="A1:V10"/>
  <sheetViews>
    <sheetView zoomScaleNormal="100" zoomScaleSheetLayoutView="100" workbookViewId="0">
      <selection activeCell="B23" sqref="B23"/>
    </sheetView>
  </sheetViews>
  <sheetFormatPr defaultColWidth="9" defaultRowHeight="14.25"/>
  <cols>
    <col min="1" max="1" width="10.75" style="468" customWidth="1"/>
    <col min="2" max="9" width="14.625" style="468" customWidth="1"/>
    <col min="10" max="16384" width="9" style="468"/>
  </cols>
  <sheetData>
    <row r="1" spans="1:22" s="1482" customFormat="1" ht="20.100000000000001" customHeight="1">
      <c r="A1" s="4569" t="str">
        <f>
HYPERLINK("#目次!A1","【目次に戻る】")</f>
        <v>
【目次に戻る】</v>
      </c>
      <c r="B1" s="4569"/>
      <c r="C1" s="4569"/>
      <c r="D1" s="4569"/>
      <c r="E1" s="4569"/>
      <c r="F1" s="4569"/>
      <c r="G1" s="2597"/>
      <c r="H1" s="2597"/>
      <c r="I1" s="2597"/>
      <c r="J1" s="2597"/>
      <c r="K1" s="2597"/>
      <c r="L1" s="2597"/>
      <c r="M1" s="2597"/>
      <c r="N1" s="2597"/>
      <c r="O1" s="2597"/>
      <c r="P1" s="2597"/>
      <c r="Q1" s="2597"/>
      <c r="R1" s="2597"/>
      <c r="S1" s="2597"/>
      <c r="T1" s="2597"/>
      <c r="U1" s="2597"/>
      <c r="V1" s="2597"/>
    </row>
    <row r="2" spans="1:22" s="1482" customFormat="1" ht="20.100000000000001" customHeight="1">
      <c r="A2" s="4569" t="str">
        <f>
HYPERLINK("#業務所管課別目次!A1","【業務所管課別目次に戻る】")</f>
        <v>
【業務所管課別目次に戻る】</v>
      </c>
      <c r="B2" s="4569"/>
      <c r="C2" s="4569"/>
      <c r="D2" s="4569"/>
      <c r="E2" s="4569"/>
      <c r="F2" s="4569"/>
      <c r="G2" s="2597"/>
      <c r="H2" s="2597"/>
      <c r="I2" s="2597"/>
      <c r="J2" s="2597"/>
      <c r="K2" s="2597"/>
      <c r="L2" s="2597"/>
      <c r="M2" s="2597"/>
      <c r="N2" s="2597"/>
      <c r="O2" s="2597"/>
      <c r="P2" s="2597"/>
      <c r="Q2" s="2597"/>
      <c r="R2" s="2597"/>
      <c r="S2" s="2597"/>
      <c r="T2" s="2597"/>
      <c r="U2" s="2597"/>
      <c r="V2" s="2597"/>
    </row>
    <row r="3" spans="1:22" s="478" customFormat="1" ht="25.9" customHeight="1">
      <c r="A3" s="5658" t="s">
        <v>
10344</v>
      </c>
      <c r="B3" s="5658"/>
      <c r="C3" s="5658"/>
      <c r="D3" s="5658"/>
      <c r="E3" s="5658"/>
      <c r="F3" s="5658"/>
      <c r="G3" s="5658"/>
      <c r="H3" s="5658"/>
      <c r="I3" s="5658"/>
    </row>
    <row r="4" spans="1:22" s="467" customFormat="1" ht="15" customHeight="1">
      <c r="A4" s="2165"/>
      <c r="B4" s="2165"/>
      <c r="C4" s="2165"/>
      <c r="D4" s="2165"/>
      <c r="E4" s="2165"/>
      <c r="F4" s="2165"/>
      <c r="G4" s="2165"/>
      <c r="H4" s="2165"/>
      <c r="I4" s="2165"/>
    </row>
    <row r="5" spans="1:22" s="467" customFormat="1" ht="15" customHeight="1" thickBot="1">
      <c r="A5" s="1049" t="s">
        <v>
4045</v>
      </c>
      <c r="B5" s="1049"/>
      <c r="C5" s="1049"/>
      <c r="D5" s="1049"/>
      <c r="H5" s="546"/>
      <c r="I5" s="2040" t="s">
        <v>
9279</v>
      </c>
    </row>
    <row r="6" spans="1:22" s="467" customFormat="1" ht="15" customHeight="1" thickTop="1">
      <c r="A6" s="5666" t="s">
        <v>
5105</v>
      </c>
      <c r="B6" s="5668" t="s">
        <v>
5106</v>
      </c>
      <c r="C6" s="5668" t="s">
        <v>
5107</v>
      </c>
      <c r="D6" s="5668"/>
      <c r="E6" s="5668"/>
      <c r="F6" s="5668"/>
      <c r="G6" s="5668" t="s">
        <v>
5108</v>
      </c>
      <c r="H6" s="5668"/>
      <c r="I6" s="5670"/>
    </row>
    <row r="7" spans="1:22" ht="35.1" customHeight="1">
      <c r="A7" s="5667"/>
      <c r="B7" s="5669"/>
      <c r="C7" s="1417" t="s">
        <v>
5109</v>
      </c>
      <c r="D7" s="2792" t="s">
        <v>
5110</v>
      </c>
      <c r="E7" s="2792" t="s">
        <v>
5111</v>
      </c>
      <c r="F7" s="2792" t="s">
        <v>
5112</v>
      </c>
      <c r="G7" s="4374" t="s">
        <v>
10134</v>
      </c>
      <c r="H7" s="2792" t="s">
        <v>
5113</v>
      </c>
      <c r="I7" s="2793" t="s">
        <v>
5114</v>
      </c>
    </row>
    <row r="8" spans="1:22" s="277" customFormat="1" ht="18" customHeight="1">
      <c r="A8" s="2188" t="s">
        <v>
5115</v>
      </c>
      <c r="B8" s="2152">
        <v>
15</v>
      </c>
      <c r="C8" s="2154">
        <v>
10</v>
      </c>
      <c r="D8" s="2154">
        <v>
10</v>
      </c>
      <c r="E8" s="2154">
        <v>
10</v>
      </c>
      <c r="F8" s="2154">
        <v>
10</v>
      </c>
      <c r="G8" s="2154">
        <v>
12</v>
      </c>
      <c r="H8" s="2154">
        <v>
12</v>
      </c>
      <c r="I8" s="2154">
        <v>
13</v>
      </c>
      <c r="J8" s="1581"/>
      <c r="K8" s="1581"/>
    </row>
    <row r="9" spans="1:22" s="277" customFormat="1" ht="18" customHeight="1">
      <c r="A9" s="2488" t="s">
        <v>
5116</v>
      </c>
      <c r="B9" s="2794">
        <v>
10</v>
      </c>
      <c r="C9" s="2795">
        <v>
10</v>
      </c>
      <c r="D9" s="2795">
        <v>
10</v>
      </c>
      <c r="E9" s="2795">
        <v>
10</v>
      </c>
      <c r="F9" s="2795">
        <v>
10</v>
      </c>
      <c r="G9" s="2795">
        <v>
12</v>
      </c>
      <c r="H9" s="2795">
        <v>
12</v>
      </c>
      <c r="I9" s="2795">
        <v>
13</v>
      </c>
      <c r="J9" s="1581"/>
      <c r="K9" s="1581"/>
    </row>
    <row r="10" spans="1:22" s="467" customFormat="1" ht="15" customHeight="1">
      <c r="A10" s="1051" t="s">
        <v>
3456</v>
      </c>
      <c r="B10" s="1051"/>
      <c r="C10" s="1051"/>
      <c r="D10" s="1051"/>
      <c r="H10" s="2166"/>
    </row>
  </sheetData>
  <mergeCells count="7">
    <mergeCell ref="A1:F1"/>
    <mergeCell ref="A2:F2"/>
    <mergeCell ref="A3:I3"/>
    <mergeCell ref="A6:A7"/>
    <mergeCell ref="B6:B7"/>
    <mergeCell ref="C6:F6"/>
    <mergeCell ref="G6:I6"/>
  </mergeCells>
  <phoneticPr fontId="25"/>
  <pageMargins left="0.70866141732283472" right="0.70866141732283472" top="0.74803149606299213" bottom="0.74803149606299213" header="0.31496062992125984" footer="0.31496062992125984"/>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Z18"/>
  <sheetViews>
    <sheetView zoomScaleNormal="100" zoomScaleSheetLayoutView="100" workbookViewId="0">
      <selection activeCell="B23" sqref="B23"/>
    </sheetView>
  </sheetViews>
  <sheetFormatPr defaultColWidth="9" defaultRowHeight="14.25"/>
  <cols>
    <col min="1" max="1" width="17.75" style="24" customWidth="1"/>
    <col min="2" max="9" width="13.625" style="24" customWidth="1"/>
    <col min="10" max="13" width="10.125" style="24" customWidth="1"/>
    <col min="14"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10343</v>
      </c>
      <c r="B3" s="4574"/>
      <c r="C3" s="4574"/>
      <c r="D3" s="4574"/>
      <c r="E3" s="4574"/>
      <c r="F3" s="4574"/>
      <c r="G3" s="4574"/>
      <c r="H3" s="4574"/>
      <c r="I3" s="4574"/>
    </row>
    <row r="4" spans="1:26" s="83" customFormat="1" ht="15" customHeight="1">
      <c r="A4" s="104"/>
      <c r="B4" s="104"/>
      <c r="C4" s="104"/>
      <c r="D4" s="104"/>
      <c r="E4" s="104"/>
      <c r="F4" s="104"/>
      <c r="G4" s="104"/>
      <c r="H4" s="104"/>
      <c r="I4" s="104"/>
    </row>
    <row r="5" spans="1:26" s="83" customFormat="1" ht="15" customHeight="1" thickBot="1">
      <c r="A5" s="83" t="s">
        <v>
3466</v>
      </c>
      <c r="I5" s="119" t="s">
        <v>
9022</v>
      </c>
    </row>
    <row r="6" spans="1:26" ht="18" customHeight="1" thickTop="1">
      <c r="A6" s="4575" t="s">
        <v>
287</v>
      </c>
      <c r="B6" s="4579" t="s">
        <v>
3465</v>
      </c>
      <c r="C6" s="4579"/>
      <c r="D6" s="4579"/>
      <c r="E6" s="4579"/>
      <c r="F6" s="4603" t="s">
        <v>
3464</v>
      </c>
      <c r="G6" s="4604"/>
      <c r="H6" s="4604"/>
      <c r="I6" s="4604"/>
    </row>
    <row r="7" spans="1:26" ht="18" customHeight="1">
      <c r="A7" s="4576"/>
      <c r="B7" s="1508" t="s">
        <v>
188</v>
      </c>
      <c r="C7" s="409" t="s">
        <v>
3463</v>
      </c>
      <c r="D7" s="1504" t="s">
        <v>
3462</v>
      </c>
      <c r="E7" s="1504" t="s">
        <v>
194</v>
      </c>
      <c r="F7" s="1549" t="s">
        <v>
23</v>
      </c>
      <c r="G7" s="1502" t="s">
        <v>
3463</v>
      </c>
      <c r="H7" s="1504" t="s">
        <v>
3462</v>
      </c>
      <c r="I7" s="1508" t="s">
        <v>
194</v>
      </c>
    </row>
    <row r="8" spans="1:26" ht="18" customHeight="1">
      <c r="A8" s="17" t="s">
        <v>
4514</v>
      </c>
      <c r="B8" s="2159">
        <v>
2</v>
      </c>
      <c r="C8" s="2150" t="s">
        <v>
374</v>
      </c>
      <c r="D8" s="2150">
        <v>
1</v>
      </c>
      <c r="E8" s="2150">
        <v>
1</v>
      </c>
      <c r="F8" s="2150" t="s">
        <v>
374</v>
      </c>
      <c r="G8" s="2150" t="s">
        <v>
374</v>
      </c>
      <c r="H8" s="2150" t="s">
        <v>
374</v>
      </c>
      <c r="I8" s="2150" t="s">
        <v>
374</v>
      </c>
    </row>
    <row r="9" spans="1:26" ht="18" customHeight="1">
      <c r="A9" s="17">
        <v>
30</v>
      </c>
      <c r="B9" s="2159">
        <v>
2</v>
      </c>
      <c r="C9" s="2150">
        <v>
1</v>
      </c>
      <c r="D9" s="2150">
        <v>
1</v>
      </c>
      <c r="E9" s="2150" t="s">
        <v>
374</v>
      </c>
      <c r="F9" s="2150" t="s">
        <v>
374</v>
      </c>
      <c r="G9" s="2150" t="s">
        <v>
374</v>
      </c>
      <c r="H9" s="2150" t="s">
        <v>
374</v>
      </c>
      <c r="I9" s="2150" t="s">
        <v>
374</v>
      </c>
      <c r="K9" s="363"/>
    </row>
    <row r="10" spans="1:26" ht="18" customHeight="1">
      <c r="A10" s="17" t="s">
        <v>
473</v>
      </c>
      <c r="B10" s="2159">
        <v>
4</v>
      </c>
      <c r="C10" s="2150">
        <v>
1</v>
      </c>
      <c r="D10" s="2150">
        <v>
2</v>
      </c>
      <c r="E10" s="2150">
        <v>
1</v>
      </c>
      <c r="F10" s="2150" t="s">
        <v>
374</v>
      </c>
      <c r="G10" s="2150" t="s">
        <v>
374</v>
      </c>
      <c r="H10" s="2150" t="s">
        <v>
374</v>
      </c>
      <c r="I10" s="2150" t="s">
        <v>
374</v>
      </c>
    </row>
    <row r="11" spans="1:26" s="1962" customFormat="1" ht="18" customHeight="1">
      <c r="A11" s="18">
        <v>
2</v>
      </c>
      <c r="B11" s="2151">
        <v>
4</v>
      </c>
      <c r="C11" s="2150" t="s">
        <v>
374</v>
      </c>
      <c r="D11" s="2150">
        <v>
2</v>
      </c>
      <c r="E11" s="2150">
        <v>
2</v>
      </c>
      <c r="F11" s="2150" t="s">
        <v>
374</v>
      </c>
      <c r="G11" s="2150" t="s">
        <v>
374</v>
      </c>
      <c r="H11" s="2150" t="s">
        <v>
374</v>
      </c>
      <c r="I11" s="2150" t="s">
        <v>
374</v>
      </c>
    </row>
    <row r="12" spans="1:26" s="1401" customFormat="1" ht="18" customHeight="1">
      <c r="A12" s="251">
        <v>
3</v>
      </c>
      <c r="B12" s="2149">
        <v>
11</v>
      </c>
      <c r="C12" s="2148">
        <v>
1</v>
      </c>
      <c r="D12" s="2148">
        <v>
6</v>
      </c>
      <c r="E12" s="2148">
        <v>
4</v>
      </c>
      <c r="F12" s="2148" t="s">
        <v>
374</v>
      </c>
      <c r="G12" s="2148" t="s">
        <v>
374</v>
      </c>
      <c r="H12" s="2148" t="s">
        <v>
374</v>
      </c>
      <c r="I12" s="2148" t="s">
        <v>
374</v>
      </c>
    </row>
    <row r="13" spans="1:26" s="1750" customFormat="1" ht="15" customHeight="1">
      <c r="A13" s="1537" t="s">
        <v>
3456</v>
      </c>
      <c r="B13" s="1537"/>
      <c r="C13" s="83"/>
      <c r="D13" s="83"/>
      <c r="E13" s="83"/>
      <c r="F13" s="83"/>
      <c r="G13" s="83"/>
      <c r="H13" s="83"/>
      <c r="I13" s="83"/>
    </row>
    <row r="14" spans="1:26" ht="15" customHeight="1"/>
    <row r="15" spans="1:26" ht="15" customHeight="1"/>
    <row r="16" spans="1:26" ht="15" customHeight="1"/>
    <row r="17" ht="15" customHeight="1"/>
    <row r="18" ht="15" customHeight="1"/>
  </sheetData>
  <mergeCells count="6">
    <mergeCell ref="A3:I3"/>
    <mergeCell ref="A6:A7"/>
    <mergeCell ref="B6:E6"/>
    <mergeCell ref="F6:I6"/>
    <mergeCell ref="A1:D1"/>
    <mergeCell ref="A2:D2"/>
  </mergeCells>
  <phoneticPr fontId="25"/>
  <pageMargins left="0.70866141732283472" right="0.70866141732283472" top="0.74803149606299213" bottom="0.74803149606299213" header="0.31496062992125984" footer="0.3149606299212598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AA15"/>
  <sheetViews>
    <sheetView zoomScaleNormal="100" zoomScaleSheetLayoutView="100" workbookViewId="0">
      <selection activeCell="B23" sqref="B23"/>
    </sheetView>
  </sheetViews>
  <sheetFormatPr defaultColWidth="9" defaultRowHeight="14.25"/>
  <cols>
    <col min="1" max="1" width="14.625" style="24" customWidth="1"/>
    <col min="2" max="10" width="12.625" style="24" customWidth="1"/>
    <col min="11" max="14" width="10.125" style="24" customWidth="1"/>
    <col min="15" max="16384" width="9" style="24"/>
  </cols>
  <sheetData>
    <row r="1" spans="1:27" s="1482" customFormat="1" ht="20.100000000000001" customHeight="1">
      <c r="A1" s="4569" t="str">
        <f>
HYPERLINK("#目次!A1","【目次に戻る】")</f>
        <v>
【目次に戻る】</v>
      </c>
      <c r="B1" s="4569"/>
      <c r="C1" s="4569"/>
      <c r="D1" s="4569"/>
      <c r="E1" s="4569"/>
      <c r="F1" s="1495"/>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1495"/>
      <c r="G2" s="1495"/>
      <c r="H2" s="1495"/>
      <c r="I2" s="1495"/>
      <c r="J2" s="1495"/>
      <c r="K2" s="1495"/>
      <c r="L2" s="1495"/>
      <c r="M2" s="1495"/>
      <c r="N2" s="1495"/>
      <c r="O2" s="1495"/>
      <c r="P2" s="1495"/>
      <c r="Q2" s="1495"/>
      <c r="R2" s="1495"/>
      <c r="S2" s="1495"/>
      <c r="T2" s="1495"/>
      <c r="U2" s="1495"/>
      <c r="V2" s="1495"/>
      <c r="W2" s="1495"/>
      <c r="X2" s="1495"/>
      <c r="Y2" s="1495"/>
      <c r="Z2" s="1495"/>
      <c r="AA2" s="1495"/>
    </row>
    <row r="3" spans="1:27" s="1547" customFormat="1" ht="26.1" customHeight="1">
      <c r="A3" s="4574" t="s">
        <v>
6944</v>
      </c>
      <c r="B3" s="4574"/>
      <c r="C3" s="4574"/>
      <c r="D3" s="4574"/>
      <c r="E3" s="4574"/>
      <c r="F3" s="4574"/>
      <c r="G3" s="4574"/>
      <c r="H3" s="4574"/>
      <c r="I3" s="4574"/>
      <c r="J3" s="4574"/>
    </row>
    <row r="4" spans="1:27" s="83" customFormat="1" ht="15" customHeight="1">
      <c r="A4" s="104"/>
      <c r="B4" s="104"/>
      <c r="C4" s="104"/>
      <c r="D4" s="104"/>
      <c r="E4" s="104"/>
      <c r="F4" s="104"/>
      <c r="G4" s="104"/>
      <c r="H4" s="104"/>
      <c r="I4" s="104"/>
      <c r="J4" s="104"/>
    </row>
    <row r="5" spans="1:27" s="83" customFormat="1" ht="15" customHeight="1" thickBot="1">
      <c r="A5" s="83" t="s">
        <v>
3466</v>
      </c>
      <c r="J5" s="119" t="s">
        <v>
9023</v>
      </c>
    </row>
    <row r="6" spans="1:27" ht="18" customHeight="1" thickTop="1">
      <c r="A6" s="4684" t="s">
        <v>
2305</v>
      </c>
      <c r="B6" s="4570" t="s">
        <v>
3445</v>
      </c>
      <c r="C6" s="4684"/>
      <c r="D6" s="4603" t="s">
        <v>
3444</v>
      </c>
      <c r="E6" s="4604"/>
      <c r="F6" s="4604"/>
      <c r="G6" s="4604"/>
      <c r="H6" s="4604"/>
      <c r="I6" s="4575"/>
      <c r="J6" s="5672" t="s">
        <v>
3443</v>
      </c>
    </row>
    <row r="7" spans="1:27" ht="18" customHeight="1">
      <c r="A7" s="4797"/>
      <c r="B7" s="4580" t="s">
        <v>
9627</v>
      </c>
      <c r="C7" s="5219" t="s">
        <v>
9626</v>
      </c>
      <c r="D7" s="4608" t="s">
        <v>
3442</v>
      </c>
      <c r="E7" s="4576"/>
      <c r="F7" s="5671" t="s">
        <v>
3441</v>
      </c>
      <c r="G7" s="5671" t="s">
        <v>
3440</v>
      </c>
      <c r="H7" s="5671" t="s">
        <v>
3439</v>
      </c>
      <c r="I7" s="5671" t="s">
        <v>
3438</v>
      </c>
      <c r="J7" s="5673"/>
    </row>
    <row r="8" spans="1:27" ht="18" customHeight="1">
      <c r="A8" s="4685"/>
      <c r="B8" s="4580"/>
      <c r="C8" s="5219"/>
      <c r="D8" s="1517" t="s">
        <v>
3437</v>
      </c>
      <c r="E8" s="1517" t="s">
        <v>
3436</v>
      </c>
      <c r="F8" s="4679"/>
      <c r="G8" s="4679"/>
      <c r="H8" s="4679"/>
      <c r="I8" s="4679"/>
      <c r="J8" s="5674"/>
    </row>
    <row r="9" spans="1:27" ht="18" customHeight="1">
      <c r="A9" s="587" t="s">
        <v>
4478</v>
      </c>
      <c r="B9" s="97">
        <v>
157</v>
      </c>
      <c r="C9" s="22">
        <v>
21</v>
      </c>
      <c r="D9" s="22">
        <v>
56</v>
      </c>
      <c r="E9" s="22">
        <v>
83</v>
      </c>
      <c r="F9" s="22">
        <v>
13</v>
      </c>
      <c r="G9" s="22">
        <v>
14</v>
      </c>
      <c r="H9" s="22">
        <v>
3</v>
      </c>
      <c r="I9" s="22">
        <v>
15</v>
      </c>
      <c r="J9" s="22" t="s">
        <v>
374</v>
      </c>
    </row>
    <row r="10" spans="1:27" ht="18" customHeight="1">
      <c r="A10" s="584">
        <v>
30</v>
      </c>
      <c r="B10" s="97">
        <v>
201</v>
      </c>
      <c r="C10" s="22">
        <v>
24</v>
      </c>
      <c r="D10" s="22">
        <v>
70</v>
      </c>
      <c r="E10" s="22">
        <v>
104</v>
      </c>
      <c r="F10" s="22">
        <v>
13</v>
      </c>
      <c r="G10" s="22">
        <v>
23</v>
      </c>
      <c r="H10" s="22">
        <v>
3</v>
      </c>
      <c r="I10" s="22">
        <v>
11</v>
      </c>
      <c r="J10" s="22">
        <v>
3</v>
      </c>
    </row>
    <row r="11" spans="1:27" ht="18" customHeight="1">
      <c r="A11" s="584" t="s">
        <v>
465</v>
      </c>
      <c r="B11" s="97">
        <v>
209</v>
      </c>
      <c r="C11" s="22">
        <v>
48</v>
      </c>
      <c r="D11" s="22">
        <v>
111</v>
      </c>
      <c r="E11" s="22">
        <v>
87</v>
      </c>
      <c r="F11" s="22">
        <v>
4</v>
      </c>
      <c r="G11" s="22">
        <v>
29</v>
      </c>
      <c r="H11" s="22" t="s">
        <v>
374</v>
      </c>
      <c r="I11" s="22">
        <v>
17</v>
      </c>
      <c r="J11" s="22">
        <v>
1</v>
      </c>
    </row>
    <row r="12" spans="1:27" s="363" customFormat="1" ht="18" customHeight="1">
      <c r="A12" s="587">
        <v>
2</v>
      </c>
      <c r="B12" s="97">
        <v>
253</v>
      </c>
      <c r="C12" s="22">
        <v>
83</v>
      </c>
      <c r="D12" s="22">
        <v>
90</v>
      </c>
      <c r="E12" s="22">
        <v>
147</v>
      </c>
      <c r="F12" s="22">
        <v>
8</v>
      </c>
      <c r="G12" s="22">
        <v>
28</v>
      </c>
      <c r="H12" s="22">
        <v>
2</v>
      </c>
      <c r="I12" s="22">
        <v>
17</v>
      </c>
      <c r="J12" s="22">
        <v>
1</v>
      </c>
    </row>
    <row r="13" spans="1:27" s="355" customFormat="1" ht="18" customHeight="1">
      <c r="A13" s="359">
        <v>
3</v>
      </c>
      <c r="B13" s="274">
        <v>
224</v>
      </c>
      <c r="C13" s="3714">
        <v>
85</v>
      </c>
      <c r="D13" s="254">
        <v>
117</v>
      </c>
      <c r="E13" s="254">
        <v>
148</v>
      </c>
      <c r="F13" s="254">
        <v>
5</v>
      </c>
      <c r="G13" s="254">
        <v>
28</v>
      </c>
      <c r="H13" s="275">
        <v>
1</v>
      </c>
      <c r="I13" s="254">
        <v>
20</v>
      </c>
      <c r="J13" s="271" t="s">
        <v>
10392</v>
      </c>
    </row>
    <row r="14" spans="1:27" s="83" customFormat="1" ht="15" customHeight="1">
      <c r="A14" s="1537" t="s">
        <v>
9628</v>
      </c>
      <c r="B14" s="1537"/>
      <c r="C14" s="3455"/>
      <c r="D14" s="1537"/>
      <c r="E14" s="1537"/>
      <c r="F14" s="1537"/>
      <c r="G14" s="1537"/>
      <c r="H14" s="1537"/>
      <c r="I14" s="1537"/>
      <c r="J14" s="1537"/>
      <c r="K14" s="49"/>
      <c r="L14" s="49"/>
      <c r="M14" s="49"/>
    </row>
    <row r="15" spans="1:27" s="83" customFormat="1" ht="15" customHeight="1">
      <c r="A15" s="83" t="s">
        <v>
3435</v>
      </c>
      <c r="F15" s="35"/>
      <c r="G15" s="35"/>
      <c r="H15" s="35"/>
      <c r="I15" s="35"/>
      <c r="J15" s="35"/>
    </row>
  </sheetData>
  <mergeCells count="14">
    <mergeCell ref="H7:H8"/>
    <mergeCell ref="A1:E1"/>
    <mergeCell ref="A2:E2"/>
    <mergeCell ref="A3:J3"/>
    <mergeCell ref="G7:G8"/>
    <mergeCell ref="I7:I8"/>
    <mergeCell ref="J6:J8"/>
    <mergeCell ref="D6:I6"/>
    <mergeCell ref="A6:A8"/>
    <mergeCell ref="D7:E7"/>
    <mergeCell ref="F7:F8"/>
    <mergeCell ref="C7:C8"/>
    <mergeCell ref="B6:C6"/>
    <mergeCell ref="B7:B8"/>
  </mergeCells>
  <phoneticPr fontId="25"/>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V16"/>
  <sheetViews>
    <sheetView zoomScale="85" zoomScaleNormal="85" zoomScaleSheetLayoutView="85" workbookViewId="0">
      <selection activeCell="B23" sqref="B23"/>
    </sheetView>
  </sheetViews>
  <sheetFormatPr defaultColWidth="9" defaultRowHeight="14.25"/>
  <cols>
    <col min="1" max="1" width="10.625" style="24" customWidth="1"/>
    <col min="2" max="2" width="7.625" style="24" customWidth="1"/>
    <col min="3" max="4" width="9.625" style="24" customWidth="1"/>
    <col min="5" max="5" width="7.625" style="24" customWidth="1"/>
    <col min="6" max="7" width="9.625" style="24" customWidth="1"/>
    <col min="8" max="8" width="7.625" style="24" customWidth="1"/>
    <col min="9" max="10" width="9.625" style="24" customWidth="1"/>
    <col min="11" max="11" width="7.625" style="24" customWidth="1"/>
    <col min="12" max="13" width="9.625" style="24" customWidth="1"/>
    <col min="14" max="14" width="7.625" style="24" customWidth="1"/>
    <col min="15" max="16" width="9.625" style="24" customWidth="1"/>
    <col min="17" max="17" width="7.625" style="24" customWidth="1"/>
    <col min="18" max="19" width="9.625" style="24" customWidth="1"/>
    <col min="20" max="20" width="7.625" style="24" customWidth="1"/>
    <col min="21" max="22" width="9.625" style="24" customWidth="1"/>
    <col min="23" max="16384" width="9" style="24"/>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65" customFormat="1" ht="26.1" customHeight="1">
      <c r="A3" s="4574" t="s">
        <v>
9348</v>
      </c>
      <c r="B3" s="4574"/>
      <c r="C3" s="4574"/>
      <c r="D3" s="4574"/>
      <c r="E3" s="4574"/>
      <c r="F3" s="4574"/>
      <c r="G3" s="4574"/>
      <c r="H3" s="4574"/>
      <c r="I3" s="4574"/>
      <c r="J3" s="4574"/>
      <c r="K3" s="4574"/>
      <c r="L3" s="4574"/>
      <c r="M3" s="4574"/>
      <c r="N3" s="4574"/>
      <c r="O3" s="4574"/>
      <c r="P3" s="4574"/>
      <c r="Q3" s="4574"/>
      <c r="R3" s="4574"/>
      <c r="S3" s="4574"/>
      <c r="T3" s="4574"/>
      <c r="U3" s="4574"/>
      <c r="V3" s="4574"/>
    </row>
    <row r="4" spans="1:22" s="83" customFormat="1" ht="15" customHeight="1">
      <c r="A4" s="104"/>
      <c r="B4" s="104"/>
      <c r="C4" s="104"/>
      <c r="D4" s="104"/>
      <c r="E4" s="104"/>
      <c r="F4" s="104"/>
      <c r="G4" s="104"/>
      <c r="H4" s="104"/>
      <c r="I4" s="104"/>
      <c r="J4" s="104"/>
      <c r="K4" s="104"/>
      <c r="L4" s="104"/>
      <c r="M4" s="104"/>
      <c r="N4" s="104"/>
      <c r="O4" s="104"/>
      <c r="P4" s="104"/>
      <c r="Q4" s="104"/>
      <c r="R4" s="104"/>
      <c r="S4" s="104"/>
      <c r="T4" s="104"/>
      <c r="U4" s="104"/>
      <c r="V4" s="104"/>
    </row>
    <row r="5" spans="1:22" s="83" customFormat="1" ht="15" customHeight="1" thickBot="1">
      <c r="V5" s="2427" t="s">
        <v>
10488</v>
      </c>
    </row>
    <row r="6" spans="1:22" ht="18" customHeight="1" thickTop="1">
      <c r="A6" s="4702" t="s">
        <v>
287</v>
      </c>
      <c r="B6" s="4603" t="s">
        <v>
23</v>
      </c>
      <c r="C6" s="4604"/>
      <c r="D6" s="4704"/>
      <c r="E6" s="4604" t="s">
        <v>
452</v>
      </c>
      <c r="F6" s="4604"/>
      <c r="G6" s="4604"/>
      <c r="H6" s="4603" t="s">
        <v>
519</v>
      </c>
      <c r="I6" s="4604"/>
      <c r="J6" s="4604"/>
      <c r="K6" s="4603" t="s">
        <v>
518</v>
      </c>
      <c r="L6" s="4604"/>
      <c r="M6" s="4604"/>
      <c r="N6" s="4603" t="s">
        <v>
468</v>
      </c>
      <c r="O6" s="4604"/>
      <c r="P6" s="4604"/>
      <c r="Q6" s="4603" t="s">
        <v>
517</v>
      </c>
      <c r="R6" s="4604"/>
      <c r="S6" s="4604"/>
      <c r="T6" s="4603" t="s">
        <v>
194</v>
      </c>
      <c r="U6" s="4604"/>
      <c r="V6" s="4604"/>
    </row>
    <row r="7" spans="1:22" ht="30" customHeight="1">
      <c r="A7" s="4703"/>
      <c r="B7" s="318" t="s">
        <v>
515</v>
      </c>
      <c r="C7" s="389" t="s">
        <v>
514</v>
      </c>
      <c r="D7" s="425" t="s">
        <v>
516</v>
      </c>
      <c r="E7" s="319" t="s">
        <v>
515</v>
      </c>
      <c r="F7" s="389" t="s">
        <v>
514</v>
      </c>
      <c r="G7" s="389" t="s">
        <v>
516</v>
      </c>
      <c r="H7" s="318" t="s">
        <v>
515</v>
      </c>
      <c r="I7" s="389" t="s">
        <v>
514</v>
      </c>
      <c r="J7" s="389" t="s">
        <v>
516</v>
      </c>
      <c r="K7" s="318" t="s">
        <v>
515</v>
      </c>
      <c r="L7" s="389" t="s">
        <v>
514</v>
      </c>
      <c r="M7" s="389" t="s">
        <v>
516</v>
      </c>
      <c r="N7" s="318" t="s">
        <v>
515</v>
      </c>
      <c r="O7" s="389" t="s">
        <v>
514</v>
      </c>
      <c r="P7" s="389" t="s">
        <v>
516</v>
      </c>
      <c r="Q7" s="314" t="s">
        <v>
515</v>
      </c>
      <c r="R7" s="389" t="s">
        <v>
514</v>
      </c>
      <c r="S7" s="389" t="s">
        <v>
516</v>
      </c>
      <c r="T7" s="314" t="s">
        <v>
515</v>
      </c>
      <c r="U7" s="389" t="s">
        <v>
514</v>
      </c>
      <c r="V7" s="389" t="s">
        <v>
513</v>
      </c>
    </row>
    <row r="8" spans="1:22" s="83" customFormat="1" ht="18" customHeight="1">
      <c r="B8" s="424" t="s">
        <v>
512</v>
      </c>
      <c r="C8" s="119" t="s">
        <v>
511</v>
      </c>
      <c r="D8" s="42" t="s">
        <v>
510</v>
      </c>
      <c r="E8" s="207" t="s">
        <v>
512</v>
      </c>
      <c r="F8" s="119" t="s">
        <v>
511</v>
      </c>
      <c r="G8" s="119" t="s">
        <v>
510</v>
      </c>
      <c r="H8" s="207" t="s">
        <v>
512</v>
      </c>
      <c r="I8" s="119" t="s">
        <v>
511</v>
      </c>
      <c r="J8" s="119" t="s">
        <v>
510</v>
      </c>
      <c r="K8" s="207" t="s">
        <v>
512</v>
      </c>
      <c r="L8" s="119" t="s">
        <v>
511</v>
      </c>
      <c r="M8" s="119" t="s">
        <v>
510</v>
      </c>
      <c r="N8" s="207" t="s">
        <v>
512</v>
      </c>
      <c r="O8" s="119" t="s">
        <v>
511</v>
      </c>
      <c r="P8" s="119" t="s">
        <v>
510</v>
      </c>
      <c r="Q8" s="207" t="s">
        <v>
512</v>
      </c>
      <c r="R8" s="119" t="s">
        <v>
511</v>
      </c>
      <c r="S8" s="119" t="s">
        <v>
510</v>
      </c>
      <c r="T8" s="207" t="s">
        <v>
512</v>
      </c>
      <c r="U8" s="119" t="s">
        <v>
511</v>
      </c>
      <c r="V8" s="119" t="s">
        <v>
510</v>
      </c>
    </row>
    <row r="9" spans="1:22" s="405" customFormat="1" ht="18" customHeight="1">
      <c r="A9" s="422" t="s">
        <v>
366</v>
      </c>
      <c r="B9" s="423">
        <v>
1721</v>
      </c>
      <c r="C9" s="419">
        <v>
294400</v>
      </c>
      <c r="D9" s="419">
        <v>
7262166</v>
      </c>
      <c r="E9" s="419">
        <v>
1390</v>
      </c>
      <c r="F9" s="419">
        <v>
161610</v>
      </c>
      <c r="G9" s="419">
        <v>
2867637</v>
      </c>
      <c r="H9" s="419" t="s">
        <v>
374</v>
      </c>
      <c r="I9" s="419" t="s">
        <v>
374</v>
      </c>
      <c r="J9" s="419" t="s">
        <v>
374</v>
      </c>
      <c r="K9" s="419">
        <v>
38</v>
      </c>
      <c r="L9" s="419">
        <v>
55656</v>
      </c>
      <c r="M9" s="419">
        <v>
2579010</v>
      </c>
      <c r="N9" s="419">
        <v>
278</v>
      </c>
      <c r="O9" s="419">
        <v>
76731</v>
      </c>
      <c r="P9" s="419">
        <v>
1813329</v>
      </c>
      <c r="Q9" s="419" t="s">
        <v>
374</v>
      </c>
      <c r="R9" s="419" t="s">
        <v>
374</v>
      </c>
      <c r="S9" s="419" t="s">
        <v>
374</v>
      </c>
      <c r="T9" s="419">
        <v>
15</v>
      </c>
      <c r="U9" s="419">
        <v>
403</v>
      </c>
      <c r="V9" s="419">
        <v>
2190</v>
      </c>
    </row>
    <row r="10" spans="1:22" s="405" customFormat="1" ht="18" customHeight="1">
      <c r="A10" s="422" t="s">
        <v>
367</v>
      </c>
      <c r="B10" s="423">
        <v>
1695</v>
      </c>
      <c r="C10" s="419">
        <v>
351735</v>
      </c>
      <c r="D10" s="419">
        <v>
8259916</v>
      </c>
      <c r="E10" s="419">
        <v>
1366</v>
      </c>
      <c r="F10" s="419">
        <v>
152329</v>
      </c>
      <c r="G10" s="419">
        <v>
2660574</v>
      </c>
      <c r="H10" s="419" t="s">
        <v>
374</v>
      </c>
      <c r="I10" s="419" t="s">
        <v>
374</v>
      </c>
      <c r="J10" s="419" t="s">
        <v>
374</v>
      </c>
      <c r="K10" s="419">
        <v>
43</v>
      </c>
      <c r="L10" s="419">
        <v>
118506</v>
      </c>
      <c r="M10" s="419">
        <v>
3490294</v>
      </c>
      <c r="N10" s="419">
        <v>
271</v>
      </c>
      <c r="O10" s="419">
        <v>
80591</v>
      </c>
      <c r="P10" s="419">
        <v>
2107593</v>
      </c>
      <c r="Q10" s="419" t="s">
        <v>
374</v>
      </c>
      <c r="R10" s="419" t="s">
        <v>
374</v>
      </c>
      <c r="S10" s="419" t="s">
        <v>
374</v>
      </c>
      <c r="T10" s="419">
        <v>
15</v>
      </c>
      <c r="U10" s="419">
        <v>
309</v>
      </c>
      <c r="V10" s="419">
        <v>
1455</v>
      </c>
    </row>
    <row r="11" spans="1:22" s="2394" customFormat="1" ht="18" customHeight="1">
      <c r="A11" s="422" t="s">
        <v>
473</v>
      </c>
      <c r="B11" s="423">
        <v>
1732</v>
      </c>
      <c r="C11" s="419">
        <v>
326910</v>
      </c>
      <c r="D11" s="419">
        <v>
7873678</v>
      </c>
      <c r="E11" s="419">
        <v>
1398</v>
      </c>
      <c r="F11" s="419">
        <v>
160055</v>
      </c>
      <c r="G11" s="419">
        <v>
2853407</v>
      </c>
      <c r="H11" s="419">
        <v>
1</v>
      </c>
      <c r="I11" s="419">
        <v>
1091</v>
      </c>
      <c r="J11" s="419" t="s">
        <v>
695</v>
      </c>
      <c r="K11" s="419">
        <v>
48</v>
      </c>
      <c r="L11" s="419">
        <v>
75519</v>
      </c>
      <c r="M11" s="419">
        <v>
2177099</v>
      </c>
      <c r="N11" s="419">
        <v>
264</v>
      </c>
      <c r="O11" s="419">
        <v>
89739</v>
      </c>
      <c r="P11" s="419">
        <v>
2808129</v>
      </c>
      <c r="Q11" s="419" t="s">
        <v>
374</v>
      </c>
      <c r="R11" s="419" t="s">
        <v>
374</v>
      </c>
      <c r="S11" s="419" t="s">
        <v>
374</v>
      </c>
      <c r="T11" s="419">
        <v>
21</v>
      </c>
      <c r="U11" s="419">
        <v>
506</v>
      </c>
      <c r="V11" s="419" t="s">
        <v>
695</v>
      </c>
    </row>
    <row r="12" spans="1:22" s="418" customFormat="1" ht="18" customHeight="1">
      <c r="A12" s="422">
        <v>
2</v>
      </c>
      <c r="B12" s="421">
        <v>
1460</v>
      </c>
      <c r="C12" s="420">
        <v>
314886</v>
      </c>
      <c r="D12" s="420">
        <v>
7724710</v>
      </c>
      <c r="E12" s="420">
        <v>
1201</v>
      </c>
      <c r="F12" s="420">
        <v>
136482</v>
      </c>
      <c r="G12" s="420">
        <v>
2347225</v>
      </c>
      <c r="H12" s="419">
        <v>
1</v>
      </c>
      <c r="I12" s="419">
        <v>
3475</v>
      </c>
      <c r="J12" s="419" t="s">
        <v>
695</v>
      </c>
      <c r="K12" s="420">
        <v>
48</v>
      </c>
      <c r="L12" s="420">
        <v>
120332</v>
      </c>
      <c r="M12" s="420">
        <v>
3763351</v>
      </c>
      <c r="N12" s="420">
        <v>
199</v>
      </c>
      <c r="O12" s="420">
        <v>
54385</v>
      </c>
      <c r="P12" s="420">
        <v>
1491014</v>
      </c>
      <c r="Q12" s="419" t="s">
        <v>
374</v>
      </c>
      <c r="R12" s="419" t="s">
        <v>
374</v>
      </c>
      <c r="S12" s="419" t="s">
        <v>
374</v>
      </c>
      <c r="T12" s="420">
        <v>
11</v>
      </c>
      <c r="U12" s="420">
        <v>
212</v>
      </c>
      <c r="V12" s="419" t="s">
        <v>
695</v>
      </c>
    </row>
    <row r="13" spans="1:22" s="412" customFormat="1" ht="18" customHeight="1">
      <c r="A13" s="417">
        <v>
3</v>
      </c>
      <c r="B13" s="416">
        <f>
SUM(E13,H13,K13,N13,Q13,T13)</f>
        <v>
1623</v>
      </c>
      <c r="C13" s="414">
        <f>
SUM(F13,I13,L13,O13,R13,U13)</f>
        <v>
345182</v>
      </c>
      <c r="D13" s="414">
        <v>
10299392</v>
      </c>
      <c r="E13" s="414">
        <v>
1327</v>
      </c>
      <c r="F13" s="414">
        <v>
149654</v>
      </c>
      <c r="G13" s="414">
        <v>
2562191</v>
      </c>
      <c r="H13" s="413">
        <v>
1</v>
      </c>
      <c r="I13" s="413">
        <v>
1257</v>
      </c>
      <c r="J13" s="413" t="s">
        <v>
695</v>
      </c>
      <c r="K13" s="414">
        <v>
61</v>
      </c>
      <c r="L13" s="414">
        <v>
96182</v>
      </c>
      <c r="M13" s="414">
        <v>
3252119</v>
      </c>
      <c r="N13" s="414">
        <v>
214</v>
      </c>
      <c r="O13" s="414">
        <v>
97385</v>
      </c>
      <c r="P13" s="414">
        <v>
4419128</v>
      </c>
      <c r="Q13" s="415" t="s">
        <v>
374</v>
      </c>
      <c r="R13" s="415" t="s">
        <v>
374</v>
      </c>
      <c r="S13" s="415" t="s">
        <v>
374</v>
      </c>
      <c r="T13" s="414">
        <v>
20</v>
      </c>
      <c r="U13" s="414">
        <v>
704</v>
      </c>
      <c r="V13" s="413" t="s">
        <v>
695</v>
      </c>
    </row>
    <row r="14" spans="1:22" s="83" customFormat="1" ht="15" customHeight="1">
      <c r="A14" s="83" t="s">
        <v>
509</v>
      </c>
      <c r="Q14" s="49"/>
      <c r="V14" s="49"/>
    </row>
    <row r="15" spans="1:22" s="83" customFormat="1" ht="15" customHeight="1">
      <c r="A15" s="83" t="s">
        <v>
508</v>
      </c>
      <c r="Q15" s="49"/>
      <c r="V15" s="49"/>
    </row>
    <row r="16" spans="1:22" s="83" customFormat="1" ht="15" customHeight="1">
      <c r="A16" s="115" t="s">
        <v>
472</v>
      </c>
      <c r="B16" s="115"/>
      <c r="C16" s="115"/>
      <c r="D16" s="115"/>
      <c r="E16" s="115"/>
      <c r="F16" s="115"/>
      <c r="Q16" s="354"/>
      <c r="R16" s="354"/>
    </row>
  </sheetData>
  <mergeCells count="11">
    <mergeCell ref="A1:D1"/>
    <mergeCell ref="A2:D2"/>
    <mergeCell ref="A3:V3"/>
    <mergeCell ref="N6:P6"/>
    <mergeCell ref="Q6:S6"/>
    <mergeCell ref="T6:V6"/>
    <mergeCell ref="A6:A7"/>
    <mergeCell ref="B6:D6"/>
    <mergeCell ref="E6:G6"/>
    <mergeCell ref="H6:J6"/>
    <mergeCell ref="K6:M6"/>
  </mergeCells>
  <phoneticPr fontId="25"/>
  <pageMargins left="0.70866141732283472" right="0.70866141732283472" top="0.74803149606299213" bottom="0.74803149606299213" header="0.31496062992125984" footer="0.31496062992125984"/>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Z16"/>
  <sheetViews>
    <sheetView zoomScaleNormal="100" zoomScaleSheetLayoutView="100" workbookViewId="0">
      <selection activeCell="B23" sqref="B23"/>
    </sheetView>
  </sheetViews>
  <sheetFormatPr defaultColWidth="9" defaultRowHeight="14.25"/>
  <cols>
    <col min="1" max="1" width="17.75" style="24" customWidth="1"/>
    <col min="2" max="9" width="13.625" style="24" customWidth="1"/>
    <col min="10" max="13" width="10.125" style="24" customWidth="1"/>
    <col min="14"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6943</v>
      </c>
      <c r="B3" s="4574"/>
      <c r="C3" s="4574"/>
      <c r="D3" s="4574"/>
      <c r="E3" s="4574"/>
      <c r="F3" s="4574"/>
      <c r="G3" s="4574"/>
      <c r="H3" s="4574"/>
      <c r="I3" s="4574"/>
    </row>
    <row r="4" spans="1:26" s="83" customFormat="1" ht="15" customHeight="1">
      <c r="A4" s="104"/>
      <c r="B4" s="104"/>
      <c r="C4" s="104"/>
      <c r="D4" s="104"/>
      <c r="E4" s="104"/>
      <c r="F4" s="104"/>
      <c r="G4" s="104"/>
      <c r="H4" s="104"/>
      <c r="I4" s="104"/>
    </row>
    <row r="5" spans="1:26" s="83" customFormat="1" ht="15" customHeight="1" thickBot="1">
      <c r="I5" s="119" t="s">
        <v>
9023</v>
      </c>
    </row>
    <row r="6" spans="1:26" ht="18" customHeight="1" thickTop="1">
      <c r="A6" s="4684" t="s">
        <v>
2305</v>
      </c>
      <c r="B6" s="4678" t="s">
        <v>
3455</v>
      </c>
      <c r="C6" s="4678" t="s">
        <v>
3445</v>
      </c>
      <c r="D6" s="4603" t="s">
        <v>
3454</v>
      </c>
      <c r="E6" s="4604"/>
      <c r="F6" s="4604"/>
      <c r="G6" s="4604"/>
      <c r="H6" s="4575"/>
      <c r="I6" s="4570" t="s">
        <v>
3453</v>
      </c>
    </row>
    <row r="7" spans="1:26" ht="18" customHeight="1">
      <c r="A7" s="4797"/>
      <c r="B7" s="5675"/>
      <c r="C7" s="5675"/>
      <c r="D7" s="2153" t="s">
        <v>
3452</v>
      </c>
      <c r="E7" s="2153" t="s">
        <v>
3451</v>
      </c>
      <c r="F7" s="2153" t="s">
        <v>
3450</v>
      </c>
      <c r="G7" s="5671" t="s">
        <v>
3440</v>
      </c>
      <c r="H7" s="5671" t="s">
        <v>
1477</v>
      </c>
      <c r="I7" s="4601"/>
    </row>
    <row r="8" spans="1:26" ht="18" customHeight="1">
      <c r="A8" s="4685"/>
      <c r="B8" s="4679"/>
      <c r="C8" s="4679"/>
      <c r="D8" s="1517" t="s">
        <v>
3449</v>
      </c>
      <c r="E8" s="1517" t="s">
        <v>
3448</v>
      </c>
      <c r="F8" s="1517" t="s">
        <v>
3447</v>
      </c>
      <c r="G8" s="4679"/>
      <c r="H8" s="4679"/>
      <c r="I8" s="4572"/>
    </row>
    <row r="9" spans="1:26" s="83" customFormat="1" ht="18" customHeight="1">
      <c r="A9" s="2161"/>
      <c r="B9" s="4552" t="s">
        <v>
3303</v>
      </c>
      <c r="C9" s="4551" t="s">
        <v>
476</v>
      </c>
      <c r="D9" s="4551" t="s">
        <v>
476</v>
      </c>
      <c r="E9" s="4551" t="s">
        <v>
476</v>
      </c>
      <c r="F9" s="4551" t="s">
        <v>
476</v>
      </c>
      <c r="G9" s="4551" t="s">
        <v>
476</v>
      </c>
      <c r="H9" s="4551" t="s">
        <v>
476</v>
      </c>
      <c r="I9" s="4551" t="s">
        <v>
476</v>
      </c>
    </row>
    <row r="10" spans="1:26" ht="18" customHeight="1">
      <c r="A10" s="587" t="s">
        <v>
4478</v>
      </c>
      <c r="B10" s="2151">
        <v>
196</v>
      </c>
      <c r="C10" s="2150">
        <v>
205</v>
      </c>
      <c r="D10" s="2150">
        <v>
169</v>
      </c>
      <c r="E10" s="2150">
        <v>
23</v>
      </c>
      <c r="F10" s="2150">
        <v>
1</v>
      </c>
      <c r="G10" s="2150">
        <v>
12</v>
      </c>
      <c r="H10" s="2150">
        <v>
205</v>
      </c>
      <c r="I10" s="2150">
        <v>
2</v>
      </c>
    </row>
    <row r="11" spans="1:26" ht="18" customHeight="1">
      <c r="A11" s="584">
        <v>
30</v>
      </c>
      <c r="B11" s="2151">
        <v>
283</v>
      </c>
      <c r="C11" s="2150">
        <v>
307</v>
      </c>
      <c r="D11" s="2150">
        <v>
251</v>
      </c>
      <c r="E11" s="2150">
        <v>
29</v>
      </c>
      <c r="F11" s="2150" t="s">
        <v>
374</v>
      </c>
      <c r="G11" s="2150">
        <v>
27</v>
      </c>
      <c r="H11" s="2150">
        <v>
307</v>
      </c>
      <c r="I11" s="2150">
        <v>
3</v>
      </c>
    </row>
    <row r="12" spans="1:26" ht="18" customHeight="1">
      <c r="A12" s="584" t="s">
        <v>
465</v>
      </c>
      <c r="B12" s="2151">
        <v>
230</v>
      </c>
      <c r="C12" s="2150">
        <v>
253</v>
      </c>
      <c r="D12" s="2150">
        <v>
203</v>
      </c>
      <c r="E12" s="2150">
        <v>
37</v>
      </c>
      <c r="F12" s="2150" t="s">
        <v>
374</v>
      </c>
      <c r="G12" s="2150">
        <v>
11</v>
      </c>
      <c r="H12" s="2150">
        <v>
251</v>
      </c>
      <c r="I12" s="2150">
        <v>
2</v>
      </c>
    </row>
    <row r="13" spans="1:26" s="363" customFormat="1" ht="18" customHeight="1">
      <c r="A13" s="587">
        <v>
2</v>
      </c>
      <c r="B13" s="2151">
        <v>
266</v>
      </c>
      <c r="C13" s="2150">
        <v>
295</v>
      </c>
      <c r="D13" s="2150">
        <v>
237</v>
      </c>
      <c r="E13" s="2150">
        <v>
46</v>
      </c>
      <c r="F13" s="2150" t="s">
        <v>
374</v>
      </c>
      <c r="G13" s="2150">
        <v>
9</v>
      </c>
      <c r="H13" s="2150">
        <v>
292</v>
      </c>
      <c r="I13" s="2150">
        <v>
3</v>
      </c>
    </row>
    <row r="14" spans="1:26" s="355" customFormat="1" ht="18" customHeight="1">
      <c r="A14" s="359">
        <v>
3</v>
      </c>
      <c r="B14" s="2149">
        <v>
205</v>
      </c>
      <c r="C14" s="2148">
        <v>
221</v>
      </c>
      <c r="D14" s="2148">
        <v>
165</v>
      </c>
      <c r="E14" s="2148">
        <v>
35</v>
      </c>
      <c r="F14" s="2148" t="s">
        <v>
374</v>
      </c>
      <c r="G14" s="2148">
        <v>
16</v>
      </c>
      <c r="H14" s="2148">
        <v>
216</v>
      </c>
      <c r="I14" s="2148">
        <v>
5</v>
      </c>
    </row>
    <row r="15" spans="1:26" s="83" customFormat="1" ht="15" customHeight="1">
      <c r="A15" s="49" t="s">
        <v>
10366</v>
      </c>
      <c r="B15" s="2147"/>
      <c r="C15" s="49"/>
      <c r="D15" s="49"/>
      <c r="E15" s="49"/>
      <c r="F15" s="49"/>
      <c r="G15" s="2147"/>
    </row>
    <row r="16" spans="1:26" s="83" customFormat="1" ht="15" customHeight="1">
      <c r="A16" s="83" t="s">
        <v>
3435</v>
      </c>
    </row>
  </sheetData>
  <mergeCells count="10">
    <mergeCell ref="A1:D1"/>
    <mergeCell ref="A2:D2"/>
    <mergeCell ref="A3:I3"/>
    <mergeCell ref="G7:G8"/>
    <mergeCell ref="A6:A8"/>
    <mergeCell ref="C6:C8"/>
    <mergeCell ref="I6:I8"/>
    <mergeCell ref="H7:H8"/>
    <mergeCell ref="B6:B8"/>
    <mergeCell ref="D6:H6"/>
  </mergeCells>
  <phoneticPr fontId="25"/>
  <pageMargins left="0.70866141732283472" right="0.70866141732283472" top="0.74803149606299213" bottom="0.74803149606299213" header="0.31496062992125984" footer="0.3149606299212598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pageSetUpPr fitToPage="1"/>
  </sheetPr>
  <dimension ref="A1:Z87"/>
  <sheetViews>
    <sheetView zoomScaleNormal="100" zoomScaleSheetLayoutView="100" workbookViewId="0">
      <pane ySplit="8" topLeftCell="A9" activePane="bottomLeft" state="frozen"/>
      <selection activeCell="B23" sqref="B23"/>
      <selection pane="bottomLeft" activeCell="G14" sqref="G14"/>
    </sheetView>
  </sheetViews>
  <sheetFormatPr defaultColWidth="9" defaultRowHeight="409.6" customHeight="1"/>
  <cols>
    <col min="1" max="1" width="28.625" style="24" customWidth="1"/>
    <col min="2" max="2" width="7.625" style="24" customWidth="1"/>
    <col min="3" max="5" width="6.625" style="24" customWidth="1"/>
    <col min="6" max="6" width="7.625" style="24" customWidth="1"/>
    <col min="7" max="7" width="28.625" style="24" customWidth="1"/>
    <col min="8" max="8" width="7.625" style="24" customWidth="1"/>
    <col min="9" max="11" width="6.625" style="24" customWidth="1"/>
    <col min="12" max="12" width="7.625" style="24" customWidth="1"/>
    <col min="13" max="16384" width="9" style="24"/>
  </cols>
  <sheetData>
    <row r="1" spans="1:26" s="1482" customFormat="1" ht="20.100000000000001" customHeight="1">
      <c r="A1" s="4569" t="str">
        <f>
HYPERLINK("#目次!A1","【目次に戻る】")</f>
        <v>
【目次に戻る】</v>
      </c>
      <c r="B1" s="4569"/>
      <c r="C1" s="4569"/>
      <c r="D1" s="4569"/>
      <c r="E1" s="2597"/>
      <c r="F1" s="2597"/>
      <c r="G1" s="2597"/>
      <c r="H1" s="2597"/>
      <c r="I1" s="2597"/>
      <c r="J1" s="2597"/>
      <c r="K1" s="2597"/>
      <c r="L1" s="2597"/>
      <c r="M1" s="2597"/>
      <c r="N1" s="2597"/>
      <c r="O1" s="2597"/>
      <c r="P1" s="2597"/>
      <c r="Q1" s="2597"/>
      <c r="R1" s="2597"/>
      <c r="S1" s="2597"/>
      <c r="T1" s="2597"/>
      <c r="U1" s="2597"/>
      <c r="V1" s="2597"/>
      <c r="W1" s="2597"/>
      <c r="X1" s="2597"/>
      <c r="Y1" s="2597"/>
      <c r="Z1" s="2597"/>
    </row>
    <row r="2" spans="1:26" s="1482" customFormat="1" ht="20.100000000000001" customHeight="1">
      <c r="A2" s="4569" t="str">
        <f>
HYPERLINK("#業務所管課別目次!A1","【業務所管課別目次に戻る】")</f>
        <v>
【業務所管課別目次に戻る】</v>
      </c>
      <c r="B2" s="4569"/>
      <c r="C2" s="4569"/>
      <c r="D2" s="4569"/>
      <c r="E2" s="2597"/>
      <c r="F2" s="2597"/>
      <c r="G2" s="2597"/>
      <c r="H2" s="2597"/>
      <c r="I2" s="2597"/>
      <c r="J2" s="2597"/>
      <c r="K2" s="2597"/>
      <c r="L2" s="2597"/>
      <c r="M2" s="2597"/>
      <c r="N2" s="2597"/>
      <c r="O2" s="2597"/>
      <c r="P2" s="2597"/>
      <c r="Q2" s="2597"/>
      <c r="R2" s="2597"/>
      <c r="S2" s="2597"/>
      <c r="T2" s="2597"/>
      <c r="U2" s="2597"/>
      <c r="V2" s="2597"/>
      <c r="W2" s="2597"/>
      <c r="X2" s="2597"/>
      <c r="Y2" s="2597"/>
      <c r="Z2" s="2597"/>
    </row>
    <row r="3" spans="1:26" s="2620" customFormat="1" ht="25.9" customHeight="1">
      <c r="A3" s="4574" t="s">
        <v>
10377</v>
      </c>
      <c r="B3" s="4574"/>
      <c r="C3" s="4574"/>
      <c r="D3" s="4574"/>
      <c r="E3" s="4574"/>
      <c r="F3" s="4574"/>
      <c r="G3" s="4574"/>
      <c r="H3" s="4574"/>
      <c r="I3" s="4574"/>
      <c r="J3" s="4574"/>
      <c r="K3" s="4574"/>
      <c r="L3" s="4574"/>
    </row>
    <row r="4" spans="1:26" s="83" customFormat="1" ht="15" customHeight="1">
      <c r="A4" s="5683"/>
      <c r="B4" s="5683"/>
      <c r="C4" s="5683"/>
      <c r="D4" s="5683"/>
    </row>
    <row r="5" spans="1:26" s="102" customFormat="1" ht="20.100000000000001" customHeight="1">
      <c r="A5" s="4600" t="s">
        <v>
6644</v>
      </c>
      <c r="B5" s="4600"/>
      <c r="C5" s="4600"/>
      <c r="D5" s="4600"/>
      <c r="E5" s="4600"/>
      <c r="F5" s="4600"/>
      <c r="G5" s="4600"/>
      <c r="H5" s="4600"/>
      <c r="I5" s="4600"/>
      <c r="J5" s="4600"/>
      <c r="K5" s="4600"/>
      <c r="L5" s="4600"/>
    </row>
    <row r="6" spans="1:26" s="83" customFormat="1" ht="15" customHeight="1" thickBot="1">
      <c r="A6" s="83" t="s">
        <v>
4045</v>
      </c>
      <c r="J6" s="5682" t="s">
        <v>
4815</v>
      </c>
      <c r="K6" s="5682"/>
      <c r="L6" s="5682"/>
    </row>
    <row r="7" spans="1:26" ht="18" customHeight="1" thickTop="1">
      <c r="A7" s="4691" t="s">
        <v>
3546</v>
      </c>
      <c r="B7" s="5676" t="s">
        <v>
23</v>
      </c>
      <c r="C7" s="5678" t="s">
        <v>
3545</v>
      </c>
      <c r="D7" s="4784" t="s">
        <v>
5117</v>
      </c>
      <c r="E7" s="4612" t="s">
        <v>
5118</v>
      </c>
      <c r="F7" s="5676"/>
      <c r="G7" s="5680" t="s">
        <v>
3546</v>
      </c>
      <c r="H7" s="5676" t="s">
        <v>
23</v>
      </c>
      <c r="I7" s="5678" t="s">
        <v>
3545</v>
      </c>
      <c r="J7" s="4614" t="s">
        <v>
5117</v>
      </c>
      <c r="K7" s="4612" t="s">
        <v>
5118</v>
      </c>
      <c r="L7" s="5619"/>
    </row>
    <row r="8" spans="1:26" ht="30" customHeight="1">
      <c r="A8" s="4693"/>
      <c r="B8" s="5677"/>
      <c r="C8" s="5679"/>
      <c r="D8" s="5604"/>
      <c r="E8" s="2558" t="s">
        <v>
3544</v>
      </c>
      <c r="F8" s="2796" t="s">
        <v>
194</v>
      </c>
      <c r="G8" s="5681"/>
      <c r="H8" s="5677"/>
      <c r="I8" s="5679"/>
      <c r="J8" s="4613"/>
      <c r="K8" s="2558" t="s">
        <v>
3544</v>
      </c>
      <c r="L8" s="2608" t="s">
        <v>
194</v>
      </c>
    </row>
    <row r="9" spans="1:26" ht="18" customHeight="1">
      <c r="A9" s="2797" t="s">
        <v>
1388</v>
      </c>
      <c r="B9" s="3670">
        <f>
IF(SUM(B10:B11)=SUM(C9:F9),SUM(B10:B11),"総数エラー")</f>
        <v>
3012</v>
      </c>
      <c r="C9" s="2799">
        <f>
SUM(C12,C17,C29,C34,C43,C48,C52,I9,I17,I27,I40,I41,I57,I58,I59,)</f>
        <v>
38</v>
      </c>
      <c r="D9" s="2799">
        <f>
SUM(D12,D17,D29,D34,D43,D48,D52,J9,J17,J27,J40,J41,J57,J58,J59,)</f>
        <v>
77</v>
      </c>
      <c r="E9" s="2799">
        <f>
SUM(E12,E17,E29,E34,E43,E48,E52,K9,K17,K27,K40,K41,K57,K58,K59,)</f>
        <v>
529</v>
      </c>
      <c r="F9" s="2805">
        <f>
SUM(F12,F17,F29,F34,F43,F48,F52,L9,L17,L27,L40,L41,L57,L58,L59,)</f>
        <v>
2368</v>
      </c>
      <c r="G9" s="2800" t="s">
        <v>
3543</v>
      </c>
      <c r="H9" s="2801">
        <f t="shared" ref="H9:H59" si="0">
SUM(I9:L9)</f>
        <v>
167</v>
      </c>
      <c r="I9" s="1619">
        <f>
SUM(I10:I16)</f>
        <v>
2</v>
      </c>
      <c r="J9" s="1619">
        <f>
SUM(J10:J16)</f>
        <v>
8</v>
      </c>
      <c r="K9" s="1619">
        <f>
SUM(K10:K16)</f>
        <v>
37</v>
      </c>
      <c r="L9" s="1619">
        <f>
SUM(L10:L16)</f>
        <v>
120</v>
      </c>
    </row>
    <row r="10" spans="1:26" ht="18" customHeight="1">
      <c r="A10" s="2797" t="s">
        <v>
5119</v>
      </c>
      <c r="B10" s="2801">
        <f>
SUM(C10:F10)</f>
        <v>
1208</v>
      </c>
      <c r="C10" s="1619">
        <f>
SUM(C13,C15:C16,C18:C21,C24,C26:C28,C30:C32,C35,C37,C39:C41,C49:C50,C53:C54,C57,C60:C62,I11,I18,I21:I22,I26,I28:I30,I32:I35,I40,I42,I44:I45,I47:I49,I57:I59)</f>
        <v>
33</v>
      </c>
      <c r="D10" s="1619">
        <f>
SUM(D13,D15:D16,D18:D21,D24,D26:D28,D30:D32,D35,D37,D39:D41,D49:D50,D53:D54,D57,D60:D62,J11,J18,J21:J22,J26,J28:J30,J32:J35,J40,J42,J44:J45,J47:J49,J57:J59)</f>
        <v>
56</v>
      </c>
      <c r="E10" s="1619">
        <f>
SUM(E13,E15:E16,E18:E21,E24,E26:E28,E30:E32,E35,E37,E39:E41,E49:E50,E53:E54,E57,E60:E62,K11,K18,K21:K22,K26,K28:K30,K32:K35,K40,K42,K44:K45,K47:K49,K57:K59)</f>
        <v>
249</v>
      </c>
      <c r="F10" s="2813">
        <f>
SUM(F13,F15:F16,F18:F21,F24,F26:F28,F30:F32,F35,F37,F39:F41,F49:F50,F53:F54,F57,F60:F62,L11,L18,L21:L22,L26,L28:L30,L32:L35,L40,L42,L44:L45,L47:L49,L57:L59)</f>
        <v>
870</v>
      </c>
      <c r="G10" s="2802" t="s">
        <v>
5120</v>
      </c>
      <c r="H10" s="2803">
        <f t="shared" si="0"/>
        <v>
16</v>
      </c>
      <c r="I10" s="1622">
        <v>
2</v>
      </c>
      <c r="J10" s="1622">
        <v>
1</v>
      </c>
      <c r="K10" s="1622">
        <v>
2</v>
      </c>
      <c r="L10" s="1622">
        <v>
11</v>
      </c>
    </row>
    <row r="11" spans="1:26" ht="18" customHeight="1">
      <c r="A11" s="2797" t="s">
        <v>
5121</v>
      </c>
      <c r="B11" s="2801">
        <f>
SUM(C11:F11)</f>
        <v>
1804</v>
      </c>
      <c r="C11" s="1619">
        <f>
SUM(C14,C22:C23,C25,C33,C36,C38,C42,C44:C47,C51,C55:C56,C58:C59,C63,I10,I12:I16,I19:I20,I23:I25,I31,I36:I38,I39,I43,I46,I50:I53,I54:I56)</f>
        <v>
5</v>
      </c>
      <c r="D11" s="1619">
        <f>
SUM(D14,D22:D23,D25,D33,D36,D38,D42,D44:D47,D51,D55:D56,D58:D59,D63,J10,J12:J16,J19:J20,J23:J25,J31,J36:J38,J39,J43,J46,J50:J53,J54:J56)</f>
        <v>
21</v>
      </c>
      <c r="E11" s="1619">
        <f>
SUM(E14,E22:E23,E25,E33,E36,E38,E42,E44:E47,E51,E55:E56,E58:E59,E63,K10,K12:K16,K19:K20,K23:K25,K31,K36:K38,K39,K43,K46,K50:K53,K54:K56)</f>
        <v>
280</v>
      </c>
      <c r="F11" s="3669">
        <f>
SUM(F14,F22:F23,F25,F33,F36,F38,F42,F44:F47,F51,F55:F56,F58:F59,F63,L10,L12:L16,L19:L20,L23:L25,L31,L36:L38,L39,L43,L46,L50:L53,L54:L56)</f>
        <v>
1498</v>
      </c>
      <c r="G11" s="2802" t="s">
        <v>
5122</v>
      </c>
      <c r="H11" s="2803">
        <f t="shared" si="0"/>
        <v>
4</v>
      </c>
      <c r="I11" s="1622" t="s">
        <v>
374</v>
      </c>
      <c r="J11" s="1622" t="s">
        <v>
374</v>
      </c>
      <c r="K11" s="1622" t="s">
        <v>
374</v>
      </c>
      <c r="L11" s="1622">
        <v>
4</v>
      </c>
    </row>
    <row r="12" spans="1:26" ht="18" customHeight="1">
      <c r="A12" s="2804" t="s">
        <v>
3542</v>
      </c>
      <c r="B12" s="2798">
        <f t="shared" ref="B12:B63" si="1">
SUM(C12:F12)</f>
        <v>
58</v>
      </c>
      <c r="C12" s="2799">
        <f>
SUM(C13:C16)</f>
        <v>
2</v>
      </c>
      <c r="D12" s="2799">
        <f>
SUM(D13:D16)</f>
        <v>
6</v>
      </c>
      <c r="E12" s="2799">
        <f>
SUM(E13:E16)</f>
        <v>
17</v>
      </c>
      <c r="F12" s="2805">
        <f>
SUM(F13:F16)</f>
        <v>
33</v>
      </c>
      <c r="G12" s="2806" t="s">
        <v>
5123</v>
      </c>
      <c r="H12" s="2803">
        <f t="shared" si="0"/>
        <v>
29</v>
      </c>
      <c r="I12" s="1622" t="s">
        <v>
374</v>
      </c>
      <c r="J12" s="1622">
        <v>
1</v>
      </c>
      <c r="K12" s="1622">
        <v>
7</v>
      </c>
      <c r="L12" s="1622">
        <v>
21</v>
      </c>
    </row>
    <row r="13" spans="1:26" ht="18" customHeight="1">
      <c r="A13" s="2807" t="s">
        <v>
5124</v>
      </c>
      <c r="B13" s="2803">
        <f t="shared" si="1"/>
        <v>
28</v>
      </c>
      <c r="C13" s="1622">
        <v>
2</v>
      </c>
      <c r="D13" s="1622">
        <v>
4</v>
      </c>
      <c r="E13" s="1622">
        <v>
9</v>
      </c>
      <c r="F13" s="2808">
        <v>
13</v>
      </c>
      <c r="G13" s="2806" t="s">
        <v>
5125</v>
      </c>
      <c r="H13" s="2803">
        <f t="shared" si="0"/>
        <v>
22</v>
      </c>
      <c r="I13" s="1622" t="s">
        <v>
374</v>
      </c>
      <c r="J13" s="1622">
        <v>
2</v>
      </c>
      <c r="K13" s="1622">
        <v>
5</v>
      </c>
      <c r="L13" s="1622">
        <v>
15</v>
      </c>
      <c r="M13" s="2168"/>
    </row>
    <row r="14" spans="1:26" ht="18" customHeight="1">
      <c r="A14" s="2809" t="s">
        <v>
5126</v>
      </c>
      <c r="B14" s="2803">
        <f t="shared" si="1"/>
        <v>
5</v>
      </c>
      <c r="C14" s="1622" t="s">
        <v>
374</v>
      </c>
      <c r="D14" s="1622" t="s">
        <v>
374</v>
      </c>
      <c r="E14" s="1622">
        <v>
1</v>
      </c>
      <c r="F14" s="2808">
        <v>
4</v>
      </c>
      <c r="G14" s="2806" t="s">
        <v>
5127</v>
      </c>
      <c r="H14" s="2803">
        <f t="shared" si="0"/>
        <v>
41</v>
      </c>
      <c r="I14" s="1622" t="s">
        <v>
374</v>
      </c>
      <c r="J14" s="1622">
        <v>
2</v>
      </c>
      <c r="K14" s="1622">
        <v>
10</v>
      </c>
      <c r="L14" s="1622">
        <v>
29</v>
      </c>
    </row>
    <row r="15" spans="1:26" ht="18" customHeight="1">
      <c r="A15" s="2809" t="s">
        <v>
3541</v>
      </c>
      <c r="B15" s="2803">
        <f t="shared" si="1"/>
        <v>
10</v>
      </c>
      <c r="C15" s="1622" t="s">
        <v>
374</v>
      </c>
      <c r="D15" s="1622">
        <v>
1</v>
      </c>
      <c r="E15" s="1622">
        <v>
5</v>
      </c>
      <c r="F15" s="2808">
        <v>
4</v>
      </c>
      <c r="G15" s="2810" t="s">
        <v>
5128</v>
      </c>
      <c r="H15" s="2803">
        <f t="shared" si="0"/>
        <v>
28</v>
      </c>
      <c r="I15" s="1622" t="s">
        <v>
374</v>
      </c>
      <c r="J15" s="1622">
        <v>
1</v>
      </c>
      <c r="K15" s="1622">
        <v>
7</v>
      </c>
      <c r="L15" s="1622">
        <v>
20</v>
      </c>
    </row>
    <row r="16" spans="1:26" ht="18" customHeight="1">
      <c r="A16" s="2809" t="s">
        <v>
3540</v>
      </c>
      <c r="B16" s="2803">
        <f t="shared" si="1"/>
        <v>
15</v>
      </c>
      <c r="C16" s="1622" t="s">
        <v>
374</v>
      </c>
      <c r="D16" s="1622">
        <v>
1</v>
      </c>
      <c r="E16" s="1622">
        <v>
2</v>
      </c>
      <c r="F16" s="2808">
        <v>
12</v>
      </c>
      <c r="G16" s="2811" t="s">
        <v>
5129</v>
      </c>
      <c r="H16" s="2803">
        <f t="shared" si="0"/>
        <v>
27</v>
      </c>
      <c r="I16" s="1622" t="s">
        <v>
374</v>
      </c>
      <c r="J16" s="1622">
        <v>
1</v>
      </c>
      <c r="K16" s="1622">
        <v>
6</v>
      </c>
      <c r="L16" s="1622">
        <v>
20</v>
      </c>
      <c r="M16" s="363"/>
    </row>
    <row r="17" spans="1:13" ht="18" customHeight="1">
      <c r="A17" s="2812" t="s">
        <v>
3539</v>
      </c>
      <c r="B17" s="2801">
        <f t="shared" si="1"/>
        <v>
208</v>
      </c>
      <c r="C17" s="1619">
        <f>
SUM(C18:C28)</f>
        <v>
6</v>
      </c>
      <c r="D17" s="1619">
        <f>
SUM(D18:D28)</f>
        <v>
9</v>
      </c>
      <c r="E17" s="1619">
        <f>
SUM(E18:E28)</f>
        <v>
35</v>
      </c>
      <c r="F17" s="2813">
        <f>
SUM(F18:F28)</f>
        <v>
158</v>
      </c>
      <c r="G17" s="2814" t="s">
        <v>
3536</v>
      </c>
      <c r="H17" s="2801">
        <f t="shared" si="0"/>
        <v>
1008</v>
      </c>
      <c r="I17" s="1619">
        <f>
SUM(I18:I26)</f>
        <v>
4</v>
      </c>
      <c r="J17" s="1619">
        <f>
SUM(J18:J26)</f>
        <v>
5</v>
      </c>
      <c r="K17" s="1619">
        <f>
SUM(K18:K26)</f>
        <v>
142</v>
      </c>
      <c r="L17" s="1619">
        <f>
SUM(L18:L26)</f>
        <v>
857</v>
      </c>
      <c r="M17" s="363"/>
    </row>
    <row r="18" spans="1:13" ht="18" customHeight="1">
      <c r="A18" s="2809" t="s">
        <v>
3538</v>
      </c>
      <c r="B18" s="2803">
        <f t="shared" si="1"/>
        <v>
36</v>
      </c>
      <c r="C18" s="1622">
        <v>
4</v>
      </c>
      <c r="D18" s="1622">
        <v>
3</v>
      </c>
      <c r="E18" s="1622">
        <v>
6</v>
      </c>
      <c r="F18" s="1622">
        <v>
23</v>
      </c>
      <c r="G18" s="2811" t="s">
        <v>
3192</v>
      </c>
      <c r="H18" s="2803">
        <f t="shared" si="0"/>
        <v>
27</v>
      </c>
      <c r="I18" s="1622">
        <v>
2</v>
      </c>
      <c r="J18" s="1622">
        <v>
2</v>
      </c>
      <c r="K18" s="1622">
        <v>
8</v>
      </c>
      <c r="L18" s="1622">
        <v>
15</v>
      </c>
      <c r="M18" s="363"/>
    </row>
    <row r="19" spans="1:13" ht="18" customHeight="1">
      <c r="A19" s="2809" t="s">
        <v>
3537</v>
      </c>
      <c r="B19" s="2803">
        <f t="shared" si="1"/>
        <v>
7</v>
      </c>
      <c r="C19" s="1622" t="s">
        <v>
374</v>
      </c>
      <c r="D19" s="1622">
        <v>
1</v>
      </c>
      <c r="E19" s="1622">
        <v>
2</v>
      </c>
      <c r="F19" s="1622">
        <v>
4</v>
      </c>
      <c r="G19" s="2811" t="s">
        <v>
5130</v>
      </c>
      <c r="H19" s="2803">
        <f t="shared" si="0"/>
        <v>
101</v>
      </c>
      <c r="I19" s="1622" t="s">
        <v>
374</v>
      </c>
      <c r="J19" s="1622" t="s">
        <v>
374</v>
      </c>
      <c r="K19" s="1622">
        <v>
30</v>
      </c>
      <c r="L19" s="1622">
        <v>
71</v>
      </c>
      <c r="M19" s="363"/>
    </row>
    <row r="20" spans="1:13" ht="18" customHeight="1">
      <c r="A20" s="2815" t="s">
        <v>
3535</v>
      </c>
      <c r="B20" s="2803">
        <f t="shared" si="1"/>
        <v>
16</v>
      </c>
      <c r="C20" s="1622">
        <v>
1</v>
      </c>
      <c r="D20" s="1622" t="s">
        <v>
374</v>
      </c>
      <c r="E20" s="1622">
        <v>
2</v>
      </c>
      <c r="F20" s="1622">
        <v>
13</v>
      </c>
      <c r="G20" s="2811" t="s">
        <v>
5131</v>
      </c>
      <c r="H20" s="2803">
        <f t="shared" si="0"/>
        <v>
9</v>
      </c>
      <c r="I20" s="1622" t="s">
        <v>
374</v>
      </c>
      <c r="J20" s="1622" t="s">
        <v>
374</v>
      </c>
      <c r="K20" s="1622">
        <v>
2</v>
      </c>
      <c r="L20" s="1622">
        <v>
7</v>
      </c>
    </row>
    <row r="21" spans="1:13" ht="18" customHeight="1">
      <c r="A21" s="2809" t="s">
        <v>
3534</v>
      </c>
      <c r="B21" s="2803">
        <f t="shared" si="1"/>
        <v>
6</v>
      </c>
      <c r="C21" s="1622" t="s">
        <v>
374</v>
      </c>
      <c r="D21" s="1622">
        <v>
1</v>
      </c>
      <c r="E21" s="1622">
        <v>
1</v>
      </c>
      <c r="F21" s="1622">
        <v>
4</v>
      </c>
      <c r="G21" s="2811" t="s">
        <v>
3533</v>
      </c>
      <c r="H21" s="2803">
        <f t="shared" si="0"/>
        <v>
36</v>
      </c>
      <c r="I21" s="1622">
        <v>
1</v>
      </c>
      <c r="J21" s="1622" t="s">
        <v>
374</v>
      </c>
      <c r="K21" s="1622">
        <v>
6</v>
      </c>
      <c r="L21" s="1622">
        <v>
29</v>
      </c>
    </row>
    <row r="22" spans="1:13" ht="18" customHeight="1">
      <c r="A22" s="2809" t="s">
        <v>
5132</v>
      </c>
      <c r="B22" s="2803">
        <f t="shared" si="1"/>
        <v>
4</v>
      </c>
      <c r="C22" s="1622" t="s">
        <v>
374</v>
      </c>
      <c r="D22" s="1622" t="s">
        <v>
374</v>
      </c>
      <c r="E22" s="1622" t="s">
        <v>
374</v>
      </c>
      <c r="F22" s="1622">
        <v>
4</v>
      </c>
      <c r="G22" s="2811" t="s">
        <v>
3228</v>
      </c>
      <c r="H22" s="2803">
        <f t="shared" si="0"/>
        <v>
29</v>
      </c>
      <c r="I22" s="1622" t="s">
        <v>
374</v>
      </c>
      <c r="J22" s="1622">
        <v>
1</v>
      </c>
      <c r="K22" s="1622">
        <v>
5</v>
      </c>
      <c r="L22" s="1622">
        <v>
23</v>
      </c>
    </row>
    <row r="23" spans="1:13" ht="18" customHeight="1">
      <c r="A23" s="2809" t="s">
        <v>
5133</v>
      </c>
      <c r="B23" s="2803">
        <f t="shared" si="1"/>
        <v>
6</v>
      </c>
      <c r="C23" s="1622" t="s">
        <v>
374</v>
      </c>
      <c r="D23" s="1622">
        <v>
1</v>
      </c>
      <c r="E23" s="1622">
        <v>
2</v>
      </c>
      <c r="F23" s="1622">
        <v>
3</v>
      </c>
      <c r="G23" s="2811" t="s">
        <v>
5134</v>
      </c>
      <c r="H23" s="2803">
        <f t="shared" si="0"/>
        <v>
678</v>
      </c>
      <c r="I23" s="1622" t="s">
        <v>
374</v>
      </c>
      <c r="J23" s="1622" t="s">
        <v>
374</v>
      </c>
      <c r="K23" s="1622">
        <v>
68</v>
      </c>
      <c r="L23" s="1622">
        <v>
610</v>
      </c>
    </row>
    <row r="24" spans="1:13" ht="18" customHeight="1">
      <c r="A24" s="2809" t="s">
        <v>
3532</v>
      </c>
      <c r="B24" s="2803">
        <f t="shared" si="1"/>
        <v>
19</v>
      </c>
      <c r="C24" s="1622">
        <v>
1</v>
      </c>
      <c r="D24" s="1622" t="s">
        <v>
374</v>
      </c>
      <c r="E24" s="1622">
        <v>
5</v>
      </c>
      <c r="F24" s="1622">
        <v>
13</v>
      </c>
      <c r="G24" s="2811" t="s">
        <v>
5135</v>
      </c>
      <c r="H24" s="2803">
        <f t="shared" si="0"/>
        <v>
32</v>
      </c>
      <c r="I24" s="1622" t="s">
        <v>
374</v>
      </c>
      <c r="J24" s="1622" t="s">
        <v>
374</v>
      </c>
      <c r="K24" s="1622">
        <v>
8</v>
      </c>
      <c r="L24" s="1622">
        <v>
24</v>
      </c>
    </row>
    <row r="25" spans="1:13" ht="18" customHeight="1">
      <c r="A25" s="2809" t="s">
        <v>
5136</v>
      </c>
      <c r="B25" s="2803">
        <f t="shared" si="1"/>
        <v>
6</v>
      </c>
      <c r="C25" s="1622" t="s">
        <v>
374</v>
      </c>
      <c r="D25" s="1622" t="s">
        <v>
374</v>
      </c>
      <c r="E25" s="1622">
        <v>
2</v>
      </c>
      <c r="F25" s="1622">
        <v>
4</v>
      </c>
      <c r="G25" s="2811" t="s">
        <v>
5137</v>
      </c>
      <c r="H25" s="2803">
        <f t="shared" si="0"/>
        <v>
92</v>
      </c>
      <c r="I25" s="1622">
        <v>
1</v>
      </c>
      <c r="J25" s="1443">
        <v>
1</v>
      </c>
      <c r="K25" s="1443">
        <v>
14</v>
      </c>
      <c r="L25" s="1443">
        <v>
76</v>
      </c>
    </row>
    <row r="26" spans="1:13" ht="18" customHeight="1">
      <c r="A26" s="2809" t="s">
        <v>
3531</v>
      </c>
      <c r="B26" s="2803">
        <f t="shared" si="1"/>
        <v>
13</v>
      </c>
      <c r="C26" s="1622" t="s">
        <v>
374</v>
      </c>
      <c r="D26" s="1622">
        <v>
1</v>
      </c>
      <c r="E26" s="1622">
        <v>
4</v>
      </c>
      <c r="F26" s="1622">
        <v>
8</v>
      </c>
      <c r="G26" s="2811" t="s">
        <v>
3528</v>
      </c>
      <c r="H26" s="2803">
        <f t="shared" si="0"/>
        <v>
4</v>
      </c>
      <c r="I26" s="1622" t="s">
        <v>
374</v>
      </c>
      <c r="J26" s="1622">
        <v>
1</v>
      </c>
      <c r="K26" s="1622">
        <v>
1</v>
      </c>
      <c r="L26" s="1622">
        <v>
2</v>
      </c>
    </row>
    <row r="27" spans="1:13" ht="18" customHeight="1">
      <c r="A27" s="2809" t="s">
        <v>
3530</v>
      </c>
      <c r="B27" s="2803">
        <f t="shared" si="1"/>
        <v>
21</v>
      </c>
      <c r="C27" s="1622" t="s">
        <v>
374</v>
      </c>
      <c r="D27" s="1622">
        <v>
1</v>
      </c>
      <c r="E27" s="1622">
        <v>
5</v>
      </c>
      <c r="F27" s="1622">
        <v>
15</v>
      </c>
      <c r="G27" s="2814" t="s">
        <v>
3526</v>
      </c>
      <c r="H27" s="2801">
        <f t="shared" si="0"/>
        <v>
295</v>
      </c>
      <c r="I27" s="1619">
        <f>
SUM(I28:I39)</f>
        <v>
5</v>
      </c>
      <c r="J27" s="1619">
        <f>
SUM(J28:J39)</f>
        <v>
15</v>
      </c>
      <c r="K27" s="1619">
        <f>
SUM(K28:K39)</f>
        <v>
68</v>
      </c>
      <c r="L27" s="1619">
        <f>
SUM(L28:L39)</f>
        <v>
207</v>
      </c>
    </row>
    <row r="28" spans="1:13" ht="18" customHeight="1">
      <c r="A28" s="2809" t="s">
        <v>
3529</v>
      </c>
      <c r="B28" s="2803">
        <f t="shared" si="1"/>
        <v>
74</v>
      </c>
      <c r="C28" s="1622" t="s">
        <v>
374</v>
      </c>
      <c r="D28" s="1622">
        <v>
1</v>
      </c>
      <c r="E28" s="1622">
        <v>
6</v>
      </c>
      <c r="F28" s="1622">
        <v>
67</v>
      </c>
      <c r="G28" s="2811" t="s">
        <v>
3524</v>
      </c>
      <c r="H28" s="2803">
        <f t="shared" si="0"/>
        <v>
16</v>
      </c>
      <c r="I28" s="1622">
        <v>
4</v>
      </c>
      <c r="J28" s="1622" t="s">
        <v>
374</v>
      </c>
      <c r="K28" s="1622">
        <v>
4</v>
      </c>
      <c r="L28" s="1622">
        <v>
8</v>
      </c>
    </row>
    <row r="29" spans="1:13" ht="18" customHeight="1">
      <c r="A29" s="2812" t="s">
        <v>
3527</v>
      </c>
      <c r="B29" s="2816">
        <f t="shared" si="1"/>
        <v>
99</v>
      </c>
      <c r="C29" s="2817">
        <f>
SUM(C30:C33)</f>
        <v>
3</v>
      </c>
      <c r="D29" s="2817">
        <f>
SUM(D30:D33)</f>
        <v>
3</v>
      </c>
      <c r="E29" s="2817">
        <f>
SUM(E30:E33)</f>
        <v>
21</v>
      </c>
      <c r="F29" s="2817">
        <f>
SUM(F30:F33)</f>
        <v>
72</v>
      </c>
      <c r="G29" s="2811" t="s">
        <v>
3522</v>
      </c>
      <c r="H29" s="2803">
        <f t="shared" si="0"/>
        <v>
15</v>
      </c>
      <c r="I29" s="1622" t="s">
        <v>
374</v>
      </c>
      <c r="J29" s="1622">
        <v>
2</v>
      </c>
      <c r="K29" s="1622">
        <v>
5</v>
      </c>
      <c r="L29" s="1622">
        <v>
8</v>
      </c>
    </row>
    <row r="30" spans="1:13" ht="18" customHeight="1">
      <c r="A30" s="2809" t="s">
        <v>
3525</v>
      </c>
      <c r="B30" s="2818">
        <f t="shared" si="1"/>
        <v>
19</v>
      </c>
      <c r="C30" s="2818">
        <v>
2</v>
      </c>
      <c r="D30" s="2818">
        <v>
1</v>
      </c>
      <c r="E30" s="2818">
        <v>
6</v>
      </c>
      <c r="F30" s="2818">
        <v>
10</v>
      </c>
      <c r="G30" s="2811" t="s">
        <v>
3521</v>
      </c>
      <c r="H30" s="2803">
        <f t="shared" si="0"/>
        <v>
50</v>
      </c>
      <c r="I30" s="1622" t="s">
        <v>
374</v>
      </c>
      <c r="J30" s="1622">
        <v>
8</v>
      </c>
      <c r="K30" s="1622">
        <v>
15</v>
      </c>
      <c r="L30" s="1622">
        <v>
27</v>
      </c>
    </row>
    <row r="31" spans="1:13" ht="18" customHeight="1">
      <c r="A31" s="2809" t="s">
        <v>
3523</v>
      </c>
      <c r="B31" s="2803">
        <f t="shared" si="1"/>
        <v>
56</v>
      </c>
      <c r="C31" s="1622" t="s">
        <v>
374</v>
      </c>
      <c r="D31" s="1622">
        <v>
2</v>
      </c>
      <c r="E31" s="1622">
        <v>
12</v>
      </c>
      <c r="F31" s="1622">
        <v>
42</v>
      </c>
      <c r="G31" s="2819" t="s">
        <v>
5138</v>
      </c>
      <c r="H31" s="2803">
        <f t="shared" si="0"/>
        <v>
7</v>
      </c>
      <c r="I31" s="1622" t="s">
        <v>
374</v>
      </c>
      <c r="J31" s="1622" t="s">
        <v>
374</v>
      </c>
      <c r="K31" s="1622">
        <v>
3</v>
      </c>
      <c r="L31" s="1622">
        <v>
4</v>
      </c>
    </row>
    <row r="32" spans="1:13" ht="18" customHeight="1">
      <c r="A32" s="2820" t="s">
        <v>
5139</v>
      </c>
      <c r="B32" s="2803">
        <f t="shared" si="1"/>
        <v>
5</v>
      </c>
      <c r="C32" s="1622">
        <v>
1</v>
      </c>
      <c r="D32" s="1622" t="s">
        <v>
374</v>
      </c>
      <c r="E32" s="1622">
        <v>
1</v>
      </c>
      <c r="F32" s="1622">
        <v>
3</v>
      </c>
      <c r="G32" s="2811" t="s">
        <v>
3518</v>
      </c>
      <c r="H32" s="2803">
        <f t="shared" si="0"/>
        <v>
28</v>
      </c>
      <c r="I32" s="1622" t="s">
        <v>
374</v>
      </c>
      <c r="J32" s="1622">
        <v>
1</v>
      </c>
      <c r="K32" s="1622">
        <v>
4</v>
      </c>
      <c r="L32" s="1622">
        <v>
23</v>
      </c>
    </row>
    <row r="33" spans="1:13" ht="18" customHeight="1">
      <c r="A33" s="2820" t="s">
        <v>
5140</v>
      </c>
      <c r="B33" s="2803">
        <f t="shared" si="1"/>
        <v>
19</v>
      </c>
      <c r="C33" s="1622" t="s">
        <v>
374</v>
      </c>
      <c r="D33" s="1622" t="s">
        <v>
374</v>
      </c>
      <c r="E33" s="1622">
        <v>
2</v>
      </c>
      <c r="F33" s="1622">
        <v>
17</v>
      </c>
      <c r="G33" s="2811" t="s">
        <v>
3517</v>
      </c>
      <c r="H33" s="2803">
        <f t="shared" si="0"/>
        <v>
23</v>
      </c>
      <c r="I33" s="1622" t="s">
        <v>
374</v>
      </c>
      <c r="J33" s="1622">
        <v>
1</v>
      </c>
      <c r="K33" s="1622">
        <v>
8</v>
      </c>
      <c r="L33" s="1622">
        <v>
14</v>
      </c>
      <c r="M33" s="2168"/>
    </row>
    <row r="34" spans="1:13" ht="18" customHeight="1">
      <c r="A34" s="2821" t="s">
        <v>
3520</v>
      </c>
      <c r="B34" s="2801">
        <f t="shared" si="1"/>
        <v>
165</v>
      </c>
      <c r="C34" s="1619">
        <f>
SUM(C35:C42)</f>
        <v>
3</v>
      </c>
      <c r="D34" s="1619">
        <f>
SUM(D35:D42)</f>
        <v>
5</v>
      </c>
      <c r="E34" s="1619">
        <f>
SUM(E35:E42)</f>
        <v>
52</v>
      </c>
      <c r="F34" s="1619">
        <f>
SUM(F35:F42)</f>
        <v>
105</v>
      </c>
      <c r="G34" s="2811" t="s">
        <v>
9229</v>
      </c>
      <c r="H34" s="2803">
        <f t="shared" si="0"/>
        <v>
24</v>
      </c>
      <c r="I34" s="1622">
        <v>
1</v>
      </c>
      <c r="J34" s="1622" t="s">
        <v>
374</v>
      </c>
      <c r="K34" s="1622">
        <v>
5</v>
      </c>
      <c r="L34" s="1622">
        <v>
18</v>
      </c>
      <c r="M34" s="2168"/>
    </row>
    <row r="35" spans="1:13" ht="18" customHeight="1">
      <c r="A35" s="2822" t="s">
        <v>
3519</v>
      </c>
      <c r="B35" s="2803">
        <f t="shared" si="1"/>
        <v>
18</v>
      </c>
      <c r="C35" s="1622">
        <v>
3</v>
      </c>
      <c r="D35" s="1622" t="s">
        <v>
374</v>
      </c>
      <c r="E35" s="1622">
        <v>
4</v>
      </c>
      <c r="F35" s="1622">
        <v>
11</v>
      </c>
      <c r="G35" s="2811" t="s">
        <v>
3515</v>
      </c>
      <c r="H35" s="2803">
        <f t="shared" si="0"/>
        <v>
24</v>
      </c>
      <c r="I35" s="1622" t="s">
        <v>
374</v>
      </c>
      <c r="J35" s="1622">
        <v>
1</v>
      </c>
      <c r="K35" s="1622">
        <v>
7</v>
      </c>
      <c r="L35" s="1622">
        <v>
16</v>
      </c>
      <c r="M35" s="2168"/>
    </row>
    <row r="36" spans="1:13" ht="18" customHeight="1">
      <c r="A36" s="2822" t="s">
        <v>
5141</v>
      </c>
      <c r="B36" s="2803">
        <f t="shared" si="1"/>
        <v>
19</v>
      </c>
      <c r="C36" s="1622" t="s">
        <v>
374</v>
      </c>
      <c r="D36" s="1622" t="s">
        <v>
374</v>
      </c>
      <c r="E36" s="1622">
        <v>
19</v>
      </c>
      <c r="F36" s="1622" t="s">
        <v>
374</v>
      </c>
      <c r="G36" s="2819" t="s">
        <v>
5142</v>
      </c>
      <c r="H36" s="2803">
        <f t="shared" si="0"/>
        <v>
31</v>
      </c>
      <c r="I36" s="1622" t="s">
        <v>
374</v>
      </c>
      <c r="J36" s="1622">
        <v>
1</v>
      </c>
      <c r="K36" s="1622">
        <v>
9</v>
      </c>
      <c r="L36" s="1622">
        <v>
21</v>
      </c>
      <c r="M36" s="2168"/>
    </row>
    <row r="37" spans="1:13" ht="18" customHeight="1">
      <c r="A37" s="2822" t="s">
        <v>
3516</v>
      </c>
      <c r="B37" s="2803">
        <f t="shared" si="1"/>
        <v>
54</v>
      </c>
      <c r="C37" s="1622" t="s">
        <v>
374</v>
      </c>
      <c r="D37" s="1622">
        <v>
1</v>
      </c>
      <c r="E37" s="1622">
        <v>
6</v>
      </c>
      <c r="F37" s="1622">
        <v>
47</v>
      </c>
      <c r="G37" s="2811" t="s">
        <v>
5143</v>
      </c>
      <c r="H37" s="2803">
        <f t="shared" si="0"/>
        <v>
28</v>
      </c>
      <c r="I37" s="1622" t="s">
        <v>
374</v>
      </c>
      <c r="J37" s="1622" t="s">
        <v>
374</v>
      </c>
      <c r="K37" s="1622">
        <v>
1</v>
      </c>
      <c r="L37" s="1622">
        <v>
27</v>
      </c>
    </row>
    <row r="38" spans="1:13" ht="18" customHeight="1">
      <c r="A38" s="2822" t="s">
        <v>
5144</v>
      </c>
      <c r="B38" s="2803">
        <f t="shared" si="1"/>
        <v>
47</v>
      </c>
      <c r="C38" s="1622" t="s">
        <v>
374</v>
      </c>
      <c r="D38" s="1622" t="s">
        <v>
374</v>
      </c>
      <c r="E38" s="1622">
        <v>
14</v>
      </c>
      <c r="F38" s="1622">
        <v>
33</v>
      </c>
      <c r="G38" s="2811" t="s">
        <v>
5145</v>
      </c>
      <c r="H38" s="2803">
        <f t="shared" si="0"/>
        <v>
22</v>
      </c>
      <c r="I38" s="1622" t="s">
        <v>
374</v>
      </c>
      <c r="J38" s="1622">
        <v>
1</v>
      </c>
      <c r="K38" s="1622">
        <v>
5</v>
      </c>
      <c r="L38" s="1622">
        <v>
16</v>
      </c>
    </row>
    <row r="39" spans="1:13" ht="18" customHeight="1">
      <c r="A39" s="2809" t="s">
        <v>
3514</v>
      </c>
      <c r="B39" s="2803">
        <f t="shared" si="1"/>
        <v>
9</v>
      </c>
      <c r="C39" s="1364" t="s">
        <v>
374</v>
      </c>
      <c r="D39" s="1622">
        <v>
1</v>
      </c>
      <c r="E39" s="1364">
        <v>
3</v>
      </c>
      <c r="F39" s="1364">
        <v>
5</v>
      </c>
      <c r="G39" s="2811" t="s">
        <v>
5146</v>
      </c>
      <c r="H39" s="2803">
        <f t="shared" si="0"/>
        <v>
27</v>
      </c>
      <c r="I39" s="1622" t="s">
        <v>
374</v>
      </c>
      <c r="J39" s="1622" t="s">
        <v>
374</v>
      </c>
      <c r="K39" s="1622">
        <v>
2</v>
      </c>
      <c r="L39" s="1622">
        <v>
25</v>
      </c>
    </row>
    <row r="40" spans="1:13" ht="18" customHeight="1">
      <c r="A40" s="2809" t="s">
        <v>
3513</v>
      </c>
      <c r="B40" s="2818">
        <f t="shared" si="1"/>
        <v>
6</v>
      </c>
      <c r="C40" s="1622" t="s">
        <v>
374</v>
      </c>
      <c r="D40" s="2818">
        <v>
1</v>
      </c>
      <c r="E40" s="2818">
        <v>
2</v>
      </c>
      <c r="F40" s="2818">
        <v>
3</v>
      </c>
      <c r="G40" s="2814" t="s">
        <v>
3510</v>
      </c>
      <c r="H40" s="2801">
        <f t="shared" si="0"/>
        <v>
14</v>
      </c>
      <c r="I40" s="1619">
        <v>
1</v>
      </c>
      <c r="J40" s="1619" t="s">
        <v>
374</v>
      </c>
      <c r="K40" s="1619">
        <v>
3</v>
      </c>
      <c r="L40" s="1619">
        <v>
10</v>
      </c>
    </row>
    <row r="41" spans="1:13" ht="18" customHeight="1">
      <c r="A41" s="2809" t="s">
        <v>
3512</v>
      </c>
      <c r="B41" s="2818">
        <f t="shared" si="1"/>
        <v>
5</v>
      </c>
      <c r="C41" s="1622" t="s">
        <v>
374</v>
      </c>
      <c r="D41" s="2818">
        <v>
1</v>
      </c>
      <c r="E41" s="2818">
        <v>
2</v>
      </c>
      <c r="F41" s="2818">
        <v>
2</v>
      </c>
      <c r="G41" s="2814" t="s">
        <v>
3509</v>
      </c>
      <c r="H41" s="2801">
        <f t="shared" si="0"/>
        <v>
278</v>
      </c>
      <c r="I41" s="1619">
        <f>
SUM(I42:I56)</f>
        <v>
3</v>
      </c>
      <c r="J41" s="1619">
        <f>
SUM(J42:J56)</f>
        <v>
11</v>
      </c>
      <c r="K41" s="1619">
        <f>
SUM(K42:K56)</f>
        <v>
49</v>
      </c>
      <c r="L41" s="1619">
        <f>
SUM(L42:L56)</f>
        <v>
215</v>
      </c>
    </row>
    <row r="42" spans="1:13" ht="18" customHeight="1">
      <c r="A42" s="2809" t="s">
        <v>
5147</v>
      </c>
      <c r="B42" s="2803">
        <f t="shared" si="1"/>
        <v>
7</v>
      </c>
      <c r="C42" s="1622" t="s">
        <v>
374</v>
      </c>
      <c r="D42" s="1364">
        <v>
1</v>
      </c>
      <c r="E42" s="1364">
        <v>
2</v>
      </c>
      <c r="F42" s="1364">
        <v>
4</v>
      </c>
      <c r="G42" s="2811" t="s">
        <v>
3508</v>
      </c>
      <c r="H42" s="2803">
        <f t="shared" si="0"/>
        <v>
26</v>
      </c>
      <c r="I42" s="1622">
        <v>
2</v>
      </c>
      <c r="J42" s="1622">
        <v>
3</v>
      </c>
      <c r="K42" s="1622">
        <v>
7</v>
      </c>
      <c r="L42" s="1622">
        <v>
14</v>
      </c>
    </row>
    <row r="43" spans="1:13" ht="18" customHeight="1">
      <c r="A43" s="2812" t="s">
        <v>
3511</v>
      </c>
      <c r="B43" s="2801">
        <f t="shared" si="1"/>
        <v>
44</v>
      </c>
      <c r="C43" s="2823">
        <f>
SUM(C44:C47)</f>
        <v>
2</v>
      </c>
      <c r="D43" s="2823">
        <f>
SUM(D44:D47)</f>
        <v>
2</v>
      </c>
      <c r="E43" s="2823">
        <f>
SUM(E44:E47)</f>
        <v>
8</v>
      </c>
      <c r="F43" s="2823">
        <f>
SUM(F44:F47)</f>
        <v>
32</v>
      </c>
      <c r="G43" s="2811" t="s">
        <v>
5148</v>
      </c>
      <c r="H43" s="2803">
        <f t="shared" si="0"/>
        <v>
12</v>
      </c>
      <c r="I43" s="1622" t="s">
        <v>
374</v>
      </c>
      <c r="J43" s="1622" t="s">
        <v>
374</v>
      </c>
      <c r="K43" s="1622" t="s">
        <v>
374</v>
      </c>
      <c r="L43" s="1622">
        <v>
12</v>
      </c>
    </row>
    <row r="44" spans="1:13" ht="18" customHeight="1">
      <c r="A44" s="2822" t="s">
        <v>
5149</v>
      </c>
      <c r="B44" s="2803">
        <f t="shared" si="1"/>
        <v>
13</v>
      </c>
      <c r="C44" s="1364">
        <v>
2</v>
      </c>
      <c r="D44" s="1622" t="s">
        <v>
374</v>
      </c>
      <c r="E44" s="1364">
        <v>
2</v>
      </c>
      <c r="F44" s="1364">
        <v>
9</v>
      </c>
      <c r="G44" s="2811" t="s">
        <v>
3507</v>
      </c>
      <c r="H44" s="2803">
        <f t="shared" si="0"/>
        <v>
19</v>
      </c>
      <c r="I44" s="1622" t="s">
        <v>
374</v>
      </c>
      <c r="J44" s="1622">
        <v>
1</v>
      </c>
      <c r="K44" s="1622">
        <v>
3</v>
      </c>
      <c r="L44" s="1622">
        <v>
15</v>
      </c>
    </row>
    <row r="45" spans="1:13" ht="18" customHeight="1">
      <c r="A45" s="2822" t="s">
        <v>
5150</v>
      </c>
      <c r="B45" s="2803">
        <f t="shared" si="1"/>
        <v>
4</v>
      </c>
      <c r="C45" s="1622" t="s">
        <v>
374</v>
      </c>
      <c r="D45" s="1622" t="s">
        <v>
374</v>
      </c>
      <c r="E45" s="1622">
        <v>
1</v>
      </c>
      <c r="F45" s="1622">
        <v>
3</v>
      </c>
      <c r="G45" s="2811" t="s">
        <v>
3505</v>
      </c>
      <c r="H45" s="2803">
        <f t="shared" si="0"/>
        <v>
24</v>
      </c>
      <c r="I45" s="1622" t="s">
        <v>
374</v>
      </c>
      <c r="J45" s="1622">
        <v>
2</v>
      </c>
      <c r="K45" s="1622">
        <v>
5</v>
      </c>
      <c r="L45" s="1622">
        <v>
17</v>
      </c>
    </row>
    <row r="46" spans="1:13" ht="18" customHeight="1">
      <c r="A46" s="2809" t="s">
        <v>
5151</v>
      </c>
      <c r="B46" s="2803">
        <f t="shared" si="1"/>
        <v>
12</v>
      </c>
      <c r="C46" s="1622" t="s">
        <v>
374</v>
      </c>
      <c r="D46" s="1622">
        <v>
1</v>
      </c>
      <c r="E46" s="1622">
        <v>
2</v>
      </c>
      <c r="F46" s="1622">
        <v>
9</v>
      </c>
      <c r="G46" s="2811" t="s">
        <v>
5152</v>
      </c>
      <c r="H46" s="2803">
        <f t="shared" si="0"/>
        <v>
11</v>
      </c>
      <c r="I46" s="1622" t="s">
        <v>
374</v>
      </c>
      <c r="J46" s="1622">
        <v>
1</v>
      </c>
      <c r="K46" s="1622">
        <v>
5</v>
      </c>
      <c r="L46" s="1622">
        <v>
5</v>
      </c>
    </row>
    <row r="47" spans="1:13" ht="18" customHeight="1">
      <c r="A47" s="2809" t="s">
        <v>
5153</v>
      </c>
      <c r="B47" s="2803">
        <f t="shared" si="1"/>
        <v>
15</v>
      </c>
      <c r="C47" s="1622" t="s">
        <v>
374</v>
      </c>
      <c r="D47" s="1622">
        <v>
1</v>
      </c>
      <c r="E47" s="1622">
        <v>
3</v>
      </c>
      <c r="F47" s="1622">
        <v>
11</v>
      </c>
      <c r="G47" s="2811" t="s">
        <v>
3502</v>
      </c>
      <c r="H47" s="2803">
        <f t="shared" si="0"/>
        <v>
26</v>
      </c>
      <c r="I47" s="1622" t="s">
        <v>
374</v>
      </c>
      <c r="J47" s="1622">
        <v>
1</v>
      </c>
      <c r="K47" s="1622">
        <v>
4</v>
      </c>
      <c r="L47" s="1622">
        <v>
21</v>
      </c>
    </row>
    <row r="48" spans="1:13" ht="18" customHeight="1">
      <c r="A48" s="2812" t="s">
        <v>
3506</v>
      </c>
      <c r="B48" s="2801">
        <f t="shared" si="1"/>
        <v>
188</v>
      </c>
      <c r="C48" s="1619">
        <f>
SUM(C49:C51)</f>
        <v>
2</v>
      </c>
      <c r="D48" s="1619">
        <f>
SUM(D49:D51)</f>
        <v>
2</v>
      </c>
      <c r="E48" s="1619">
        <f>
SUM(E49:E51)</f>
        <v>
11</v>
      </c>
      <c r="F48" s="1619">
        <f>
SUM(F49:F51)</f>
        <v>
173</v>
      </c>
      <c r="G48" s="2811" t="s">
        <v>
3195</v>
      </c>
      <c r="H48" s="2818">
        <f t="shared" si="0"/>
        <v>
8</v>
      </c>
      <c r="I48" s="1622" t="s">
        <v>
374</v>
      </c>
      <c r="J48" s="2818">
        <v>
1</v>
      </c>
      <c r="K48" s="2818">
        <v>
1</v>
      </c>
      <c r="L48" s="2818">
        <v>
6</v>
      </c>
    </row>
    <row r="49" spans="1:12" ht="18" customHeight="1">
      <c r="A49" s="2809" t="s">
        <v>
3504</v>
      </c>
      <c r="B49" s="2803">
        <f t="shared" si="1"/>
        <v>
35</v>
      </c>
      <c r="C49" s="1622">
        <v>
2</v>
      </c>
      <c r="D49" s="1622" t="s">
        <v>
374</v>
      </c>
      <c r="E49" s="1622">
        <v>
5</v>
      </c>
      <c r="F49" s="1622">
        <v>
28</v>
      </c>
      <c r="G49" s="2811" t="s">
        <v>
3500</v>
      </c>
      <c r="H49" s="2803">
        <f t="shared" si="0"/>
        <v>
19</v>
      </c>
      <c r="I49" s="1622">
        <v>
1</v>
      </c>
      <c r="J49" s="1622" t="s">
        <v>
374</v>
      </c>
      <c r="K49" s="1622">
        <v>
5</v>
      </c>
      <c r="L49" s="1622">
        <v>
13</v>
      </c>
    </row>
    <row r="50" spans="1:12" ht="18" customHeight="1">
      <c r="A50" s="2809" t="s">
        <v>
3503</v>
      </c>
      <c r="B50" s="2803">
        <f t="shared" si="1"/>
        <v>
14</v>
      </c>
      <c r="C50" s="1622" t="s">
        <v>
374</v>
      </c>
      <c r="D50" s="1622">
        <v>
1</v>
      </c>
      <c r="E50" s="1622">
        <v>
2</v>
      </c>
      <c r="F50" s="1622">
        <v>
11</v>
      </c>
      <c r="G50" s="2811" t="s">
        <v>
5154</v>
      </c>
      <c r="H50" s="2803">
        <f t="shared" si="0"/>
        <v>
10</v>
      </c>
      <c r="I50" s="1622" t="s">
        <v>
374</v>
      </c>
      <c r="J50" s="1622" t="s">
        <v>
374</v>
      </c>
      <c r="K50" s="1622">
        <v>
4</v>
      </c>
      <c r="L50" s="1622">
        <v>
6</v>
      </c>
    </row>
    <row r="51" spans="1:12" ht="18" customHeight="1">
      <c r="A51" s="2809" t="s">
        <v>
5155</v>
      </c>
      <c r="B51" s="2803">
        <f t="shared" si="1"/>
        <v>
139</v>
      </c>
      <c r="C51" s="1622" t="s">
        <v>
374</v>
      </c>
      <c r="D51" s="1622">
        <v>
1</v>
      </c>
      <c r="E51" s="1622">
        <v>
4</v>
      </c>
      <c r="F51" s="1622">
        <v>
134</v>
      </c>
      <c r="G51" s="2811" t="s">
        <v>
5156</v>
      </c>
      <c r="H51" s="2803">
        <f t="shared" si="0"/>
        <v>
22</v>
      </c>
      <c r="I51" s="1622" t="s">
        <v>
374</v>
      </c>
      <c r="J51" s="1622">
        <v>
1</v>
      </c>
      <c r="K51" s="1622">
        <v>
3</v>
      </c>
      <c r="L51" s="1622">
        <v>
18</v>
      </c>
    </row>
    <row r="52" spans="1:12" ht="18" customHeight="1">
      <c r="A52" s="2812" t="s">
        <v>
3501</v>
      </c>
      <c r="B52" s="2801">
        <f t="shared" si="1"/>
        <v>
458</v>
      </c>
      <c r="C52" s="1619">
        <f>
SUM(C53:C63)</f>
        <v>
2</v>
      </c>
      <c r="D52" s="1619">
        <f>
SUM(D53:D63)</f>
        <v>
10</v>
      </c>
      <c r="E52" s="1619">
        <f>
SUM(E53:E63)</f>
        <v>
76</v>
      </c>
      <c r="F52" s="1619">
        <f>
SUM(F53:F63)</f>
        <v>
370</v>
      </c>
      <c r="G52" s="2811" t="s">
        <v>
5157</v>
      </c>
      <c r="H52" s="2803">
        <f t="shared" si="0"/>
        <v>
50</v>
      </c>
      <c r="I52" s="1622" t="s">
        <v>
374</v>
      </c>
      <c r="J52" s="1622">
        <v>
1</v>
      </c>
      <c r="K52" s="1622">
        <v>
12</v>
      </c>
      <c r="L52" s="1622">
        <v>
37</v>
      </c>
    </row>
    <row r="53" spans="1:12" ht="18" customHeight="1">
      <c r="A53" s="2809" t="s">
        <v>
3499</v>
      </c>
      <c r="B53" s="2803">
        <f t="shared" si="1"/>
        <v>
26</v>
      </c>
      <c r="C53" s="1622">
        <v>
1</v>
      </c>
      <c r="D53" s="1622">
        <v>
1</v>
      </c>
      <c r="E53" s="1622">
        <v>
8</v>
      </c>
      <c r="F53" s="1622">
        <v>
16</v>
      </c>
      <c r="G53" s="2811" t="s">
        <v>
5158</v>
      </c>
      <c r="H53" s="2803">
        <f t="shared" si="0"/>
        <v>
22</v>
      </c>
      <c r="I53" s="1622" t="s">
        <v>
374</v>
      </c>
      <c r="J53" s="1622" t="s">
        <v>
374</v>
      </c>
      <c r="K53" s="1622" t="s">
        <v>
374</v>
      </c>
      <c r="L53" s="1622">
        <v>
22</v>
      </c>
    </row>
    <row r="54" spans="1:12" ht="18" customHeight="1">
      <c r="A54" s="2807" t="s">
        <v>
5159</v>
      </c>
      <c r="B54" s="2803">
        <f t="shared" si="1"/>
        <v>
28</v>
      </c>
      <c r="C54" s="1622" t="s">
        <v>
374</v>
      </c>
      <c r="D54" s="1622">
        <v>
2</v>
      </c>
      <c r="E54" s="1622">
        <v>
6</v>
      </c>
      <c r="F54" s="1622">
        <v>
20</v>
      </c>
      <c r="G54" s="2811" t="s">
        <v>
5160</v>
      </c>
      <c r="H54" s="2803">
        <f t="shared" si="0"/>
        <v>
3</v>
      </c>
      <c r="I54" s="1622" t="s">
        <v>
374</v>
      </c>
      <c r="J54" s="1622" t="s">
        <v>
374</v>
      </c>
      <c r="K54" s="1622" t="s">
        <v>
374</v>
      </c>
      <c r="L54" s="1622">
        <v>
3</v>
      </c>
    </row>
    <row r="55" spans="1:12" ht="18" customHeight="1">
      <c r="A55" s="2807" t="s">
        <v>
5161</v>
      </c>
      <c r="B55" s="2803">
        <f t="shared" si="1"/>
        <v>
15</v>
      </c>
      <c r="C55" s="1622" t="s">
        <v>
374</v>
      </c>
      <c r="D55" s="1622" t="s">
        <v>
374</v>
      </c>
      <c r="E55" s="1622">
        <v>
2</v>
      </c>
      <c r="F55" s="1622">
        <v>
13</v>
      </c>
      <c r="G55" s="2811" t="s">
        <v>
5162</v>
      </c>
      <c r="H55" s="2803">
        <f t="shared" si="0"/>
        <v>
18</v>
      </c>
      <c r="I55" s="1622" t="s">
        <v>
374</v>
      </c>
      <c r="J55" s="1622" t="s">
        <v>
374</v>
      </c>
      <c r="K55" s="1622" t="s">
        <v>
374</v>
      </c>
      <c r="L55" s="1622">
        <v>
18</v>
      </c>
    </row>
    <row r="56" spans="1:12" ht="18" customHeight="1">
      <c r="A56" s="2807" t="s">
        <v>
5163</v>
      </c>
      <c r="B56" s="2803">
        <f t="shared" si="1"/>
        <v>
5</v>
      </c>
      <c r="C56" s="1622" t="s">
        <v>
374</v>
      </c>
      <c r="D56" s="1622" t="s">
        <v>
374</v>
      </c>
      <c r="E56" s="1622">
        <v>
1</v>
      </c>
      <c r="F56" s="1622">
        <v>
4</v>
      </c>
      <c r="G56" s="2811" t="s">
        <v>
5164</v>
      </c>
      <c r="H56" s="2803">
        <f t="shared" si="0"/>
        <v>
8</v>
      </c>
      <c r="I56" s="1622" t="s">
        <v>
374</v>
      </c>
      <c r="J56" s="1622" t="s">
        <v>
374</v>
      </c>
      <c r="K56" s="1622" t="s">
        <v>
374</v>
      </c>
      <c r="L56" s="1622">
        <v>
8</v>
      </c>
    </row>
    <row r="57" spans="1:12" ht="18" customHeight="1">
      <c r="A57" s="2807" t="s">
        <v>
5165</v>
      </c>
      <c r="B57" s="2803">
        <f t="shared" si="1"/>
        <v>
54</v>
      </c>
      <c r="C57" s="1622">
        <v>
1</v>
      </c>
      <c r="D57" s="1622">
        <v>
1</v>
      </c>
      <c r="E57" s="1622">
        <v>
9</v>
      </c>
      <c r="F57" s="1622">
        <v>
43</v>
      </c>
      <c r="G57" s="2814" t="s">
        <v>
3494</v>
      </c>
      <c r="H57" s="2801">
        <f t="shared" si="0"/>
        <v>
7</v>
      </c>
      <c r="I57" s="1619">
        <v>
1</v>
      </c>
      <c r="J57" s="1619" t="s">
        <v>
374</v>
      </c>
      <c r="K57" s="1619">
        <v>
4</v>
      </c>
      <c r="L57" s="1619">
        <v>
2</v>
      </c>
    </row>
    <row r="58" spans="1:12" ht="18" customHeight="1">
      <c r="A58" s="2809" t="s">
        <v>
5166</v>
      </c>
      <c r="B58" s="2803">
        <f t="shared" si="1"/>
        <v>
3</v>
      </c>
      <c r="C58" s="1622" t="s">
        <v>
374</v>
      </c>
      <c r="D58" s="1622" t="s">
        <v>
374</v>
      </c>
      <c r="E58" s="1622">
        <v>
1</v>
      </c>
      <c r="F58" s="1622">
        <v>
2</v>
      </c>
      <c r="G58" s="2814" t="s">
        <v>
3493</v>
      </c>
      <c r="H58" s="2801">
        <f t="shared" si="0"/>
        <v>
8</v>
      </c>
      <c r="I58" s="1619" t="s">
        <v>
374</v>
      </c>
      <c r="J58" s="1619">
        <v>
1</v>
      </c>
      <c r="K58" s="1619">
        <v>
1</v>
      </c>
      <c r="L58" s="1619">
        <v>
6</v>
      </c>
    </row>
    <row r="59" spans="1:12" ht="18" customHeight="1">
      <c r="A59" s="2809" t="s">
        <v>
5167</v>
      </c>
      <c r="B59" s="2803">
        <f t="shared" si="1"/>
        <v>
64</v>
      </c>
      <c r="C59" s="1622" t="s">
        <v>
374</v>
      </c>
      <c r="D59" s="1622">
        <v>
1</v>
      </c>
      <c r="E59" s="1622">
        <v>
10</v>
      </c>
      <c r="F59" s="1622">
        <v>
53</v>
      </c>
      <c r="G59" s="2814" t="s">
        <v>
3492</v>
      </c>
      <c r="H59" s="2801">
        <f t="shared" si="0"/>
        <v>
15</v>
      </c>
      <c r="I59" s="1619">
        <v>
2</v>
      </c>
      <c r="J59" s="1619" t="s">
        <v>
374</v>
      </c>
      <c r="K59" s="1619">
        <v>
5</v>
      </c>
      <c r="L59" s="1619">
        <v>
8</v>
      </c>
    </row>
    <row r="60" spans="1:12" ht="18" customHeight="1">
      <c r="A60" s="2809" t="s">
        <v>
3497</v>
      </c>
      <c r="B60" s="2803">
        <f t="shared" si="1"/>
        <v>
61</v>
      </c>
      <c r="C60" s="1622" t="s">
        <v>
374</v>
      </c>
      <c r="D60" s="1622">
        <v>
2</v>
      </c>
      <c r="E60" s="1622">
        <v>
10</v>
      </c>
      <c r="F60" s="1622">
        <v>
49</v>
      </c>
      <c r="G60" s="2824"/>
      <c r="H60" s="1398"/>
      <c r="I60" s="1398"/>
      <c r="J60" s="1398"/>
      <c r="K60" s="1398"/>
      <c r="L60" s="1398"/>
    </row>
    <row r="61" spans="1:12" ht="18" customHeight="1">
      <c r="A61" s="2809" t="s">
        <v>
3495</v>
      </c>
      <c r="B61" s="2803">
        <f t="shared" si="1"/>
        <v>
44</v>
      </c>
      <c r="C61" s="1622" t="s">
        <v>
374</v>
      </c>
      <c r="D61" s="1622">
        <v>
1</v>
      </c>
      <c r="E61" s="1622">
        <v>
8</v>
      </c>
      <c r="F61" s="1622">
        <v>
35</v>
      </c>
      <c r="G61" s="2824"/>
      <c r="H61" s="1398"/>
      <c r="I61" s="1398"/>
      <c r="J61" s="1398"/>
      <c r="K61" s="1398"/>
      <c r="L61" s="1398"/>
    </row>
    <row r="62" spans="1:12" ht="18" customHeight="1">
      <c r="A62" s="2809" t="s">
        <v>
3177</v>
      </c>
      <c r="B62" s="2803">
        <f t="shared" si="1"/>
        <v>
83</v>
      </c>
      <c r="C62" s="1622" t="s">
        <v>
374</v>
      </c>
      <c r="D62" s="1622">
        <v>
1</v>
      </c>
      <c r="E62" s="1622">
        <v>
12</v>
      </c>
      <c r="F62" s="1622">
        <v>
70</v>
      </c>
      <c r="G62" s="2824"/>
      <c r="H62" s="363"/>
      <c r="I62" s="1398"/>
      <c r="J62" s="1398"/>
      <c r="K62" s="1398"/>
      <c r="L62" s="1398"/>
    </row>
    <row r="63" spans="1:12" ht="18" customHeight="1">
      <c r="A63" s="2825" t="s">
        <v>
5168</v>
      </c>
      <c r="B63" s="2826">
        <f t="shared" si="1"/>
        <v>
75</v>
      </c>
      <c r="C63" s="2827" t="s">
        <v>
374</v>
      </c>
      <c r="D63" s="2827">
        <v>
1</v>
      </c>
      <c r="E63" s="2827">
        <v>
9</v>
      </c>
      <c r="F63" s="2827">
        <v>
65</v>
      </c>
      <c r="G63" s="2828"/>
      <c r="H63" s="2829"/>
      <c r="I63" s="2830"/>
      <c r="J63" s="2830"/>
      <c r="K63" s="2830"/>
      <c r="L63" s="2830"/>
    </row>
    <row r="64" spans="1:12" s="83" customFormat="1" ht="15" customHeight="1">
      <c r="A64" s="49" t="s">
        <v>
5169</v>
      </c>
      <c r="B64" s="42"/>
      <c r="C64" s="42"/>
      <c r="D64" s="42"/>
      <c r="E64" s="42"/>
      <c r="F64" s="42"/>
      <c r="G64" s="49"/>
      <c r="H64" s="49"/>
      <c r="I64" s="49"/>
      <c r="J64" s="49"/>
      <c r="K64" s="49"/>
      <c r="L64" s="49"/>
    </row>
    <row r="65" spans="1:12" s="83" customFormat="1" ht="15" customHeight="1">
      <c r="A65" s="49" t="s">
        <v>
9645</v>
      </c>
      <c r="B65" s="42"/>
      <c r="C65" s="42"/>
      <c r="D65" s="42"/>
      <c r="E65" s="42"/>
      <c r="F65" s="42"/>
      <c r="G65" s="49"/>
      <c r="H65" s="49"/>
      <c r="I65" s="49"/>
      <c r="J65" s="49"/>
      <c r="K65" s="49"/>
      <c r="L65" s="49"/>
    </row>
    <row r="66" spans="1:12" s="83" customFormat="1" ht="15" customHeight="1">
      <c r="A66" s="49" t="s">
        <v>
5170</v>
      </c>
      <c r="B66" s="42"/>
      <c r="C66" s="42"/>
      <c r="D66" s="42"/>
      <c r="E66" s="42"/>
      <c r="F66" s="42"/>
      <c r="G66" s="49"/>
      <c r="H66" s="49"/>
      <c r="I66" s="49"/>
      <c r="J66" s="49"/>
      <c r="K66" s="49"/>
      <c r="L66" s="49"/>
    </row>
    <row r="67" spans="1:12" s="83" customFormat="1" ht="15" customHeight="1">
      <c r="A67" s="49" t="s">
        <v>
3491</v>
      </c>
      <c r="B67" s="42"/>
      <c r="C67" s="42"/>
      <c r="D67" s="42"/>
      <c r="E67" s="42"/>
      <c r="F67" s="42"/>
      <c r="G67" s="49"/>
      <c r="H67" s="49"/>
      <c r="I67" s="49"/>
      <c r="J67" s="49"/>
      <c r="K67" s="49"/>
      <c r="L67" s="49"/>
    </row>
    <row r="68" spans="1:12" ht="14.25">
      <c r="A68" s="2167"/>
      <c r="B68" s="537"/>
      <c r="C68" s="537"/>
      <c r="D68" s="537"/>
      <c r="E68" s="537"/>
      <c r="F68" s="537"/>
    </row>
    <row r="69" spans="1:12" ht="14.25">
      <c r="A69" s="2167"/>
      <c r="B69" s="537"/>
      <c r="C69" s="537"/>
      <c r="D69" s="537"/>
      <c r="E69" s="537"/>
      <c r="F69" s="537"/>
    </row>
    <row r="70" spans="1:12" ht="14.25">
      <c r="A70" s="2167"/>
      <c r="B70" s="537"/>
      <c r="C70" s="537"/>
      <c r="D70" s="537"/>
      <c r="E70" s="537"/>
      <c r="F70" s="537"/>
    </row>
    <row r="71" spans="1:12" ht="14.25">
      <c r="A71" s="107"/>
    </row>
    <row r="87" ht="112.5" customHeight="1"/>
  </sheetData>
  <mergeCells count="16">
    <mergeCell ref="J6:L6"/>
    <mergeCell ref="A1:D1"/>
    <mergeCell ref="A2:D2"/>
    <mergeCell ref="A3:L3"/>
    <mergeCell ref="A4:D4"/>
    <mergeCell ref="A5:L5"/>
    <mergeCell ref="H7:H8"/>
    <mergeCell ref="I7:I8"/>
    <mergeCell ref="J7:J8"/>
    <mergeCell ref="K7:L7"/>
    <mergeCell ref="A7:A8"/>
    <mergeCell ref="B7:B8"/>
    <mergeCell ref="C7:C8"/>
    <mergeCell ref="D7:D8"/>
    <mergeCell ref="E7:F7"/>
    <mergeCell ref="G7:G8"/>
  </mergeCells>
  <phoneticPr fontId="25"/>
  <pageMargins left="0.70866141732283472" right="0.70866141732283472" top="0.74803149606299213" bottom="0.74803149606299213" header="0.31496062992125984" footer="0.3149606299212598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pageSetUpPr fitToPage="1"/>
  </sheetPr>
  <dimension ref="A1:R15"/>
  <sheetViews>
    <sheetView zoomScaleNormal="100" zoomScaleSheetLayoutView="100" workbookViewId="0">
      <selection activeCell="B23" sqref="B23"/>
    </sheetView>
  </sheetViews>
  <sheetFormatPr defaultColWidth="9" defaultRowHeight="13.5"/>
  <cols>
    <col min="1" max="1" width="22.625" style="79" customWidth="1"/>
    <col min="2" max="2" width="9.625" style="79" customWidth="1"/>
    <col min="3" max="12" width="9.625" style="78" customWidth="1"/>
    <col min="13" max="16384" width="9" style="78"/>
  </cols>
  <sheetData>
    <row r="1" spans="1:18" s="1482" customFormat="1" ht="20.100000000000001" customHeight="1">
      <c r="A1" s="4569" t="str">
        <f>
HYPERLINK("#目次!A1","【目次に戻る】")</f>
        <v>
【目次に戻る】</v>
      </c>
      <c r="B1" s="4569"/>
      <c r="C1" s="4569"/>
      <c r="D1" s="4569"/>
      <c r="E1" s="4569"/>
      <c r="F1" s="4569"/>
      <c r="G1" s="4569"/>
      <c r="H1" s="2597"/>
      <c r="I1" s="2597"/>
      <c r="J1" s="2597"/>
      <c r="K1" s="2597"/>
      <c r="L1" s="2597"/>
    </row>
    <row r="2" spans="1:18" s="1482" customFormat="1" ht="20.100000000000001" customHeight="1">
      <c r="A2" s="4569" t="str">
        <f>
HYPERLINK("#業務所管課別目次!A1","【業務所管課別目次に戻る】")</f>
        <v>
【業務所管課別目次に戻る】</v>
      </c>
      <c r="B2" s="4569"/>
      <c r="C2" s="4569"/>
      <c r="D2" s="4569"/>
      <c r="E2" s="4569"/>
      <c r="F2" s="4569"/>
      <c r="G2" s="4569"/>
      <c r="H2" s="2597"/>
      <c r="I2" s="2597"/>
      <c r="J2" s="2597"/>
      <c r="K2" s="2597"/>
      <c r="L2" s="2597"/>
    </row>
    <row r="3" spans="1:18" s="102" customFormat="1" ht="20.100000000000001" customHeight="1">
      <c r="A3" s="4600" t="s">
        <v>
10367</v>
      </c>
      <c r="B3" s="4600"/>
      <c r="C3" s="4600"/>
      <c r="D3" s="4600"/>
      <c r="E3" s="4600"/>
      <c r="F3" s="4600"/>
      <c r="G3" s="4600"/>
      <c r="H3" s="4600"/>
      <c r="I3" s="4600"/>
      <c r="J3" s="4600"/>
      <c r="K3" s="4600"/>
      <c r="L3" s="4600"/>
      <c r="M3" s="2457"/>
      <c r="N3" s="2457"/>
      <c r="O3" s="2457"/>
      <c r="P3" s="2457"/>
      <c r="Q3" s="2457"/>
      <c r="R3" s="2457"/>
    </row>
    <row r="4" spans="1:18" s="82" customFormat="1" ht="15" customHeight="1" thickBot="1">
      <c r="A4" s="2617" t="s">
        <v>
5171</v>
      </c>
      <c r="B4" s="2617"/>
      <c r="C4" s="49"/>
      <c r="D4" s="49"/>
      <c r="E4" s="49"/>
      <c r="G4" s="49"/>
      <c r="H4" s="49"/>
      <c r="I4" s="49"/>
      <c r="J4" s="49"/>
      <c r="K4" s="49"/>
      <c r="L4" s="42" t="s">
        <v>
5444</v>
      </c>
    </row>
    <row r="5" spans="1:18" s="85" customFormat="1" ht="18" customHeight="1" thickTop="1">
      <c r="A5" s="5588" t="s">
        <v>
9024</v>
      </c>
      <c r="B5" s="5686" t="s">
        <v>
1388</v>
      </c>
      <c r="C5" s="4604" t="s">
        <v>
272</v>
      </c>
      <c r="D5" s="4604"/>
      <c r="E5" s="4604"/>
      <c r="F5" s="4604"/>
      <c r="G5" s="4575"/>
      <c r="H5" s="5578" t="s">
        <v>
271</v>
      </c>
      <c r="I5" s="5684"/>
      <c r="J5" s="5684"/>
      <c r="K5" s="5684"/>
      <c r="L5" s="5684"/>
    </row>
    <row r="6" spans="1:18" s="85" customFormat="1" ht="18" customHeight="1">
      <c r="A6" s="5693"/>
      <c r="B6" s="5687"/>
      <c r="C6" s="5689" t="s">
        <v>
1388</v>
      </c>
      <c r="D6" s="5690" t="s">
        <v>
5172</v>
      </c>
      <c r="E6" s="5671" t="s">
        <v>
5173</v>
      </c>
      <c r="F6" s="4608" t="s">
        <v>
5174</v>
      </c>
      <c r="G6" s="4576"/>
      <c r="H6" s="5692" t="s">
        <v>
1388</v>
      </c>
      <c r="I6" s="5690" t="s">
        <v>
5172</v>
      </c>
      <c r="J6" s="5671" t="s">
        <v>
5173</v>
      </c>
      <c r="K6" s="4608" t="s">
        <v>
5174</v>
      </c>
      <c r="L6" s="4609"/>
    </row>
    <row r="7" spans="1:18" s="85" customFormat="1" ht="18" customHeight="1">
      <c r="A7" s="5694"/>
      <c r="B7" s="5688"/>
      <c r="C7" s="4788"/>
      <c r="D7" s="5691"/>
      <c r="E7" s="4679"/>
      <c r="F7" s="590" t="s">
        <v>
5175</v>
      </c>
      <c r="G7" s="2603" t="s">
        <v>
2115</v>
      </c>
      <c r="H7" s="4683"/>
      <c r="I7" s="5691"/>
      <c r="J7" s="4679"/>
      <c r="K7" s="590" t="s">
        <v>
5175</v>
      </c>
      <c r="L7" s="2603" t="s">
        <v>
2115</v>
      </c>
    </row>
    <row r="8" spans="1:18" s="85" customFormat="1" ht="18" customHeight="1">
      <c r="A8" s="94" t="s">
        <v>
4034</v>
      </c>
      <c r="B8" s="1745">
        <v>
2985</v>
      </c>
      <c r="C8" s="22">
        <v>
1326</v>
      </c>
      <c r="D8" s="22">
        <v>
24</v>
      </c>
      <c r="E8" s="22">
        <v>
66</v>
      </c>
      <c r="F8" s="22">
        <v>
290</v>
      </c>
      <c r="G8" s="22">
        <v>
946</v>
      </c>
      <c r="H8" s="22">
        <v>
1659</v>
      </c>
      <c r="I8" s="22">
        <v>
4</v>
      </c>
      <c r="J8" s="22">
        <v>
11</v>
      </c>
      <c r="K8" s="22">
        <v>
184</v>
      </c>
      <c r="L8" s="22">
        <v>
1460</v>
      </c>
    </row>
    <row r="9" spans="1:18" s="85" customFormat="1" ht="18" customHeight="1">
      <c r="A9" s="94">
        <v>
31</v>
      </c>
      <c r="B9" s="570">
        <v>
2972</v>
      </c>
      <c r="C9" s="22">
        <v>
1332</v>
      </c>
      <c r="D9" s="22">
        <v>
30</v>
      </c>
      <c r="E9" s="22">
        <v>
59</v>
      </c>
      <c r="F9" s="22">
        <v>
298</v>
      </c>
      <c r="G9" s="22">
        <v>
945</v>
      </c>
      <c r="H9" s="22">
        <v>
1640</v>
      </c>
      <c r="I9" s="22">
        <v>
4</v>
      </c>
      <c r="J9" s="22">
        <v>
13</v>
      </c>
      <c r="K9" s="22">
        <v>
202</v>
      </c>
      <c r="L9" s="22">
        <v>
1421</v>
      </c>
    </row>
    <row r="10" spans="1:18" s="85" customFormat="1" ht="18" customHeight="1">
      <c r="A10" s="94" t="s">
        <v>
217</v>
      </c>
      <c r="B10" s="570">
        <v>
2988</v>
      </c>
      <c r="C10" s="22">
        <v>
1346</v>
      </c>
      <c r="D10" s="22">
        <v>
31</v>
      </c>
      <c r="E10" s="22">
        <v>
63</v>
      </c>
      <c r="F10" s="22">
        <v>
299</v>
      </c>
      <c r="G10" s="22">
        <v>
953</v>
      </c>
      <c r="H10" s="22">
        <v>
1642</v>
      </c>
      <c r="I10" s="22">
        <v>
3</v>
      </c>
      <c r="J10" s="22">
        <v>
13</v>
      </c>
      <c r="K10" s="22">
        <v>
208</v>
      </c>
      <c r="L10" s="22">
        <v>
1418</v>
      </c>
    </row>
    <row r="11" spans="1:18" s="85" customFormat="1" ht="18" customHeight="1">
      <c r="A11" s="94">
        <v>
3</v>
      </c>
      <c r="B11" s="570">
        <v>
2990</v>
      </c>
      <c r="C11" s="22">
        <v>
1359</v>
      </c>
      <c r="D11" s="22">
        <v>
31</v>
      </c>
      <c r="E11" s="22">
        <v>
66</v>
      </c>
      <c r="F11" s="22">
        <v>
296</v>
      </c>
      <c r="G11" s="22">
        <v>
966</v>
      </c>
      <c r="H11" s="22">
        <v>
1631</v>
      </c>
      <c r="I11" s="22">
        <v>
3</v>
      </c>
      <c r="J11" s="22">
        <v>
15</v>
      </c>
      <c r="K11" s="22">
        <v>
207</v>
      </c>
      <c r="L11" s="22">
        <v>
1406</v>
      </c>
    </row>
    <row r="12" spans="1:18" s="91" customFormat="1" ht="18" customHeight="1">
      <c r="A12" s="2482">
        <v>
4</v>
      </c>
      <c r="B12" s="2831">
        <f>
SUM(C12,H12)</f>
        <v>
3012</v>
      </c>
      <c r="C12" s="2484">
        <f>
SUM(D12:G12)</f>
        <v>
1367</v>
      </c>
      <c r="D12" s="2484">
        <v>
35</v>
      </c>
      <c r="E12" s="2484">
        <v>
61</v>
      </c>
      <c r="F12" s="2484">
        <v>
310</v>
      </c>
      <c r="G12" s="2484">
        <v>
961</v>
      </c>
      <c r="H12" s="2484">
        <f>
SUM(I12:L12)</f>
        <v>
1645</v>
      </c>
      <c r="I12" s="2484">
        <v>
3</v>
      </c>
      <c r="J12" s="2484">
        <v>
16</v>
      </c>
      <c r="K12" s="2484">
        <v>
219</v>
      </c>
      <c r="L12" s="2484">
        <v>
1407</v>
      </c>
    </row>
    <row r="13" spans="1:18" s="83" customFormat="1" ht="15" customHeight="1">
      <c r="A13" s="49" t="s">
        <v>
5176</v>
      </c>
      <c r="B13" s="42"/>
      <c r="C13" s="42"/>
      <c r="D13" s="42"/>
      <c r="E13" s="42"/>
      <c r="F13" s="42"/>
      <c r="G13" s="49"/>
      <c r="H13" s="49"/>
      <c r="I13" s="49"/>
      <c r="J13" s="49"/>
      <c r="K13" s="49"/>
      <c r="L13" s="49"/>
    </row>
    <row r="14" spans="1:18" s="83" customFormat="1" ht="15" customHeight="1">
      <c r="A14" s="49" t="s">
        <v>
5177</v>
      </c>
      <c r="B14" s="42"/>
      <c r="C14" s="42"/>
      <c r="D14" s="42"/>
      <c r="E14" s="42"/>
      <c r="F14" s="42"/>
      <c r="G14" s="49"/>
      <c r="H14" s="49"/>
      <c r="I14" s="49"/>
      <c r="J14" s="49"/>
      <c r="K14" s="49"/>
      <c r="L14" s="49"/>
    </row>
    <row r="15" spans="1:18" s="105" customFormat="1" ht="15" customHeight="1">
      <c r="A15" s="2617" t="s">
        <v>
5178</v>
      </c>
      <c r="B15" s="2617"/>
      <c r="C15" s="106"/>
      <c r="D15" s="106"/>
      <c r="E15" s="106"/>
      <c r="F15" s="106"/>
      <c r="G15" s="106"/>
      <c r="H15" s="106"/>
      <c r="I15" s="106"/>
      <c r="J15" s="106"/>
      <c r="K15" s="106"/>
      <c r="L15" s="106"/>
    </row>
  </sheetData>
  <mergeCells count="15">
    <mergeCell ref="A1:G1"/>
    <mergeCell ref="A2:G2"/>
    <mergeCell ref="A3:L3"/>
    <mergeCell ref="A5:A7"/>
    <mergeCell ref="B5:B7"/>
    <mergeCell ref="C5:G5"/>
    <mergeCell ref="H5:L5"/>
    <mergeCell ref="C6:C7"/>
    <mergeCell ref="D6:D7"/>
    <mergeCell ref="E6:E7"/>
    <mergeCell ref="F6:G6"/>
    <mergeCell ref="H6:H7"/>
    <mergeCell ref="I6:I7"/>
    <mergeCell ref="J6:J7"/>
    <mergeCell ref="K6:L6"/>
  </mergeCells>
  <phoneticPr fontId="25"/>
  <pageMargins left="0.70866141732283472" right="0.70866141732283472" top="0.74803149606299213" bottom="0.74803149606299213" header="0.31496062992125984" footer="0.3149606299212598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pageSetUpPr fitToPage="1"/>
  </sheetPr>
  <dimension ref="A1:L13"/>
  <sheetViews>
    <sheetView zoomScaleNormal="100" zoomScaleSheetLayoutView="100" workbookViewId="0">
      <selection activeCell="B23" sqref="B23"/>
    </sheetView>
  </sheetViews>
  <sheetFormatPr defaultColWidth="9" defaultRowHeight="13.5"/>
  <cols>
    <col min="1" max="1" width="22.625" style="79" customWidth="1"/>
    <col min="2" max="8" width="14.625" style="78" customWidth="1"/>
    <col min="9" max="16384" width="9" style="78"/>
  </cols>
  <sheetData>
    <row r="1" spans="1:12" s="1482" customFormat="1" ht="20.100000000000001" customHeight="1">
      <c r="A1" s="4569" t="str">
        <f>
HYPERLINK("#目次!A1","【目次に戻る】")</f>
        <v>
【目次に戻る】</v>
      </c>
      <c r="B1" s="4569"/>
      <c r="C1" s="4569"/>
      <c r="D1" s="2597"/>
      <c r="E1" s="2597"/>
      <c r="F1" s="2597"/>
    </row>
    <row r="2" spans="1:12" s="1482" customFormat="1" ht="20.100000000000001" customHeight="1">
      <c r="A2" s="4569" t="str">
        <f>
HYPERLINK("#業務所管課別目次!A1","【業務所管課別目次に戻る】")</f>
        <v>
【業務所管課別目次に戻る】</v>
      </c>
      <c r="B2" s="4569"/>
      <c r="C2" s="4569"/>
      <c r="D2" s="2597"/>
      <c r="E2" s="2597"/>
      <c r="F2" s="2597"/>
    </row>
    <row r="3" spans="1:12" s="102" customFormat="1" ht="20.100000000000001" customHeight="1">
      <c r="A3" s="5695" t="s">
        <v>
5179</v>
      </c>
      <c r="B3" s="5695"/>
      <c r="C3" s="5695"/>
      <c r="D3" s="5695"/>
      <c r="E3" s="5695"/>
      <c r="F3" s="5695"/>
      <c r="G3" s="5695"/>
      <c r="H3" s="5695"/>
    </row>
    <row r="4" spans="1:12" s="82" customFormat="1" ht="15" customHeight="1" thickBot="1">
      <c r="A4" s="2617" t="s">
        <v>
5171</v>
      </c>
      <c r="B4" s="49"/>
      <c r="C4" s="49"/>
      <c r="D4" s="49"/>
      <c r="E4" s="49"/>
      <c r="H4" s="42" t="s">
        <v>
5444</v>
      </c>
    </row>
    <row r="5" spans="1:12" s="85" customFormat="1" ht="18" customHeight="1" thickTop="1">
      <c r="A5" s="2832" t="s">
        <v>
9024</v>
      </c>
      <c r="B5" s="2616" t="s">
        <v>
4353</v>
      </c>
      <c r="C5" s="2598" t="s">
        <v>
5180</v>
      </c>
      <c r="D5" s="2600" t="s">
        <v>
5181</v>
      </c>
      <c r="E5" s="2600" t="s">
        <v>
5182</v>
      </c>
      <c r="F5" s="2600" t="s">
        <v>
5183</v>
      </c>
      <c r="G5" s="2600" t="s">
        <v>
5184</v>
      </c>
      <c r="H5" s="2602" t="s">
        <v>
194</v>
      </c>
    </row>
    <row r="6" spans="1:12" s="85" customFormat="1" ht="18" customHeight="1">
      <c r="A6" s="94" t="s">
        <v>
4034</v>
      </c>
      <c r="B6" s="2833">
        <f>
SUM(C6:H6)</f>
        <v>
2985</v>
      </c>
      <c r="C6" s="22">
        <v>
1317</v>
      </c>
      <c r="D6" s="22">
        <v>
860</v>
      </c>
      <c r="E6" s="22">
        <v>
240</v>
      </c>
      <c r="F6" s="22">
        <v>
115</v>
      </c>
      <c r="G6" s="2440">
        <v>
440</v>
      </c>
      <c r="H6" s="85">
        <v>
13</v>
      </c>
    </row>
    <row r="7" spans="1:12" s="85" customFormat="1" ht="18" customHeight="1">
      <c r="A7" s="94">
        <v>
31</v>
      </c>
      <c r="B7" s="2833">
        <f>
SUM(C7:H7)</f>
        <v>
2972</v>
      </c>
      <c r="C7" s="22">
        <v>
1331</v>
      </c>
      <c r="D7" s="22">
        <v>
849</v>
      </c>
      <c r="E7" s="22">
        <v>
247</v>
      </c>
      <c r="F7" s="22">
        <v>
112</v>
      </c>
      <c r="G7" s="2440">
        <v>
420</v>
      </c>
      <c r="H7" s="85">
        <v>
13</v>
      </c>
    </row>
    <row r="8" spans="1:12" s="85" customFormat="1" ht="18" customHeight="1">
      <c r="A8" s="94" t="s">
        <v>
217</v>
      </c>
      <c r="B8" s="2833">
        <v>
2988</v>
      </c>
      <c r="C8" s="22">
        <v>
1348</v>
      </c>
      <c r="D8" s="22">
        <v>
861</v>
      </c>
      <c r="E8" s="22">
        <v>
255</v>
      </c>
      <c r="F8" s="22">
        <v>
112</v>
      </c>
      <c r="G8" s="2440">
        <v>
399</v>
      </c>
      <c r="H8" s="85">
        <v>
13</v>
      </c>
    </row>
    <row r="9" spans="1:12" s="85" customFormat="1" ht="18" customHeight="1">
      <c r="A9" s="94">
        <v>
3</v>
      </c>
      <c r="B9" s="2833">
        <v>
2990</v>
      </c>
      <c r="C9" s="22">
        <v>
1376</v>
      </c>
      <c r="D9" s="22">
        <v>
856</v>
      </c>
      <c r="E9" s="22">
        <v>
256</v>
      </c>
      <c r="F9" s="22">
        <v>
111</v>
      </c>
      <c r="G9" s="2440">
        <v>
380</v>
      </c>
      <c r="H9" s="85">
        <v>
11</v>
      </c>
    </row>
    <row r="10" spans="1:12" s="91" customFormat="1" ht="18" customHeight="1">
      <c r="A10" s="2482">
        <v>
4</v>
      </c>
      <c r="B10" s="3808">
        <f>
SUM(C10:H10)</f>
        <v>
3012</v>
      </c>
      <c r="C10" s="2484">
        <v>
1388</v>
      </c>
      <c r="D10" s="2484">
        <v>
891</v>
      </c>
      <c r="E10" s="2484">
        <v>
259</v>
      </c>
      <c r="F10" s="2484">
        <v>
116</v>
      </c>
      <c r="G10" s="2630">
        <v>
347</v>
      </c>
      <c r="H10" s="3809">
        <v>
11</v>
      </c>
    </row>
    <row r="11" spans="1:12" s="83" customFormat="1" ht="15" customHeight="1">
      <c r="A11" s="2614" t="s">
        <v>
9472</v>
      </c>
      <c r="B11" s="42"/>
      <c r="C11" s="42"/>
      <c r="D11" s="42"/>
      <c r="E11" s="42"/>
      <c r="F11" s="42"/>
      <c r="G11" s="49"/>
      <c r="H11" s="49"/>
      <c r="I11" s="49"/>
      <c r="J11" s="49"/>
      <c r="K11" s="49"/>
      <c r="L11" s="49"/>
    </row>
    <row r="12" spans="1:12" s="83" customFormat="1" ht="15" customHeight="1">
      <c r="A12" s="49" t="s">
        <v>
9473</v>
      </c>
      <c r="B12" s="42"/>
      <c r="C12" s="42"/>
      <c r="D12" s="42"/>
      <c r="E12" s="42"/>
      <c r="F12" s="42"/>
      <c r="G12" s="49"/>
      <c r="H12" s="49"/>
      <c r="I12" s="49"/>
      <c r="J12" s="49"/>
      <c r="K12" s="49"/>
      <c r="L12" s="49"/>
    </row>
    <row r="13" spans="1:12" s="105" customFormat="1" ht="15" customHeight="1">
      <c r="A13" s="2617" t="s">
        <v>
5178</v>
      </c>
      <c r="B13" s="106"/>
      <c r="C13" s="106"/>
      <c r="D13" s="106"/>
    </row>
  </sheetData>
  <mergeCells count="3">
    <mergeCell ref="A1:C1"/>
    <mergeCell ref="A2:C2"/>
    <mergeCell ref="A3:H3"/>
  </mergeCells>
  <phoneticPr fontId="25"/>
  <pageMargins left="0.70866141732283472" right="0.70866141732283472" top="0.74803149606299213" bottom="0.74803149606299213" header="0.31496062992125984" footer="0.31496062992125984"/>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pageSetUpPr fitToPage="1"/>
  </sheetPr>
  <dimension ref="A1:O14"/>
  <sheetViews>
    <sheetView zoomScaleNormal="100" zoomScaleSheetLayoutView="100" workbookViewId="0">
      <selection activeCell="B23" sqref="B23"/>
    </sheetView>
  </sheetViews>
  <sheetFormatPr defaultColWidth="9" defaultRowHeight="13.5"/>
  <cols>
    <col min="1" max="1" width="14.625" style="79" customWidth="1"/>
    <col min="2" max="2" width="8.625" style="78" customWidth="1"/>
    <col min="3" max="14" width="7.625" style="78" customWidth="1"/>
    <col min="15" max="15" width="11" style="78" customWidth="1"/>
    <col min="16" max="20" width="8.625" style="78" customWidth="1"/>
    <col min="21" max="16384" width="9" style="78"/>
  </cols>
  <sheetData>
    <row r="1" spans="1:15" s="1482" customFormat="1" ht="20.100000000000001" customHeight="1">
      <c r="A1" s="4569" t="str">
        <f>
HYPERLINK("#目次!A1","【目次に戻る】")</f>
        <v>
【目次に戻る】</v>
      </c>
      <c r="B1" s="4569"/>
      <c r="C1" s="4569"/>
      <c r="D1" s="2597"/>
      <c r="E1" s="2597"/>
      <c r="F1" s="2597"/>
      <c r="G1" s="2597"/>
      <c r="H1" s="2597"/>
      <c r="I1" s="2597"/>
      <c r="J1" s="2597"/>
    </row>
    <row r="2" spans="1:15" s="1482" customFormat="1" ht="20.100000000000001" customHeight="1">
      <c r="A2" s="4569" t="str">
        <f>
HYPERLINK("#業務所管課別目次!A1","【業務所管課別目次に戻る】")</f>
        <v>
【業務所管課別目次に戻る】</v>
      </c>
      <c r="B2" s="4569"/>
      <c r="C2" s="4569"/>
      <c r="D2" s="2597"/>
      <c r="E2" s="2597"/>
      <c r="F2" s="2597"/>
      <c r="G2" s="2597"/>
      <c r="H2" s="2597"/>
      <c r="I2" s="2597"/>
      <c r="J2" s="2597"/>
    </row>
    <row r="3" spans="1:15" s="102" customFormat="1" ht="20.100000000000001" customHeight="1">
      <c r="A3" s="5695" t="s">
        <v>
5186</v>
      </c>
      <c r="B3" s="5695"/>
      <c r="C3" s="5695"/>
      <c r="D3" s="5695"/>
      <c r="E3" s="5695"/>
      <c r="F3" s="5695"/>
      <c r="G3" s="5695"/>
      <c r="H3" s="5695"/>
      <c r="I3" s="5695"/>
      <c r="J3" s="5695"/>
      <c r="K3" s="5695"/>
      <c r="L3" s="5695"/>
      <c r="M3" s="5695"/>
      <c r="N3" s="5695"/>
      <c r="O3" s="5695"/>
    </row>
    <row r="4" spans="1:15" s="82" customFormat="1" ht="15" customHeight="1" thickBot="1">
      <c r="A4" s="2617"/>
      <c r="B4" s="49"/>
      <c r="C4" s="49"/>
      <c r="D4" s="49"/>
      <c r="E4" s="49"/>
      <c r="F4" s="49"/>
      <c r="G4" s="49"/>
      <c r="H4" s="49"/>
      <c r="O4" s="42" t="s">
        <v>
5444</v>
      </c>
    </row>
    <row r="5" spans="1:15" s="85" customFormat="1" ht="18" customHeight="1" thickTop="1">
      <c r="A5" s="4605" t="s">
        <v>
9024</v>
      </c>
      <c r="B5" s="4682" t="s">
        <v>
4353</v>
      </c>
      <c r="C5" s="5698" t="s">
        <v>
5187</v>
      </c>
      <c r="D5" s="4579"/>
      <c r="E5" s="4579" t="s">
        <v>
5188</v>
      </c>
      <c r="F5" s="4579"/>
      <c r="G5" s="4579" t="s">
        <v>
5189</v>
      </c>
      <c r="H5" s="4579"/>
      <c r="I5" s="4579" t="s">
        <v>
5190</v>
      </c>
      <c r="J5" s="4579"/>
      <c r="K5" s="4579" t="s">
        <v>
5191</v>
      </c>
      <c r="L5" s="4579"/>
      <c r="M5" s="4579" t="s">
        <v>
5192</v>
      </c>
      <c r="N5" s="4603"/>
      <c r="O5" s="5696" t="s">
        <v>
5193</v>
      </c>
    </row>
    <row r="6" spans="1:15" s="85" customFormat="1" ht="18" customHeight="1">
      <c r="A6" s="5227"/>
      <c r="B6" s="4683"/>
      <c r="C6" s="409" t="s">
        <v>
5194</v>
      </c>
      <c r="D6" s="3490" t="s">
        <v>
5195</v>
      </c>
      <c r="E6" s="3490" t="s">
        <v>
5194</v>
      </c>
      <c r="F6" s="3490" t="s">
        <v>
5195</v>
      </c>
      <c r="G6" s="3490" t="s">
        <v>
5194</v>
      </c>
      <c r="H6" s="3490" t="s">
        <v>
5195</v>
      </c>
      <c r="I6" s="3490" t="s">
        <v>
5194</v>
      </c>
      <c r="J6" s="3490" t="s">
        <v>
5195</v>
      </c>
      <c r="K6" s="3490" t="s">
        <v>
5194</v>
      </c>
      <c r="L6" s="3490" t="s">
        <v>
5195</v>
      </c>
      <c r="M6" s="3490" t="s">
        <v>
5194</v>
      </c>
      <c r="N6" s="3492" t="s">
        <v>
5195</v>
      </c>
      <c r="O6" s="5697"/>
    </row>
    <row r="7" spans="1:15" s="56" customFormat="1" ht="18" customHeight="1">
      <c r="A7" s="71"/>
      <c r="B7" s="70" t="s">
        <v>
4</v>
      </c>
      <c r="C7" s="69" t="s">
        <v>
3303</v>
      </c>
      <c r="D7" s="67" t="s">
        <v>
2216</v>
      </c>
      <c r="E7" s="69" t="s">
        <v>
3303</v>
      </c>
      <c r="F7" s="67" t="s">
        <v>
2216</v>
      </c>
      <c r="G7" s="69" t="s">
        <v>
3303</v>
      </c>
      <c r="H7" s="67" t="s">
        <v>
2216</v>
      </c>
      <c r="I7" s="69" t="s">
        <v>
3303</v>
      </c>
      <c r="J7" s="67" t="s">
        <v>
2216</v>
      </c>
      <c r="K7" s="69" t="s">
        <v>
3303</v>
      </c>
      <c r="L7" s="67" t="s">
        <v>
2216</v>
      </c>
      <c r="M7" s="69" t="s">
        <v>
3303</v>
      </c>
      <c r="N7" s="67" t="s">
        <v>
2216</v>
      </c>
      <c r="O7" s="2834" t="s">
        <v>
5196</v>
      </c>
    </row>
    <row r="8" spans="1:15" s="85" customFormat="1" ht="18" customHeight="1">
      <c r="A8" s="94" t="s">
        <v>
4034</v>
      </c>
      <c r="B8" s="2838">
        <v>
2985</v>
      </c>
      <c r="C8" s="23">
        <v>
1</v>
      </c>
      <c r="D8" s="2354">
        <f>
ROUND(C8/$B8*100,1)</f>
        <v>
0</v>
      </c>
      <c r="E8" s="23">
        <v>
576</v>
      </c>
      <c r="F8" s="2354">
        <f>
ROUND(E8/$B8*100,1)</f>
        <v>
19.3</v>
      </c>
      <c r="G8" s="23">
        <v>
557</v>
      </c>
      <c r="H8" s="2354">
        <f>
ROUND(G8/$B8*100,1)</f>
        <v>
18.7</v>
      </c>
      <c r="I8" s="23">
        <v>
756</v>
      </c>
      <c r="J8" s="2354">
        <f>
ROUND(I8/$B8*100,1)</f>
        <v>
25.3</v>
      </c>
      <c r="K8" s="2836">
        <v>
989</v>
      </c>
      <c r="L8" s="2354">
        <f>
ROUND(K8/$B8*100,1)</f>
        <v>
33.1</v>
      </c>
      <c r="M8" s="2549">
        <v>
106</v>
      </c>
      <c r="N8" s="2354">
        <f>
ROUND(M8/$B8*100,1)</f>
        <v>
3.6</v>
      </c>
      <c r="O8" s="2835">
        <v>
42.9</v>
      </c>
    </row>
    <row r="9" spans="1:15" s="85" customFormat="1" ht="18" customHeight="1">
      <c r="A9" s="94">
        <v>
31</v>
      </c>
      <c r="B9" s="2838">
        <v>
2972</v>
      </c>
      <c r="C9" s="23">
        <v>
7</v>
      </c>
      <c r="D9" s="2354">
        <f>
ROUND(C9/$B9*100,1)</f>
        <v>
0.2</v>
      </c>
      <c r="E9" s="23">
        <v>
596</v>
      </c>
      <c r="F9" s="2354">
        <f>
ROUND(E9/$B9*100,1)</f>
        <v>
20.100000000000001</v>
      </c>
      <c r="G9" s="23">
        <v>
580</v>
      </c>
      <c r="H9" s="2354">
        <f>
ROUND(G9/$B9*100,1)</f>
        <v>
19.5</v>
      </c>
      <c r="I9" s="23">
        <v>
735</v>
      </c>
      <c r="J9" s="2354">
        <f>
ROUND(I9/$B9*100,1)</f>
        <v>
24.7</v>
      </c>
      <c r="K9" s="2836">
        <v>
928</v>
      </c>
      <c r="L9" s="2354">
        <f>
ROUND(K9/$B9*100,1)</f>
        <v>
31.2</v>
      </c>
      <c r="M9" s="2549">
        <v>
126</v>
      </c>
      <c r="N9" s="2354">
        <f>
ROUND(M9/$B9*100,1)</f>
        <v>
4.2</v>
      </c>
      <c r="O9" s="2835">
        <v>
42.5</v>
      </c>
    </row>
    <row r="10" spans="1:15" s="85" customFormat="1" ht="18" customHeight="1">
      <c r="A10" s="94" t="s">
        <v>
217</v>
      </c>
      <c r="B10" s="2838">
        <v>
2988</v>
      </c>
      <c r="C10" s="23">
        <v>
8</v>
      </c>
      <c r="D10" s="2354">
        <f>
ROUND(C10/$B10*100,1)</f>
        <v>
0.3</v>
      </c>
      <c r="E10" s="23">
        <v>
652</v>
      </c>
      <c r="F10" s="2354">
        <f>
ROUND(E10/$B10*100,1)</f>
        <v>
21.8</v>
      </c>
      <c r="G10" s="23">
        <v>
595</v>
      </c>
      <c r="H10" s="2354">
        <f>
ROUND(G10/$B10*100,1)</f>
        <v>
19.899999999999999</v>
      </c>
      <c r="I10" s="23">
        <v>
692</v>
      </c>
      <c r="J10" s="2354">
        <f>
ROUND(I10/$B10*100,1)</f>
        <v>
23.2</v>
      </c>
      <c r="K10" s="2836">
        <v>
899</v>
      </c>
      <c r="L10" s="2354">
        <f>
ROUND(K10/$B10*100,1)</f>
        <v>
30.1</v>
      </c>
      <c r="M10" s="2549">
        <v>
142</v>
      </c>
      <c r="N10" s="2354">
        <f>
ROUND(M10/$B10*100,1)</f>
        <v>
4.8</v>
      </c>
      <c r="O10" s="2835">
        <v>
42.1</v>
      </c>
    </row>
    <row r="11" spans="1:15" s="85" customFormat="1" ht="18" customHeight="1">
      <c r="A11" s="94">
        <v>
3</v>
      </c>
      <c r="B11" s="2838">
        <v>
2990</v>
      </c>
      <c r="C11" s="23">
        <v>
9</v>
      </c>
      <c r="D11" s="2354">
        <f>
ROUND(C11/$B11*100,1)</f>
        <v>
0.3</v>
      </c>
      <c r="E11" s="23">
        <v>
688</v>
      </c>
      <c r="F11" s="2354">
        <f>
ROUND(E11/$B11*100,1)</f>
        <v>
23</v>
      </c>
      <c r="G11" s="23">
        <v>
631</v>
      </c>
      <c r="H11" s="2354">
        <f>
ROUND(G11/$B11*100,1)</f>
        <v>
21.1</v>
      </c>
      <c r="I11" s="23">
        <v>
659</v>
      </c>
      <c r="J11" s="2354">
        <f>
ROUND(I11/$B11*100,1)</f>
        <v>
22</v>
      </c>
      <c r="K11" s="2836">
        <v>
850</v>
      </c>
      <c r="L11" s="2354">
        <f>
ROUND(K11/$B11*100,1)</f>
        <v>
28.4</v>
      </c>
      <c r="M11" s="2549">
        <v>
153</v>
      </c>
      <c r="N11" s="2354">
        <f>
ROUND(M11/$B11*100,1)</f>
        <v>
5.0999999999999996</v>
      </c>
      <c r="O11" s="2835">
        <v>
41.6</v>
      </c>
    </row>
    <row r="12" spans="1:15" s="91" customFormat="1" ht="18" customHeight="1">
      <c r="A12" s="2482">
        <v>
4</v>
      </c>
      <c r="B12" s="3810">
        <f>
SUM(M12,K12,I12,G12,E12,C12)</f>
        <v>
3012</v>
      </c>
      <c r="C12" s="3811">
        <v>
6</v>
      </c>
      <c r="D12" s="3812">
        <f>
ROUND(C12/$B12*100,1)</f>
        <v>
0.2</v>
      </c>
      <c r="E12" s="3811">
        <v>
717</v>
      </c>
      <c r="F12" s="3812">
        <f>
ROUND(E12/$B12*100,1)</f>
        <v>
23.8</v>
      </c>
      <c r="G12" s="3811">
        <v>
682</v>
      </c>
      <c r="H12" s="3812">
        <f>
ROUND(G12/$B12*100,1)</f>
        <v>
22.6</v>
      </c>
      <c r="I12" s="3811">
        <v>
615</v>
      </c>
      <c r="J12" s="3812">
        <f>
ROUND(I12/$B12*100,1)</f>
        <v>
20.399999999999999</v>
      </c>
      <c r="K12" s="3813">
        <v>
835</v>
      </c>
      <c r="L12" s="3812">
        <f>
ROUND(K12/$B12*100,1)</f>
        <v>
27.7</v>
      </c>
      <c r="M12" s="3814">
        <v>
157</v>
      </c>
      <c r="N12" s="3812">
        <f>
ROUND(M12/$B12*100,1)</f>
        <v>
5.2</v>
      </c>
      <c r="O12" s="3815">
        <v>
41.3</v>
      </c>
    </row>
    <row r="13" spans="1:15" s="83" customFormat="1" ht="15" customHeight="1">
      <c r="A13" s="2614" t="s">
        <v>
5185</v>
      </c>
      <c r="B13" s="42"/>
      <c r="C13" s="42"/>
      <c r="D13" s="42"/>
      <c r="E13" s="42"/>
      <c r="F13" s="42"/>
      <c r="G13" s="49"/>
      <c r="H13" s="49"/>
      <c r="I13" s="49"/>
      <c r="J13" s="49"/>
      <c r="K13" s="49"/>
      <c r="L13" s="49"/>
    </row>
    <row r="14" spans="1:15" s="105" customFormat="1" ht="15" customHeight="1">
      <c r="A14" s="2617" t="s">
        <v>
5178</v>
      </c>
      <c r="B14" s="106"/>
      <c r="C14" s="106"/>
      <c r="D14" s="106"/>
      <c r="E14" s="106"/>
      <c r="F14" s="106"/>
    </row>
  </sheetData>
  <mergeCells count="12">
    <mergeCell ref="M5:N5"/>
    <mergeCell ref="O5:O6"/>
    <mergeCell ref="A1:C1"/>
    <mergeCell ref="A2:C2"/>
    <mergeCell ref="A3:O3"/>
    <mergeCell ref="A5:A6"/>
    <mergeCell ref="B5:B6"/>
    <mergeCell ref="C5:D5"/>
    <mergeCell ref="E5:F5"/>
    <mergeCell ref="G5:H5"/>
    <mergeCell ref="I5:J5"/>
    <mergeCell ref="K5:L5"/>
  </mergeCells>
  <phoneticPr fontId="25"/>
  <pageMargins left="0.70866141732283472" right="0.70866141732283472" top="0.74803149606299213" bottom="0.74803149606299213" header="0.31496062992125984" footer="0.3149606299212598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pageSetUpPr fitToPage="1"/>
  </sheetPr>
  <dimension ref="A1:AA34"/>
  <sheetViews>
    <sheetView zoomScaleNormal="100" zoomScaleSheetLayoutView="100" workbookViewId="0">
      <selection activeCell="B23" sqref="B23"/>
    </sheetView>
  </sheetViews>
  <sheetFormatPr defaultRowHeight="14.25"/>
  <cols>
    <col min="1" max="1" width="20.625" style="24" customWidth="1"/>
    <col min="2" max="6" width="17.625" style="24" customWidth="1"/>
    <col min="7" max="7" width="15.625" style="24" customWidth="1"/>
    <col min="8" max="16384" width="9" style="24"/>
  </cols>
  <sheetData>
    <row r="1" spans="1:27" s="1482" customFormat="1" ht="20.100000000000001" customHeight="1">
      <c r="A1" s="4569" t="str">
        <f>
HYPERLINK("#目次!A1","【目次に戻る】")</f>
        <v>
【目次に戻る】</v>
      </c>
      <c r="B1" s="4569"/>
      <c r="C1" s="4569"/>
      <c r="D1" s="4569"/>
      <c r="E1" s="1495"/>
      <c r="F1" s="3873"/>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1495"/>
      <c r="F2" s="3873"/>
      <c r="G2" s="1495"/>
      <c r="H2" s="1495"/>
      <c r="I2" s="1495"/>
      <c r="J2" s="1495"/>
      <c r="K2" s="1495"/>
      <c r="L2" s="1495"/>
      <c r="M2" s="1495"/>
      <c r="N2" s="1495"/>
      <c r="O2" s="1495"/>
      <c r="P2" s="1495"/>
      <c r="Q2" s="1495"/>
      <c r="R2" s="1495"/>
      <c r="S2" s="1495"/>
      <c r="T2" s="1495"/>
      <c r="U2" s="1495"/>
      <c r="V2" s="1495"/>
      <c r="W2" s="1495"/>
      <c r="X2" s="1495"/>
      <c r="Y2" s="1495"/>
      <c r="Z2" s="1495"/>
      <c r="AA2" s="1495"/>
    </row>
    <row r="3" spans="1:27" s="1547" customFormat="1" ht="26.1" customHeight="1">
      <c r="A3" s="4574" t="s">
        <v>
9402</v>
      </c>
      <c r="B3" s="4574"/>
      <c r="C3" s="4574"/>
      <c r="D3" s="4574"/>
      <c r="E3" s="4574"/>
      <c r="F3" s="4574"/>
      <c r="G3" s="4574"/>
    </row>
    <row r="4" spans="1:27" s="83" customFormat="1" ht="15" customHeight="1"/>
    <row r="5" spans="1:27" s="83" customFormat="1" ht="15" customHeight="1" thickBot="1">
      <c r="A5" s="83" t="s">
        <v>
9283</v>
      </c>
      <c r="G5" s="99" t="s">
        <v>
9265</v>
      </c>
    </row>
    <row r="6" spans="1:27" ht="18" customHeight="1" thickTop="1">
      <c r="A6" s="4575" t="s">
        <v>
3549</v>
      </c>
      <c r="B6" s="4579" t="s">
        <v>
1901</v>
      </c>
      <c r="C6" s="4579" t="s">
        <v>
1900</v>
      </c>
      <c r="D6" s="4579" t="s">
        <v>
3548</v>
      </c>
      <c r="E6" s="4579" t="s">
        <v>
18</v>
      </c>
      <c r="F6" s="4579" t="s">
        <v>
5197</v>
      </c>
      <c r="G6" s="4603"/>
    </row>
    <row r="7" spans="1:27" ht="18" customHeight="1">
      <c r="A7" s="4576"/>
      <c r="B7" s="4580"/>
      <c r="C7" s="4580"/>
      <c r="D7" s="4580"/>
      <c r="E7" s="4580"/>
      <c r="F7" s="3876" t="s">
        <v>
9400</v>
      </c>
      <c r="G7" s="3878" t="s">
        <v>
9401</v>
      </c>
    </row>
    <row r="8" spans="1:27" s="83" customFormat="1" ht="18" customHeight="1">
      <c r="A8" s="1929"/>
      <c r="B8" s="2234" t="s">
        <v>
9399</v>
      </c>
      <c r="C8" s="2234" t="s">
        <v>
9399</v>
      </c>
      <c r="D8" s="2234" t="s">
        <v>
9399</v>
      </c>
      <c r="E8" s="2234" t="s">
        <v>
9399</v>
      </c>
      <c r="F8" s="2234" t="s">
        <v>
9399</v>
      </c>
      <c r="G8" s="2234" t="s">
        <v>
282</v>
      </c>
    </row>
    <row r="9" spans="1:27" s="277" customFormat="1" ht="18" customHeight="1">
      <c r="A9" s="2173" t="s">
        <v>
23</v>
      </c>
      <c r="B9" s="2171">
        <v>
64367</v>
      </c>
      <c r="C9" s="2171">
        <v>
64322</v>
      </c>
      <c r="D9" s="2171">
        <v>
64683</v>
      </c>
      <c r="E9" s="1378">
        <v>
64929</v>
      </c>
      <c r="F9" s="1378">
        <v>
64894</v>
      </c>
      <c r="G9" s="3961">
        <f t="shared" ref="G9:G30" si="0">
ROUND((F9-E9)/E9*100,1)</f>
        <v>
-0.1</v>
      </c>
    </row>
    <row r="10" spans="1:27" ht="18" customHeight="1">
      <c r="A10" s="1528" t="s">
        <v>
3488</v>
      </c>
      <c r="B10" s="1660">
        <v>
1080</v>
      </c>
      <c r="C10" s="1660">
        <v>
1080</v>
      </c>
      <c r="D10" s="2174">
        <v>
1320</v>
      </c>
      <c r="E10" s="1553">
        <v>
1320</v>
      </c>
      <c r="F10" s="1553">
        <v>
1320</v>
      </c>
      <c r="G10" s="3961">
        <f t="shared" si="0"/>
        <v>
0</v>
      </c>
    </row>
    <row r="11" spans="1:27" ht="18" customHeight="1">
      <c r="A11" s="1528" t="s">
        <v>
3487</v>
      </c>
      <c r="B11" s="1660">
        <v>
1808</v>
      </c>
      <c r="C11" s="1660">
        <v>
1808</v>
      </c>
      <c r="D11" s="2174">
        <v>
1808</v>
      </c>
      <c r="E11" s="1553">
        <v>
1808</v>
      </c>
      <c r="F11" s="1553">
        <v>
1808</v>
      </c>
      <c r="G11" s="3961">
        <f t="shared" si="0"/>
        <v>
0</v>
      </c>
    </row>
    <row r="12" spans="1:27" ht="18" customHeight="1">
      <c r="A12" s="1528" t="s">
        <v>
3486</v>
      </c>
      <c r="B12" s="1660">
        <v>
2160</v>
      </c>
      <c r="C12" s="1660">
        <v>
2160</v>
      </c>
      <c r="D12" s="2174">
        <v>
2160</v>
      </c>
      <c r="E12" s="1553">
        <v>
2160</v>
      </c>
      <c r="F12" s="1553">
        <v>
2180</v>
      </c>
      <c r="G12" s="3961">
        <f t="shared" si="0"/>
        <v>
0.9</v>
      </c>
    </row>
    <row r="13" spans="1:27" ht="18" customHeight="1">
      <c r="A13" s="1528" t="s">
        <v>
840</v>
      </c>
      <c r="B13" s="1660">
        <v>
2727</v>
      </c>
      <c r="C13" s="1660">
        <v>
2725</v>
      </c>
      <c r="D13" s="2174">
        <v>
2760</v>
      </c>
      <c r="E13" s="1553">
        <v>
2763</v>
      </c>
      <c r="F13" s="1553">
        <v>
2774</v>
      </c>
      <c r="G13" s="3961">
        <f t="shared" si="0"/>
        <v>
0.4</v>
      </c>
    </row>
    <row r="14" spans="1:27" ht="18" customHeight="1">
      <c r="A14" s="1528" t="s">
        <v>
3485</v>
      </c>
      <c r="B14" s="1660">
        <v>
1815</v>
      </c>
      <c r="C14" s="1660">
        <v>
1818</v>
      </c>
      <c r="D14" s="2174">
        <v>
1818</v>
      </c>
      <c r="E14" s="1553">
        <v>
1823</v>
      </c>
      <c r="F14" s="1553">
        <v>
1900</v>
      </c>
      <c r="G14" s="3961">
        <f t="shared" si="0"/>
        <v>
4.2</v>
      </c>
    </row>
    <row r="15" spans="1:27" ht="18" customHeight="1">
      <c r="A15" s="1528" t="s">
        <v>
3484</v>
      </c>
      <c r="B15" s="1660">
        <v>
2266</v>
      </c>
      <c r="C15" s="1660">
        <v>
2266</v>
      </c>
      <c r="D15" s="2174">
        <v>
2266</v>
      </c>
      <c r="E15" s="1553">
        <v>
2266</v>
      </c>
      <c r="F15" s="1553">
        <v>
2266</v>
      </c>
      <c r="G15" s="3961">
        <f t="shared" si="0"/>
        <v>
0</v>
      </c>
    </row>
    <row r="16" spans="1:27" ht="18" customHeight="1">
      <c r="A16" s="1528" t="s">
        <v>
3483</v>
      </c>
      <c r="B16" s="1660">
        <v>
1865</v>
      </c>
      <c r="C16" s="1660">
        <v>
1865</v>
      </c>
      <c r="D16" s="2174">
        <v>
1865</v>
      </c>
      <c r="E16" s="1553">
        <v>
1865</v>
      </c>
      <c r="F16" s="1553">
        <v>
1865</v>
      </c>
      <c r="G16" s="3961">
        <f t="shared" si="0"/>
        <v>
0</v>
      </c>
    </row>
    <row r="17" spans="1:7" ht="18" customHeight="1">
      <c r="A17" s="1528" t="s">
        <v>
3482</v>
      </c>
      <c r="B17" s="1660">
        <v>
2970</v>
      </c>
      <c r="C17" s="1660">
        <v>
2970</v>
      </c>
      <c r="D17" s="2174">
        <v>
2970</v>
      </c>
      <c r="E17" s="1553">
        <v>
2970</v>
      </c>
      <c r="F17" s="1553">
        <v>
2970</v>
      </c>
      <c r="G17" s="3961">
        <f t="shared" si="0"/>
        <v>
0</v>
      </c>
    </row>
    <row r="18" spans="1:7" ht="18" customHeight="1">
      <c r="A18" s="1528" t="s">
        <v>
3481</v>
      </c>
      <c r="B18" s="1660">
        <v>
2475</v>
      </c>
      <c r="C18" s="1660">
        <v>
2480</v>
      </c>
      <c r="D18" s="2174">
        <v>
2489</v>
      </c>
      <c r="E18" s="1553">
        <v>
2503</v>
      </c>
      <c r="F18" s="1553">
        <v>
2541</v>
      </c>
      <c r="G18" s="3961">
        <f t="shared" si="0"/>
        <v>
1.5</v>
      </c>
    </row>
    <row r="19" spans="1:7" ht="18" customHeight="1">
      <c r="A19" s="1528" t="s">
        <v>
3480</v>
      </c>
      <c r="B19" s="1660">
        <v>
2363</v>
      </c>
      <c r="C19" s="1660">
        <v>
2363</v>
      </c>
      <c r="D19" s="2174">
        <v>
2363</v>
      </c>
      <c r="E19" s="1553">
        <v>
2363</v>
      </c>
      <c r="F19" s="1553">
        <v>
2363</v>
      </c>
      <c r="G19" s="3961">
        <f t="shared" si="0"/>
        <v>
0</v>
      </c>
    </row>
    <row r="20" spans="1:7" ht="18" customHeight="1">
      <c r="A20" s="1528" t="s">
        <v>
3479</v>
      </c>
      <c r="B20" s="1660">
        <v>
4135</v>
      </c>
      <c r="C20" s="1660">
        <v>
4135</v>
      </c>
      <c r="D20" s="2174">
        <v>
4135</v>
      </c>
      <c r="E20" s="1553">
        <v>
4135</v>
      </c>
      <c r="F20" s="1553">
        <v>
4135</v>
      </c>
      <c r="G20" s="3961">
        <f t="shared" si="0"/>
        <v>
0</v>
      </c>
    </row>
    <row r="21" spans="1:7" ht="18" customHeight="1">
      <c r="A21" s="1528" t="s">
        <v>
3478</v>
      </c>
      <c r="B21" s="1660">
        <v>
4925</v>
      </c>
      <c r="C21" s="1660">
        <v>
4925</v>
      </c>
      <c r="D21" s="2174">
        <v>
4925</v>
      </c>
      <c r="E21" s="1553">
        <v>
4925</v>
      </c>
      <c r="F21" s="1553">
        <v>
4925</v>
      </c>
      <c r="G21" s="3961">
        <f t="shared" si="0"/>
        <v>
0</v>
      </c>
    </row>
    <row r="22" spans="1:7" ht="18" customHeight="1">
      <c r="A22" s="1528" t="s">
        <v>
3477</v>
      </c>
      <c r="B22" s="1660">
        <v>
2510</v>
      </c>
      <c r="C22" s="1660">
        <v>
2510</v>
      </c>
      <c r="D22" s="2174">
        <v>
2510</v>
      </c>
      <c r="E22" s="1553">
        <v>
2510</v>
      </c>
      <c r="F22" s="1553">
        <v>
2510</v>
      </c>
      <c r="G22" s="3961">
        <f t="shared" si="0"/>
        <v>
0</v>
      </c>
    </row>
    <row r="23" spans="1:7" ht="18" customHeight="1">
      <c r="A23" s="1528" t="s">
        <v>
3476</v>
      </c>
      <c r="B23" s="1660">
        <v>
2000</v>
      </c>
      <c r="C23" s="1660">
        <v>
2000</v>
      </c>
      <c r="D23" s="2174">
        <v>
2000</v>
      </c>
      <c r="E23" s="1553">
        <v>
2000</v>
      </c>
      <c r="F23" s="1553">
        <v>
2000</v>
      </c>
      <c r="G23" s="3961">
        <f t="shared" si="0"/>
        <v>
0</v>
      </c>
    </row>
    <row r="24" spans="1:7" ht="18" customHeight="1">
      <c r="A24" s="1528" t="s">
        <v>
3475</v>
      </c>
      <c r="B24" s="1660">
        <v>
3649</v>
      </c>
      <c r="C24" s="1660">
        <v>
3649</v>
      </c>
      <c r="D24" s="2174">
        <v>
3649</v>
      </c>
      <c r="E24" s="1553">
        <v>
3649</v>
      </c>
      <c r="F24" s="1553">
        <v>
3649</v>
      </c>
      <c r="G24" s="3961">
        <f t="shared" si="0"/>
        <v>
0</v>
      </c>
    </row>
    <row r="25" spans="1:7" ht="18" customHeight="1">
      <c r="A25" s="1528" t="s">
        <v>
3474</v>
      </c>
      <c r="B25" s="1660">
        <v>
2053</v>
      </c>
      <c r="C25" s="1660">
        <v>
2053</v>
      </c>
      <c r="D25" s="2174">
        <v>
2053</v>
      </c>
      <c r="E25" s="1553">
        <v>
2053</v>
      </c>
      <c r="F25" s="1553">
        <v>
2053</v>
      </c>
      <c r="G25" s="3961">
        <f t="shared" si="0"/>
        <v>
0</v>
      </c>
    </row>
    <row r="26" spans="1:7" ht="18" customHeight="1">
      <c r="A26" s="1528" t="s">
        <v>
3473</v>
      </c>
      <c r="B26" s="1660">
        <v>
2527</v>
      </c>
      <c r="C26" s="1660">
        <v>
2527</v>
      </c>
      <c r="D26" s="2174">
        <v>
2557</v>
      </c>
      <c r="E26" s="1553">
        <v>
2683</v>
      </c>
      <c r="F26" s="1553">
        <v>
2683</v>
      </c>
      <c r="G26" s="3961">
        <f t="shared" si="0"/>
        <v>
0</v>
      </c>
    </row>
    <row r="27" spans="1:7" ht="18" customHeight="1">
      <c r="A27" s="1528" t="s">
        <v>
3472</v>
      </c>
      <c r="B27" s="1660">
        <v>
1562</v>
      </c>
      <c r="C27" s="1660">
        <v>
1590</v>
      </c>
      <c r="D27" s="2174">
        <v>
1624</v>
      </c>
      <c r="E27" s="1553">
        <v>
1686</v>
      </c>
      <c r="F27" s="1553">
        <v>
1686</v>
      </c>
      <c r="G27" s="3961">
        <f t="shared" si="0"/>
        <v>
0</v>
      </c>
    </row>
    <row r="28" spans="1:7" ht="18" customHeight="1">
      <c r="A28" s="1528" t="s">
        <v>
3471</v>
      </c>
      <c r="B28" s="1660">
        <v>
3476</v>
      </c>
      <c r="C28" s="1660">
        <v>
3476</v>
      </c>
      <c r="D28" s="2174">
        <v>
3476</v>
      </c>
      <c r="E28" s="1553">
        <v>
3476</v>
      </c>
      <c r="F28" s="1553">
        <v>
3476</v>
      </c>
      <c r="G28" s="3961">
        <f t="shared" si="0"/>
        <v>
0</v>
      </c>
    </row>
    <row r="29" spans="1:7" ht="18" customHeight="1">
      <c r="A29" s="1528" t="s">
        <v>
3470</v>
      </c>
      <c r="B29" s="1660">
        <v>
4758</v>
      </c>
      <c r="C29" s="1660">
        <v>
4736</v>
      </c>
      <c r="D29" s="2174">
        <v>
4736</v>
      </c>
      <c r="E29" s="1553">
        <v>
4736</v>
      </c>
      <c r="F29" s="1553">
        <v>
4537</v>
      </c>
      <c r="G29" s="3961">
        <f t="shared" si="0"/>
        <v>
-4.2</v>
      </c>
    </row>
    <row r="30" spans="1:7" ht="18" customHeight="1">
      <c r="A30" s="1528" t="s">
        <v>
3469</v>
      </c>
      <c r="B30" s="1660">
        <v>
3253</v>
      </c>
      <c r="C30" s="1660">
        <v>
3226</v>
      </c>
      <c r="D30" s="2174">
        <v>
3239</v>
      </c>
      <c r="E30" s="1553">
        <v>
3275</v>
      </c>
      <c r="F30" s="1553">
        <v>
3293</v>
      </c>
      <c r="G30" s="3961">
        <f t="shared" si="0"/>
        <v>
0.5</v>
      </c>
    </row>
    <row r="31" spans="1:7" s="277" customFormat="1" ht="18" customHeight="1">
      <c r="A31" s="2173" t="s">
        <v>
2142</v>
      </c>
      <c r="B31" s="2171">
        <v>
3120</v>
      </c>
      <c r="C31" s="2171">
        <v>
3090</v>
      </c>
      <c r="D31" s="2172">
        <v>
3090</v>
      </c>
      <c r="E31" s="1378">
        <v>
3090</v>
      </c>
      <c r="F31" s="1378">
        <v>
3090</v>
      </c>
      <c r="G31" s="3960">
        <f>
ROUND((F31-E31)/E31*100,1)</f>
        <v>
0</v>
      </c>
    </row>
    <row r="32" spans="1:7" ht="18" customHeight="1">
      <c r="A32" s="1523" t="s">
        <v>
3468</v>
      </c>
      <c r="B32" s="1692">
        <v>
4870</v>
      </c>
      <c r="C32" s="1692">
        <v>
4870</v>
      </c>
      <c r="D32" s="2170">
        <v>
4870</v>
      </c>
      <c r="E32" s="479">
        <v>
4870</v>
      </c>
      <c r="F32" s="3959">
        <v>
4870</v>
      </c>
      <c r="G32" s="3961">
        <f t="shared" ref="G32" si="1">
ROUND((F32-E32)/E32*100,1)</f>
        <v>
0</v>
      </c>
    </row>
    <row r="33" spans="1:7" s="83" customFormat="1" ht="15" customHeight="1">
      <c r="A33" s="83" t="s">
        <v>
3547</v>
      </c>
      <c r="G33" s="2169"/>
    </row>
    <row r="34" spans="1:7" s="83" customFormat="1" ht="15" customHeight="1">
      <c r="A34" s="83" t="s">
        <v>
3467</v>
      </c>
      <c r="G34" s="49"/>
    </row>
  </sheetData>
  <mergeCells count="9">
    <mergeCell ref="A3:G3"/>
    <mergeCell ref="A1:D1"/>
    <mergeCell ref="A2:D2"/>
    <mergeCell ref="F6:G6"/>
    <mergeCell ref="E6:E7"/>
    <mergeCell ref="D6:D7"/>
    <mergeCell ref="C6:C7"/>
    <mergeCell ref="B6:B7"/>
    <mergeCell ref="A6:A7"/>
  </mergeCells>
  <phoneticPr fontId="25"/>
  <pageMargins left="0.70866141732283472" right="0.70866141732283472" top="0.74803149606299213" bottom="0.74803149606299213" header="0.31496062992125984" footer="0.31496062992125984"/>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pageSetUpPr fitToPage="1"/>
  </sheetPr>
  <dimension ref="A1:H11"/>
  <sheetViews>
    <sheetView zoomScaleNormal="100" zoomScaleSheetLayoutView="100" workbookViewId="0">
      <selection activeCell="B23" sqref="B23"/>
    </sheetView>
  </sheetViews>
  <sheetFormatPr defaultColWidth="9" defaultRowHeight="13.5"/>
  <cols>
    <col min="1" max="1" width="33.625" style="79" customWidth="1"/>
    <col min="2" max="5" width="6.625" style="3028" customWidth="1"/>
    <col min="6" max="6" width="15.625" style="3028" customWidth="1"/>
    <col min="7" max="8" width="25.625" style="78" customWidth="1"/>
    <col min="9" max="16384" width="9" style="78"/>
  </cols>
  <sheetData>
    <row r="1" spans="1:8" s="1482" customFormat="1" ht="20.100000000000001" customHeight="1">
      <c r="A1" s="4569" t="str">
        <f>
HYPERLINK("#目次!A1","【目次に戻る】")</f>
        <v>
【目次に戻る】</v>
      </c>
      <c r="B1" s="4569"/>
      <c r="C1" s="4569"/>
      <c r="D1" s="4569"/>
      <c r="E1" s="3040"/>
      <c r="F1" s="3040"/>
    </row>
    <row r="2" spans="1:8" s="1482" customFormat="1" ht="20.100000000000001" customHeight="1">
      <c r="A2" s="4569" t="str">
        <f>
HYPERLINK("#業務所管課別目次!A1","【業務所管課別目次に戻る】")</f>
        <v>
【業務所管課別目次に戻る】</v>
      </c>
      <c r="B2" s="4569"/>
      <c r="C2" s="4569"/>
      <c r="D2" s="4569"/>
      <c r="E2" s="3040"/>
      <c r="F2" s="3040"/>
    </row>
    <row r="3" spans="1:8" ht="26.1" customHeight="1">
      <c r="A3" s="4574" t="s">
        <v>
9485</v>
      </c>
      <c r="B3" s="4574"/>
      <c r="C3" s="4574"/>
      <c r="D3" s="4574"/>
      <c r="E3" s="4574"/>
      <c r="F3" s="4574"/>
      <c r="G3" s="4574"/>
      <c r="H3" s="4574"/>
    </row>
    <row r="4" spans="1:8" s="82" customFormat="1" ht="15" customHeight="1">
      <c r="A4" s="104"/>
      <c r="B4" s="3041"/>
      <c r="C4" s="3041"/>
      <c r="D4" s="3041"/>
      <c r="E4" s="3041"/>
      <c r="F4" s="3041"/>
    </row>
    <row r="5" spans="1:8" s="82" customFormat="1" ht="15" customHeight="1" thickBot="1">
      <c r="A5" s="2963" t="s">
        <v>
4045</v>
      </c>
      <c r="B5" s="3042"/>
      <c r="C5" s="3027"/>
      <c r="D5" s="3042"/>
      <c r="E5" s="3042"/>
      <c r="H5" s="2040" t="s">
        <v>
9025</v>
      </c>
    </row>
    <row r="6" spans="1:8" s="85" customFormat="1" ht="18" customHeight="1" thickTop="1">
      <c r="A6" s="2706" t="s">
        <v>
5218</v>
      </c>
      <c r="B6" s="3043" t="s">
        <v>
9466</v>
      </c>
      <c r="C6" s="3044" t="s">
        <v>
5775</v>
      </c>
      <c r="D6" s="3044" t="s">
        <v>
1</v>
      </c>
      <c r="E6" s="3044" t="s">
        <v>
2</v>
      </c>
      <c r="F6" s="3045" t="s">
        <v>
5776</v>
      </c>
      <c r="G6" s="2965" t="s">
        <v>
5777</v>
      </c>
      <c r="H6" s="3046" t="s">
        <v>
5778</v>
      </c>
    </row>
    <row r="7" spans="1:8" s="2690" customFormat="1" ht="24.95" customHeight="1">
      <c r="A7" s="2701" t="s">
        <v>
5779</v>
      </c>
      <c r="B7" s="3047">
        <v>
4</v>
      </c>
      <c r="C7" s="3048">
        <v>
4</v>
      </c>
      <c r="D7" s="3048">
        <v>
3</v>
      </c>
      <c r="E7" s="3048">
        <v>
1</v>
      </c>
      <c r="F7" s="4373" t="s">
        <v>
9780</v>
      </c>
      <c r="G7" s="3049" t="s">
        <v>
5780</v>
      </c>
      <c r="H7" s="3050" t="s">
        <v>
5781</v>
      </c>
    </row>
    <row r="8" spans="1:8" s="2690" customFormat="1" ht="24.95" customHeight="1">
      <c r="A8" s="2702" t="s">
        <v>
5782</v>
      </c>
      <c r="B8" s="3051">
        <v>
4</v>
      </c>
      <c r="C8" s="3052">
        <v>
4</v>
      </c>
      <c r="D8" s="3052">
        <v>
4</v>
      </c>
      <c r="E8" s="3052" t="s">
        <v>
10149</v>
      </c>
      <c r="F8" s="3053" t="s">
        <v>
5783</v>
      </c>
      <c r="G8" s="3054" t="s">
        <v>
5784</v>
      </c>
      <c r="H8" s="3055" t="s">
        <v>
5785</v>
      </c>
    </row>
    <row r="9" spans="1:8" s="56" customFormat="1" ht="24.95" customHeight="1">
      <c r="A9" s="2702" t="s">
        <v>
5786</v>
      </c>
      <c r="B9" s="3051">
        <v>
6</v>
      </c>
      <c r="C9" s="3052">
        <v>
6</v>
      </c>
      <c r="D9" s="3052">
        <v>
3</v>
      </c>
      <c r="E9" s="3052">
        <v>
3</v>
      </c>
      <c r="F9" s="3056" t="s">
        <v>
5787</v>
      </c>
      <c r="G9" s="3057" t="s">
        <v>
5788</v>
      </c>
      <c r="H9" s="3058" t="s">
        <v>
5789</v>
      </c>
    </row>
    <row r="10" spans="1:8" s="2690" customFormat="1" ht="24.95" customHeight="1">
      <c r="A10" s="2703" t="s">
        <v>
5790</v>
      </c>
      <c r="B10" s="3059">
        <v>
12</v>
      </c>
      <c r="C10" s="3060">
        <v>
12</v>
      </c>
      <c r="D10" s="3060">
        <v>
12</v>
      </c>
      <c r="E10" s="3060" t="s">
        <v>
10133</v>
      </c>
      <c r="F10" s="3061" t="s">
        <v>
5791</v>
      </c>
      <c r="G10" s="3062" t="s">
        <v>
5792</v>
      </c>
      <c r="H10" s="3063" t="s">
        <v>
5793</v>
      </c>
    </row>
    <row r="11" spans="1:8">
      <c r="A11" s="2963" t="s">
        <v>
10379</v>
      </c>
    </row>
  </sheetData>
  <mergeCells count="3">
    <mergeCell ref="A1:D1"/>
    <mergeCell ref="A2:D2"/>
    <mergeCell ref="A3:H3"/>
  </mergeCells>
  <phoneticPr fontId="25"/>
  <pageMargins left="0.70866141732283472" right="0.70866141732283472" top="0.74803149606299213" bottom="0.74803149606299213" header="0.31496062992125984" footer="0.31496062992125984"/>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pageSetUpPr fitToPage="1"/>
  </sheetPr>
  <dimension ref="A1:G13"/>
  <sheetViews>
    <sheetView zoomScaleNormal="100" zoomScaleSheetLayoutView="100" workbookViewId="0">
      <selection activeCell="B23" sqref="B23"/>
    </sheetView>
  </sheetViews>
  <sheetFormatPr defaultColWidth="9" defaultRowHeight="13.5"/>
  <cols>
    <col min="1" max="1" width="22.625" style="79" customWidth="1"/>
    <col min="2" max="7" width="17.625" style="78" customWidth="1"/>
    <col min="8" max="16384" width="9" style="78"/>
  </cols>
  <sheetData>
    <row r="1" spans="1:7" s="1482" customFormat="1" ht="20.100000000000001" customHeight="1">
      <c r="A1" s="4569" t="str">
        <f>
HYPERLINK("#目次!A1","【目次に戻る】")</f>
        <v>
【目次に戻る】</v>
      </c>
      <c r="B1" s="4569"/>
      <c r="C1" s="4569"/>
      <c r="D1" s="4569"/>
      <c r="E1" s="2945"/>
      <c r="F1" s="2945"/>
      <c r="G1" s="2945"/>
    </row>
    <row r="2" spans="1:7" s="1482" customFormat="1" ht="20.100000000000001" customHeight="1">
      <c r="A2" s="4569" t="str">
        <f>
HYPERLINK("#業務所管課別目次!A1","【業務所管課別目次に戻る】")</f>
        <v>
【業務所管課別目次に戻る】</v>
      </c>
      <c r="B2" s="4569"/>
      <c r="C2" s="4569"/>
      <c r="D2" s="4569"/>
      <c r="E2" s="2945"/>
      <c r="F2" s="2945"/>
      <c r="G2" s="2945"/>
    </row>
    <row r="3" spans="1:7" ht="26.1" customHeight="1">
      <c r="A3" s="4574" t="s">
        <v>
10273</v>
      </c>
      <c r="B3" s="4574"/>
      <c r="C3" s="4574"/>
      <c r="D3" s="4574"/>
      <c r="E3" s="4574"/>
      <c r="F3" s="4574"/>
      <c r="G3" s="4574"/>
    </row>
    <row r="4" spans="1:7" s="82" customFormat="1" ht="15" customHeight="1">
      <c r="A4" s="104"/>
      <c r="B4" s="104"/>
      <c r="C4" s="104"/>
      <c r="D4" s="104"/>
      <c r="E4" s="104"/>
      <c r="F4" s="104"/>
      <c r="G4" s="104"/>
    </row>
    <row r="5" spans="1:7" s="82" customFormat="1" ht="15" customHeight="1" thickBot="1">
      <c r="A5" s="2956"/>
      <c r="B5" s="49"/>
      <c r="D5" s="49"/>
      <c r="E5" s="49"/>
      <c r="F5" s="49"/>
      <c r="G5" s="42" t="s">
        <v>
5453</v>
      </c>
    </row>
    <row r="6" spans="1:7" s="82" customFormat="1" ht="18" customHeight="1" thickTop="1">
      <c r="A6" s="5588" t="s">
        <v>
4026</v>
      </c>
      <c r="B6" s="4612" t="s">
        <v>
5751</v>
      </c>
      <c r="C6" s="4612"/>
      <c r="D6" s="4612"/>
      <c r="E6" s="4612" t="s">
        <v>
5752</v>
      </c>
      <c r="F6" s="4612"/>
      <c r="G6" s="5619"/>
    </row>
    <row r="7" spans="1:7" s="85" customFormat="1" ht="35.1" customHeight="1">
      <c r="A7" s="5589"/>
      <c r="B7" s="2969" t="s">
        <v>
4353</v>
      </c>
      <c r="C7" s="3030" t="s">
        <v>
5753</v>
      </c>
      <c r="D7" s="2961" t="s">
        <v>
5754</v>
      </c>
      <c r="E7" s="2969" t="s">
        <v>
4353</v>
      </c>
      <c r="F7" s="3030" t="s">
        <v>
5755</v>
      </c>
      <c r="G7" s="3017" t="s">
        <v>
5756</v>
      </c>
    </row>
    <row r="8" spans="1:7" s="56" customFormat="1" ht="18" customHeight="1">
      <c r="A8" s="71"/>
      <c r="B8" s="2849"/>
      <c r="C8" s="3026"/>
      <c r="D8" s="3026" t="s">
        <v>
2216</v>
      </c>
      <c r="E8" s="3031" t="s">
        <v>
3303</v>
      </c>
      <c r="F8" s="67" t="s">
        <v>
4</v>
      </c>
      <c r="G8" s="67" t="s">
        <v>
2216</v>
      </c>
    </row>
    <row r="9" spans="1:7" s="85" customFormat="1" ht="18" customHeight="1">
      <c r="A9" s="2935" t="s">
        <v>
4353</v>
      </c>
      <c r="B9" s="270">
        <v>
49</v>
      </c>
      <c r="C9" s="271">
        <v>
46</v>
      </c>
      <c r="D9" s="2857">
        <v>
93.9</v>
      </c>
      <c r="E9" s="271">
        <v>
938</v>
      </c>
      <c r="F9" s="271">
        <v>
272</v>
      </c>
      <c r="G9" s="2857">
        <v>
29</v>
      </c>
    </row>
    <row r="10" spans="1:7" s="85" customFormat="1" ht="18" customHeight="1">
      <c r="A10" s="2556" t="s">
        <v>
5757</v>
      </c>
      <c r="B10" s="97">
        <v>
4</v>
      </c>
      <c r="C10" s="22">
        <v>
2</v>
      </c>
      <c r="D10" s="2436">
        <v>
50</v>
      </c>
      <c r="E10" s="22">
        <v>
26</v>
      </c>
      <c r="F10" s="22">
        <v>
4</v>
      </c>
      <c r="G10" s="2436">
        <v>
15.4</v>
      </c>
    </row>
    <row r="11" spans="1:7" s="85" customFormat="1" ht="18" customHeight="1">
      <c r="A11" s="2556" t="s">
        <v>
5758</v>
      </c>
      <c r="B11" s="97">
        <v>
32</v>
      </c>
      <c r="C11" s="22">
        <v>
32</v>
      </c>
      <c r="D11" s="2436">
        <v>
100</v>
      </c>
      <c r="E11" s="22">
        <v>
662</v>
      </c>
      <c r="F11" s="22">
        <v>
201</v>
      </c>
      <c r="G11" s="2436">
        <v>
30.4</v>
      </c>
    </row>
    <row r="12" spans="1:7" s="85" customFormat="1" ht="18" customHeight="1">
      <c r="A12" s="2557" t="s">
        <v>
5759</v>
      </c>
      <c r="B12" s="109">
        <v>
13</v>
      </c>
      <c r="C12" s="108">
        <v>
12</v>
      </c>
      <c r="D12" s="2983">
        <v>
92.3</v>
      </c>
      <c r="E12" s="108">
        <v>
250</v>
      </c>
      <c r="F12" s="108">
        <v>
67</v>
      </c>
      <c r="G12" s="2983">
        <v>
26.8</v>
      </c>
    </row>
    <row r="13" spans="1:7" s="105" customFormat="1" ht="15" customHeight="1">
      <c r="A13" s="2963" t="s">
        <v>
5760</v>
      </c>
      <c r="B13" s="106"/>
      <c r="C13" s="106"/>
      <c r="D13" s="106"/>
      <c r="E13" s="106"/>
      <c r="F13" s="106"/>
    </row>
  </sheetData>
  <mergeCells count="6">
    <mergeCell ref="A1:D1"/>
    <mergeCell ref="A2:D2"/>
    <mergeCell ref="A3:G3"/>
    <mergeCell ref="A6:A7"/>
    <mergeCell ref="B6:D6"/>
    <mergeCell ref="E6:G6"/>
  </mergeCells>
  <phoneticPr fontId="25"/>
  <pageMargins left="0.70866141732283472" right="0.70866141732283472" top="0.74803149606299213" bottom="0.74803149606299213" header="0.31496062992125984" footer="0.31496062992125984"/>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pageSetUpPr fitToPage="1"/>
  </sheetPr>
  <dimension ref="A1:B13"/>
  <sheetViews>
    <sheetView zoomScaleNormal="100" zoomScaleSheetLayoutView="100" workbookViewId="0">
      <selection activeCell="B23" sqref="B23"/>
    </sheetView>
  </sheetViews>
  <sheetFormatPr defaultColWidth="9" defaultRowHeight="13.5"/>
  <cols>
    <col min="1" max="1" width="22.625" style="79" customWidth="1"/>
    <col min="2" max="2" width="103" style="78" customWidth="1"/>
    <col min="3" max="16384" width="9" style="78"/>
  </cols>
  <sheetData>
    <row r="1" spans="1:2" s="1482" customFormat="1" ht="20.100000000000001" customHeight="1">
      <c r="A1" s="4569" t="str">
        <f>
HYPERLINK("#目次!A1","【目次に戻る】")</f>
        <v>
【目次に戻る】</v>
      </c>
      <c r="B1" s="4569"/>
    </row>
    <row r="2" spans="1:2" s="1482" customFormat="1" ht="20.100000000000001" customHeight="1">
      <c r="A2" s="4569" t="str">
        <f>
HYPERLINK("#業務所管課別目次!A1","【業務所管課別目次に戻る】")</f>
        <v>
【業務所管課別目次に戻る】</v>
      </c>
      <c r="B2" s="4569"/>
    </row>
    <row r="3" spans="1:2" ht="26.1" customHeight="1">
      <c r="A3" s="4574" t="s">
        <v>
9486</v>
      </c>
      <c r="B3" s="4574"/>
    </row>
    <row r="4" spans="1:2" s="82" customFormat="1" ht="15" customHeight="1">
      <c r="A4" s="104"/>
      <c r="B4" s="104"/>
    </row>
    <row r="5" spans="1:2" s="82" customFormat="1" ht="15" customHeight="1" thickBot="1">
      <c r="A5" s="2956"/>
      <c r="B5" s="2971" t="s">
        <v>
4815</v>
      </c>
    </row>
    <row r="6" spans="1:2" s="85" customFormat="1" ht="18" customHeight="1" thickTop="1">
      <c r="A6" s="3032" t="s">
        <v>
5312</v>
      </c>
      <c r="B6" s="3033" t="s">
        <v>
5761</v>
      </c>
    </row>
    <row r="7" spans="1:2" s="85" customFormat="1" ht="18" customHeight="1">
      <c r="A7" s="3034" t="s">
        <v>
5762</v>
      </c>
      <c r="B7" s="3035">
        <v>
32241</v>
      </c>
    </row>
    <row r="8" spans="1:2" s="85" customFormat="1" ht="39.950000000000003" customHeight="1">
      <c r="A8" s="3036" t="s">
        <v>
5763</v>
      </c>
      <c r="B8" s="3037" t="s">
        <v>
5764</v>
      </c>
    </row>
    <row r="9" spans="1:2" s="85" customFormat="1" ht="39.950000000000003" customHeight="1">
      <c r="A9" s="3036" t="s">
        <v>
5765</v>
      </c>
      <c r="B9" s="3037" t="s">
        <v>
5766</v>
      </c>
    </row>
    <row r="10" spans="1:2" s="85" customFormat="1" ht="18" customHeight="1">
      <c r="A10" s="3036" t="s">
        <v>
5767</v>
      </c>
      <c r="B10" s="3037" t="s">
        <v>
5768</v>
      </c>
    </row>
    <row r="11" spans="1:2" s="85" customFormat="1" ht="18" customHeight="1">
      <c r="A11" s="3036" t="s">
        <v>
5769</v>
      </c>
      <c r="B11" s="3037" t="s">
        <v>
5770</v>
      </c>
    </row>
    <row r="12" spans="1:2" s="91" customFormat="1" ht="18" customHeight="1">
      <c r="A12" s="3038" t="s">
        <v>
5771</v>
      </c>
      <c r="B12" s="3039" t="s">
        <v>
5772</v>
      </c>
    </row>
    <row r="13" spans="1:2" s="105" customFormat="1" ht="15" customHeight="1">
      <c r="A13" s="2963" t="s">
        <v>
5773</v>
      </c>
      <c r="B13" s="106"/>
    </row>
  </sheetData>
  <mergeCells count="3">
    <mergeCell ref="A1:B1"/>
    <mergeCell ref="A2:B2"/>
    <mergeCell ref="A3:B3"/>
  </mergeCells>
  <phoneticPr fontId="25"/>
  <pageMargins left="0.70866141732283472" right="0.70866141732283472" top="0.74803149606299213" bottom="0.74803149606299213" header="0.31496062992125984" footer="0.31496062992125984"/>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EW398"/>
  <sheetViews>
    <sheetView view="pageBreakPreview" zoomScale="86" zoomScaleNormal="100" zoomScaleSheetLayoutView="86" workbookViewId="0">
      <selection activeCell="B23" sqref="B23"/>
    </sheetView>
  </sheetViews>
  <sheetFormatPr defaultColWidth="1.125" defaultRowHeight="6.75" customHeight="1"/>
  <cols>
    <col min="1" max="16384" width="1.125" style="3387"/>
  </cols>
  <sheetData>
    <row r="1" spans="1:138" s="1482" customFormat="1" ht="20.100000000000001" customHeight="1">
      <c r="A1" s="4569" t="str">
        <f>
HYPERLINK("#目次!A1","【目次に戻る】")</f>
        <v>
【目次に戻る】</v>
      </c>
      <c r="B1" s="4569"/>
      <c r="C1" s="4569"/>
      <c r="D1" s="4569"/>
      <c r="E1" s="4569"/>
      <c r="F1" s="4569"/>
      <c r="G1" s="4569"/>
      <c r="H1" s="4569"/>
      <c r="I1" s="4569"/>
      <c r="J1" s="4569"/>
      <c r="K1" s="4569"/>
      <c r="L1" s="4569"/>
      <c r="M1" s="4569"/>
      <c r="N1" s="4569"/>
      <c r="O1" s="4569"/>
      <c r="P1" s="4569"/>
      <c r="Q1" s="4569"/>
      <c r="R1" s="4569"/>
      <c r="S1" s="4569"/>
      <c r="T1" s="4569"/>
      <c r="U1" s="4569"/>
      <c r="V1" s="4569"/>
      <c r="W1" s="4569"/>
      <c r="X1" s="4569"/>
      <c r="Y1" s="4569"/>
      <c r="Z1" s="4569"/>
    </row>
    <row r="2" spans="1:138" s="1482" customFormat="1" ht="20.100000000000001" customHeight="1">
      <c r="A2" s="4569" t="str">
        <f>
HYPERLINK("#業務所管課別目次!A1","【業務所管課別目次に戻る】")</f>
        <v>
【業務所管課別目次に戻る】</v>
      </c>
      <c r="B2" s="4569"/>
      <c r="C2" s="4569"/>
      <c r="D2" s="4569"/>
      <c r="E2" s="4569"/>
      <c r="F2" s="4569"/>
      <c r="G2" s="4569"/>
      <c r="H2" s="4569"/>
      <c r="I2" s="4569"/>
      <c r="J2" s="4569"/>
      <c r="K2" s="4569"/>
      <c r="L2" s="4569"/>
      <c r="M2" s="4569"/>
      <c r="N2" s="4569"/>
      <c r="O2" s="4569"/>
      <c r="P2" s="4569"/>
      <c r="Q2" s="4569"/>
      <c r="R2" s="4569"/>
      <c r="S2" s="4569"/>
      <c r="T2" s="4569"/>
      <c r="U2" s="4569"/>
      <c r="V2" s="4569"/>
      <c r="W2" s="4569"/>
      <c r="X2" s="4569"/>
      <c r="Y2" s="4569"/>
      <c r="Z2" s="4569"/>
    </row>
    <row r="3" spans="1:138" s="78" customFormat="1" ht="26.1" customHeight="1">
      <c r="A3" s="4574" t="s">
        <v>
9487</v>
      </c>
      <c r="B3" s="4574"/>
      <c r="C3" s="4574"/>
      <c r="D3" s="4574"/>
      <c r="E3" s="4574"/>
      <c r="F3" s="4574"/>
      <c r="G3" s="4574"/>
      <c r="H3" s="4574"/>
      <c r="I3" s="4574"/>
      <c r="J3" s="4574"/>
      <c r="K3" s="4574"/>
      <c r="L3" s="4574"/>
      <c r="M3" s="4574"/>
      <c r="N3" s="4574"/>
      <c r="O3" s="4574"/>
      <c r="P3" s="4574"/>
      <c r="Q3" s="4574"/>
      <c r="R3" s="4574"/>
      <c r="S3" s="4574"/>
      <c r="T3" s="4574"/>
      <c r="U3" s="4574"/>
      <c r="V3" s="4574"/>
      <c r="W3" s="4574"/>
      <c r="X3" s="4574"/>
      <c r="Y3" s="4574"/>
      <c r="Z3" s="4574"/>
      <c r="AA3" s="4574"/>
      <c r="AB3" s="4574"/>
      <c r="AC3" s="4574"/>
      <c r="AD3" s="4574"/>
      <c r="AE3" s="4574"/>
      <c r="AF3" s="4574"/>
      <c r="AG3" s="4574"/>
      <c r="AH3" s="4574"/>
      <c r="AI3" s="4574"/>
      <c r="AJ3" s="4574"/>
      <c r="AK3" s="4574"/>
      <c r="AL3" s="4574"/>
      <c r="AM3" s="4574"/>
      <c r="AN3" s="4574"/>
      <c r="AO3" s="4574"/>
      <c r="AP3" s="4574"/>
      <c r="AQ3" s="4574"/>
      <c r="AR3" s="4574"/>
      <c r="AS3" s="4574"/>
      <c r="AT3" s="4574"/>
      <c r="AU3" s="4574"/>
      <c r="AV3" s="4574"/>
      <c r="AW3" s="4574"/>
      <c r="AX3" s="4574"/>
      <c r="AY3" s="4574"/>
      <c r="AZ3" s="4574"/>
      <c r="BA3" s="4574"/>
      <c r="BB3" s="4574"/>
      <c r="BC3" s="4574"/>
      <c r="BD3" s="4574"/>
      <c r="BE3" s="4574"/>
      <c r="BF3" s="4574"/>
      <c r="BG3" s="4574"/>
      <c r="BH3" s="4574"/>
      <c r="BI3" s="4574"/>
      <c r="BJ3" s="4574"/>
      <c r="BK3" s="4574"/>
      <c r="BL3" s="4574"/>
      <c r="BM3" s="4574"/>
      <c r="BN3" s="4574"/>
      <c r="BO3" s="4574"/>
      <c r="BP3" s="4574"/>
      <c r="BQ3" s="4574"/>
      <c r="BR3" s="4574"/>
      <c r="BS3" s="4574"/>
      <c r="BT3" s="4574"/>
      <c r="BU3" s="4574"/>
      <c r="BV3" s="4574"/>
      <c r="BW3" s="4574"/>
      <c r="BX3" s="4574"/>
      <c r="BY3" s="4574"/>
      <c r="BZ3" s="4574"/>
      <c r="CA3" s="4574"/>
      <c r="CB3" s="4574"/>
      <c r="CC3" s="4574"/>
      <c r="CD3" s="4574"/>
      <c r="CE3" s="4574"/>
      <c r="CF3" s="4574"/>
      <c r="CG3" s="4574"/>
      <c r="CH3" s="4574"/>
      <c r="CI3" s="4574"/>
      <c r="CJ3" s="4574"/>
      <c r="CK3" s="4574"/>
      <c r="CL3" s="4574"/>
      <c r="CM3" s="4574"/>
      <c r="CN3" s="4574"/>
      <c r="CO3" s="4574"/>
      <c r="CP3" s="4574"/>
      <c r="CQ3" s="4574"/>
      <c r="CR3" s="4574"/>
      <c r="CS3" s="4574"/>
      <c r="CT3" s="4574"/>
      <c r="CU3" s="4574"/>
      <c r="CV3" s="4574"/>
      <c r="CW3" s="4574"/>
      <c r="CX3" s="4574"/>
      <c r="CY3" s="4574"/>
      <c r="CZ3" s="4574"/>
      <c r="DA3" s="4574"/>
      <c r="DB3" s="4574"/>
      <c r="DC3" s="4574"/>
      <c r="DD3" s="4574"/>
      <c r="DE3" s="4574"/>
    </row>
    <row r="4" spans="1:138" ht="6.75" customHeight="1">
      <c r="A4" s="3388"/>
      <c r="B4" s="3388"/>
      <c r="C4" s="3388"/>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388"/>
      <c r="BB4" s="3388"/>
      <c r="BC4" s="3388"/>
      <c r="BD4" s="3388"/>
      <c r="BE4" s="3388"/>
      <c r="BF4" s="3388"/>
      <c r="BG4" s="3388"/>
      <c r="BH4" s="3388"/>
      <c r="BI4" s="3388"/>
      <c r="BJ4" s="3388"/>
      <c r="BK4" s="3388"/>
      <c r="BL4" s="3388"/>
      <c r="BM4" s="3388"/>
      <c r="BN4" s="3388"/>
      <c r="BO4" s="3388"/>
      <c r="BP4" s="3388"/>
      <c r="BQ4" s="3388"/>
      <c r="BR4" s="3388"/>
      <c r="BS4" s="3388"/>
      <c r="BT4" s="3388"/>
      <c r="BU4" s="3388"/>
      <c r="BV4" s="3388"/>
      <c r="BW4" s="3388"/>
      <c r="BX4" s="3388"/>
      <c r="BY4" s="3388"/>
      <c r="BZ4" s="3388"/>
      <c r="CA4" s="3388"/>
      <c r="CB4" s="3388"/>
      <c r="CC4" s="3388"/>
      <c r="CD4" s="3388"/>
      <c r="CE4" s="3388"/>
      <c r="CF4" s="3388"/>
      <c r="CG4" s="3388"/>
      <c r="CH4" s="3388"/>
      <c r="CI4" s="3388"/>
      <c r="CJ4" s="3388"/>
      <c r="CK4" s="3388"/>
      <c r="CL4" s="3388"/>
      <c r="CM4" s="5738" t="s">
        <v>
10393</v>
      </c>
      <c r="CN4" s="5738"/>
      <c r="CO4" s="5738"/>
      <c r="CP4" s="5738"/>
      <c r="CQ4" s="5738"/>
      <c r="CR4" s="5738"/>
      <c r="CS4" s="5738"/>
      <c r="CT4" s="5738"/>
      <c r="CU4" s="5738"/>
      <c r="CV4" s="5738"/>
      <c r="CW4" s="5738"/>
      <c r="CX4" s="5738"/>
      <c r="CY4" s="5738"/>
      <c r="CZ4" s="5738"/>
      <c r="DA4" s="5738"/>
      <c r="DB4" s="5738"/>
      <c r="DC4" s="5738"/>
      <c r="DD4" s="5738"/>
      <c r="DE4" s="5738"/>
    </row>
    <row r="5" spans="1:138" ht="6.75" customHeight="1">
      <c r="A5" s="3388"/>
      <c r="B5" s="3388"/>
      <c r="C5" s="3388"/>
      <c r="D5" s="3388"/>
      <c r="E5" s="3388"/>
      <c r="F5" s="3388"/>
      <c r="G5" s="3388"/>
      <c r="H5" s="3388"/>
      <c r="I5" s="3388"/>
      <c r="J5" s="3388"/>
      <c r="K5" s="3388"/>
      <c r="L5" s="3388"/>
      <c r="M5" s="3388"/>
      <c r="N5" s="3388"/>
      <c r="O5" s="3388"/>
      <c r="P5" s="3388"/>
      <c r="Q5" s="3388"/>
      <c r="R5" s="3388"/>
      <c r="S5" s="3388"/>
      <c r="T5" s="3388"/>
      <c r="U5" s="3388"/>
      <c r="V5" s="3388"/>
      <c r="W5" s="3388"/>
      <c r="X5" s="3388"/>
      <c r="Y5" s="3388"/>
      <c r="Z5" s="3388"/>
      <c r="AA5" s="3388"/>
      <c r="AB5" s="3388"/>
      <c r="AC5" s="3388"/>
      <c r="AD5" s="3388"/>
      <c r="AE5" s="3388"/>
      <c r="AF5" s="3388"/>
      <c r="AG5" s="3388"/>
      <c r="AH5" s="3388"/>
      <c r="AI5" s="3388"/>
      <c r="AJ5" s="3388"/>
      <c r="AK5" s="3388"/>
      <c r="AL5" s="3388"/>
      <c r="AM5" s="3388"/>
      <c r="AN5" s="3388"/>
      <c r="AO5" s="3388"/>
      <c r="AP5" s="3388"/>
      <c r="AQ5" s="3388"/>
      <c r="AR5" s="3388"/>
      <c r="AS5" s="3388"/>
      <c r="AT5" s="3388"/>
      <c r="AU5" s="3388"/>
      <c r="AV5" s="3388"/>
      <c r="AW5" s="3388"/>
      <c r="AX5" s="3388"/>
      <c r="AY5" s="3388"/>
      <c r="AZ5" s="3388"/>
      <c r="BA5" s="3388"/>
      <c r="BB5" s="3388"/>
      <c r="BC5" s="3388"/>
      <c r="BD5" s="3388"/>
      <c r="BE5" s="3388"/>
      <c r="BF5" s="3388"/>
      <c r="BG5" s="3388"/>
      <c r="BH5" s="3388"/>
      <c r="BI5" s="3388"/>
      <c r="BJ5" s="3388"/>
      <c r="BK5" s="3388"/>
      <c r="BL5" s="3388"/>
      <c r="BM5" s="3388"/>
      <c r="BN5" s="3388"/>
      <c r="BO5" s="3388"/>
      <c r="BP5" s="3388"/>
      <c r="BQ5" s="3388"/>
      <c r="BR5" s="3388"/>
      <c r="BS5" s="3388"/>
      <c r="BT5" s="3388"/>
      <c r="BU5" s="3388"/>
      <c r="BV5" s="3388"/>
      <c r="BW5" s="3388"/>
      <c r="BX5" s="3388"/>
      <c r="BY5" s="3388"/>
      <c r="BZ5" s="3388"/>
      <c r="CA5" s="3388"/>
      <c r="CB5" s="3388"/>
      <c r="CC5" s="3388"/>
      <c r="CD5" s="3388"/>
      <c r="CE5" s="3388"/>
      <c r="CF5" s="3388"/>
      <c r="CG5" s="3388"/>
      <c r="CH5" s="3388"/>
      <c r="CI5" s="3388"/>
      <c r="CJ5" s="3388"/>
      <c r="CK5" s="3388"/>
      <c r="CL5" s="3388"/>
      <c r="CM5" s="5738"/>
      <c r="CN5" s="5738"/>
      <c r="CO5" s="5738"/>
      <c r="CP5" s="5738"/>
      <c r="CQ5" s="5738"/>
      <c r="CR5" s="5738"/>
      <c r="CS5" s="5738"/>
      <c r="CT5" s="5738"/>
      <c r="CU5" s="5738"/>
      <c r="CV5" s="5738"/>
      <c r="CW5" s="5738"/>
      <c r="CX5" s="5738"/>
      <c r="CY5" s="5738"/>
      <c r="CZ5" s="5738"/>
      <c r="DA5" s="5738"/>
      <c r="DB5" s="5738"/>
      <c r="DC5" s="5738"/>
      <c r="DD5" s="5738"/>
      <c r="DE5" s="5738"/>
      <c r="DF5" s="3385"/>
      <c r="DG5" s="3385"/>
      <c r="DH5" s="3385"/>
      <c r="DI5" s="3385"/>
      <c r="DJ5" s="3385"/>
      <c r="DK5" s="3385"/>
      <c r="DL5" s="3385"/>
      <c r="DM5" s="3385"/>
      <c r="DN5" s="3385"/>
      <c r="DO5" s="3385"/>
      <c r="DP5" s="3385"/>
      <c r="DQ5" s="3385"/>
      <c r="DR5" s="3385"/>
      <c r="DS5" s="3385"/>
      <c r="DT5" s="3385"/>
      <c r="DU5" s="3385"/>
      <c r="DV5" s="3385"/>
      <c r="DW5" s="3385"/>
      <c r="DX5" s="3385"/>
      <c r="DY5" s="3385"/>
      <c r="DZ5" s="3385"/>
      <c r="EA5" s="3385"/>
      <c r="EB5" s="3385"/>
      <c r="EC5" s="3385"/>
      <c r="ED5" s="3385"/>
      <c r="EE5" s="3385"/>
      <c r="EF5" s="3385"/>
      <c r="EG5" s="3385"/>
      <c r="EH5" s="3385"/>
    </row>
    <row r="6" spans="1:138" ht="6.75" customHeight="1">
      <c r="A6" s="4001"/>
      <c r="B6" s="4001"/>
      <c r="C6" s="4001"/>
      <c r="D6" s="4001"/>
      <c r="E6" s="4001"/>
      <c r="F6" s="4001"/>
      <c r="G6" s="4001"/>
      <c r="H6" s="4001"/>
      <c r="I6" s="4001"/>
      <c r="J6" s="4001"/>
      <c r="K6" s="4001"/>
      <c r="L6" s="4001"/>
      <c r="M6" s="4001"/>
      <c r="N6" s="4001"/>
      <c r="O6" s="4001"/>
      <c r="P6" s="4001"/>
      <c r="Q6" s="4001"/>
      <c r="R6" s="4001"/>
      <c r="S6" s="4001"/>
      <c r="T6" s="4001"/>
      <c r="U6" s="4001"/>
      <c r="V6" s="4001"/>
      <c r="W6" s="4001"/>
      <c r="X6" s="4001"/>
      <c r="Y6" s="4001"/>
      <c r="Z6" s="4001"/>
      <c r="AA6" s="4001"/>
      <c r="AB6" s="4001"/>
      <c r="AC6" s="4001"/>
      <c r="AD6" s="4001"/>
      <c r="AE6" s="4001"/>
      <c r="AF6" s="4001"/>
      <c r="AG6" s="4001"/>
      <c r="AH6" s="4001"/>
      <c r="AI6" s="4001"/>
      <c r="AJ6" s="4001"/>
      <c r="AK6" s="4001"/>
      <c r="AL6" s="4001"/>
      <c r="AM6" s="4001"/>
      <c r="AN6" s="4001"/>
      <c r="AO6" s="4001"/>
      <c r="AP6" s="4001"/>
      <c r="AQ6" s="4001"/>
      <c r="AR6" s="4001"/>
      <c r="AS6" s="4001"/>
      <c r="AT6" s="4001"/>
      <c r="AU6" s="4001"/>
      <c r="AV6" s="4001"/>
      <c r="AW6" s="4001"/>
      <c r="AX6" s="4001"/>
      <c r="AY6" s="4001"/>
      <c r="AZ6" s="4001"/>
      <c r="BA6" s="4001"/>
      <c r="BB6" s="4001"/>
      <c r="BC6" s="4001"/>
      <c r="BD6" s="4001"/>
      <c r="BE6" s="4001"/>
      <c r="BF6" s="4001"/>
      <c r="BG6" s="4001"/>
      <c r="BH6" s="4001"/>
      <c r="BI6" s="4001"/>
      <c r="BJ6" s="4001"/>
      <c r="BK6" s="4001"/>
      <c r="BL6" s="4001"/>
      <c r="BM6" s="4001"/>
      <c r="BN6" s="4001"/>
      <c r="BO6" s="4001"/>
      <c r="BP6" s="4001"/>
      <c r="BQ6" s="4001"/>
      <c r="BR6" s="4001"/>
      <c r="BS6" s="4001"/>
      <c r="BT6" s="4001"/>
      <c r="BU6" s="4001"/>
      <c r="BV6" s="4001"/>
      <c r="BW6" s="4001"/>
      <c r="BX6" s="4001"/>
      <c r="BY6" s="4001"/>
      <c r="BZ6" s="4001"/>
      <c r="CA6" s="4001"/>
      <c r="CB6" s="4001"/>
      <c r="CC6" s="4001"/>
      <c r="CD6" s="4001"/>
      <c r="CE6" s="4001"/>
      <c r="CF6" s="4001"/>
      <c r="CG6" s="4001"/>
      <c r="CH6" s="4001"/>
      <c r="CI6" s="4001"/>
      <c r="CJ6" s="4001"/>
      <c r="CK6" s="4001"/>
      <c r="CL6" s="4001"/>
      <c r="CM6" s="5738"/>
      <c r="CN6" s="5738"/>
      <c r="CO6" s="5738"/>
      <c r="CP6" s="5738"/>
      <c r="CQ6" s="5738"/>
      <c r="CR6" s="5738"/>
      <c r="CS6" s="5738"/>
      <c r="CT6" s="5738"/>
      <c r="CU6" s="5738"/>
      <c r="CV6" s="5738"/>
      <c r="CW6" s="5738"/>
      <c r="CX6" s="5738"/>
      <c r="CY6" s="5738"/>
      <c r="CZ6" s="5738"/>
      <c r="DA6" s="5738"/>
      <c r="DB6" s="5738"/>
      <c r="DC6" s="5738"/>
      <c r="DD6" s="5738"/>
      <c r="DE6" s="5738"/>
      <c r="DF6" s="3385"/>
      <c r="DG6" s="3385"/>
      <c r="DH6" s="3385"/>
      <c r="DI6" s="3385"/>
      <c r="DJ6" s="3385"/>
      <c r="DK6" s="3385"/>
      <c r="DL6" s="3385"/>
      <c r="DM6" s="3385"/>
      <c r="DN6" s="3385"/>
      <c r="DO6" s="3385"/>
      <c r="DP6" s="3385"/>
      <c r="DQ6" s="3385"/>
      <c r="DR6" s="3385"/>
      <c r="DS6" s="3385"/>
      <c r="DT6" s="3385"/>
      <c r="DU6" s="3385"/>
      <c r="DV6" s="3385"/>
      <c r="DW6" s="3385"/>
      <c r="DX6" s="3385"/>
      <c r="DY6" s="3385"/>
      <c r="DZ6" s="3385"/>
      <c r="EA6" s="3385"/>
      <c r="EB6" s="3385"/>
      <c r="EC6" s="3385"/>
      <c r="ED6" s="3385"/>
      <c r="EE6" s="3385"/>
      <c r="EF6" s="3385"/>
      <c r="EG6" s="3385"/>
      <c r="EH6" s="3385"/>
    </row>
    <row r="7" spans="1:138" ht="6.75" customHeight="1">
      <c r="A7" s="4001"/>
      <c r="B7" s="5701" t="s">
        <v>
6645</v>
      </c>
      <c r="C7" s="5701"/>
      <c r="D7" s="5701"/>
      <c r="E7" s="5701"/>
      <c r="F7" s="5701"/>
      <c r="G7" s="4002"/>
      <c r="H7" s="4003"/>
      <c r="I7" s="5734" t="s">
        <v>
6646</v>
      </c>
      <c r="J7" s="5734"/>
      <c r="K7" s="5734"/>
      <c r="L7" s="5734"/>
      <c r="M7" s="5734"/>
      <c r="N7" s="5734"/>
      <c r="O7" s="5734"/>
      <c r="P7" s="5734"/>
      <c r="Q7" s="5734"/>
      <c r="R7" s="4003"/>
      <c r="S7" s="4003"/>
      <c r="T7" s="4003"/>
      <c r="U7" s="4003"/>
      <c r="V7" s="4001"/>
      <c r="W7" s="5702" t="s">
        <v>
6647</v>
      </c>
      <c r="X7" s="5702"/>
      <c r="Y7" s="5702"/>
      <c r="Z7" s="5702"/>
      <c r="AA7" s="5702"/>
      <c r="AB7" s="5702"/>
      <c r="AC7" s="5702"/>
      <c r="AD7" s="5702"/>
      <c r="AE7" s="5702"/>
      <c r="AF7" s="5701"/>
      <c r="AG7" s="4004"/>
      <c r="AH7" s="4004"/>
      <c r="AI7" s="4004"/>
      <c r="AJ7" s="4004"/>
      <c r="AK7" s="4004"/>
      <c r="AL7" s="3970"/>
      <c r="AM7" s="4005"/>
      <c r="AN7" s="5699" t="s">
        <v>
6648</v>
      </c>
      <c r="AO7" s="5699"/>
      <c r="AP7" s="5699"/>
      <c r="AQ7" s="5699"/>
      <c r="AR7" s="5699"/>
      <c r="AS7" s="5699"/>
      <c r="AT7" s="5699"/>
      <c r="AU7" s="5699"/>
      <c r="AV7" s="5699"/>
      <c r="AW7" s="5699"/>
      <c r="AX7" s="4006"/>
      <c r="AY7" s="4003"/>
      <c r="AZ7" s="4003"/>
      <c r="BA7" s="4003"/>
      <c r="BB7" s="4003"/>
      <c r="BC7" s="4001"/>
      <c r="BD7" s="5699" t="s">
        <v>
6649</v>
      </c>
      <c r="BE7" s="5699"/>
      <c r="BF7" s="5699"/>
      <c r="BG7" s="5699"/>
      <c r="BH7" s="5699"/>
      <c r="BI7" s="5699"/>
      <c r="BJ7" s="5699"/>
      <c r="BK7" s="5699"/>
      <c r="BL7" s="5699"/>
      <c r="BM7" s="5699"/>
      <c r="BN7" s="5699"/>
      <c r="BO7" s="5699"/>
      <c r="BP7" s="5699"/>
      <c r="BQ7" s="5699"/>
      <c r="BR7" s="5699"/>
      <c r="BS7" s="5699"/>
      <c r="BT7" s="5699"/>
      <c r="BU7" s="5699"/>
      <c r="BV7" s="5699"/>
      <c r="BW7" s="5699"/>
      <c r="BX7" s="5699"/>
      <c r="BY7" s="5699"/>
      <c r="BZ7" s="5699"/>
      <c r="CA7" s="5699"/>
      <c r="CB7" s="5699"/>
      <c r="CC7" s="5699"/>
      <c r="CD7" s="5699"/>
      <c r="CE7" s="5699"/>
      <c r="CF7" s="5699"/>
      <c r="CG7" s="5699"/>
      <c r="CH7" s="5699"/>
      <c r="CI7" s="5699"/>
      <c r="CJ7" s="5699"/>
      <c r="CK7" s="5699"/>
      <c r="CL7" s="5699"/>
      <c r="CM7" s="5699"/>
      <c r="CN7" s="5699"/>
      <c r="CO7" s="5699"/>
      <c r="CP7" s="5699"/>
      <c r="CQ7" s="5699"/>
      <c r="CR7" s="5699"/>
      <c r="CS7" s="5699"/>
      <c r="CT7" s="5699"/>
      <c r="CU7" s="5699"/>
      <c r="CV7" s="5699"/>
      <c r="CW7" s="5699"/>
      <c r="CX7" s="5699"/>
      <c r="CY7" s="5699"/>
      <c r="CZ7" s="5699"/>
      <c r="DA7" s="5699"/>
      <c r="DB7" s="5699"/>
      <c r="DC7" s="5699"/>
      <c r="DD7" s="5699"/>
      <c r="DE7" s="3969"/>
      <c r="DF7" s="3385"/>
      <c r="DG7" s="3385"/>
      <c r="DH7" s="3385"/>
      <c r="DI7" s="3385"/>
      <c r="DJ7" s="3385"/>
      <c r="DK7" s="3385"/>
      <c r="DL7" s="3385"/>
      <c r="DM7" s="3385"/>
      <c r="DN7" s="3385"/>
      <c r="DO7" s="3385"/>
      <c r="DP7" s="3385"/>
      <c r="DQ7" s="3385"/>
      <c r="DR7" s="3385"/>
      <c r="DS7" s="3385"/>
      <c r="DT7" s="3385"/>
      <c r="DU7" s="3385"/>
      <c r="DV7" s="3385"/>
      <c r="DW7" s="3385"/>
      <c r="DX7" s="3385"/>
      <c r="DY7" s="3385"/>
      <c r="DZ7" s="3385"/>
      <c r="EA7" s="3385"/>
      <c r="EB7" s="3385"/>
      <c r="EC7" s="3385"/>
      <c r="ED7" s="3385"/>
      <c r="EE7" s="3385"/>
      <c r="EF7" s="3385"/>
      <c r="EG7" s="3385"/>
      <c r="EH7" s="3385"/>
    </row>
    <row r="8" spans="1:138" ht="6.75" customHeight="1">
      <c r="A8" s="4001"/>
      <c r="B8" s="5701"/>
      <c r="C8" s="5701"/>
      <c r="D8" s="5701"/>
      <c r="E8" s="5701"/>
      <c r="F8" s="5701"/>
      <c r="G8" s="4007"/>
      <c r="H8" s="4008"/>
      <c r="I8" s="5734"/>
      <c r="J8" s="5734"/>
      <c r="K8" s="5734"/>
      <c r="L8" s="5734"/>
      <c r="M8" s="5734"/>
      <c r="N8" s="5734"/>
      <c r="O8" s="5734"/>
      <c r="P8" s="5734"/>
      <c r="Q8" s="5734"/>
      <c r="R8" s="4001"/>
      <c r="S8" s="4001"/>
      <c r="T8" s="4009"/>
      <c r="U8" s="4010"/>
      <c r="V8" s="4001"/>
      <c r="W8" s="5702"/>
      <c r="X8" s="5702"/>
      <c r="Y8" s="5702"/>
      <c r="Z8" s="5702"/>
      <c r="AA8" s="5702"/>
      <c r="AB8" s="5702"/>
      <c r="AC8" s="5702"/>
      <c r="AD8" s="5702"/>
      <c r="AE8" s="5702"/>
      <c r="AF8" s="5701"/>
      <c r="AG8" s="3970"/>
      <c r="AH8" s="3970"/>
      <c r="AI8" s="3970"/>
      <c r="AJ8" s="3969"/>
      <c r="AK8" s="4011"/>
      <c r="AL8" s="4012"/>
      <c r="AM8" s="4005"/>
      <c r="AN8" s="5699"/>
      <c r="AO8" s="5699"/>
      <c r="AP8" s="5699"/>
      <c r="AQ8" s="5699"/>
      <c r="AR8" s="5699"/>
      <c r="AS8" s="5699"/>
      <c r="AT8" s="5699"/>
      <c r="AU8" s="5699"/>
      <c r="AV8" s="5699"/>
      <c r="AW8" s="5699"/>
      <c r="AX8" s="4013"/>
      <c r="AY8" s="4001"/>
      <c r="AZ8" s="4001"/>
      <c r="BA8" s="4001"/>
      <c r="BB8" s="4001"/>
      <c r="BC8" s="3969"/>
      <c r="BD8" s="5699"/>
      <c r="BE8" s="5699"/>
      <c r="BF8" s="5699"/>
      <c r="BG8" s="5699"/>
      <c r="BH8" s="5699"/>
      <c r="BI8" s="5699"/>
      <c r="BJ8" s="5699"/>
      <c r="BK8" s="5699"/>
      <c r="BL8" s="5699"/>
      <c r="BM8" s="5699"/>
      <c r="BN8" s="5699"/>
      <c r="BO8" s="5699"/>
      <c r="BP8" s="5699"/>
      <c r="BQ8" s="5699"/>
      <c r="BR8" s="5699"/>
      <c r="BS8" s="5699"/>
      <c r="BT8" s="5699"/>
      <c r="BU8" s="5699"/>
      <c r="BV8" s="5699"/>
      <c r="BW8" s="5699"/>
      <c r="BX8" s="5699"/>
      <c r="BY8" s="5699"/>
      <c r="BZ8" s="5699"/>
      <c r="CA8" s="5699"/>
      <c r="CB8" s="5699"/>
      <c r="CC8" s="5699"/>
      <c r="CD8" s="5699"/>
      <c r="CE8" s="5699"/>
      <c r="CF8" s="5699"/>
      <c r="CG8" s="5699"/>
      <c r="CH8" s="5699"/>
      <c r="CI8" s="5699"/>
      <c r="CJ8" s="5699"/>
      <c r="CK8" s="5699"/>
      <c r="CL8" s="5699"/>
      <c r="CM8" s="5699"/>
      <c r="CN8" s="5699"/>
      <c r="CO8" s="5699"/>
      <c r="CP8" s="5699"/>
      <c r="CQ8" s="5699"/>
      <c r="CR8" s="5699"/>
      <c r="CS8" s="5699"/>
      <c r="CT8" s="5699"/>
      <c r="CU8" s="5699"/>
      <c r="CV8" s="5699"/>
      <c r="CW8" s="5699"/>
      <c r="CX8" s="5699"/>
      <c r="CY8" s="5699"/>
      <c r="CZ8" s="5699"/>
      <c r="DA8" s="5699"/>
      <c r="DB8" s="5699"/>
      <c r="DC8" s="5699"/>
      <c r="DD8" s="5699"/>
      <c r="DE8" s="3969"/>
    </row>
    <row r="9" spans="1:138" ht="6.75" customHeight="1">
      <c r="A9" s="4001"/>
      <c r="B9" s="3969"/>
      <c r="C9" s="3969"/>
      <c r="D9" s="3969"/>
      <c r="E9" s="3969"/>
      <c r="F9" s="3969"/>
      <c r="G9" s="4007"/>
      <c r="H9" s="4005"/>
      <c r="I9" s="3388"/>
      <c r="J9" s="3388"/>
      <c r="K9" s="3388"/>
      <c r="L9" s="3388"/>
      <c r="M9" s="3388"/>
      <c r="N9" s="3388"/>
      <c r="O9" s="3388"/>
      <c r="P9" s="3388"/>
      <c r="Q9" s="3388"/>
      <c r="R9" s="4001"/>
      <c r="S9" s="4001"/>
      <c r="T9" s="4009"/>
      <c r="U9" s="4009"/>
      <c r="V9" s="4001"/>
      <c r="W9" s="3970"/>
      <c r="X9" s="3970"/>
      <c r="Y9" s="3970"/>
      <c r="Z9" s="3970"/>
      <c r="AA9" s="3970"/>
      <c r="AB9" s="3970"/>
      <c r="AC9" s="3970"/>
      <c r="AD9" s="3970"/>
      <c r="AE9" s="3970"/>
      <c r="AF9" s="3969"/>
      <c r="AG9" s="3970"/>
      <c r="AH9" s="3970"/>
      <c r="AI9" s="3970"/>
      <c r="AJ9" s="3969"/>
      <c r="AK9" s="4014"/>
      <c r="AL9" s="3970"/>
      <c r="AM9" s="4005"/>
      <c r="AN9" s="4013"/>
      <c r="AO9" s="4013"/>
      <c r="AP9" s="4013"/>
      <c r="AQ9" s="4013"/>
      <c r="AR9" s="4013"/>
      <c r="AS9" s="4013"/>
      <c r="AT9" s="4013"/>
      <c r="AU9" s="4013"/>
      <c r="AV9" s="4013"/>
      <c r="AW9" s="4013"/>
      <c r="AX9" s="4013"/>
      <c r="AY9" s="4001"/>
      <c r="AZ9" s="4001"/>
      <c r="BA9" s="4001"/>
      <c r="BB9" s="4001"/>
      <c r="BC9" s="3969"/>
      <c r="BD9" s="4013"/>
      <c r="BE9" s="4013"/>
      <c r="BF9" s="4013"/>
      <c r="BG9" s="4013"/>
      <c r="BH9" s="4013"/>
      <c r="BI9" s="4013"/>
      <c r="BJ9" s="4013"/>
      <c r="BK9" s="4013"/>
      <c r="BL9" s="4013"/>
      <c r="BM9" s="4013"/>
      <c r="BN9" s="4013"/>
      <c r="BO9" s="4013"/>
      <c r="BP9" s="4013"/>
      <c r="BQ9" s="4013"/>
      <c r="BR9" s="4013"/>
      <c r="BS9" s="4013"/>
      <c r="BT9" s="4013"/>
      <c r="BU9" s="4013"/>
      <c r="BV9" s="4013"/>
      <c r="BW9" s="4013"/>
      <c r="BX9" s="4013"/>
      <c r="BY9" s="4013"/>
      <c r="BZ9" s="4013"/>
      <c r="CA9" s="4013"/>
      <c r="CB9" s="4013"/>
      <c r="CC9" s="4013"/>
      <c r="CD9" s="4013"/>
      <c r="CE9" s="4013"/>
      <c r="CF9" s="4013"/>
      <c r="CG9" s="4013"/>
      <c r="CH9" s="4013"/>
      <c r="CI9" s="4013"/>
      <c r="CJ9" s="4013"/>
      <c r="CK9" s="4013"/>
      <c r="CL9" s="4013"/>
      <c r="CM9" s="4013"/>
      <c r="CN9" s="4013"/>
      <c r="CO9" s="4013"/>
      <c r="CP9" s="4013"/>
      <c r="CQ9" s="4013"/>
      <c r="CR9" s="4013"/>
      <c r="CS9" s="4013"/>
      <c r="CT9" s="4013"/>
      <c r="CU9" s="4013"/>
      <c r="CV9" s="4013"/>
      <c r="CW9" s="4013"/>
      <c r="CX9" s="4013"/>
      <c r="CY9" s="4013"/>
      <c r="CZ9" s="4013"/>
      <c r="DA9" s="4013"/>
      <c r="DB9" s="4013"/>
      <c r="DC9" s="4013"/>
      <c r="DD9" s="4013"/>
      <c r="DE9" s="3969"/>
    </row>
    <row r="10" spans="1:138" ht="6.75" customHeight="1">
      <c r="A10" s="4001"/>
      <c r="B10" s="4001"/>
      <c r="C10" s="4001"/>
      <c r="D10" s="4001"/>
      <c r="E10" s="4001"/>
      <c r="F10" s="4001"/>
      <c r="G10" s="4001"/>
      <c r="H10" s="4005"/>
      <c r="I10" s="4001"/>
      <c r="J10" s="4001"/>
      <c r="K10" s="4001"/>
      <c r="L10" s="4001"/>
      <c r="M10" s="4001"/>
      <c r="N10" s="4001"/>
      <c r="O10" s="4001"/>
      <c r="P10" s="4001"/>
      <c r="Q10" s="4001"/>
      <c r="R10" s="4001"/>
      <c r="S10" s="4001"/>
      <c r="T10" s="4009"/>
      <c r="U10" s="4015"/>
      <c r="V10" s="4005"/>
      <c r="W10" s="5735" t="s">
        <v>
6650</v>
      </c>
      <c r="X10" s="5735"/>
      <c r="Y10" s="5735"/>
      <c r="Z10" s="5735"/>
      <c r="AA10" s="5735"/>
      <c r="AB10" s="5735"/>
      <c r="AC10" s="5735"/>
      <c r="AD10" s="5735"/>
      <c r="AE10" s="5735"/>
      <c r="AF10" s="5735"/>
      <c r="AG10" s="5735"/>
      <c r="AH10" s="5735"/>
      <c r="AI10" s="4016"/>
      <c r="AJ10" s="4016"/>
      <c r="AK10" s="4017"/>
      <c r="AL10" s="4018"/>
      <c r="AM10" s="4016"/>
      <c r="AN10" s="5736" t="s">
        <v>
6651</v>
      </c>
      <c r="AO10" s="5736"/>
      <c r="AP10" s="5736"/>
      <c r="AQ10" s="5736"/>
      <c r="AR10" s="5736"/>
      <c r="AS10" s="5736"/>
      <c r="AT10" s="5736"/>
      <c r="AU10" s="5736"/>
      <c r="AV10" s="5736"/>
      <c r="AW10" s="5736"/>
      <c r="AX10" s="5736"/>
      <c r="AY10" s="5736"/>
      <c r="AZ10" s="5736"/>
      <c r="BA10" s="5736"/>
      <c r="BB10" s="5736"/>
      <c r="BC10" s="5736"/>
      <c r="BD10" s="5736"/>
      <c r="BE10" s="5736"/>
      <c r="BF10" s="5736"/>
      <c r="BG10" s="5736"/>
      <c r="BH10" s="3976"/>
      <c r="BI10" s="3976"/>
      <c r="BJ10" s="3976"/>
      <c r="BK10" s="3976"/>
      <c r="BL10" s="3976"/>
      <c r="BM10" s="3976"/>
      <c r="BN10" s="3976"/>
      <c r="BO10" s="3976"/>
      <c r="BP10" s="3976"/>
      <c r="BQ10" s="3976"/>
      <c r="BR10" s="3976"/>
      <c r="BS10" s="3976"/>
      <c r="BT10" s="3976"/>
      <c r="BU10" s="3976"/>
      <c r="BV10" s="3976"/>
      <c r="BW10" s="3976"/>
      <c r="BX10" s="3976"/>
      <c r="BY10" s="3976"/>
      <c r="BZ10" s="3976"/>
      <c r="CA10" s="3976"/>
      <c r="CB10" s="3976"/>
      <c r="CC10" s="3976"/>
      <c r="CD10" s="3976"/>
      <c r="CE10" s="3976"/>
      <c r="CF10" s="3976"/>
      <c r="CG10" s="3976"/>
      <c r="CH10" s="3976"/>
      <c r="CI10" s="3976"/>
      <c r="CJ10" s="3976"/>
      <c r="CK10" s="3976"/>
      <c r="CL10" s="3976"/>
      <c r="CM10" s="3976"/>
      <c r="CN10" s="3976"/>
      <c r="CO10" s="3976"/>
      <c r="CP10" s="3976"/>
      <c r="CQ10" s="3976"/>
      <c r="CR10" s="3976"/>
      <c r="CS10" s="3976"/>
      <c r="CT10" s="3976"/>
      <c r="CU10" s="3976"/>
      <c r="CV10" s="3976"/>
      <c r="CW10" s="3976"/>
      <c r="CX10" s="3976"/>
      <c r="CY10" s="3976"/>
      <c r="CZ10" s="3976"/>
      <c r="DA10" s="3976"/>
      <c r="DB10" s="3976"/>
      <c r="DC10" s="4001"/>
      <c r="DD10" s="4001"/>
      <c r="DE10" s="4001"/>
    </row>
    <row r="11" spans="1:138" ht="6.75" customHeight="1">
      <c r="A11" s="4001"/>
      <c r="B11" s="4001"/>
      <c r="C11" s="4001"/>
      <c r="D11" s="4001"/>
      <c r="E11" s="4001"/>
      <c r="F11" s="4001"/>
      <c r="G11" s="4001"/>
      <c r="H11" s="4005"/>
      <c r="I11" s="4001"/>
      <c r="J11" s="4001"/>
      <c r="K11" s="4001"/>
      <c r="L11" s="4001"/>
      <c r="M11" s="4001"/>
      <c r="N11" s="4001"/>
      <c r="O11" s="4001"/>
      <c r="P11" s="4001"/>
      <c r="Q11" s="4001"/>
      <c r="R11" s="4001"/>
      <c r="S11" s="4001"/>
      <c r="T11" s="4009"/>
      <c r="U11" s="4010"/>
      <c r="V11" s="4005"/>
      <c r="W11" s="5735"/>
      <c r="X11" s="5735"/>
      <c r="Y11" s="5735"/>
      <c r="Z11" s="5735"/>
      <c r="AA11" s="5735"/>
      <c r="AB11" s="5735"/>
      <c r="AC11" s="5735"/>
      <c r="AD11" s="5735"/>
      <c r="AE11" s="5735"/>
      <c r="AF11" s="5735"/>
      <c r="AG11" s="5735"/>
      <c r="AH11" s="5735"/>
      <c r="AI11" s="4016"/>
      <c r="AJ11" s="4016"/>
      <c r="AK11" s="4019"/>
      <c r="AL11" s="4020"/>
      <c r="AM11" s="4016"/>
      <c r="AN11" s="5736"/>
      <c r="AO11" s="5736"/>
      <c r="AP11" s="5736"/>
      <c r="AQ11" s="5736"/>
      <c r="AR11" s="5736"/>
      <c r="AS11" s="5736"/>
      <c r="AT11" s="5736"/>
      <c r="AU11" s="5736"/>
      <c r="AV11" s="5736"/>
      <c r="AW11" s="5736"/>
      <c r="AX11" s="5736"/>
      <c r="AY11" s="5736"/>
      <c r="AZ11" s="5736"/>
      <c r="BA11" s="5736"/>
      <c r="BB11" s="5736"/>
      <c r="BC11" s="5736"/>
      <c r="BD11" s="5736"/>
      <c r="BE11" s="5736"/>
      <c r="BF11" s="5736"/>
      <c r="BG11" s="5736"/>
      <c r="BH11" s="3976"/>
      <c r="BI11" s="3976"/>
      <c r="BJ11" s="3976"/>
      <c r="BK11" s="3976"/>
      <c r="BL11" s="3976"/>
      <c r="BM11" s="3976"/>
      <c r="BN11" s="3976"/>
      <c r="BO11" s="3976"/>
      <c r="BP11" s="3976"/>
      <c r="BQ11" s="3976"/>
      <c r="BR11" s="3976"/>
      <c r="BS11" s="3976"/>
      <c r="BT11" s="3976"/>
      <c r="BU11" s="3976"/>
      <c r="BV11" s="3976"/>
      <c r="BW11" s="3976"/>
      <c r="BX11" s="3976"/>
      <c r="BY11" s="3976"/>
      <c r="BZ11" s="3976"/>
      <c r="CA11" s="3976"/>
      <c r="CB11" s="3976"/>
      <c r="CC11" s="3976"/>
      <c r="CD11" s="3976"/>
      <c r="CE11" s="3976"/>
      <c r="CF11" s="3976"/>
      <c r="CG11" s="3976"/>
      <c r="CH11" s="3976"/>
      <c r="CI11" s="3976"/>
      <c r="CJ11" s="3976"/>
      <c r="CK11" s="3976"/>
      <c r="CL11" s="3976"/>
      <c r="CM11" s="3976"/>
      <c r="CN11" s="3976"/>
      <c r="CO11" s="3976"/>
      <c r="CP11" s="3976"/>
      <c r="CQ11" s="3976"/>
      <c r="CR11" s="3976"/>
      <c r="CS11" s="3976"/>
      <c r="CT11" s="3976"/>
      <c r="CU11" s="3976"/>
      <c r="CV11" s="3976"/>
      <c r="CW11" s="3976"/>
      <c r="CX11" s="3976"/>
      <c r="CY11" s="3976"/>
      <c r="CZ11" s="3976"/>
      <c r="DA11" s="3976"/>
      <c r="DB11" s="3976"/>
      <c r="DC11" s="4001"/>
      <c r="DD11" s="4001"/>
      <c r="DE11" s="4001"/>
    </row>
    <row r="12" spans="1:138" ht="6.75" customHeight="1">
      <c r="A12" s="4001"/>
      <c r="B12" s="4001"/>
      <c r="C12" s="4001"/>
      <c r="D12" s="4001"/>
      <c r="E12" s="4001"/>
      <c r="F12" s="4001"/>
      <c r="G12" s="4001"/>
      <c r="H12" s="4005"/>
      <c r="I12" s="4001"/>
      <c r="J12" s="4001"/>
      <c r="K12" s="4001"/>
      <c r="L12" s="4001"/>
      <c r="M12" s="4001"/>
      <c r="N12" s="4001"/>
      <c r="O12" s="4001"/>
      <c r="P12" s="4001"/>
      <c r="Q12" s="4001"/>
      <c r="R12" s="4001"/>
      <c r="S12" s="4001"/>
      <c r="T12" s="4009"/>
      <c r="U12" s="4009"/>
      <c r="V12" s="4005"/>
      <c r="W12" s="5735"/>
      <c r="X12" s="5735"/>
      <c r="Y12" s="5735"/>
      <c r="Z12" s="5735"/>
      <c r="AA12" s="5735"/>
      <c r="AB12" s="5735"/>
      <c r="AC12" s="5735"/>
      <c r="AD12" s="5735"/>
      <c r="AE12" s="5735"/>
      <c r="AF12" s="5735"/>
      <c r="AG12" s="5735"/>
      <c r="AH12" s="5735"/>
      <c r="AI12" s="4016"/>
      <c r="AJ12" s="4016"/>
      <c r="AK12" s="4021"/>
      <c r="AL12" s="4020"/>
      <c r="AM12" s="4016"/>
      <c r="AN12" s="3976"/>
      <c r="AO12" s="3976"/>
      <c r="AP12" s="3976"/>
      <c r="AQ12" s="3976"/>
      <c r="AR12" s="3976"/>
      <c r="AS12" s="3976"/>
      <c r="AT12" s="3976"/>
      <c r="AU12" s="3976"/>
      <c r="AV12" s="4016"/>
      <c r="AW12" s="4016"/>
      <c r="AX12" s="4016"/>
      <c r="AY12" s="4016"/>
      <c r="AZ12" s="4016"/>
      <c r="BA12" s="4016"/>
      <c r="BB12" s="4016"/>
      <c r="BC12" s="4016"/>
      <c r="BD12" s="3976"/>
      <c r="BE12" s="3976"/>
      <c r="BF12" s="3976"/>
      <c r="BG12" s="3976"/>
      <c r="BH12" s="3976"/>
      <c r="BI12" s="3976"/>
      <c r="BJ12" s="3976"/>
      <c r="BK12" s="3976"/>
      <c r="BL12" s="3976"/>
      <c r="BM12" s="3976"/>
      <c r="BN12" s="3976"/>
      <c r="BO12" s="3976"/>
      <c r="BP12" s="3976"/>
      <c r="BQ12" s="3976"/>
      <c r="BR12" s="3976"/>
      <c r="BS12" s="3976"/>
      <c r="BT12" s="3976"/>
      <c r="BU12" s="3976"/>
      <c r="BV12" s="3976"/>
      <c r="BW12" s="3976"/>
      <c r="BX12" s="3976"/>
      <c r="BY12" s="4016"/>
      <c r="BZ12" s="4016"/>
      <c r="CA12" s="4016"/>
      <c r="CB12" s="4016"/>
      <c r="CC12" s="4016"/>
      <c r="CD12" s="4016"/>
      <c r="CE12" s="4016"/>
      <c r="CF12" s="4016"/>
      <c r="CG12" s="4016"/>
      <c r="CH12" s="4016"/>
      <c r="CI12" s="4016"/>
      <c r="CJ12" s="4016"/>
      <c r="CK12" s="3976"/>
      <c r="CL12" s="3976"/>
      <c r="CM12" s="3976"/>
      <c r="CN12" s="3976"/>
      <c r="CO12" s="3976"/>
      <c r="CP12" s="3976"/>
      <c r="CQ12" s="3976"/>
      <c r="CR12" s="3976"/>
      <c r="CS12" s="3976"/>
      <c r="CT12" s="3976"/>
      <c r="CU12" s="3976"/>
      <c r="CV12" s="3976"/>
      <c r="CW12" s="3976"/>
      <c r="CX12" s="3976"/>
      <c r="CY12" s="3976"/>
      <c r="CZ12" s="3976"/>
      <c r="DA12" s="3976"/>
      <c r="DB12" s="3976"/>
      <c r="DC12" s="4001"/>
      <c r="DD12" s="4001"/>
      <c r="DE12" s="4001"/>
    </row>
    <row r="13" spans="1:138" ht="6.75" customHeight="1">
      <c r="A13" s="4001"/>
      <c r="B13" s="4001"/>
      <c r="C13" s="4001"/>
      <c r="D13" s="4001"/>
      <c r="E13" s="4001"/>
      <c r="F13" s="4001"/>
      <c r="G13" s="4001"/>
      <c r="H13" s="4005"/>
      <c r="I13" s="4001"/>
      <c r="J13" s="4001"/>
      <c r="K13" s="4001"/>
      <c r="L13" s="4001"/>
      <c r="M13" s="4001"/>
      <c r="N13" s="4001"/>
      <c r="O13" s="4001"/>
      <c r="P13" s="4001"/>
      <c r="Q13" s="4001"/>
      <c r="R13" s="4001"/>
      <c r="S13" s="4001"/>
      <c r="T13" s="4009"/>
      <c r="U13" s="4009"/>
      <c r="V13" s="4005"/>
      <c r="W13" s="5735"/>
      <c r="X13" s="5735"/>
      <c r="Y13" s="5735"/>
      <c r="Z13" s="5735"/>
      <c r="AA13" s="5735"/>
      <c r="AB13" s="5735"/>
      <c r="AC13" s="5735"/>
      <c r="AD13" s="5735"/>
      <c r="AE13" s="5735"/>
      <c r="AF13" s="5735"/>
      <c r="AG13" s="5735"/>
      <c r="AH13" s="5735"/>
      <c r="AI13" s="4016"/>
      <c r="AJ13" s="4016"/>
      <c r="AK13" s="4017"/>
      <c r="AL13" s="4018"/>
      <c r="AM13" s="4016"/>
      <c r="AN13" s="5736" t="s">
        <v>
6652</v>
      </c>
      <c r="AO13" s="5736"/>
      <c r="AP13" s="5736"/>
      <c r="AQ13" s="5736"/>
      <c r="AR13" s="5736"/>
      <c r="AS13" s="5736"/>
      <c r="AT13" s="5736"/>
      <c r="AU13" s="5736"/>
      <c r="AV13" s="5736"/>
      <c r="AW13" s="5736"/>
      <c r="AX13" s="5737"/>
      <c r="AY13" s="5737"/>
      <c r="AZ13" s="5737"/>
      <c r="BA13" s="5737"/>
      <c r="BB13" s="5737"/>
      <c r="BC13" s="5737"/>
      <c r="BD13" s="5737"/>
      <c r="BE13" s="5737"/>
      <c r="BF13" s="5737"/>
      <c r="BG13" s="5737"/>
      <c r="BH13" s="3976"/>
      <c r="BI13" s="3976"/>
      <c r="BJ13" s="3976"/>
      <c r="BK13" s="3976"/>
      <c r="BL13" s="3976"/>
      <c r="BM13" s="3976"/>
      <c r="BN13" s="3976"/>
      <c r="BO13" s="3976"/>
      <c r="BP13" s="3976"/>
      <c r="BQ13" s="3976"/>
      <c r="BR13" s="3976"/>
      <c r="BS13" s="3976"/>
      <c r="BT13" s="3976"/>
      <c r="BU13" s="3976"/>
      <c r="BV13" s="3976"/>
      <c r="BW13" s="3976"/>
      <c r="BX13" s="3976"/>
      <c r="BY13" s="4016"/>
      <c r="BZ13" s="4016"/>
      <c r="CA13" s="4016"/>
      <c r="CB13" s="4016"/>
      <c r="CC13" s="4016"/>
      <c r="CD13" s="4016"/>
      <c r="CE13" s="4016"/>
      <c r="CF13" s="4016"/>
      <c r="CG13" s="4016"/>
      <c r="CH13" s="4016"/>
      <c r="CI13" s="4016"/>
      <c r="CJ13" s="4016"/>
      <c r="CK13" s="3976"/>
      <c r="CL13" s="3976"/>
      <c r="CM13" s="3976"/>
      <c r="CN13" s="3976"/>
      <c r="CO13" s="3976"/>
      <c r="CP13" s="3976"/>
      <c r="CQ13" s="3976"/>
      <c r="CR13" s="3976"/>
      <c r="CS13" s="3976"/>
      <c r="CT13" s="3976"/>
      <c r="CU13" s="3976"/>
      <c r="CV13" s="3976"/>
      <c r="CW13" s="3976"/>
      <c r="CX13" s="3976"/>
      <c r="CY13" s="3976"/>
      <c r="CZ13" s="3976"/>
      <c r="DA13" s="3976"/>
      <c r="DB13" s="3976"/>
      <c r="DC13" s="4001"/>
      <c r="DD13" s="4001"/>
      <c r="DE13" s="4001"/>
      <c r="DF13" s="3385"/>
      <c r="DG13" s="3385"/>
      <c r="DH13" s="3385"/>
      <c r="DI13" s="3385"/>
      <c r="DJ13" s="3385"/>
      <c r="DK13" s="3385"/>
      <c r="DL13" s="3385"/>
      <c r="DM13" s="3385"/>
      <c r="DN13" s="3385"/>
      <c r="DO13" s="3385"/>
      <c r="DP13" s="3385"/>
      <c r="DQ13" s="3385"/>
      <c r="DR13" s="3385"/>
      <c r="DS13" s="3385"/>
      <c r="DT13" s="3385"/>
      <c r="DU13" s="3385"/>
      <c r="DV13" s="3385"/>
      <c r="DW13" s="3385"/>
      <c r="DX13" s="3385"/>
      <c r="DY13" s="3385"/>
      <c r="DZ13" s="3385"/>
      <c r="EA13" s="3385"/>
      <c r="EB13" s="3385"/>
      <c r="EC13" s="3385"/>
      <c r="ED13" s="3385"/>
      <c r="EE13" s="3385"/>
      <c r="EF13" s="3385"/>
      <c r="EG13" s="3385"/>
      <c r="EH13" s="3385"/>
    </row>
    <row r="14" spans="1:138" ht="6.75" customHeight="1">
      <c r="A14" s="4001"/>
      <c r="B14" s="4001"/>
      <c r="C14" s="4001"/>
      <c r="D14" s="4001"/>
      <c r="E14" s="4001"/>
      <c r="F14" s="4001"/>
      <c r="G14" s="4001"/>
      <c r="H14" s="4005"/>
      <c r="I14" s="4001"/>
      <c r="J14" s="4001"/>
      <c r="K14" s="4001"/>
      <c r="L14" s="4001"/>
      <c r="M14" s="4001"/>
      <c r="N14" s="4001"/>
      <c r="O14" s="4001"/>
      <c r="P14" s="4001"/>
      <c r="Q14" s="4001"/>
      <c r="R14" s="4001"/>
      <c r="S14" s="4001"/>
      <c r="T14" s="4009"/>
      <c r="U14" s="4009"/>
      <c r="V14" s="4005"/>
      <c r="W14" s="5735"/>
      <c r="X14" s="5735"/>
      <c r="Y14" s="5735"/>
      <c r="Z14" s="5735"/>
      <c r="AA14" s="5735"/>
      <c r="AB14" s="5735"/>
      <c r="AC14" s="5735"/>
      <c r="AD14" s="5735"/>
      <c r="AE14" s="5735"/>
      <c r="AF14" s="5735"/>
      <c r="AG14" s="5735"/>
      <c r="AH14" s="5735"/>
      <c r="AI14" s="4016"/>
      <c r="AJ14" s="4016"/>
      <c r="AK14" s="4019"/>
      <c r="AL14" s="4020"/>
      <c r="AM14" s="4016"/>
      <c r="AN14" s="5736"/>
      <c r="AO14" s="5736"/>
      <c r="AP14" s="5736"/>
      <c r="AQ14" s="5736"/>
      <c r="AR14" s="5736"/>
      <c r="AS14" s="5736"/>
      <c r="AT14" s="5736"/>
      <c r="AU14" s="5736"/>
      <c r="AV14" s="5736"/>
      <c r="AW14" s="5736"/>
      <c r="AX14" s="5737"/>
      <c r="AY14" s="5737"/>
      <c r="AZ14" s="5737"/>
      <c r="BA14" s="5737"/>
      <c r="BB14" s="5737"/>
      <c r="BC14" s="5737"/>
      <c r="BD14" s="5737"/>
      <c r="BE14" s="5737"/>
      <c r="BF14" s="5737"/>
      <c r="BG14" s="5737"/>
      <c r="BH14" s="3976"/>
      <c r="BI14" s="3976"/>
      <c r="BJ14" s="3976"/>
      <c r="BK14" s="3976"/>
      <c r="BL14" s="3976"/>
      <c r="BM14" s="3976"/>
      <c r="BN14" s="3976"/>
      <c r="BO14" s="3976"/>
      <c r="BP14" s="3976"/>
      <c r="BQ14" s="3976"/>
      <c r="BR14" s="3976"/>
      <c r="BS14" s="3976"/>
      <c r="BT14" s="3976"/>
      <c r="BU14" s="3976"/>
      <c r="BV14" s="3976"/>
      <c r="BW14" s="3976"/>
      <c r="BX14" s="3976"/>
      <c r="BY14" s="4016"/>
      <c r="BZ14" s="4016"/>
      <c r="CA14" s="4016"/>
      <c r="CB14" s="4016"/>
      <c r="CC14" s="4016"/>
      <c r="CD14" s="4016"/>
      <c r="CE14" s="4016"/>
      <c r="CF14" s="4016"/>
      <c r="CG14" s="4016"/>
      <c r="CH14" s="4016"/>
      <c r="CI14" s="4016"/>
      <c r="CJ14" s="4016"/>
      <c r="CK14" s="3976"/>
      <c r="CL14" s="3976"/>
      <c r="CM14" s="3976"/>
      <c r="CN14" s="3976"/>
      <c r="CO14" s="3976"/>
      <c r="CP14" s="3976"/>
      <c r="CQ14" s="3976"/>
      <c r="CR14" s="3976"/>
      <c r="CS14" s="3976"/>
      <c r="CT14" s="3976"/>
      <c r="CU14" s="3976"/>
      <c r="CV14" s="3976"/>
      <c r="CW14" s="3976"/>
      <c r="CX14" s="3976"/>
      <c r="CY14" s="3976"/>
      <c r="CZ14" s="3976"/>
      <c r="DA14" s="3976"/>
      <c r="DB14" s="3976"/>
      <c r="DC14" s="4001"/>
      <c r="DD14" s="4001"/>
      <c r="DE14" s="4001"/>
      <c r="DF14" s="3385"/>
      <c r="DG14" s="3385"/>
      <c r="DH14" s="3385"/>
      <c r="DI14" s="3385"/>
      <c r="DJ14" s="3385"/>
      <c r="DK14" s="3385"/>
      <c r="DL14" s="3385"/>
      <c r="DM14" s="3385"/>
      <c r="DN14" s="3385"/>
      <c r="DO14" s="3385"/>
      <c r="DP14" s="3385"/>
      <c r="DQ14" s="3385"/>
      <c r="DR14" s="3385"/>
      <c r="DS14" s="3385"/>
      <c r="DT14" s="3385"/>
      <c r="DU14" s="3385"/>
      <c r="DV14" s="3385"/>
      <c r="DW14" s="3385"/>
      <c r="DX14" s="3385"/>
      <c r="DY14" s="3385"/>
      <c r="DZ14" s="3385"/>
      <c r="EA14" s="3385"/>
      <c r="EB14" s="3385"/>
      <c r="EC14" s="3385"/>
      <c r="ED14" s="3385"/>
      <c r="EE14" s="3385"/>
      <c r="EF14" s="3385"/>
      <c r="EG14" s="3385"/>
      <c r="EH14" s="3385"/>
    </row>
    <row r="15" spans="1:138" ht="6.75" customHeight="1">
      <c r="A15" s="4001"/>
      <c r="B15" s="3969"/>
      <c r="C15" s="3969"/>
      <c r="D15" s="3969"/>
      <c r="E15" s="3969"/>
      <c r="F15" s="3969"/>
      <c r="G15" s="4007"/>
      <c r="H15" s="4005"/>
      <c r="I15" s="3388"/>
      <c r="J15" s="3388"/>
      <c r="K15" s="3388"/>
      <c r="L15" s="3388"/>
      <c r="M15" s="3388"/>
      <c r="N15" s="3388"/>
      <c r="O15" s="3388"/>
      <c r="P15" s="3388"/>
      <c r="Q15" s="3388"/>
      <c r="R15" s="4001"/>
      <c r="S15" s="4001"/>
      <c r="T15" s="4009"/>
      <c r="U15" s="4009"/>
      <c r="V15" s="4005"/>
      <c r="W15" s="5748" t="s">
        <v>
6653</v>
      </c>
      <c r="X15" s="5748"/>
      <c r="Y15" s="5748"/>
      <c r="Z15" s="5748"/>
      <c r="AA15" s="5748"/>
      <c r="AB15" s="5748"/>
      <c r="AC15" s="5748"/>
      <c r="AD15" s="5748"/>
      <c r="AE15" s="5748"/>
      <c r="AF15" s="5748"/>
      <c r="AG15" s="5748"/>
      <c r="AH15" s="5748"/>
      <c r="AI15" s="3390"/>
      <c r="AJ15" s="3976"/>
      <c r="AK15" s="4022"/>
      <c r="AL15" s="3390"/>
      <c r="AM15" s="4020"/>
      <c r="AN15" s="3976"/>
      <c r="AO15" s="3976"/>
      <c r="AP15" s="3976"/>
      <c r="AQ15" s="3976"/>
      <c r="AR15" s="3976"/>
      <c r="AS15" s="3976"/>
      <c r="AT15" s="3976"/>
      <c r="AU15" s="4016"/>
      <c r="AV15" s="4016"/>
      <c r="AW15" s="4016"/>
      <c r="AX15" s="4016"/>
      <c r="AY15" s="4016"/>
      <c r="AZ15" s="4016"/>
      <c r="BA15" s="4016"/>
      <c r="BB15" s="4016"/>
      <c r="BC15" s="3976"/>
      <c r="BD15" s="3976"/>
      <c r="BE15" s="3976"/>
      <c r="BF15" s="3976"/>
      <c r="BG15" s="3976"/>
      <c r="BH15" s="3976"/>
      <c r="BI15" s="3976"/>
      <c r="BJ15" s="3976"/>
      <c r="BK15" s="3976"/>
      <c r="BL15" s="3976"/>
      <c r="BM15" s="3976"/>
      <c r="BN15" s="3976"/>
      <c r="BO15" s="3976"/>
      <c r="BP15" s="3976"/>
      <c r="BQ15" s="3976"/>
      <c r="BR15" s="3976"/>
      <c r="BS15" s="3976"/>
      <c r="BT15" s="3976"/>
      <c r="BU15" s="3976"/>
      <c r="BV15" s="3976"/>
      <c r="BW15" s="3976"/>
      <c r="BX15" s="3976"/>
      <c r="BY15" s="4016"/>
      <c r="BZ15" s="4016"/>
      <c r="CA15" s="4016"/>
      <c r="CB15" s="4016"/>
      <c r="CC15" s="4016"/>
      <c r="CD15" s="4016"/>
      <c r="CE15" s="4016"/>
      <c r="CF15" s="4016"/>
      <c r="CG15" s="4016"/>
      <c r="CH15" s="4016"/>
      <c r="CI15" s="4016"/>
      <c r="CJ15" s="4016"/>
      <c r="CK15" s="3976"/>
      <c r="CL15" s="3976"/>
      <c r="CM15" s="3976"/>
      <c r="CN15" s="3976"/>
      <c r="CO15" s="3976"/>
      <c r="CP15" s="3976"/>
      <c r="CQ15" s="3976"/>
      <c r="CR15" s="3976"/>
      <c r="CS15" s="3976"/>
      <c r="CT15" s="3976"/>
      <c r="CU15" s="3976"/>
      <c r="CV15" s="3976"/>
      <c r="CW15" s="3976"/>
      <c r="CX15" s="3976"/>
      <c r="CY15" s="3976"/>
      <c r="CZ15" s="3976"/>
      <c r="DA15" s="3976"/>
      <c r="DB15" s="3976"/>
      <c r="DC15" s="3969"/>
      <c r="DD15" s="3969"/>
      <c r="DE15" s="3969"/>
      <c r="DF15" s="3385"/>
      <c r="DG15" s="3385"/>
      <c r="DH15" s="3385"/>
      <c r="DI15" s="3385"/>
      <c r="DJ15" s="3385"/>
      <c r="DK15" s="3385"/>
      <c r="DL15" s="3385"/>
      <c r="DM15" s="3385"/>
      <c r="DN15" s="3385"/>
      <c r="DO15" s="3385"/>
      <c r="DP15" s="3385"/>
      <c r="DQ15" s="3385"/>
      <c r="DR15" s="3385"/>
      <c r="DS15" s="3385"/>
      <c r="DT15" s="3385"/>
      <c r="DU15" s="3385"/>
      <c r="DV15" s="3385"/>
      <c r="DW15" s="3385"/>
      <c r="DX15" s="3385"/>
      <c r="DY15" s="3385"/>
      <c r="DZ15" s="3385"/>
      <c r="EA15" s="3385"/>
      <c r="EB15" s="3385"/>
      <c r="EC15" s="3385"/>
      <c r="ED15" s="3385"/>
      <c r="EE15" s="3385"/>
      <c r="EF15" s="3385"/>
      <c r="EG15" s="3385"/>
      <c r="EH15" s="3385"/>
    </row>
    <row r="16" spans="1:138" ht="6.75" customHeight="1">
      <c r="A16" s="4001"/>
      <c r="B16" s="3969"/>
      <c r="C16" s="3969"/>
      <c r="D16" s="3969"/>
      <c r="E16" s="3969"/>
      <c r="F16" s="3969"/>
      <c r="G16" s="4007"/>
      <c r="H16" s="4005"/>
      <c r="I16" s="3388"/>
      <c r="J16" s="3388"/>
      <c r="K16" s="3388"/>
      <c r="L16" s="3388"/>
      <c r="M16" s="3388"/>
      <c r="N16" s="3388"/>
      <c r="O16" s="3388"/>
      <c r="P16" s="3388"/>
      <c r="Q16" s="3388"/>
      <c r="R16" s="4001"/>
      <c r="S16" s="4001"/>
      <c r="T16" s="4009"/>
      <c r="U16" s="4009"/>
      <c r="V16" s="4005"/>
      <c r="W16" s="5748"/>
      <c r="X16" s="5748"/>
      <c r="Y16" s="5748"/>
      <c r="Z16" s="5748"/>
      <c r="AA16" s="5748"/>
      <c r="AB16" s="5748"/>
      <c r="AC16" s="5748"/>
      <c r="AD16" s="5748"/>
      <c r="AE16" s="5748"/>
      <c r="AF16" s="5748"/>
      <c r="AG16" s="5748"/>
      <c r="AH16" s="5748"/>
      <c r="AI16" s="3390"/>
      <c r="AJ16" s="3976"/>
      <c r="AK16" s="4022"/>
      <c r="AL16" s="3390"/>
      <c r="AM16" s="4020"/>
      <c r="AN16" s="5749" t="s">
        <v>
6654</v>
      </c>
      <c r="AO16" s="5749"/>
      <c r="AP16" s="5749"/>
      <c r="AQ16" s="5749"/>
      <c r="AR16" s="5749"/>
      <c r="AS16" s="5749"/>
      <c r="AT16" s="5749"/>
      <c r="AU16" s="5749"/>
      <c r="AV16" s="5749"/>
      <c r="AW16" s="5749"/>
      <c r="AX16" s="5749"/>
      <c r="AY16" s="5749"/>
      <c r="AZ16" s="5749"/>
      <c r="BA16" s="5749"/>
      <c r="BB16" s="5749"/>
      <c r="BC16" s="5749"/>
      <c r="BD16" s="5749"/>
      <c r="BE16" s="5749"/>
      <c r="BF16" s="5749"/>
      <c r="BG16" s="5749"/>
      <c r="BH16" s="5749"/>
      <c r="BI16" s="5749"/>
      <c r="BJ16" s="5749"/>
      <c r="BK16" s="5749"/>
      <c r="BL16" s="5749"/>
      <c r="BM16" s="5749"/>
      <c r="BN16" s="5749"/>
      <c r="BO16" s="5749"/>
      <c r="BP16" s="4023"/>
      <c r="BQ16" s="4023"/>
      <c r="BR16" s="4023"/>
      <c r="BS16" s="4023"/>
      <c r="BT16" s="4023"/>
      <c r="BU16" s="4023"/>
      <c r="BV16" s="4023"/>
      <c r="BW16" s="4023"/>
      <c r="BX16" s="4023"/>
      <c r="BY16" s="4016"/>
      <c r="BZ16" s="4016"/>
      <c r="CA16" s="4016"/>
      <c r="CB16" s="4016"/>
      <c r="CC16" s="4016"/>
      <c r="CD16" s="4016"/>
      <c r="CE16" s="4016"/>
      <c r="CF16" s="4016"/>
      <c r="CG16" s="4016"/>
      <c r="CH16" s="4016"/>
      <c r="CI16" s="4016"/>
      <c r="CJ16" s="4016"/>
      <c r="CK16" s="4023"/>
      <c r="CL16" s="4023"/>
      <c r="CM16" s="4023"/>
      <c r="CN16" s="4023"/>
      <c r="CO16" s="4023"/>
      <c r="CP16" s="4023"/>
      <c r="CQ16" s="4023"/>
      <c r="CR16" s="4023"/>
      <c r="CS16" s="4023"/>
      <c r="CT16" s="4023"/>
      <c r="CU16" s="4023"/>
      <c r="CV16" s="4023"/>
      <c r="CW16" s="4023"/>
      <c r="CX16" s="4023"/>
      <c r="CY16" s="4023"/>
      <c r="CZ16" s="4023"/>
      <c r="DA16" s="4023"/>
      <c r="DB16" s="4023"/>
      <c r="DC16" s="3969"/>
      <c r="DD16" s="3969"/>
      <c r="DE16" s="3969"/>
      <c r="DF16" s="3385"/>
      <c r="DG16" s="3385"/>
      <c r="DH16" s="3385"/>
      <c r="DI16" s="3385"/>
      <c r="DJ16" s="3385"/>
      <c r="DK16" s="3385"/>
      <c r="DL16" s="3385"/>
      <c r="DM16" s="3385"/>
      <c r="DN16" s="3385"/>
      <c r="DO16" s="3385"/>
      <c r="DP16" s="3385"/>
      <c r="DQ16" s="3385"/>
      <c r="DR16" s="3385"/>
      <c r="DS16" s="3385"/>
      <c r="DT16" s="3385"/>
      <c r="DU16" s="3385"/>
      <c r="DV16" s="3385"/>
      <c r="DW16" s="3385"/>
      <c r="DX16" s="3385"/>
      <c r="DY16" s="3385"/>
      <c r="DZ16" s="3385"/>
      <c r="EA16" s="3385"/>
      <c r="EB16" s="3385"/>
      <c r="EC16" s="3385"/>
      <c r="ED16" s="3385"/>
      <c r="EE16" s="3385"/>
      <c r="EF16" s="3385"/>
      <c r="EG16" s="3385"/>
      <c r="EH16" s="3385"/>
    </row>
    <row r="17" spans="1:138" ht="6.75" customHeight="1">
      <c r="A17" s="4001"/>
      <c r="B17" s="3969"/>
      <c r="C17" s="3969"/>
      <c r="D17" s="4024"/>
      <c r="E17" s="4024"/>
      <c r="F17" s="4024"/>
      <c r="G17" s="4024"/>
      <c r="H17" s="4024"/>
      <c r="I17" s="4024"/>
      <c r="J17" s="4024"/>
      <c r="K17" s="4024"/>
      <c r="L17" s="4024"/>
      <c r="M17" s="4024"/>
      <c r="N17" s="4001"/>
      <c r="O17" s="4001"/>
      <c r="P17" s="4001"/>
      <c r="Q17" s="4001"/>
      <c r="R17" s="4001"/>
      <c r="S17" s="4001"/>
      <c r="T17" s="4009"/>
      <c r="U17" s="4009"/>
      <c r="V17" s="4005"/>
      <c r="W17" s="4016"/>
      <c r="X17" s="4016"/>
      <c r="Y17" s="4016"/>
      <c r="Z17" s="4016"/>
      <c r="AA17" s="4016"/>
      <c r="AB17" s="4016"/>
      <c r="AC17" s="4016"/>
      <c r="AD17" s="4016"/>
      <c r="AE17" s="4016"/>
      <c r="AF17" s="4016"/>
      <c r="AG17" s="4016"/>
      <c r="AH17" s="4016"/>
      <c r="AI17" s="3390"/>
      <c r="AJ17" s="3976"/>
      <c r="AK17" s="4025"/>
      <c r="AL17" s="4026"/>
      <c r="AM17" s="4020"/>
      <c r="AN17" s="5749"/>
      <c r="AO17" s="5749"/>
      <c r="AP17" s="5749"/>
      <c r="AQ17" s="5749"/>
      <c r="AR17" s="5749"/>
      <c r="AS17" s="5749"/>
      <c r="AT17" s="5749"/>
      <c r="AU17" s="5749"/>
      <c r="AV17" s="5749"/>
      <c r="AW17" s="5749"/>
      <c r="AX17" s="5749"/>
      <c r="AY17" s="5749"/>
      <c r="AZ17" s="5749"/>
      <c r="BA17" s="5749"/>
      <c r="BB17" s="5749"/>
      <c r="BC17" s="5749"/>
      <c r="BD17" s="5749"/>
      <c r="BE17" s="5749"/>
      <c r="BF17" s="5749"/>
      <c r="BG17" s="5749"/>
      <c r="BH17" s="5749"/>
      <c r="BI17" s="5749"/>
      <c r="BJ17" s="5749"/>
      <c r="BK17" s="5749"/>
      <c r="BL17" s="5749"/>
      <c r="BM17" s="5749"/>
      <c r="BN17" s="5749"/>
      <c r="BO17" s="5749"/>
      <c r="BP17" s="4023"/>
      <c r="BQ17" s="4023"/>
      <c r="BR17" s="4023"/>
      <c r="BS17" s="4023"/>
      <c r="BT17" s="4023"/>
      <c r="BU17" s="4023"/>
      <c r="BV17" s="4023"/>
      <c r="BW17" s="4023"/>
      <c r="BX17" s="4023"/>
      <c r="BY17" s="4016"/>
      <c r="BZ17" s="4016"/>
      <c r="CA17" s="4016"/>
      <c r="CB17" s="4016"/>
      <c r="CC17" s="4016"/>
      <c r="CD17" s="4016"/>
      <c r="CE17" s="4016"/>
      <c r="CF17" s="4016"/>
      <c r="CG17" s="4016"/>
      <c r="CH17" s="4016"/>
      <c r="CI17" s="4016"/>
      <c r="CJ17" s="4016"/>
      <c r="CK17" s="4023"/>
      <c r="CL17" s="4023"/>
      <c r="CM17" s="4023"/>
      <c r="CN17" s="4023"/>
      <c r="CO17" s="4023"/>
      <c r="CP17" s="4023"/>
      <c r="CQ17" s="4023"/>
      <c r="CR17" s="4023"/>
      <c r="CS17" s="4023"/>
      <c r="CT17" s="4023"/>
      <c r="CU17" s="4023"/>
      <c r="CV17" s="4023"/>
      <c r="CW17" s="4023"/>
      <c r="CX17" s="4023"/>
      <c r="CY17" s="4023"/>
      <c r="CZ17" s="4023"/>
      <c r="DA17" s="4023"/>
      <c r="DB17" s="4023"/>
      <c r="DC17" s="3969"/>
      <c r="DD17" s="3969"/>
      <c r="DE17" s="3969"/>
      <c r="DF17" s="3385"/>
      <c r="DG17" s="3385"/>
      <c r="DH17" s="3385"/>
      <c r="DI17" s="3385"/>
      <c r="DJ17" s="3385"/>
      <c r="DK17" s="3385"/>
      <c r="DL17" s="3385"/>
      <c r="DM17" s="3385"/>
      <c r="DN17" s="3385"/>
      <c r="DO17" s="3385"/>
      <c r="DP17" s="3385"/>
      <c r="DQ17" s="3385"/>
      <c r="DR17" s="3385"/>
      <c r="DS17" s="3385"/>
      <c r="DT17" s="3385"/>
      <c r="DU17" s="3385"/>
      <c r="DV17" s="3385"/>
      <c r="DW17" s="3385"/>
      <c r="DX17" s="3385"/>
      <c r="DY17" s="3385"/>
      <c r="DZ17" s="3385"/>
      <c r="EA17" s="3385"/>
      <c r="EB17" s="3385"/>
      <c r="EC17" s="3385"/>
      <c r="ED17" s="3385"/>
      <c r="EE17" s="3385"/>
      <c r="EF17" s="3385"/>
      <c r="EG17" s="3385"/>
      <c r="EH17" s="3385"/>
    </row>
    <row r="18" spans="1:138" ht="6.75" customHeight="1">
      <c r="A18" s="4001"/>
      <c r="B18" s="3969"/>
      <c r="C18" s="3969"/>
      <c r="D18" s="4024"/>
      <c r="E18" s="4024"/>
      <c r="F18" s="4024"/>
      <c r="G18" s="4024"/>
      <c r="H18" s="4024"/>
      <c r="I18" s="4024"/>
      <c r="J18" s="4024"/>
      <c r="K18" s="4024"/>
      <c r="L18" s="4024"/>
      <c r="M18" s="4024"/>
      <c r="N18" s="4001"/>
      <c r="O18" s="4001"/>
      <c r="P18" s="4001"/>
      <c r="Q18" s="4001"/>
      <c r="R18" s="4001"/>
      <c r="S18" s="4001"/>
      <c r="T18" s="4009"/>
      <c r="U18" s="4015"/>
      <c r="V18" s="4005"/>
      <c r="W18" s="5735" t="s">
        <v>
6655</v>
      </c>
      <c r="X18" s="5735"/>
      <c r="Y18" s="5735"/>
      <c r="Z18" s="5735"/>
      <c r="AA18" s="5735"/>
      <c r="AB18" s="5735"/>
      <c r="AC18" s="5735"/>
      <c r="AD18" s="5735"/>
      <c r="AE18" s="5735"/>
      <c r="AF18" s="5735"/>
      <c r="AG18" s="4027"/>
      <c r="AH18" s="4027"/>
      <c r="AI18" s="3390"/>
      <c r="AJ18" s="3976"/>
      <c r="AK18" s="4022"/>
      <c r="AL18" s="3390"/>
      <c r="AM18" s="4020"/>
      <c r="AN18" s="4023"/>
      <c r="AO18" s="4023"/>
      <c r="AP18" s="4023"/>
      <c r="AQ18" s="4023"/>
      <c r="AR18" s="4023"/>
      <c r="AS18" s="4023"/>
      <c r="AT18" s="4023"/>
      <c r="AU18" s="4023"/>
      <c r="AV18" s="4023"/>
      <c r="AW18" s="4023"/>
      <c r="AX18" s="4023"/>
      <c r="AY18" s="4023"/>
      <c r="AZ18" s="4023"/>
      <c r="BA18" s="4023"/>
      <c r="BB18" s="4023"/>
      <c r="BC18" s="4023"/>
      <c r="BD18" s="4023"/>
      <c r="BE18" s="4023"/>
      <c r="BF18" s="4023"/>
      <c r="BG18" s="4023"/>
      <c r="BH18" s="4023"/>
      <c r="BI18" s="4023"/>
      <c r="BJ18" s="4023"/>
      <c r="BK18" s="4023"/>
      <c r="BL18" s="4023"/>
      <c r="BM18" s="4023"/>
      <c r="BN18" s="4023"/>
      <c r="BO18" s="4023"/>
      <c r="BP18" s="4023"/>
      <c r="BQ18" s="4023"/>
      <c r="BR18" s="4023"/>
      <c r="BS18" s="4023"/>
      <c r="BT18" s="4023"/>
      <c r="BU18" s="4023"/>
      <c r="BV18" s="4023"/>
      <c r="BW18" s="4023"/>
      <c r="BX18" s="4023"/>
      <c r="BY18" s="4016"/>
      <c r="BZ18" s="4016"/>
      <c r="CA18" s="4016"/>
      <c r="CB18" s="4016"/>
      <c r="CC18" s="4016"/>
      <c r="CD18" s="4016"/>
      <c r="CE18" s="4016"/>
      <c r="CF18" s="4016"/>
      <c r="CG18" s="4016"/>
      <c r="CH18" s="4016"/>
      <c r="CI18" s="4016"/>
      <c r="CJ18" s="4016"/>
      <c r="CK18" s="4023"/>
      <c r="CL18" s="4023"/>
      <c r="CM18" s="4023"/>
      <c r="CN18" s="4023"/>
      <c r="CO18" s="4023"/>
      <c r="CP18" s="4023"/>
      <c r="CQ18" s="4023"/>
      <c r="CR18" s="4023"/>
      <c r="CS18" s="4023"/>
      <c r="CT18" s="4023"/>
      <c r="CU18" s="4023"/>
      <c r="CV18" s="4023"/>
      <c r="CW18" s="4023"/>
      <c r="CX18" s="4023"/>
      <c r="CY18" s="4023"/>
      <c r="CZ18" s="4023"/>
      <c r="DA18" s="4023"/>
      <c r="DB18" s="4023"/>
      <c r="DC18" s="3969"/>
      <c r="DD18" s="3969"/>
      <c r="DE18" s="3969"/>
      <c r="DF18" s="3385"/>
      <c r="DG18" s="3385"/>
      <c r="DH18" s="3385"/>
      <c r="DI18" s="3385"/>
      <c r="DJ18" s="3385"/>
      <c r="DK18" s="3385"/>
      <c r="DL18" s="3385"/>
      <c r="DM18" s="3385"/>
      <c r="DN18" s="3385"/>
      <c r="DO18" s="3385"/>
      <c r="DP18" s="3385"/>
      <c r="DQ18" s="3385"/>
      <c r="DR18" s="3385"/>
      <c r="DS18" s="3385"/>
      <c r="DT18" s="3385"/>
      <c r="DU18" s="3385"/>
      <c r="DV18" s="3385"/>
      <c r="DW18" s="3385"/>
      <c r="DX18" s="3385"/>
      <c r="DY18" s="3385"/>
      <c r="DZ18" s="3385"/>
      <c r="EA18" s="3385"/>
      <c r="EB18" s="3385"/>
      <c r="EC18" s="3385"/>
      <c r="ED18" s="3385"/>
      <c r="EE18" s="3385"/>
      <c r="EF18" s="3385"/>
      <c r="EG18" s="3385"/>
      <c r="EH18" s="3385"/>
    </row>
    <row r="19" spans="1:138" ht="6.75" customHeight="1">
      <c r="A19" s="4001"/>
      <c r="B19" s="3969"/>
      <c r="C19" s="3969"/>
      <c r="D19" s="4024"/>
      <c r="E19" s="4024"/>
      <c r="F19" s="4024"/>
      <c r="G19" s="4024"/>
      <c r="H19" s="4024"/>
      <c r="I19" s="4024"/>
      <c r="J19" s="4024"/>
      <c r="K19" s="4024"/>
      <c r="L19" s="4024"/>
      <c r="M19" s="4024"/>
      <c r="N19" s="4001"/>
      <c r="O19" s="4001"/>
      <c r="P19" s="4001"/>
      <c r="Q19" s="4001"/>
      <c r="R19" s="4001"/>
      <c r="S19" s="4001"/>
      <c r="T19" s="4009"/>
      <c r="U19" s="4005"/>
      <c r="V19" s="4005"/>
      <c r="W19" s="5735"/>
      <c r="X19" s="5735"/>
      <c r="Y19" s="5735"/>
      <c r="Z19" s="5735"/>
      <c r="AA19" s="5735"/>
      <c r="AB19" s="5735"/>
      <c r="AC19" s="5735"/>
      <c r="AD19" s="5735"/>
      <c r="AE19" s="5735"/>
      <c r="AF19" s="5735"/>
      <c r="AG19" s="4027"/>
      <c r="AH19" s="4027"/>
      <c r="AI19" s="3390"/>
      <c r="AJ19" s="3976"/>
      <c r="AK19" s="4022"/>
      <c r="AL19" s="3390"/>
      <c r="AM19" s="4020"/>
      <c r="AN19" s="5749" t="s">
        <v>
6656</v>
      </c>
      <c r="AO19" s="5749"/>
      <c r="AP19" s="5749"/>
      <c r="AQ19" s="5749"/>
      <c r="AR19" s="5749"/>
      <c r="AS19" s="5749"/>
      <c r="AT19" s="5749"/>
      <c r="AU19" s="5749"/>
      <c r="AV19" s="5749"/>
      <c r="AW19" s="5749"/>
      <c r="AX19" s="5749"/>
      <c r="AY19" s="5749"/>
      <c r="AZ19" s="5749"/>
      <c r="BA19" s="5749"/>
      <c r="BB19" s="5749"/>
      <c r="BC19" s="5749"/>
      <c r="BD19" s="5749"/>
      <c r="BE19" s="5749"/>
      <c r="BF19" s="5749"/>
      <c r="BG19" s="5749"/>
      <c r="BH19" s="5749"/>
      <c r="BI19" s="5749"/>
      <c r="BJ19" s="5749"/>
      <c r="BK19" s="5749"/>
      <c r="BL19" s="5749"/>
      <c r="BM19" s="5749"/>
      <c r="BN19" s="5749"/>
      <c r="BO19" s="5749"/>
      <c r="BP19" s="4023"/>
      <c r="BQ19" s="4023"/>
      <c r="BR19" s="4023"/>
      <c r="BS19" s="4023"/>
      <c r="BT19" s="4023"/>
      <c r="BU19" s="4023"/>
      <c r="BV19" s="4023"/>
      <c r="BW19" s="4023"/>
      <c r="BX19" s="4023"/>
      <c r="BY19" s="4023"/>
      <c r="BZ19" s="4023"/>
      <c r="CA19" s="4023"/>
      <c r="CB19" s="4023"/>
      <c r="CC19" s="4023"/>
      <c r="CD19" s="4023"/>
      <c r="CE19" s="4023"/>
      <c r="CF19" s="4023"/>
      <c r="CG19" s="4023"/>
      <c r="CH19" s="4023"/>
      <c r="CI19" s="4023"/>
      <c r="CJ19" s="4023"/>
      <c r="CK19" s="4023"/>
      <c r="CL19" s="4023"/>
      <c r="CM19" s="4023"/>
      <c r="CN19" s="4023"/>
      <c r="CO19" s="4023"/>
      <c r="CP19" s="4023"/>
      <c r="CQ19" s="4023"/>
      <c r="CR19" s="4023"/>
      <c r="CS19" s="4023"/>
      <c r="CT19" s="4023"/>
      <c r="CU19" s="4023"/>
      <c r="CV19" s="4023"/>
      <c r="CW19" s="4023"/>
      <c r="CX19" s="4023"/>
      <c r="CY19" s="4023"/>
      <c r="CZ19" s="4023"/>
      <c r="DA19" s="4023"/>
      <c r="DB19" s="4023"/>
      <c r="DC19" s="3969"/>
      <c r="DD19" s="3969"/>
      <c r="DE19" s="3969"/>
      <c r="DF19" s="3385"/>
      <c r="DG19" s="3385"/>
      <c r="DH19" s="3385"/>
      <c r="DI19" s="3385"/>
      <c r="DJ19" s="3385"/>
      <c r="DK19" s="3385"/>
      <c r="DL19" s="3385"/>
      <c r="DM19" s="3385"/>
      <c r="DN19" s="3385"/>
      <c r="DO19" s="3385"/>
      <c r="DP19" s="3385"/>
      <c r="DQ19" s="3385"/>
      <c r="DR19" s="3385"/>
      <c r="DS19" s="3385"/>
      <c r="DT19" s="3385"/>
      <c r="DU19" s="3385"/>
      <c r="DV19" s="3385"/>
      <c r="DW19" s="3385"/>
      <c r="DX19" s="3385"/>
      <c r="DY19" s="3385"/>
      <c r="DZ19" s="3385"/>
      <c r="EA19" s="3385"/>
      <c r="EB19" s="3385"/>
      <c r="EC19" s="3385"/>
      <c r="ED19" s="3385"/>
      <c r="EE19" s="3385"/>
      <c r="EF19" s="3385"/>
      <c r="EG19" s="3385"/>
      <c r="EH19" s="3385"/>
    </row>
    <row r="20" spans="1:138" ht="6.75" customHeight="1">
      <c r="A20" s="4001"/>
      <c r="B20" s="3969"/>
      <c r="C20" s="3969"/>
      <c r="D20" s="4024"/>
      <c r="E20" s="4024"/>
      <c r="F20" s="4024"/>
      <c r="G20" s="4024"/>
      <c r="H20" s="4024"/>
      <c r="I20" s="4024"/>
      <c r="J20" s="4024"/>
      <c r="K20" s="4024"/>
      <c r="L20" s="4024"/>
      <c r="M20" s="4024"/>
      <c r="N20" s="4001"/>
      <c r="O20" s="4001"/>
      <c r="P20" s="4001"/>
      <c r="Q20" s="4001"/>
      <c r="R20" s="4001"/>
      <c r="S20" s="4001"/>
      <c r="T20" s="4009"/>
      <c r="U20" s="4005"/>
      <c r="V20" s="4005"/>
      <c r="W20" s="5735"/>
      <c r="X20" s="5735"/>
      <c r="Y20" s="5735"/>
      <c r="Z20" s="5735"/>
      <c r="AA20" s="5735"/>
      <c r="AB20" s="5735"/>
      <c r="AC20" s="5735"/>
      <c r="AD20" s="5735"/>
      <c r="AE20" s="5735"/>
      <c r="AF20" s="5735"/>
      <c r="AG20" s="4027"/>
      <c r="AH20" s="4027"/>
      <c r="AI20" s="3390"/>
      <c r="AJ20" s="3976"/>
      <c r="AK20" s="4025"/>
      <c r="AL20" s="4026"/>
      <c r="AM20" s="4020"/>
      <c r="AN20" s="5749"/>
      <c r="AO20" s="5749"/>
      <c r="AP20" s="5749"/>
      <c r="AQ20" s="5749"/>
      <c r="AR20" s="5749"/>
      <c r="AS20" s="5749"/>
      <c r="AT20" s="5749"/>
      <c r="AU20" s="5749"/>
      <c r="AV20" s="5749"/>
      <c r="AW20" s="5749"/>
      <c r="AX20" s="5749"/>
      <c r="AY20" s="5749"/>
      <c r="AZ20" s="5749"/>
      <c r="BA20" s="5749"/>
      <c r="BB20" s="5749"/>
      <c r="BC20" s="5749"/>
      <c r="BD20" s="5749"/>
      <c r="BE20" s="5749"/>
      <c r="BF20" s="5749"/>
      <c r="BG20" s="5749"/>
      <c r="BH20" s="5749"/>
      <c r="BI20" s="5749"/>
      <c r="BJ20" s="5749"/>
      <c r="BK20" s="5749"/>
      <c r="BL20" s="5749"/>
      <c r="BM20" s="5749"/>
      <c r="BN20" s="5749"/>
      <c r="BO20" s="5749"/>
      <c r="BP20" s="4023"/>
      <c r="BQ20" s="4023"/>
      <c r="BR20" s="4023"/>
      <c r="BS20" s="4023"/>
      <c r="BT20" s="4023"/>
      <c r="BU20" s="4023"/>
      <c r="BV20" s="4023"/>
      <c r="BW20" s="4023"/>
      <c r="BX20" s="4023"/>
      <c r="BY20" s="4023"/>
      <c r="BZ20" s="4023"/>
      <c r="CA20" s="4023"/>
      <c r="CB20" s="4023"/>
      <c r="CC20" s="4023"/>
      <c r="CD20" s="4023"/>
      <c r="CE20" s="4023"/>
      <c r="CF20" s="4023"/>
      <c r="CG20" s="4023"/>
      <c r="CH20" s="4023"/>
      <c r="CI20" s="4023"/>
      <c r="CJ20" s="4023"/>
      <c r="CK20" s="4023"/>
      <c r="CL20" s="4023"/>
      <c r="CM20" s="4023"/>
      <c r="CN20" s="4023"/>
      <c r="CO20" s="4023"/>
      <c r="CP20" s="4023"/>
      <c r="CQ20" s="4023"/>
      <c r="CR20" s="4023"/>
      <c r="CS20" s="4023"/>
      <c r="CT20" s="4023"/>
      <c r="CU20" s="4023"/>
      <c r="CV20" s="4023"/>
      <c r="CW20" s="4023"/>
      <c r="CX20" s="4023"/>
      <c r="CY20" s="4023"/>
      <c r="CZ20" s="4023"/>
      <c r="DA20" s="4023"/>
      <c r="DB20" s="4023"/>
      <c r="DC20" s="3969"/>
      <c r="DD20" s="3969"/>
      <c r="DE20" s="3969"/>
    </row>
    <row r="21" spans="1:138" ht="6.75" customHeight="1">
      <c r="A21" s="4001"/>
      <c r="B21" s="3969"/>
      <c r="C21" s="3969"/>
      <c r="D21" s="4024"/>
      <c r="E21" s="4024"/>
      <c r="F21" s="4024"/>
      <c r="G21" s="4024"/>
      <c r="H21" s="4024"/>
      <c r="I21" s="4024"/>
      <c r="J21" s="4024"/>
      <c r="K21" s="4024"/>
      <c r="L21" s="4024"/>
      <c r="M21" s="4024"/>
      <c r="N21" s="4001"/>
      <c r="O21" s="4001"/>
      <c r="P21" s="4001"/>
      <c r="Q21" s="4001"/>
      <c r="R21" s="4001"/>
      <c r="S21" s="4001"/>
      <c r="T21" s="4009"/>
      <c r="U21" s="4005"/>
      <c r="V21" s="4005"/>
      <c r="W21" s="5735"/>
      <c r="X21" s="5735"/>
      <c r="Y21" s="5735"/>
      <c r="Z21" s="5735"/>
      <c r="AA21" s="5735"/>
      <c r="AB21" s="5735"/>
      <c r="AC21" s="5735"/>
      <c r="AD21" s="5735"/>
      <c r="AE21" s="5735"/>
      <c r="AF21" s="5735"/>
      <c r="AG21" s="4027"/>
      <c r="AH21" s="4027"/>
      <c r="AI21" s="3390"/>
      <c r="AJ21" s="3976"/>
      <c r="AK21" s="4022"/>
      <c r="AL21" s="3390"/>
      <c r="AM21" s="4020"/>
      <c r="AN21" s="3976"/>
      <c r="AO21" s="3976"/>
      <c r="AP21" s="3976"/>
      <c r="AQ21" s="3976"/>
      <c r="AR21" s="3976"/>
      <c r="AS21" s="3976"/>
      <c r="AT21" s="3976"/>
      <c r="AU21" s="4016"/>
      <c r="AV21" s="4016"/>
      <c r="AW21" s="4016"/>
      <c r="AX21" s="4016"/>
      <c r="AY21" s="4016"/>
      <c r="AZ21" s="4016"/>
      <c r="BA21" s="4016"/>
      <c r="BB21" s="4016"/>
      <c r="BC21" s="3976"/>
      <c r="BD21" s="3976"/>
      <c r="BE21" s="3976"/>
      <c r="BF21" s="3976"/>
      <c r="BG21" s="3976"/>
      <c r="BH21" s="3976"/>
      <c r="BI21" s="3976"/>
      <c r="BJ21" s="3976"/>
      <c r="BK21" s="3976"/>
      <c r="BL21" s="3976"/>
      <c r="BM21" s="3976"/>
      <c r="BN21" s="3976"/>
      <c r="BO21" s="3976"/>
      <c r="BP21" s="3976"/>
      <c r="BQ21" s="3976"/>
      <c r="BR21" s="3976"/>
      <c r="BS21" s="3976"/>
      <c r="BT21" s="3976"/>
      <c r="BU21" s="3976"/>
      <c r="BV21" s="3976"/>
      <c r="BW21" s="3976"/>
      <c r="BX21" s="3976"/>
      <c r="BY21" s="3976"/>
      <c r="BZ21" s="3976"/>
      <c r="CA21" s="3976"/>
      <c r="CB21" s="3976"/>
      <c r="CC21" s="3976"/>
      <c r="CD21" s="3976"/>
      <c r="CE21" s="3976"/>
      <c r="CF21" s="3976"/>
      <c r="CG21" s="3976"/>
      <c r="CH21" s="3976"/>
      <c r="CI21" s="3976"/>
      <c r="CJ21" s="3976"/>
      <c r="CK21" s="3976"/>
      <c r="CL21" s="3976"/>
      <c r="CM21" s="3976"/>
      <c r="CN21" s="3976"/>
      <c r="CO21" s="3976"/>
      <c r="CP21" s="3976"/>
      <c r="CQ21" s="3976"/>
      <c r="CR21" s="3976"/>
      <c r="CS21" s="3976"/>
      <c r="CT21" s="3976"/>
      <c r="CU21" s="3976"/>
      <c r="CV21" s="3976"/>
      <c r="CW21" s="3976"/>
      <c r="CX21" s="3976"/>
      <c r="CY21" s="3976"/>
      <c r="CZ21" s="3976"/>
      <c r="DA21" s="3976"/>
      <c r="DB21" s="3976"/>
      <c r="DC21" s="3969"/>
      <c r="DD21" s="3969"/>
      <c r="DE21" s="3969"/>
    </row>
    <row r="22" spans="1:138" ht="6.75" customHeight="1">
      <c r="A22" s="4001"/>
      <c r="B22" s="4001"/>
      <c r="C22" s="4001"/>
      <c r="D22" s="4024"/>
      <c r="E22" s="4024"/>
      <c r="F22" s="4024"/>
      <c r="G22" s="4024"/>
      <c r="H22" s="4024"/>
      <c r="I22" s="4024"/>
      <c r="J22" s="4024"/>
      <c r="K22" s="4024"/>
      <c r="L22" s="4024"/>
      <c r="M22" s="4024"/>
      <c r="N22" s="4001"/>
      <c r="O22" s="4001"/>
      <c r="P22" s="4001"/>
      <c r="Q22" s="4001"/>
      <c r="R22" s="4001"/>
      <c r="S22" s="4001"/>
      <c r="T22" s="4009"/>
      <c r="U22" s="4005"/>
      <c r="V22" s="4001"/>
      <c r="W22" s="5735"/>
      <c r="X22" s="5735"/>
      <c r="Y22" s="5735"/>
      <c r="Z22" s="5735"/>
      <c r="AA22" s="5735"/>
      <c r="AB22" s="5735"/>
      <c r="AC22" s="5735"/>
      <c r="AD22" s="5735"/>
      <c r="AE22" s="5735"/>
      <c r="AF22" s="5735"/>
      <c r="AG22" s="3390"/>
      <c r="AH22" s="3390"/>
      <c r="AI22" s="4016"/>
      <c r="AJ22" s="4016"/>
      <c r="AK22" s="4017"/>
      <c r="AL22" s="4018"/>
      <c r="AM22" s="4020"/>
      <c r="AN22" s="5736" t="s">
        <v>
6657</v>
      </c>
      <c r="AO22" s="5736"/>
      <c r="AP22" s="5736"/>
      <c r="AQ22" s="5736"/>
      <c r="AR22" s="5736"/>
      <c r="AS22" s="5736"/>
      <c r="AT22" s="5736"/>
      <c r="AU22" s="4018"/>
      <c r="AV22" s="4018"/>
      <c r="AW22" s="4018"/>
      <c r="AX22" s="4018"/>
      <c r="AY22" s="4018"/>
      <c r="AZ22" s="4018"/>
      <c r="BA22" s="4018"/>
      <c r="BB22" s="4018"/>
      <c r="BC22" s="4016"/>
      <c r="BD22" s="5736" t="s">
        <v>
6658</v>
      </c>
      <c r="BE22" s="5736"/>
      <c r="BF22" s="5736"/>
      <c r="BG22" s="5736"/>
      <c r="BH22" s="5736"/>
      <c r="BI22" s="5736"/>
      <c r="BJ22" s="5736"/>
      <c r="BK22" s="5736"/>
      <c r="BL22" s="5736"/>
      <c r="BM22" s="5736"/>
      <c r="BN22" s="5736"/>
      <c r="BO22" s="5736"/>
      <c r="BP22" s="5736"/>
      <c r="BQ22" s="5736"/>
      <c r="BR22" s="5736"/>
      <c r="BS22" s="5736"/>
      <c r="BT22" s="5736"/>
      <c r="BU22" s="5736"/>
      <c r="BV22" s="5736"/>
      <c r="BW22" s="5736"/>
      <c r="BX22" s="5736"/>
      <c r="BY22" s="5736"/>
      <c r="BZ22" s="5736"/>
      <c r="CA22" s="5736"/>
      <c r="CB22" s="5736"/>
      <c r="CC22" s="5736"/>
      <c r="CD22" s="5736"/>
      <c r="CE22" s="5736"/>
      <c r="CF22" s="5736"/>
      <c r="CG22" s="5736"/>
      <c r="CH22" s="5736"/>
      <c r="CI22" s="5736"/>
      <c r="CJ22" s="5736"/>
      <c r="CK22" s="5736"/>
      <c r="CL22" s="5736"/>
      <c r="CM22" s="5736"/>
      <c r="CN22" s="5736"/>
      <c r="CO22" s="5736"/>
      <c r="CP22" s="5736"/>
      <c r="CQ22" s="5736"/>
      <c r="CR22" s="5736"/>
      <c r="CS22" s="5736"/>
      <c r="CT22" s="5736"/>
      <c r="CU22" s="5736"/>
      <c r="CV22" s="5736"/>
      <c r="CW22" s="5736"/>
      <c r="CX22" s="5736"/>
      <c r="CY22" s="5736"/>
      <c r="CZ22" s="5736"/>
      <c r="DA22" s="5736"/>
      <c r="DB22" s="5736"/>
      <c r="DC22" s="4001"/>
      <c r="DD22" s="4001"/>
      <c r="DE22" s="4001"/>
    </row>
    <row r="23" spans="1:138" ht="6.75" customHeight="1">
      <c r="A23" s="4001"/>
      <c r="B23" s="4001"/>
      <c r="C23" s="4001"/>
      <c r="D23" s="4024"/>
      <c r="E23" s="4024"/>
      <c r="F23" s="4024"/>
      <c r="G23" s="4024"/>
      <c r="H23" s="4024"/>
      <c r="I23" s="4024"/>
      <c r="J23" s="4024"/>
      <c r="K23" s="4024"/>
      <c r="L23" s="4024"/>
      <c r="M23" s="4024"/>
      <c r="N23" s="4001"/>
      <c r="O23" s="4001"/>
      <c r="P23" s="4001"/>
      <c r="Q23" s="4001"/>
      <c r="R23" s="4001"/>
      <c r="S23" s="4001"/>
      <c r="T23" s="4009"/>
      <c r="U23" s="4005"/>
      <c r="V23" s="4001"/>
      <c r="W23" s="5748" t="s">
        <v>
6659</v>
      </c>
      <c r="X23" s="5748"/>
      <c r="Y23" s="5748"/>
      <c r="Z23" s="5748"/>
      <c r="AA23" s="5748"/>
      <c r="AB23" s="5748"/>
      <c r="AC23" s="5748"/>
      <c r="AD23" s="5748"/>
      <c r="AE23" s="5748"/>
      <c r="AF23" s="5748"/>
      <c r="AG23" s="5748"/>
      <c r="AH23" s="5748"/>
      <c r="AI23" s="4016"/>
      <c r="AJ23" s="4016"/>
      <c r="AK23" s="4025"/>
      <c r="AL23" s="3390"/>
      <c r="AM23" s="4020"/>
      <c r="AN23" s="5736"/>
      <c r="AO23" s="5736"/>
      <c r="AP23" s="5736"/>
      <c r="AQ23" s="5736"/>
      <c r="AR23" s="5736"/>
      <c r="AS23" s="5736"/>
      <c r="AT23" s="5736"/>
      <c r="AU23" s="4016"/>
      <c r="AV23" s="4016"/>
      <c r="AW23" s="4016"/>
      <c r="AX23" s="4016"/>
      <c r="AY23" s="4016"/>
      <c r="AZ23" s="4016"/>
      <c r="BA23" s="4016"/>
      <c r="BB23" s="4016"/>
      <c r="BC23" s="3976"/>
      <c r="BD23" s="5736"/>
      <c r="BE23" s="5736"/>
      <c r="BF23" s="5736"/>
      <c r="BG23" s="5736"/>
      <c r="BH23" s="5736"/>
      <c r="BI23" s="5736"/>
      <c r="BJ23" s="5736"/>
      <c r="BK23" s="5736"/>
      <c r="BL23" s="5736"/>
      <c r="BM23" s="5736"/>
      <c r="BN23" s="5736"/>
      <c r="BO23" s="5736"/>
      <c r="BP23" s="5736"/>
      <c r="BQ23" s="5736"/>
      <c r="BR23" s="5736"/>
      <c r="BS23" s="5736"/>
      <c r="BT23" s="5736"/>
      <c r="BU23" s="5736"/>
      <c r="BV23" s="5736"/>
      <c r="BW23" s="5736"/>
      <c r="BX23" s="5736"/>
      <c r="BY23" s="5736"/>
      <c r="BZ23" s="5736"/>
      <c r="CA23" s="5736"/>
      <c r="CB23" s="5736"/>
      <c r="CC23" s="5736"/>
      <c r="CD23" s="5736"/>
      <c r="CE23" s="5736"/>
      <c r="CF23" s="5736"/>
      <c r="CG23" s="5736"/>
      <c r="CH23" s="5736"/>
      <c r="CI23" s="5736"/>
      <c r="CJ23" s="5736"/>
      <c r="CK23" s="5736"/>
      <c r="CL23" s="5736"/>
      <c r="CM23" s="5736"/>
      <c r="CN23" s="5736"/>
      <c r="CO23" s="5736"/>
      <c r="CP23" s="5736"/>
      <c r="CQ23" s="5736"/>
      <c r="CR23" s="5736"/>
      <c r="CS23" s="5736"/>
      <c r="CT23" s="5736"/>
      <c r="CU23" s="5736"/>
      <c r="CV23" s="5736"/>
      <c r="CW23" s="5736"/>
      <c r="CX23" s="5736"/>
      <c r="CY23" s="5736"/>
      <c r="CZ23" s="5736"/>
      <c r="DA23" s="5736"/>
      <c r="DB23" s="5736"/>
      <c r="DC23" s="4001"/>
      <c r="DD23" s="4001"/>
      <c r="DE23" s="4001"/>
    </row>
    <row r="24" spans="1:138" ht="6.75" customHeight="1">
      <c r="A24" s="4001"/>
      <c r="B24" s="4001"/>
      <c r="C24" s="4001"/>
      <c r="D24" s="4001"/>
      <c r="E24" s="4001"/>
      <c r="F24" s="4001"/>
      <c r="G24" s="4001"/>
      <c r="H24" s="4005"/>
      <c r="I24" s="4001"/>
      <c r="J24" s="4001"/>
      <c r="K24" s="4001"/>
      <c r="L24" s="4001"/>
      <c r="M24" s="4001"/>
      <c r="N24" s="4001"/>
      <c r="O24" s="4001"/>
      <c r="P24" s="4001"/>
      <c r="Q24" s="4001"/>
      <c r="R24" s="4001"/>
      <c r="S24" s="4001"/>
      <c r="T24" s="4009"/>
      <c r="U24" s="4005"/>
      <c r="V24" s="4001"/>
      <c r="W24" s="5748"/>
      <c r="X24" s="5748"/>
      <c r="Y24" s="5748"/>
      <c r="Z24" s="5748"/>
      <c r="AA24" s="5748"/>
      <c r="AB24" s="5748"/>
      <c r="AC24" s="5748"/>
      <c r="AD24" s="5748"/>
      <c r="AE24" s="5748"/>
      <c r="AF24" s="5748"/>
      <c r="AG24" s="5748"/>
      <c r="AH24" s="5748"/>
      <c r="AI24" s="4016"/>
      <c r="AJ24" s="4016"/>
      <c r="AK24" s="4021"/>
      <c r="AL24" s="4020"/>
      <c r="AM24" s="4020"/>
      <c r="AN24" s="4016"/>
      <c r="AO24" s="4016"/>
      <c r="AP24" s="4016"/>
      <c r="AQ24" s="4016"/>
      <c r="AR24" s="4016"/>
      <c r="AS24" s="4016"/>
      <c r="AT24" s="4016"/>
      <c r="AU24" s="4016"/>
      <c r="AV24" s="4016"/>
      <c r="AW24" s="4016"/>
      <c r="AX24" s="4016"/>
      <c r="AY24" s="4016"/>
      <c r="AZ24" s="4016"/>
      <c r="BA24" s="4016"/>
      <c r="BB24" s="4016"/>
      <c r="BC24" s="4016"/>
      <c r="BD24" s="4016"/>
      <c r="BE24" s="4016"/>
      <c r="BF24" s="4016"/>
      <c r="BG24" s="4016"/>
      <c r="BH24" s="4016"/>
      <c r="BI24" s="4016"/>
      <c r="BJ24" s="4016"/>
      <c r="BK24" s="4016"/>
      <c r="BL24" s="4016"/>
      <c r="BM24" s="4016"/>
      <c r="BN24" s="4016"/>
      <c r="BO24" s="4016"/>
      <c r="BP24" s="4016"/>
      <c r="BQ24" s="4016"/>
      <c r="BR24" s="4016"/>
      <c r="BS24" s="4016"/>
      <c r="BT24" s="4016"/>
      <c r="BU24" s="4016"/>
      <c r="BV24" s="4016"/>
      <c r="BW24" s="4016"/>
      <c r="BX24" s="4016"/>
      <c r="BY24" s="4016"/>
      <c r="BZ24" s="4016"/>
      <c r="CA24" s="4016"/>
      <c r="CB24" s="4016"/>
      <c r="CC24" s="4016"/>
      <c r="CD24" s="4016"/>
      <c r="CE24" s="4016"/>
      <c r="CF24" s="4016"/>
      <c r="CG24" s="4016"/>
      <c r="CH24" s="4016"/>
      <c r="CI24" s="4016"/>
      <c r="CJ24" s="4016"/>
      <c r="CK24" s="4016"/>
      <c r="CL24" s="4016"/>
      <c r="CM24" s="4016"/>
      <c r="CN24" s="4016"/>
      <c r="CO24" s="4016"/>
      <c r="CP24" s="4016"/>
      <c r="CQ24" s="4016"/>
      <c r="CR24" s="4016"/>
      <c r="CS24" s="4016"/>
      <c r="CT24" s="4016"/>
      <c r="CU24" s="4016"/>
      <c r="CV24" s="4016"/>
      <c r="CW24" s="4016"/>
      <c r="CX24" s="4016"/>
      <c r="CY24" s="4016"/>
      <c r="CZ24" s="4016"/>
      <c r="DA24" s="4016"/>
      <c r="DB24" s="4016"/>
      <c r="DC24" s="4001"/>
      <c r="DD24" s="4001"/>
      <c r="DE24" s="4001"/>
    </row>
    <row r="25" spans="1:138" ht="6.75" customHeight="1">
      <c r="A25" s="4001"/>
      <c r="B25" s="4001"/>
      <c r="C25" s="4001"/>
      <c r="D25" s="4001"/>
      <c r="E25" s="4001"/>
      <c r="F25" s="4001"/>
      <c r="G25" s="4001"/>
      <c r="H25" s="4005"/>
      <c r="I25" s="4001"/>
      <c r="J25" s="4001"/>
      <c r="K25" s="4001"/>
      <c r="L25" s="4001"/>
      <c r="M25" s="4001"/>
      <c r="N25" s="4001"/>
      <c r="O25" s="4001"/>
      <c r="P25" s="4001"/>
      <c r="Q25" s="4001"/>
      <c r="R25" s="4001"/>
      <c r="S25" s="4001"/>
      <c r="T25" s="4009"/>
      <c r="U25" s="4005"/>
      <c r="V25" s="4001"/>
      <c r="W25" s="4016"/>
      <c r="X25" s="4016"/>
      <c r="Y25" s="4016"/>
      <c r="Z25" s="4016"/>
      <c r="AA25" s="4016"/>
      <c r="AB25" s="4016"/>
      <c r="AC25" s="4016"/>
      <c r="AD25" s="4016"/>
      <c r="AE25" s="4016"/>
      <c r="AF25" s="4016"/>
      <c r="AG25" s="4016"/>
      <c r="AH25" s="4016"/>
      <c r="AI25" s="4016"/>
      <c r="AJ25" s="4016"/>
      <c r="AK25" s="4017"/>
      <c r="AL25" s="4018"/>
      <c r="AM25" s="4020"/>
      <c r="AN25" s="5749" t="s">
        <v>
6660</v>
      </c>
      <c r="AO25" s="5749"/>
      <c r="AP25" s="5749"/>
      <c r="AQ25" s="5749"/>
      <c r="AR25" s="5749"/>
      <c r="AS25" s="5749"/>
      <c r="AT25" s="5749"/>
      <c r="AU25" s="5749"/>
      <c r="AV25" s="5749"/>
      <c r="AW25" s="5749"/>
      <c r="AX25" s="5749"/>
      <c r="AY25" s="5749"/>
      <c r="AZ25" s="5749"/>
      <c r="BA25" s="5749"/>
      <c r="BB25" s="5749"/>
      <c r="BC25" s="4016"/>
      <c r="BD25" s="3976"/>
      <c r="BE25" s="3976"/>
      <c r="BF25" s="3976"/>
      <c r="BG25" s="5749" t="s">
        <v>
6661</v>
      </c>
      <c r="BH25" s="5749"/>
      <c r="BI25" s="5749"/>
      <c r="BJ25" s="5749"/>
      <c r="BK25" s="5749"/>
      <c r="BL25" s="5749"/>
      <c r="BM25" s="5749"/>
      <c r="BN25" s="5749"/>
      <c r="BO25" s="5749"/>
      <c r="BP25" s="5749"/>
      <c r="BQ25" s="5749"/>
      <c r="BR25" s="5749"/>
      <c r="BS25" s="5749"/>
      <c r="BT25" s="5749"/>
      <c r="BU25" s="5749"/>
      <c r="BV25" s="5749"/>
      <c r="BW25" s="5749"/>
      <c r="BX25" s="5749"/>
      <c r="BY25" s="5749"/>
      <c r="BZ25" s="5749"/>
      <c r="CA25" s="5749"/>
      <c r="CB25" s="5749"/>
      <c r="CC25" s="5749"/>
      <c r="CD25" s="5749"/>
      <c r="CE25" s="5749"/>
      <c r="CF25" s="5749"/>
      <c r="CG25" s="5749"/>
      <c r="CH25" s="5749"/>
      <c r="CI25" s="5749"/>
      <c r="CJ25" s="5749"/>
      <c r="CK25" s="5749"/>
      <c r="CL25" s="5749"/>
      <c r="CM25" s="5749"/>
      <c r="CN25" s="5749"/>
      <c r="CO25" s="5749"/>
      <c r="CP25" s="5749"/>
      <c r="CQ25" s="5749"/>
      <c r="CR25" s="5749"/>
      <c r="CS25" s="5749"/>
      <c r="CT25" s="5749"/>
      <c r="CU25" s="5749"/>
      <c r="CV25" s="5749"/>
      <c r="CW25" s="5749"/>
      <c r="CX25" s="5749"/>
      <c r="CY25" s="5749"/>
      <c r="CZ25" s="5749"/>
      <c r="DA25" s="5749"/>
      <c r="DB25" s="5749"/>
      <c r="DC25" s="3969"/>
      <c r="DD25" s="3969"/>
      <c r="DE25" s="3969"/>
    </row>
    <row r="26" spans="1:138" ht="6.75" customHeight="1">
      <c r="A26" s="4001"/>
      <c r="B26" s="4001"/>
      <c r="C26" s="4001"/>
      <c r="D26" s="4001"/>
      <c r="E26" s="4001"/>
      <c r="F26" s="4001"/>
      <c r="G26" s="4001"/>
      <c r="H26" s="4005"/>
      <c r="I26" s="4001"/>
      <c r="J26" s="4001"/>
      <c r="K26" s="4001"/>
      <c r="L26" s="4001"/>
      <c r="M26" s="4001"/>
      <c r="N26" s="4001"/>
      <c r="O26" s="4001"/>
      <c r="P26" s="4001"/>
      <c r="Q26" s="4001"/>
      <c r="R26" s="4001"/>
      <c r="S26" s="4001"/>
      <c r="T26" s="4009"/>
      <c r="U26" s="4005"/>
      <c r="V26" s="4001"/>
      <c r="W26" s="4016"/>
      <c r="X26" s="4016"/>
      <c r="Y26" s="4016"/>
      <c r="Z26" s="4016"/>
      <c r="AA26" s="4016"/>
      <c r="AB26" s="4016"/>
      <c r="AC26" s="4016"/>
      <c r="AD26" s="4016"/>
      <c r="AE26" s="4016"/>
      <c r="AF26" s="4016"/>
      <c r="AG26" s="4016"/>
      <c r="AH26" s="4016"/>
      <c r="AI26" s="4016"/>
      <c r="AJ26" s="4016"/>
      <c r="AK26" s="4028"/>
      <c r="AL26" s="4016"/>
      <c r="AM26" s="4016"/>
      <c r="AN26" s="5749"/>
      <c r="AO26" s="5749"/>
      <c r="AP26" s="5749"/>
      <c r="AQ26" s="5749"/>
      <c r="AR26" s="5749"/>
      <c r="AS26" s="5749"/>
      <c r="AT26" s="5749"/>
      <c r="AU26" s="5749"/>
      <c r="AV26" s="5749"/>
      <c r="AW26" s="5749"/>
      <c r="AX26" s="5749"/>
      <c r="AY26" s="5749"/>
      <c r="AZ26" s="5749"/>
      <c r="BA26" s="5749"/>
      <c r="BB26" s="5749"/>
      <c r="BC26" s="4026"/>
      <c r="BD26" s="4026"/>
      <c r="BE26" s="4026"/>
      <c r="BF26" s="3976"/>
      <c r="BG26" s="5749"/>
      <c r="BH26" s="5749"/>
      <c r="BI26" s="5749"/>
      <c r="BJ26" s="5749"/>
      <c r="BK26" s="5749"/>
      <c r="BL26" s="5749"/>
      <c r="BM26" s="5749"/>
      <c r="BN26" s="5749"/>
      <c r="BO26" s="5749"/>
      <c r="BP26" s="5749"/>
      <c r="BQ26" s="5749"/>
      <c r="BR26" s="5749"/>
      <c r="BS26" s="5749"/>
      <c r="BT26" s="5749"/>
      <c r="BU26" s="5749"/>
      <c r="BV26" s="5749"/>
      <c r="BW26" s="5749"/>
      <c r="BX26" s="5749"/>
      <c r="BY26" s="5749"/>
      <c r="BZ26" s="5749"/>
      <c r="CA26" s="5749"/>
      <c r="CB26" s="5749"/>
      <c r="CC26" s="5749"/>
      <c r="CD26" s="5749"/>
      <c r="CE26" s="5749"/>
      <c r="CF26" s="5749"/>
      <c r="CG26" s="5749"/>
      <c r="CH26" s="5749"/>
      <c r="CI26" s="5749"/>
      <c r="CJ26" s="5749"/>
      <c r="CK26" s="5749"/>
      <c r="CL26" s="5749"/>
      <c r="CM26" s="5749"/>
      <c r="CN26" s="5749"/>
      <c r="CO26" s="5749"/>
      <c r="CP26" s="5749"/>
      <c r="CQ26" s="5749"/>
      <c r="CR26" s="5749"/>
      <c r="CS26" s="5749"/>
      <c r="CT26" s="5749"/>
      <c r="CU26" s="5749"/>
      <c r="CV26" s="5749"/>
      <c r="CW26" s="5749"/>
      <c r="CX26" s="5749"/>
      <c r="CY26" s="5749"/>
      <c r="CZ26" s="5749"/>
      <c r="DA26" s="5749"/>
      <c r="DB26" s="5749"/>
      <c r="DC26" s="3969"/>
      <c r="DD26" s="3969"/>
      <c r="DE26" s="3969"/>
    </row>
    <row r="27" spans="1:138" ht="6.75" customHeight="1">
      <c r="A27" s="4001"/>
      <c r="B27" s="4001"/>
      <c r="C27" s="4001"/>
      <c r="D27" s="4001"/>
      <c r="E27" s="4001"/>
      <c r="F27" s="4001"/>
      <c r="G27" s="4001"/>
      <c r="H27" s="4005"/>
      <c r="I27" s="4001"/>
      <c r="J27" s="4001"/>
      <c r="K27" s="4001"/>
      <c r="L27" s="4001"/>
      <c r="M27" s="4001"/>
      <c r="N27" s="4001"/>
      <c r="O27" s="4001"/>
      <c r="P27" s="4001"/>
      <c r="Q27" s="4001"/>
      <c r="R27" s="4001"/>
      <c r="S27" s="4001"/>
      <c r="T27" s="4009"/>
      <c r="U27" s="4005"/>
      <c r="V27" s="4001"/>
      <c r="W27" s="4001"/>
      <c r="X27" s="4001"/>
      <c r="Y27" s="4001"/>
      <c r="Z27" s="4001"/>
      <c r="AA27" s="4001"/>
      <c r="AB27" s="4001"/>
      <c r="AC27" s="4001"/>
      <c r="AD27" s="4001"/>
      <c r="AE27" s="4001"/>
      <c r="AF27" s="4001"/>
      <c r="AG27" s="4001"/>
      <c r="AH27" s="4001"/>
      <c r="AI27" s="4001"/>
      <c r="AJ27" s="4001"/>
      <c r="AK27" s="4005"/>
      <c r="AL27" s="4005"/>
      <c r="AM27" s="4005"/>
      <c r="AN27" s="4001"/>
      <c r="AO27" s="4001"/>
      <c r="AP27" s="4001"/>
      <c r="AQ27" s="4001"/>
      <c r="AR27" s="4001"/>
      <c r="AS27" s="4001"/>
      <c r="AT27" s="4001"/>
      <c r="AU27" s="4001"/>
      <c r="AV27" s="4001"/>
      <c r="AW27" s="4001"/>
      <c r="AX27" s="4001"/>
      <c r="AY27" s="4001"/>
      <c r="AZ27" s="4001"/>
      <c r="BA27" s="4001"/>
      <c r="BB27" s="4001"/>
      <c r="BC27" s="4001"/>
      <c r="BD27" s="4001"/>
      <c r="BE27" s="4001"/>
      <c r="BF27" s="4001"/>
      <c r="BG27" s="4001"/>
      <c r="BH27" s="4001"/>
      <c r="BI27" s="4001"/>
      <c r="BJ27" s="4001"/>
      <c r="BK27" s="4001"/>
      <c r="BL27" s="4001"/>
      <c r="BM27" s="4001"/>
      <c r="BN27" s="4001"/>
      <c r="BO27" s="4001"/>
      <c r="BP27" s="4001"/>
      <c r="BQ27" s="4001"/>
      <c r="BR27" s="4001"/>
      <c r="BS27" s="4001"/>
      <c r="BT27" s="4001"/>
      <c r="BU27" s="4001"/>
      <c r="BV27" s="4001"/>
      <c r="BW27" s="4001"/>
      <c r="BX27" s="4001"/>
      <c r="BY27" s="4001"/>
      <c r="BZ27" s="4001"/>
      <c r="CA27" s="4001"/>
      <c r="CB27" s="4001"/>
      <c r="CC27" s="4001"/>
      <c r="CD27" s="4001"/>
      <c r="CE27" s="4001"/>
      <c r="CF27" s="4001"/>
      <c r="CG27" s="4001"/>
      <c r="CH27" s="4001"/>
      <c r="CI27" s="4001"/>
      <c r="CJ27" s="4001"/>
      <c r="CK27" s="4001"/>
      <c r="CL27" s="4001"/>
      <c r="CM27" s="4001"/>
      <c r="CN27" s="4001"/>
      <c r="CO27" s="4001"/>
      <c r="CP27" s="4001"/>
      <c r="CQ27" s="4001"/>
      <c r="CR27" s="4001"/>
      <c r="CS27" s="4001"/>
      <c r="CT27" s="4001"/>
      <c r="CU27" s="4001"/>
      <c r="CV27" s="4001"/>
      <c r="CW27" s="4001"/>
      <c r="CX27" s="4001"/>
      <c r="CY27" s="4001"/>
      <c r="CZ27" s="4001"/>
      <c r="DA27" s="4001"/>
      <c r="DB27" s="4001"/>
      <c r="DC27" s="4001"/>
      <c r="DD27" s="4001"/>
      <c r="DE27" s="4001"/>
    </row>
    <row r="28" spans="1:138" ht="6.75" customHeight="1">
      <c r="A28" s="4001"/>
      <c r="B28" s="4001"/>
      <c r="C28" s="4001"/>
      <c r="D28" s="4001"/>
      <c r="E28" s="4001"/>
      <c r="F28" s="4001"/>
      <c r="G28" s="4001"/>
      <c r="H28" s="4001"/>
      <c r="I28" s="4001"/>
      <c r="J28" s="4001"/>
      <c r="K28" s="4001"/>
      <c r="L28" s="4001"/>
      <c r="M28" s="4001"/>
      <c r="N28" s="4001"/>
      <c r="O28" s="4001"/>
      <c r="P28" s="4001"/>
      <c r="Q28" s="4001"/>
      <c r="R28" s="4001"/>
      <c r="S28" s="4001"/>
      <c r="T28" s="4009"/>
      <c r="U28" s="4005"/>
      <c r="V28" s="4001"/>
      <c r="W28" s="4001"/>
      <c r="X28" s="4001"/>
      <c r="Y28" s="4001"/>
      <c r="Z28" s="4001"/>
      <c r="AA28" s="4001"/>
      <c r="AB28" s="4001"/>
      <c r="AC28" s="4001"/>
      <c r="AD28" s="4001"/>
      <c r="AE28" s="4001"/>
      <c r="AF28" s="4001"/>
      <c r="AG28" s="4001"/>
      <c r="AH28" s="4001"/>
      <c r="AI28" s="4001"/>
      <c r="AJ28" s="4001"/>
      <c r="AK28" s="4001"/>
      <c r="AL28" s="4001"/>
      <c r="AM28" s="4001"/>
      <c r="AN28" s="4001"/>
      <c r="AO28" s="4001"/>
      <c r="AP28" s="4001"/>
      <c r="AQ28" s="4001"/>
      <c r="AR28" s="4001"/>
      <c r="AS28" s="4001"/>
      <c r="AT28" s="4001"/>
      <c r="AU28" s="4001"/>
      <c r="AV28" s="4001"/>
      <c r="AW28" s="4001"/>
      <c r="AX28" s="4001"/>
      <c r="AY28" s="4001"/>
      <c r="AZ28" s="4001"/>
      <c r="BA28" s="4001"/>
      <c r="BB28" s="4001"/>
      <c r="BC28" s="4001"/>
      <c r="BD28" s="4001"/>
      <c r="BE28" s="4001"/>
      <c r="BF28" s="4001"/>
      <c r="BG28" s="4001"/>
      <c r="BH28" s="4001"/>
      <c r="BI28" s="4001"/>
      <c r="BJ28" s="4001"/>
      <c r="BK28" s="4001"/>
      <c r="BL28" s="4001"/>
      <c r="BM28" s="4001"/>
      <c r="BN28" s="4001"/>
      <c r="BO28" s="4001"/>
      <c r="BP28" s="4001"/>
      <c r="BQ28" s="4001"/>
      <c r="BR28" s="4001"/>
      <c r="BS28" s="4001"/>
      <c r="BT28" s="4001"/>
      <c r="BU28" s="4001"/>
      <c r="BV28" s="4001"/>
      <c r="BW28" s="4001"/>
      <c r="BX28" s="4001"/>
      <c r="BY28" s="4001"/>
      <c r="BZ28" s="4001"/>
      <c r="CA28" s="4001"/>
      <c r="CB28" s="4001"/>
      <c r="CC28" s="4001"/>
      <c r="CD28" s="4001"/>
      <c r="CE28" s="4001"/>
      <c r="CF28" s="4001"/>
      <c r="CG28" s="4001"/>
      <c r="CH28" s="4001"/>
      <c r="CI28" s="4001"/>
      <c r="CJ28" s="4001"/>
      <c r="CK28" s="4001"/>
      <c r="CL28" s="4001"/>
      <c r="CM28" s="4001"/>
      <c r="CN28" s="4001"/>
      <c r="CO28" s="4001"/>
      <c r="CP28" s="4001"/>
      <c r="CQ28" s="4001"/>
      <c r="CR28" s="4001"/>
      <c r="CS28" s="4001"/>
      <c r="CT28" s="4001"/>
      <c r="CU28" s="4001"/>
      <c r="CV28" s="4001"/>
      <c r="CW28" s="4001"/>
      <c r="CX28" s="4001"/>
      <c r="CY28" s="4001"/>
      <c r="CZ28" s="4001"/>
      <c r="DA28" s="4001"/>
      <c r="DB28" s="4001"/>
      <c r="DC28" s="4001"/>
      <c r="DD28" s="4001"/>
      <c r="DE28" s="4001"/>
    </row>
    <row r="29" spans="1:138" ht="6.75" customHeight="1">
      <c r="A29" s="4001"/>
      <c r="B29" s="4001"/>
      <c r="C29" s="4001"/>
      <c r="D29" s="4001"/>
      <c r="E29" s="4001"/>
      <c r="F29" s="4001"/>
      <c r="G29" s="4001"/>
      <c r="H29" s="4001"/>
      <c r="I29" s="4001"/>
      <c r="J29" s="4001"/>
      <c r="K29" s="4001"/>
      <c r="L29" s="4001"/>
      <c r="M29" s="4001"/>
      <c r="N29" s="4001"/>
      <c r="O29" s="4001"/>
      <c r="P29" s="4001"/>
      <c r="Q29" s="4001"/>
      <c r="R29" s="4001"/>
      <c r="S29" s="4001"/>
      <c r="T29" s="4015"/>
      <c r="U29" s="4003"/>
      <c r="V29" s="4001"/>
      <c r="W29" s="5701" t="s">
        <v>
3539</v>
      </c>
      <c r="X29" s="5701"/>
      <c r="Y29" s="5701"/>
      <c r="Z29" s="5701"/>
      <c r="AA29" s="5701"/>
      <c r="AB29" s="5701"/>
      <c r="AC29" s="5701"/>
      <c r="AD29" s="4003"/>
      <c r="AE29" s="4003"/>
      <c r="AF29" s="4003"/>
      <c r="AG29" s="4003"/>
      <c r="AH29" s="4003"/>
      <c r="AI29" s="4003"/>
      <c r="AJ29" s="4003"/>
      <c r="AK29" s="4003"/>
      <c r="AL29" s="4003"/>
      <c r="AM29" s="4001"/>
      <c r="AN29" s="5701" t="s">
        <v>
6662</v>
      </c>
      <c r="AO29" s="5701"/>
      <c r="AP29" s="5701"/>
      <c r="AQ29" s="5701"/>
      <c r="AR29" s="5701"/>
      <c r="AS29" s="5701"/>
      <c r="AT29" s="5701"/>
      <c r="AU29" s="4003"/>
      <c r="AV29" s="4003"/>
      <c r="AW29" s="4003"/>
      <c r="AX29" s="4003"/>
      <c r="AY29" s="4003"/>
      <c r="AZ29" s="4003"/>
      <c r="BA29" s="4003"/>
      <c r="BB29" s="4003"/>
      <c r="BC29" s="4001"/>
      <c r="BD29" s="5701" t="s">
        <v>
6663</v>
      </c>
      <c r="BE29" s="5701"/>
      <c r="BF29" s="5701"/>
      <c r="BG29" s="5701"/>
      <c r="BH29" s="5701"/>
      <c r="BI29" s="5701"/>
      <c r="BJ29" s="5701"/>
      <c r="BK29" s="5701"/>
      <c r="BL29" s="5701"/>
      <c r="BM29" s="5701"/>
      <c r="BN29" s="5701"/>
      <c r="BO29" s="5701"/>
      <c r="BP29" s="5701"/>
      <c r="BQ29" s="5701"/>
      <c r="BR29" s="5701"/>
      <c r="BS29" s="5701"/>
      <c r="BT29" s="5701"/>
      <c r="BU29" s="5701"/>
      <c r="BV29" s="5701"/>
      <c r="BW29" s="5701"/>
      <c r="BX29" s="5701"/>
      <c r="BY29" s="5701"/>
      <c r="BZ29" s="5701"/>
      <c r="CA29" s="5701"/>
      <c r="CB29" s="5701"/>
      <c r="CC29" s="5701"/>
      <c r="CD29" s="5701"/>
      <c r="CE29" s="5701"/>
      <c r="CF29" s="5701"/>
      <c r="CG29" s="5701"/>
      <c r="CH29" s="5701"/>
      <c r="CI29" s="5701"/>
      <c r="CJ29" s="5701"/>
      <c r="CK29" s="5701"/>
      <c r="CL29" s="5701"/>
      <c r="CM29" s="5701"/>
      <c r="CN29" s="5701"/>
      <c r="CO29" s="5701"/>
      <c r="CP29" s="5701"/>
      <c r="CQ29" s="5701"/>
      <c r="CR29" s="5701"/>
      <c r="CS29" s="5701"/>
      <c r="CT29" s="5701"/>
      <c r="CU29" s="5701"/>
      <c r="CV29" s="5701"/>
      <c r="CW29" s="5701"/>
      <c r="CX29" s="5701"/>
      <c r="CY29" s="5701"/>
      <c r="CZ29" s="5701"/>
      <c r="DA29" s="5701"/>
      <c r="DB29" s="5701"/>
      <c r="DC29" s="3969"/>
      <c r="DD29" s="3969"/>
      <c r="DE29" s="3969"/>
    </row>
    <row r="30" spans="1:138" ht="6.75" customHeight="1">
      <c r="A30" s="4001"/>
      <c r="B30" s="4001"/>
      <c r="C30" s="4001"/>
      <c r="D30" s="4001"/>
      <c r="E30" s="4001"/>
      <c r="F30" s="4001"/>
      <c r="G30" s="4001"/>
      <c r="H30" s="4001"/>
      <c r="I30" s="4001"/>
      <c r="J30" s="4001"/>
      <c r="K30" s="4001"/>
      <c r="L30" s="4001"/>
      <c r="M30" s="4001"/>
      <c r="N30" s="4001"/>
      <c r="O30" s="4001"/>
      <c r="P30" s="4001"/>
      <c r="Q30" s="4001"/>
      <c r="R30" s="4001"/>
      <c r="S30" s="4001"/>
      <c r="T30" s="4009"/>
      <c r="U30" s="4010"/>
      <c r="V30" s="4001"/>
      <c r="W30" s="5701"/>
      <c r="X30" s="5701"/>
      <c r="Y30" s="5701"/>
      <c r="Z30" s="5701"/>
      <c r="AA30" s="5701"/>
      <c r="AB30" s="5701"/>
      <c r="AC30" s="5701"/>
      <c r="AD30" s="4001"/>
      <c r="AE30" s="4001"/>
      <c r="AF30" s="4001"/>
      <c r="AG30" s="4001"/>
      <c r="AH30" s="4001"/>
      <c r="AI30" s="4001"/>
      <c r="AJ30" s="4001"/>
      <c r="AK30" s="4010"/>
      <c r="AL30" s="4005"/>
      <c r="AM30" s="4001"/>
      <c r="AN30" s="5701"/>
      <c r="AO30" s="5701"/>
      <c r="AP30" s="5701"/>
      <c r="AQ30" s="5701"/>
      <c r="AR30" s="5701"/>
      <c r="AS30" s="5701"/>
      <c r="AT30" s="5701"/>
      <c r="AU30" s="4001"/>
      <c r="AV30" s="4001"/>
      <c r="AW30" s="4001"/>
      <c r="AX30" s="4001"/>
      <c r="AY30" s="4001"/>
      <c r="AZ30" s="4001"/>
      <c r="BA30" s="4001"/>
      <c r="BB30" s="4001"/>
      <c r="BC30" s="4001"/>
      <c r="BD30" s="5701"/>
      <c r="BE30" s="5701"/>
      <c r="BF30" s="5701"/>
      <c r="BG30" s="5701"/>
      <c r="BH30" s="5701"/>
      <c r="BI30" s="5701"/>
      <c r="BJ30" s="5701"/>
      <c r="BK30" s="5701"/>
      <c r="BL30" s="5701"/>
      <c r="BM30" s="5701"/>
      <c r="BN30" s="5701"/>
      <c r="BO30" s="5701"/>
      <c r="BP30" s="5701"/>
      <c r="BQ30" s="5701"/>
      <c r="BR30" s="5701"/>
      <c r="BS30" s="5701"/>
      <c r="BT30" s="5701"/>
      <c r="BU30" s="5701"/>
      <c r="BV30" s="5701"/>
      <c r="BW30" s="5701"/>
      <c r="BX30" s="5701"/>
      <c r="BY30" s="5701"/>
      <c r="BZ30" s="5701"/>
      <c r="CA30" s="5701"/>
      <c r="CB30" s="5701"/>
      <c r="CC30" s="5701"/>
      <c r="CD30" s="5701"/>
      <c r="CE30" s="5701"/>
      <c r="CF30" s="5701"/>
      <c r="CG30" s="5701"/>
      <c r="CH30" s="5701"/>
      <c r="CI30" s="5701"/>
      <c r="CJ30" s="5701"/>
      <c r="CK30" s="5701"/>
      <c r="CL30" s="5701"/>
      <c r="CM30" s="5701"/>
      <c r="CN30" s="5701"/>
      <c r="CO30" s="5701"/>
      <c r="CP30" s="5701"/>
      <c r="CQ30" s="5701"/>
      <c r="CR30" s="5701"/>
      <c r="CS30" s="5701"/>
      <c r="CT30" s="5701"/>
      <c r="CU30" s="5701"/>
      <c r="CV30" s="5701"/>
      <c r="CW30" s="5701"/>
      <c r="CX30" s="5701"/>
      <c r="CY30" s="5701"/>
      <c r="CZ30" s="5701"/>
      <c r="DA30" s="5701"/>
      <c r="DB30" s="5701"/>
      <c r="DC30" s="3969"/>
      <c r="DD30" s="3969"/>
      <c r="DE30" s="3969"/>
    </row>
    <row r="31" spans="1:138" ht="6.75" customHeight="1">
      <c r="A31" s="4001"/>
      <c r="B31" s="4001"/>
      <c r="C31" s="4001"/>
      <c r="D31" s="4029"/>
      <c r="E31" s="4029"/>
      <c r="F31" s="4029"/>
      <c r="G31" s="4029"/>
      <c r="H31" s="4029"/>
      <c r="I31" s="4029"/>
      <c r="J31" s="4029"/>
      <c r="K31" s="4029"/>
      <c r="L31" s="4029"/>
      <c r="M31" s="4029"/>
      <c r="N31" s="4029"/>
      <c r="O31" s="4029"/>
      <c r="P31" s="4001"/>
      <c r="Q31" s="4001"/>
      <c r="R31" s="4001"/>
      <c r="S31" s="4001"/>
      <c r="T31" s="4009"/>
      <c r="U31" s="4009"/>
      <c r="V31" s="4001"/>
      <c r="W31" s="3969"/>
      <c r="X31" s="3969"/>
      <c r="Y31" s="3969"/>
      <c r="Z31" s="3969"/>
      <c r="AA31" s="3969"/>
      <c r="AB31" s="3969"/>
      <c r="AC31" s="3969"/>
      <c r="AD31" s="4001"/>
      <c r="AE31" s="4001"/>
      <c r="AF31" s="4001"/>
      <c r="AG31" s="4001"/>
      <c r="AH31" s="4001"/>
      <c r="AI31" s="4001"/>
      <c r="AJ31" s="4001"/>
      <c r="AK31" s="4009"/>
      <c r="AL31" s="4005"/>
      <c r="AM31" s="4001"/>
      <c r="AN31" s="3969"/>
      <c r="AO31" s="3969"/>
      <c r="AP31" s="3969"/>
      <c r="AQ31" s="3969"/>
      <c r="AR31" s="3969"/>
      <c r="AS31" s="3969"/>
      <c r="AT31" s="3969"/>
      <c r="AU31" s="4001"/>
      <c r="AV31" s="4001"/>
      <c r="AW31" s="4001"/>
      <c r="AX31" s="4001"/>
      <c r="AY31" s="4001"/>
      <c r="AZ31" s="4001"/>
      <c r="BA31" s="4001"/>
      <c r="BB31" s="4001"/>
      <c r="BC31" s="4001"/>
      <c r="BD31" s="3969"/>
      <c r="BE31" s="3969"/>
      <c r="BF31" s="3969"/>
      <c r="BG31" s="3969"/>
      <c r="BH31" s="3969"/>
      <c r="BI31" s="3969"/>
      <c r="BJ31" s="3969"/>
      <c r="BK31" s="3969"/>
      <c r="BL31" s="3969"/>
      <c r="BM31" s="3969"/>
      <c r="BN31" s="3969"/>
      <c r="BO31" s="3969"/>
      <c r="BP31" s="3969"/>
      <c r="BQ31" s="3969"/>
      <c r="BR31" s="3969"/>
      <c r="BS31" s="3969"/>
      <c r="BT31" s="3969"/>
      <c r="BU31" s="3969"/>
      <c r="BV31" s="3969"/>
      <c r="BW31" s="3969"/>
      <c r="BX31" s="3969"/>
      <c r="BY31" s="3969"/>
      <c r="BZ31" s="3969"/>
      <c r="CA31" s="3969"/>
      <c r="CB31" s="3969"/>
      <c r="CC31" s="3969"/>
      <c r="CD31" s="3969"/>
      <c r="CE31" s="3969"/>
      <c r="CF31" s="3969"/>
      <c r="CG31" s="3969"/>
      <c r="CH31" s="3969"/>
      <c r="CI31" s="3969"/>
      <c r="CJ31" s="3969"/>
      <c r="CK31" s="3969"/>
      <c r="CL31" s="3969"/>
      <c r="CM31" s="3969"/>
      <c r="CN31" s="3969"/>
      <c r="CO31" s="3969"/>
      <c r="CP31" s="3969"/>
      <c r="CQ31" s="3969"/>
      <c r="CR31" s="3969"/>
      <c r="CS31" s="3969"/>
      <c r="CT31" s="3969"/>
      <c r="CU31" s="3969"/>
      <c r="CV31" s="3969"/>
      <c r="CW31" s="3969"/>
      <c r="CX31" s="3969"/>
      <c r="CY31" s="3969"/>
      <c r="CZ31" s="3969"/>
      <c r="DA31" s="3969"/>
      <c r="DB31" s="3969"/>
      <c r="DC31" s="3969"/>
      <c r="DD31" s="3969"/>
      <c r="DE31" s="3969"/>
    </row>
    <row r="32" spans="1:138" ht="6.75" customHeight="1">
      <c r="A32" s="4001"/>
      <c r="B32" s="4001"/>
      <c r="C32" s="4001"/>
      <c r="D32" s="4029"/>
      <c r="E32" s="4029"/>
      <c r="F32" s="4029"/>
      <c r="G32" s="4029"/>
      <c r="H32" s="4029"/>
      <c r="I32" s="4029"/>
      <c r="J32" s="4029"/>
      <c r="K32" s="4029"/>
      <c r="L32" s="4029"/>
      <c r="M32" s="4029"/>
      <c r="N32" s="4029"/>
      <c r="O32" s="4029"/>
      <c r="P32" s="4001"/>
      <c r="Q32" s="4001"/>
      <c r="R32" s="4001"/>
      <c r="S32" s="4001"/>
      <c r="T32" s="4009"/>
      <c r="U32" s="4015"/>
      <c r="V32" s="4001"/>
      <c r="W32" s="5733" t="s">
        <v>
6664</v>
      </c>
      <c r="X32" s="5733"/>
      <c r="Y32" s="5733"/>
      <c r="Z32" s="5733"/>
      <c r="AA32" s="5733"/>
      <c r="AB32" s="5733"/>
      <c r="AC32" s="5733"/>
      <c r="AD32" s="5733"/>
      <c r="AE32" s="5733"/>
      <c r="AF32" s="5733"/>
      <c r="AG32" s="5733"/>
      <c r="AH32" s="4001"/>
      <c r="AI32" s="4001"/>
      <c r="AJ32" s="4001"/>
      <c r="AK32" s="4009"/>
      <c r="AL32" s="4005"/>
      <c r="AM32" s="4001"/>
      <c r="AN32" s="5699" t="s">
        <v>
6665</v>
      </c>
      <c r="AO32" s="5699"/>
      <c r="AP32" s="5699"/>
      <c r="AQ32" s="5699"/>
      <c r="AR32" s="5699"/>
      <c r="AS32" s="5699"/>
      <c r="AT32" s="5699"/>
      <c r="AU32" s="5699"/>
      <c r="AV32" s="5699"/>
      <c r="AW32" s="5699"/>
      <c r="AX32" s="5699"/>
      <c r="AY32" s="5699"/>
      <c r="AZ32" s="5699"/>
      <c r="BA32" s="5699"/>
      <c r="BB32" s="5699"/>
      <c r="BC32" s="5699"/>
      <c r="BD32" s="5699"/>
      <c r="BE32" s="5699"/>
      <c r="BF32" s="5699"/>
      <c r="BG32" s="5699"/>
      <c r="BH32" s="5699"/>
      <c r="BI32" s="5699"/>
      <c r="BJ32" s="5699"/>
      <c r="BK32" s="4030"/>
      <c r="BL32" s="4030"/>
      <c r="BM32" s="4030"/>
      <c r="BN32" s="4030"/>
      <c r="BO32" s="4030"/>
      <c r="BP32" s="4030"/>
      <c r="BQ32" s="4030"/>
      <c r="BR32" s="4030"/>
      <c r="BS32" s="4030"/>
      <c r="BT32" s="4030"/>
      <c r="BU32" s="4030"/>
      <c r="BV32" s="4030"/>
      <c r="BW32" s="4030"/>
      <c r="BX32" s="4030"/>
      <c r="BY32" s="4030"/>
      <c r="BZ32" s="4030"/>
      <c r="CA32" s="4030"/>
      <c r="CB32" s="4030"/>
      <c r="CC32" s="4030"/>
      <c r="CD32" s="4030"/>
      <c r="CE32" s="4030"/>
      <c r="CF32" s="4030"/>
      <c r="CG32" s="4030"/>
      <c r="CH32" s="4030"/>
      <c r="CI32" s="4030"/>
      <c r="CJ32" s="4030"/>
      <c r="CK32" s="4030"/>
      <c r="CL32" s="4030"/>
      <c r="CM32" s="4030"/>
      <c r="CN32" s="4030"/>
      <c r="CO32" s="4030"/>
      <c r="CP32" s="4030"/>
      <c r="CQ32" s="4030"/>
      <c r="CR32" s="4030"/>
      <c r="CS32" s="4030"/>
      <c r="CT32" s="4030"/>
      <c r="CU32" s="4030"/>
      <c r="CV32" s="4030"/>
      <c r="CW32" s="4030"/>
      <c r="CX32" s="4030"/>
      <c r="CY32" s="4030"/>
      <c r="CZ32" s="4030"/>
      <c r="DA32" s="4030"/>
      <c r="DB32" s="4030"/>
      <c r="DC32" s="3969"/>
      <c r="DD32" s="3969"/>
      <c r="DE32" s="3969"/>
    </row>
    <row r="33" spans="1:109" ht="6.75" customHeight="1">
      <c r="A33" s="4001"/>
      <c r="B33" s="4001"/>
      <c r="C33" s="4001"/>
      <c r="D33" s="4001"/>
      <c r="E33" s="4001"/>
      <c r="F33" s="4001"/>
      <c r="G33" s="4001"/>
      <c r="H33" s="4001"/>
      <c r="I33" s="4001"/>
      <c r="J33" s="4001"/>
      <c r="K33" s="4001"/>
      <c r="L33" s="4001"/>
      <c r="M33" s="4001"/>
      <c r="N33" s="4001"/>
      <c r="O33" s="4001"/>
      <c r="P33" s="4001"/>
      <c r="Q33" s="4001"/>
      <c r="R33" s="4001"/>
      <c r="S33" s="4001"/>
      <c r="T33" s="4009"/>
      <c r="U33" s="4010"/>
      <c r="V33" s="4001"/>
      <c r="W33" s="5733"/>
      <c r="X33" s="5733"/>
      <c r="Y33" s="5733"/>
      <c r="Z33" s="5733"/>
      <c r="AA33" s="5733"/>
      <c r="AB33" s="5733"/>
      <c r="AC33" s="5733"/>
      <c r="AD33" s="5733"/>
      <c r="AE33" s="5733"/>
      <c r="AF33" s="5733"/>
      <c r="AG33" s="5733"/>
      <c r="AH33" s="4001"/>
      <c r="AI33" s="4001"/>
      <c r="AJ33" s="4001"/>
      <c r="AK33" s="4010"/>
      <c r="AL33" s="4008"/>
      <c r="AM33" s="4001"/>
      <c r="AN33" s="5699"/>
      <c r="AO33" s="5699"/>
      <c r="AP33" s="5699"/>
      <c r="AQ33" s="5699"/>
      <c r="AR33" s="5699"/>
      <c r="AS33" s="5699"/>
      <c r="AT33" s="5699"/>
      <c r="AU33" s="5699"/>
      <c r="AV33" s="5699"/>
      <c r="AW33" s="5699"/>
      <c r="AX33" s="5699"/>
      <c r="AY33" s="5699"/>
      <c r="AZ33" s="5699"/>
      <c r="BA33" s="5699"/>
      <c r="BB33" s="5699"/>
      <c r="BC33" s="5699"/>
      <c r="BD33" s="5699"/>
      <c r="BE33" s="5699"/>
      <c r="BF33" s="5699"/>
      <c r="BG33" s="5699"/>
      <c r="BH33" s="5699"/>
      <c r="BI33" s="5699"/>
      <c r="BJ33" s="5699"/>
      <c r="BK33" s="4030"/>
      <c r="BL33" s="4030"/>
      <c r="BM33" s="4030"/>
      <c r="BN33" s="4030"/>
      <c r="BO33" s="4030"/>
      <c r="BP33" s="4030"/>
      <c r="BQ33" s="4030"/>
      <c r="BR33" s="4030"/>
      <c r="BS33" s="4030"/>
      <c r="BT33" s="4030"/>
      <c r="BU33" s="4030"/>
      <c r="BV33" s="4030"/>
      <c r="BW33" s="4030"/>
      <c r="BX33" s="4030"/>
      <c r="BY33" s="4030"/>
      <c r="BZ33" s="4030"/>
      <c r="CA33" s="4030"/>
      <c r="CB33" s="4030"/>
      <c r="CC33" s="4030"/>
      <c r="CD33" s="4030"/>
      <c r="CE33" s="4030"/>
      <c r="CF33" s="4030"/>
      <c r="CG33" s="4030"/>
      <c r="CH33" s="4030"/>
      <c r="CI33" s="4030"/>
      <c r="CJ33" s="4030"/>
      <c r="CK33" s="4030"/>
      <c r="CL33" s="4030"/>
      <c r="CM33" s="4030"/>
      <c r="CN33" s="4030"/>
      <c r="CO33" s="4030"/>
      <c r="CP33" s="4030"/>
      <c r="CQ33" s="4030"/>
      <c r="CR33" s="4030"/>
      <c r="CS33" s="4030"/>
      <c r="CT33" s="4030"/>
      <c r="CU33" s="4030"/>
      <c r="CV33" s="4030"/>
      <c r="CW33" s="4030"/>
      <c r="CX33" s="4030"/>
      <c r="CY33" s="4030"/>
      <c r="CZ33" s="4030"/>
      <c r="DA33" s="4030"/>
      <c r="DB33" s="4030"/>
      <c r="DC33" s="3969"/>
      <c r="DD33" s="3969"/>
      <c r="DE33" s="3969"/>
    </row>
    <row r="34" spans="1:109" ht="6.75" customHeight="1">
      <c r="A34" s="4001"/>
      <c r="B34" s="4001"/>
      <c r="C34" s="4001"/>
      <c r="D34" s="4001"/>
      <c r="E34" s="4001"/>
      <c r="F34" s="4001"/>
      <c r="G34" s="4001"/>
      <c r="H34" s="4001"/>
      <c r="I34" s="4001"/>
      <c r="J34" s="4001"/>
      <c r="K34" s="4001"/>
      <c r="L34" s="4001"/>
      <c r="M34" s="4001"/>
      <c r="N34" s="4001"/>
      <c r="O34" s="4001"/>
      <c r="P34" s="4001"/>
      <c r="Q34" s="4001"/>
      <c r="R34" s="4001"/>
      <c r="S34" s="4001"/>
      <c r="T34" s="4009"/>
      <c r="U34" s="4009"/>
      <c r="V34" s="4001"/>
      <c r="W34" s="5733"/>
      <c r="X34" s="5733"/>
      <c r="Y34" s="5733"/>
      <c r="Z34" s="5733"/>
      <c r="AA34" s="5733"/>
      <c r="AB34" s="5733"/>
      <c r="AC34" s="5733"/>
      <c r="AD34" s="5733"/>
      <c r="AE34" s="5733"/>
      <c r="AF34" s="5733"/>
      <c r="AG34" s="5733"/>
      <c r="AH34" s="4001"/>
      <c r="AI34" s="4001"/>
      <c r="AJ34" s="4001"/>
      <c r="AK34" s="4009"/>
      <c r="AL34" s="4005"/>
      <c r="AM34" s="4001"/>
      <c r="AN34" s="4013"/>
      <c r="AO34" s="4013"/>
      <c r="AP34" s="4013"/>
      <c r="AQ34" s="4013"/>
      <c r="AR34" s="4013"/>
      <c r="AS34" s="4013"/>
      <c r="AT34" s="4013"/>
      <c r="AU34" s="4013"/>
      <c r="AV34" s="4013"/>
      <c r="AW34" s="4013"/>
      <c r="AX34" s="4013"/>
      <c r="AY34" s="4013"/>
      <c r="AZ34" s="4013"/>
      <c r="BA34" s="4013"/>
      <c r="BB34" s="4013"/>
      <c r="BC34" s="4013"/>
      <c r="BD34" s="4013"/>
      <c r="BE34" s="4013"/>
      <c r="BF34" s="4013"/>
      <c r="BG34" s="4013"/>
      <c r="BH34" s="4030"/>
      <c r="BI34" s="4030"/>
      <c r="BJ34" s="4030"/>
      <c r="BK34" s="4030"/>
      <c r="BL34" s="4030"/>
      <c r="BM34" s="4030"/>
      <c r="BN34" s="4030"/>
      <c r="BO34" s="4030"/>
      <c r="BP34" s="4030"/>
      <c r="BQ34" s="4030"/>
      <c r="BR34" s="4030"/>
      <c r="BS34" s="4030"/>
      <c r="BT34" s="4030"/>
      <c r="BU34" s="4030"/>
      <c r="BV34" s="4030"/>
      <c r="BW34" s="4030"/>
      <c r="BX34" s="4030"/>
      <c r="BY34" s="4030"/>
      <c r="BZ34" s="4030"/>
      <c r="CA34" s="4030"/>
      <c r="CB34" s="4030"/>
      <c r="CC34" s="4030"/>
      <c r="CD34" s="4030"/>
      <c r="CE34" s="4030"/>
      <c r="CF34" s="4030"/>
      <c r="CG34" s="4030"/>
      <c r="CH34" s="4030"/>
      <c r="CI34" s="4030"/>
      <c r="CJ34" s="4030"/>
      <c r="CK34" s="4030"/>
      <c r="CL34" s="4030"/>
      <c r="CM34" s="4030"/>
      <c r="CN34" s="4030"/>
      <c r="CO34" s="4030"/>
      <c r="CP34" s="4030"/>
      <c r="CQ34" s="4030"/>
      <c r="CR34" s="4030"/>
      <c r="CS34" s="4030"/>
      <c r="CT34" s="4030"/>
      <c r="CU34" s="4030"/>
      <c r="CV34" s="4030"/>
      <c r="CW34" s="4030"/>
      <c r="CX34" s="4030"/>
      <c r="CY34" s="4030"/>
      <c r="CZ34" s="4030"/>
      <c r="DA34" s="4030"/>
      <c r="DB34" s="4030"/>
      <c r="DC34" s="3969"/>
      <c r="DD34" s="3969"/>
      <c r="DE34" s="3969"/>
    </row>
    <row r="35" spans="1:109" ht="6.75" customHeight="1">
      <c r="A35" s="4001"/>
      <c r="B35" s="4001"/>
      <c r="C35" s="4001"/>
      <c r="D35" s="4001"/>
      <c r="E35" s="4001"/>
      <c r="F35" s="4001"/>
      <c r="G35" s="4001"/>
      <c r="H35" s="4001"/>
      <c r="I35" s="4001"/>
      <c r="J35" s="4001"/>
      <c r="K35" s="4001"/>
      <c r="L35" s="4001"/>
      <c r="M35" s="4001"/>
      <c r="N35" s="4001"/>
      <c r="O35" s="4001"/>
      <c r="P35" s="4001"/>
      <c r="Q35" s="4001"/>
      <c r="R35" s="4001"/>
      <c r="S35" s="4001"/>
      <c r="T35" s="4009"/>
      <c r="U35" s="4009"/>
      <c r="V35" s="4001"/>
      <c r="W35" s="5733"/>
      <c r="X35" s="5733"/>
      <c r="Y35" s="5733"/>
      <c r="Z35" s="5733"/>
      <c r="AA35" s="5733"/>
      <c r="AB35" s="5733"/>
      <c r="AC35" s="5733"/>
      <c r="AD35" s="5733"/>
      <c r="AE35" s="5733"/>
      <c r="AF35" s="5733"/>
      <c r="AG35" s="5733"/>
      <c r="AH35" s="4001"/>
      <c r="AI35" s="4001"/>
      <c r="AJ35" s="4001"/>
      <c r="AK35" s="4009"/>
      <c r="AL35" s="4005"/>
      <c r="AM35" s="4001"/>
      <c r="AN35" s="5699" t="s">
        <v>
6666</v>
      </c>
      <c r="AO35" s="5699"/>
      <c r="AP35" s="5699"/>
      <c r="AQ35" s="5699"/>
      <c r="AR35" s="5699"/>
      <c r="AS35" s="5699"/>
      <c r="AT35" s="5699"/>
      <c r="AU35" s="5699"/>
      <c r="AV35" s="5699"/>
      <c r="AW35" s="5699"/>
      <c r="AX35" s="5699"/>
      <c r="AY35" s="5699"/>
      <c r="AZ35" s="5699"/>
      <c r="BA35" s="5699"/>
      <c r="BB35" s="5699"/>
      <c r="BC35" s="5699"/>
      <c r="BD35" s="5699"/>
      <c r="BE35" s="5699"/>
      <c r="BF35" s="5699"/>
      <c r="BG35" s="5699"/>
      <c r="BH35" s="5699"/>
      <c r="BI35" s="5699"/>
      <c r="BJ35" s="5699"/>
      <c r="BK35" s="4030"/>
      <c r="BL35" s="4030"/>
      <c r="BM35" s="4030"/>
      <c r="BN35" s="4030"/>
      <c r="BO35" s="4030"/>
      <c r="BP35" s="4030"/>
      <c r="BQ35" s="4030"/>
      <c r="BR35" s="4030"/>
      <c r="BS35" s="4030"/>
      <c r="BT35" s="4030"/>
      <c r="BU35" s="4030"/>
      <c r="BV35" s="4030"/>
      <c r="BW35" s="4030"/>
      <c r="BX35" s="4030"/>
      <c r="BY35" s="4030"/>
      <c r="BZ35" s="4030"/>
      <c r="CA35" s="4030"/>
      <c r="CB35" s="4030"/>
      <c r="CC35" s="4030"/>
      <c r="CD35" s="4030"/>
      <c r="CE35" s="4030"/>
      <c r="CF35" s="4030"/>
      <c r="CG35" s="4030"/>
      <c r="CH35" s="4030"/>
      <c r="CI35" s="4030"/>
      <c r="CJ35" s="4030"/>
      <c r="CK35" s="4030"/>
      <c r="CL35" s="4030"/>
      <c r="CM35" s="4030"/>
      <c r="CN35" s="4030"/>
      <c r="CO35" s="4030"/>
      <c r="CP35" s="4030"/>
      <c r="CQ35" s="4030"/>
      <c r="CR35" s="4030"/>
      <c r="CS35" s="4030"/>
      <c r="CT35" s="4030"/>
      <c r="CU35" s="4030"/>
      <c r="CV35" s="4030"/>
      <c r="CW35" s="4030"/>
      <c r="CX35" s="4030"/>
      <c r="CY35" s="4030"/>
      <c r="CZ35" s="4030"/>
      <c r="DA35" s="4030"/>
      <c r="DB35" s="4030"/>
      <c r="DC35" s="3969"/>
      <c r="DD35" s="3969"/>
      <c r="DE35" s="3969"/>
    </row>
    <row r="36" spans="1:109" ht="6.75" customHeight="1">
      <c r="A36" s="4001"/>
      <c r="B36" s="4001"/>
      <c r="C36" s="4001"/>
      <c r="D36" s="4001"/>
      <c r="E36" s="4001"/>
      <c r="F36" s="4001"/>
      <c r="G36" s="4001"/>
      <c r="H36" s="4001"/>
      <c r="I36" s="4001"/>
      <c r="J36" s="4001"/>
      <c r="K36" s="4001"/>
      <c r="L36" s="4001"/>
      <c r="M36" s="4001"/>
      <c r="N36" s="4001"/>
      <c r="O36" s="4001"/>
      <c r="P36" s="4001"/>
      <c r="Q36" s="4001"/>
      <c r="R36" s="4001"/>
      <c r="S36" s="4001"/>
      <c r="T36" s="4009"/>
      <c r="U36" s="4009"/>
      <c r="V36" s="4001"/>
      <c r="W36" s="5733"/>
      <c r="X36" s="5733"/>
      <c r="Y36" s="5733"/>
      <c r="Z36" s="5733"/>
      <c r="AA36" s="5733"/>
      <c r="AB36" s="5733"/>
      <c r="AC36" s="5733"/>
      <c r="AD36" s="5733"/>
      <c r="AE36" s="5733"/>
      <c r="AF36" s="5733"/>
      <c r="AG36" s="5733"/>
      <c r="AH36" s="4001"/>
      <c r="AI36" s="4001"/>
      <c r="AJ36" s="4001"/>
      <c r="AK36" s="4010"/>
      <c r="AL36" s="4008"/>
      <c r="AM36" s="4001"/>
      <c r="AN36" s="5699"/>
      <c r="AO36" s="5699"/>
      <c r="AP36" s="5699"/>
      <c r="AQ36" s="5699"/>
      <c r="AR36" s="5699"/>
      <c r="AS36" s="5699"/>
      <c r="AT36" s="5699"/>
      <c r="AU36" s="5699"/>
      <c r="AV36" s="5699"/>
      <c r="AW36" s="5699"/>
      <c r="AX36" s="5699"/>
      <c r="AY36" s="5699"/>
      <c r="AZ36" s="5699"/>
      <c r="BA36" s="5699"/>
      <c r="BB36" s="5699"/>
      <c r="BC36" s="5699"/>
      <c r="BD36" s="5699"/>
      <c r="BE36" s="5699"/>
      <c r="BF36" s="5699"/>
      <c r="BG36" s="5699"/>
      <c r="BH36" s="5699"/>
      <c r="BI36" s="5699"/>
      <c r="BJ36" s="5699"/>
      <c r="BK36" s="4030"/>
      <c r="BL36" s="4030"/>
      <c r="BM36" s="4030"/>
      <c r="BN36" s="4030"/>
      <c r="BO36" s="4030"/>
      <c r="BP36" s="4030"/>
      <c r="BQ36" s="4030"/>
      <c r="BR36" s="4030"/>
      <c r="BS36" s="4030"/>
      <c r="BT36" s="4030"/>
      <c r="BU36" s="4030"/>
      <c r="BV36" s="4030"/>
      <c r="BW36" s="4030"/>
      <c r="BX36" s="4030"/>
      <c r="BY36" s="4030"/>
      <c r="BZ36" s="4030"/>
      <c r="CA36" s="4030"/>
      <c r="CB36" s="4030"/>
      <c r="CC36" s="4030"/>
      <c r="CD36" s="4030"/>
      <c r="CE36" s="4030"/>
      <c r="CF36" s="4030"/>
      <c r="CG36" s="4030"/>
      <c r="CH36" s="4030"/>
      <c r="CI36" s="4030"/>
      <c r="CJ36" s="4030"/>
      <c r="CK36" s="4030"/>
      <c r="CL36" s="4030"/>
      <c r="CM36" s="4030"/>
      <c r="CN36" s="4030"/>
      <c r="CO36" s="4030"/>
      <c r="CP36" s="4030"/>
      <c r="CQ36" s="4030"/>
      <c r="CR36" s="4030"/>
      <c r="CS36" s="4030"/>
      <c r="CT36" s="4030"/>
      <c r="CU36" s="4030"/>
      <c r="CV36" s="4030"/>
      <c r="CW36" s="4030"/>
      <c r="CX36" s="4030"/>
      <c r="CY36" s="4030"/>
      <c r="CZ36" s="4030"/>
      <c r="DA36" s="4030"/>
      <c r="DB36" s="4030"/>
      <c r="DC36" s="3969"/>
      <c r="DD36" s="3969"/>
      <c r="DE36" s="3969"/>
    </row>
    <row r="37" spans="1:109" ht="6.75" customHeight="1">
      <c r="A37" s="4001"/>
      <c r="B37" s="4001"/>
      <c r="C37" s="4001"/>
      <c r="D37" s="4001"/>
      <c r="E37" s="4001"/>
      <c r="F37" s="4001"/>
      <c r="G37" s="4001"/>
      <c r="H37" s="4005"/>
      <c r="I37" s="4001"/>
      <c r="J37" s="4001"/>
      <c r="K37" s="4001"/>
      <c r="L37" s="4001"/>
      <c r="M37" s="4001"/>
      <c r="N37" s="4001"/>
      <c r="O37" s="4001"/>
      <c r="P37" s="4001"/>
      <c r="Q37" s="4001"/>
      <c r="R37" s="4001"/>
      <c r="S37" s="4001"/>
      <c r="T37" s="4009"/>
      <c r="U37" s="4009"/>
      <c r="V37" s="4001"/>
      <c r="W37" s="5732" t="s">
        <v>
6653</v>
      </c>
      <c r="X37" s="5732"/>
      <c r="Y37" s="5732"/>
      <c r="Z37" s="5732"/>
      <c r="AA37" s="5732"/>
      <c r="AB37" s="5732"/>
      <c r="AC37" s="5732"/>
      <c r="AD37" s="5732"/>
      <c r="AE37" s="5732"/>
      <c r="AF37" s="5732"/>
      <c r="AG37" s="5732"/>
      <c r="AH37" s="5732"/>
      <c r="AI37" s="4001"/>
      <c r="AJ37" s="4001"/>
      <c r="AK37" s="4009"/>
      <c r="AL37" s="4005"/>
      <c r="AM37" s="4001"/>
      <c r="AN37" s="3969"/>
      <c r="AO37" s="3969"/>
      <c r="AP37" s="3969"/>
      <c r="AQ37" s="3969"/>
      <c r="AR37" s="3969"/>
      <c r="AS37" s="3969"/>
      <c r="AT37" s="3969"/>
      <c r="AU37" s="3969"/>
      <c r="AV37" s="4001"/>
      <c r="AW37" s="4001"/>
      <c r="AX37" s="4001"/>
      <c r="AY37" s="4001"/>
      <c r="AZ37" s="4001"/>
      <c r="BA37" s="4001"/>
      <c r="BB37" s="4001"/>
      <c r="BC37" s="4001"/>
      <c r="BD37" s="3969"/>
      <c r="BE37" s="3969"/>
      <c r="BF37" s="3969"/>
      <c r="BG37" s="3969"/>
      <c r="BH37" s="3969"/>
      <c r="BI37" s="3969"/>
      <c r="BJ37" s="3969"/>
      <c r="BK37" s="3969"/>
      <c r="BL37" s="3969"/>
      <c r="BM37" s="3969"/>
      <c r="BN37" s="3969"/>
      <c r="BO37" s="3969"/>
      <c r="BP37" s="3969"/>
      <c r="BQ37" s="3969"/>
      <c r="BR37" s="3969"/>
      <c r="BS37" s="3969"/>
      <c r="BT37" s="3969"/>
      <c r="BU37" s="3969"/>
      <c r="BV37" s="3969"/>
      <c r="BW37" s="3969"/>
      <c r="BX37" s="3969"/>
      <c r="BY37" s="3969"/>
      <c r="BZ37" s="3969"/>
      <c r="CA37" s="3969"/>
      <c r="CB37" s="3969"/>
      <c r="CC37" s="3969"/>
      <c r="CD37" s="3969"/>
      <c r="CE37" s="3969"/>
      <c r="CF37" s="3969"/>
      <c r="CG37" s="3969"/>
      <c r="CH37" s="3969"/>
      <c r="CI37" s="3969"/>
      <c r="CJ37" s="3969"/>
      <c r="CK37" s="3969"/>
      <c r="CL37" s="3969"/>
      <c r="CM37" s="3969"/>
      <c r="CN37" s="3969"/>
      <c r="CO37" s="3969"/>
      <c r="CP37" s="3969"/>
      <c r="CQ37" s="3969"/>
      <c r="CR37" s="3969"/>
      <c r="CS37" s="3969"/>
      <c r="CT37" s="3969"/>
      <c r="CU37" s="3969"/>
      <c r="CV37" s="3969"/>
      <c r="CW37" s="3969"/>
      <c r="CX37" s="3969"/>
      <c r="CY37" s="3969"/>
      <c r="CZ37" s="3969"/>
      <c r="DA37" s="3969"/>
      <c r="DB37" s="3969"/>
      <c r="DC37" s="4001"/>
      <c r="DD37" s="4001"/>
      <c r="DE37" s="4001"/>
    </row>
    <row r="38" spans="1:109" ht="6.75" customHeight="1">
      <c r="A38" s="4001"/>
      <c r="B38" s="4001"/>
      <c r="C38" s="4001"/>
      <c r="D38" s="4001"/>
      <c r="E38" s="4001"/>
      <c r="F38" s="4001"/>
      <c r="G38" s="4001"/>
      <c r="H38" s="4005"/>
      <c r="I38" s="4001"/>
      <c r="J38" s="4001"/>
      <c r="K38" s="4001"/>
      <c r="L38" s="4001"/>
      <c r="M38" s="4001"/>
      <c r="N38" s="4001"/>
      <c r="O38" s="4001"/>
      <c r="P38" s="4001"/>
      <c r="Q38" s="4001"/>
      <c r="R38" s="4001"/>
      <c r="S38" s="4001"/>
      <c r="T38" s="4009"/>
      <c r="U38" s="4009"/>
      <c r="V38" s="4001"/>
      <c r="W38" s="5732"/>
      <c r="X38" s="5732"/>
      <c r="Y38" s="5732"/>
      <c r="Z38" s="5732"/>
      <c r="AA38" s="5732"/>
      <c r="AB38" s="5732"/>
      <c r="AC38" s="5732"/>
      <c r="AD38" s="5732"/>
      <c r="AE38" s="5732"/>
      <c r="AF38" s="5732"/>
      <c r="AG38" s="5732"/>
      <c r="AH38" s="5732"/>
      <c r="AI38" s="4001"/>
      <c r="AJ38" s="4001"/>
      <c r="AK38" s="4015"/>
      <c r="AL38" s="4003"/>
      <c r="AM38" s="4001"/>
      <c r="AN38" s="5699" t="s">
        <v>
6667</v>
      </c>
      <c r="AO38" s="5699"/>
      <c r="AP38" s="5699"/>
      <c r="AQ38" s="5699"/>
      <c r="AR38" s="5699"/>
      <c r="AS38" s="5699"/>
      <c r="AT38" s="5699"/>
      <c r="AU38" s="5699"/>
      <c r="AV38" s="3969"/>
      <c r="AW38" s="3969"/>
      <c r="AX38" s="3969"/>
      <c r="AY38" s="3969"/>
      <c r="AZ38" s="3969"/>
      <c r="BA38" s="3969"/>
      <c r="BB38" s="3969"/>
      <c r="BC38" s="3969"/>
      <c r="BD38" s="5699" t="s">
        <v>
6668</v>
      </c>
      <c r="BE38" s="5699"/>
      <c r="BF38" s="5699"/>
      <c r="BG38" s="5699"/>
      <c r="BH38" s="5699"/>
      <c r="BI38" s="5699"/>
      <c r="BJ38" s="5699"/>
      <c r="BK38" s="5699"/>
      <c r="BL38" s="5699"/>
      <c r="BM38" s="5699"/>
      <c r="BN38" s="5699"/>
      <c r="BO38" s="5699"/>
      <c r="BP38" s="5699"/>
      <c r="BQ38" s="5699"/>
      <c r="BR38" s="5699"/>
      <c r="BS38" s="5699"/>
      <c r="BT38" s="5699"/>
      <c r="BU38" s="3969"/>
      <c r="BV38" s="3969"/>
      <c r="BW38" s="3969"/>
      <c r="BX38" s="3969"/>
      <c r="BY38" s="3969"/>
      <c r="BZ38" s="3969"/>
      <c r="CA38" s="3969"/>
      <c r="CB38" s="3969"/>
      <c r="CC38" s="3969"/>
      <c r="CD38" s="3969"/>
      <c r="CE38" s="3969"/>
      <c r="CF38" s="3969"/>
      <c r="CG38" s="3969"/>
      <c r="CH38" s="3969"/>
      <c r="CI38" s="3969"/>
      <c r="CJ38" s="3969"/>
      <c r="CK38" s="3969"/>
      <c r="CL38" s="3969"/>
      <c r="CM38" s="3969"/>
      <c r="CN38" s="3969"/>
      <c r="CO38" s="3969"/>
      <c r="CP38" s="3969"/>
      <c r="CQ38" s="3969"/>
      <c r="CR38" s="3969"/>
      <c r="CS38" s="3969"/>
      <c r="CT38" s="3969"/>
      <c r="CU38" s="3969"/>
      <c r="CV38" s="3969"/>
      <c r="CW38" s="3969"/>
      <c r="CX38" s="3969"/>
      <c r="CY38" s="3969"/>
      <c r="CZ38" s="3969"/>
      <c r="DA38" s="3969"/>
      <c r="DB38" s="3969"/>
      <c r="DC38" s="4001"/>
      <c r="DD38" s="4001"/>
      <c r="DE38" s="4001"/>
    </row>
    <row r="39" spans="1:109" ht="6.75" customHeight="1">
      <c r="A39" s="4001"/>
      <c r="B39" s="4001"/>
      <c r="C39" s="4001"/>
      <c r="D39" s="4001"/>
      <c r="E39" s="4001"/>
      <c r="F39" s="4001"/>
      <c r="G39" s="4001"/>
      <c r="H39" s="4005"/>
      <c r="I39" s="4001"/>
      <c r="J39" s="4001"/>
      <c r="K39" s="4001"/>
      <c r="L39" s="4001"/>
      <c r="M39" s="4001"/>
      <c r="N39" s="4001"/>
      <c r="O39" s="4001"/>
      <c r="P39" s="4001"/>
      <c r="Q39" s="4001"/>
      <c r="R39" s="4001"/>
      <c r="S39" s="4001"/>
      <c r="T39" s="4009"/>
      <c r="U39" s="4009"/>
      <c r="V39" s="4001"/>
      <c r="W39" s="4031"/>
      <c r="X39" s="4031"/>
      <c r="Y39" s="4031"/>
      <c r="Z39" s="4031"/>
      <c r="AA39" s="4031"/>
      <c r="AB39" s="4031"/>
      <c r="AC39" s="4031"/>
      <c r="AD39" s="4031"/>
      <c r="AE39" s="4031"/>
      <c r="AF39" s="4031"/>
      <c r="AG39" s="4031"/>
      <c r="AH39" s="4029"/>
      <c r="AI39" s="4001"/>
      <c r="AJ39" s="4001"/>
      <c r="AK39" s="4010"/>
      <c r="AL39" s="4005"/>
      <c r="AM39" s="4001"/>
      <c r="AN39" s="5699"/>
      <c r="AO39" s="5699"/>
      <c r="AP39" s="5699"/>
      <c r="AQ39" s="5699"/>
      <c r="AR39" s="5699"/>
      <c r="AS39" s="5699"/>
      <c r="AT39" s="5699"/>
      <c r="AU39" s="5699"/>
      <c r="AV39" s="4012"/>
      <c r="AW39" s="4012"/>
      <c r="AX39" s="4012"/>
      <c r="AY39" s="4012"/>
      <c r="AZ39" s="4012"/>
      <c r="BA39" s="4012"/>
      <c r="BB39" s="4012"/>
      <c r="BC39" s="3969"/>
      <c r="BD39" s="5699"/>
      <c r="BE39" s="5699"/>
      <c r="BF39" s="5699"/>
      <c r="BG39" s="5699"/>
      <c r="BH39" s="5699"/>
      <c r="BI39" s="5699"/>
      <c r="BJ39" s="5699"/>
      <c r="BK39" s="5699"/>
      <c r="BL39" s="5699"/>
      <c r="BM39" s="5699"/>
      <c r="BN39" s="5699"/>
      <c r="BO39" s="5699"/>
      <c r="BP39" s="5699"/>
      <c r="BQ39" s="5699"/>
      <c r="BR39" s="5699"/>
      <c r="BS39" s="5699"/>
      <c r="BT39" s="5699"/>
      <c r="BU39" s="3969"/>
      <c r="BV39" s="3969"/>
      <c r="BW39" s="3969"/>
      <c r="BX39" s="3969"/>
      <c r="BY39" s="3969"/>
      <c r="BZ39" s="3969"/>
      <c r="CA39" s="3969"/>
      <c r="CB39" s="3969"/>
      <c r="CC39" s="3969"/>
      <c r="CD39" s="3969"/>
      <c r="CE39" s="3969"/>
      <c r="CF39" s="3969"/>
      <c r="CG39" s="3969"/>
      <c r="CH39" s="3969"/>
      <c r="CI39" s="3969"/>
      <c r="CJ39" s="3969"/>
      <c r="CK39" s="3969"/>
      <c r="CL39" s="3969"/>
      <c r="CM39" s="3969"/>
      <c r="CN39" s="3969"/>
      <c r="CO39" s="3969"/>
      <c r="CP39" s="3969"/>
      <c r="CQ39" s="3969"/>
      <c r="CR39" s="3969"/>
      <c r="CS39" s="3969"/>
      <c r="CT39" s="3969"/>
      <c r="CU39" s="3969"/>
      <c r="CV39" s="3969"/>
      <c r="CW39" s="3969"/>
      <c r="CX39" s="3969"/>
      <c r="CY39" s="3969"/>
      <c r="CZ39" s="3969"/>
      <c r="DA39" s="3969"/>
      <c r="DB39" s="3969"/>
      <c r="DC39" s="4001"/>
      <c r="DD39" s="4001"/>
      <c r="DE39" s="4001"/>
    </row>
    <row r="40" spans="1:109" ht="6.75" customHeight="1">
      <c r="A40" s="4001"/>
      <c r="B40" s="4001"/>
      <c r="C40" s="4001"/>
      <c r="D40" s="4001"/>
      <c r="E40" s="4001"/>
      <c r="F40" s="4001"/>
      <c r="G40" s="4001"/>
      <c r="H40" s="4005"/>
      <c r="I40" s="4001"/>
      <c r="J40" s="4001"/>
      <c r="K40" s="4001"/>
      <c r="L40" s="4001"/>
      <c r="M40" s="4001"/>
      <c r="N40" s="4001"/>
      <c r="O40" s="4001"/>
      <c r="P40" s="4001"/>
      <c r="Q40" s="4001"/>
      <c r="R40" s="4001"/>
      <c r="S40" s="4001"/>
      <c r="T40" s="4009"/>
      <c r="U40" s="4015"/>
      <c r="V40" s="4001"/>
      <c r="W40" s="5733" t="s">
        <v>
6669</v>
      </c>
      <c r="X40" s="5733"/>
      <c r="Y40" s="5733"/>
      <c r="Z40" s="5733"/>
      <c r="AA40" s="5733"/>
      <c r="AB40" s="5733"/>
      <c r="AC40" s="5733"/>
      <c r="AD40" s="5733"/>
      <c r="AE40" s="5733"/>
      <c r="AF40" s="5733"/>
      <c r="AG40" s="5733"/>
      <c r="AH40" s="4029"/>
      <c r="AI40" s="4001"/>
      <c r="AJ40" s="4001"/>
      <c r="AK40" s="4009"/>
      <c r="AL40" s="4005"/>
      <c r="AM40" s="4001"/>
      <c r="AN40" s="4013"/>
      <c r="AO40" s="4013"/>
      <c r="AP40" s="4013"/>
      <c r="AQ40" s="4013"/>
      <c r="AR40" s="4013"/>
      <c r="AS40" s="4013"/>
      <c r="AT40" s="4013"/>
      <c r="AU40" s="3969"/>
      <c r="AV40" s="3970"/>
      <c r="AW40" s="3970"/>
      <c r="AX40" s="3970"/>
      <c r="AY40" s="3970"/>
      <c r="AZ40" s="3970"/>
      <c r="BA40" s="3970"/>
      <c r="BB40" s="3970"/>
      <c r="BC40" s="3969"/>
      <c r="BD40" s="4013"/>
      <c r="BE40" s="4013"/>
      <c r="BF40" s="4013"/>
      <c r="BG40" s="4013"/>
      <c r="BH40" s="4013"/>
      <c r="BI40" s="4013"/>
      <c r="BJ40" s="4013"/>
      <c r="BK40" s="4013"/>
      <c r="BL40" s="4013"/>
      <c r="BM40" s="4013"/>
      <c r="BN40" s="4013"/>
      <c r="BO40" s="4013"/>
      <c r="BP40" s="4013"/>
      <c r="BQ40" s="4013"/>
      <c r="BR40" s="4013"/>
      <c r="BS40" s="4013"/>
      <c r="BT40" s="4013"/>
      <c r="BU40" s="3969"/>
      <c r="BV40" s="3969"/>
      <c r="BW40" s="3969"/>
      <c r="BX40" s="3969"/>
      <c r="BY40" s="3969"/>
      <c r="BZ40" s="3969"/>
      <c r="CA40" s="3969"/>
      <c r="CB40" s="3969"/>
      <c r="CC40" s="3969"/>
      <c r="CD40" s="3969"/>
      <c r="CE40" s="3969"/>
      <c r="CF40" s="3969"/>
      <c r="CG40" s="3969"/>
      <c r="CH40" s="3969"/>
      <c r="CI40" s="3969"/>
      <c r="CJ40" s="3969"/>
      <c r="CK40" s="3969"/>
      <c r="CL40" s="3969"/>
      <c r="CM40" s="3969"/>
      <c r="CN40" s="3969"/>
      <c r="CO40" s="3969"/>
      <c r="CP40" s="3969"/>
      <c r="CQ40" s="3969"/>
      <c r="CR40" s="3969"/>
      <c r="CS40" s="3969"/>
      <c r="CT40" s="3969"/>
      <c r="CU40" s="3969"/>
      <c r="CV40" s="3969"/>
      <c r="CW40" s="3969"/>
      <c r="CX40" s="3969"/>
      <c r="CY40" s="3969"/>
      <c r="CZ40" s="3969"/>
      <c r="DA40" s="3969"/>
      <c r="DB40" s="3969"/>
      <c r="DC40" s="4001"/>
      <c r="DD40" s="4001"/>
      <c r="DE40" s="4001"/>
    </row>
    <row r="41" spans="1:109" ht="6.75" customHeight="1">
      <c r="A41" s="4001"/>
      <c r="B41" s="4001"/>
      <c r="C41" s="4001"/>
      <c r="D41" s="4001"/>
      <c r="E41" s="4001"/>
      <c r="F41" s="4001"/>
      <c r="G41" s="4001"/>
      <c r="H41" s="4005"/>
      <c r="I41" s="4001"/>
      <c r="J41" s="4001"/>
      <c r="K41" s="4001"/>
      <c r="L41" s="4001"/>
      <c r="M41" s="4001"/>
      <c r="N41" s="4001"/>
      <c r="O41" s="4001"/>
      <c r="P41" s="4001"/>
      <c r="Q41" s="4001"/>
      <c r="R41" s="4001"/>
      <c r="S41" s="4001"/>
      <c r="T41" s="4009"/>
      <c r="U41" s="4005"/>
      <c r="V41" s="4005"/>
      <c r="W41" s="5733"/>
      <c r="X41" s="5733"/>
      <c r="Y41" s="5733"/>
      <c r="Z41" s="5733"/>
      <c r="AA41" s="5733"/>
      <c r="AB41" s="5733"/>
      <c r="AC41" s="5733"/>
      <c r="AD41" s="5733"/>
      <c r="AE41" s="5733"/>
      <c r="AF41" s="5733"/>
      <c r="AG41" s="5733"/>
      <c r="AH41" s="4029"/>
      <c r="AI41" s="4001"/>
      <c r="AJ41" s="4001"/>
      <c r="AK41" s="4015"/>
      <c r="AL41" s="4003"/>
      <c r="AM41" s="4005"/>
      <c r="AN41" s="5699" t="s">
        <v>
6670</v>
      </c>
      <c r="AO41" s="5699"/>
      <c r="AP41" s="5699"/>
      <c r="AQ41" s="5699"/>
      <c r="AR41" s="5699"/>
      <c r="AS41" s="5699"/>
      <c r="AT41" s="5699"/>
      <c r="AU41" s="5704"/>
      <c r="AV41" s="5704"/>
      <c r="AW41" s="4006"/>
      <c r="AX41" s="4006"/>
      <c r="AY41" s="4006"/>
      <c r="AZ41" s="4006"/>
      <c r="BA41" s="4006"/>
      <c r="BB41" s="4004"/>
      <c r="BC41" s="3969"/>
      <c r="BD41" s="5699" t="s">
        <v>
6671</v>
      </c>
      <c r="BE41" s="5699"/>
      <c r="BF41" s="5699"/>
      <c r="BG41" s="5699"/>
      <c r="BH41" s="5699"/>
      <c r="BI41" s="5699"/>
      <c r="BJ41" s="5699"/>
      <c r="BK41" s="5699"/>
      <c r="BL41" s="5699"/>
      <c r="BM41" s="5699"/>
      <c r="BN41" s="5699"/>
      <c r="BO41" s="5699"/>
      <c r="BP41" s="5699"/>
      <c r="BQ41" s="5699"/>
      <c r="BR41" s="5699"/>
      <c r="BS41" s="5699"/>
      <c r="BT41" s="5699"/>
      <c r="BU41" s="5699"/>
      <c r="BV41" s="5699"/>
      <c r="BW41" s="5699"/>
      <c r="BX41" s="5699"/>
      <c r="BY41" s="5699"/>
      <c r="BZ41" s="5699"/>
      <c r="CA41" s="5699"/>
      <c r="CB41" s="5699"/>
      <c r="CC41" s="5699"/>
      <c r="CD41" s="5699"/>
      <c r="CE41" s="5699"/>
      <c r="CF41" s="5699"/>
      <c r="CG41" s="5699"/>
      <c r="CH41" s="5699"/>
      <c r="CI41" s="5699"/>
      <c r="CJ41" s="5699"/>
      <c r="CK41" s="5699"/>
      <c r="CL41" s="5699"/>
      <c r="CM41" s="5699"/>
      <c r="CN41" s="5699"/>
      <c r="CO41" s="5699"/>
      <c r="CP41" s="5699"/>
      <c r="CQ41" s="5699"/>
      <c r="CR41" s="5699"/>
      <c r="CS41" s="5699"/>
      <c r="CT41" s="5699"/>
      <c r="CU41" s="5699"/>
      <c r="CV41" s="5699"/>
      <c r="CW41" s="5699"/>
      <c r="CX41" s="5699"/>
      <c r="CY41" s="5699"/>
      <c r="CZ41" s="5699"/>
      <c r="DA41" s="5699"/>
      <c r="DB41" s="5699"/>
      <c r="DC41" s="4001"/>
      <c r="DD41" s="4001"/>
      <c r="DE41" s="4001"/>
    </row>
    <row r="42" spans="1:109" ht="6.75" customHeight="1">
      <c r="A42" s="4001"/>
      <c r="B42" s="4001"/>
      <c r="C42" s="4001"/>
      <c r="D42" s="4001"/>
      <c r="E42" s="4001"/>
      <c r="F42" s="4001"/>
      <c r="G42" s="4001"/>
      <c r="H42" s="4005"/>
      <c r="I42" s="4001"/>
      <c r="J42" s="4001"/>
      <c r="K42" s="4001"/>
      <c r="L42" s="4001"/>
      <c r="M42" s="4001"/>
      <c r="N42" s="4001"/>
      <c r="O42" s="4001"/>
      <c r="P42" s="4001"/>
      <c r="Q42" s="4001"/>
      <c r="R42" s="4001"/>
      <c r="S42" s="4001"/>
      <c r="T42" s="4009"/>
      <c r="U42" s="4005"/>
      <c r="V42" s="4005"/>
      <c r="W42" s="5733"/>
      <c r="X42" s="5733"/>
      <c r="Y42" s="5733"/>
      <c r="Z42" s="5733"/>
      <c r="AA42" s="5733"/>
      <c r="AB42" s="5733"/>
      <c r="AC42" s="5733"/>
      <c r="AD42" s="5733"/>
      <c r="AE42" s="5733"/>
      <c r="AF42" s="5733"/>
      <c r="AG42" s="5733"/>
      <c r="AH42" s="4029"/>
      <c r="AI42" s="4001"/>
      <c r="AJ42" s="4001"/>
      <c r="AK42" s="4011"/>
      <c r="AL42" s="3970"/>
      <c r="AM42" s="4005"/>
      <c r="AN42" s="5699"/>
      <c r="AO42" s="5699"/>
      <c r="AP42" s="5699"/>
      <c r="AQ42" s="5699"/>
      <c r="AR42" s="5699"/>
      <c r="AS42" s="5699"/>
      <c r="AT42" s="5699"/>
      <c r="AU42" s="5704"/>
      <c r="AV42" s="5704"/>
      <c r="AW42" s="4013"/>
      <c r="AX42" s="4013"/>
      <c r="AY42" s="4013"/>
      <c r="AZ42" s="4013"/>
      <c r="BA42" s="4013"/>
      <c r="BB42" s="3969"/>
      <c r="BC42" s="3969"/>
      <c r="BD42" s="5699"/>
      <c r="BE42" s="5699"/>
      <c r="BF42" s="5699"/>
      <c r="BG42" s="5699"/>
      <c r="BH42" s="5699"/>
      <c r="BI42" s="5699"/>
      <c r="BJ42" s="5699"/>
      <c r="BK42" s="5699"/>
      <c r="BL42" s="5699"/>
      <c r="BM42" s="5699"/>
      <c r="BN42" s="5699"/>
      <c r="BO42" s="5699"/>
      <c r="BP42" s="5699"/>
      <c r="BQ42" s="5699"/>
      <c r="BR42" s="5699"/>
      <c r="BS42" s="5699"/>
      <c r="BT42" s="5699"/>
      <c r="BU42" s="5699"/>
      <c r="BV42" s="5699"/>
      <c r="BW42" s="5699"/>
      <c r="BX42" s="5699"/>
      <c r="BY42" s="5699"/>
      <c r="BZ42" s="5699"/>
      <c r="CA42" s="5699"/>
      <c r="CB42" s="5699"/>
      <c r="CC42" s="5699"/>
      <c r="CD42" s="5699"/>
      <c r="CE42" s="5699"/>
      <c r="CF42" s="5699"/>
      <c r="CG42" s="5699"/>
      <c r="CH42" s="5699"/>
      <c r="CI42" s="5699"/>
      <c r="CJ42" s="5699"/>
      <c r="CK42" s="5699"/>
      <c r="CL42" s="5699"/>
      <c r="CM42" s="5699"/>
      <c r="CN42" s="5699"/>
      <c r="CO42" s="5699"/>
      <c r="CP42" s="5699"/>
      <c r="CQ42" s="5699"/>
      <c r="CR42" s="5699"/>
      <c r="CS42" s="5699"/>
      <c r="CT42" s="5699"/>
      <c r="CU42" s="5699"/>
      <c r="CV42" s="5699"/>
      <c r="CW42" s="5699"/>
      <c r="CX42" s="5699"/>
      <c r="CY42" s="5699"/>
      <c r="CZ42" s="5699"/>
      <c r="DA42" s="5699"/>
      <c r="DB42" s="5699"/>
      <c r="DC42" s="4001"/>
      <c r="DD42" s="4001"/>
      <c r="DE42" s="4001"/>
    </row>
    <row r="43" spans="1:109" ht="6.75" customHeight="1">
      <c r="A43" s="4001"/>
      <c r="B43" s="4001"/>
      <c r="C43" s="4001"/>
      <c r="D43" s="4001"/>
      <c r="E43" s="4001"/>
      <c r="F43" s="4001"/>
      <c r="G43" s="4001"/>
      <c r="H43" s="4005"/>
      <c r="I43" s="4001"/>
      <c r="J43" s="4001"/>
      <c r="K43" s="4001"/>
      <c r="L43" s="4001"/>
      <c r="M43" s="4001"/>
      <c r="N43" s="4001"/>
      <c r="O43" s="4001"/>
      <c r="P43" s="4001"/>
      <c r="Q43" s="4001"/>
      <c r="R43" s="4001"/>
      <c r="S43" s="4001"/>
      <c r="T43" s="4009"/>
      <c r="U43" s="4005"/>
      <c r="V43" s="4005"/>
      <c r="W43" s="5733"/>
      <c r="X43" s="5733"/>
      <c r="Y43" s="5733"/>
      <c r="Z43" s="5733"/>
      <c r="AA43" s="5733"/>
      <c r="AB43" s="5733"/>
      <c r="AC43" s="5733"/>
      <c r="AD43" s="5733"/>
      <c r="AE43" s="5733"/>
      <c r="AF43" s="5733"/>
      <c r="AG43" s="5733"/>
      <c r="AH43" s="4001"/>
      <c r="AI43" s="4001"/>
      <c r="AJ43" s="4001"/>
      <c r="AK43" s="4009"/>
      <c r="AL43" s="4005"/>
      <c r="AM43" s="4005"/>
      <c r="AN43" s="4001"/>
      <c r="AO43" s="4001"/>
      <c r="AP43" s="4001"/>
      <c r="AQ43" s="4001"/>
      <c r="AR43" s="4001"/>
      <c r="AS43" s="4001"/>
      <c r="AT43" s="4001"/>
      <c r="AU43" s="4001"/>
      <c r="AV43" s="4001"/>
      <c r="AW43" s="4001"/>
      <c r="AX43" s="4001"/>
      <c r="AY43" s="4001"/>
      <c r="AZ43" s="4001"/>
      <c r="BA43" s="4001"/>
      <c r="BB43" s="4001"/>
      <c r="BC43" s="4001"/>
      <c r="BD43" s="4001"/>
      <c r="BE43" s="4001"/>
      <c r="BF43" s="4001"/>
      <c r="BG43" s="4001"/>
      <c r="BH43" s="4001"/>
      <c r="BI43" s="4001"/>
      <c r="BJ43" s="4001"/>
      <c r="BK43" s="4001"/>
      <c r="BL43" s="4001"/>
      <c r="BM43" s="4001"/>
      <c r="BN43" s="4001"/>
      <c r="BO43" s="4001"/>
      <c r="BP43" s="4001"/>
      <c r="BQ43" s="4001"/>
      <c r="BR43" s="4001"/>
      <c r="BS43" s="4001"/>
      <c r="BT43" s="4001"/>
      <c r="BU43" s="4001"/>
      <c r="BV43" s="4001"/>
      <c r="BW43" s="4001"/>
      <c r="BX43" s="4001"/>
      <c r="BY43" s="4001"/>
      <c r="BZ43" s="4001"/>
      <c r="CA43" s="4001"/>
      <c r="CB43" s="4001"/>
      <c r="CC43" s="4001"/>
      <c r="CD43" s="4001"/>
      <c r="CE43" s="4001"/>
      <c r="CF43" s="4001"/>
      <c r="CG43" s="4001"/>
      <c r="CH43" s="4001"/>
      <c r="CI43" s="4001"/>
      <c r="CJ43" s="4001"/>
      <c r="CK43" s="4001"/>
      <c r="CL43" s="4001"/>
      <c r="CM43" s="4001"/>
      <c r="CN43" s="4001"/>
      <c r="CO43" s="4001"/>
      <c r="CP43" s="4001"/>
      <c r="CQ43" s="4001"/>
      <c r="CR43" s="4001"/>
      <c r="CS43" s="4001"/>
      <c r="CT43" s="4001"/>
      <c r="CU43" s="4001"/>
      <c r="CV43" s="4001"/>
      <c r="CW43" s="4001"/>
      <c r="CX43" s="4001"/>
      <c r="CY43" s="4001"/>
      <c r="CZ43" s="4001"/>
      <c r="DA43" s="4001"/>
      <c r="DB43" s="4001"/>
      <c r="DC43" s="4001"/>
      <c r="DD43" s="4001"/>
      <c r="DE43" s="4001"/>
    </row>
    <row r="44" spans="1:109" ht="6.75" customHeight="1">
      <c r="A44" s="4001"/>
      <c r="B44" s="4001"/>
      <c r="C44" s="4001"/>
      <c r="D44" s="4001"/>
      <c r="E44" s="4001"/>
      <c r="F44" s="4001"/>
      <c r="G44" s="4001"/>
      <c r="H44" s="4005"/>
      <c r="I44" s="4001"/>
      <c r="J44" s="4001"/>
      <c r="K44" s="4001"/>
      <c r="L44" s="4001"/>
      <c r="M44" s="4001"/>
      <c r="N44" s="4001"/>
      <c r="O44" s="4001"/>
      <c r="P44" s="4001"/>
      <c r="Q44" s="4001"/>
      <c r="R44" s="4001"/>
      <c r="S44" s="4001"/>
      <c r="T44" s="4009"/>
      <c r="U44" s="4005"/>
      <c r="V44" s="4001"/>
      <c r="W44" s="5733"/>
      <c r="X44" s="5733"/>
      <c r="Y44" s="5733"/>
      <c r="Z44" s="5733"/>
      <c r="AA44" s="5733"/>
      <c r="AB44" s="5733"/>
      <c r="AC44" s="5733"/>
      <c r="AD44" s="5733"/>
      <c r="AE44" s="5733"/>
      <c r="AF44" s="5733"/>
      <c r="AG44" s="5733"/>
      <c r="AH44" s="4001"/>
      <c r="AI44" s="4001"/>
      <c r="AJ44" s="4001"/>
      <c r="AK44" s="4015"/>
      <c r="AL44" s="4003"/>
      <c r="AM44" s="4005"/>
      <c r="AN44" s="5701" t="s">
        <v>
6672</v>
      </c>
      <c r="AO44" s="5701"/>
      <c r="AP44" s="5701"/>
      <c r="AQ44" s="5701"/>
      <c r="AR44" s="5701"/>
      <c r="AS44" s="5701"/>
      <c r="AT44" s="5701"/>
      <c r="AU44" s="5703"/>
      <c r="AV44" s="5703"/>
      <c r="AW44" s="5703"/>
      <c r="AX44" s="4003"/>
      <c r="AY44" s="4003"/>
      <c r="AZ44" s="4003"/>
      <c r="BA44" s="4003"/>
      <c r="BB44" s="4003"/>
      <c r="BC44" s="4001"/>
      <c r="BD44" s="5701" t="s">
        <v>
6673</v>
      </c>
      <c r="BE44" s="5701"/>
      <c r="BF44" s="5701"/>
      <c r="BG44" s="5701"/>
      <c r="BH44" s="5701"/>
      <c r="BI44" s="5701"/>
      <c r="BJ44" s="5701"/>
      <c r="BK44" s="5701"/>
      <c r="BL44" s="5701"/>
      <c r="BM44" s="5701"/>
      <c r="BN44" s="5701"/>
      <c r="BO44" s="5701"/>
      <c r="BP44" s="5701"/>
      <c r="BQ44" s="5701"/>
      <c r="BR44" s="5701"/>
      <c r="BS44" s="5701"/>
      <c r="BT44" s="5701"/>
      <c r="BU44" s="5701"/>
      <c r="BV44" s="5701"/>
      <c r="BW44" s="5701"/>
      <c r="BX44" s="5701"/>
      <c r="BY44" s="5701"/>
      <c r="BZ44" s="5701"/>
      <c r="CA44" s="5701"/>
      <c r="CB44" s="5701"/>
      <c r="CC44" s="5701"/>
      <c r="CD44" s="5701"/>
      <c r="CE44" s="5701"/>
      <c r="CF44" s="5701"/>
      <c r="CG44" s="5701"/>
      <c r="CH44" s="5701"/>
      <c r="CI44" s="5701"/>
      <c r="CJ44" s="5701"/>
      <c r="CK44" s="5701"/>
      <c r="CL44" s="5701"/>
      <c r="CM44" s="5701"/>
      <c r="CN44" s="5701"/>
      <c r="CO44" s="5701"/>
      <c r="CP44" s="5701"/>
      <c r="CQ44" s="5701"/>
      <c r="CR44" s="5701"/>
      <c r="CS44" s="5701"/>
      <c r="CT44" s="5701"/>
      <c r="CU44" s="5701"/>
      <c r="CV44" s="5701"/>
      <c r="CW44" s="5701"/>
      <c r="CX44" s="5701"/>
      <c r="CY44" s="5701"/>
      <c r="CZ44" s="5701"/>
      <c r="DA44" s="5701"/>
      <c r="DB44" s="5701"/>
      <c r="DC44" s="4001"/>
      <c r="DD44" s="4001"/>
      <c r="DE44" s="4001"/>
    </row>
    <row r="45" spans="1:109" ht="6.75" customHeight="1">
      <c r="A45" s="4001"/>
      <c r="B45" s="4001"/>
      <c r="C45" s="4001"/>
      <c r="D45" s="4001"/>
      <c r="E45" s="4001"/>
      <c r="F45" s="4001"/>
      <c r="G45" s="4001"/>
      <c r="H45" s="4005"/>
      <c r="I45" s="4001"/>
      <c r="J45" s="4001"/>
      <c r="K45" s="4001"/>
      <c r="L45" s="4001"/>
      <c r="M45" s="4001"/>
      <c r="N45" s="4001"/>
      <c r="O45" s="4001"/>
      <c r="P45" s="4001"/>
      <c r="Q45" s="4001"/>
      <c r="R45" s="4001"/>
      <c r="S45" s="4001"/>
      <c r="T45" s="4009"/>
      <c r="U45" s="4005"/>
      <c r="V45" s="4001"/>
      <c r="W45" s="5732" t="s">
        <v>
6659</v>
      </c>
      <c r="X45" s="5732"/>
      <c r="Y45" s="5732"/>
      <c r="Z45" s="5732"/>
      <c r="AA45" s="5732"/>
      <c r="AB45" s="5732"/>
      <c r="AC45" s="5732"/>
      <c r="AD45" s="5732"/>
      <c r="AE45" s="5732"/>
      <c r="AF45" s="5732"/>
      <c r="AG45" s="5732"/>
      <c r="AH45" s="5732"/>
      <c r="AI45" s="4001"/>
      <c r="AJ45" s="4001"/>
      <c r="AK45" s="4011"/>
      <c r="AL45" s="3970"/>
      <c r="AM45" s="4005"/>
      <c r="AN45" s="5701"/>
      <c r="AO45" s="5701"/>
      <c r="AP45" s="5701"/>
      <c r="AQ45" s="5701"/>
      <c r="AR45" s="5701"/>
      <c r="AS45" s="5701"/>
      <c r="AT45" s="5701"/>
      <c r="AU45" s="5703"/>
      <c r="AV45" s="5703"/>
      <c r="AW45" s="5703"/>
      <c r="AX45" s="4001"/>
      <c r="AY45" s="4001"/>
      <c r="AZ45" s="4001"/>
      <c r="BA45" s="4001"/>
      <c r="BB45" s="4001"/>
      <c r="BC45" s="3969"/>
      <c r="BD45" s="5701"/>
      <c r="BE45" s="5701"/>
      <c r="BF45" s="5701"/>
      <c r="BG45" s="5701"/>
      <c r="BH45" s="5701"/>
      <c r="BI45" s="5701"/>
      <c r="BJ45" s="5701"/>
      <c r="BK45" s="5701"/>
      <c r="BL45" s="5701"/>
      <c r="BM45" s="5701"/>
      <c r="BN45" s="5701"/>
      <c r="BO45" s="5701"/>
      <c r="BP45" s="5701"/>
      <c r="BQ45" s="5701"/>
      <c r="BR45" s="5701"/>
      <c r="BS45" s="5701"/>
      <c r="BT45" s="5701"/>
      <c r="BU45" s="5701"/>
      <c r="BV45" s="5701"/>
      <c r="BW45" s="5701"/>
      <c r="BX45" s="5701"/>
      <c r="BY45" s="5701"/>
      <c r="BZ45" s="5701"/>
      <c r="CA45" s="5701"/>
      <c r="CB45" s="5701"/>
      <c r="CC45" s="5701"/>
      <c r="CD45" s="5701"/>
      <c r="CE45" s="5701"/>
      <c r="CF45" s="5701"/>
      <c r="CG45" s="5701"/>
      <c r="CH45" s="5701"/>
      <c r="CI45" s="5701"/>
      <c r="CJ45" s="5701"/>
      <c r="CK45" s="5701"/>
      <c r="CL45" s="5701"/>
      <c r="CM45" s="5701"/>
      <c r="CN45" s="5701"/>
      <c r="CO45" s="5701"/>
      <c r="CP45" s="5701"/>
      <c r="CQ45" s="5701"/>
      <c r="CR45" s="5701"/>
      <c r="CS45" s="5701"/>
      <c r="CT45" s="5701"/>
      <c r="CU45" s="5701"/>
      <c r="CV45" s="5701"/>
      <c r="CW45" s="5701"/>
      <c r="CX45" s="5701"/>
      <c r="CY45" s="5701"/>
      <c r="CZ45" s="5701"/>
      <c r="DA45" s="5701"/>
      <c r="DB45" s="5701"/>
      <c r="DC45" s="4001"/>
      <c r="DD45" s="4001"/>
      <c r="DE45" s="4001"/>
    </row>
    <row r="46" spans="1:109" ht="6.75" customHeight="1">
      <c r="A46" s="4001"/>
      <c r="B46" s="4001"/>
      <c r="C46" s="4001"/>
      <c r="D46" s="4001"/>
      <c r="E46" s="4001"/>
      <c r="F46" s="4001"/>
      <c r="G46" s="4001"/>
      <c r="H46" s="4005"/>
      <c r="I46" s="4001"/>
      <c r="J46" s="4001"/>
      <c r="K46" s="4001"/>
      <c r="L46" s="4001"/>
      <c r="M46" s="4001"/>
      <c r="N46" s="4001"/>
      <c r="O46" s="4001"/>
      <c r="P46" s="4001"/>
      <c r="Q46" s="4001"/>
      <c r="R46" s="4001"/>
      <c r="S46" s="4001"/>
      <c r="T46" s="4009"/>
      <c r="U46" s="4005"/>
      <c r="V46" s="4001"/>
      <c r="W46" s="5732"/>
      <c r="X46" s="5732"/>
      <c r="Y46" s="5732"/>
      <c r="Z46" s="5732"/>
      <c r="AA46" s="5732"/>
      <c r="AB46" s="5732"/>
      <c r="AC46" s="5732"/>
      <c r="AD46" s="5732"/>
      <c r="AE46" s="5732"/>
      <c r="AF46" s="5732"/>
      <c r="AG46" s="5732"/>
      <c r="AH46" s="5732"/>
      <c r="AI46" s="4001"/>
      <c r="AJ46" s="4001"/>
      <c r="AK46" s="4009"/>
      <c r="AL46" s="4005"/>
      <c r="AM46" s="4001"/>
      <c r="AN46" s="4001"/>
      <c r="AO46" s="4001"/>
      <c r="AP46" s="4001"/>
      <c r="AQ46" s="4001"/>
      <c r="AR46" s="4001"/>
      <c r="AS46" s="4001"/>
      <c r="AT46" s="4001"/>
      <c r="AU46" s="4001"/>
      <c r="AV46" s="4001"/>
      <c r="AW46" s="4001"/>
      <c r="AX46" s="4001"/>
      <c r="AY46" s="4001"/>
      <c r="AZ46" s="4001"/>
      <c r="BA46" s="4001"/>
      <c r="BB46" s="4001"/>
      <c r="BC46" s="4001"/>
      <c r="BD46" s="4001"/>
      <c r="BE46" s="4001"/>
      <c r="BF46" s="4001"/>
      <c r="BG46" s="4001"/>
      <c r="BH46" s="4001"/>
      <c r="BI46" s="4001"/>
      <c r="BJ46" s="4001"/>
      <c r="BK46" s="4001"/>
      <c r="BL46" s="4001"/>
      <c r="BM46" s="4001"/>
      <c r="BN46" s="4001"/>
      <c r="BO46" s="4001"/>
      <c r="BP46" s="4001"/>
      <c r="BQ46" s="4001"/>
      <c r="BR46" s="4001"/>
      <c r="BS46" s="4001"/>
      <c r="BT46" s="4001"/>
      <c r="BU46" s="4001"/>
      <c r="BV46" s="4001"/>
      <c r="BW46" s="4001"/>
      <c r="BX46" s="4001"/>
      <c r="BY46" s="4001"/>
      <c r="BZ46" s="4001"/>
      <c r="CA46" s="4001"/>
      <c r="CB46" s="4001"/>
      <c r="CC46" s="4001"/>
      <c r="CD46" s="4001"/>
      <c r="CE46" s="4001"/>
      <c r="CF46" s="4001"/>
      <c r="CG46" s="4001"/>
      <c r="CH46" s="4001"/>
      <c r="CI46" s="4001"/>
      <c r="CJ46" s="4001"/>
      <c r="CK46" s="4001"/>
      <c r="CL46" s="4001"/>
      <c r="CM46" s="4001"/>
      <c r="CN46" s="4001"/>
      <c r="CO46" s="4001"/>
      <c r="CP46" s="4001"/>
      <c r="CQ46" s="4001"/>
      <c r="CR46" s="4001"/>
      <c r="CS46" s="4001"/>
      <c r="CT46" s="4001"/>
      <c r="CU46" s="4001"/>
      <c r="CV46" s="4001"/>
      <c r="CW46" s="4001"/>
      <c r="CX46" s="4001"/>
      <c r="CY46" s="4001"/>
      <c r="CZ46" s="4001"/>
      <c r="DA46" s="4001"/>
      <c r="DB46" s="4001"/>
      <c r="DC46" s="4001"/>
      <c r="DD46" s="4001"/>
      <c r="DE46" s="4001"/>
    </row>
    <row r="47" spans="1:109" ht="6.75" customHeight="1">
      <c r="A47" s="4001"/>
      <c r="B47" s="4001"/>
      <c r="C47" s="4001"/>
      <c r="D47" s="4001"/>
      <c r="E47" s="4001"/>
      <c r="F47" s="4001"/>
      <c r="G47" s="4001"/>
      <c r="H47" s="4005"/>
      <c r="I47" s="4001"/>
      <c r="J47" s="4001"/>
      <c r="K47" s="4001"/>
      <c r="L47" s="4001"/>
      <c r="M47" s="4001"/>
      <c r="N47" s="4001"/>
      <c r="O47" s="4001"/>
      <c r="P47" s="4001"/>
      <c r="Q47" s="4001"/>
      <c r="R47" s="4001"/>
      <c r="S47" s="4001"/>
      <c r="T47" s="4009"/>
      <c r="U47" s="4005"/>
      <c r="V47" s="4001"/>
      <c r="W47" s="4031"/>
      <c r="X47" s="4031"/>
      <c r="Y47" s="4031"/>
      <c r="Z47" s="4031"/>
      <c r="AA47" s="4031"/>
      <c r="AB47" s="4031"/>
      <c r="AC47" s="4031"/>
      <c r="AD47" s="4031"/>
      <c r="AE47" s="4031"/>
      <c r="AF47" s="4031"/>
      <c r="AG47" s="4031"/>
      <c r="AH47" s="4001"/>
      <c r="AI47" s="4001"/>
      <c r="AJ47" s="4001"/>
      <c r="AK47" s="4015"/>
      <c r="AL47" s="4003"/>
      <c r="AM47" s="4001"/>
      <c r="AN47" s="5699" t="s">
        <v>
6674</v>
      </c>
      <c r="AO47" s="5699"/>
      <c r="AP47" s="5699"/>
      <c r="AQ47" s="5699"/>
      <c r="AR47" s="5699"/>
      <c r="AS47" s="5699"/>
      <c r="AT47" s="5699"/>
      <c r="AU47" s="5699"/>
      <c r="AV47" s="5699"/>
      <c r="AW47" s="5699"/>
      <c r="AX47" s="4005"/>
      <c r="AY47" s="4005"/>
      <c r="AZ47" s="4005"/>
      <c r="BA47" s="4005"/>
      <c r="BB47" s="4005"/>
      <c r="BC47" s="4001"/>
      <c r="BD47" s="5699" t="s">
        <v>
6675</v>
      </c>
      <c r="BE47" s="5699"/>
      <c r="BF47" s="5699"/>
      <c r="BG47" s="5699"/>
      <c r="BH47" s="5699"/>
      <c r="BI47" s="5699"/>
      <c r="BJ47" s="5699"/>
      <c r="BK47" s="5699"/>
      <c r="BL47" s="5699"/>
      <c r="BM47" s="5699"/>
      <c r="BN47" s="5699"/>
      <c r="BO47" s="5699"/>
      <c r="BP47" s="5699"/>
      <c r="BQ47" s="5699"/>
      <c r="BR47" s="5699"/>
      <c r="BS47" s="5699"/>
      <c r="BT47" s="5699"/>
      <c r="BU47" s="5699"/>
      <c r="BV47" s="5699"/>
      <c r="BW47" s="5699"/>
      <c r="BX47" s="5699"/>
      <c r="BY47" s="5699"/>
      <c r="BZ47" s="5699"/>
      <c r="CA47" s="5699"/>
      <c r="CB47" s="5699"/>
      <c r="CC47" s="5699"/>
      <c r="CD47" s="5699"/>
      <c r="CE47" s="5699"/>
      <c r="CF47" s="5699"/>
      <c r="CG47" s="5699"/>
      <c r="CH47" s="5699"/>
      <c r="CI47" s="5699"/>
      <c r="CJ47" s="5699"/>
      <c r="CK47" s="3969"/>
      <c r="CL47" s="3969"/>
      <c r="CM47" s="3969"/>
      <c r="CN47" s="3969"/>
      <c r="CO47" s="3969"/>
      <c r="CP47" s="3969"/>
      <c r="CQ47" s="3969"/>
      <c r="CR47" s="3969"/>
      <c r="CS47" s="3969"/>
      <c r="CT47" s="3969"/>
      <c r="CU47" s="3969"/>
      <c r="CV47" s="3969"/>
      <c r="CW47" s="3969"/>
      <c r="CX47" s="3969"/>
      <c r="CY47" s="3969"/>
      <c r="CZ47" s="3969"/>
      <c r="DA47" s="3969"/>
      <c r="DB47" s="3969"/>
      <c r="DC47" s="4001"/>
      <c r="DD47" s="4001"/>
      <c r="DE47" s="4001"/>
    </row>
    <row r="48" spans="1:109" ht="6.75" customHeight="1">
      <c r="A48" s="4001"/>
      <c r="B48" s="4001"/>
      <c r="C48" s="4001"/>
      <c r="D48" s="4001"/>
      <c r="E48" s="4001"/>
      <c r="F48" s="4001"/>
      <c r="G48" s="4001"/>
      <c r="H48" s="4005"/>
      <c r="I48" s="4001"/>
      <c r="J48" s="4001"/>
      <c r="K48" s="4001"/>
      <c r="L48" s="4001"/>
      <c r="M48" s="4001"/>
      <c r="N48" s="4001"/>
      <c r="O48" s="4001"/>
      <c r="P48" s="4001"/>
      <c r="Q48" s="4001"/>
      <c r="R48" s="4001"/>
      <c r="S48" s="4001"/>
      <c r="T48" s="4009"/>
      <c r="U48" s="4005"/>
      <c r="V48" s="4001"/>
      <c r="W48" s="4029"/>
      <c r="X48" s="4029"/>
      <c r="Y48" s="4029"/>
      <c r="Z48" s="4029"/>
      <c r="AA48" s="4029"/>
      <c r="AB48" s="4029"/>
      <c r="AC48" s="4029"/>
      <c r="AD48" s="4029"/>
      <c r="AE48" s="4029"/>
      <c r="AF48" s="4029"/>
      <c r="AG48" s="4029"/>
      <c r="AH48" s="4029"/>
      <c r="AI48" s="4001"/>
      <c r="AJ48" s="4001"/>
      <c r="AK48" s="4010"/>
      <c r="AL48" s="4005"/>
      <c r="AM48" s="4001"/>
      <c r="AN48" s="5699"/>
      <c r="AO48" s="5699"/>
      <c r="AP48" s="5699"/>
      <c r="AQ48" s="5699"/>
      <c r="AR48" s="5699"/>
      <c r="AS48" s="5699"/>
      <c r="AT48" s="5699"/>
      <c r="AU48" s="5699"/>
      <c r="AV48" s="5699"/>
      <c r="AW48" s="5699"/>
      <c r="AX48" s="4008"/>
      <c r="AY48" s="4008"/>
      <c r="AZ48" s="4008"/>
      <c r="BA48" s="4008"/>
      <c r="BB48" s="4008"/>
      <c r="BC48" s="4001"/>
      <c r="BD48" s="5699"/>
      <c r="BE48" s="5699"/>
      <c r="BF48" s="5699"/>
      <c r="BG48" s="5699"/>
      <c r="BH48" s="5699"/>
      <c r="BI48" s="5699"/>
      <c r="BJ48" s="5699"/>
      <c r="BK48" s="5699"/>
      <c r="BL48" s="5699"/>
      <c r="BM48" s="5699"/>
      <c r="BN48" s="5699"/>
      <c r="BO48" s="5699"/>
      <c r="BP48" s="5699"/>
      <c r="BQ48" s="5699"/>
      <c r="BR48" s="5699"/>
      <c r="BS48" s="5699"/>
      <c r="BT48" s="5699"/>
      <c r="BU48" s="5699"/>
      <c r="BV48" s="5699"/>
      <c r="BW48" s="5699"/>
      <c r="BX48" s="5699"/>
      <c r="BY48" s="5699"/>
      <c r="BZ48" s="5699"/>
      <c r="CA48" s="5699"/>
      <c r="CB48" s="5699"/>
      <c r="CC48" s="5699"/>
      <c r="CD48" s="5699"/>
      <c r="CE48" s="5699"/>
      <c r="CF48" s="5699"/>
      <c r="CG48" s="5699"/>
      <c r="CH48" s="5699"/>
      <c r="CI48" s="5699"/>
      <c r="CJ48" s="5699"/>
      <c r="CK48" s="3969"/>
      <c r="CL48" s="3969"/>
      <c r="CM48" s="3969"/>
      <c r="CN48" s="3969"/>
      <c r="CO48" s="3969"/>
      <c r="CP48" s="3969"/>
      <c r="CQ48" s="3969"/>
      <c r="CR48" s="3969"/>
      <c r="CS48" s="3969"/>
      <c r="CT48" s="3969"/>
      <c r="CU48" s="3969"/>
      <c r="CV48" s="3969"/>
      <c r="CW48" s="3969"/>
      <c r="CX48" s="3969"/>
      <c r="CY48" s="3969"/>
      <c r="CZ48" s="3969"/>
      <c r="DA48" s="3969"/>
      <c r="DB48" s="3969"/>
      <c r="DC48" s="4001"/>
      <c r="DD48" s="4001"/>
      <c r="DE48" s="4001"/>
    </row>
    <row r="49" spans="1:130" ht="6.75" customHeight="1">
      <c r="A49" s="4001"/>
      <c r="B49" s="4001"/>
      <c r="C49" s="4001"/>
      <c r="D49" s="4001"/>
      <c r="E49" s="4001"/>
      <c r="F49" s="4001"/>
      <c r="G49" s="4001"/>
      <c r="H49" s="4001"/>
      <c r="I49" s="4001"/>
      <c r="J49" s="4001"/>
      <c r="K49" s="4001"/>
      <c r="L49" s="4001"/>
      <c r="M49" s="4001"/>
      <c r="N49" s="4001"/>
      <c r="O49" s="4001"/>
      <c r="P49" s="4001"/>
      <c r="Q49" s="4001"/>
      <c r="R49" s="4001"/>
      <c r="S49" s="4001"/>
      <c r="T49" s="4009"/>
      <c r="U49" s="4005"/>
      <c r="V49" s="4001"/>
      <c r="W49" s="4029"/>
      <c r="X49" s="4029"/>
      <c r="Y49" s="4029"/>
      <c r="Z49" s="4029"/>
      <c r="AA49" s="4029"/>
      <c r="AB49" s="4029"/>
      <c r="AC49" s="4029"/>
      <c r="AD49" s="4029"/>
      <c r="AE49" s="4029"/>
      <c r="AF49" s="4029"/>
      <c r="AG49" s="4029"/>
      <c r="AH49" s="4029"/>
      <c r="AI49" s="4001"/>
      <c r="AJ49" s="4001"/>
      <c r="AK49" s="4009"/>
      <c r="AL49" s="4005"/>
      <c r="AM49" s="4001"/>
      <c r="AN49" s="4001"/>
      <c r="AO49" s="4001"/>
      <c r="AP49" s="4001"/>
      <c r="AQ49" s="4001"/>
      <c r="AR49" s="4001"/>
      <c r="AS49" s="4001"/>
      <c r="AT49" s="4001"/>
      <c r="AU49" s="4001"/>
      <c r="AV49" s="4001"/>
      <c r="AW49" s="4001"/>
      <c r="AX49" s="4001"/>
      <c r="AY49" s="4001"/>
      <c r="AZ49" s="4001"/>
      <c r="BA49" s="4001"/>
      <c r="BB49" s="4001"/>
      <c r="BC49" s="4001"/>
      <c r="BD49" s="4001"/>
      <c r="BE49" s="4001"/>
      <c r="BF49" s="4001"/>
      <c r="BG49" s="4001"/>
      <c r="BH49" s="4001"/>
      <c r="BI49" s="4001"/>
      <c r="BJ49" s="4001"/>
      <c r="BK49" s="4001"/>
      <c r="BL49" s="4001"/>
      <c r="BM49" s="4001"/>
      <c r="BN49" s="4001"/>
      <c r="BO49" s="4001"/>
      <c r="BP49" s="4001"/>
      <c r="BQ49" s="4001"/>
      <c r="BR49" s="4001"/>
      <c r="BS49" s="4001"/>
      <c r="BT49" s="4001"/>
      <c r="BU49" s="4001"/>
      <c r="BV49" s="4001"/>
      <c r="BW49" s="4001"/>
      <c r="BX49" s="4001"/>
      <c r="BY49" s="4001"/>
      <c r="BZ49" s="4001"/>
      <c r="CA49" s="4001"/>
      <c r="CB49" s="4001"/>
      <c r="CC49" s="4001"/>
      <c r="CD49" s="4001"/>
      <c r="CE49" s="4001"/>
      <c r="CF49" s="4001"/>
      <c r="CG49" s="4001"/>
      <c r="CH49" s="4001"/>
      <c r="CI49" s="4001"/>
      <c r="CJ49" s="4001"/>
      <c r="CK49" s="4001"/>
      <c r="CL49" s="4001"/>
      <c r="CM49" s="4001"/>
      <c r="CN49" s="4001"/>
      <c r="CO49" s="4001"/>
      <c r="CP49" s="4001"/>
      <c r="CQ49" s="4001"/>
      <c r="CR49" s="4001"/>
      <c r="CS49" s="4001"/>
      <c r="CT49" s="4001"/>
      <c r="CU49" s="4001"/>
      <c r="CV49" s="4001"/>
      <c r="CW49" s="4001"/>
      <c r="CX49" s="4001"/>
      <c r="CY49" s="4001"/>
      <c r="CZ49" s="4001"/>
      <c r="DA49" s="4001"/>
      <c r="DB49" s="4001"/>
      <c r="DC49" s="4001"/>
      <c r="DD49" s="4001"/>
      <c r="DE49" s="4001"/>
    </row>
    <row r="50" spans="1:130" ht="6.75" customHeight="1">
      <c r="A50" s="4001"/>
      <c r="B50" s="4001"/>
      <c r="C50" s="4001"/>
      <c r="D50" s="4001"/>
      <c r="E50" s="4001"/>
      <c r="F50" s="4001"/>
      <c r="G50" s="4001"/>
      <c r="H50" s="4001"/>
      <c r="I50" s="4001"/>
      <c r="J50" s="4001"/>
      <c r="K50" s="4001"/>
      <c r="L50" s="4001"/>
      <c r="M50" s="4001"/>
      <c r="N50" s="4001"/>
      <c r="O50" s="4001"/>
      <c r="P50" s="4001"/>
      <c r="Q50" s="4001"/>
      <c r="R50" s="4001"/>
      <c r="S50" s="4001"/>
      <c r="T50" s="4009"/>
      <c r="U50" s="4005"/>
      <c r="V50" s="4001"/>
      <c r="W50" s="4029"/>
      <c r="X50" s="4029"/>
      <c r="Y50" s="4029"/>
      <c r="Z50" s="4029"/>
      <c r="AA50" s="4029"/>
      <c r="AB50" s="4029"/>
      <c r="AC50" s="4029"/>
      <c r="AD50" s="4029"/>
      <c r="AE50" s="4029"/>
      <c r="AF50" s="4029"/>
      <c r="AG50" s="4029"/>
      <c r="AH50" s="4029"/>
      <c r="AI50" s="4001"/>
      <c r="AJ50" s="4001"/>
      <c r="AK50" s="4015"/>
      <c r="AL50" s="4003"/>
      <c r="AM50" s="4001"/>
      <c r="AN50" s="5699" t="s">
        <v>
6676</v>
      </c>
      <c r="AO50" s="5699"/>
      <c r="AP50" s="5699"/>
      <c r="AQ50" s="5699"/>
      <c r="AR50" s="5699"/>
      <c r="AS50" s="5699"/>
      <c r="AT50" s="5699"/>
      <c r="AU50" s="3969"/>
      <c r="AV50" s="3969"/>
      <c r="AW50" s="3969"/>
      <c r="AX50" s="3969"/>
      <c r="AY50" s="4005"/>
      <c r="AZ50" s="4005"/>
      <c r="BA50" s="4005"/>
      <c r="BB50" s="4005"/>
      <c r="BC50" s="4001"/>
      <c r="BD50" s="5699" t="s">
        <v>
6677</v>
      </c>
      <c r="BE50" s="5699"/>
      <c r="BF50" s="5699"/>
      <c r="BG50" s="5699"/>
      <c r="BH50" s="5699"/>
      <c r="BI50" s="5699"/>
      <c r="BJ50" s="5699"/>
      <c r="BK50" s="5699"/>
      <c r="BL50" s="5699"/>
      <c r="BM50" s="5699"/>
      <c r="BN50" s="5699"/>
      <c r="BO50" s="5699"/>
      <c r="BP50" s="5699"/>
      <c r="BQ50" s="5699"/>
      <c r="BR50" s="5699"/>
      <c r="BS50" s="5699"/>
      <c r="BT50" s="5699"/>
      <c r="BU50" s="5699"/>
      <c r="BV50" s="5699"/>
      <c r="BW50" s="5699"/>
      <c r="BX50" s="5699"/>
      <c r="BY50" s="5699"/>
      <c r="BZ50" s="5699"/>
      <c r="CA50" s="5699"/>
      <c r="CB50" s="5699"/>
      <c r="CC50" s="5699"/>
      <c r="CD50" s="5699"/>
      <c r="CE50" s="5699"/>
      <c r="CF50" s="5699"/>
      <c r="CG50" s="5699"/>
      <c r="CH50" s="5699"/>
      <c r="CI50" s="5699"/>
      <c r="CJ50" s="5699"/>
      <c r="CK50" s="5699"/>
      <c r="CL50" s="5699"/>
      <c r="CM50" s="5699"/>
      <c r="CN50" s="5699"/>
      <c r="CO50" s="5699"/>
      <c r="CP50" s="5699"/>
      <c r="CQ50" s="5699"/>
      <c r="CR50" s="5699"/>
      <c r="CS50" s="5699"/>
      <c r="CT50" s="3969"/>
      <c r="CU50" s="3969"/>
      <c r="CV50" s="3969"/>
      <c r="CW50" s="3969"/>
      <c r="CX50" s="3969"/>
      <c r="CY50" s="3969"/>
      <c r="CZ50" s="3969"/>
      <c r="DA50" s="3969"/>
      <c r="DB50" s="3969"/>
      <c r="DC50" s="3969"/>
      <c r="DD50" s="3969"/>
      <c r="DE50" s="3969"/>
    </row>
    <row r="51" spans="1:130" ht="6.75" customHeight="1">
      <c r="A51" s="4001"/>
      <c r="B51" s="4001"/>
      <c r="C51" s="4001"/>
      <c r="D51" s="4001"/>
      <c r="E51" s="4001"/>
      <c r="F51" s="4001"/>
      <c r="G51" s="4001"/>
      <c r="H51" s="4001"/>
      <c r="I51" s="4001"/>
      <c r="J51" s="4001"/>
      <c r="K51" s="4001"/>
      <c r="L51" s="4001"/>
      <c r="M51" s="4001"/>
      <c r="N51" s="4001"/>
      <c r="O51" s="4001"/>
      <c r="P51" s="4001"/>
      <c r="Q51" s="4001"/>
      <c r="R51" s="4001"/>
      <c r="S51" s="4001"/>
      <c r="T51" s="4009"/>
      <c r="U51" s="4005"/>
      <c r="V51" s="4001"/>
      <c r="W51" s="4029"/>
      <c r="X51" s="4029"/>
      <c r="Y51" s="4029"/>
      <c r="Z51" s="4029"/>
      <c r="AA51" s="4029"/>
      <c r="AB51" s="4029"/>
      <c r="AC51" s="4029"/>
      <c r="AD51" s="4029"/>
      <c r="AE51" s="4029"/>
      <c r="AF51" s="4029"/>
      <c r="AG51" s="4029"/>
      <c r="AH51" s="4029"/>
      <c r="AI51" s="4001"/>
      <c r="AJ51" s="4001"/>
      <c r="AK51" s="4010"/>
      <c r="AL51" s="4005"/>
      <c r="AM51" s="4001"/>
      <c r="AN51" s="5699"/>
      <c r="AO51" s="5699"/>
      <c r="AP51" s="5699"/>
      <c r="AQ51" s="5699"/>
      <c r="AR51" s="5699"/>
      <c r="AS51" s="5699"/>
      <c r="AT51" s="5699"/>
      <c r="AU51" s="4012"/>
      <c r="AV51" s="4012"/>
      <c r="AW51" s="4012"/>
      <c r="AX51" s="4012"/>
      <c r="AY51" s="4008"/>
      <c r="AZ51" s="4008"/>
      <c r="BA51" s="4008"/>
      <c r="BB51" s="4008"/>
      <c r="BC51" s="4001"/>
      <c r="BD51" s="5699"/>
      <c r="BE51" s="5699"/>
      <c r="BF51" s="5699"/>
      <c r="BG51" s="5699"/>
      <c r="BH51" s="5699"/>
      <c r="BI51" s="5699"/>
      <c r="BJ51" s="5699"/>
      <c r="BK51" s="5699"/>
      <c r="BL51" s="5699"/>
      <c r="BM51" s="5699"/>
      <c r="BN51" s="5699"/>
      <c r="BO51" s="5699"/>
      <c r="BP51" s="5699"/>
      <c r="BQ51" s="5699"/>
      <c r="BR51" s="5699"/>
      <c r="BS51" s="5699"/>
      <c r="BT51" s="5699"/>
      <c r="BU51" s="5699"/>
      <c r="BV51" s="5699"/>
      <c r="BW51" s="5699"/>
      <c r="BX51" s="5699"/>
      <c r="BY51" s="5699"/>
      <c r="BZ51" s="5699"/>
      <c r="CA51" s="5699"/>
      <c r="CB51" s="5699"/>
      <c r="CC51" s="5699"/>
      <c r="CD51" s="5699"/>
      <c r="CE51" s="5699"/>
      <c r="CF51" s="5699"/>
      <c r="CG51" s="5699"/>
      <c r="CH51" s="5699"/>
      <c r="CI51" s="5699"/>
      <c r="CJ51" s="5699"/>
      <c r="CK51" s="5699"/>
      <c r="CL51" s="5699"/>
      <c r="CM51" s="5699"/>
      <c r="CN51" s="5699"/>
      <c r="CO51" s="5699"/>
      <c r="CP51" s="5699"/>
      <c r="CQ51" s="5699"/>
      <c r="CR51" s="5699"/>
      <c r="CS51" s="5699"/>
      <c r="CT51" s="3969"/>
      <c r="CU51" s="3969"/>
      <c r="CV51" s="3969"/>
      <c r="CW51" s="3969"/>
      <c r="CX51" s="3969"/>
      <c r="CY51" s="3969"/>
      <c r="CZ51" s="3969"/>
      <c r="DA51" s="3969"/>
      <c r="DB51" s="3969"/>
      <c r="DC51" s="3969"/>
      <c r="DD51" s="3969"/>
      <c r="DE51" s="3969"/>
      <c r="DF51" s="3385"/>
      <c r="DG51" s="3385"/>
      <c r="DH51" s="3385"/>
      <c r="DI51" s="3385"/>
    </row>
    <row r="52" spans="1:130" ht="6.75" customHeight="1">
      <c r="A52" s="4001"/>
      <c r="B52" s="4001"/>
      <c r="C52" s="4001"/>
      <c r="D52" s="4001"/>
      <c r="E52" s="4001"/>
      <c r="F52" s="4001"/>
      <c r="G52" s="4001"/>
      <c r="H52" s="4001"/>
      <c r="I52" s="4001"/>
      <c r="J52" s="4001"/>
      <c r="K52" s="4001"/>
      <c r="L52" s="4001"/>
      <c r="M52" s="4001"/>
      <c r="N52" s="4001"/>
      <c r="O52" s="4001"/>
      <c r="P52" s="4001"/>
      <c r="Q52" s="4001"/>
      <c r="R52" s="4001"/>
      <c r="S52" s="4001"/>
      <c r="T52" s="4009"/>
      <c r="U52" s="4005"/>
      <c r="V52" s="4001"/>
      <c r="W52" s="4001"/>
      <c r="X52" s="4001"/>
      <c r="Y52" s="4001"/>
      <c r="Z52" s="4001"/>
      <c r="AA52" s="4001"/>
      <c r="AB52" s="4001"/>
      <c r="AC52" s="4001"/>
      <c r="AD52" s="4001"/>
      <c r="AE52" s="4001"/>
      <c r="AF52" s="4001"/>
      <c r="AG52" s="4001"/>
      <c r="AH52" s="4001"/>
      <c r="AI52" s="4001"/>
      <c r="AJ52" s="4001"/>
      <c r="AK52" s="4009"/>
      <c r="AL52" s="4005"/>
      <c r="AM52" s="4001"/>
      <c r="AN52" s="4001"/>
      <c r="AO52" s="4001"/>
      <c r="AP52" s="4001"/>
      <c r="AQ52" s="4001"/>
      <c r="AR52" s="4001"/>
      <c r="AS52" s="4001"/>
      <c r="AT52" s="4001"/>
      <c r="AU52" s="4001"/>
      <c r="AV52" s="4001"/>
      <c r="AW52" s="4001"/>
      <c r="AX52" s="4001"/>
      <c r="AY52" s="4001"/>
      <c r="AZ52" s="4001"/>
      <c r="BA52" s="4001"/>
      <c r="BB52" s="4001"/>
      <c r="BC52" s="4001"/>
      <c r="BD52" s="4001"/>
      <c r="BE52" s="4001"/>
      <c r="BF52" s="4001"/>
      <c r="BG52" s="4001"/>
      <c r="BH52" s="4001"/>
      <c r="BI52" s="4001"/>
      <c r="BJ52" s="4001"/>
      <c r="BK52" s="4001"/>
      <c r="BL52" s="4001"/>
      <c r="BM52" s="4001"/>
      <c r="BN52" s="4001"/>
      <c r="BO52" s="4001"/>
      <c r="BP52" s="4001"/>
      <c r="BQ52" s="4001"/>
      <c r="BR52" s="4001"/>
      <c r="BS52" s="4001"/>
      <c r="BT52" s="4001"/>
      <c r="BU52" s="4001"/>
      <c r="BV52" s="4001"/>
      <c r="BW52" s="4001"/>
      <c r="BX52" s="4001"/>
      <c r="BY52" s="4001"/>
      <c r="BZ52" s="4001"/>
      <c r="CA52" s="4001"/>
      <c r="CB52" s="4001"/>
      <c r="CC52" s="4001"/>
      <c r="CD52" s="4001"/>
      <c r="CE52" s="4001"/>
      <c r="CF52" s="4001"/>
      <c r="CG52" s="4001"/>
      <c r="CH52" s="4001"/>
      <c r="CI52" s="4001"/>
      <c r="CJ52" s="4001"/>
      <c r="CK52" s="4001"/>
      <c r="CL52" s="4001"/>
      <c r="CM52" s="4001"/>
      <c r="CN52" s="4001"/>
      <c r="CO52" s="4001"/>
      <c r="CP52" s="4001"/>
      <c r="CQ52" s="4001"/>
      <c r="CR52" s="4001"/>
      <c r="CS52" s="4001"/>
      <c r="CT52" s="4001"/>
      <c r="CU52" s="4001"/>
      <c r="CV52" s="4001"/>
      <c r="CW52" s="4001"/>
      <c r="CX52" s="4001"/>
      <c r="CY52" s="4001"/>
      <c r="CZ52" s="4001"/>
      <c r="DA52" s="4001"/>
      <c r="DB52" s="4001"/>
      <c r="DC52" s="4001"/>
      <c r="DD52" s="4001"/>
      <c r="DE52" s="4001"/>
      <c r="DF52" s="3385"/>
      <c r="DG52" s="3385"/>
      <c r="DH52" s="3385"/>
      <c r="DI52" s="3385"/>
    </row>
    <row r="53" spans="1:130" ht="6.75" customHeight="1">
      <c r="A53" s="4001"/>
      <c r="B53" s="4001"/>
      <c r="C53" s="4001"/>
      <c r="D53" s="4001"/>
      <c r="E53" s="4001"/>
      <c r="F53" s="4001"/>
      <c r="G53" s="4001"/>
      <c r="H53" s="4005"/>
      <c r="I53" s="4001"/>
      <c r="J53" s="4001"/>
      <c r="K53" s="4001"/>
      <c r="L53" s="4001"/>
      <c r="M53" s="4001"/>
      <c r="N53" s="4001"/>
      <c r="O53" s="4001"/>
      <c r="P53" s="4001"/>
      <c r="Q53" s="4001"/>
      <c r="R53" s="4001"/>
      <c r="S53" s="4001"/>
      <c r="T53" s="4009"/>
      <c r="U53" s="4005"/>
      <c r="V53" s="4001"/>
      <c r="W53" s="4001"/>
      <c r="X53" s="4001"/>
      <c r="Y53" s="4001"/>
      <c r="Z53" s="4001"/>
      <c r="AA53" s="4001"/>
      <c r="AB53" s="4001"/>
      <c r="AC53" s="4001"/>
      <c r="AD53" s="4001"/>
      <c r="AE53" s="4001"/>
      <c r="AF53" s="4001"/>
      <c r="AG53" s="4001"/>
      <c r="AH53" s="4001"/>
      <c r="AI53" s="4001"/>
      <c r="AJ53" s="4001"/>
      <c r="AK53" s="4015"/>
      <c r="AL53" s="4003"/>
      <c r="AM53" s="4001"/>
      <c r="AN53" s="5701" t="s">
        <v>
6678</v>
      </c>
      <c r="AO53" s="5701"/>
      <c r="AP53" s="5701"/>
      <c r="AQ53" s="5701"/>
      <c r="AR53" s="5701"/>
      <c r="AS53" s="5701"/>
      <c r="AT53" s="5701"/>
      <c r="AU53" s="5701"/>
      <c r="AV53" s="5701"/>
      <c r="AW53" s="5701"/>
      <c r="AX53" s="3969"/>
      <c r="AY53" s="4001"/>
      <c r="AZ53" s="4001"/>
      <c r="BA53" s="4001"/>
      <c r="BB53" s="4001"/>
      <c r="BC53" s="4001"/>
      <c r="BD53" s="5699" t="s">
        <v>
6679</v>
      </c>
      <c r="BE53" s="5699"/>
      <c r="BF53" s="5699"/>
      <c r="BG53" s="5699"/>
      <c r="BH53" s="5699"/>
      <c r="BI53" s="5699"/>
      <c r="BJ53" s="5699"/>
      <c r="BK53" s="5699"/>
      <c r="BL53" s="5699"/>
      <c r="BM53" s="5699"/>
      <c r="BN53" s="5699"/>
      <c r="BO53" s="5699"/>
      <c r="BP53" s="5699"/>
      <c r="BQ53" s="5699"/>
      <c r="BR53" s="5699"/>
      <c r="BS53" s="5699"/>
      <c r="BT53" s="5699"/>
      <c r="BU53" s="5699"/>
      <c r="BV53" s="5699"/>
      <c r="BW53" s="5699"/>
      <c r="BX53" s="5699"/>
      <c r="BY53" s="5699"/>
      <c r="BZ53" s="5699"/>
      <c r="CA53" s="5699"/>
      <c r="CB53" s="5699"/>
      <c r="CC53" s="5699"/>
      <c r="CD53" s="5699"/>
      <c r="CE53" s="5699"/>
      <c r="CF53" s="5699"/>
      <c r="CG53" s="5699"/>
      <c r="CH53" s="5699"/>
      <c r="CI53" s="5699"/>
      <c r="CJ53" s="5699"/>
      <c r="CK53" s="5699"/>
      <c r="CL53" s="5699"/>
      <c r="CM53" s="5699"/>
      <c r="CN53" s="5699"/>
      <c r="CO53" s="5699"/>
      <c r="CP53" s="5699"/>
      <c r="CQ53" s="5699"/>
      <c r="CR53" s="5699"/>
      <c r="CS53" s="5699"/>
      <c r="CT53" s="5699"/>
      <c r="CU53" s="5699"/>
      <c r="CV53" s="5699"/>
      <c r="CW53" s="5699"/>
      <c r="CX53" s="5699"/>
      <c r="CY53" s="5699"/>
      <c r="CZ53" s="5699"/>
      <c r="DA53" s="5699"/>
      <c r="DB53" s="5699"/>
      <c r="DC53" s="3969"/>
      <c r="DD53" s="3969"/>
      <c r="DE53" s="3969"/>
    </row>
    <row r="54" spans="1:130" ht="6.75" customHeight="1">
      <c r="A54" s="4001"/>
      <c r="B54" s="4001"/>
      <c r="C54" s="4001"/>
      <c r="D54" s="4001"/>
      <c r="E54" s="4001"/>
      <c r="F54" s="4001"/>
      <c r="G54" s="4001"/>
      <c r="H54" s="4005"/>
      <c r="I54" s="4001"/>
      <c r="J54" s="4001"/>
      <c r="K54" s="4001"/>
      <c r="L54" s="4001"/>
      <c r="M54" s="4001"/>
      <c r="N54" s="4001"/>
      <c r="O54" s="4001"/>
      <c r="P54" s="4001"/>
      <c r="Q54" s="4001"/>
      <c r="R54" s="4001"/>
      <c r="S54" s="4001"/>
      <c r="T54" s="4009"/>
      <c r="U54" s="4005"/>
      <c r="V54" s="4001"/>
      <c r="W54" s="4001"/>
      <c r="X54" s="4001"/>
      <c r="Y54" s="4001"/>
      <c r="Z54" s="4001"/>
      <c r="AA54" s="4001"/>
      <c r="AB54" s="4001"/>
      <c r="AC54" s="4001"/>
      <c r="AD54" s="4001"/>
      <c r="AE54" s="4001"/>
      <c r="AF54" s="4001"/>
      <c r="AG54" s="4001"/>
      <c r="AH54" s="4001"/>
      <c r="AI54" s="4001"/>
      <c r="AJ54" s="4001"/>
      <c r="AK54" s="4009"/>
      <c r="AL54" s="4005"/>
      <c r="AM54" s="4001"/>
      <c r="AN54" s="5701"/>
      <c r="AO54" s="5701"/>
      <c r="AP54" s="5701"/>
      <c r="AQ54" s="5701"/>
      <c r="AR54" s="5701"/>
      <c r="AS54" s="5701"/>
      <c r="AT54" s="5701"/>
      <c r="AU54" s="5701"/>
      <c r="AV54" s="5701"/>
      <c r="AW54" s="5701"/>
      <c r="AX54" s="4012"/>
      <c r="AY54" s="4008"/>
      <c r="AZ54" s="4008"/>
      <c r="BA54" s="4008"/>
      <c r="BB54" s="4008"/>
      <c r="BC54" s="4001"/>
      <c r="BD54" s="5699"/>
      <c r="BE54" s="5699"/>
      <c r="BF54" s="5699"/>
      <c r="BG54" s="5699"/>
      <c r="BH54" s="5699"/>
      <c r="BI54" s="5699"/>
      <c r="BJ54" s="5699"/>
      <c r="BK54" s="5699"/>
      <c r="BL54" s="5699"/>
      <c r="BM54" s="5699"/>
      <c r="BN54" s="5699"/>
      <c r="BO54" s="5699"/>
      <c r="BP54" s="5699"/>
      <c r="BQ54" s="5699"/>
      <c r="BR54" s="5699"/>
      <c r="BS54" s="5699"/>
      <c r="BT54" s="5699"/>
      <c r="BU54" s="5699"/>
      <c r="BV54" s="5699"/>
      <c r="BW54" s="5699"/>
      <c r="BX54" s="5699"/>
      <c r="BY54" s="5699"/>
      <c r="BZ54" s="5699"/>
      <c r="CA54" s="5699"/>
      <c r="CB54" s="5699"/>
      <c r="CC54" s="5699"/>
      <c r="CD54" s="5699"/>
      <c r="CE54" s="5699"/>
      <c r="CF54" s="5699"/>
      <c r="CG54" s="5699"/>
      <c r="CH54" s="5699"/>
      <c r="CI54" s="5699"/>
      <c r="CJ54" s="5699"/>
      <c r="CK54" s="5699"/>
      <c r="CL54" s="5699"/>
      <c r="CM54" s="5699"/>
      <c r="CN54" s="5699"/>
      <c r="CO54" s="5699"/>
      <c r="CP54" s="5699"/>
      <c r="CQ54" s="5699"/>
      <c r="CR54" s="5699"/>
      <c r="CS54" s="5699"/>
      <c r="CT54" s="5699"/>
      <c r="CU54" s="5699"/>
      <c r="CV54" s="5699"/>
      <c r="CW54" s="5699"/>
      <c r="CX54" s="5699"/>
      <c r="CY54" s="5699"/>
      <c r="CZ54" s="5699"/>
      <c r="DA54" s="5699"/>
      <c r="DB54" s="5699"/>
      <c r="DC54" s="3969"/>
      <c r="DD54" s="3969"/>
      <c r="DE54" s="3969"/>
    </row>
    <row r="55" spans="1:130" ht="6.75" customHeight="1">
      <c r="A55" s="4001"/>
      <c r="B55" s="4001"/>
      <c r="C55" s="4001"/>
      <c r="D55" s="4001"/>
      <c r="E55" s="4001"/>
      <c r="F55" s="4001"/>
      <c r="G55" s="4001"/>
      <c r="H55" s="4005"/>
      <c r="I55" s="4001"/>
      <c r="J55" s="4001"/>
      <c r="K55" s="4001"/>
      <c r="L55" s="4001"/>
      <c r="M55" s="4001"/>
      <c r="N55" s="4001"/>
      <c r="O55" s="4001"/>
      <c r="P55" s="4001"/>
      <c r="Q55" s="4001"/>
      <c r="R55" s="4001"/>
      <c r="S55" s="4001"/>
      <c r="T55" s="4009"/>
      <c r="U55" s="4005"/>
      <c r="V55" s="4001"/>
      <c r="W55" s="4001"/>
      <c r="X55" s="4001"/>
      <c r="Y55" s="4001"/>
      <c r="Z55" s="4001"/>
      <c r="AA55" s="4001"/>
      <c r="AB55" s="4001"/>
      <c r="AC55" s="4001"/>
      <c r="AD55" s="4001"/>
      <c r="AE55" s="4001"/>
      <c r="AF55" s="4001"/>
      <c r="AG55" s="4001"/>
      <c r="AH55" s="4001"/>
      <c r="AI55" s="4001"/>
      <c r="AJ55" s="4001"/>
      <c r="AK55" s="4009"/>
      <c r="AL55" s="4005"/>
      <c r="AM55" s="4001"/>
      <c r="AN55" s="4001"/>
      <c r="AO55" s="4001"/>
      <c r="AP55" s="4001"/>
      <c r="AQ55" s="4001"/>
      <c r="AR55" s="4001"/>
      <c r="AS55" s="4001"/>
      <c r="AT55" s="4001"/>
      <c r="AU55" s="4001"/>
      <c r="AV55" s="4001"/>
      <c r="AW55" s="4001"/>
      <c r="AX55" s="4001"/>
      <c r="AY55" s="4001"/>
      <c r="AZ55" s="4001"/>
      <c r="BA55" s="4001"/>
      <c r="BB55" s="4001"/>
      <c r="BC55" s="4001"/>
      <c r="BD55" s="4001"/>
      <c r="BE55" s="4001"/>
      <c r="BF55" s="4001"/>
      <c r="BG55" s="4001"/>
      <c r="BH55" s="4001"/>
      <c r="BI55" s="4001"/>
      <c r="BJ55" s="4001"/>
      <c r="BK55" s="4001"/>
      <c r="BL55" s="4001"/>
      <c r="BM55" s="4001"/>
      <c r="BN55" s="4001"/>
      <c r="BO55" s="4001"/>
      <c r="BP55" s="4001"/>
      <c r="BQ55" s="4001"/>
      <c r="BR55" s="4001"/>
      <c r="BS55" s="4001"/>
      <c r="BT55" s="4001"/>
      <c r="BU55" s="4001"/>
      <c r="BV55" s="4001"/>
      <c r="BW55" s="4001"/>
      <c r="BX55" s="4001"/>
      <c r="BY55" s="4001"/>
      <c r="BZ55" s="4001"/>
      <c r="CA55" s="4001"/>
      <c r="CB55" s="4001"/>
      <c r="CC55" s="4001"/>
      <c r="CD55" s="4001"/>
      <c r="CE55" s="4001"/>
      <c r="CF55" s="4001"/>
      <c r="CG55" s="4001"/>
      <c r="CH55" s="4001"/>
      <c r="CI55" s="4001"/>
      <c r="CJ55" s="4001"/>
      <c r="CK55" s="4001"/>
      <c r="CL55" s="4001"/>
      <c r="CM55" s="4001"/>
      <c r="CN55" s="4001"/>
      <c r="CO55" s="4001"/>
      <c r="CP55" s="4001"/>
      <c r="CQ55" s="4001"/>
      <c r="CR55" s="4001"/>
      <c r="CS55" s="4001"/>
      <c r="CT55" s="4001"/>
      <c r="CU55" s="4001"/>
      <c r="CV55" s="4001"/>
      <c r="CW55" s="4001"/>
      <c r="CX55" s="4001"/>
      <c r="CY55" s="4001"/>
      <c r="CZ55" s="4001"/>
      <c r="DA55" s="4001"/>
      <c r="DB55" s="4001"/>
      <c r="DC55" s="4001"/>
      <c r="DD55" s="4001"/>
      <c r="DE55" s="4001"/>
    </row>
    <row r="56" spans="1:130" ht="6.75" customHeight="1">
      <c r="A56" s="4001"/>
      <c r="B56" s="4001"/>
      <c r="C56" s="4001"/>
      <c r="D56" s="4001"/>
      <c r="E56" s="4001"/>
      <c r="F56" s="4001"/>
      <c r="G56" s="4001"/>
      <c r="H56" s="4005"/>
      <c r="I56" s="4001"/>
      <c r="J56" s="4001"/>
      <c r="K56" s="4001"/>
      <c r="L56" s="4001"/>
      <c r="M56" s="4001"/>
      <c r="N56" s="4001"/>
      <c r="O56" s="4001"/>
      <c r="P56" s="4001"/>
      <c r="Q56" s="4001"/>
      <c r="R56" s="4001"/>
      <c r="S56" s="4001"/>
      <c r="T56" s="4009"/>
      <c r="U56" s="4005"/>
      <c r="V56" s="4001"/>
      <c r="W56" s="4001"/>
      <c r="X56" s="4001"/>
      <c r="Y56" s="4001"/>
      <c r="Z56" s="4001"/>
      <c r="AA56" s="4001"/>
      <c r="AB56" s="4001"/>
      <c r="AC56" s="4001"/>
      <c r="AD56" s="4001"/>
      <c r="AE56" s="4001"/>
      <c r="AF56" s="4001"/>
      <c r="AG56" s="4001"/>
      <c r="AH56" s="4001"/>
      <c r="AI56" s="4001"/>
      <c r="AJ56" s="4001"/>
      <c r="AK56" s="4015"/>
      <c r="AL56" s="4003"/>
      <c r="AM56" s="4001"/>
      <c r="AN56" s="5701" t="s">
        <v>
3531</v>
      </c>
      <c r="AO56" s="5701"/>
      <c r="AP56" s="5701"/>
      <c r="AQ56" s="5701"/>
      <c r="AR56" s="5701"/>
      <c r="AS56" s="5701"/>
      <c r="AT56" s="5701"/>
      <c r="AU56" s="5701"/>
      <c r="AV56" s="5701"/>
      <c r="AW56" s="5701"/>
      <c r="AX56" s="3969"/>
      <c r="AY56" s="4003"/>
      <c r="AZ56" s="4005"/>
      <c r="BA56" s="4005"/>
      <c r="BB56" s="4005"/>
      <c r="BC56" s="4001"/>
      <c r="BD56" s="5701" t="s">
        <v>
6680</v>
      </c>
      <c r="BE56" s="5701"/>
      <c r="BF56" s="5701"/>
      <c r="BG56" s="5701"/>
      <c r="BH56" s="5701"/>
      <c r="BI56" s="5701"/>
      <c r="BJ56" s="5701"/>
      <c r="BK56" s="5701"/>
      <c r="BL56" s="5701"/>
      <c r="BM56" s="5701"/>
      <c r="BN56" s="5701"/>
      <c r="BO56" s="5701"/>
      <c r="BP56" s="5701"/>
      <c r="BQ56" s="5701"/>
      <c r="BR56" s="5701"/>
      <c r="BS56" s="5701"/>
      <c r="BT56" s="5701"/>
      <c r="BU56" s="5701"/>
      <c r="BV56" s="5701"/>
      <c r="BW56" s="5701"/>
      <c r="BX56" s="5701"/>
      <c r="BY56" s="5701"/>
      <c r="BZ56" s="5701"/>
      <c r="CA56" s="5701"/>
      <c r="CB56" s="5701"/>
      <c r="CC56" s="5701"/>
      <c r="CD56" s="5701"/>
      <c r="CE56" s="5701"/>
      <c r="CF56" s="5701"/>
      <c r="CG56" s="5701"/>
      <c r="CH56" s="5701"/>
      <c r="CI56" s="5701"/>
      <c r="CJ56" s="5701"/>
      <c r="CK56" s="5701"/>
      <c r="CL56" s="5701"/>
      <c r="CM56" s="5701"/>
      <c r="CN56" s="5701"/>
      <c r="CO56" s="5701"/>
      <c r="CP56" s="5701"/>
      <c r="CQ56" s="5701"/>
      <c r="CR56" s="5701"/>
      <c r="CS56" s="5701"/>
      <c r="CT56" s="5701"/>
      <c r="CU56" s="5701"/>
      <c r="CV56" s="5701"/>
      <c r="CW56" s="5701"/>
      <c r="CX56" s="5701"/>
      <c r="CY56" s="5701"/>
      <c r="CZ56" s="5701"/>
      <c r="DA56" s="5701"/>
      <c r="DB56" s="5701"/>
      <c r="DC56" s="3969"/>
      <c r="DD56" s="3969"/>
      <c r="DE56" s="3969"/>
    </row>
    <row r="57" spans="1:130" ht="6.75" customHeight="1">
      <c r="A57" s="4001"/>
      <c r="B57" s="4001"/>
      <c r="C57" s="4001"/>
      <c r="D57" s="4001"/>
      <c r="E57" s="4001"/>
      <c r="F57" s="4001"/>
      <c r="G57" s="4001"/>
      <c r="H57" s="4005"/>
      <c r="I57" s="4001"/>
      <c r="J57" s="4001"/>
      <c r="K57" s="4001"/>
      <c r="L57" s="4001"/>
      <c r="M57" s="4001"/>
      <c r="N57" s="4001"/>
      <c r="O57" s="4001"/>
      <c r="P57" s="4001"/>
      <c r="Q57" s="4001"/>
      <c r="R57" s="4001"/>
      <c r="S57" s="4001"/>
      <c r="T57" s="4009"/>
      <c r="U57" s="4005"/>
      <c r="V57" s="4001"/>
      <c r="W57" s="4001"/>
      <c r="X57" s="4001"/>
      <c r="Y57" s="4001"/>
      <c r="Z57" s="4001"/>
      <c r="AA57" s="4001"/>
      <c r="AB57" s="4001"/>
      <c r="AC57" s="4001"/>
      <c r="AD57" s="4001"/>
      <c r="AE57" s="4001"/>
      <c r="AF57" s="4001"/>
      <c r="AG57" s="4001"/>
      <c r="AH57" s="4001"/>
      <c r="AI57" s="4001"/>
      <c r="AJ57" s="4001"/>
      <c r="AK57" s="4010"/>
      <c r="AL57" s="4005"/>
      <c r="AM57" s="4001"/>
      <c r="AN57" s="5701"/>
      <c r="AO57" s="5701"/>
      <c r="AP57" s="5701"/>
      <c r="AQ57" s="5701"/>
      <c r="AR57" s="5701"/>
      <c r="AS57" s="5701"/>
      <c r="AT57" s="5701"/>
      <c r="AU57" s="5701"/>
      <c r="AV57" s="5701"/>
      <c r="AW57" s="5701"/>
      <c r="AX57" s="4012"/>
      <c r="AY57" s="4001"/>
      <c r="AZ57" s="4008"/>
      <c r="BA57" s="4008"/>
      <c r="BB57" s="4008"/>
      <c r="BC57" s="4001"/>
      <c r="BD57" s="5701"/>
      <c r="BE57" s="5701"/>
      <c r="BF57" s="5701"/>
      <c r="BG57" s="5701"/>
      <c r="BH57" s="5701"/>
      <c r="BI57" s="5701"/>
      <c r="BJ57" s="5701"/>
      <c r="BK57" s="5701"/>
      <c r="BL57" s="5701"/>
      <c r="BM57" s="5701"/>
      <c r="BN57" s="5701"/>
      <c r="BO57" s="5701"/>
      <c r="BP57" s="5701"/>
      <c r="BQ57" s="5701"/>
      <c r="BR57" s="5701"/>
      <c r="BS57" s="5701"/>
      <c r="BT57" s="5701"/>
      <c r="BU57" s="5701"/>
      <c r="BV57" s="5701"/>
      <c r="BW57" s="5701"/>
      <c r="BX57" s="5701"/>
      <c r="BY57" s="5701"/>
      <c r="BZ57" s="5701"/>
      <c r="CA57" s="5701"/>
      <c r="CB57" s="5701"/>
      <c r="CC57" s="5701"/>
      <c r="CD57" s="5701"/>
      <c r="CE57" s="5701"/>
      <c r="CF57" s="5701"/>
      <c r="CG57" s="5701"/>
      <c r="CH57" s="5701"/>
      <c r="CI57" s="5701"/>
      <c r="CJ57" s="5701"/>
      <c r="CK57" s="5701"/>
      <c r="CL57" s="5701"/>
      <c r="CM57" s="5701"/>
      <c r="CN57" s="5701"/>
      <c r="CO57" s="5701"/>
      <c r="CP57" s="5701"/>
      <c r="CQ57" s="5701"/>
      <c r="CR57" s="5701"/>
      <c r="CS57" s="5701"/>
      <c r="CT57" s="5701"/>
      <c r="CU57" s="5701"/>
      <c r="CV57" s="5701"/>
      <c r="CW57" s="5701"/>
      <c r="CX57" s="5701"/>
      <c r="CY57" s="5701"/>
      <c r="CZ57" s="5701"/>
      <c r="DA57" s="5701"/>
      <c r="DB57" s="5701"/>
      <c r="DC57" s="3969"/>
      <c r="DD57" s="3969"/>
      <c r="DE57" s="3969"/>
    </row>
    <row r="58" spans="1:130" ht="6.75" customHeight="1">
      <c r="A58" s="4001"/>
      <c r="B58" s="4001"/>
      <c r="C58" s="4001"/>
      <c r="D58" s="4001"/>
      <c r="E58" s="4001"/>
      <c r="F58" s="4001"/>
      <c r="G58" s="4001"/>
      <c r="H58" s="4005"/>
      <c r="I58" s="4001"/>
      <c r="J58" s="4001"/>
      <c r="K58" s="4001"/>
      <c r="L58" s="4001"/>
      <c r="M58" s="4001"/>
      <c r="N58" s="4001"/>
      <c r="O58" s="4001"/>
      <c r="P58" s="4001"/>
      <c r="Q58" s="4001"/>
      <c r="R58" s="4001"/>
      <c r="S58" s="4001"/>
      <c r="T58" s="4009"/>
      <c r="U58" s="4005"/>
      <c r="V58" s="4001"/>
      <c r="W58" s="4001"/>
      <c r="X58" s="4001"/>
      <c r="Y58" s="4001"/>
      <c r="Z58" s="4001"/>
      <c r="AA58" s="4001"/>
      <c r="AB58" s="4001"/>
      <c r="AC58" s="4001"/>
      <c r="AD58" s="4001"/>
      <c r="AE58" s="4001"/>
      <c r="AF58" s="4001"/>
      <c r="AG58" s="4001"/>
      <c r="AH58" s="4001"/>
      <c r="AI58" s="4001"/>
      <c r="AJ58" s="4001"/>
      <c r="AK58" s="4009"/>
      <c r="AL58" s="4005"/>
      <c r="AM58" s="4001"/>
      <c r="AN58" s="4001"/>
      <c r="AO58" s="4001"/>
      <c r="AP58" s="4001"/>
      <c r="AQ58" s="4001"/>
      <c r="AR58" s="4001"/>
      <c r="AS58" s="4001"/>
      <c r="AT58" s="4001"/>
      <c r="AU58" s="4001"/>
      <c r="AV58" s="4001"/>
      <c r="AW58" s="4001"/>
      <c r="AX58" s="4001"/>
      <c r="AY58" s="4001"/>
      <c r="AZ58" s="4001"/>
      <c r="BA58" s="4005"/>
      <c r="BB58" s="4005"/>
      <c r="BC58" s="4001"/>
      <c r="BD58" s="4001"/>
      <c r="BE58" s="4001"/>
      <c r="BF58" s="4001"/>
      <c r="BG58" s="4001"/>
      <c r="BH58" s="4001"/>
      <c r="BI58" s="4001"/>
      <c r="BJ58" s="4001"/>
      <c r="BK58" s="4001"/>
      <c r="BL58" s="4001"/>
      <c r="BM58" s="4001"/>
      <c r="BN58" s="4001"/>
      <c r="BO58" s="4001"/>
      <c r="BP58" s="4001"/>
      <c r="BQ58" s="4001"/>
      <c r="BR58" s="4001"/>
      <c r="BS58" s="4001"/>
      <c r="BT58" s="4001"/>
      <c r="BU58" s="4001"/>
      <c r="BV58" s="4001"/>
      <c r="BW58" s="4001"/>
      <c r="BX58" s="4001"/>
      <c r="BY58" s="4001"/>
      <c r="BZ58" s="4001"/>
      <c r="CA58" s="4001"/>
      <c r="CB58" s="4001"/>
      <c r="CC58" s="4001"/>
      <c r="CD58" s="4001"/>
      <c r="CE58" s="4001"/>
      <c r="CF58" s="4001"/>
      <c r="CG58" s="4001"/>
      <c r="CH58" s="4001"/>
      <c r="CI58" s="4001"/>
      <c r="CJ58" s="4001"/>
      <c r="CK58" s="4001"/>
      <c r="CL58" s="4001"/>
      <c r="CM58" s="4001"/>
      <c r="CN58" s="4001"/>
      <c r="CO58" s="4001"/>
      <c r="CP58" s="4001"/>
      <c r="CQ58" s="4001"/>
      <c r="CR58" s="4001"/>
      <c r="CS58" s="4001"/>
      <c r="CT58" s="4001"/>
      <c r="CU58" s="4001"/>
      <c r="CV58" s="4001"/>
      <c r="CW58" s="4001"/>
      <c r="CX58" s="4001"/>
      <c r="CY58" s="4001"/>
      <c r="CZ58" s="4001"/>
      <c r="DA58" s="4001"/>
      <c r="DB58" s="4001"/>
      <c r="DC58" s="4001"/>
      <c r="DD58" s="4001"/>
      <c r="DE58" s="4001"/>
    </row>
    <row r="59" spans="1:130" ht="6.75" customHeight="1">
      <c r="A59" s="4001"/>
      <c r="B59" s="4001"/>
      <c r="C59" s="4001"/>
      <c r="D59" s="4001"/>
      <c r="E59" s="4001"/>
      <c r="F59" s="4001"/>
      <c r="G59" s="4001"/>
      <c r="H59" s="4005"/>
      <c r="I59" s="4001"/>
      <c r="J59" s="4001"/>
      <c r="K59" s="4001"/>
      <c r="L59" s="4001"/>
      <c r="M59" s="4001"/>
      <c r="N59" s="4001"/>
      <c r="O59" s="4001"/>
      <c r="P59" s="4001"/>
      <c r="Q59" s="4001"/>
      <c r="R59" s="4001"/>
      <c r="S59" s="4001"/>
      <c r="T59" s="4009"/>
      <c r="U59" s="4005"/>
      <c r="V59" s="4001"/>
      <c r="W59" s="4001"/>
      <c r="X59" s="4001"/>
      <c r="Y59" s="4001"/>
      <c r="Z59" s="4001"/>
      <c r="AA59" s="4001"/>
      <c r="AB59" s="4001"/>
      <c r="AC59" s="4001"/>
      <c r="AD59" s="4001"/>
      <c r="AE59" s="4001"/>
      <c r="AF59" s="4001"/>
      <c r="AG59" s="4001"/>
      <c r="AH59" s="4001"/>
      <c r="AI59" s="4001"/>
      <c r="AJ59" s="4001"/>
      <c r="AK59" s="4015"/>
      <c r="AL59" s="4003"/>
      <c r="AM59" s="4001"/>
      <c r="AN59" s="5701" t="s">
        <v>
6681</v>
      </c>
      <c r="AO59" s="5701"/>
      <c r="AP59" s="5701"/>
      <c r="AQ59" s="5701"/>
      <c r="AR59" s="5701"/>
      <c r="AS59" s="5701"/>
      <c r="AT59" s="5701"/>
      <c r="AU59" s="5701"/>
      <c r="AV59" s="5701"/>
      <c r="AW59" s="5701"/>
      <c r="AX59" s="3969"/>
      <c r="AY59" s="4003"/>
      <c r="AZ59" s="4005"/>
      <c r="BA59" s="4005"/>
      <c r="BB59" s="4005"/>
      <c r="BC59" s="4001"/>
      <c r="BD59" s="5701" t="s">
        <v>
6682</v>
      </c>
      <c r="BE59" s="5701"/>
      <c r="BF59" s="5701"/>
      <c r="BG59" s="5701"/>
      <c r="BH59" s="5701"/>
      <c r="BI59" s="5701"/>
      <c r="BJ59" s="5701"/>
      <c r="BK59" s="5701"/>
      <c r="BL59" s="5701"/>
      <c r="BM59" s="5701"/>
      <c r="BN59" s="5701"/>
      <c r="BO59" s="5701"/>
      <c r="BP59" s="5701"/>
      <c r="BQ59" s="5701"/>
      <c r="BR59" s="5701"/>
      <c r="BS59" s="5701"/>
      <c r="BT59" s="5701"/>
      <c r="BU59" s="5701"/>
      <c r="BV59" s="5701"/>
      <c r="BW59" s="5701"/>
      <c r="BX59" s="5701"/>
      <c r="BY59" s="5701"/>
      <c r="BZ59" s="5701"/>
      <c r="CA59" s="5701"/>
      <c r="CB59" s="5701"/>
      <c r="CC59" s="5701"/>
      <c r="CD59" s="5701"/>
      <c r="CE59" s="5701"/>
      <c r="CF59" s="5701"/>
      <c r="CG59" s="5701"/>
      <c r="CH59" s="5701"/>
      <c r="CI59" s="5701"/>
      <c r="CJ59" s="5701"/>
      <c r="CK59" s="5701"/>
      <c r="CL59" s="5701"/>
      <c r="CM59" s="5701"/>
      <c r="CN59" s="5701"/>
      <c r="CO59" s="5701"/>
      <c r="CP59" s="5701"/>
      <c r="CQ59" s="5701"/>
      <c r="CR59" s="5701"/>
      <c r="CS59" s="5701"/>
      <c r="CT59" s="5701"/>
      <c r="CU59" s="5701"/>
      <c r="CV59" s="5701"/>
      <c r="CW59" s="5701"/>
      <c r="CX59" s="5701"/>
      <c r="CY59" s="5701"/>
      <c r="CZ59" s="5701"/>
      <c r="DA59" s="5701"/>
      <c r="DB59" s="5701"/>
      <c r="DC59" s="3969"/>
      <c r="DD59" s="3969"/>
      <c r="DE59" s="3969"/>
    </row>
    <row r="60" spans="1:130" ht="6.75" customHeight="1">
      <c r="A60" s="4001"/>
      <c r="B60" s="4001"/>
      <c r="C60" s="4001"/>
      <c r="D60" s="4001"/>
      <c r="E60" s="4001"/>
      <c r="F60" s="4001"/>
      <c r="G60" s="4001"/>
      <c r="H60" s="4005"/>
      <c r="I60" s="4001"/>
      <c r="J60" s="4001"/>
      <c r="K60" s="4001"/>
      <c r="L60" s="4001"/>
      <c r="M60" s="4001"/>
      <c r="N60" s="4001"/>
      <c r="O60" s="4001"/>
      <c r="P60" s="4001"/>
      <c r="Q60" s="4001"/>
      <c r="R60" s="4001"/>
      <c r="S60" s="4001"/>
      <c r="T60" s="4009"/>
      <c r="U60" s="4005"/>
      <c r="V60" s="4001"/>
      <c r="W60" s="4001"/>
      <c r="X60" s="4001"/>
      <c r="Y60" s="4001"/>
      <c r="Z60" s="4001"/>
      <c r="AA60" s="4001"/>
      <c r="AB60" s="4001"/>
      <c r="AC60" s="4001"/>
      <c r="AD60" s="4001"/>
      <c r="AE60" s="4001"/>
      <c r="AF60" s="4001"/>
      <c r="AG60" s="4001"/>
      <c r="AH60" s="4001"/>
      <c r="AI60" s="4001"/>
      <c r="AJ60" s="4001"/>
      <c r="AK60" s="4010"/>
      <c r="AL60" s="4005"/>
      <c r="AM60" s="4001"/>
      <c r="AN60" s="5701"/>
      <c r="AO60" s="5701"/>
      <c r="AP60" s="5701"/>
      <c r="AQ60" s="5701"/>
      <c r="AR60" s="5701"/>
      <c r="AS60" s="5701"/>
      <c r="AT60" s="5701"/>
      <c r="AU60" s="5701"/>
      <c r="AV60" s="5701"/>
      <c r="AW60" s="5701"/>
      <c r="AX60" s="4012"/>
      <c r="AY60" s="4001"/>
      <c r="AZ60" s="4008"/>
      <c r="BA60" s="4008"/>
      <c r="BB60" s="4008"/>
      <c r="BC60" s="4001"/>
      <c r="BD60" s="5701"/>
      <c r="BE60" s="5701"/>
      <c r="BF60" s="5701"/>
      <c r="BG60" s="5701"/>
      <c r="BH60" s="5701"/>
      <c r="BI60" s="5701"/>
      <c r="BJ60" s="5701"/>
      <c r="BK60" s="5701"/>
      <c r="BL60" s="5701"/>
      <c r="BM60" s="5701"/>
      <c r="BN60" s="5701"/>
      <c r="BO60" s="5701"/>
      <c r="BP60" s="5701"/>
      <c r="BQ60" s="5701"/>
      <c r="BR60" s="5701"/>
      <c r="BS60" s="5701"/>
      <c r="BT60" s="5701"/>
      <c r="BU60" s="5701"/>
      <c r="BV60" s="5701"/>
      <c r="BW60" s="5701"/>
      <c r="BX60" s="5701"/>
      <c r="BY60" s="5701"/>
      <c r="BZ60" s="5701"/>
      <c r="CA60" s="5701"/>
      <c r="CB60" s="5701"/>
      <c r="CC60" s="5701"/>
      <c r="CD60" s="5701"/>
      <c r="CE60" s="5701"/>
      <c r="CF60" s="5701"/>
      <c r="CG60" s="5701"/>
      <c r="CH60" s="5701"/>
      <c r="CI60" s="5701"/>
      <c r="CJ60" s="5701"/>
      <c r="CK60" s="5701"/>
      <c r="CL60" s="5701"/>
      <c r="CM60" s="5701"/>
      <c r="CN60" s="5701"/>
      <c r="CO60" s="5701"/>
      <c r="CP60" s="5701"/>
      <c r="CQ60" s="5701"/>
      <c r="CR60" s="5701"/>
      <c r="CS60" s="5701"/>
      <c r="CT60" s="5701"/>
      <c r="CU60" s="5701"/>
      <c r="CV60" s="5701"/>
      <c r="CW60" s="5701"/>
      <c r="CX60" s="5701"/>
      <c r="CY60" s="5701"/>
      <c r="CZ60" s="5701"/>
      <c r="DA60" s="5701"/>
      <c r="DB60" s="5701"/>
      <c r="DC60" s="3969"/>
      <c r="DD60" s="3969"/>
      <c r="DE60" s="3969"/>
      <c r="DF60" s="3385"/>
      <c r="DG60" s="3385"/>
      <c r="DH60" s="3385"/>
      <c r="DI60" s="3385"/>
      <c r="DJ60" s="3385"/>
      <c r="DK60" s="3385"/>
      <c r="DL60" s="3385"/>
      <c r="DM60" s="3385"/>
      <c r="DN60" s="3385"/>
      <c r="DO60" s="3385"/>
      <c r="DP60" s="3385"/>
      <c r="DQ60" s="3385"/>
      <c r="DR60" s="3385"/>
      <c r="DS60" s="3385"/>
      <c r="DT60" s="3385"/>
      <c r="DU60" s="3385"/>
      <c r="DV60" s="3385"/>
      <c r="DW60" s="3385"/>
      <c r="DX60" s="3385"/>
      <c r="DY60" s="3385"/>
      <c r="DZ60" s="3385"/>
    </row>
    <row r="61" spans="1:130" ht="6.75" customHeight="1">
      <c r="A61" s="4001"/>
      <c r="B61" s="4001"/>
      <c r="C61" s="4001"/>
      <c r="D61" s="4001"/>
      <c r="E61" s="4001"/>
      <c r="F61" s="4001"/>
      <c r="G61" s="4001"/>
      <c r="H61" s="4005"/>
      <c r="I61" s="4001"/>
      <c r="J61" s="4001"/>
      <c r="K61" s="4001"/>
      <c r="L61" s="4001"/>
      <c r="M61" s="4001"/>
      <c r="N61" s="4001"/>
      <c r="O61" s="4001"/>
      <c r="P61" s="4001"/>
      <c r="Q61" s="4001"/>
      <c r="R61" s="4001"/>
      <c r="S61" s="4001"/>
      <c r="T61" s="4009"/>
      <c r="U61" s="4005"/>
      <c r="V61" s="4001"/>
      <c r="W61" s="4001"/>
      <c r="X61" s="4001"/>
      <c r="Y61" s="4001"/>
      <c r="Z61" s="4001"/>
      <c r="AA61" s="4001"/>
      <c r="AB61" s="4001"/>
      <c r="AC61" s="4001"/>
      <c r="AD61" s="4001"/>
      <c r="AE61" s="4001"/>
      <c r="AF61" s="4001"/>
      <c r="AG61" s="4001"/>
      <c r="AH61" s="4001"/>
      <c r="AI61" s="4001"/>
      <c r="AJ61" s="4001"/>
      <c r="AK61" s="4009"/>
      <c r="AL61" s="4005"/>
      <c r="AM61" s="4001"/>
      <c r="AN61" s="4001"/>
      <c r="AO61" s="4001"/>
      <c r="AP61" s="4001"/>
      <c r="AQ61" s="4001"/>
      <c r="AR61" s="4001"/>
      <c r="AS61" s="4001"/>
      <c r="AT61" s="4001"/>
      <c r="AU61" s="4001"/>
      <c r="AV61" s="4001"/>
      <c r="AW61" s="4001"/>
      <c r="AX61" s="4001"/>
      <c r="AY61" s="4001"/>
      <c r="AZ61" s="4001"/>
      <c r="BA61" s="4005"/>
      <c r="BB61" s="4005"/>
      <c r="BC61" s="4001"/>
      <c r="BD61" s="4001"/>
      <c r="BE61" s="4001"/>
      <c r="BF61" s="4001"/>
      <c r="BG61" s="4001"/>
      <c r="BH61" s="4001"/>
      <c r="BI61" s="4001"/>
      <c r="BJ61" s="4001"/>
      <c r="BK61" s="4001"/>
      <c r="BL61" s="4001"/>
      <c r="BM61" s="4001"/>
      <c r="BN61" s="4001"/>
      <c r="BO61" s="4001"/>
      <c r="BP61" s="4001"/>
      <c r="BQ61" s="4001"/>
      <c r="BR61" s="4001"/>
      <c r="BS61" s="4001"/>
      <c r="BT61" s="4001"/>
      <c r="BU61" s="4001"/>
      <c r="BV61" s="4001"/>
      <c r="BW61" s="4001"/>
      <c r="BX61" s="4001"/>
      <c r="BY61" s="4001"/>
      <c r="BZ61" s="4001"/>
      <c r="CA61" s="4001"/>
      <c r="CB61" s="4001"/>
      <c r="CC61" s="4001"/>
      <c r="CD61" s="4001"/>
      <c r="CE61" s="4001"/>
      <c r="CF61" s="4001"/>
      <c r="CG61" s="4001"/>
      <c r="CH61" s="4001"/>
      <c r="CI61" s="4001"/>
      <c r="CJ61" s="4001"/>
      <c r="CK61" s="4001"/>
      <c r="CL61" s="4001"/>
      <c r="CM61" s="4001"/>
      <c r="CN61" s="4001"/>
      <c r="CO61" s="4001"/>
      <c r="CP61" s="4001"/>
      <c r="CQ61" s="4001"/>
      <c r="CR61" s="4001"/>
      <c r="CS61" s="4001"/>
      <c r="CT61" s="4001"/>
      <c r="CU61" s="4001"/>
      <c r="CV61" s="4001"/>
      <c r="CW61" s="4001"/>
      <c r="CX61" s="4001"/>
      <c r="CY61" s="4001"/>
      <c r="CZ61" s="4001"/>
      <c r="DA61" s="4001"/>
      <c r="DB61" s="4001"/>
      <c r="DC61" s="4001"/>
      <c r="DD61" s="4001"/>
      <c r="DE61" s="4001"/>
      <c r="DF61" s="3385"/>
      <c r="DG61" s="3385"/>
      <c r="DH61" s="3385"/>
      <c r="DI61" s="3385"/>
      <c r="DJ61" s="3385"/>
      <c r="DK61" s="3385"/>
      <c r="DL61" s="3385"/>
      <c r="DM61" s="3385"/>
      <c r="DN61" s="3385"/>
      <c r="DO61" s="3385"/>
      <c r="DP61" s="3385"/>
      <c r="DQ61" s="3385"/>
      <c r="DR61" s="3385"/>
      <c r="DS61" s="3385"/>
      <c r="DT61" s="3385"/>
      <c r="DU61" s="3385"/>
      <c r="DV61" s="3385"/>
      <c r="DW61" s="3385"/>
      <c r="DX61" s="3385"/>
      <c r="DY61" s="3385"/>
      <c r="DZ61" s="3385"/>
    </row>
    <row r="62" spans="1:130" ht="6.75" customHeight="1">
      <c r="A62" s="4001"/>
      <c r="B62" s="4001"/>
      <c r="C62" s="4001"/>
      <c r="D62" s="4001"/>
      <c r="E62" s="4001"/>
      <c r="F62" s="4001"/>
      <c r="G62" s="4001"/>
      <c r="H62" s="4005"/>
      <c r="I62" s="4001"/>
      <c r="J62" s="4001"/>
      <c r="K62" s="4001"/>
      <c r="L62" s="4001"/>
      <c r="M62" s="4001"/>
      <c r="N62" s="4001"/>
      <c r="O62" s="4001"/>
      <c r="P62" s="4001"/>
      <c r="Q62" s="4001"/>
      <c r="R62" s="4001"/>
      <c r="S62" s="4001"/>
      <c r="T62" s="4009"/>
      <c r="U62" s="4005"/>
      <c r="V62" s="4001"/>
      <c r="W62" s="4001"/>
      <c r="X62" s="4001"/>
      <c r="Y62" s="4001"/>
      <c r="Z62" s="4001"/>
      <c r="AA62" s="4001"/>
      <c r="AB62" s="4001"/>
      <c r="AC62" s="4001"/>
      <c r="AD62" s="4001"/>
      <c r="AE62" s="4001"/>
      <c r="AF62" s="4001"/>
      <c r="AG62" s="4001"/>
      <c r="AH62" s="4001"/>
      <c r="AI62" s="4001"/>
      <c r="AJ62" s="4001"/>
      <c r="AK62" s="4015"/>
      <c r="AL62" s="4003"/>
      <c r="AM62" s="4001"/>
      <c r="AN62" s="5701" t="s">
        <v>
6683</v>
      </c>
      <c r="AO62" s="5701"/>
      <c r="AP62" s="5701"/>
      <c r="AQ62" s="5701"/>
      <c r="AR62" s="5701"/>
      <c r="AS62" s="5701"/>
      <c r="AT62" s="5701"/>
      <c r="AU62" s="4003"/>
      <c r="AV62" s="4003"/>
      <c r="AW62" s="4003"/>
      <c r="AX62" s="4003"/>
      <c r="AY62" s="4003"/>
      <c r="AZ62" s="4003"/>
      <c r="BA62" s="4004"/>
      <c r="BB62" s="4003"/>
      <c r="BC62" s="4001"/>
      <c r="BD62" s="5699" t="s">
        <v>
6684</v>
      </c>
      <c r="BE62" s="5699"/>
      <c r="BF62" s="5699"/>
      <c r="BG62" s="5699"/>
      <c r="BH62" s="5699"/>
      <c r="BI62" s="5699"/>
      <c r="BJ62" s="5699"/>
      <c r="BK62" s="5699"/>
      <c r="BL62" s="5699"/>
      <c r="BM62" s="5699"/>
      <c r="BN62" s="5699"/>
      <c r="BO62" s="5699"/>
      <c r="BP62" s="5699"/>
      <c r="BQ62" s="5699"/>
      <c r="BR62" s="5699"/>
      <c r="BS62" s="5699"/>
      <c r="BT62" s="5699"/>
      <c r="BU62" s="5699"/>
      <c r="BV62" s="5699"/>
      <c r="BW62" s="5699"/>
      <c r="BX62" s="5699"/>
      <c r="BY62" s="5699"/>
      <c r="BZ62" s="5699"/>
      <c r="CA62" s="5699"/>
      <c r="CB62" s="5699"/>
      <c r="CC62" s="5699"/>
      <c r="CD62" s="5699"/>
      <c r="CE62" s="5699"/>
      <c r="CF62" s="5699"/>
      <c r="CG62" s="5699"/>
      <c r="CH62" s="5699"/>
      <c r="CI62" s="5699"/>
      <c r="CJ62" s="5699"/>
      <c r="CK62" s="5699"/>
      <c r="CL62" s="5699"/>
      <c r="CM62" s="5699"/>
      <c r="CN62" s="5699"/>
      <c r="CO62" s="5699"/>
      <c r="CP62" s="5699"/>
      <c r="CQ62" s="5699"/>
      <c r="CR62" s="5699"/>
      <c r="CS62" s="5699"/>
      <c r="CT62" s="5699"/>
      <c r="CU62" s="5699"/>
      <c r="CV62" s="5699"/>
      <c r="CW62" s="5699"/>
      <c r="CX62" s="5699"/>
      <c r="CY62" s="5699"/>
      <c r="CZ62" s="5699"/>
      <c r="DA62" s="5699"/>
      <c r="DB62" s="5699"/>
      <c r="DC62" s="5699"/>
      <c r="DD62" s="5699"/>
      <c r="DE62" s="3969"/>
    </row>
    <row r="63" spans="1:130" ht="6.75" customHeight="1">
      <c r="A63" s="4001"/>
      <c r="B63" s="4001"/>
      <c r="C63" s="4001"/>
      <c r="D63" s="4001"/>
      <c r="E63" s="4001"/>
      <c r="F63" s="4001"/>
      <c r="G63" s="4001"/>
      <c r="H63" s="4005"/>
      <c r="I63" s="4001"/>
      <c r="J63" s="4001"/>
      <c r="K63" s="4001"/>
      <c r="L63" s="4001"/>
      <c r="M63" s="4001"/>
      <c r="N63" s="4001"/>
      <c r="O63" s="4001"/>
      <c r="P63" s="4001"/>
      <c r="Q63" s="4001"/>
      <c r="R63" s="4001"/>
      <c r="S63" s="4001"/>
      <c r="T63" s="4009"/>
      <c r="U63" s="4005"/>
      <c r="V63" s="4001"/>
      <c r="W63" s="4001"/>
      <c r="X63" s="4001"/>
      <c r="Y63" s="4001"/>
      <c r="Z63" s="4001"/>
      <c r="AA63" s="4001"/>
      <c r="AB63" s="4001"/>
      <c r="AC63" s="4001"/>
      <c r="AD63" s="4001"/>
      <c r="AE63" s="4001"/>
      <c r="AF63" s="4001"/>
      <c r="AG63" s="4001"/>
      <c r="AH63" s="4001"/>
      <c r="AI63" s="4001"/>
      <c r="AJ63" s="4005"/>
      <c r="AK63" s="4008"/>
      <c r="AL63" s="4005"/>
      <c r="AM63" s="4001"/>
      <c r="AN63" s="5701"/>
      <c r="AO63" s="5701"/>
      <c r="AP63" s="5701"/>
      <c r="AQ63" s="5701"/>
      <c r="AR63" s="5701"/>
      <c r="AS63" s="5701"/>
      <c r="AT63" s="5701"/>
      <c r="AU63" s="4001"/>
      <c r="AV63" s="4001"/>
      <c r="AW63" s="4001"/>
      <c r="AX63" s="4001"/>
      <c r="AY63" s="4001"/>
      <c r="AZ63" s="4001"/>
      <c r="BA63" s="4001"/>
      <c r="BB63" s="4001"/>
      <c r="BC63" s="4001"/>
      <c r="BD63" s="5699"/>
      <c r="BE63" s="5699"/>
      <c r="BF63" s="5699"/>
      <c r="BG63" s="5699"/>
      <c r="BH63" s="5699"/>
      <c r="BI63" s="5699"/>
      <c r="BJ63" s="5699"/>
      <c r="BK63" s="5699"/>
      <c r="BL63" s="5699"/>
      <c r="BM63" s="5699"/>
      <c r="BN63" s="5699"/>
      <c r="BO63" s="5699"/>
      <c r="BP63" s="5699"/>
      <c r="BQ63" s="5699"/>
      <c r="BR63" s="5699"/>
      <c r="BS63" s="5699"/>
      <c r="BT63" s="5699"/>
      <c r="BU63" s="5699"/>
      <c r="BV63" s="5699"/>
      <c r="BW63" s="5699"/>
      <c r="BX63" s="5699"/>
      <c r="BY63" s="5699"/>
      <c r="BZ63" s="5699"/>
      <c r="CA63" s="5699"/>
      <c r="CB63" s="5699"/>
      <c r="CC63" s="5699"/>
      <c r="CD63" s="5699"/>
      <c r="CE63" s="5699"/>
      <c r="CF63" s="5699"/>
      <c r="CG63" s="5699"/>
      <c r="CH63" s="5699"/>
      <c r="CI63" s="5699"/>
      <c r="CJ63" s="5699"/>
      <c r="CK63" s="5699"/>
      <c r="CL63" s="5699"/>
      <c r="CM63" s="5699"/>
      <c r="CN63" s="5699"/>
      <c r="CO63" s="5699"/>
      <c r="CP63" s="5699"/>
      <c r="CQ63" s="5699"/>
      <c r="CR63" s="5699"/>
      <c r="CS63" s="5699"/>
      <c r="CT63" s="5699"/>
      <c r="CU63" s="5699"/>
      <c r="CV63" s="5699"/>
      <c r="CW63" s="5699"/>
      <c r="CX63" s="5699"/>
      <c r="CY63" s="5699"/>
      <c r="CZ63" s="5699"/>
      <c r="DA63" s="5699"/>
      <c r="DB63" s="5699"/>
      <c r="DC63" s="5699"/>
      <c r="DD63" s="5699"/>
      <c r="DE63" s="3969"/>
      <c r="DF63" s="3385"/>
      <c r="DG63" s="3385"/>
      <c r="DH63" s="3385"/>
      <c r="DI63" s="3385"/>
      <c r="DJ63" s="3385"/>
      <c r="DK63" s="3385"/>
      <c r="DL63" s="3385"/>
      <c r="DM63" s="3385"/>
      <c r="DN63" s="3385"/>
      <c r="DO63" s="3385"/>
      <c r="DP63" s="3385"/>
      <c r="DQ63" s="3385"/>
      <c r="DR63" s="3385"/>
      <c r="DS63" s="3385"/>
      <c r="DT63" s="3385"/>
      <c r="DU63" s="3385"/>
      <c r="DV63" s="3385"/>
      <c r="DW63" s="3385"/>
      <c r="DX63" s="3385"/>
      <c r="DY63" s="3385"/>
      <c r="DZ63" s="3385"/>
    </row>
    <row r="64" spans="1:130" ht="6.75" customHeight="1">
      <c r="A64" s="4001"/>
      <c r="B64" s="4001"/>
      <c r="C64" s="4001"/>
      <c r="D64" s="4001"/>
      <c r="E64" s="4001"/>
      <c r="F64" s="4001"/>
      <c r="G64" s="4001"/>
      <c r="H64" s="4005"/>
      <c r="I64" s="4001"/>
      <c r="J64" s="4001"/>
      <c r="K64" s="4001"/>
      <c r="L64" s="4001"/>
      <c r="M64" s="4001"/>
      <c r="N64" s="4001"/>
      <c r="O64" s="4001"/>
      <c r="P64" s="4001"/>
      <c r="Q64" s="4001"/>
      <c r="R64" s="4001"/>
      <c r="S64" s="4001"/>
      <c r="T64" s="4009"/>
      <c r="U64" s="4005"/>
      <c r="V64" s="4001"/>
      <c r="W64" s="4001"/>
      <c r="X64" s="4001"/>
      <c r="Y64" s="4001"/>
      <c r="Z64" s="4001"/>
      <c r="AA64" s="4001"/>
      <c r="AB64" s="4001"/>
      <c r="AC64" s="4001"/>
      <c r="AD64" s="4001"/>
      <c r="AE64" s="4001"/>
      <c r="AF64" s="4001"/>
      <c r="AG64" s="4001"/>
      <c r="AH64" s="4001"/>
      <c r="AI64" s="4001"/>
      <c r="AJ64" s="4005"/>
      <c r="AK64" s="4005"/>
      <c r="AL64" s="4005"/>
      <c r="AM64" s="4001"/>
      <c r="AN64" s="3969"/>
      <c r="AO64" s="3969"/>
      <c r="AP64" s="3969"/>
      <c r="AQ64" s="3969"/>
      <c r="AR64" s="3969"/>
      <c r="AS64" s="4001"/>
      <c r="AT64" s="4001"/>
      <c r="AU64" s="4001"/>
      <c r="AV64" s="4001"/>
      <c r="AW64" s="4001"/>
      <c r="AX64" s="4001"/>
      <c r="AY64" s="4001"/>
      <c r="AZ64" s="4001"/>
      <c r="BA64" s="4001"/>
      <c r="BB64" s="4001"/>
      <c r="BC64" s="4001"/>
      <c r="BD64" s="3969"/>
      <c r="BE64" s="3969"/>
      <c r="BF64" s="3969"/>
      <c r="BG64" s="3969"/>
      <c r="BH64" s="3969"/>
      <c r="BI64" s="3969"/>
      <c r="BJ64" s="3969"/>
      <c r="BK64" s="3969"/>
      <c r="BL64" s="3969"/>
      <c r="BM64" s="3969"/>
      <c r="BN64" s="3969"/>
      <c r="BO64" s="3969"/>
      <c r="BP64" s="3969"/>
      <c r="BQ64" s="3969"/>
      <c r="BR64" s="3969"/>
      <c r="BS64" s="3969"/>
      <c r="BT64" s="3969"/>
      <c r="BU64" s="3969"/>
      <c r="BV64" s="3969"/>
      <c r="BW64" s="3969"/>
      <c r="BX64" s="3969"/>
      <c r="BY64" s="3969"/>
      <c r="BZ64" s="3969"/>
      <c r="CA64" s="3969"/>
      <c r="CB64" s="3969"/>
      <c r="CC64" s="3969"/>
      <c r="CD64" s="3969"/>
      <c r="CE64" s="3969"/>
      <c r="CF64" s="3969"/>
      <c r="CG64" s="3969"/>
      <c r="CH64" s="3969"/>
      <c r="CI64" s="3969"/>
      <c r="CJ64" s="3969"/>
      <c r="CK64" s="3969"/>
      <c r="CL64" s="3969"/>
      <c r="CM64" s="3969"/>
      <c r="CN64" s="3969"/>
      <c r="CO64" s="3969"/>
      <c r="CP64" s="3969"/>
      <c r="CQ64" s="3969"/>
      <c r="CR64" s="3969"/>
      <c r="CS64" s="3969"/>
      <c r="CT64" s="3969"/>
      <c r="CU64" s="3969"/>
      <c r="CV64" s="3969"/>
      <c r="CW64" s="3969"/>
      <c r="CX64" s="3969"/>
      <c r="CY64" s="3969"/>
      <c r="CZ64" s="3969"/>
      <c r="DA64" s="3969"/>
      <c r="DB64" s="3969"/>
      <c r="DC64" s="3969"/>
      <c r="DD64" s="3969"/>
      <c r="DE64" s="3969"/>
      <c r="DF64" s="3385"/>
      <c r="DG64" s="3385"/>
      <c r="DH64" s="3385"/>
      <c r="DI64" s="3385"/>
      <c r="DJ64" s="3385"/>
      <c r="DK64" s="3385"/>
      <c r="DL64" s="3385"/>
      <c r="DM64" s="3385"/>
      <c r="DN64" s="3385"/>
      <c r="DO64" s="3385"/>
      <c r="DP64" s="3385"/>
      <c r="DQ64" s="3385"/>
      <c r="DR64" s="3385"/>
      <c r="DS64" s="3385"/>
      <c r="DT64" s="3385"/>
      <c r="DU64" s="3385"/>
      <c r="DV64" s="3385"/>
      <c r="DW64" s="3385"/>
      <c r="DX64" s="3385"/>
      <c r="DY64" s="3385"/>
      <c r="DZ64" s="3385"/>
    </row>
    <row r="65" spans="1:130" ht="6.75" customHeight="1">
      <c r="A65" s="4001"/>
      <c r="B65" s="4001"/>
      <c r="C65" s="4001"/>
      <c r="D65" s="4001"/>
      <c r="E65" s="4001"/>
      <c r="F65" s="4001"/>
      <c r="G65" s="4001"/>
      <c r="H65" s="4005"/>
      <c r="I65" s="4001"/>
      <c r="J65" s="4001"/>
      <c r="K65" s="4001"/>
      <c r="L65" s="4001"/>
      <c r="M65" s="4001"/>
      <c r="N65" s="4001"/>
      <c r="O65" s="4001"/>
      <c r="P65" s="4001"/>
      <c r="Q65" s="4001"/>
      <c r="R65" s="4001"/>
      <c r="S65" s="4001"/>
      <c r="T65" s="4009"/>
      <c r="U65" s="4005"/>
      <c r="V65" s="4001"/>
      <c r="W65" s="4001"/>
      <c r="X65" s="4001"/>
      <c r="Y65" s="4001"/>
      <c r="Z65" s="4001"/>
      <c r="AA65" s="4001"/>
      <c r="AB65" s="4001"/>
      <c r="AC65" s="4001"/>
      <c r="AD65" s="4001"/>
      <c r="AE65" s="4001"/>
      <c r="AF65" s="4001"/>
      <c r="AG65" s="4001"/>
      <c r="AH65" s="4001"/>
      <c r="AI65" s="4001"/>
      <c r="AJ65" s="4001"/>
      <c r="AK65" s="4001"/>
      <c r="AL65" s="4001"/>
      <c r="AM65" s="4001"/>
      <c r="AN65" s="4030"/>
      <c r="AO65" s="4030"/>
      <c r="AP65" s="4030"/>
      <c r="AQ65" s="4030"/>
      <c r="AR65" s="4030"/>
      <c r="AS65" s="4030"/>
      <c r="AT65" s="4030"/>
      <c r="AU65" s="4030"/>
      <c r="AV65" s="4030"/>
      <c r="AW65" s="4030"/>
      <c r="AX65" s="4030"/>
      <c r="AY65" s="4030"/>
      <c r="AZ65" s="4005"/>
      <c r="BA65" s="4005"/>
      <c r="BB65" s="4005"/>
      <c r="BC65" s="4001"/>
      <c r="BD65" s="4030"/>
      <c r="BE65" s="4030"/>
      <c r="BF65" s="4030"/>
      <c r="BG65" s="4030"/>
      <c r="BH65" s="4030"/>
      <c r="BI65" s="4030"/>
      <c r="BJ65" s="4030"/>
      <c r="BK65" s="4030"/>
      <c r="BL65" s="4030"/>
      <c r="BM65" s="4030"/>
      <c r="BN65" s="4030"/>
      <c r="BO65" s="4030"/>
      <c r="BP65" s="4030"/>
      <c r="BQ65" s="4030"/>
      <c r="BR65" s="4030"/>
      <c r="BS65" s="4030"/>
      <c r="BT65" s="4030"/>
      <c r="BU65" s="4030"/>
      <c r="BV65" s="4030"/>
      <c r="BW65" s="4030"/>
      <c r="BX65" s="4030"/>
      <c r="BY65" s="4030"/>
      <c r="BZ65" s="4030"/>
      <c r="CA65" s="4030"/>
      <c r="CB65" s="4030"/>
      <c r="CC65" s="4030"/>
      <c r="CD65" s="4030"/>
      <c r="CE65" s="4030"/>
      <c r="CF65" s="4030"/>
      <c r="CG65" s="4030"/>
      <c r="CH65" s="4030"/>
      <c r="CI65" s="4030"/>
      <c r="CJ65" s="4030"/>
      <c r="CK65" s="4030"/>
      <c r="CL65" s="4030"/>
      <c r="CM65" s="4030"/>
      <c r="CN65" s="4030"/>
      <c r="CO65" s="4030"/>
      <c r="CP65" s="4030"/>
      <c r="CQ65" s="4030"/>
      <c r="CR65" s="4030"/>
      <c r="CS65" s="4030"/>
      <c r="CT65" s="4030"/>
      <c r="CU65" s="4030"/>
      <c r="CV65" s="4030"/>
      <c r="CW65" s="4030"/>
      <c r="CX65" s="4030"/>
      <c r="CY65" s="4030"/>
      <c r="CZ65" s="4030"/>
      <c r="DA65" s="4030"/>
      <c r="DB65" s="4030"/>
      <c r="DC65" s="3969"/>
      <c r="DD65" s="3969"/>
      <c r="DE65" s="3969"/>
      <c r="DF65" s="3385"/>
      <c r="DG65" s="3385"/>
      <c r="DH65" s="3385"/>
      <c r="DI65" s="3385"/>
      <c r="DJ65" s="3385"/>
      <c r="DK65" s="3385"/>
      <c r="DL65" s="3385"/>
      <c r="DM65" s="3385"/>
      <c r="DN65" s="3385"/>
      <c r="DO65" s="3385"/>
      <c r="DP65" s="3385"/>
      <c r="DQ65" s="3385"/>
      <c r="DR65" s="3385"/>
      <c r="DS65" s="3385"/>
      <c r="DT65" s="3385"/>
      <c r="DU65" s="3385"/>
      <c r="DV65" s="3385"/>
      <c r="DW65" s="3385"/>
      <c r="DX65" s="3385"/>
      <c r="DY65" s="3385"/>
      <c r="DZ65" s="3385"/>
    </row>
    <row r="66" spans="1:130" ht="6.75" customHeight="1">
      <c r="A66" s="4001"/>
      <c r="B66" s="4001"/>
      <c r="C66" s="4001"/>
      <c r="D66" s="4001"/>
      <c r="E66" s="4001"/>
      <c r="F66" s="4001"/>
      <c r="G66" s="4001"/>
      <c r="H66" s="4005"/>
      <c r="I66" s="4001"/>
      <c r="J66" s="4001"/>
      <c r="K66" s="4001"/>
      <c r="L66" s="4001"/>
      <c r="M66" s="4001"/>
      <c r="N66" s="4001"/>
      <c r="O66" s="4001"/>
      <c r="P66" s="4001"/>
      <c r="Q66" s="4001"/>
      <c r="R66" s="4001"/>
      <c r="S66" s="4001"/>
      <c r="T66" s="4009"/>
      <c r="U66" s="4005"/>
      <c r="V66" s="4001"/>
      <c r="W66" s="5699" t="s">
        <v>
3527</v>
      </c>
      <c r="X66" s="5699"/>
      <c r="Y66" s="5699"/>
      <c r="Z66" s="5699"/>
      <c r="AA66" s="5699"/>
      <c r="AB66" s="5699"/>
      <c r="AC66" s="5699"/>
      <c r="AD66" s="4001"/>
      <c r="AE66" s="4001"/>
      <c r="AF66" s="4001"/>
      <c r="AG66" s="4001"/>
      <c r="AH66" s="4001"/>
      <c r="AI66" s="4001"/>
      <c r="AJ66" s="4001"/>
      <c r="AK66" s="4001"/>
      <c r="AL66" s="4001"/>
      <c r="AM66" s="4001"/>
      <c r="AN66" s="5704" t="s">
        <v>
6685</v>
      </c>
      <c r="AO66" s="5704"/>
      <c r="AP66" s="5704"/>
      <c r="AQ66" s="5704"/>
      <c r="AR66" s="5704"/>
      <c r="AS66" s="5704"/>
      <c r="AT66" s="5704"/>
      <c r="AU66" s="5704"/>
      <c r="AV66" s="5704"/>
      <c r="AW66" s="5704"/>
      <c r="AX66" s="4030"/>
      <c r="AY66" s="4030"/>
      <c r="AZ66" s="4005"/>
      <c r="BA66" s="4005"/>
      <c r="BB66" s="4005"/>
      <c r="BC66" s="4001"/>
      <c r="BD66" s="5704" t="s">
        <v>
6686</v>
      </c>
      <c r="BE66" s="5704"/>
      <c r="BF66" s="5704"/>
      <c r="BG66" s="5704"/>
      <c r="BH66" s="5704"/>
      <c r="BI66" s="5704"/>
      <c r="BJ66" s="5704"/>
      <c r="BK66" s="5704"/>
      <c r="BL66" s="5704"/>
      <c r="BM66" s="5704"/>
      <c r="BN66" s="5704"/>
      <c r="BO66" s="5704"/>
      <c r="BP66" s="5704"/>
      <c r="BQ66" s="5704"/>
      <c r="BR66" s="5704"/>
      <c r="BS66" s="5704"/>
      <c r="BT66" s="5704"/>
      <c r="BU66" s="5704"/>
      <c r="BV66" s="5704"/>
      <c r="BW66" s="5704"/>
      <c r="BX66" s="5704"/>
      <c r="BY66" s="5704"/>
      <c r="BZ66" s="5704"/>
      <c r="CA66" s="5704"/>
      <c r="CB66" s="5704"/>
      <c r="CC66" s="5704"/>
      <c r="CD66" s="5704"/>
      <c r="CE66" s="5704"/>
      <c r="CF66" s="5704"/>
      <c r="CG66" s="5704"/>
      <c r="CH66" s="5704"/>
      <c r="CI66" s="5704"/>
      <c r="CJ66" s="5704"/>
      <c r="CK66" s="5704"/>
      <c r="CL66" s="5704"/>
      <c r="CM66" s="5704"/>
      <c r="CN66" s="5704"/>
      <c r="CO66" s="5704"/>
      <c r="CP66" s="5704"/>
      <c r="CQ66" s="5704"/>
      <c r="CR66" s="5704"/>
      <c r="CS66" s="5704"/>
      <c r="CT66" s="5704"/>
      <c r="CU66" s="5704"/>
      <c r="CV66" s="5704"/>
      <c r="CW66" s="5704"/>
      <c r="CX66" s="5704"/>
      <c r="CY66" s="5704"/>
      <c r="CZ66" s="5704"/>
      <c r="DA66" s="5704"/>
      <c r="DB66" s="5704"/>
      <c r="DC66" s="5704"/>
      <c r="DD66" s="5704"/>
      <c r="DE66" s="3969"/>
      <c r="DF66" s="3385"/>
      <c r="DG66" s="3385"/>
      <c r="DH66" s="3385"/>
      <c r="DI66" s="3385"/>
      <c r="DJ66" s="3385"/>
      <c r="DK66" s="3385"/>
      <c r="DL66" s="3385"/>
      <c r="DM66" s="3385"/>
      <c r="DN66" s="3385"/>
      <c r="DO66" s="3385"/>
      <c r="DP66" s="3385"/>
      <c r="DQ66" s="3385"/>
      <c r="DR66" s="3385"/>
      <c r="DS66" s="3385"/>
      <c r="DT66" s="3385"/>
      <c r="DU66" s="3385"/>
      <c r="DV66" s="3385"/>
      <c r="DW66" s="3385"/>
      <c r="DX66" s="3385"/>
      <c r="DY66" s="3385"/>
      <c r="DZ66" s="3385"/>
    </row>
    <row r="67" spans="1:130" ht="6.75" customHeight="1">
      <c r="A67" s="4001"/>
      <c r="B67" s="4001"/>
      <c r="C67" s="4001"/>
      <c r="D67" s="4001"/>
      <c r="E67" s="4001"/>
      <c r="F67" s="4001"/>
      <c r="G67" s="4001"/>
      <c r="H67" s="4005"/>
      <c r="I67" s="4001"/>
      <c r="J67" s="4001"/>
      <c r="K67" s="4001"/>
      <c r="L67" s="4001"/>
      <c r="M67" s="4001"/>
      <c r="N67" s="4001"/>
      <c r="O67" s="4001"/>
      <c r="P67" s="4001"/>
      <c r="Q67" s="4001"/>
      <c r="R67" s="4001"/>
      <c r="S67" s="4001"/>
      <c r="T67" s="4010"/>
      <c r="U67" s="4008"/>
      <c r="V67" s="4008"/>
      <c r="W67" s="5699"/>
      <c r="X67" s="5699"/>
      <c r="Y67" s="5699"/>
      <c r="Z67" s="5699"/>
      <c r="AA67" s="5699"/>
      <c r="AB67" s="5699"/>
      <c r="AC67" s="5699"/>
      <c r="AD67" s="4008"/>
      <c r="AE67" s="4008"/>
      <c r="AF67" s="4008"/>
      <c r="AG67" s="4008"/>
      <c r="AH67" s="4008"/>
      <c r="AI67" s="4008"/>
      <c r="AJ67" s="4008"/>
      <c r="AK67" s="4010"/>
      <c r="AL67" s="4008"/>
      <c r="AM67" s="4001"/>
      <c r="AN67" s="5704"/>
      <c r="AO67" s="5704"/>
      <c r="AP67" s="5704"/>
      <c r="AQ67" s="5704"/>
      <c r="AR67" s="5704"/>
      <c r="AS67" s="5704"/>
      <c r="AT67" s="5704"/>
      <c r="AU67" s="5704"/>
      <c r="AV67" s="5704"/>
      <c r="AW67" s="5704"/>
      <c r="AX67" s="4032"/>
      <c r="AY67" s="4032"/>
      <c r="AZ67" s="4008"/>
      <c r="BA67" s="4008"/>
      <c r="BB67" s="4008"/>
      <c r="BC67" s="4001"/>
      <c r="BD67" s="5704"/>
      <c r="BE67" s="5704"/>
      <c r="BF67" s="5704"/>
      <c r="BG67" s="5704"/>
      <c r="BH67" s="5704"/>
      <c r="BI67" s="5704"/>
      <c r="BJ67" s="5704"/>
      <c r="BK67" s="5704"/>
      <c r="BL67" s="5704"/>
      <c r="BM67" s="5704"/>
      <c r="BN67" s="5704"/>
      <c r="BO67" s="5704"/>
      <c r="BP67" s="5704"/>
      <c r="BQ67" s="5704"/>
      <c r="BR67" s="5704"/>
      <c r="BS67" s="5704"/>
      <c r="BT67" s="5704"/>
      <c r="BU67" s="5704"/>
      <c r="BV67" s="5704"/>
      <c r="BW67" s="5704"/>
      <c r="BX67" s="5704"/>
      <c r="BY67" s="5704"/>
      <c r="BZ67" s="5704"/>
      <c r="CA67" s="5704"/>
      <c r="CB67" s="5704"/>
      <c r="CC67" s="5704"/>
      <c r="CD67" s="5704"/>
      <c r="CE67" s="5704"/>
      <c r="CF67" s="5704"/>
      <c r="CG67" s="5704"/>
      <c r="CH67" s="5704"/>
      <c r="CI67" s="5704"/>
      <c r="CJ67" s="5704"/>
      <c r="CK67" s="5704"/>
      <c r="CL67" s="5704"/>
      <c r="CM67" s="5704"/>
      <c r="CN67" s="5704"/>
      <c r="CO67" s="5704"/>
      <c r="CP67" s="5704"/>
      <c r="CQ67" s="5704"/>
      <c r="CR67" s="5704"/>
      <c r="CS67" s="5704"/>
      <c r="CT67" s="5704"/>
      <c r="CU67" s="5704"/>
      <c r="CV67" s="5704"/>
      <c r="CW67" s="5704"/>
      <c r="CX67" s="5704"/>
      <c r="CY67" s="5704"/>
      <c r="CZ67" s="5704"/>
      <c r="DA67" s="5704"/>
      <c r="DB67" s="5704"/>
      <c r="DC67" s="5704"/>
      <c r="DD67" s="5704"/>
      <c r="DE67" s="3969"/>
      <c r="DF67" s="3385"/>
      <c r="DG67" s="3385"/>
      <c r="DH67" s="3385"/>
      <c r="DI67" s="3385"/>
      <c r="DJ67" s="3385"/>
      <c r="DK67" s="3385"/>
      <c r="DL67" s="3385"/>
      <c r="DM67" s="3385"/>
      <c r="DN67" s="3385"/>
      <c r="DO67" s="3385"/>
      <c r="DP67" s="3385"/>
      <c r="DQ67" s="3385"/>
      <c r="DR67" s="3385"/>
      <c r="DS67" s="3385"/>
      <c r="DT67" s="3385"/>
      <c r="DU67" s="3385"/>
      <c r="DV67" s="3385"/>
      <c r="DW67" s="3385"/>
      <c r="DX67" s="3385"/>
      <c r="DY67" s="3385"/>
      <c r="DZ67" s="3385"/>
    </row>
    <row r="68" spans="1:130" ht="6.75" customHeight="1">
      <c r="A68" s="4001"/>
      <c r="B68" s="4001"/>
      <c r="C68" s="4001"/>
      <c r="D68" s="4001"/>
      <c r="E68" s="4001"/>
      <c r="F68" s="4001"/>
      <c r="G68" s="4001"/>
      <c r="H68" s="4005"/>
      <c r="I68" s="4001"/>
      <c r="J68" s="4001"/>
      <c r="K68" s="4001"/>
      <c r="L68" s="4001"/>
      <c r="M68" s="4001"/>
      <c r="N68" s="4001"/>
      <c r="O68" s="4001"/>
      <c r="P68" s="4001"/>
      <c r="Q68" s="4001"/>
      <c r="R68" s="4001"/>
      <c r="S68" s="4001"/>
      <c r="T68" s="4009"/>
      <c r="U68" s="4005"/>
      <c r="V68" s="4005"/>
      <c r="W68" s="4013"/>
      <c r="X68" s="4013"/>
      <c r="Y68" s="4013"/>
      <c r="Z68" s="4013"/>
      <c r="AA68" s="4013"/>
      <c r="AB68" s="4013"/>
      <c r="AC68" s="4013"/>
      <c r="AD68" s="4005"/>
      <c r="AE68" s="4005"/>
      <c r="AF68" s="4005"/>
      <c r="AG68" s="4005"/>
      <c r="AH68" s="4005"/>
      <c r="AI68" s="4005"/>
      <c r="AJ68" s="4005"/>
      <c r="AK68" s="4009"/>
      <c r="AL68" s="4005"/>
      <c r="AM68" s="4001"/>
      <c r="AN68" s="4033"/>
      <c r="AO68" s="4033"/>
      <c r="AP68" s="4033"/>
      <c r="AQ68" s="4033"/>
      <c r="AR68" s="4033"/>
      <c r="AS68" s="4033"/>
      <c r="AT68" s="4033"/>
      <c r="AU68" s="4033"/>
      <c r="AV68" s="4033"/>
      <c r="AW68" s="4033"/>
      <c r="AX68" s="4034"/>
      <c r="AY68" s="4034"/>
      <c r="AZ68" s="4005"/>
      <c r="BA68" s="4005"/>
      <c r="BB68" s="4005"/>
      <c r="BC68" s="4001"/>
      <c r="BD68" s="4033"/>
      <c r="BE68" s="4033"/>
      <c r="BF68" s="4033"/>
      <c r="BG68" s="4033"/>
      <c r="BH68" s="4033"/>
      <c r="BI68" s="4033"/>
      <c r="BJ68" s="4033"/>
      <c r="BK68" s="4033"/>
      <c r="BL68" s="4033"/>
      <c r="BM68" s="4033"/>
      <c r="BN68" s="4033"/>
      <c r="BO68" s="4033"/>
      <c r="BP68" s="4033"/>
      <c r="BQ68" s="4033"/>
      <c r="BR68" s="4033"/>
      <c r="BS68" s="4033"/>
      <c r="BT68" s="4033"/>
      <c r="BU68" s="4033"/>
      <c r="BV68" s="4033"/>
      <c r="BW68" s="4033"/>
      <c r="BX68" s="4033"/>
      <c r="BY68" s="4033"/>
      <c r="BZ68" s="4033"/>
      <c r="CA68" s="4033"/>
      <c r="CB68" s="4033"/>
      <c r="CC68" s="4033"/>
      <c r="CD68" s="4033"/>
      <c r="CE68" s="4033"/>
      <c r="CF68" s="4033"/>
      <c r="CG68" s="4033"/>
      <c r="CH68" s="4033"/>
      <c r="CI68" s="4033"/>
      <c r="CJ68" s="4033"/>
      <c r="CK68" s="4033"/>
      <c r="CL68" s="4033"/>
      <c r="CM68" s="4033"/>
      <c r="CN68" s="4033"/>
      <c r="CO68" s="4033"/>
      <c r="CP68" s="4033"/>
      <c r="CQ68" s="4033"/>
      <c r="CR68" s="4033"/>
      <c r="CS68" s="4033"/>
      <c r="CT68" s="4033"/>
      <c r="CU68" s="4033"/>
      <c r="CV68" s="4033"/>
      <c r="CW68" s="4033"/>
      <c r="CX68" s="4033"/>
      <c r="CY68" s="4033"/>
      <c r="CZ68" s="4033"/>
      <c r="DA68" s="4033"/>
      <c r="DB68" s="4033"/>
      <c r="DC68" s="4033"/>
      <c r="DD68" s="4033"/>
      <c r="DE68" s="3969"/>
      <c r="DF68" s="3385"/>
      <c r="DG68" s="3385"/>
      <c r="DH68" s="3385"/>
      <c r="DI68" s="3385"/>
      <c r="DJ68" s="3385"/>
      <c r="DK68" s="3385"/>
      <c r="DL68" s="3385"/>
      <c r="DM68" s="3385"/>
      <c r="DN68" s="3385"/>
      <c r="DO68" s="3385"/>
      <c r="DP68" s="3385"/>
      <c r="DQ68" s="3385"/>
      <c r="DR68" s="3385"/>
      <c r="DS68" s="3385"/>
      <c r="DT68" s="3385"/>
      <c r="DU68" s="3385"/>
      <c r="DV68" s="3385"/>
      <c r="DW68" s="3385"/>
      <c r="DX68" s="3385"/>
      <c r="DY68" s="3385"/>
      <c r="DZ68" s="3385"/>
    </row>
    <row r="69" spans="1:130" ht="6.75" customHeight="1">
      <c r="A69" s="4001"/>
      <c r="B69" s="4001"/>
      <c r="C69" s="4001"/>
      <c r="D69" s="4001"/>
      <c r="E69" s="4001"/>
      <c r="F69" s="4001"/>
      <c r="G69" s="4001"/>
      <c r="H69" s="4005"/>
      <c r="I69" s="4001"/>
      <c r="J69" s="4001"/>
      <c r="K69" s="4001"/>
      <c r="L69" s="4001"/>
      <c r="M69" s="4001"/>
      <c r="N69" s="4001"/>
      <c r="O69" s="4001"/>
      <c r="P69" s="4001"/>
      <c r="Q69" s="4001"/>
      <c r="R69" s="4001"/>
      <c r="S69" s="4001"/>
      <c r="T69" s="4009"/>
      <c r="U69" s="4005"/>
      <c r="V69" s="4005"/>
      <c r="W69" s="4013"/>
      <c r="X69" s="4013"/>
      <c r="Y69" s="4013"/>
      <c r="Z69" s="4013"/>
      <c r="AA69" s="4013"/>
      <c r="AB69" s="4013"/>
      <c r="AC69" s="4013"/>
      <c r="AD69" s="4005"/>
      <c r="AE69" s="4005"/>
      <c r="AF69" s="4005"/>
      <c r="AG69" s="4005"/>
      <c r="AH69" s="4005"/>
      <c r="AI69" s="4005"/>
      <c r="AJ69" s="4005"/>
      <c r="AK69" s="4009"/>
      <c r="AL69" s="4005"/>
      <c r="AM69" s="4001"/>
      <c r="AN69" s="5699" t="s">
        <v>
6687</v>
      </c>
      <c r="AO69" s="5699"/>
      <c r="AP69" s="5699"/>
      <c r="AQ69" s="5699"/>
      <c r="AR69" s="5699"/>
      <c r="AS69" s="5699"/>
      <c r="AT69" s="5699"/>
      <c r="AU69" s="5699"/>
      <c r="AV69" s="5699"/>
      <c r="AW69" s="5699"/>
      <c r="AX69" s="5699"/>
      <c r="AY69" s="5699"/>
      <c r="AZ69" s="5699"/>
      <c r="BA69" s="5699"/>
      <c r="BB69" s="5699"/>
      <c r="BC69" s="5699"/>
      <c r="BD69" s="5699"/>
      <c r="BE69" s="5699"/>
      <c r="BF69" s="5699"/>
      <c r="BG69" s="5699"/>
      <c r="BH69" s="4033"/>
      <c r="BI69" s="4033"/>
      <c r="BJ69" s="4033"/>
      <c r="BK69" s="4033"/>
      <c r="BL69" s="4033"/>
      <c r="BM69" s="4033"/>
      <c r="BN69" s="4033"/>
      <c r="BO69" s="4033"/>
      <c r="BP69" s="4033"/>
      <c r="BQ69" s="4033"/>
      <c r="BR69" s="4033"/>
      <c r="BS69" s="4033"/>
      <c r="BT69" s="4033"/>
      <c r="BU69" s="4033"/>
      <c r="BV69" s="4033"/>
      <c r="BW69" s="4033"/>
      <c r="BX69" s="4033"/>
      <c r="BY69" s="4033"/>
      <c r="BZ69" s="4033"/>
      <c r="CA69" s="4033"/>
      <c r="CB69" s="4033"/>
      <c r="CC69" s="4033"/>
      <c r="CD69" s="4033"/>
      <c r="CE69" s="4033"/>
      <c r="CF69" s="4033"/>
      <c r="CG69" s="4033"/>
      <c r="CH69" s="4033"/>
      <c r="CI69" s="4033"/>
      <c r="CJ69" s="4033"/>
      <c r="CK69" s="4033"/>
      <c r="CL69" s="4033"/>
      <c r="CM69" s="4033"/>
      <c r="CN69" s="4033"/>
      <c r="CO69" s="4033"/>
      <c r="CP69" s="4033"/>
      <c r="CQ69" s="4033"/>
      <c r="CR69" s="4033"/>
      <c r="CS69" s="4033"/>
      <c r="CT69" s="4033"/>
      <c r="CU69" s="4033"/>
      <c r="CV69" s="4033"/>
      <c r="CW69" s="4033"/>
      <c r="CX69" s="4033"/>
      <c r="CY69" s="4033"/>
      <c r="CZ69" s="4033"/>
      <c r="DA69" s="4033"/>
      <c r="DB69" s="4033"/>
      <c r="DC69" s="4033"/>
      <c r="DD69" s="4033"/>
      <c r="DE69" s="3969"/>
      <c r="DF69" s="3385"/>
      <c r="DG69" s="3385"/>
      <c r="DH69" s="3385"/>
      <c r="DI69" s="3385"/>
      <c r="DJ69" s="3385"/>
      <c r="DK69" s="3385"/>
      <c r="DL69" s="3385"/>
      <c r="DM69" s="3385"/>
      <c r="DN69" s="3385"/>
      <c r="DO69" s="3385"/>
      <c r="DP69" s="3385"/>
      <c r="DQ69" s="3385"/>
      <c r="DR69" s="3385"/>
      <c r="DS69" s="3385"/>
      <c r="DT69" s="3385"/>
      <c r="DU69" s="3385"/>
      <c r="DV69" s="3385"/>
      <c r="DW69" s="3385"/>
      <c r="DX69" s="3385"/>
      <c r="DY69" s="3385"/>
      <c r="DZ69" s="3385"/>
    </row>
    <row r="70" spans="1:130" ht="6.75" customHeight="1">
      <c r="A70" s="4001"/>
      <c r="B70" s="4001"/>
      <c r="C70" s="4001"/>
      <c r="D70" s="4001"/>
      <c r="E70" s="4001"/>
      <c r="F70" s="4001"/>
      <c r="G70" s="4001"/>
      <c r="H70" s="4005"/>
      <c r="I70" s="4001"/>
      <c r="J70" s="4001"/>
      <c r="K70" s="4001"/>
      <c r="L70" s="4001"/>
      <c r="M70" s="4001"/>
      <c r="N70" s="4001"/>
      <c r="O70" s="4001"/>
      <c r="P70" s="4001"/>
      <c r="Q70" s="4001"/>
      <c r="R70" s="4001"/>
      <c r="S70" s="4001"/>
      <c r="T70" s="4009"/>
      <c r="U70" s="4005"/>
      <c r="V70" s="4005"/>
      <c r="W70" s="4013"/>
      <c r="X70" s="4013"/>
      <c r="Y70" s="4013"/>
      <c r="Z70" s="4013"/>
      <c r="AA70" s="4013"/>
      <c r="AB70" s="4013"/>
      <c r="AC70" s="4013"/>
      <c r="AD70" s="4005"/>
      <c r="AE70" s="4005"/>
      <c r="AF70" s="4005"/>
      <c r="AG70" s="4005"/>
      <c r="AH70" s="4005"/>
      <c r="AI70" s="4005"/>
      <c r="AJ70" s="4005"/>
      <c r="AK70" s="4010"/>
      <c r="AL70" s="4008"/>
      <c r="AM70" s="4001"/>
      <c r="AN70" s="5699"/>
      <c r="AO70" s="5699"/>
      <c r="AP70" s="5699"/>
      <c r="AQ70" s="5699"/>
      <c r="AR70" s="5699"/>
      <c r="AS70" s="5699"/>
      <c r="AT70" s="5699"/>
      <c r="AU70" s="5699"/>
      <c r="AV70" s="5699"/>
      <c r="AW70" s="5699"/>
      <c r="AX70" s="5699"/>
      <c r="AY70" s="5699"/>
      <c r="AZ70" s="5699"/>
      <c r="BA70" s="5699"/>
      <c r="BB70" s="5699"/>
      <c r="BC70" s="5699"/>
      <c r="BD70" s="5699"/>
      <c r="BE70" s="5699"/>
      <c r="BF70" s="5699"/>
      <c r="BG70" s="5699"/>
      <c r="BH70" s="4033"/>
      <c r="BI70" s="4033"/>
      <c r="BJ70" s="4033"/>
      <c r="BK70" s="4033"/>
      <c r="BL70" s="4033"/>
      <c r="BM70" s="4033"/>
      <c r="BN70" s="4033"/>
      <c r="BO70" s="4033"/>
      <c r="BP70" s="4033"/>
      <c r="BQ70" s="4033"/>
      <c r="BR70" s="4033"/>
      <c r="BS70" s="4033"/>
      <c r="BT70" s="4033"/>
      <c r="BU70" s="4033"/>
      <c r="BV70" s="4033"/>
      <c r="BW70" s="4033"/>
      <c r="BX70" s="4033"/>
      <c r="BY70" s="4033"/>
      <c r="BZ70" s="4033"/>
      <c r="CA70" s="4033"/>
      <c r="CB70" s="4033"/>
      <c r="CC70" s="4033"/>
      <c r="CD70" s="4033"/>
      <c r="CE70" s="4033"/>
      <c r="CF70" s="4033"/>
      <c r="CG70" s="4033"/>
      <c r="CH70" s="4033"/>
      <c r="CI70" s="4033"/>
      <c r="CJ70" s="4033"/>
      <c r="CK70" s="4033"/>
      <c r="CL70" s="4033"/>
      <c r="CM70" s="4033"/>
      <c r="CN70" s="4033"/>
      <c r="CO70" s="4033"/>
      <c r="CP70" s="4033"/>
      <c r="CQ70" s="4033"/>
      <c r="CR70" s="4033"/>
      <c r="CS70" s="4033"/>
      <c r="CT70" s="4033"/>
      <c r="CU70" s="4033"/>
      <c r="CV70" s="4033"/>
      <c r="CW70" s="4033"/>
      <c r="CX70" s="4033"/>
      <c r="CY70" s="4033"/>
      <c r="CZ70" s="4033"/>
      <c r="DA70" s="4033"/>
      <c r="DB70" s="4033"/>
      <c r="DC70" s="4033"/>
      <c r="DD70" s="4033"/>
      <c r="DE70" s="3969"/>
      <c r="DF70" s="3385"/>
      <c r="DG70" s="3385"/>
      <c r="DH70" s="3385"/>
      <c r="DI70" s="3385"/>
      <c r="DJ70" s="3385"/>
      <c r="DK70" s="3385"/>
      <c r="DL70" s="3385"/>
      <c r="DM70" s="3385"/>
      <c r="DN70" s="3385"/>
      <c r="DO70" s="3385"/>
      <c r="DP70" s="3385"/>
      <c r="DQ70" s="3385"/>
      <c r="DR70" s="3385"/>
      <c r="DS70" s="3385"/>
      <c r="DT70" s="3385"/>
      <c r="DU70" s="3385"/>
      <c r="DV70" s="3385"/>
      <c r="DW70" s="3385"/>
      <c r="DX70" s="3385"/>
      <c r="DY70" s="3385"/>
      <c r="DZ70" s="3385"/>
    </row>
    <row r="71" spans="1:130" ht="6.75" customHeight="1">
      <c r="A71" s="4001"/>
      <c r="B71" s="4001"/>
      <c r="C71" s="4001"/>
      <c r="D71" s="4001"/>
      <c r="E71" s="4001"/>
      <c r="F71" s="4001"/>
      <c r="G71" s="4001"/>
      <c r="H71" s="4005"/>
      <c r="I71" s="4001"/>
      <c r="J71" s="4001"/>
      <c r="K71" s="4001"/>
      <c r="L71" s="4001"/>
      <c r="M71" s="4001"/>
      <c r="N71" s="4001"/>
      <c r="O71" s="4001"/>
      <c r="P71" s="4001"/>
      <c r="Q71" s="4001"/>
      <c r="R71" s="4001"/>
      <c r="S71" s="4001"/>
      <c r="T71" s="4009"/>
      <c r="U71" s="4005"/>
      <c r="V71" s="4001"/>
      <c r="W71" s="4001"/>
      <c r="X71" s="4001"/>
      <c r="Y71" s="4001"/>
      <c r="Z71" s="4001"/>
      <c r="AA71" s="4001"/>
      <c r="AB71" s="4001"/>
      <c r="AC71" s="4001"/>
      <c r="AD71" s="4001"/>
      <c r="AE71" s="4001"/>
      <c r="AF71" s="4001"/>
      <c r="AG71" s="4001"/>
      <c r="AH71" s="4001"/>
      <c r="AI71" s="4001"/>
      <c r="AJ71" s="4001"/>
      <c r="AK71" s="4009"/>
      <c r="AL71" s="4005"/>
      <c r="AM71" s="4001"/>
      <c r="AN71" s="4030"/>
      <c r="AO71" s="4030"/>
      <c r="AP71" s="4030"/>
      <c r="AQ71" s="4030"/>
      <c r="AR71" s="4030"/>
      <c r="AS71" s="4030"/>
      <c r="AT71" s="4030"/>
      <c r="AU71" s="4030"/>
      <c r="AV71" s="4030"/>
      <c r="AW71" s="4030"/>
      <c r="AX71" s="4030"/>
      <c r="AY71" s="4030"/>
      <c r="AZ71" s="4005"/>
      <c r="BA71" s="4005"/>
      <c r="BB71" s="4005"/>
      <c r="BC71" s="4001"/>
      <c r="BD71" s="4030"/>
      <c r="BE71" s="4030"/>
      <c r="BF71" s="4030"/>
      <c r="BG71" s="4030"/>
      <c r="BH71" s="4030"/>
      <c r="BI71" s="4030"/>
      <c r="BJ71" s="4030"/>
      <c r="BK71" s="4030"/>
      <c r="BL71" s="4030"/>
      <c r="BM71" s="4030"/>
      <c r="BN71" s="4030"/>
      <c r="BO71" s="4030"/>
      <c r="BP71" s="4030"/>
      <c r="BQ71" s="4030"/>
      <c r="BR71" s="4030"/>
      <c r="BS71" s="4030"/>
      <c r="BT71" s="4030"/>
      <c r="BU71" s="4030"/>
      <c r="BV71" s="4030"/>
      <c r="BW71" s="4030"/>
      <c r="BX71" s="4030"/>
      <c r="BY71" s="4030"/>
      <c r="BZ71" s="4030"/>
      <c r="CA71" s="4030"/>
      <c r="CB71" s="4030"/>
      <c r="CC71" s="4030"/>
      <c r="CD71" s="4030"/>
      <c r="CE71" s="4030"/>
      <c r="CF71" s="4030"/>
      <c r="CG71" s="4030"/>
      <c r="CH71" s="4030"/>
      <c r="CI71" s="4030"/>
      <c r="CJ71" s="4030"/>
      <c r="CK71" s="4030"/>
      <c r="CL71" s="4030"/>
      <c r="CM71" s="4030"/>
      <c r="CN71" s="4030"/>
      <c r="CO71" s="4030"/>
      <c r="CP71" s="4030"/>
      <c r="CQ71" s="4030"/>
      <c r="CR71" s="4030"/>
      <c r="CS71" s="4030"/>
      <c r="CT71" s="4030"/>
      <c r="CU71" s="4030"/>
      <c r="CV71" s="4030"/>
      <c r="CW71" s="4030"/>
      <c r="CX71" s="4030"/>
      <c r="CY71" s="4030"/>
      <c r="CZ71" s="4030"/>
      <c r="DA71" s="4030"/>
      <c r="DB71" s="4030"/>
      <c r="DC71" s="3969"/>
      <c r="DD71" s="3969"/>
      <c r="DE71" s="3969"/>
      <c r="DF71" s="3385"/>
      <c r="DG71" s="3385"/>
      <c r="DH71" s="3385"/>
      <c r="DI71" s="3385"/>
      <c r="DJ71" s="3385"/>
      <c r="DK71" s="3385"/>
      <c r="DL71" s="3385"/>
      <c r="DM71" s="3385"/>
      <c r="DN71" s="3385"/>
      <c r="DO71" s="3385"/>
      <c r="DP71" s="3385"/>
      <c r="DQ71" s="3385"/>
      <c r="DR71" s="3385"/>
      <c r="DS71" s="3385"/>
      <c r="DT71" s="3385"/>
      <c r="DU71" s="3385"/>
      <c r="DV71" s="3385"/>
      <c r="DW71" s="3385"/>
      <c r="DX71" s="3385"/>
      <c r="DY71" s="3385"/>
      <c r="DZ71" s="3385"/>
    </row>
    <row r="72" spans="1:130" ht="6.75" customHeight="1">
      <c r="A72" s="4001"/>
      <c r="B72" s="4001"/>
      <c r="C72" s="4001"/>
      <c r="D72" s="4001"/>
      <c r="E72" s="4001"/>
      <c r="F72" s="4001"/>
      <c r="G72" s="4001"/>
      <c r="H72" s="4005"/>
      <c r="I72" s="4001"/>
      <c r="J72" s="4001"/>
      <c r="K72" s="4001"/>
      <c r="L72" s="4001"/>
      <c r="M72" s="4001"/>
      <c r="N72" s="4001"/>
      <c r="O72" s="4001"/>
      <c r="P72" s="4001"/>
      <c r="Q72" s="4001"/>
      <c r="R72" s="4001"/>
      <c r="S72" s="4001"/>
      <c r="T72" s="4009"/>
      <c r="U72" s="4005"/>
      <c r="V72" s="4001"/>
      <c r="W72" s="4001"/>
      <c r="X72" s="4001"/>
      <c r="Y72" s="4001"/>
      <c r="Z72" s="4001"/>
      <c r="AA72" s="4001"/>
      <c r="AB72" s="4001"/>
      <c r="AC72" s="4001"/>
      <c r="AD72" s="4001"/>
      <c r="AE72" s="4001"/>
      <c r="AF72" s="4001"/>
      <c r="AG72" s="4001"/>
      <c r="AH72" s="4001"/>
      <c r="AI72" s="4001"/>
      <c r="AJ72" s="4001"/>
      <c r="AK72" s="4009"/>
      <c r="AL72" s="4005"/>
      <c r="AM72" s="4001"/>
      <c r="AN72" s="5699" t="s">
        <v>
6688</v>
      </c>
      <c r="AO72" s="5699"/>
      <c r="AP72" s="5699"/>
      <c r="AQ72" s="5699"/>
      <c r="AR72" s="5699"/>
      <c r="AS72" s="5699"/>
      <c r="AT72" s="5699"/>
      <c r="AU72" s="4030"/>
      <c r="AV72" s="4030"/>
      <c r="AW72" s="4030"/>
      <c r="AX72" s="4030"/>
      <c r="AY72" s="4030"/>
      <c r="AZ72" s="4005"/>
      <c r="BA72" s="4005"/>
      <c r="BB72" s="4005"/>
      <c r="BC72" s="4001"/>
      <c r="BD72" s="5704" t="s">
        <v>
6689</v>
      </c>
      <c r="BE72" s="5704"/>
      <c r="BF72" s="5704"/>
      <c r="BG72" s="5704"/>
      <c r="BH72" s="5704"/>
      <c r="BI72" s="5704"/>
      <c r="BJ72" s="5704"/>
      <c r="BK72" s="5704"/>
      <c r="BL72" s="5704"/>
      <c r="BM72" s="5704"/>
      <c r="BN72" s="5704"/>
      <c r="BO72" s="5704"/>
      <c r="BP72" s="5704"/>
      <c r="BQ72" s="5704"/>
      <c r="BR72" s="5704"/>
      <c r="BS72" s="5704"/>
      <c r="BT72" s="5704"/>
      <c r="BU72" s="5704"/>
      <c r="BV72" s="5704"/>
      <c r="BW72" s="5704"/>
      <c r="BX72" s="5704"/>
      <c r="BY72" s="5704"/>
      <c r="BZ72" s="5704"/>
      <c r="CA72" s="5704"/>
      <c r="CB72" s="5704"/>
      <c r="CC72" s="5704"/>
      <c r="CD72" s="5704"/>
      <c r="CE72" s="5704"/>
      <c r="CF72" s="5704"/>
      <c r="CG72" s="5704"/>
      <c r="CH72" s="5704"/>
      <c r="CI72" s="5704"/>
      <c r="CJ72" s="5704"/>
      <c r="CK72" s="5704"/>
      <c r="CL72" s="5704"/>
      <c r="CM72" s="5704"/>
      <c r="CN72" s="5704"/>
      <c r="CO72" s="5704"/>
      <c r="CP72" s="5704"/>
      <c r="CQ72" s="5704"/>
      <c r="CR72" s="5704"/>
      <c r="CS72" s="5704"/>
      <c r="CT72" s="5704"/>
      <c r="CU72" s="5704"/>
      <c r="CV72" s="5704"/>
      <c r="CW72" s="5704"/>
      <c r="CX72" s="5704"/>
      <c r="CY72" s="5704"/>
      <c r="CZ72" s="5704"/>
      <c r="DA72" s="5704"/>
      <c r="DB72" s="5704"/>
      <c r="DC72" s="5704"/>
      <c r="DD72" s="5704"/>
      <c r="DE72" s="3969"/>
      <c r="DF72" s="3385"/>
      <c r="DG72" s="3385"/>
      <c r="DH72" s="3385"/>
      <c r="DI72" s="3385"/>
      <c r="DJ72" s="3385"/>
      <c r="DK72" s="3385"/>
      <c r="DL72" s="3385"/>
      <c r="DM72" s="3385"/>
      <c r="DN72" s="3385"/>
      <c r="DO72" s="3385"/>
      <c r="DP72" s="3385"/>
      <c r="DQ72" s="3385"/>
      <c r="DR72" s="3385"/>
      <c r="DS72" s="3385"/>
      <c r="DT72" s="3385"/>
      <c r="DU72" s="3385"/>
      <c r="DV72" s="3385"/>
      <c r="DW72" s="3385"/>
      <c r="DX72" s="3385"/>
      <c r="DY72" s="3385"/>
      <c r="DZ72" s="3385"/>
    </row>
    <row r="73" spans="1:130" ht="6.75" customHeight="1">
      <c r="A73" s="4001"/>
      <c r="B73" s="4001"/>
      <c r="C73" s="4001"/>
      <c r="D73" s="4001"/>
      <c r="E73" s="4001"/>
      <c r="F73" s="4001"/>
      <c r="G73" s="4001"/>
      <c r="H73" s="4005"/>
      <c r="I73" s="4001"/>
      <c r="J73" s="4001"/>
      <c r="K73" s="4001"/>
      <c r="L73" s="4001"/>
      <c r="M73" s="4001"/>
      <c r="N73" s="4001"/>
      <c r="O73" s="4001"/>
      <c r="P73" s="4001"/>
      <c r="Q73" s="4001"/>
      <c r="R73" s="4001"/>
      <c r="S73" s="4001"/>
      <c r="T73" s="4009"/>
      <c r="U73" s="4005"/>
      <c r="V73" s="4001"/>
      <c r="W73" s="4001"/>
      <c r="X73" s="4001"/>
      <c r="Y73" s="4001"/>
      <c r="Z73" s="4001"/>
      <c r="AA73" s="4001"/>
      <c r="AB73" s="4001"/>
      <c r="AC73" s="4001"/>
      <c r="AD73" s="4001"/>
      <c r="AE73" s="4001"/>
      <c r="AF73" s="4001"/>
      <c r="AG73" s="4001"/>
      <c r="AH73" s="4001"/>
      <c r="AI73" s="4001"/>
      <c r="AJ73" s="4001"/>
      <c r="AK73" s="4010"/>
      <c r="AL73" s="4008"/>
      <c r="AM73" s="4001"/>
      <c r="AN73" s="5699"/>
      <c r="AO73" s="5699"/>
      <c r="AP73" s="5699"/>
      <c r="AQ73" s="5699"/>
      <c r="AR73" s="5699"/>
      <c r="AS73" s="5699"/>
      <c r="AT73" s="5699"/>
      <c r="AU73" s="4032"/>
      <c r="AV73" s="4032"/>
      <c r="AW73" s="4032"/>
      <c r="AX73" s="4032"/>
      <c r="AY73" s="4032"/>
      <c r="AZ73" s="4008"/>
      <c r="BA73" s="4008"/>
      <c r="BB73" s="4008"/>
      <c r="BC73" s="4001"/>
      <c r="BD73" s="5704"/>
      <c r="BE73" s="5704"/>
      <c r="BF73" s="5704"/>
      <c r="BG73" s="5704"/>
      <c r="BH73" s="5704"/>
      <c r="BI73" s="5704"/>
      <c r="BJ73" s="5704"/>
      <c r="BK73" s="5704"/>
      <c r="BL73" s="5704"/>
      <c r="BM73" s="5704"/>
      <c r="BN73" s="5704"/>
      <c r="BO73" s="5704"/>
      <c r="BP73" s="5704"/>
      <c r="BQ73" s="5704"/>
      <c r="BR73" s="5704"/>
      <c r="BS73" s="5704"/>
      <c r="BT73" s="5704"/>
      <c r="BU73" s="5704"/>
      <c r="BV73" s="5704"/>
      <c r="BW73" s="5704"/>
      <c r="BX73" s="5704"/>
      <c r="BY73" s="5704"/>
      <c r="BZ73" s="5704"/>
      <c r="CA73" s="5704"/>
      <c r="CB73" s="5704"/>
      <c r="CC73" s="5704"/>
      <c r="CD73" s="5704"/>
      <c r="CE73" s="5704"/>
      <c r="CF73" s="5704"/>
      <c r="CG73" s="5704"/>
      <c r="CH73" s="5704"/>
      <c r="CI73" s="5704"/>
      <c r="CJ73" s="5704"/>
      <c r="CK73" s="5704"/>
      <c r="CL73" s="5704"/>
      <c r="CM73" s="5704"/>
      <c r="CN73" s="5704"/>
      <c r="CO73" s="5704"/>
      <c r="CP73" s="5704"/>
      <c r="CQ73" s="5704"/>
      <c r="CR73" s="5704"/>
      <c r="CS73" s="5704"/>
      <c r="CT73" s="5704"/>
      <c r="CU73" s="5704"/>
      <c r="CV73" s="5704"/>
      <c r="CW73" s="5704"/>
      <c r="CX73" s="5704"/>
      <c r="CY73" s="5704"/>
      <c r="CZ73" s="5704"/>
      <c r="DA73" s="5704"/>
      <c r="DB73" s="5704"/>
      <c r="DC73" s="5704"/>
      <c r="DD73" s="5704"/>
      <c r="DE73" s="3969"/>
      <c r="DF73" s="3385"/>
      <c r="DG73" s="3385"/>
      <c r="DH73" s="3385"/>
      <c r="DI73" s="3385"/>
      <c r="DJ73" s="3385"/>
      <c r="DK73" s="3385"/>
      <c r="DL73" s="3385"/>
      <c r="DM73" s="3385"/>
      <c r="DN73" s="3385"/>
      <c r="DO73" s="3385"/>
      <c r="DP73" s="3385"/>
      <c r="DQ73" s="3385"/>
      <c r="DR73" s="3385"/>
      <c r="DS73" s="3385"/>
      <c r="DT73" s="3385"/>
      <c r="DU73" s="3385"/>
      <c r="DV73" s="3385"/>
      <c r="DW73" s="3385"/>
      <c r="DX73" s="3385"/>
      <c r="DY73" s="3385"/>
      <c r="DZ73" s="3385"/>
    </row>
    <row r="74" spans="1:130" ht="6.75" customHeight="1">
      <c r="A74" s="4001"/>
      <c r="B74" s="4001"/>
      <c r="C74" s="4001"/>
      <c r="D74" s="4001"/>
      <c r="E74" s="4001"/>
      <c r="F74" s="4001"/>
      <c r="G74" s="4001"/>
      <c r="H74" s="4005"/>
      <c r="I74" s="4001"/>
      <c r="J74" s="4001"/>
      <c r="K74" s="4001"/>
      <c r="L74" s="4001"/>
      <c r="M74" s="4001"/>
      <c r="N74" s="4001"/>
      <c r="O74" s="4001"/>
      <c r="P74" s="4001"/>
      <c r="Q74" s="4001"/>
      <c r="R74" s="4001"/>
      <c r="S74" s="4001"/>
      <c r="T74" s="4009"/>
      <c r="U74" s="4005"/>
      <c r="V74" s="4001"/>
      <c r="W74" s="4001"/>
      <c r="X74" s="4001"/>
      <c r="Y74" s="4001"/>
      <c r="Z74" s="4001"/>
      <c r="AA74" s="4001"/>
      <c r="AB74" s="4001"/>
      <c r="AC74" s="4001"/>
      <c r="AD74" s="4001"/>
      <c r="AE74" s="4001"/>
      <c r="AF74" s="4001"/>
      <c r="AG74" s="4001"/>
      <c r="AH74" s="4001"/>
      <c r="AI74" s="4001"/>
      <c r="AJ74" s="4001"/>
      <c r="AK74" s="4009"/>
      <c r="AL74" s="4005"/>
      <c r="AM74" s="4001"/>
      <c r="AN74" s="4013"/>
      <c r="AO74" s="4013"/>
      <c r="AP74" s="4013"/>
      <c r="AQ74" s="4013"/>
      <c r="AR74" s="4013"/>
      <c r="AS74" s="4013"/>
      <c r="AT74" s="4013"/>
      <c r="AU74" s="4034"/>
      <c r="AV74" s="4034"/>
      <c r="AW74" s="4034"/>
      <c r="AX74" s="4034"/>
      <c r="AY74" s="4034"/>
      <c r="AZ74" s="4005"/>
      <c r="BA74" s="4005"/>
      <c r="BB74" s="4005"/>
      <c r="BC74" s="4001"/>
      <c r="BD74" s="4033"/>
      <c r="BE74" s="4033"/>
      <c r="BF74" s="4033"/>
      <c r="BG74" s="4033"/>
      <c r="BH74" s="4033"/>
      <c r="BI74" s="4033"/>
      <c r="BJ74" s="4033"/>
      <c r="BK74" s="4033"/>
      <c r="BL74" s="4033"/>
      <c r="BM74" s="4033"/>
      <c r="BN74" s="4033"/>
      <c r="BO74" s="4033"/>
      <c r="BP74" s="4033"/>
      <c r="BQ74" s="4033"/>
      <c r="BR74" s="4033"/>
      <c r="BS74" s="4033"/>
      <c r="BT74" s="4033"/>
      <c r="BU74" s="4033"/>
      <c r="BV74" s="4033"/>
      <c r="BW74" s="4033"/>
      <c r="BX74" s="4033"/>
      <c r="BY74" s="4033"/>
      <c r="BZ74" s="4033"/>
      <c r="CA74" s="4033"/>
      <c r="CB74" s="4033"/>
      <c r="CC74" s="4033"/>
      <c r="CD74" s="4033"/>
      <c r="CE74" s="4033"/>
      <c r="CF74" s="4033"/>
      <c r="CG74" s="4033"/>
      <c r="CH74" s="4033"/>
      <c r="CI74" s="4033"/>
      <c r="CJ74" s="4033"/>
      <c r="CK74" s="4033"/>
      <c r="CL74" s="4033"/>
      <c r="CM74" s="4033"/>
      <c r="CN74" s="4033"/>
      <c r="CO74" s="4033"/>
      <c r="CP74" s="4033"/>
      <c r="CQ74" s="4033"/>
      <c r="CR74" s="4033"/>
      <c r="CS74" s="4033"/>
      <c r="CT74" s="4033"/>
      <c r="CU74" s="4033"/>
      <c r="CV74" s="4033"/>
      <c r="CW74" s="4033"/>
      <c r="CX74" s="4033"/>
      <c r="CY74" s="4033"/>
      <c r="CZ74" s="4033"/>
      <c r="DA74" s="4033"/>
      <c r="DB74" s="4033"/>
      <c r="DC74" s="4033"/>
      <c r="DD74" s="4033"/>
      <c r="DE74" s="3969"/>
      <c r="DF74" s="3385"/>
      <c r="DG74" s="3385"/>
      <c r="DH74" s="3385"/>
      <c r="DI74" s="3385"/>
      <c r="DJ74" s="3385"/>
      <c r="DK74" s="3385"/>
      <c r="DL74" s="3385"/>
      <c r="DM74" s="3385"/>
      <c r="DN74" s="3385"/>
      <c r="DO74" s="3385"/>
      <c r="DP74" s="3385"/>
      <c r="DQ74" s="3385"/>
      <c r="DR74" s="3385"/>
      <c r="DS74" s="3385"/>
      <c r="DT74" s="3385"/>
      <c r="DU74" s="3385"/>
      <c r="DV74" s="3385"/>
      <c r="DW74" s="3385"/>
      <c r="DX74" s="3385"/>
      <c r="DY74" s="3385"/>
      <c r="DZ74" s="3385"/>
    </row>
    <row r="75" spans="1:130" ht="6.75" customHeight="1">
      <c r="A75" s="4001"/>
      <c r="B75" s="4001"/>
      <c r="C75" s="4001"/>
      <c r="D75" s="4001"/>
      <c r="E75" s="4001"/>
      <c r="F75" s="4001"/>
      <c r="G75" s="4001"/>
      <c r="H75" s="4005"/>
      <c r="I75" s="4001"/>
      <c r="J75" s="4001"/>
      <c r="K75" s="4001"/>
      <c r="L75" s="4001"/>
      <c r="M75" s="4001"/>
      <c r="N75" s="4001"/>
      <c r="O75" s="4001"/>
      <c r="P75" s="4001"/>
      <c r="Q75" s="4001"/>
      <c r="R75" s="4001"/>
      <c r="S75" s="4001"/>
      <c r="T75" s="4009"/>
      <c r="U75" s="4005"/>
      <c r="V75" s="4001"/>
      <c r="W75" s="4001"/>
      <c r="X75" s="4001"/>
      <c r="Y75" s="4001"/>
      <c r="Z75" s="4001"/>
      <c r="AA75" s="4001"/>
      <c r="AB75" s="4001"/>
      <c r="AC75" s="4001"/>
      <c r="AD75" s="4001"/>
      <c r="AE75" s="4001"/>
      <c r="AF75" s="4001"/>
      <c r="AG75" s="4001"/>
      <c r="AH75" s="4001"/>
      <c r="AI75" s="4001"/>
      <c r="AJ75" s="4001"/>
      <c r="AK75" s="4009"/>
      <c r="AL75" s="4005"/>
      <c r="AM75" s="4001"/>
      <c r="AN75" s="4013"/>
      <c r="AO75" s="4013"/>
      <c r="AP75" s="4013"/>
      <c r="AQ75" s="4013"/>
      <c r="AR75" s="4013"/>
      <c r="AS75" s="4013"/>
      <c r="AT75" s="4013"/>
      <c r="AU75" s="4034"/>
      <c r="AV75" s="4034"/>
      <c r="AW75" s="4034"/>
      <c r="AX75" s="4034"/>
      <c r="AY75" s="4034"/>
      <c r="AZ75" s="4005"/>
      <c r="BA75" s="4005"/>
      <c r="BB75" s="4005"/>
      <c r="BC75" s="4001"/>
      <c r="BD75" s="5704" t="s">
        <v>
6690</v>
      </c>
      <c r="BE75" s="5704"/>
      <c r="BF75" s="5704"/>
      <c r="BG75" s="5704"/>
      <c r="BH75" s="5704"/>
      <c r="BI75" s="5704"/>
      <c r="BJ75" s="5704"/>
      <c r="BK75" s="5704"/>
      <c r="BL75" s="5704"/>
      <c r="BM75" s="5704"/>
      <c r="BN75" s="5704"/>
      <c r="BO75" s="5704"/>
      <c r="BP75" s="5704"/>
      <c r="BQ75" s="5704"/>
      <c r="BR75" s="5704"/>
      <c r="BS75" s="5704"/>
      <c r="BT75" s="5704"/>
      <c r="BU75" s="5704"/>
      <c r="BV75" s="5704"/>
      <c r="BW75" s="5704"/>
      <c r="BX75" s="5704"/>
      <c r="BY75" s="5704"/>
      <c r="BZ75" s="5704"/>
      <c r="CA75" s="5704"/>
      <c r="CB75" s="5704"/>
      <c r="CC75" s="5704"/>
      <c r="CD75" s="5704"/>
      <c r="CE75" s="5704"/>
      <c r="CF75" s="5704"/>
      <c r="CG75" s="5704"/>
      <c r="CH75" s="5704"/>
      <c r="CI75" s="5704"/>
      <c r="CJ75" s="5704"/>
      <c r="CK75" s="5704"/>
      <c r="CL75" s="5704"/>
      <c r="CM75" s="5704"/>
      <c r="CN75" s="5704"/>
      <c r="CO75" s="5704"/>
      <c r="CP75" s="5704"/>
      <c r="CQ75" s="5704"/>
      <c r="CR75" s="5704"/>
      <c r="CS75" s="5704"/>
      <c r="CT75" s="5704"/>
      <c r="CU75" s="5704"/>
      <c r="CV75" s="5704"/>
      <c r="CW75" s="5704"/>
      <c r="CX75" s="5704"/>
      <c r="CY75" s="5704"/>
      <c r="CZ75" s="5704"/>
      <c r="DA75" s="5704"/>
      <c r="DB75" s="5704"/>
      <c r="DC75" s="5704"/>
      <c r="DD75" s="5704"/>
      <c r="DE75" s="3969"/>
      <c r="DF75" s="3385"/>
      <c r="DG75" s="3385"/>
      <c r="DH75" s="3385"/>
      <c r="DI75" s="3385"/>
      <c r="DJ75" s="3385"/>
      <c r="DK75" s="3385"/>
      <c r="DL75" s="3385"/>
      <c r="DM75" s="3385"/>
      <c r="DN75" s="3385"/>
      <c r="DO75" s="3385"/>
      <c r="DP75" s="3385"/>
      <c r="DQ75" s="3385"/>
      <c r="DR75" s="3385"/>
      <c r="DS75" s="3385"/>
      <c r="DT75" s="3385"/>
      <c r="DU75" s="3385"/>
      <c r="DV75" s="3385"/>
      <c r="DW75" s="3385"/>
      <c r="DX75" s="3385"/>
      <c r="DY75" s="3385"/>
      <c r="DZ75" s="3385"/>
    </row>
    <row r="76" spans="1:130" ht="6.75" customHeight="1">
      <c r="A76" s="4001"/>
      <c r="B76" s="4001"/>
      <c r="C76" s="4001"/>
      <c r="D76" s="4001"/>
      <c r="E76" s="4001"/>
      <c r="F76" s="4001"/>
      <c r="G76" s="4001"/>
      <c r="H76" s="4005"/>
      <c r="I76" s="4001"/>
      <c r="J76" s="4001"/>
      <c r="K76" s="4001"/>
      <c r="L76" s="4001"/>
      <c r="M76" s="4001"/>
      <c r="N76" s="4001"/>
      <c r="O76" s="4001"/>
      <c r="P76" s="4001"/>
      <c r="Q76" s="4001"/>
      <c r="R76" s="4001"/>
      <c r="S76" s="4001"/>
      <c r="T76" s="4009"/>
      <c r="U76" s="4005"/>
      <c r="V76" s="4001"/>
      <c r="W76" s="4001"/>
      <c r="X76" s="4001"/>
      <c r="Y76" s="4001"/>
      <c r="Z76" s="4001"/>
      <c r="AA76" s="4001"/>
      <c r="AB76" s="4001"/>
      <c r="AC76" s="4001"/>
      <c r="AD76" s="4001"/>
      <c r="AE76" s="4001"/>
      <c r="AF76" s="4001"/>
      <c r="AG76" s="4001"/>
      <c r="AH76" s="4001"/>
      <c r="AI76" s="4001"/>
      <c r="AJ76" s="4001"/>
      <c r="AK76" s="4009"/>
      <c r="AL76" s="4005"/>
      <c r="AM76" s="4001"/>
      <c r="AN76" s="4013"/>
      <c r="AO76" s="4013"/>
      <c r="AP76" s="4013"/>
      <c r="AQ76" s="4013"/>
      <c r="AR76" s="4013"/>
      <c r="AS76" s="4013"/>
      <c r="AT76" s="4013"/>
      <c r="AU76" s="4034"/>
      <c r="AV76" s="4034"/>
      <c r="AW76" s="4034"/>
      <c r="AX76" s="4034"/>
      <c r="AY76" s="4034"/>
      <c r="AZ76" s="4005"/>
      <c r="BA76" s="4005"/>
      <c r="BB76" s="4005"/>
      <c r="BC76" s="4001"/>
      <c r="BD76" s="5704"/>
      <c r="BE76" s="5704"/>
      <c r="BF76" s="5704"/>
      <c r="BG76" s="5704"/>
      <c r="BH76" s="5704"/>
      <c r="BI76" s="5704"/>
      <c r="BJ76" s="5704"/>
      <c r="BK76" s="5704"/>
      <c r="BL76" s="5704"/>
      <c r="BM76" s="5704"/>
      <c r="BN76" s="5704"/>
      <c r="BO76" s="5704"/>
      <c r="BP76" s="5704"/>
      <c r="BQ76" s="5704"/>
      <c r="BR76" s="5704"/>
      <c r="BS76" s="5704"/>
      <c r="BT76" s="5704"/>
      <c r="BU76" s="5704"/>
      <c r="BV76" s="5704"/>
      <c r="BW76" s="5704"/>
      <c r="BX76" s="5704"/>
      <c r="BY76" s="5704"/>
      <c r="BZ76" s="5704"/>
      <c r="CA76" s="5704"/>
      <c r="CB76" s="5704"/>
      <c r="CC76" s="5704"/>
      <c r="CD76" s="5704"/>
      <c r="CE76" s="5704"/>
      <c r="CF76" s="5704"/>
      <c r="CG76" s="5704"/>
      <c r="CH76" s="5704"/>
      <c r="CI76" s="5704"/>
      <c r="CJ76" s="5704"/>
      <c r="CK76" s="5704"/>
      <c r="CL76" s="5704"/>
      <c r="CM76" s="5704"/>
      <c r="CN76" s="5704"/>
      <c r="CO76" s="5704"/>
      <c r="CP76" s="5704"/>
      <c r="CQ76" s="5704"/>
      <c r="CR76" s="5704"/>
      <c r="CS76" s="5704"/>
      <c r="CT76" s="5704"/>
      <c r="CU76" s="5704"/>
      <c r="CV76" s="5704"/>
      <c r="CW76" s="5704"/>
      <c r="CX76" s="5704"/>
      <c r="CY76" s="5704"/>
      <c r="CZ76" s="5704"/>
      <c r="DA76" s="5704"/>
      <c r="DB76" s="5704"/>
      <c r="DC76" s="5704"/>
      <c r="DD76" s="5704"/>
      <c r="DE76" s="3969"/>
      <c r="DF76" s="3385"/>
      <c r="DG76" s="3385"/>
      <c r="DH76" s="3385"/>
      <c r="DI76" s="3385"/>
      <c r="DJ76" s="3385"/>
      <c r="DK76" s="3385"/>
      <c r="DL76" s="3385"/>
      <c r="DM76" s="3385"/>
      <c r="DN76" s="3385"/>
      <c r="DO76" s="3385"/>
      <c r="DP76" s="3385"/>
      <c r="DQ76" s="3385"/>
      <c r="DR76" s="3385"/>
      <c r="DS76" s="3385"/>
      <c r="DT76" s="3385"/>
      <c r="DU76" s="3385"/>
      <c r="DV76" s="3385"/>
      <c r="DW76" s="3385"/>
      <c r="DX76" s="3385"/>
      <c r="DY76" s="3385"/>
      <c r="DZ76" s="3385"/>
    </row>
    <row r="77" spans="1:130" ht="6.75" customHeight="1">
      <c r="A77" s="4001"/>
      <c r="B77" s="4001"/>
      <c r="C77" s="4001"/>
      <c r="D77" s="4001"/>
      <c r="E77" s="4001"/>
      <c r="F77" s="4001"/>
      <c r="G77" s="4001"/>
      <c r="H77" s="4005"/>
      <c r="I77" s="4001"/>
      <c r="J77" s="4001"/>
      <c r="K77" s="4001"/>
      <c r="L77" s="4001"/>
      <c r="M77" s="4001"/>
      <c r="N77" s="4001"/>
      <c r="O77" s="4001"/>
      <c r="P77" s="4001"/>
      <c r="Q77" s="4001"/>
      <c r="R77" s="4001"/>
      <c r="S77" s="4001"/>
      <c r="T77" s="4009"/>
      <c r="U77" s="4005"/>
      <c r="V77" s="4001"/>
      <c r="W77" s="4001"/>
      <c r="X77" s="4001"/>
      <c r="Y77" s="4001"/>
      <c r="Z77" s="4001"/>
      <c r="AA77" s="4001"/>
      <c r="AB77" s="4001"/>
      <c r="AC77" s="4001"/>
      <c r="AD77" s="4001"/>
      <c r="AE77" s="4001"/>
      <c r="AF77" s="4001"/>
      <c r="AG77" s="4001"/>
      <c r="AH77" s="4001"/>
      <c r="AI77" s="4001"/>
      <c r="AJ77" s="4001"/>
      <c r="AK77" s="4009"/>
      <c r="AL77" s="4005"/>
      <c r="AM77" s="4001"/>
      <c r="AN77" s="4013"/>
      <c r="AO77" s="4013"/>
      <c r="AP77" s="4013"/>
      <c r="AQ77" s="4013"/>
      <c r="AR77" s="4013"/>
      <c r="AS77" s="4013"/>
      <c r="AT77" s="4013"/>
      <c r="AU77" s="4030"/>
      <c r="AV77" s="4034"/>
      <c r="AW77" s="4034"/>
      <c r="AX77" s="4034"/>
      <c r="AY77" s="4034"/>
      <c r="AZ77" s="4005"/>
      <c r="BA77" s="4005"/>
      <c r="BB77" s="4005"/>
      <c r="BC77" s="4001"/>
      <c r="BD77" s="4033"/>
      <c r="BE77" s="4033"/>
      <c r="BF77" s="4033"/>
      <c r="BG77" s="4033"/>
      <c r="BH77" s="4033"/>
      <c r="BI77" s="4033"/>
      <c r="BJ77" s="4033"/>
      <c r="BK77" s="4033"/>
      <c r="BL77" s="4033"/>
      <c r="BM77" s="4033"/>
      <c r="BN77" s="4033"/>
      <c r="BO77" s="4033"/>
      <c r="BP77" s="4033"/>
      <c r="BQ77" s="4033"/>
      <c r="BR77" s="4033"/>
      <c r="BS77" s="4033"/>
      <c r="BT77" s="4033"/>
      <c r="BU77" s="4033"/>
      <c r="BV77" s="4033"/>
      <c r="BW77" s="4033"/>
      <c r="BX77" s="4033"/>
      <c r="BY77" s="4033"/>
      <c r="BZ77" s="4033"/>
      <c r="CA77" s="4033"/>
      <c r="CB77" s="4033"/>
      <c r="CC77" s="4033"/>
      <c r="CD77" s="4033"/>
      <c r="CE77" s="4033"/>
      <c r="CF77" s="4033"/>
      <c r="CG77" s="4033"/>
      <c r="CH77" s="4033"/>
      <c r="CI77" s="4033"/>
      <c r="CJ77" s="4033"/>
      <c r="CK77" s="4033"/>
      <c r="CL77" s="4033"/>
      <c r="CM77" s="4033"/>
      <c r="CN77" s="4033"/>
      <c r="CO77" s="4033"/>
      <c r="CP77" s="4033"/>
      <c r="CQ77" s="4033"/>
      <c r="CR77" s="4033"/>
      <c r="CS77" s="4033"/>
      <c r="CT77" s="4033"/>
      <c r="CU77" s="4033"/>
      <c r="CV77" s="4033"/>
      <c r="CW77" s="4033"/>
      <c r="CX77" s="4033"/>
      <c r="CY77" s="4033"/>
      <c r="CZ77" s="4033"/>
      <c r="DA77" s="4033"/>
      <c r="DB77" s="4033"/>
      <c r="DC77" s="4033"/>
      <c r="DD77" s="4033"/>
      <c r="DE77" s="3969"/>
      <c r="DF77" s="3385"/>
      <c r="DG77" s="3385"/>
      <c r="DH77" s="3385"/>
      <c r="DI77" s="3385"/>
      <c r="DJ77" s="3385"/>
      <c r="DK77" s="3385"/>
      <c r="DL77" s="3385"/>
      <c r="DM77" s="3385"/>
      <c r="DN77" s="3385"/>
      <c r="DO77" s="3385"/>
      <c r="DP77" s="3385"/>
      <c r="DQ77" s="3385"/>
      <c r="DR77" s="3385"/>
      <c r="DS77" s="3385"/>
      <c r="DT77" s="3385"/>
      <c r="DU77" s="3385"/>
      <c r="DV77" s="3385"/>
      <c r="DW77" s="3385"/>
      <c r="DX77" s="3385"/>
      <c r="DY77" s="3385"/>
      <c r="DZ77" s="3385"/>
    </row>
    <row r="78" spans="1:130" ht="6.75" customHeight="1">
      <c r="A78" s="4001"/>
      <c r="B78" s="4001"/>
      <c r="C78" s="4001"/>
      <c r="D78" s="4001"/>
      <c r="E78" s="4001"/>
      <c r="F78" s="4001"/>
      <c r="G78" s="4001"/>
      <c r="H78" s="4005"/>
      <c r="I78" s="4001"/>
      <c r="J78" s="4001"/>
      <c r="K78" s="4001"/>
      <c r="L78" s="4001"/>
      <c r="M78" s="4001"/>
      <c r="N78" s="4001"/>
      <c r="O78" s="4001"/>
      <c r="P78" s="4001"/>
      <c r="Q78" s="4001"/>
      <c r="R78" s="4001"/>
      <c r="S78" s="4001"/>
      <c r="T78" s="4009"/>
      <c r="U78" s="4005"/>
      <c r="V78" s="4001"/>
      <c r="W78" s="4001"/>
      <c r="X78" s="4001"/>
      <c r="Y78" s="4001"/>
      <c r="Z78" s="4001"/>
      <c r="AA78" s="4001"/>
      <c r="AB78" s="4001"/>
      <c r="AC78" s="4001"/>
      <c r="AD78" s="4001"/>
      <c r="AE78" s="4001"/>
      <c r="AF78" s="4001"/>
      <c r="AG78" s="4001"/>
      <c r="AH78" s="4001"/>
      <c r="AI78" s="4001"/>
      <c r="AJ78" s="4001"/>
      <c r="AK78" s="4009"/>
      <c r="AL78" s="4005"/>
      <c r="AM78" s="4001"/>
      <c r="AN78" s="5704" t="s">
        <v>
6691</v>
      </c>
      <c r="AO78" s="5704"/>
      <c r="AP78" s="5704"/>
      <c r="AQ78" s="5704"/>
      <c r="AR78" s="5704"/>
      <c r="AS78" s="5704"/>
      <c r="AT78" s="5704"/>
      <c r="AU78" s="5704"/>
      <c r="AV78" s="5704"/>
      <c r="AW78" s="5704"/>
      <c r="AX78" s="5704"/>
      <c r="AY78" s="5704"/>
      <c r="AZ78" s="5704"/>
      <c r="BA78" s="5704"/>
      <c r="BB78" s="5704"/>
      <c r="BC78" s="5704"/>
      <c r="BD78" s="4033"/>
      <c r="BE78" s="4033"/>
      <c r="BF78" s="4033"/>
      <c r="BG78" s="4033"/>
      <c r="BH78" s="4033"/>
      <c r="BI78" s="4033"/>
      <c r="BJ78" s="4033"/>
      <c r="BK78" s="4033"/>
      <c r="BL78" s="4033"/>
      <c r="BM78" s="4033"/>
      <c r="BN78" s="4033"/>
      <c r="BO78" s="4033"/>
      <c r="BP78" s="4033"/>
      <c r="BQ78" s="4033"/>
      <c r="BR78" s="4033"/>
      <c r="BS78" s="4033"/>
      <c r="BT78" s="4033"/>
      <c r="BU78" s="4033"/>
      <c r="BV78" s="4033"/>
      <c r="BW78" s="4033"/>
      <c r="BX78" s="4033"/>
      <c r="BY78" s="4033"/>
      <c r="BZ78" s="4033"/>
      <c r="CA78" s="4033"/>
      <c r="CB78" s="4033"/>
      <c r="CC78" s="4033"/>
      <c r="CD78" s="4033"/>
      <c r="CE78" s="4033"/>
      <c r="CF78" s="4033"/>
      <c r="CG78" s="4033"/>
      <c r="CH78" s="4033"/>
      <c r="CI78" s="4033"/>
      <c r="CJ78" s="4033"/>
      <c r="CK78" s="4033"/>
      <c r="CL78" s="4033"/>
      <c r="CM78" s="4033"/>
      <c r="CN78" s="4033"/>
      <c r="CO78" s="4033"/>
      <c r="CP78" s="4033"/>
      <c r="CQ78" s="4033"/>
      <c r="CR78" s="4033"/>
      <c r="CS78" s="4033"/>
      <c r="CT78" s="4033"/>
      <c r="CU78" s="4033"/>
      <c r="CV78" s="4033"/>
      <c r="CW78" s="4033"/>
      <c r="CX78" s="4033"/>
      <c r="CY78" s="4033"/>
      <c r="CZ78" s="4033"/>
      <c r="DA78" s="4033"/>
      <c r="DB78" s="4033"/>
      <c r="DC78" s="4033"/>
      <c r="DD78" s="4033"/>
      <c r="DE78" s="3969"/>
      <c r="DF78" s="3385"/>
      <c r="DG78" s="3385"/>
      <c r="DH78" s="3385"/>
      <c r="DI78" s="3385"/>
      <c r="DJ78" s="3385"/>
      <c r="DK78" s="3385"/>
      <c r="DL78" s="3385"/>
      <c r="DM78" s="3385"/>
      <c r="DN78" s="3385"/>
      <c r="DO78" s="3385"/>
      <c r="DP78" s="3385"/>
      <c r="DQ78" s="3385"/>
      <c r="DR78" s="3385"/>
      <c r="DS78" s="3385"/>
      <c r="DT78" s="3385"/>
      <c r="DU78" s="3385"/>
      <c r="DV78" s="3385"/>
      <c r="DW78" s="3385"/>
      <c r="DX78" s="3385"/>
      <c r="DY78" s="3385"/>
      <c r="DZ78" s="3385"/>
    </row>
    <row r="79" spans="1:130" ht="6.75" customHeight="1">
      <c r="A79" s="4001"/>
      <c r="B79" s="4001"/>
      <c r="C79" s="4001"/>
      <c r="D79" s="4001"/>
      <c r="E79" s="4001"/>
      <c r="F79" s="4001"/>
      <c r="G79" s="4001"/>
      <c r="H79" s="4005"/>
      <c r="I79" s="4001"/>
      <c r="J79" s="4001"/>
      <c r="K79" s="4001"/>
      <c r="L79" s="4001"/>
      <c r="M79" s="4001"/>
      <c r="N79" s="4001"/>
      <c r="O79" s="4001"/>
      <c r="P79" s="4001"/>
      <c r="Q79" s="4001"/>
      <c r="R79" s="4001"/>
      <c r="S79" s="4001"/>
      <c r="T79" s="4009"/>
      <c r="U79" s="4005"/>
      <c r="V79" s="4001"/>
      <c r="W79" s="4001"/>
      <c r="X79" s="4001"/>
      <c r="Y79" s="4001"/>
      <c r="Z79" s="4001"/>
      <c r="AA79" s="4001"/>
      <c r="AB79" s="4001"/>
      <c r="AC79" s="4001"/>
      <c r="AD79" s="4001"/>
      <c r="AE79" s="4001"/>
      <c r="AF79" s="4001"/>
      <c r="AG79" s="4001"/>
      <c r="AH79" s="4001"/>
      <c r="AI79" s="4001"/>
      <c r="AJ79" s="4001"/>
      <c r="AK79" s="4010"/>
      <c r="AL79" s="4008"/>
      <c r="AM79" s="4001"/>
      <c r="AN79" s="5704"/>
      <c r="AO79" s="5704"/>
      <c r="AP79" s="5704"/>
      <c r="AQ79" s="5704"/>
      <c r="AR79" s="5704"/>
      <c r="AS79" s="5704"/>
      <c r="AT79" s="5704"/>
      <c r="AU79" s="5704"/>
      <c r="AV79" s="5704"/>
      <c r="AW79" s="5704"/>
      <c r="AX79" s="5704"/>
      <c r="AY79" s="5704"/>
      <c r="AZ79" s="5704"/>
      <c r="BA79" s="5704"/>
      <c r="BB79" s="5704"/>
      <c r="BC79" s="5704"/>
      <c r="BD79" s="4033"/>
      <c r="BE79" s="4033"/>
      <c r="BF79" s="4033"/>
      <c r="BG79" s="4033"/>
      <c r="BH79" s="4033"/>
      <c r="BI79" s="4033"/>
      <c r="BJ79" s="4033"/>
      <c r="BK79" s="4033"/>
      <c r="BL79" s="4033"/>
      <c r="BM79" s="4033"/>
      <c r="BN79" s="4033"/>
      <c r="BO79" s="4033"/>
      <c r="BP79" s="4033"/>
      <c r="BQ79" s="4033"/>
      <c r="BR79" s="4033"/>
      <c r="BS79" s="4033"/>
      <c r="BT79" s="4033"/>
      <c r="BU79" s="4033"/>
      <c r="BV79" s="4033"/>
      <c r="BW79" s="4033"/>
      <c r="BX79" s="4033"/>
      <c r="BY79" s="4033"/>
      <c r="BZ79" s="4033"/>
      <c r="CA79" s="4033"/>
      <c r="CB79" s="4033"/>
      <c r="CC79" s="4033"/>
      <c r="CD79" s="4033"/>
      <c r="CE79" s="4033"/>
      <c r="CF79" s="4033"/>
      <c r="CG79" s="4033"/>
      <c r="CH79" s="4033"/>
      <c r="CI79" s="4033"/>
      <c r="CJ79" s="4033"/>
      <c r="CK79" s="4033"/>
      <c r="CL79" s="4033"/>
      <c r="CM79" s="4033"/>
      <c r="CN79" s="4033"/>
      <c r="CO79" s="4033"/>
      <c r="CP79" s="4033"/>
      <c r="CQ79" s="4033"/>
      <c r="CR79" s="4033"/>
      <c r="CS79" s="4033"/>
      <c r="CT79" s="4033"/>
      <c r="CU79" s="4033"/>
      <c r="CV79" s="4033"/>
      <c r="CW79" s="4033"/>
      <c r="CX79" s="4033"/>
      <c r="CY79" s="4033"/>
      <c r="CZ79" s="4033"/>
      <c r="DA79" s="4033"/>
      <c r="DB79" s="4033"/>
      <c r="DC79" s="4033"/>
      <c r="DD79" s="4033"/>
      <c r="DE79" s="3969"/>
      <c r="DF79" s="3385"/>
      <c r="DG79" s="3385"/>
      <c r="DH79" s="3385"/>
      <c r="DI79" s="3385"/>
      <c r="DJ79" s="3385"/>
      <c r="DK79" s="3385"/>
      <c r="DL79" s="3385"/>
      <c r="DM79" s="3385"/>
      <c r="DN79" s="3385"/>
      <c r="DO79" s="3385"/>
      <c r="DP79" s="3385"/>
      <c r="DQ79" s="3385"/>
      <c r="DR79" s="3385"/>
      <c r="DS79" s="3385"/>
      <c r="DT79" s="3385"/>
      <c r="DU79" s="3385"/>
      <c r="DV79" s="3385"/>
      <c r="DW79" s="3385"/>
      <c r="DX79" s="3385"/>
      <c r="DY79" s="3385"/>
      <c r="DZ79" s="3385"/>
    </row>
    <row r="80" spans="1:130" ht="6.75" customHeight="1">
      <c r="A80" s="4001"/>
      <c r="B80" s="4001"/>
      <c r="C80" s="4001"/>
      <c r="D80" s="4001"/>
      <c r="E80" s="4001"/>
      <c r="F80" s="4001"/>
      <c r="G80" s="4001"/>
      <c r="H80" s="4005"/>
      <c r="I80" s="4001"/>
      <c r="J80" s="4001"/>
      <c r="K80" s="4001"/>
      <c r="L80" s="4001"/>
      <c r="M80" s="4001"/>
      <c r="N80" s="4001"/>
      <c r="O80" s="4001"/>
      <c r="P80" s="4001"/>
      <c r="Q80" s="4001"/>
      <c r="R80" s="4001"/>
      <c r="S80" s="4001"/>
      <c r="T80" s="4009"/>
      <c r="U80" s="4005"/>
      <c r="V80" s="4001"/>
      <c r="W80" s="4001"/>
      <c r="X80" s="4001"/>
      <c r="Y80" s="4001"/>
      <c r="Z80" s="4001"/>
      <c r="AA80" s="4001"/>
      <c r="AB80" s="4001"/>
      <c r="AC80" s="4001"/>
      <c r="AD80" s="4001"/>
      <c r="AE80" s="4001"/>
      <c r="AF80" s="4001"/>
      <c r="AG80" s="4001"/>
      <c r="AH80" s="4001"/>
      <c r="AI80" s="4001"/>
      <c r="AJ80" s="4001"/>
      <c r="AK80" s="4009"/>
      <c r="AL80" s="4005"/>
      <c r="AM80" s="4001"/>
      <c r="AN80" s="4030"/>
      <c r="AO80" s="4030"/>
      <c r="AP80" s="4030"/>
      <c r="AQ80" s="4030"/>
      <c r="AR80" s="4030"/>
      <c r="AS80" s="4030"/>
      <c r="AT80" s="4030"/>
      <c r="AU80" s="4030"/>
      <c r="AV80" s="4030"/>
      <c r="AW80" s="4030"/>
      <c r="AX80" s="4030"/>
      <c r="AY80" s="4030"/>
      <c r="AZ80" s="4005"/>
      <c r="BA80" s="4005"/>
      <c r="BB80" s="4005"/>
      <c r="BC80" s="4001"/>
      <c r="BD80" s="4030"/>
      <c r="BE80" s="4030"/>
      <c r="BF80" s="4030"/>
      <c r="BG80" s="4030"/>
      <c r="BH80" s="4030"/>
      <c r="BI80" s="4030"/>
      <c r="BJ80" s="4030"/>
      <c r="BK80" s="4030"/>
      <c r="BL80" s="4030"/>
      <c r="BM80" s="4030"/>
      <c r="BN80" s="4030"/>
      <c r="BO80" s="4030"/>
      <c r="BP80" s="4030"/>
      <c r="BQ80" s="4030"/>
      <c r="BR80" s="4030"/>
      <c r="BS80" s="4030"/>
      <c r="BT80" s="4030"/>
      <c r="BU80" s="4030"/>
      <c r="BV80" s="4030"/>
      <c r="BW80" s="4030"/>
      <c r="BX80" s="4030"/>
      <c r="BY80" s="4030"/>
      <c r="BZ80" s="4030"/>
      <c r="CA80" s="4030"/>
      <c r="CB80" s="4030"/>
      <c r="CC80" s="4030"/>
      <c r="CD80" s="4030"/>
      <c r="CE80" s="4030"/>
      <c r="CF80" s="4030"/>
      <c r="CG80" s="4030"/>
      <c r="CH80" s="4030"/>
      <c r="CI80" s="4030"/>
      <c r="CJ80" s="4030"/>
      <c r="CK80" s="4030"/>
      <c r="CL80" s="4030"/>
      <c r="CM80" s="4030"/>
      <c r="CN80" s="4030"/>
      <c r="CO80" s="4030"/>
      <c r="CP80" s="4030"/>
      <c r="CQ80" s="4030"/>
      <c r="CR80" s="4030"/>
      <c r="CS80" s="4030"/>
      <c r="CT80" s="4030"/>
      <c r="CU80" s="4030"/>
      <c r="CV80" s="4030"/>
      <c r="CW80" s="4030"/>
      <c r="CX80" s="4030"/>
      <c r="CY80" s="4030"/>
      <c r="CZ80" s="4030"/>
      <c r="DA80" s="4030"/>
      <c r="DB80" s="4030"/>
      <c r="DC80" s="3969"/>
      <c r="DD80" s="3969"/>
      <c r="DE80" s="3969"/>
      <c r="DF80" s="3385"/>
      <c r="DG80" s="3385"/>
      <c r="DH80" s="3385"/>
      <c r="DI80" s="3385"/>
      <c r="DJ80" s="3385"/>
      <c r="DK80" s="3385"/>
      <c r="DL80" s="3385"/>
      <c r="DM80" s="3385"/>
      <c r="DN80" s="3385"/>
      <c r="DO80" s="3385"/>
      <c r="DP80" s="3385"/>
      <c r="DQ80" s="3385"/>
      <c r="DR80" s="3385"/>
      <c r="DS80" s="3385"/>
      <c r="DT80" s="3385"/>
      <c r="DU80" s="3385"/>
      <c r="DV80" s="3385"/>
      <c r="DW80" s="3385"/>
      <c r="DX80" s="3385"/>
      <c r="DY80" s="3385"/>
      <c r="DZ80" s="3385"/>
    </row>
    <row r="81" spans="1:137" ht="6.75" customHeight="1">
      <c r="A81" s="4001"/>
      <c r="B81" s="4001"/>
      <c r="C81" s="4001"/>
      <c r="D81" s="4001"/>
      <c r="E81" s="4001"/>
      <c r="F81" s="4001"/>
      <c r="G81" s="4001"/>
      <c r="H81" s="4005"/>
      <c r="I81" s="4001"/>
      <c r="J81" s="4001"/>
      <c r="K81" s="4001"/>
      <c r="L81" s="4001"/>
      <c r="M81" s="4001"/>
      <c r="N81" s="4001"/>
      <c r="O81" s="4001"/>
      <c r="P81" s="4001"/>
      <c r="Q81" s="4001"/>
      <c r="R81" s="4001"/>
      <c r="S81" s="4001"/>
      <c r="T81" s="4009"/>
      <c r="U81" s="4005"/>
      <c r="V81" s="4001"/>
      <c r="W81" s="4001"/>
      <c r="X81" s="4001"/>
      <c r="Y81" s="4001"/>
      <c r="Z81" s="4001"/>
      <c r="AA81" s="4001"/>
      <c r="AB81" s="4001"/>
      <c r="AC81" s="4001"/>
      <c r="AD81" s="4001"/>
      <c r="AE81" s="4001"/>
      <c r="AF81" s="4001"/>
      <c r="AG81" s="4001"/>
      <c r="AH81" s="4001"/>
      <c r="AI81" s="4001"/>
      <c r="AJ81" s="4001"/>
      <c r="AK81" s="4015"/>
      <c r="AL81" s="4003"/>
      <c r="AM81" s="4001"/>
      <c r="AN81" s="5704" t="s">
        <v>
6692</v>
      </c>
      <c r="AO81" s="5704"/>
      <c r="AP81" s="5704"/>
      <c r="AQ81" s="5704"/>
      <c r="AR81" s="5704"/>
      <c r="AS81" s="5704"/>
      <c r="AT81" s="5704"/>
      <c r="AU81" s="5704"/>
      <c r="AV81" s="5704"/>
      <c r="AW81" s="5704"/>
      <c r="AX81" s="4030"/>
      <c r="AY81" s="4030"/>
      <c r="AZ81" s="4005"/>
      <c r="BA81" s="4005"/>
      <c r="BB81" s="4005"/>
      <c r="BC81" s="4001"/>
      <c r="BD81" s="5704" t="s">
        <v>
6693</v>
      </c>
      <c r="BE81" s="5704"/>
      <c r="BF81" s="5704"/>
      <c r="BG81" s="5704"/>
      <c r="BH81" s="5704"/>
      <c r="BI81" s="5704"/>
      <c r="BJ81" s="5704"/>
      <c r="BK81" s="5704"/>
      <c r="BL81" s="5704"/>
      <c r="BM81" s="5704"/>
      <c r="BN81" s="5704"/>
      <c r="BO81" s="5704"/>
      <c r="BP81" s="5704"/>
      <c r="BQ81" s="5704"/>
      <c r="BR81" s="5704"/>
      <c r="BS81" s="5704"/>
      <c r="BT81" s="5704"/>
      <c r="BU81" s="5704"/>
      <c r="BV81" s="5704"/>
      <c r="BW81" s="5704"/>
      <c r="BX81" s="5704"/>
      <c r="BY81" s="5704"/>
      <c r="BZ81" s="5704"/>
      <c r="CA81" s="5704"/>
      <c r="CB81" s="5704"/>
      <c r="CC81" s="5704"/>
      <c r="CD81" s="5704"/>
      <c r="CE81" s="5704"/>
      <c r="CF81" s="5704"/>
      <c r="CG81" s="5704"/>
      <c r="CH81" s="5704"/>
      <c r="CI81" s="5704"/>
      <c r="CJ81" s="5704"/>
      <c r="CK81" s="5704"/>
      <c r="CL81" s="5704"/>
      <c r="CM81" s="5704"/>
      <c r="CN81" s="5704"/>
      <c r="CO81" s="5704"/>
      <c r="CP81" s="5704"/>
      <c r="CQ81" s="5704"/>
      <c r="CR81" s="5704"/>
      <c r="CS81" s="5704"/>
      <c r="CT81" s="5704"/>
      <c r="CU81" s="5704"/>
      <c r="CV81" s="5704"/>
      <c r="CW81" s="5704"/>
      <c r="CX81" s="5704"/>
      <c r="CY81" s="5704"/>
      <c r="CZ81" s="5704"/>
      <c r="DA81" s="5704"/>
      <c r="DB81" s="5704"/>
      <c r="DC81" s="5704"/>
      <c r="DD81" s="5704"/>
      <c r="DE81" s="3969"/>
      <c r="DF81" s="3385"/>
      <c r="DG81" s="3385"/>
      <c r="DH81" s="3385"/>
      <c r="DI81" s="3385"/>
      <c r="DJ81" s="3385"/>
      <c r="DK81" s="3385"/>
      <c r="DL81" s="3385"/>
      <c r="DM81" s="3385"/>
      <c r="DN81" s="3385"/>
      <c r="DO81" s="3385"/>
      <c r="DP81" s="3385"/>
      <c r="DQ81" s="3385"/>
      <c r="DR81" s="3385"/>
      <c r="DS81" s="3385"/>
      <c r="DT81" s="3385"/>
      <c r="DU81" s="3385"/>
      <c r="DV81" s="3385"/>
      <c r="DW81" s="3385"/>
      <c r="DX81" s="3385"/>
      <c r="DY81" s="3385"/>
      <c r="DZ81" s="3385"/>
    </row>
    <row r="82" spans="1:137" ht="6.75" customHeight="1">
      <c r="A82" s="4001"/>
      <c r="B82" s="4001"/>
      <c r="C82" s="4001"/>
      <c r="D82" s="4001"/>
      <c r="E82" s="4001"/>
      <c r="F82" s="4001"/>
      <c r="G82" s="4001"/>
      <c r="H82" s="4005"/>
      <c r="I82" s="4001"/>
      <c r="J82" s="4001"/>
      <c r="K82" s="4001"/>
      <c r="L82" s="4001"/>
      <c r="M82" s="4001"/>
      <c r="N82" s="4001"/>
      <c r="O82" s="4001"/>
      <c r="P82" s="4001"/>
      <c r="Q82" s="4001"/>
      <c r="R82" s="4001"/>
      <c r="S82" s="4001"/>
      <c r="T82" s="4009"/>
      <c r="U82" s="4005"/>
      <c r="V82" s="4001"/>
      <c r="W82" s="4001"/>
      <c r="X82" s="4001"/>
      <c r="Y82" s="4001"/>
      <c r="Z82" s="4001"/>
      <c r="AA82" s="4001"/>
      <c r="AB82" s="4001"/>
      <c r="AC82" s="4001"/>
      <c r="AD82" s="4001"/>
      <c r="AE82" s="4001"/>
      <c r="AF82" s="4001"/>
      <c r="AG82" s="4001"/>
      <c r="AH82" s="4001"/>
      <c r="AI82" s="4001"/>
      <c r="AJ82" s="4001"/>
      <c r="AK82" s="4001"/>
      <c r="AL82" s="4001"/>
      <c r="AM82" s="4001"/>
      <c r="AN82" s="5704"/>
      <c r="AO82" s="5704"/>
      <c r="AP82" s="5704"/>
      <c r="AQ82" s="5704"/>
      <c r="AR82" s="5704"/>
      <c r="AS82" s="5704"/>
      <c r="AT82" s="5704"/>
      <c r="AU82" s="5704"/>
      <c r="AV82" s="5704"/>
      <c r="AW82" s="5704"/>
      <c r="AX82" s="4032"/>
      <c r="AY82" s="4032"/>
      <c r="AZ82" s="4008"/>
      <c r="BA82" s="4008"/>
      <c r="BB82" s="4008"/>
      <c r="BC82" s="4001"/>
      <c r="BD82" s="5704"/>
      <c r="BE82" s="5704"/>
      <c r="BF82" s="5704"/>
      <c r="BG82" s="5704"/>
      <c r="BH82" s="5704"/>
      <c r="BI82" s="5704"/>
      <c r="BJ82" s="5704"/>
      <c r="BK82" s="5704"/>
      <c r="BL82" s="5704"/>
      <c r="BM82" s="5704"/>
      <c r="BN82" s="5704"/>
      <c r="BO82" s="5704"/>
      <c r="BP82" s="5704"/>
      <c r="BQ82" s="5704"/>
      <c r="BR82" s="5704"/>
      <c r="BS82" s="5704"/>
      <c r="BT82" s="5704"/>
      <c r="BU82" s="5704"/>
      <c r="BV82" s="5704"/>
      <c r="BW82" s="5704"/>
      <c r="BX82" s="5704"/>
      <c r="BY82" s="5704"/>
      <c r="BZ82" s="5704"/>
      <c r="CA82" s="5704"/>
      <c r="CB82" s="5704"/>
      <c r="CC82" s="5704"/>
      <c r="CD82" s="5704"/>
      <c r="CE82" s="5704"/>
      <c r="CF82" s="5704"/>
      <c r="CG82" s="5704"/>
      <c r="CH82" s="5704"/>
      <c r="CI82" s="5704"/>
      <c r="CJ82" s="5704"/>
      <c r="CK82" s="5704"/>
      <c r="CL82" s="5704"/>
      <c r="CM82" s="5704"/>
      <c r="CN82" s="5704"/>
      <c r="CO82" s="5704"/>
      <c r="CP82" s="5704"/>
      <c r="CQ82" s="5704"/>
      <c r="CR82" s="5704"/>
      <c r="CS82" s="5704"/>
      <c r="CT82" s="5704"/>
      <c r="CU82" s="5704"/>
      <c r="CV82" s="5704"/>
      <c r="CW82" s="5704"/>
      <c r="CX82" s="5704"/>
      <c r="CY82" s="5704"/>
      <c r="CZ82" s="5704"/>
      <c r="DA82" s="5704"/>
      <c r="DB82" s="5704"/>
      <c r="DC82" s="5704"/>
      <c r="DD82" s="5704"/>
      <c r="DE82" s="3969"/>
    </row>
    <row r="83" spans="1:137" ht="6.75" customHeight="1">
      <c r="A83" s="4001"/>
      <c r="B83" s="4001"/>
      <c r="C83" s="4001"/>
      <c r="D83" s="4001"/>
      <c r="E83" s="4001"/>
      <c r="F83" s="4001"/>
      <c r="G83" s="4001"/>
      <c r="H83" s="4005"/>
      <c r="I83" s="4001"/>
      <c r="J83" s="4001"/>
      <c r="K83" s="4001"/>
      <c r="L83" s="4001"/>
      <c r="M83" s="4001"/>
      <c r="N83" s="4001"/>
      <c r="O83" s="4001"/>
      <c r="P83" s="4001"/>
      <c r="Q83" s="4001"/>
      <c r="R83" s="4001"/>
      <c r="S83" s="4001"/>
      <c r="T83" s="4009"/>
      <c r="U83" s="4005"/>
      <c r="V83" s="4001"/>
      <c r="W83" s="4001"/>
      <c r="X83" s="4001"/>
      <c r="Y83" s="4001"/>
      <c r="Z83" s="4001"/>
      <c r="AA83" s="4001"/>
      <c r="AB83" s="4001"/>
      <c r="AC83" s="4001"/>
      <c r="AD83" s="4001"/>
      <c r="AE83" s="4001"/>
      <c r="AF83" s="4001"/>
      <c r="AG83" s="4001"/>
      <c r="AH83" s="4001"/>
      <c r="AI83" s="4001"/>
      <c r="AJ83" s="4001"/>
      <c r="AK83" s="4001"/>
      <c r="AL83" s="4001"/>
      <c r="AM83" s="4001"/>
      <c r="AN83" s="4030"/>
      <c r="AO83" s="4030"/>
      <c r="AP83" s="4030"/>
      <c r="AQ83" s="4030"/>
      <c r="AR83" s="4030"/>
      <c r="AS83" s="4030"/>
      <c r="AT83" s="4030"/>
      <c r="AU83" s="4030"/>
      <c r="AV83" s="4030"/>
      <c r="AW83" s="4030"/>
      <c r="AX83" s="4030"/>
      <c r="AY83" s="4030"/>
      <c r="AZ83" s="4005"/>
      <c r="BA83" s="4005"/>
      <c r="BB83" s="4005"/>
      <c r="BC83" s="4001"/>
      <c r="BD83" s="4030"/>
      <c r="BE83" s="4030"/>
      <c r="BF83" s="4030"/>
      <c r="BG83" s="4030"/>
      <c r="BH83" s="4030"/>
      <c r="BI83" s="4030"/>
      <c r="BJ83" s="4030"/>
      <c r="BK83" s="4030"/>
      <c r="BL83" s="4030"/>
      <c r="BM83" s="4030"/>
      <c r="BN83" s="4030"/>
      <c r="BO83" s="4030"/>
      <c r="BP83" s="4030"/>
      <c r="BQ83" s="4030"/>
      <c r="BR83" s="4030"/>
      <c r="BS83" s="4030"/>
      <c r="BT83" s="4030"/>
      <c r="BU83" s="4030"/>
      <c r="BV83" s="4030"/>
      <c r="BW83" s="4030"/>
      <c r="BX83" s="4030"/>
      <c r="BY83" s="4030"/>
      <c r="BZ83" s="4030"/>
      <c r="CA83" s="4030"/>
      <c r="CB83" s="4030"/>
      <c r="CC83" s="4030"/>
      <c r="CD83" s="4030"/>
      <c r="CE83" s="4030"/>
      <c r="CF83" s="4030"/>
      <c r="CG83" s="4030"/>
      <c r="CH83" s="4030"/>
      <c r="CI83" s="4030"/>
      <c r="CJ83" s="4030"/>
      <c r="CK83" s="4030"/>
      <c r="CL83" s="4030"/>
      <c r="CM83" s="4030"/>
      <c r="CN83" s="4030"/>
      <c r="CO83" s="4030"/>
      <c r="CP83" s="4030"/>
      <c r="CQ83" s="4030"/>
      <c r="CR83" s="4030"/>
      <c r="CS83" s="4030"/>
      <c r="CT83" s="4030"/>
      <c r="CU83" s="4030"/>
      <c r="CV83" s="4030"/>
      <c r="CW83" s="4030"/>
      <c r="CX83" s="4030"/>
      <c r="CY83" s="4030"/>
      <c r="CZ83" s="4030"/>
      <c r="DA83" s="4030"/>
      <c r="DB83" s="4030"/>
      <c r="DC83" s="3969"/>
      <c r="DD83" s="3969"/>
      <c r="DE83" s="3969"/>
      <c r="DF83" s="3385"/>
      <c r="DG83" s="3385"/>
      <c r="DH83" s="3385"/>
      <c r="DI83" s="3385"/>
      <c r="DJ83" s="3385"/>
      <c r="DK83" s="3385"/>
      <c r="DL83" s="3385"/>
      <c r="DM83" s="3385"/>
      <c r="DN83" s="3385"/>
      <c r="DO83" s="3385"/>
      <c r="DP83" s="3385"/>
      <c r="DQ83" s="3385"/>
      <c r="DR83" s="3385"/>
      <c r="DS83" s="3385"/>
      <c r="DT83" s="3385"/>
      <c r="DU83" s="3385"/>
      <c r="DV83" s="3385"/>
      <c r="DW83" s="3385"/>
      <c r="DX83" s="3385"/>
      <c r="DY83" s="3385"/>
      <c r="DZ83" s="3385"/>
      <c r="EA83" s="3385"/>
      <c r="EB83" s="3385"/>
      <c r="EC83" s="3385"/>
      <c r="ED83" s="3385"/>
      <c r="EE83" s="3385"/>
      <c r="EF83" s="3385"/>
      <c r="EG83" s="3385"/>
    </row>
    <row r="84" spans="1:137" ht="6.75" customHeight="1">
      <c r="A84" s="4001"/>
      <c r="B84" s="4001"/>
      <c r="C84" s="4001"/>
      <c r="D84" s="4001"/>
      <c r="E84" s="4001"/>
      <c r="F84" s="4001"/>
      <c r="G84" s="4001"/>
      <c r="H84" s="4005"/>
      <c r="I84" s="4001"/>
      <c r="J84" s="4001"/>
      <c r="K84" s="4001"/>
      <c r="L84" s="4001"/>
      <c r="M84" s="4001"/>
      <c r="N84" s="4001"/>
      <c r="O84" s="4001"/>
      <c r="P84" s="4001"/>
      <c r="Q84" s="4001"/>
      <c r="R84" s="4001"/>
      <c r="S84" s="4001"/>
      <c r="T84" s="4009"/>
      <c r="U84" s="4005"/>
      <c r="V84" s="4001"/>
      <c r="W84" s="4001"/>
      <c r="X84" s="4001"/>
      <c r="Y84" s="4001"/>
      <c r="Z84" s="4001"/>
      <c r="AA84" s="4001"/>
      <c r="AB84" s="4001"/>
      <c r="AC84" s="4001"/>
      <c r="AD84" s="4001"/>
      <c r="AE84" s="4001"/>
      <c r="AF84" s="4001"/>
      <c r="AG84" s="4001"/>
      <c r="AH84" s="4001"/>
      <c r="AI84" s="4001"/>
      <c r="AJ84" s="4001"/>
      <c r="AK84" s="4001"/>
      <c r="AL84" s="4001"/>
      <c r="AM84" s="4001"/>
      <c r="AN84" s="4001"/>
      <c r="AO84" s="4001"/>
      <c r="AP84" s="4001"/>
      <c r="AQ84" s="4001"/>
      <c r="AR84" s="4001"/>
      <c r="AS84" s="4001"/>
      <c r="AT84" s="4001"/>
      <c r="AU84" s="4001"/>
      <c r="AV84" s="4001"/>
      <c r="AW84" s="4001"/>
      <c r="AX84" s="4001"/>
      <c r="AY84" s="4001"/>
      <c r="AZ84" s="4001"/>
      <c r="BA84" s="4005"/>
      <c r="BB84" s="4005"/>
      <c r="BC84" s="4001"/>
      <c r="BD84" s="4001"/>
      <c r="BE84" s="4001"/>
      <c r="BF84" s="4001"/>
      <c r="BG84" s="4001"/>
      <c r="BH84" s="4001"/>
      <c r="BI84" s="4001"/>
      <c r="BJ84" s="4001"/>
      <c r="BK84" s="4001"/>
      <c r="BL84" s="4001"/>
      <c r="BM84" s="4001"/>
      <c r="BN84" s="4001"/>
      <c r="BO84" s="4001"/>
      <c r="BP84" s="4001"/>
      <c r="BQ84" s="4001"/>
      <c r="BR84" s="4001"/>
      <c r="BS84" s="4001"/>
      <c r="BT84" s="4001"/>
      <c r="BU84" s="4001"/>
      <c r="BV84" s="4001"/>
      <c r="BW84" s="4001"/>
      <c r="BX84" s="4001"/>
      <c r="BY84" s="4001"/>
      <c r="BZ84" s="4001"/>
      <c r="CA84" s="4001"/>
      <c r="CB84" s="4001"/>
      <c r="CC84" s="4001"/>
      <c r="CD84" s="4001"/>
      <c r="CE84" s="4001"/>
      <c r="CF84" s="4001"/>
      <c r="CG84" s="4001"/>
      <c r="CH84" s="4001"/>
      <c r="CI84" s="4001"/>
      <c r="CJ84" s="4001"/>
      <c r="CK84" s="4001"/>
      <c r="CL84" s="4001"/>
      <c r="CM84" s="4001"/>
      <c r="CN84" s="4001"/>
      <c r="CO84" s="4001"/>
      <c r="CP84" s="4001"/>
      <c r="CQ84" s="4001"/>
      <c r="CR84" s="4001"/>
      <c r="CS84" s="4001"/>
      <c r="CT84" s="4001"/>
      <c r="CU84" s="4001"/>
      <c r="CV84" s="4001"/>
      <c r="CW84" s="4001"/>
      <c r="CX84" s="4001"/>
      <c r="CY84" s="4001"/>
      <c r="CZ84" s="4001"/>
      <c r="DA84" s="4001"/>
      <c r="DB84" s="4001"/>
      <c r="DC84" s="4001"/>
      <c r="DD84" s="4001"/>
      <c r="DE84" s="4001"/>
      <c r="DF84" s="3385"/>
      <c r="DG84" s="3385"/>
      <c r="DH84" s="3385"/>
      <c r="DI84" s="3385"/>
      <c r="DJ84" s="3385"/>
      <c r="DK84" s="3385"/>
      <c r="DL84" s="3385"/>
      <c r="DM84" s="3385"/>
      <c r="DN84" s="3385"/>
      <c r="DO84" s="3385"/>
      <c r="DP84" s="3385"/>
      <c r="DQ84" s="3385"/>
      <c r="DR84" s="3385"/>
      <c r="DS84" s="3385"/>
      <c r="DT84" s="3385"/>
      <c r="DU84" s="3385"/>
      <c r="DV84" s="3385"/>
      <c r="DW84" s="3385"/>
      <c r="DX84" s="3385"/>
      <c r="DY84" s="3385"/>
      <c r="DZ84" s="3385"/>
      <c r="EA84" s="3385"/>
      <c r="EB84" s="3385"/>
      <c r="EC84" s="3385"/>
      <c r="ED84" s="3385"/>
      <c r="EE84" s="3385"/>
      <c r="EF84" s="3385"/>
      <c r="EG84" s="3385"/>
    </row>
    <row r="85" spans="1:137" ht="6.75" customHeight="1">
      <c r="A85" s="4001"/>
      <c r="B85" s="4001"/>
      <c r="C85" s="4001"/>
      <c r="D85" s="4001"/>
      <c r="E85" s="4001"/>
      <c r="F85" s="4001"/>
      <c r="G85" s="4001"/>
      <c r="H85" s="4005"/>
      <c r="I85" s="4001"/>
      <c r="J85" s="4001"/>
      <c r="K85" s="4001"/>
      <c r="L85" s="4001"/>
      <c r="M85" s="4001"/>
      <c r="N85" s="4001"/>
      <c r="O85" s="4001"/>
      <c r="P85" s="4001"/>
      <c r="Q85" s="4001"/>
      <c r="R85" s="4001"/>
      <c r="S85" s="4001"/>
      <c r="T85" s="4015"/>
      <c r="U85" s="4003"/>
      <c r="V85" s="4001"/>
      <c r="W85" s="5701" t="s">
        <v>
6694</v>
      </c>
      <c r="X85" s="5701"/>
      <c r="Y85" s="5701"/>
      <c r="Z85" s="5701"/>
      <c r="AA85" s="5701"/>
      <c r="AB85" s="5701"/>
      <c r="AC85" s="5701"/>
      <c r="AD85" s="5701"/>
      <c r="AE85" s="5701"/>
      <c r="AF85" s="5701"/>
      <c r="AG85" s="4004"/>
      <c r="AH85" s="4004"/>
      <c r="AI85" s="4004"/>
      <c r="AJ85" s="4003"/>
      <c r="AK85" s="4003"/>
      <c r="AL85" s="4003"/>
      <c r="AM85" s="4001"/>
      <c r="AN85" s="5701" t="s">
        <v>
6695</v>
      </c>
      <c r="AO85" s="5701"/>
      <c r="AP85" s="5701"/>
      <c r="AQ85" s="5701"/>
      <c r="AR85" s="5701"/>
      <c r="AS85" s="5701"/>
      <c r="AT85" s="5701"/>
      <c r="AU85" s="5701"/>
      <c r="AV85" s="5701"/>
      <c r="AW85" s="5701"/>
      <c r="AX85" s="3969"/>
      <c r="AY85" s="4003"/>
      <c r="AZ85" s="4003"/>
      <c r="BA85" s="4003"/>
      <c r="BB85" s="4003"/>
      <c r="BC85" s="4001"/>
      <c r="BD85" s="5699" t="s">
        <v>
6696</v>
      </c>
      <c r="BE85" s="5699"/>
      <c r="BF85" s="5699"/>
      <c r="BG85" s="5699"/>
      <c r="BH85" s="5699"/>
      <c r="BI85" s="5699"/>
      <c r="BJ85" s="5699"/>
      <c r="BK85" s="5699"/>
      <c r="BL85" s="5699"/>
      <c r="BM85" s="5699"/>
      <c r="BN85" s="5699"/>
      <c r="BO85" s="5699"/>
      <c r="BP85" s="5699"/>
      <c r="BQ85" s="5699"/>
      <c r="BR85" s="5699"/>
      <c r="BS85" s="5699"/>
      <c r="BT85" s="5699"/>
      <c r="BU85" s="5699"/>
      <c r="BV85" s="5699"/>
      <c r="BW85" s="5699"/>
      <c r="BX85" s="5699"/>
      <c r="BY85" s="5699"/>
      <c r="BZ85" s="5699"/>
      <c r="CA85" s="5699"/>
      <c r="CB85" s="5699"/>
      <c r="CC85" s="5699"/>
      <c r="CD85" s="5699"/>
      <c r="CE85" s="5699"/>
      <c r="CF85" s="5699"/>
      <c r="CG85" s="5699"/>
      <c r="CH85" s="5699"/>
      <c r="CI85" s="5699"/>
      <c r="CJ85" s="5699"/>
      <c r="CK85" s="5699"/>
      <c r="CL85" s="5699"/>
      <c r="CM85" s="5699"/>
      <c r="CN85" s="5699"/>
      <c r="CO85" s="5699"/>
      <c r="CP85" s="5699"/>
      <c r="CQ85" s="5699"/>
      <c r="CR85" s="5699"/>
      <c r="CS85" s="5699"/>
      <c r="CT85" s="5699"/>
      <c r="CU85" s="5699"/>
      <c r="CV85" s="5699"/>
      <c r="CW85" s="5699"/>
      <c r="CX85" s="5699"/>
      <c r="CY85" s="5699"/>
      <c r="CZ85" s="5699"/>
      <c r="DA85" s="5699"/>
      <c r="DB85" s="5699"/>
      <c r="DC85" s="5699"/>
      <c r="DD85" s="5699"/>
      <c r="DE85" s="5699"/>
      <c r="DF85" s="3385"/>
      <c r="DG85" s="3385"/>
      <c r="DH85" s="3385"/>
      <c r="DI85" s="3385"/>
      <c r="DJ85" s="3385"/>
      <c r="DK85" s="3385"/>
      <c r="DL85" s="3385"/>
      <c r="DM85" s="3385"/>
      <c r="DN85" s="3385"/>
      <c r="DO85" s="3385"/>
      <c r="DP85" s="3385"/>
      <c r="DQ85" s="3385"/>
      <c r="DR85" s="3385"/>
      <c r="DS85" s="3385"/>
      <c r="DT85" s="3385"/>
      <c r="DU85" s="3385"/>
      <c r="DV85" s="3385"/>
      <c r="DW85" s="3385"/>
      <c r="DX85" s="3385"/>
      <c r="DY85" s="3385"/>
      <c r="DZ85" s="3385"/>
      <c r="EA85" s="3385"/>
      <c r="EB85" s="3385"/>
      <c r="EC85" s="3385"/>
      <c r="ED85" s="3385"/>
      <c r="EE85" s="3385"/>
      <c r="EF85" s="3385"/>
      <c r="EG85" s="3385"/>
    </row>
    <row r="86" spans="1:137" ht="6.75" customHeight="1">
      <c r="A86" s="4001"/>
      <c r="B86" s="4001"/>
      <c r="C86" s="4001"/>
      <c r="D86" s="4001"/>
      <c r="E86" s="4001"/>
      <c r="F86" s="4001"/>
      <c r="G86" s="4001"/>
      <c r="H86" s="4005"/>
      <c r="I86" s="4001"/>
      <c r="J86" s="4001"/>
      <c r="K86" s="4001"/>
      <c r="L86" s="4001"/>
      <c r="M86" s="4001"/>
      <c r="N86" s="4001"/>
      <c r="O86" s="4001"/>
      <c r="P86" s="4001"/>
      <c r="Q86" s="4001"/>
      <c r="R86" s="4001"/>
      <c r="S86" s="4001"/>
      <c r="T86" s="4035"/>
      <c r="U86" s="4005"/>
      <c r="V86" s="4001"/>
      <c r="W86" s="5701"/>
      <c r="X86" s="5701"/>
      <c r="Y86" s="5701"/>
      <c r="Z86" s="5701"/>
      <c r="AA86" s="5701"/>
      <c r="AB86" s="5701"/>
      <c r="AC86" s="5701"/>
      <c r="AD86" s="5701"/>
      <c r="AE86" s="5701"/>
      <c r="AF86" s="5701"/>
      <c r="AG86" s="3969"/>
      <c r="AH86" s="3969"/>
      <c r="AI86" s="3969"/>
      <c r="AJ86" s="4001"/>
      <c r="AK86" s="4010"/>
      <c r="AL86" s="4005"/>
      <c r="AM86" s="4001"/>
      <c r="AN86" s="5701"/>
      <c r="AO86" s="5701"/>
      <c r="AP86" s="5701"/>
      <c r="AQ86" s="5701"/>
      <c r="AR86" s="5701"/>
      <c r="AS86" s="5701"/>
      <c r="AT86" s="5701"/>
      <c r="AU86" s="5701"/>
      <c r="AV86" s="5701"/>
      <c r="AW86" s="5701"/>
      <c r="AX86" s="4012"/>
      <c r="AY86" s="4001"/>
      <c r="AZ86" s="4001"/>
      <c r="BA86" s="4001"/>
      <c r="BB86" s="4001"/>
      <c r="BC86" s="4001"/>
      <c r="BD86" s="5699"/>
      <c r="BE86" s="5699"/>
      <c r="BF86" s="5699"/>
      <c r="BG86" s="5699"/>
      <c r="BH86" s="5699"/>
      <c r="BI86" s="5699"/>
      <c r="BJ86" s="5699"/>
      <c r="BK86" s="5699"/>
      <c r="BL86" s="5699"/>
      <c r="BM86" s="5699"/>
      <c r="BN86" s="5699"/>
      <c r="BO86" s="5699"/>
      <c r="BP86" s="5699"/>
      <c r="BQ86" s="5699"/>
      <c r="BR86" s="5699"/>
      <c r="BS86" s="5699"/>
      <c r="BT86" s="5699"/>
      <c r="BU86" s="5699"/>
      <c r="BV86" s="5699"/>
      <c r="BW86" s="5699"/>
      <c r="BX86" s="5699"/>
      <c r="BY86" s="5699"/>
      <c r="BZ86" s="5699"/>
      <c r="CA86" s="5699"/>
      <c r="CB86" s="5699"/>
      <c r="CC86" s="5699"/>
      <c r="CD86" s="5699"/>
      <c r="CE86" s="5699"/>
      <c r="CF86" s="5699"/>
      <c r="CG86" s="5699"/>
      <c r="CH86" s="5699"/>
      <c r="CI86" s="5699"/>
      <c r="CJ86" s="5699"/>
      <c r="CK86" s="5699"/>
      <c r="CL86" s="5699"/>
      <c r="CM86" s="5699"/>
      <c r="CN86" s="5699"/>
      <c r="CO86" s="5699"/>
      <c r="CP86" s="5699"/>
      <c r="CQ86" s="5699"/>
      <c r="CR86" s="5699"/>
      <c r="CS86" s="5699"/>
      <c r="CT86" s="5699"/>
      <c r="CU86" s="5699"/>
      <c r="CV86" s="5699"/>
      <c r="CW86" s="5699"/>
      <c r="CX86" s="5699"/>
      <c r="CY86" s="5699"/>
      <c r="CZ86" s="5699"/>
      <c r="DA86" s="5699"/>
      <c r="DB86" s="5699"/>
      <c r="DC86" s="5699"/>
      <c r="DD86" s="5699"/>
      <c r="DE86" s="5699"/>
      <c r="DF86" s="3385"/>
      <c r="DG86" s="3385"/>
      <c r="DH86" s="3385"/>
      <c r="DI86" s="3385"/>
      <c r="DJ86" s="3385"/>
      <c r="DK86" s="3385"/>
      <c r="DL86" s="3385"/>
      <c r="DM86" s="3385"/>
      <c r="DN86" s="3385"/>
      <c r="DO86" s="3385"/>
      <c r="DP86" s="3385"/>
      <c r="DQ86" s="3385"/>
      <c r="DR86" s="3385"/>
      <c r="DS86" s="3385"/>
      <c r="DT86" s="3385"/>
      <c r="DU86" s="3385"/>
      <c r="DV86" s="3385"/>
      <c r="DW86" s="3385"/>
      <c r="DX86" s="3385"/>
      <c r="DY86" s="3385"/>
      <c r="DZ86" s="3385"/>
      <c r="EA86" s="3385"/>
      <c r="EB86" s="3385"/>
      <c r="EC86" s="3385"/>
      <c r="ED86" s="3385"/>
      <c r="EE86" s="3385"/>
      <c r="EF86" s="3385"/>
      <c r="EG86" s="3385"/>
    </row>
    <row r="87" spans="1:137" ht="6.75" customHeight="1">
      <c r="A87" s="4001"/>
      <c r="B87" s="4001"/>
      <c r="C87" s="4001"/>
      <c r="D87" s="4001"/>
      <c r="E87" s="4001"/>
      <c r="F87" s="4001"/>
      <c r="G87" s="4001"/>
      <c r="H87" s="4005"/>
      <c r="I87" s="4001"/>
      <c r="J87" s="4001"/>
      <c r="K87" s="4001"/>
      <c r="L87" s="4001"/>
      <c r="M87" s="4001"/>
      <c r="N87" s="4001"/>
      <c r="O87" s="4001"/>
      <c r="P87" s="4001"/>
      <c r="Q87" s="4001"/>
      <c r="R87" s="4001"/>
      <c r="S87" s="4036"/>
      <c r="T87" s="4005"/>
      <c r="U87" s="4009"/>
      <c r="V87" s="4001"/>
      <c r="W87" s="3969"/>
      <c r="X87" s="3969"/>
      <c r="Y87" s="3969"/>
      <c r="Z87" s="3969"/>
      <c r="AA87" s="3969"/>
      <c r="AB87" s="3969"/>
      <c r="AC87" s="3969"/>
      <c r="AD87" s="3969"/>
      <c r="AE87" s="3969"/>
      <c r="AF87" s="3969"/>
      <c r="AG87" s="3969"/>
      <c r="AH87" s="3969"/>
      <c r="AI87" s="3969"/>
      <c r="AJ87" s="4001"/>
      <c r="AK87" s="4009"/>
      <c r="AL87" s="4005"/>
      <c r="AM87" s="4001"/>
      <c r="AN87" s="3969"/>
      <c r="AO87" s="3969"/>
      <c r="AP87" s="3969"/>
      <c r="AQ87" s="3969"/>
      <c r="AR87" s="3969"/>
      <c r="AS87" s="3969"/>
      <c r="AT87" s="3969"/>
      <c r="AU87" s="3969"/>
      <c r="AV87" s="3969"/>
      <c r="AW87" s="3969"/>
      <c r="AX87" s="3970"/>
      <c r="AY87" s="4001"/>
      <c r="AZ87" s="4001"/>
      <c r="BA87" s="4001"/>
      <c r="BB87" s="4001"/>
      <c r="BC87" s="4001"/>
      <c r="BD87" s="3388"/>
      <c r="BE87" s="3388"/>
      <c r="BF87" s="3388"/>
      <c r="BG87" s="3388"/>
      <c r="BH87" s="3388"/>
      <c r="BI87" s="3388"/>
      <c r="BJ87" s="3388"/>
      <c r="BK87" s="3388"/>
      <c r="BL87" s="3388"/>
      <c r="BM87" s="3388"/>
      <c r="BN87" s="3388"/>
      <c r="BO87" s="3388"/>
      <c r="BP87" s="3388"/>
      <c r="BQ87" s="3388"/>
      <c r="BR87" s="3388"/>
      <c r="BS87" s="3388"/>
      <c r="BT87" s="3388"/>
      <c r="BU87" s="3388"/>
      <c r="BV87" s="3388"/>
      <c r="BW87" s="3388"/>
      <c r="BX87" s="3388"/>
      <c r="BY87" s="3388"/>
      <c r="BZ87" s="3388"/>
      <c r="CA87" s="3388"/>
      <c r="CB87" s="3388"/>
      <c r="CC87" s="3388"/>
      <c r="CD87" s="3388"/>
      <c r="CE87" s="3388"/>
      <c r="CF87" s="3388"/>
      <c r="CG87" s="3388"/>
      <c r="CH87" s="3388"/>
      <c r="CI87" s="3388"/>
      <c r="CJ87" s="3388"/>
      <c r="CK87" s="3388"/>
      <c r="CL87" s="3388"/>
      <c r="CM87" s="3388"/>
      <c r="CN87" s="3388"/>
      <c r="CO87" s="3388"/>
      <c r="CP87" s="3388"/>
      <c r="CQ87" s="3388"/>
      <c r="CR87" s="3388"/>
      <c r="CS87" s="3388"/>
      <c r="CT87" s="3388"/>
      <c r="CU87" s="3388"/>
      <c r="CV87" s="3388"/>
      <c r="CW87" s="3388"/>
      <c r="CX87" s="3388"/>
      <c r="CY87" s="3388"/>
      <c r="CZ87" s="3388"/>
      <c r="DA87" s="3388"/>
      <c r="DB87" s="3388"/>
      <c r="DC87" s="3388"/>
      <c r="DD87" s="3388"/>
      <c r="DE87" s="3388"/>
      <c r="DF87" s="3385"/>
      <c r="DG87" s="3385"/>
      <c r="DH87" s="3385"/>
      <c r="DI87" s="3385"/>
      <c r="DJ87" s="3385"/>
      <c r="DK87" s="3385"/>
      <c r="DL87" s="3385"/>
      <c r="DM87" s="3385"/>
      <c r="DN87" s="3385"/>
      <c r="DO87" s="3385"/>
      <c r="DP87" s="3385"/>
      <c r="DQ87" s="3385"/>
      <c r="DR87" s="3385"/>
      <c r="DS87" s="3385"/>
      <c r="DT87" s="3385"/>
      <c r="DU87" s="3385"/>
      <c r="DV87" s="3385"/>
      <c r="DW87" s="3385"/>
      <c r="DX87" s="3385"/>
      <c r="DY87" s="3385"/>
      <c r="DZ87" s="3385"/>
      <c r="EA87" s="3385"/>
      <c r="EB87" s="3385"/>
      <c r="EC87" s="3385"/>
      <c r="ED87" s="3385"/>
      <c r="EE87" s="3385"/>
      <c r="EF87" s="3385"/>
      <c r="EG87" s="3385"/>
    </row>
    <row r="88" spans="1:137" ht="6.75" customHeight="1">
      <c r="A88" s="4001"/>
      <c r="B88" s="4001"/>
      <c r="C88" s="4001"/>
      <c r="D88" s="4001"/>
      <c r="E88" s="4001"/>
      <c r="F88" s="4001"/>
      <c r="G88" s="4001"/>
      <c r="H88" s="4005"/>
      <c r="I88" s="4001"/>
      <c r="J88" s="4001"/>
      <c r="K88" s="4001"/>
      <c r="L88" s="4001"/>
      <c r="M88" s="4001"/>
      <c r="N88" s="4001"/>
      <c r="O88" s="4001"/>
      <c r="P88" s="4001"/>
      <c r="Q88" s="4001"/>
      <c r="R88" s="4001"/>
      <c r="S88" s="4036"/>
      <c r="T88" s="4005"/>
      <c r="U88" s="4009"/>
      <c r="V88" s="4001"/>
      <c r="W88" s="5711" t="s">
        <v>
6697</v>
      </c>
      <c r="X88" s="5711"/>
      <c r="Y88" s="5711"/>
      <c r="Z88" s="5711"/>
      <c r="AA88" s="5711"/>
      <c r="AB88" s="5711"/>
      <c r="AC88" s="5711"/>
      <c r="AD88" s="5711"/>
      <c r="AE88" s="5711"/>
      <c r="AF88" s="5711"/>
      <c r="AG88" s="5711"/>
      <c r="AH88" s="5711"/>
      <c r="AI88" s="5711"/>
      <c r="AJ88" s="4001"/>
      <c r="AK88" s="4009"/>
      <c r="AL88" s="4005"/>
      <c r="AM88" s="4001"/>
      <c r="AN88" s="3969"/>
      <c r="AO88" s="3969"/>
      <c r="AP88" s="3969"/>
      <c r="AQ88" s="3969"/>
      <c r="AR88" s="3969"/>
      <c r="AS88" s="3969"/>
      <c r="AT88" s="3969"/>
      <c r="AU88" s="3969"/>
      <c r="AV88" s="3969"/>
      <c r="AW88" s="3969"/>
      <c r="AX88" s="3970"/>
      <c r="AY88" s="4001"/>
      <c r="AZ88" s="4001"/>
      <c r="BA88" s="4001"/>
      <c r="BB88" s="4001"/>
      <c r="BC88" s="4001"/>
      <c r="BD88" s="5699" t="s">
        <v>
6698</v>
      </c>
      <c r="BE88" s="5699"/>
      <c r="BF88" s="5699"/>
      <c r="BG88" s="5699"/>
      <c r="BH88" s="5699"/>
      <c r="BI88" s="5699"/>
      <c r="BJ88" s="5699"/>
      <c r="BK88" s="5699"/>
      <c r="BL88" s="5699"/>
      <c r="BM88" s="5699"/>
      <c r="BN88" s="5699"/>
      <c r="BO88" s="5699"/>
      <c r="BP88" s="5699"/>
      <c r="BQ88" s="5699"/>
      <c r="BR88" s="5699"/>
      <c r="BS88" s="5699"/>
      <c r="BT88" s="5699"/>
      <c r="BU88" s="5699"/>
      <c r="BV88" s="5699"/>
      <c r="BW88" s="5699"/>
      <c r="BX88" s="5699"/>
      <c r="BY88" s="5699"/>
      <c r="BZ88" s="5699"/>
      <c r="CA88" s="5699"/>
      <c r="CB88" s="5699"/>
      <c r="CC88" s="5699"/>
      <c r="CD88" s="5699"/>
      <c r="CE88" s="5699"/>
      <c r="CF88" s="5699"/>
      <c r="CG88" s="5699"/>
      <c r="CH88" s="5699"/>
      <c r="CI88" s="5699"/>
      <c r="CJ88" s="5699"/>
      <c r="CK88" s="5699"/>
      <c r="CL88" s="5699"/>
      <c r="CM88" s="5699"/>
      <c r="CN88" s="5699"/>
      <c r="CO88" s="5699"/>
      <c r="CP88" s="5699"/>
      <c r="CQ88" s="5699"/>
      <c r="CR88" s="5699"/>
      <c r="CS88" s="5699"/>
      <c r="CT88" s="5699"/>
      <c r="CU88" s="5699"/>
      <c r="CV88" s="5699"/>
      <c r="CW88" s="5699"/>
      <c r="CX88" s="5699"/>
      <c r="CY88" s="5699"/>
      <c r="CZ88" s="5699"/>
      <c r="DA88" s="5699"/>
      <c r="DB88" s="5699"/>
      <c r="DC88" s="5699"/>
      <c r="DD88" s="5699"/>
      <c r="DE88" s="5699"/>
    </row>
    <row r="89" spans="1:137" ht="6.75" customHeight="1">
      <c r="A89" s="4001"/>
      <c r="B89" s="4001"/>
      <c r="C89" s="4001"/>
      <c r="D89" s="4001"/>
      <c r="E89" s="4001"/>
      <c r="F89" s="4001"/>
      <c r="G89" s="4001"/>
      <c r="H89" s="4005"/>
      <c r="I89" s="4001"/>
      <c r="J89" s="4001"/>
      <c r="K89" s="4001"/>
      <c r="L89" s="4001"/>
      <c r="M89" s="4001"/>
      <c r="N89" s="4001"/>
      <c r="O89" s="4001"/>
      <c r="P89" s="4001"/>
      <c r="Q89" s="4001"/>
      <c r="R89" s="4001"/>
      <c r="S89" s="4036"/>
      <c r="T89" s="4005"/>
      <c r="U89" s="4008"/>
      <c r="V89" s="4001"/>
      <c r="W89" s="5711"/>
      <c r="X89" s="5711"/>
      <c r="Y89" s="5711"/>
      <c r="Z89" s="5711"/>
      <c r="AA89" s="5711"/>
      <c r="AB89" s="5711"/>
      <c r="AC89" s="5711"/>
      <c r="AD89" s="5711"/>
      <c r="AE89" s="5711"/>
      <c r="AF89" s="5711"/>
      <c r="AG89" s="5711"/>
      <c r="AH89" s="5711"/>
      <c r="AI89" s="5711"/>
      <c r="AJ89" s="4001"/>
      <c r="AK89" s="4009"/>
      <c r="AL89" s="4005"/>
      <c r="AM89" s="4001"/>
      <c r="AN89" s="3969"/>
      <c r="AO89" s="3969"/>
      <c r="AP89" s="3969"/>
      <c r="AQ89" s="3969"/>
      <c r="AR89" s="3969"/>
      <c r="AS89" s="3969"/>
      <c r="AT89" s="3969"/>
      <c r="AU89" s="3969"/>
      <c r="AV89" s="3969"/>
      <c r="AW89" s="3969"/>
      <c r="AX89" s="3970"/>
      <c r="AY89" s="4001"/>
      <c r="AZ89" s="4001"/>
      <c r="BA89" s="4001"/>
      <c r="BB89" s="4001"/>
      <c r="BC89" s="4001"/>
      <c r="BD89" s="5699"/>
      <c r="BE89" s="5699"/>
      <c r="BF89" s="5699"/>
      <c r="BG89" s="5699"/>
      <c r="BH89" s="5699"/>
      <c r="BI89" s="5699"/>
      <c r="BJ89" s="5699"/>
      <c r="BK89" s="5699"/>
      <c r="BL89" s="5699"/>
      <c r="BM89" s="5699"/>
      <c r="BN89" s="5699"/>
      <c r="BO89" s="5699"/>
      <c r="BP89" s="5699"/>
      <c r="BQ89" s="5699"/>
      <c r="BR89" s="5699"/>
      <c r="BS89" s="5699"/>
      <c r="BT89" s="5699"/>
      <c r="BU89" s="5699"/>
      <c r="BV89" s="5699"/>
      <c r="BW89" s="5699"/>
      <c r="BX89" s="5699"/>
      <c r="BY89" s="5699"/>
      <c r="BZ89" s="5699"/>
      <c r="CA89" s="5699"/>
      <c r="CB89" s="5699"/>
      <c r="CC89" s="5699"/>
      <c r="CD89" s="5699"/>
      <c r="CE89" s="5699"/>
      <c r="CF89" s="5699"/>
      <c r="CG89" s="5699"/>
      <c r="CH89" s="5699"/>
      <c r="CI89" s="5699"/>
      <c r="CJ89" s="5699"/>
      <c r="CK89" s="5699"/>
      <c r="CL89" s="5699"/>
      <c r="CM89" s="5699"/>
      <c r="CN89" s="5699"/>
      <c r="CO89" s="5699"/>
      <c r="CP89" s="5699"/>
      <c r="CQ89" s="5699"/>
      <c r="CR89" s="5699"/>
      <c r="CS89" s="5699"/>
      <c r="CT89" s="5699"/>
      <c r="CU89" s="5699"/>
      <c r="CV89" s="5699"/>
      <c r="CW89" s="5699"/>
      <c r="CX89" s="5699"/>
      <c r="CY89" s="5699"/>
      <c r="CZ89" s="5699"/>
      <c r="DA89" s="5699"/>
      <c r="DB89" s="5699"/>
      <c r="DC89" s="5699"/>
      <c r="DD89" s="5699"/>
      <c r="DE89" s="5699"/>
    </row>
    <row r="90" spans="1:137" ht="6.75" customHeight="1">
      <c r="A90" s="4001"/>
      <c r="B90" s="4001"/>
      <c r="C90" s="4001"/>
      <c r="D90" s="4001"/>
      <c r="E90" s="4001"/>
      <c r="F90" s="4001"/>
      <c r="G90" s="4001"/>
      <c r="H90" s="4005"/>
      <c r="I90" s="4001"/>
      <c r="J90" s="4001"/>
      <c r="K90" s="4001"/>
      <c r="L90" s="4001"/>
      <c r="M90" s="4001"/>
      <c r="N90" s="4001"/>
      <c r="O90" s="4001"/>
      <c r="P90" s="4001"/>
      <c r="Q90" s="4001"/>
      <c r="R90" s="4001"/>
      <c r="S90" s="4036"/>
      <c r="T90" s="4005"/>
      <c r="U90" s="4005"/>
      <c r="V90" s="4001"/>
      <c r="W90" s="5711"/>
      <c r="X90" s="5711"/>
      <c r="Y90" s="5711"/>
      <c r="Z90" s="5711"/>
      <c r="AA90" s="5711"/>
      <c r="AB90" s="5711"/>
      <c r="AC90" s="5711"/>
      <c r="AD90" s="5711"/>
      <c r="AE90" s="5711"/>
      <c r="AF90" s="5711"/>
      <c r="AG90" s="5711"/>
      <c r="AH90" s="5711"/>
      <c r="AI90" s="5711"/>
      <c r="AJ90" s="4001"/>
      <c r="AK90" s="4009"/>
      <c r="AL90" s="4005"/>
      <c r="AM90" s="4001"/>
      <c r="AN90" s="3969"/>
      <c r="AO90" s="3969"/>
      <c r="AP90" s="3969"/>
      <c r="AQ90" s="3969"/>
      <c r="AR90" s="3969"/>
      <c r="AS90" s="3969"/>
      <c r="AT90" s="3969"/>
      <c r="AU90" s="3969"/>
      <c r="AV90" s="4001"/>
      <c r="AW90" s="4001"/>
      <c r="AX90" s="4001"/>
      <c r="AY90" s="4001"/>
      <c r="AZ90" s="4001"/>
      <c r="BA90" s="4001"/>
      <c r="BB90" s="4001"/>
      <c r="BC90" s="4001"/>
      <c r="BD90" s="3969"/>
      <c r="BE90" s="3969"/>
      <c r="BF90" s="3969"/>
      <c r="BG90" s="3969"/>
      <c r="BH90" s="3969"/>
      <c r="BI90" s="3969"/>
      <c r="BJ90" s="3969"/>
      <c r="BK90" s="3969"/>
      <c r="BL90" s="3969"/>
      <c r="BM90" s="3969"/>
      <c r="BN90" s="3969"/>
      <c r="BO90" s="3969"/>
      <c r="BP90" s="3969"/>
      <c r="BQ90" s="3969"/>
      <c r="BR90" s="3969"/>
      <c r="BS90" s="3969"/>
      <c r="BT90" s="3969"/>
      <c r="BU90" s="3969"/>
      <c r="BV90" s="3969"/>
      <c r="BW90" s="3969"/>
      <c r="BX90" s="3969"/>
      <c r="BY90" s="3969"/>
      <c r="BZ90" s="3969"/>
      <c r="CA90" s="3969"/>
      <c r="CB90" s="3969"/>
      <c r="CC90" s="3969"/>
      <c r="CD90" s="3969"/>
      <c r="CE90" s="3969"/>
      <c r="CF90" s="3969"/>
      <c r="CG90" s="3969"/>
      <c r="CH90" s="3969"/>
      <c r="CI90" s="3969"/>
      <c r="CJ90" s="3969"/>
      <c r="CK90" s="3969"/>
      <c r="CL90" s="3969"/>
      <c r="CM90" s="3969"/>
      <c r="CN90" s="3969"/>
      <c r="CO90" s="3969"/>
      <c r="CP90" s="3969"/>
      <c r="CQ90" s="3969"/>
      <c r="CR90" s="3969"/>
      <c r="CS90" s="3969"/>
      <c r="CT90" s="3969"/>
      <c r="CU90" s="3969"/>
      <c r="CV90" s="3969"/>
      <c r="CW90" s="3969"/>
      <c r="CX90" s="3969"/>
      <c r="CY90" s="3969"/>
      <c r="CZ90" s="3969"/>
      <c r="DA90" s="3969"/>
      <c r="DB90" s="3969"/>
      <c r="DC90" s="3969"/>
      <c r="DD90" s="3969"/>
      <c r="DE90" s="3969"/>
    </row>
    <row r="91" spans="1:137" ht="6.75" customHeight="1">
      <c r="A91" s="4001"/>
      <c r="B91" s="4001"/>
      <c r="C91" s="4001"/>
      <c r="D91" s="4001"/>
      <c r="E91" s="4001"/>
      <c r="F91" s="4001"/>
      <c r="G91" s="4001"/>
      <c r="H91" s="4001"/>
      <c r="I91" s="4001"/>
      <c r="J91" s="4001"/>
      <c r="K91" s="4001"/>
      <c r="L91" s="4001"/>
      <c r="M91" s="4001"/>
      <c r="N91" s="4001"/>
      <c r="O91" s="4001"/>
      <c r="P91" s="4001"/>
      <c r="Q91" s="4001"/>
      <c r="R91" s="4001"/>
      <c r="S91" s="4036"/>
      <c r="T91" s="4001"/>
      <c r="U91" s="4001"/>
      <c r="V91" s="4001"/>
      <c r="W91" s="5711"/>
      <c r="X91" s="5711"/>
      <c r="Y91" s="5711"/>
      <c r="Z91" s="5711"/>
      <c r="AA91" s="5711"/>
      <c r="AB91" s="5711"/>
      <c r="AC91" s="5711"/>
      <c r="AD91" s="5711"/>
      <c r="AE91" s="5711"/>
      <c r="AF91" s="5711"/>
      <c r="AG91" s="5711"/>
      <c r="AH91" s="5711"/>
      <c r="AI91" s="5711"/>
      <c r="AJ91" s="4001"/>
      <c r="AK91" s="4015"/>
      <c r="AL91" s="4003"/>
      <c r="AM91" s="4001"/>
      <c r="AN91" s="5701" t="s">
        <v>
6699</v>
      </c>
      <c r="AO91" s="5701"/>
      <c r="AP91" s="5701"/>
      <c r="AQ91" s="5701"/>
      <c r="AR91" s="5701"/>
      <c r="AS91" s="5701"/>
      <c r="AT91" s="5701"/>
      <c r="AU91" s="5701"/>
      <c r="AV91" s="5701"/>
      <c r="AW91" s="5701"/>
      <c r="AX91" s="3969"/>
      <c r="AY91" s="4003"/>
      <c r="AZ91" s="4005"/>
      <c r="BA91" s="4005"/>
      <c r="BB91" s="4005"/>
      <c r="BC91" s="4001"/>
      <c r="BD91" s="5699" t="s">
        <v>
6700</v>
      </c>
      <c r="BE91" s="5699"/>
      <c r="BF91" s="5699"/>
      <c r="BG91" s="5699"/>
      <c r="BH91" s="5699"/>
      <c r="BI91" s="5699"/>
      <c r="BJ91" s="5699"/>
      <c r="BK91" s="5699"/>
      <c r="BL91" s="5699"/>
      <c r="BM91" s="5699"/>
      <c r="BN91" s="5699"/>
      <c r="BO91" s="5699"/>
      <c r="BP91" s="5699"/>
      <c r="BQ91" s="5699"/>
      <c r="BR91" s="5699"/>
      <c r="BS91" s="5699"/>
      <c r="BT91" s="5699"/>
      <c r="BU91" s="5699"/>
      <c r="BV91" s="5699"/>
      <c r="BW91" s="5699"/>
      <c r="BX91" s="5699"/>
      <c r="BY91" s="5699"/>
      <c r="BZ91" s="5699"/>
      <c r="CA91" s="5699"/>
      <c r="CB91" s="5699"/>
      <c r="CC91" s="5699"/>
      <c r="CD91" s="5699"/>
      <c r="CE91" s="5699"/>
      <c r="CF91" s="5699"/>
      <c r="CG91" s="5699"/>
      <c r="CH91" s="5699"/>
      <c r="CI91" s="5699"/>
      <c r="CJ91" s="5699"/>
      <c r="CK91" s="5699"/>
      <c r="CL91" s="5699"/>
      <c r="CM91" s="5699"/>
      <c r="CN91" s="5699"/>
      <c r="CO91" s="5699"/>
      <c r="CP91" s="5699"/>
      <c r="CQ91" s="5699"/>
      <c r="CR91" s="5699"/>
      <c r="CS91" s="5699"/>
      <c r="CT91" s="5699"/>
      <c r="CU91" s="5699"/>
      <c r="CV91" s="5699"/>
      <c r="CW91" s="5699"/>
      <c r="CX91" s="5699"/>
      <c r="CY91" s="5699"/>
      <c r="CZ91" s="5699"/>
      <c r="DA91" s="5699"/>
      <c r="DB91" s="5699"/>
      <c r="DC91" s="5699"/>
      <c r="DD91" s="5699"/>
      <c r="DE91" s="5699"/>
    </row>
    <row r="92" spans="1:137" ht="6.75" customHeight="1">
      <c r="A92" s="4001"/>
      <c r="B92" s="4001"/>
      <c r="C92" s="4001"/>
      <c r="D92" s="4001"/>
      <c r="E92" s="4001"/>
      <c r="F92" s="4001"/>
      <c r="G92" s="4001"/>
      <c r="H92" s="4001"/>
      <c r="I92" s="4001"/>
      <c r="J92" s="4001"/>
      <c r="K92" s="4001"/>
      <c r="L92" s="4001"/>
      <c r="M92" s="4001"/>
      <c r="N92" s="4001"/>
      <c r="O92" s="4001"/>
      <c r="P92" s="4001"/>
      <c r="Q92" s="4001"/>
      <c r="R92" s="4001"/>
      <c r="S92" s="4036"/>
      <c r="T92" s="4001"/>
      <c r="U92" s="4001"/>
      <c r="V92" s="4001"/>
      <c r="W92" s="5711"/>
      <c r="X92" s="5711"/>
      <c r="Y92" s="5711"/>
      <c r="Z92" s="5711"/>
      <c r="AA92" s="5711"/>
      <c r="AB92" s="5711"/>
      <c r="AC92" s="5711"/>
      <c r="AD92" s="5711"/>
      <c r="AE92" s="5711"/>
      <c r="AF92" s="5711"/>
      <c r="AG92" s="5711"/>
      <c r="AH92" s="5711"/>
      <c r="AI92" s="5711"/>
      <c r="AJ92" s="4001"/>
      <c r="AK92" s="4010"/>
      <c r="AL92" s="4005"/>
      <c r="AM92" s="4001"/>
      <c r="AN92" s="5701"/>
      <c r="AO92" s="5701"/>
      <c r="AP92" s="5701"/>
      <c r="AQ92" s="5701"/>
      <c r="AR92" s="5701"/>
      <c r="AS92" s="5701"/>
      <c r="AT92" s="5701"/>
      <c r="AU92" s="5701"/>
      <c r="AV92" s="5701"/>
      <c r="AW92" s="5701"/>
      <c r="AX92" s="4012"/>
      <c r="AY92" s="4001"/>
      <c r="AZ92" s="4008"/>
      <c r="BA92" s="4008"/>
      <c r="BB92" s="4008"/>
      <c r="BC92" s="4001"/>
      <c r="BD92" s="5699"/>
      <c r="BE92" s="5699"/>
      <c r="BF92" s="5699"/>
      <c r="BG92" s="5699"/>
      <c r="BH92" s="5699"/>
      <c r="BI92" s="5699"/>
      <c r="BJ92" s="5699"/>
      <c r="BK92" s="5699"/>
      <c r="BL92" s="5699"/>
      <c r="BM92" s="5699"/>
      <c r="BN92" s="5699"/>
      <c r="BO92" s="5699"/>
      <c r="BP92" s="5699"/>
      <c r="BQ92" s="5699"/>
      <c r="BR92" s="5699"/>
      <c r="BS92" s="5699"/>
      <c r="BT92" s="5699"/>
      <c r="BU92" s="5699"/>
      <c r="BV92" s="5699"/>
      <c r="BW92" s="5699"/>
      <c r="BX92" s="5699"/>
      <c r="BY92" s="5699"/>
      <c r="BZ92" s="5699"/>
      <c r="CA92" s="5699"/>
      <c r="CB92" s="5699"/>
      <c r="CC92" s="5699"/>
      <c r="CD92" s="5699"/>
      <c r="CE92" s="5699"/>
      <c r="CF92" s="5699"/>
      <c r="CG92" s="5699"/>
      <c r="CH92" s="5699"/>
      <c r="CI92" s="5699"/>
      <c r="CJ92" s="5699"/>
      <c r="CK92" s="5699"/>
      <c r="CL92" s="5699"/>
      <c r="CM92" s="5699"/>
      <c r="CN92" s="5699"/>
      <c r="CO92" s="5699"/>
      <c r="CP92" s="5699"/>
      <c r="CQ92" s="5699"/>
      <c r="CR92" s="5699"/>
      <c r="CS92" s="5699"/>
      <c r="CT92" s="5699"/>
      <c r="CU92" s="5699"/>
      <c r="CV92" s="5699"/>
      <c r="CW92" s="5699"/>
      <c r="CX92" s="5699"/>
      <c r="CY92" s="5699"/>
      <c r="CZ92" s="5699"/>
      <c r="DA92" s="5699"/>
      <c r="DB92" s="5699"/>
      <c r="DC92" s="5699"/>
      <c r="DD92" s="5699"/>
      <c r="DE92" s="5699"/>
    </row>
    <row r="93" spans="1:137" ht="6.75" customHeight="1">
      <c r="A93" s="4001"/>
      <c r="B93" s="4001"/>
      <c r="C93" s="4001"/>
      <c r="D93" s="4001"/>
      <c r="E93" s="4001"/>
      <c r="F93" s="4001"/>
      <c r="G93" s="4001"/>
      <c r="H93" s="4001"/>
      <c r="I93" s="4001"/>
      <c r="J93" s="4001"/>
      <c r="K93" s="4001"/>
      <c r="L93" s="4001"/>
      <c r="M93" s="4001"/>
      <c r="N93" s="4001"/>
      <c r="O93" s="4001"/>
      <c r="P93" s="4001"/>
      <c r="Q93" s="4001"/>
      <c r="R93" s="4001"/>
      <c r="S93" s="4036"/>
      <c r="T93" s="4001"/>
      <c r="U93" s="4001"/>
      <c r="V93" s="4001"/>
      <c r="W93" s="5711"/>
      <c r="X93" s="5711"/>
      <c r="Y93" s="5711"/>
      <c r="Z93" s="5711"/>
      <c r="AA93" s="5711"/>
      <c r="AB93" s="5711"/>
      <c r="AC93" s="5711"/>
      <c r="AD93" s="5711"/>
      <c r="AE93" s="5711"/>
      <c r="AF93" s="5711"/>
      <c r="AG93" s="5711"/>
      <c r="AH93" s="5711"/>
      <c r="AI93" s="5711"/>
      <c r="AJ93" s="4001"/>
      <c r="AK93" s="4009"/>
      <c r="AL93" s="4005"/>
      <c r="AM93" s="4001"/>
      <c r="AN93" s="3969"/>
      <c r="AO93" s="3969"/>
      <c r="AP93" s="3969"/>
      <c r="AQ93" s="3969"/>
      <c r="AR93" s="3969"/>
      <c r="AS93" s="3969"/>
      <c r="AT93" s="3969"/>
      <c r="AU93" s="3969"/>
      <c r="AV93" s="3969"/>
      <c r="AW93" s="3969"/>
      <c r="AX93" s="3970"/>
      <c r="AY93" s="4001"/>
      <c r="AZ93" s="4005"/>
      <c r="BA93" s="4005"/>
      <c r="BB93" s="4005"/>
      <c r="BC93" s="4001"/>
      <c r="BD93" s="4013"/>
      <c r="BE93" s="4013"/>
      <c r="BF93" s="4013"/>
      <c r="BG93" s="4013"/>
      <c r="BH93" s="4013"/>
      <c r="BI93" s="4013"/>
      <c r="BJ93" s="4013"/>
      <c r="BK93" s="4013"/>
      <c r="BL93" s="4013"/>
      <c r="BM93" s="4013"/>
      <c r="BN93" s="4013"/>
      <c r="BO93" s="4013"/>
      <c r="BP93" s="4013"/>
      <c r="BQ93" s="4013"/>
      <c r="BR93" s="4013"/>
      <c r="BS93" s="4013"/>
      <c r="BT93" s="4013"/>
      <c r="BU93" s="4013"/>
      <c r="BV93" s="4013"/>
      <c r="BW93" s="4013"/>
      <c r="BX93" s="4013"/>
      <c r="BY93" s="4013"/>
      <c r="BZ93" s="4013"/>
      <c r="CA93" s="4013"/>
      <c r="CB93" s="4013"/>
      <c r="CC93" s="4013"/>
      <c r="CD93" s="4013"/>
      <c r="CE93" s="4013"/>
      <c r="CF93" s="4013"/>
      <c r="CG93" s="4013"/>
      <c r="CH93" s="4013"/>
      <c r="CI93" s="4013"/>
      <c r="CJ93" s="4013"/>
      <c r="CK93" s="4013"/>
      <c r="CL93" s="4013"/>
      <c r="CM93" s="4013"/>
      <c r="CN93" s="4013"/>
      <c r="CO93" s="4013"/>
      <c r="CP93" s="4013"/>
      <c r="CQ93" s="4013"/>
      <c r="CR93" s="4013"/>
      <c r="CS93" s="4013"/>
      <c r="CT93" s="4013"/>
      <c r="CU93" s="4013"/>
      <c r="CV93" s="4013"/>
      <c r="CW93" s="4013"/>
      <c r="CX93" s="4013"/>
      <c r="CY93" s="4013"/>
      <c r="CZ93" s="4013"/>
      <c r="DA93" s="4013"/>
      <c r="DB93" s="4013"/>
      <c r="DC93" s="4013"/>
      <c r="DD93" s="4013"/>
      <c r="DE93" s="4013"/>
    </row>
    <row r="94" spans="1:137" ht="6.75" customHeight="1">
      <c r="A94" s="4001"/>
      <c r="B94" s="4001"/>
      <c r="C94" s="4001"/>
      <c r="D94" s="4001"/>
      <c r="E94" s="4001"/>
      <c r="F94" s="4001"/>
      <c r="G94" s="4001"/>
      <c r="H94" s="4001"/>
      <c r="I94" s="4001"/>
      <c r="J94" s="4001"/>
      <c r="K94" s="4001"/>
      <c r="L94" s="4001"/>
      <c r="M94" s="4001"/>
      <c r="N94" s="4001"/>
      <c r="O94" s="4001"/>
      <c r="P94" s="4001"/>
      <c r="Q94" s="4001"/>
      <c r="R94" s="4001"/>
      <c r="S94" s="4036"/>
      <c r="T94" s="4005"/>
      <c r="U94" s="4005"/>
      <c r="V94" s="4001"/>
      <c r="W94" s="4001"/>
      <c r="X94" s="4001"/>
      <c r="Y94" s="4001"/>
      <c r="Z94" s="4001"/>
      <c r="AA94" s="4001"/>
      <c r="AB94" s="4001"/>
      <c r="AC94" s="4001"/>
      <c r="AD94" s="4001"/>
      <c r="AE94" s="4001"/>
      <c r="AF94" s="4001"/>
      <c r="AG94" s="4001"/>
      <c r="AH94" s="4001"/>
      <c r="AI94" s="4001"/>
      <c r="AJ94" s="4001"/>
      <c r="AK94" s="4009"/>
      <c r="AL94" s="4005"/>
      <c r="AM94" s="4001"/>
      <c r="AN94" s="3969"/>
      <c r="AO94" s="3969"/>
      <c r="AP94" s="3969"/>
      <c r="AQ94" s="3969"/>
      <c r="AR94" s="3969"/>
      <c r="AS94" s="3969"/>
      <c r="AT94" s="3969"/>
      <c r="AU94" s="3969"/>
      <c r="AV94" s="3969"/>
      <c r="AW94" s="3969"/>
      <c r="AX94" s="3970"/>
      <c r="AY94" s="4001"/>
      <c r="AZ94" s="4005"/>
      <c r="BA94" s="4005"/>
      <c r="BB94" s="4005"/>
      <c r="BC94" s="4001"/>
      <c r="BD94" s="5699" t="s">
        <v>
6701</v>
      </c>
      <c r="BE94" s="5699"/>
      <c r="BF94" s="5699"/>
      <c r="BG94" s="5699"/>
      <c r="BH94" s="5699"/>
      <c r="BI94" s="5699"/>
      <c r="BJ94" s="5699"/>
      <c r="BK94" s="5699"/>
      <c r="BL94" s="5699"/>
      <c r="BM94" s="5699"/>
      <c r="BN94" s="5699"/>
      <c r="BO94" s="5699"/>
      <c r="BP94" s="5699"/>
      <c r="BQ94" s="5699"/>
      <c r="BR94" s="5699"/>
      <c r="BS94" s="5699"/>
      <c r="BT94" s="5699"/>
      <c r="BU94" s="5699"/>
      <c r="BV94" s="5699"/>
      <c r="BW94" s="5699"/>
      <c r="BX94" s="5699"/>
      <c r="BY94" s="5699"/>
      <c r="BZ94" s="5699"/>
      <c r="CA94" s="5699"/>
      <c r="CB94" s="5699"/>
      <c r="CC94" s="5699"/>
      <c r="CD94" s="5699"/>
      <c r="CE94" s="5699"/>
      <c r="CF94" s="5699"/>
      <c r="CG94" s="5699"/>
      <c r="CH94" s="5699"/>
      <c r="CI94" s="5699"/>
      <c r="CJ94" s="5699"/>
      <c r="CK94" s="5699"/>
      <c r="CL94" s="5699"/>
      <c r="CM94" s="5699"/>
      <c r="CN94" s="5699"/>
      <c r="CO94" s="5699"/>
      <c r="CP94" s="5699"/>
      <c r="CQ94" s="5699"/>
      <c r="CR94" s="5699"/>
      <c r="CS94" s="5699"/>
      <c r="CT94" s="5699"/>
      <c r="CU94" s="5699"/>
      <c r="CV94" s="5699"/>
      <c r="CW94" s="5699"/>
      <c r="CX94" s="5699"/>
      <c r="CY94" s="5699"/>
      <c r="CZ94" s="5699"/>
      <c r="DA94" s="5699"/>
      <c r="DB94" s="5699"/>
      <c r="DC94" s="5699"/>
      <c r="DD94" s="5699"/>
      <c r="DE94" s="5699"/>
    </row>
    <row r="95" spans="1:137" ht="6.75" customHeight="1">
      <c r="A95" s="4001"/>
      <c r="B95" s="4001"/>
      <c r="C95" s="4001"/>
      <c r="D95" s="4001"/>
      <c r="E95" s="4001"/>
      <c r="F95" s="4001"/>
      <c r="G95" s="4001"/>
      <c r="H95" s="4001"/>
      <c r="I95" s="4001"/>
      <c r="J95" s="4001"/>
      <c r="K95" s="4001"/>
      <c r="L95" s="4001"/>
      <c r="M95" s="4001"/>
      <c r="N95" s="4001"/>
      <c r="O95" s="4001"/>
      <c r="P95" s="4001"/>
      <c r="Q95" s="4001"/>
      <c r="R95" s="4001"/>
      <c r="S95" s="4036"/>
      <c r="T95" s="4005"/>
      <c r="U95" s="4005"/>
      <c r="V95" s="4001"/>
      <c r="W95" s="5730" t="s">
        <v>
6702</v>
      </c>
      <c r="X95" s="5731"/>
      <c r="Y95" s="5731"/>
      <c r="Z95" s="5731"/>
      <c r="AA95" s="5731"/>
      <c r="AB95" s="5731"/>
      <c r="AC95" s="5731"/>
      <c r="AD95" s="5731"/>
      <c r="AE95" s="5731"/>
      <c r="AF95" s="5731"/>
      <c r="AG95" s="5731"/>
      <c r="AH95" s="5731"/>
      <c r="AI95" s="5731"/>
      <c r="AJ95" s="4001"/>
      <c r="AK95" s="4009"/>
      <c r="AL95" s="4005"/>
      <c r="AM95" s="4001"/>
      <c r="AN95" s="3969"/>
      <c r="AO95" s="3969"/>
      <c r="AP95" s="3969"/>
      <c r="AQ95" s="3969"/>
      <c r="AR95" s="3969"/>
      <c r="AS95" s="3969"/>
      <c r="AT95" s="3969"/>
      <c r="AU95" s="3969"/>
      <c r="AV95" s="3969"/>
      <c r="AW95" s="3969"/>
      <c r="AX95" s="3970"/>
      <c r="AY95" s="4001"/>
      <c r="AZ95" s="4005"/>
      <c r="BA95" s="4005"/>
      <c r="BB95" s="4005"/>
      <c r="BC95" s="4001"/>
      <c r="BD95" s="5699"/>
      <c r="BE95" s="5699"/>
      <c r="BF95" s="5699"/>
      <c r="BG95" s="5699"/>
      <c r="BH95" s="5699"/>
      <c r="BI95" s="5699"/>
      <c r="BJ95" s="5699"/>
      <c r="BK95" s="5699"/>
      <c r="BL95" s="5699"/>
      <c r="BM95" s="5699"/>
      <c r="BN95" s="5699"/>
      <c r="BO95" s="5699"/>
      <c r="BP95" s="5699"/>
      <c r="BQ95" s="5699"/>
      <c r="BR95" s="5699"/>
      <c r="BS95" s="5699"/>
      <c r="BT95" s="5699"/>
      <c r="BU95" s="5699"/>
      <c r="BV95" s="5699"/>
      <c r="BW95" s="5699"/>
      <c r="BX95" s="5699"/>
      <c r="BY95" s="5699"/>
      <c r="BZ95" s="5699"/>
      <c r="CA95" s="5699"/>
      <c r="CB95" s="5699"/>
      <c r="CC95" s="5699"/>
      <c r="CD95" s="5699"/>
      <c r="CE95" s="5699"/>
      <c r="CF95" s="5699"/>
      <c r="CG95" s="5699"/>
      <c r="CH95" s="5699"/>
      <c r="CI95" s="5699"/>
      <c r="CJ95" s="5699"/>
      <c r="CK95" s="5699"/>
      <c r="CL95" s="5699"/>
      <c r="CM95" s="5699"/>
      <c r="CN95" s="5699"/>
      <c r="CO95" s="5699"/>
      <c r="CP95" s="5699"/>
      <c r="CQ95" s="5699"/>
      <c r="CR95" s="5699"/>
      <c r="CS95" s="5699"/>
      <c r="CT95" s="5699"/>
      <c r="CU95" s="5699"/>
      <c r="CV95" s="5699"/>
      <c r="CW95" s="5699"/>
      <c r="CX95" s="5699"/>
      <c r="CY95" s="5699"/>
      <c r="CZ95" s="5699"/>
      <c r="DA95" s="5699"/>
      <c r="DB95" s="5699"/>
      <c r="DC95" s="5699"/>
      <c r="DD95" s="5699"/>
      <c r="DE95" s="5699"/>
    </row>
    <row r="96" spans="1:137" ht="6.75" customHeight="1">
      <c r="A96" s="4001"/>
      <c r="B96" s="4001"/>
      <c r="C96" s="4001"/>
      <c r="D96" s="4001"/>
      <c r="E96" s="4001"/>
      <c r="F96" s="4001"/>
      <c r="G96" s="4001"/>
      <c r="H96" s="4001"/>
      <c r="I96" s="4001"/>
      <c r="J96" s="4001"/>
      <c r="K96" s="4001"/>
      <c r="L96" s="4001"/>
      <c r="M96" s="4001"/>
      <c r="N96" s="4001"/>
      <c r="O96" s="4001"/>
      <c r="P96" s="4001"/>
      <c r="Q96" s="4001"/>
      <c r="R96" s="4001"/>
      <c r="S96" s="4036"/>
      <c r="T96" s="4005"/>
      <c r="U96" s="4005"/>
      <c r="V96" s="4001"/>
      <c r="W96" s="5731"/>
      <c r="X96" s="5731"/>
      <c r="Y96" s="5731"/>
      <c r="Z96" s="5731"/>
      <c r="AA96" s="5731"/>
      <c r="AB96" s="5731"/>
      <c r="AC96" s="5731"/>
      <c r="AD96" s="5731"/>
      <c r="AE96" s="5731"/>
      <c r="AF96" s="5731"/>
      <c r="AG96" s="5731"/>
      <c r="AH96" s="5731"/>
      <c r="AI96" s="5731"/>
      <c r="AJ96" s="4001"/>
      <c r="AK96" s="4009"/>
      <c r="AL96" s="4005"/>
      <c r="AM96" s="4001"/>
      <c r="AN96" s="4001"/>
      <c r="AO96" s="4001"/>
      <c r="AP96" s="4001"/>
      <c r="AQ96" s="4001"/>
      <c r="AR96" s="4001"/>
      <c r="AS96" s="4001"/>
      <c r="AT96" s="4001"/>
      <c r="AU96" s="4001"/>
      <c r="AV96" s="4001"/>
      <c r="AW96" s="4001"/>
      <c r="AX96" s="4001"/>
      <c r="AY96" s="4001"/>
      <c r="AZ96" s="4001"/>
      <c r="BA96" s="4005"/>
      <c r="BB96" s="4005"/>
      <c r="BC96" s="4001"/>
      <c r="BD96" s="4001"/>
      <c r="BE96" s="4001"/>
      <c r="BF96" s="4001"/>
      <c r="BG96" s="4001"/>
      <c r="BH96" s="4001"/>
      <c r="BI96" s="4001"/>
      <c r="BJ96" s="4001"/>
      <c r="BK96" s="4001"/>
      <c r="BL96" s="4001"/>
      <c r="BM96" s="4001"/>
      <c r="BN96" s="4001"/>
      <c r="BO96" s="4001"/>
      <c r="BP96" s="4001"/>
      <c r="BQ96" s="4001"/>
      <c r="BR96" s="4001"/>
      <c r="BS96" s="4001"/>
      <c r="BT96" s="4001"/>
      <c r="BU96" s="4001"/>
      <c r="BV96" s="4001"/>
      <c r="BW96" s="4001"/>
      <c r="BX96" s="4001"/>
      <c r="BY96" s="4001"/>
      <c r="BZ96" s="4001"/>
      <c r="CA96" s="4001"/>
      <c r="CB96" s="4001"/>
      <c r="CC96" s="4001"/>
      <c r="CD96" s="4001"/>
      <c r="CE96" s="4001"/>
      <c r="CF96" s="4001"/>
      <c r="CG96" s="4001"/>
      <c r="CH96" s="4001"/>
      <c r="CI96" s="4001"/>
      <c r="CJ96" s="4001"/>
      <c r="CK96" s="4001"/>
      <c r="CL96" s="4001"/>
      <c r="CM96" s="4001"/>
      <c r="CN96" s="4001"/>
      <c r="CO96" s="4001"/>
      <c r="CP96" s="4001"/>
      <c r="CQ96" s="4001"/>
      <c r="CR96" s="4001"/>
      <c r="CS96" s="4001"/>
      <c r="CT96" s="4001"/>
      <c r="CU96" s="4001"/>
      <c r="CV96" s="4001"/>
      <c r="CW96" s="4001"/>
      <c r="CX96" s="4001"/>
      <c r="CY96" s="4001"/>
      <c r="CZ96" s="4001"/>
      <c r="DA96" s="4001"/>
      <c r="DB96" s="4001"/>
      <c r="DC96" s="4001"/>
      <c r="DD96" s="4001"/>
      <c r="DE96" s="4001"/>
    </row>
    <row r="97" spans="1:109" ht="6.75" customHeight="1">
      <c r="A97" s="4001"/>
      <c r="B97" s="4001"/>
      <c r="C97" s="4001"/>
      <c r="D97" s="4037"/>
      <c r="E97" s="4037"/>
      <c r="F97" s="4037"/>
      <c r="G97" s="4037"/>
      <c r="H97" s="4037"/>
      <c r="I97" s="4037"/>
      <c r="J97" s="4037"/>
      <c r="K97" s="4037"/>
      <c r="L97" s="4037"/>
      <c r="M97" s="4001"/>
      <c r="N97" s="4001"/>
      <c r="O97" s="4001"/>
      <c r="P97" s="4001"/>
      <c r="Q97" s="4001"/>
      <c r="R97" s="4001"/>
      <c r="S97" s="4001"/>
      <c r="T97" s="4009"/>
      <c r="U97" s="4005"/>
      <c r="V97" s="4001"/>
      <c r="W97" s="4038"/>
      <c r="X97" s="4038"/>
      <c r="Y97" s="4038"/>
      <c r="Z97" s="4038"/>
      <c r="AA97" s="4038"/>
      <c r="AB97" s="4038"/>
      <c r="AC97" s="4038"/>
      <c r="AD97" s="4038"/>
      <c r="AE97" s="4038"/>
      <c r="AF97" s="4038"/>
      <c r="AG97" s="4038"/>
      <c r="AH97" s="4038"/>
      <c r="AI97" s="4038"/>
      <c r="AJ97" s="4001"/>
      <c r="AK97" s="4009"/>
      <c r="AL97" s="4005"/>
      <c r="AM97" s="4001"/>
      <c r="AN97" s="5699" t="s">
        <v>
6703</v>
      </c>
      <c r="AO97" s="5699"/>
      <c r="AP97" s="5699"/>
      <c r="AQ97" s="5699"/>
      <c r="AR97" s="5699"/>
      <c r="AS97" s="5699"/>
      <c r="AT97" s="5699"/>
      <c r="AU97" s="5699"/>
      <c r="AV97" s="5699"/>
      <c r="AW97" s="5699"/>
      <c r="AX97" s="5699"/>
      <c r="AY97" s="5699"/>
      <c r="AZ97" s="4005"/>
      <c r="BA97" s="4005"/>
      <c r="BB97" s="4005"/>
      <c r="BC97" s="4001"/>
      <c r="BD97" s="5699" t="s">
        <v>
6704</v>
      </c>
      <c r="BE97" s="5699"/>
      <c r="BF97" s="5699"/>
      <c r="BG97" s="5699"/>
      <c r="BH97" s="5699"/>
      <c r="BI97" s="5699"/>
      <c r="BJ97" s="5699"/>
      <c r="BK97" s="5699"/>
      <c r="BL97" s="5699"/>
      <c r="BM97" s="5699"/>
      <c r="BN97" s="5699"/>
      <c r="BO97" s="5699"/>
      <c r="BP97" s="5699"/>
      <c r="BQ97" s="5699"/>
      <c r="BR97" s="5699"/>
      <c r="BS97" s="5699"/>
      <c r="BT97" s="5699"/>
      <c r="BU97" s="5699"/>
      <c r="BV97" s="5699"/>
      <c r="BW97" s="5699"/>
      <c r="BX97" s="5699"/>
      <c r="BY97" s="5699"/>
      <c r="BZ97" s="5699"/>
      <c r="CA97" s="5699"/>
      <c r="CB97" s="5699"/>
      <c r="CC97" s="5699"/>
      <c r="CD97" s="5699"/>
      <c r="CE97" s="5699"/>
      <c r="CF97" s="5699"/>
      <c r="CG97" s="5699"/>
      <c r="CH97" s="5699"/>
      <c r="CI97" s="5699"/>
      <c r="CJ97" s="5699"/>
      <c r="CK97" s="5699"/>
      <c r="CL97" s="5699"/>
      <c r="CM97" s="5699"/>
      <c r="CN97" s="5699"/>
      <c r="CO97" s="5699"/>
      <c r="CP97" s="5699"/>
      <c r="CQ97" s="5699"/>
      <c r="CR97" s="5699"/>
      <c r="CS97" s="5699"/>
      <c r="CT97" s="5699"/>
      <c r="CU97" s="5699"/>
      <c r="CV97" s="5699"/>
      <c r="CW97" s="5699"/>
      <c r="CX97" s="5699"/>
      <c r="CY97" s="5699"/>
      <c r="CZ97" s="5699"/>
      <c r="DA97" s="5699"/>
      <c r="DB97" s="5699"/>
      <c r="DC97" s="5699"/>
      <c r="DD97" s="5699"/>
      <c r="DE97" s="5699"/>
    </row>
    <row r="98" spans="1:109" ht="6.75" customHeight="1">
      <c r="A98" s="4001"/>
      <c r="B98" s="4001"/>
      <c r="C98" s="4001"/>
      <c r="D98" s="4037"/>
      <c r="E98" s="4037"/>
      <c r="F98" s="4037"/>
      <c r="G98" s="4037"/>
      <c r="H98" s="4037"/>
      <c r="I98" s="4037"/>
      <c r="J98" s="4037"/>
      <c r="K98" s="4037"/>
      <c r="L98" s="4037"/>
      <c r="M98" s="4001"/>
      <c r="N98" s="4001"/>
      <c r="O98" s="4001"/>
      <c r="P98" s="4001"/>
      <c r="Q98" s="4001"/>
      <c r="R98" s="4001"/>
      <c r="S98" s="4001"/>
      <c r="T98" s="4009"/>
      <c r="U98" s="4005"/>
      <c r="V98" s="4001"/>
      <c r="W98" s="4038"/>
      <c r="X98" s="4038"/>
      <c r="Y98" s="4038"/>
      <c r="Z98" s="4038"/>
      <c r="AA98" s="4038"/>
      <c r="AB98" s="4038"/>
      <c r="AC98" s="4038"/>
      <c r="AD98" s="4038"/>
      <c r="AE98" s="4038"/>
      <c r="AF98" s="4038"/>
      <c r="AG98" s="4038"/>
      <c r="AH98" s="4038"/>
      <c r="AI98" s="4038"/>
      <c r="AJ98" s="4001"/>
      <c r="AK98" s="4010"/>
      <c r="AL98" s="4008"/>
      <c r="AM98" s="4001"/>
      <c r="AN98" s="5699"/>
      <c r="AO98" s="5699"/>
      <c r="AP98" s="5699"/>
      <c r="AQ98" s="5699"/>
      <c r="AR98" s="5699"/>
      <c r="AS98" s="5699"/>
      <c r="AT98" s="5699"/>
      <c r="AU98" s="5699"/>
      <c r="AV98" s="5699"/>
      <c r="AW98" s="5699"/>
      <c r="AX98" s="5699"/>
      <c r="AY98" s="5699"/>
      <c r="AZ98" s="4008"/>
      <c r="BA98" s="4008"/>
      <c r="BB98" s="4008"/>
      <c r="BC98" s="4001"/>
      <c r="BD98" s="5699"/>
      <c r="BE98" s="5699"/>
      <c r="BF98" s="5699"/>
      <c r="BG98" s="5699"/>
      <c r="BH98" s="5699"/>
      <c r="BI98" s="5699"/>
      <c r="BJ98" s="5699"/>
      <c r="BK98" s="5699"/>
      <c r="BL98" s="5699"/>
      <c r="BM98" s="5699"/>
      <c r="BN98" s="5699"/>
      <c r="BO98" s="5699"/>
      <c r="BP98" s="5699"/>
      <c r="BQ98" s="5699"/>
      <c r="BR98" s="5699"/>
      <c r="BS98" s="5699"/>
      <c r="BT98" s="5699"/>
      <c r="BU98" s="5699"/>
      <c r="BV98" s="5699"/>
      <c r="BW98" s="5699"/>
      <c r="BX98" s="5699"/>
      <c r="BY98" s="5699"/>
      <c r="BZ98" s="5699"/>
      <c r="CA98" s="5699"/>
      <c r="CB98" s="5699"/>
      <c r="CC98" s="5699"/>
      <c r="CD98" s="5699"/>
      <c r="CE98" s="5699"/>
      <c r="CF98" s="5699"/>
      <c r="CG98" s="5699"/>
      <c r="CH98" s="5699"/>
      <c r="CI98" s="5699"/>
      <c r="CJ98" s="5699"/>
      <c r="CK98" s="5699"/>
      <c r="CL98" s="5699"/>
      <c r="CM98" s="5699"/>
      <c r="CN98" s="5699"/>
      <c r="CO98" s="5699"/>
      <c r="CP98" s="5699"/>
      <c r="CQ98" s="5699"/>
      <c r="CR98" s="5699"/>
      <c r="CS98" s="5699"/>
      <c r="CT98" s="5699"/>
      <c r="CU98" s="5699"/>
      <c r="CV98" s="5699"/>
      <c r="CW98" s="5699"/>
      <c r="CX98" s="5699"/>
      <c r="CY98" s="5699"/>
      <c r="CZ98" s="5699"/>
      <c r="DA98" s="5699"/>
      <c r="DB98" s="5699"/>
      <c r="DC98" s="5699"/>
      <c r="DD98" s="5699"/>
      <c r="DE98" s="5699"/>
    </row>
    <row r="99" spans="1:109" ht="6.75" customHeight="1">
      <c r="A99" s="4001"/>
      <c r="B99" s="4001"/>
      <c r="C99" s="4001"/>
      <c r="D99" s="4037"/>
      <c r="E99" s="4037"/>
      <c r="F99" s="4037"/>
      <c r="G99" s="4037"/>
      <c r="H99" s="4037"/>
      <c r="I99" s="4037"/>
      <c r="J99" s="4037"/>
      <c r="K99" s="4037"/>
      <c r="L99" s="4037"/>
      <c r="M99" s="4001"/>
      <c r="N99" s="4001"/>
      <c r="O99" s="4001"/>
      <c r="P99" s="4001"/>
      <c r="Q99" s="4001"/>
      <c r="R99" s="4001"/>
      <c r="S99" s="4001"/>
      <c r="T99" s="4009"/>
      <c r="U99" s="4005"/>
      <c r="V99" s="4001"/>
      <c r="W99" s="4038"/>
      <c r="X99" s="4038"/>
      <c r="Y99" s="4038"/>
      <c r="Z99" s="4038"/>
      <c r="AA99" s="4038"/>
      <c r="AB99" s="4038"/>
      <c r="AC99" s="4038"/>
      <c r="AD99" s="4038"/>
      <c r="AE99" s="4038"/>
      <c r="AF99" s="4038"/>
      <c r="AG99" s="4038"/>
      <c r="AH99" s="4038"/>
      <c r="AI99" s="4038"/>
      <c r="AJ99" s="4001"/>
      <c r="AK99" s="4009"/>
      <c r="AL99" s="4005"/>
      <c r="AM99" s="4001"/>
      <c r="AN99" s="4013"/>
      <c r="AO99" s="4013"/>
      <c r="AP99" s="4013"/>
      <c r="AQ99" s="4013"/>
      <c r="AR99" s="4013"/>
      <c r="AS99" s="4013"/>
      <c r="AT99" s="4013"/>
      <c r="AU99" s="4013"/>
      <c r="AV99" s="4013"/>
      <c r="AW99" s="3969"/>
      <c r="AX99" s="3970"/>
      <c r="AY99" s="4034"/>
      <c r="AZ99" s="4005"/>
      <c r="BA99" s="4005"/>
      <c r="BB99" s="4005"/>
      <c r="BC99" s="4001"/>
      <c r="BD99" s="3969"/>
      <c r="BE99" s="3969"/>
      <c r="BF99" s="3969"/>
      <c r="BG99" s="3969"/>
      <c r="BH99" s="3969"/>
      <c r="BI99" s="3969"/>
      <c r="BJ99" s="3969"/>
      <c r="BK99" s="3969"/>
      <c r="BL99" s="3969"/>
      <c r="BM99" s="3969"/>
      <c r="BN99" s="3969"/>
      <c r="BO99" s="3969"/>
      <c r="BP99" s="3969"/>
      <c r="BQ99" s="3969"/>
      <c r="BR99" s="3969"/>
      <c r="BS99" s="3969"/>
      <c r="BT99" s="3969"/>
      <c r="BU99" s="3969"/>
      <c r="BV99" s="3969"/>
      <c r="BW99" s="3969"/>
      <c r="BX99" s="3969"/>
      <c r="BY99" s="3969"/>
      <c r="BZ99" s="3969"/>
      <c r="CA99" s="3969"/>
      <c r="CB99" s="3969"/>
      <c r="CC99" s="3969"/>
      <c r="CD99" s="3969"/>
      <c r="CE99" s="3969"/>
      <c r="CF99" s="3969"/>
      <c r="CG99" s="3969"/>
      <c r="CH99" s="3969"/>
      <c r="CI99" s="3969"/>
      <c r="CJ99" s="3969"/>
      <c r="CK99" s="3969"/>
      <c r="CL99" s="3969"/>
      <c r="CM99" s="3969"/>
      <c r="CN99" s="3969"/>
      <c r="CO99" s="3969"/>
      <c r="CP99" s="3969"/>
      <c r="CQ99" s="3969"/>
      <c r="CR99" s="3969"/>
      <c r="CS99" s="3969"/>
      <c r="CT99" s="3969"/>
      <c r="CU99" s="3969"/>
      <c r="CV99" s="3969"/>
      <c r="CW99" s="3969"/>
      <c r="CX99" s="3969"/>
      <c r="CY99" s="3969"/>
      <c r="CZ99" s="3969"/>
      <c r="DA99" s="3969"/>
      <c r="DB99" s="3969"/>
      <c r="DC99" s="4013"/>
      <c r="DD99" s="4013"/>
      <c r="DE99" s="4013"/>
    </row>
    <row r="100" spans="1:109" ht="6.75" customHeight="1">
      <c r="A100" s="4001"/>
      <c r="B100" s="4001"/>
      <c r="C100" s="4001"/>
      <c r="D100" s="4037"/>
      <c r="E100" s="4037"/>
      <c r="F100" s="4037"/>
      <c r="G100" s="4037"/>
      <c r="H100" s="4037"/>
      <c r="I100" s="4037"/>
      <c r="J100" s="4037"/>
      <c r="K100" s="4037"/>
      <c r="L100" s="4037"/>
      <c r="M100" s="4001"/>
      <c r="N100" s="4001"/>
      <c r="O100" s="4001"/>
      <c r="P100" s="4001"/>
      <c r="Q100" s="4001"/>
      <c r="R100" s="4001"/>
      <c r="S100" s="4001"/>
      <c r="T100" s="4009"/>
      <c r="U100" s="4005"/>
      <c r="V100" s="4001"/>
      <c r="W100" s="4001"/>
      <c r="X100" s="4001"/>
      <c r="Y100" s="4001"/>
      <c r="Z100" s="4001"/>
      <c r="AA100" s="4001"/>
      <c r="AB100" s="4001"/>
      <c r="AC100" s="4001"/>
      <c r="AD100" s="4001"/>
      <c r="AE100" s="4001"/>
      <c r="AF100" s="4001"/>
      <c r="AG100" s="4001"/>
      <c r="AH100" s="4001"/>
      <c r="AI100" s="4001"/>
      <c r="AJ100" s="4001"/>
      <c r="AK100" s="4009"/>
      <c r="AL100" s="4005"/>
      <c r="AM100" s="4001"/>
      <c r="AN100" s="5699" t="s">
        <v>
6705</v>
      </c>
      <c r="AO100" s="5699"/>
      <c r="AP100" s="5699"/>
      <c r="AQ100" s="5699"/>
      <c r="AR100" s="5699"/>
      <c r="AS100" s="5699"/>
      <c r="AT100" s="5699"/>
      <c r="AU100" s="5699"/>
      <c r="AV100" s="5699"/>
      <c r="AW100" s="5699"/>
      <c r="AX100" s="5699"/>
      <c r="AY100" s="5699"/>
      <c r="AZ100" s="3969"/>
      <c r="BA100" s="3969"/>
      <c r="BB100" s="3969"/>
      <c r="BC100" s="3969"/>
      <c r="BD100" s="5699" t="s">
        <v>
6706</v>
      </c>
      <c r="BE100" s="5699"/>
      <c r="BF100" s="5699"/>
      <c r="BG100" s="5699"/>
      <c r="BH100" s="5699"/>
      <c r="BI100" s="5699"/>
      <c r="BJ100" s="5699"/>
      <c r="BK100" s="5699"/>
      <c r="BL100" s="5699"/>
      <c r="BM100" s="5699"/>
      <c r="BN100" s="5699"/>
      <c r="BO100" s="5699"/>
      <c r="BP100" s="5699"/>
      <c r="BQ100" s="5699"/>
      <c r="BR100" s="5699"/>
      <c r="BS100" s="5699"/>
      <c r="BT100" s="5699"/>
      <c r="BU100" s="5699"/>
      <c r="BV100" s="5699"/>
      <c r="BW100" s="5699"/>
      <c r="BX100" s="5699"/>
      <c r="BY100" s="5699"/>
      <c r="BZ100" s="5699"/>
      <c r="CA100" s="5699"/>
      <c r="CB100" s="5699"/>
      <c r="CC100" s="5699"/>
      <c r="CD100" s="5699"/>
      <c r="CE100" s="5699"/>
      <c r="CF100" s="5699"/>
      <c r="CG100" s="5699"/>
      <c r="CH100" s="5699"/>
      <c r="CI100" s="5699"/>
      <c r="CJ100" s="5699"/>
      <c r="CK100" s="5699"/>
      <c r="CL100" s="5699"/>
      <c r="CM100" s="5699"/>
      <c r="CN100" s="5699"/>
      <c r="CO100" s="5699"/>
      <c r="CP100" s="5699"/>
      <c r="CQ100" s="5699"/>
      <c r="CR100" s="5699"/>
      <c r="CS100" s="5699"/>
      <c r="CT100" s="5699"/>
      <c r="CU100" s="5699"/>
      <c r="CV100" s="5699"/>
      <c r="CW100" s="5699"/>
      <c r="CX100" s="5699"/>
      <c r="CY100" s="5699"/>
      <c r="CZ100" s="5699"/>
      <c r="DA100" s="5699"/>
      <c r="DB100" s="5699"/>
      <c r="DC100" s="5699"/>
      <c r="DD100" s="5699"/>
      <c r="DE100" s="5699"/>
    </row>
    <row r="101" spans="1:109" ht="6.75" customHeight="1">
      <c r="A101" s="4001"/>
      <c r="B101" s="4001"/>
      <c r="C101" s="4001"/>
      <c r="D101" s="4037"/>
      <c r="E101" s="4037"/>
      <c r="F101" s="4037"/>
      <c r="G101" s="4037"/>
      <c r="H101" s="4037"/>
      <c r="I101" s="4037"/>
      <c r="J101" s="4037"/>
      <c r="K101" s="4037"/>
      <c r="L101" s="4037"/>
      <c r="M101" s="4001"/>
      <c r="N101" s="4001"/>
      <c r="O101" s="4001"/>
      <c r="P101" s="4001"/>
      <c r="Q101" s="4001"/>
      <c r="R101" s="4001"/>
      <c r="S101" s="4001"/>
      <c r="T101" s="4009"/>
      <c r="U101" s="4005"/>
      <c r="V101" s="4001"/>
      <c r="W101" s="4001"/>
      <c r="X101" s="4001"/>
      <c r="Y101" s="4001"/>
      <c r="Z101" s="4001"/>
      <c r="AA101" s="4001"/>
      <c r="AB101" s="4001"/>
      <c r="AC101" s="4001"/>
      <c r="AD101" s="4001"/>
      <c r="AE101" s="4001"/>
      <c r="AF101" s="4001"/>
      <c r="AG101" s="4001"/>
      <c r="AH101" s="4001"/>
      <c r="AI101" s="4001"/>
      <c r="AJ101" s="4001"/>
      <c r="AK101" s="4010"/>
      <c r="AL101" s="4008"/>
      <c r="AM101" s="4001"/>
      <c r="AN101" s="5699"/>
      <c r="AO101" s="5699"/>
      <c r="AP101" s="5699"/>
      <c r="AQ101" s="5699"/>
      <c r="AR101" s="5699"/>
      <c r="AS101" s="5699"/>
      <c r="AT101" s="5699"/>
      <c r="AU101" s="5699"/>
      <c r="AV101" s="5699"/>
      <c r="AW101" s="5699"/>
      <c r="AX101" s="5699"/>
      <c r="AY101" s="5699"/>
      <c r="AZ101" s="4012"/>
      <c r="BA101" s="4012"/>
      <c r="BB101" s="4012"/>
      <c r="BC101" s="3969"/>
      <c r="BD101" s="5699"/>
      <c r="BE101" s="5699"/>
      <c r="BF101" s="5699"/>
      <c r="BG101" s="5699"/>
      <c r="BH101" s="5699"/>
      <c r="BI101" s="5699"/>
      <c r="BJ101" s="5699"/>
      <c r="BK101" s="5699"/>
      <c r="BL101" s="5699"/>
      <c r="BM101" s="5699"/>
      <c r="BN101" s="5699"/>
      <c r="BO101" s="5699"/>
      <c r="BP101" s="5699"/>
      <c r="BQ101" s="5699"/>
      <c r="BR101" s="5699"/>
      <c r="BS101" s="5699"/>
      <c r="BT101" s="5699"/>
      <c r="BU101" s="5699"/>
      <c r="BV101" s="5699"/>
      <c r="BW101" s="5699"/>
      <c r="BX101" s="5699"/>
      <c r="BY101" s="5699"/>
      <c r="BZ101" s="5699"/>
      <c r="CA101" s="5699"/>
      <c r="CB101" s="5699"/>
      <c r="CC101" s="5699"/>
      <c r="CD101" s="5699"/>
      <c r="CE101" s="5699"/>
      <c r="CF101" s="5699"/>
      <c r="CG101" s="5699"/>
      <c r="CH101" s="5699"/>
      <c r="CI101" s="5699"/>
      <c r="CJ101" s="5699"/>
      <c r="CK101" s="5699"/>
      <c r="CL101" s="5699"/>
      <c r="CM101" s="5699"/>
      <c r="CN101" s="5699"/>
      <c r="CO101" s="5699"/>
      <c r="CP101" s="5699"/>
      <c r="CQ101" s="5699"/>
      <c r="CR101" s="5699"/>
      <c r="CS101" s="5699"/>
      <c r="CT101" s="5699"/>
      <c r="CU101" s="5699"/>
      <c r="CV101" s="5699"/>
      <c r="CW101" s="5699"/>
      <c r="CX101" s="5699"/>
      <c r="CY101" s="5699"/>
      <c r="CZ101" s="5699"/>
      <c r="DA101" s="5699"/>
      <c r="DB101" s="5699"/>
      <c r="DC101" s="5699"/>
      <c r="DD101" s="5699"/>
      <c r="DE101" s="5699"/>
    </row>
    <row r="102" spans="1:109" ht="6.75" customHeight="1">
      <c r="A102" s="4001"/>
      <c r="B102" s="4001"/>
      <c r="C102" s="4001"/>
      <c r="D102" s="4037"/>
      <c r="E102" s="4037"/>
      <c r="F102" s="4037"/>
      <c r="G102" s="4037"/>
      <c r="H102" s="4037"/>
      <c r="I102" s="4037"/>
      <c r="J102" s="4037"/>
      <c r="K102" s="4037"/>
      <c r="L102" s="4037"/>
      <c r="M102" s="4001"/>
      <c r="N102" s="4001"/>
      <c r="O102" s="4001"/>
      <c r="P102" s="4001"/>
      <c r="Q102" s="4001"/>
      <c r="R102" s="4001"/>
      <c r="S102" s="4001"/>
      <c r="T102" s="4009"/>
      <c r="U102" s="4005"/>
      <c r="V102" s="4001"/>
      <c r="W102" s="4038"/>
      <c r="X102" s="4038"/>
      <c r="Y102" s="4038"/>
      <c r="Z102" s="4038"/>
      <c r="AA102" s="4038"/>
      <c r="AB102" s="4038"/>
      <c r="AC102" s="4038"/>
      <c r="AD102" s="4038"/>
      <c r="AE102" s="4038"/>
      <c r="AF102" s="4038"/>
      <c r="AG102" s="4038"/>
      <c r="AH102" s="4038"/>
      <c r="AI102" s="4001"/>
      <c r="AJ102" s="4001"/>
      <c r="AK102" s="4009"/>
      <c r="AL102" s="4005"/>
      <c r="AM102" s="4001"/>
      <c r="AN102" s="4013"/>
      <c r="AO102" s="4013"/>
      <c r="AP102" s="4013"/>
      <c r="AQ102" s="4013"/>
      <c r="AR102" s="4013"/>
      <c r="AS102" s="4013"/>
      <c r="AT102" s="4013"/>
      <c r="AU102" s="4013"/>
      <c r="AV102" s="4013"/>
      <c r="AW102" s="3969"/>
      <c r="AX102" s="3970"/>
      <c r="AY102" s="4034"/>
      <c r="AZ102" s="4005"/>
      <c r="BA102" s="4005"/>
      <c r="BB102" s="4005"/>
      <c r="BC102" s="4001"/>
      <c r="BD102" s="4013"/>
      <c r="BE102" s="4013"/>
      <c r="BF102" s="4013"/>
      <c r="BG102" s="4013"/>
      <c r="BH102" s="4013"/>
      <c r="BI102" s="4013"/>
      <c r="BJ102" s="4013"/>
      <c r="BK102" s="4013"/>
      <c r="BL102" s="4013"/>
      <c r="BM102" s="4013"/>
      <c r="BN102" s="4013"/>
      <c r="BO102" s="4013"/>
      <c r="BP102" s="4013"/>
      <c r="BQ102" s="4013"/>
      <c r="BR102" s="4013"/>
      <c r="BS102" s="4013"/>
      <c r="BT102" s="4013"/>
      <c r="BU102" s="4013"/>
      <c r="BV102" s="4013"/>
      <c r="BW102" s="4013"/>
      <c r="BX102" s="4013"/>
      <c r="BY102" s="4013"/>
      <c r="BZ102" s="4013"/>
      <c r="CA102" s="4013"/>
      <c r="CB102" s="4013"/>
      <c r="CC102" s="4013"/>
      <c r="CD102" s="4013"/>
      <c r="CE102" s="4013"/>
      <c r="CF102" s="4013"/>
      <c r="CG102" s="4013"/>
      <c r="CH102" s="4013"/>
      <c r="CI102" s="4013"/>
      <c r="CJ102" s="4013"/>
      <c r="CK102" s="4013"/>
      <c r="CL102" s="4013"/>
      <c r="CM102" s="4013"/>
      <c r="CN102" s="4013"/>
      <c r="CO102" s="4013"/>
      <c r="CP102" s="4013"/>
      <c r="CQ102" s="4013"/>
      <c r="CR102" s="4013"/>
      <c r="CS102" s="4013"/>
      <c r="CT102" s="4013"/>
      <c r="CU102" s="4013"/>
      <c r="CV102" s="4013"/>
      <c r="CW102" s="4013"/>
      <c r="CX102" s="4013"/>
      <c r="CY102" s="4013"/>
      <c r="CZ102" s="4013"/>
      <c r="DA102" s="4013"/>
      <c r="DB102" s="4013"/>
      <c r="DC102" s="4013"/>
      <c r="DD102" s="4013"/>
      <c r="DE102" s="4013"/>
    </row>
    <row r="103" spans="1:109" ht="6.75" customHeight="1">
      <c r="A103" s="4001"/>
      <c r="B103" s="4001"/>
      <c r="C103" s="4001"/>
      <c r="D103" s="4037"/>
      <c r="E103" s="4037"/>
      <c r="F103" s="4037"/>
      <c r="G103" s="4037"/>
      <c r="H103" s="4037"/>
      <c r="I103" s="4037"/>
      <c r="J103" s="4037"/>
      <c r="K103" s="4037"/>
      <c r="L103" s="4037"/>
      <c r="M103" s="4001"/>
      <c r="N103" s="4001"/>
      <c r="O103" s="4001"/>
      <c r="P103" s="4001"/>
      <c r="Q103" s="4001"/>
      <c r="R103" s="4001"/>
      <c r="S103" s="4001"/>
      <c r="T103" s="4009"/>
      <c r="U103" s="4005"/>
      <c r="V103" s="4001"/>
      <c r="W103" s="4031"/>
      <c r="X103" s="4031"/>
      <c r="Y103" s="4031"/>
      <c r="Z103" s="4031"/>
      <c r="AA103" s="4031"/>
      <c r="AB103" s="4031"/>
      <c r="AC103" s="4031"/>
      <c r="AD103" s="4031"/>
      <c r="AE103" s="4031"/>
      <c r="AF103" s="4031"/>
      <c r="AG103" s="4001"/>
      <c r="AH103" s="4001"/>
      <c r="AI103" s="4001"/>
      <c r="AJ103" s="4001"/>
      <c r="AK103" s="4009"/>
      <c r="AL103" s="4005"/>
      <c r="AM103" s="4001"/>
      <c r="AN103" s="5699" t="s">
        <v>
6707</v>
      </c>
      <c r="AO103" s="5699"/>
      <c r="AP103" s="5699"/>
      <c r="AQ103" s="5699"/>
      <c r="AR103" s="5699"/>
      <c r="AS103" s="5699"/>
      <c r="AT103" s="5699"/>
      <c r="AU103" s="5699"/>
      <c r="AV103" s="5699"/>
      <c r="AW103" s="5699"/>
      <c r="AX103" s="5699"/>
      <c r="AY103" s="5699"/>
      <c r="AZ103" s="4004"/>
      <c r="BA103" s="4004"/>
      <c r="BB103" s="4004"/>
      <c r="BC103" s="3969"/>
      <c r="BD103" s="5699" t="s">
        <v>
6708</v>
      </c>
      <c r="BE103" s="5699"/>
      <c r="BF103" s="5699"/>
      <c r="BG103" s="5699"/>
      <c r="BH103" s="5699"/>
      <c r="BI103" s="5699"/>
      <c r="BJ103" s="5699"/>
      <c r="BK103" s="5699"/>
      <c r="BL103" s="5699"/>
      <c r="BM103" s="5699"/>
      <c r="BN103" s="5699"/>
      <c r="BO103" s="5699"/>
      <c r="BP103" s="5699"/>
      <c r="BQ103" s="5699"/>
      <c r="BR103" s="5699"/>
      <c r="BS103" s="5699"/>
      <c r="BT103" s="5699"/>
      <c r="BU103" s="5699"/>
      <c r="BV103" s="5699"/>
      <c r="BW103" s="5699"/>
      <c r="BX103" s="5699"/>
      <c r="BY103" s="5699"/>
      <c r="BZ103" s="5699"/>
      <c r="CA103" s="5699"/>
      <c r="CB103" s="5699"/>
      <c r="CC103" s="5699"/>
      <c r="CD103" s="5699"/>
      <c r="CE103" s="5699"/>
      <c r="CF103" s="5699"/>
      <c r="CG103" s="5699"/>
      <c r="CH103" s="5699"/>
      <c r="CI103" s="5699"/>
      <c r="CJ103" s="5699"/>
      <c r="CK103" s="5699"/>
      <c r="CL103" s="5699"/>
      <c r="CM103" s="5699"/>
      <c r="CN103" s="5699"/>
      <c r="CO103" s="5699"/>
      <c r="CP103" s="5699"/>
      <c r="CQ103" s="5699"/>
      <c r="CR103" s="5699"/>
      <c r="CS103" s="5699"/>
      <c r="CT103" s="5699"/>
      <c r="CU103" s="5699"/>
      <c r="CV103" s="5699"/>
      <c r="CW103" s="5699"/>
      <c r="CX103" s="5699"/>
      <c r="CY103" s="5699"/>
      <c r="CZ103" s="5699"/>
      <c r="DA103" s="5699"/>
      <c r="DB103" s="5699"/>
      <c r="DC103" s="5699"/>
      <c r="DD103" s="5699"/>
      <c r="DE103" s="5699"/>
    </row>
    <row r="104" spans="1:109" ht="6.75" customHeight="1">
      <c r="A104" s="4001"/>
      <c r="B104" s="4001"/>
      <c r="C104" s="4001"/>
      <c r="D104" s="4037"/>
      <c r="E104" s="4037"/>
      <c r="F104" s="4037"/>
      <c r="G104" s="4037"/>
      <c r="H104" s="4037"/>
      <c r="I104" s="4037"/>
      <c r="J104" s="4037"/>
      <c r="K104" s="4037"/>
      <c r="L104" s="4037"/>
      <c r="M104" s="4001"/>
      <c r="N104" s="4001"/>
      <c r="O104" s="4001"/>
      <c r="P104" s="4001"/>
      <c r="Q104" s="4001"/>
      <c r="R104" s="4001"/>
      <c r="S104" s="4001"/>
      <c r="T104" s="4009"/>
      <c r="U104" s="4005"/>
      <c r="V104" s="4001"/>
      <c r="W104" s="4031"/>
      <c r="X104" s="4031"/>
      <c r="Y104" s="4031"/>
      <c r="Z104" s="4031"/>
      <c r="AA104" s="4031"/>
      <c r="AB104" s="4031"/>
      <c r="AC104" s="4031"/>
      <c r="AD104" s="4031"/>
      <c r="AE104" s="4031"/>
      <c r="AF104" s="4031"/>
      <c r="AG104" s="4001"/>
      <c r="AH104" s="4001"/>
      <c r="AI104" s="4001"/>
      <c r="AJ104" s="4001"/>
      <c r="AK104" s="4010"/>
      <c r="AL104" s="4008"/>
      <c r="AM104" s="4001"/>
      <c r="AN104" s="5699"/>
      <c r="AO104" s="5699"/>
      <c r="AP104" s="5699"/>
      <c r="AQ104" s="5699"/>
      <c r="AR104" s="5699"/>
      <c r="AS104" s="5699"/>
      <c r="AT104" s="5699"/>
      <c r="AU104" s="5699"/>
      <c r="AV104" s="5699"/>
      <c r="AW104" s="5699"/>
      <c r="AX104" s="5699"/>
      <c r="AY104" s="5699"/>
      <c r="AZ104" s="3969"/>
      <c r="BA104" s="3969"/>
      <c r="BB104" s="3969"/>
      <c r="BC104" s="3969"/>
      <c r="BD104" s="5699"/>
      <c r="BE104" s="5699"/>
      <c r="BF104" s="5699"/>
      <c r="BG104" s="5699"/>
      <c r="BH104" s="5699"/>
      <c r="BI104" s="5699"/>
      <c r="BJ104" s="5699"/>
      <c r="BK104" s="5699"/>
      <c r="BL104" s="5699"/>
      <c r="BM104" s="5699"/>
      <c r="BN104" s="5699"/>
      <c r="BO104" s="5699"/>
      <c r="BP104" s="5699"/>
      <c r="BQ104" s="5699"/>
      <c r="BR104" s="5699"/>
      <c r="BS104" s="5699"/>
      <c r="BT104" s="5699"/>
      <c r="BU104" s="5699"/>
      <c r="BV104" s="5699"/>
      <c r="BW104" s="5699"/>
      <c r="BX104" s="5699"/>
      <c r="BY104" s="5699"/>
      <c r="BZ104" s="5699"/>
      <c r="CA104" s="5699"/>
      <c r="CB104" s="5699"/>
      <c r="CC104" s="5699"/>
      <c r="CD104" s="5699"/>
      <c r="CE104" s="5699"/>
      <c r="CF104" s="5699"/>
      <c r="CG104" s="5699"/>
      <c r="CH104" s="5699"/>
      <c r="CI104" s="5699"/>
      <c r="CJ104" s="5699"/>
      <c r="CK104" s="5699"/>
      <c r="CL104" s="5699"/>
      <c r="CM104" s="5699"/>
      <c r="CN104" s="5699"/>
      <c r="CO104" s="5699"/>
      <c r="CP104" s="5699"/>
      <c r="CQ104" s="5699"/>
      <c r="CR104" s="5699"/>
      <c r="CS104" s="5699"/>
      <c r="CT104" s="5699"/>
      <c r="CU104" s="5699"/>
      <c r="CV104" s="5699"/>
      <c r="CW104" s="5699"/>
      <c r="CX104" s="5699"/>
      <c r="CY104" s="5699"/>
      <c r="CZ104" s="5699"/>
      <c r="DA104" s="5699"/>
      <c r="DB104" s="5699"/>
      <c r="DC104" s="5699"/>
      <c r="DD104" s="5699"/>
      <c r="DE104" s="5699"/>
    </row>
    <row r="105" spans="1:109" ht="6.75" customHeight="1">
      <c r="A105" s="4001"/>
      <c r="B105" s="4001"/>
      <c r="C105" s="4001"/>
      <c r="D105" s="4037"/>
      <c r="E105" s="4037"/>
      <c r="F105" s="4037"/>
      <c r="G105" s="4037"/>
      <c r="H105" s="4037"/>
      <c r="I105" s="4037"/>
      <c r="J105" s="4037"/>
      <c r="K105" s="4037"/>
      <c r="L105" s="4037"/>
      <c r="M105" s="4001"/>
      <c r="N105" s="4001"/>
      <c r="O105" s="4001"/>
      <c r="P105" s="4001"/>
      <c r="Q105" s="4001"/>
      <c r="R105" s="4001"/>
      <c r="S105" s="4001"/>
      <c r="T105" s="4009"/>
      <c r="U105" s="4005"/>
      <c r="V105" s="4001"/>
      <c r="W105" s="4031"/>
      <c r="X105" s="4031"/>
      <c r="Y105" s="4031"/>
      <c r="Z105" s="4031"/>
      <c r="AA105" s="4031"/>
      <c r="AB105" s="4031"/>
      <c r="AC105" s="4031"/>
      <c r="AD105" s="4031"/>
      <c r="AE105" s="4031"/>
      <c r="AF105" s="4031"/>
      <c r="AG105" s="4001"/>
      <c r="AH105" s="4001"/>
      <c r="AI105" s="4001"/>
      <c r="AJ105" s="4001"/>
      <c r="AK105" s="4009"/>
      <c r="AL105" s="4005"/>
      <c r="AM105" s="4001"/>
      <c r="AN105" s="4013"/>
      <c r="AO105" s="4013"/>
      <c r="AP105" s="4013"/>
      <c r="AQ105" s="4013"/>
      <c r="AR105" s="4013"/>
      <c r="AS105" s="4013"/>
      <c r="AT105" s="4013"/>
      <c r="AU105" s="4013"/>
      <c r="AV105" s="4013"/>
      <c r="AW105" s="3969"/>
      <c r="AX105" s="3970"/>
      <c r="AY105" s="4034"/>
      <c r="AZ105" s="4005"/>
      <c r="BA105" s="4005"/>
      <c r="BB105" s="4005"/>
      <c r="BC105" s="4001"/>
      <c r="BD105" s="4013"/>
      <c r="BE105" s="4013"/>
      <c r="BF105" s="4013"/>
      <c r="BG105" s="4013"/>
      <c r="BH105" s="4013"/>
      <c r="BI105" s="4013"/>
      <c r="BJ105" s="4013"/>
      <c r="BK105" s="4013"/>
      <c r="BL105" s="4013"/>
      <c r="BM105" s="4013"/>
      <c r="BN105" s="4013"/>
      <c r="BO105" s="4013"/>
      <c r="BP105" s="4013"/>
      <c r="BQ105" s="4013"/>
      <c r="BR105" s="4013"/>
      <c r="BS105" s="4013"/>
      <c r="BT105" s="4013"/>
      <c r="BU105" s="4013"/>
      <c r="BV105" s="4013"/>
      <c r="BW105" s="4013"/>
      <c r="BX105" s="4013"/>
      <c r="BY105" s="4013"/>
      <c r="BZ105" s="4013"/>
      <c r="CA105" s="4013"/>
      <c r="CB105" s="4013"/>
      <c r="CC105" s="4013"/>
      <c r="CD105" s="4013"/>
      <c r="CE105" s="4013"/>
      <c r="CF105" s="4013"/>
      <c r="CG105" s="4013"/>
      <c r="CH105" s="4013"/>
      <c r="CI105" s="4013"/>
      <c r="CJ105" s="4013"/>
      <c r="CK105" s="4013"/>
      <c r="CL105" s="4013"/>
      <c r="CM105" s="4013"/>
      <c r="CN105" s="4013"/>
      <c r="CO105" s="4013"/>
      <c r="CP105" s="4013"/>
      <c r="CQ105" s="4013"/>
      <c r="CR105" s="4013"/>
      <c r="CS105" s="4013"/>
      <c r="CT105" s="4013"/>
      <c r="CU105" s="4013"/>
      <c r="CV105" s="4013"/>
      <c r="CW105" s="4013"/>
      <c r="CX105" s="4013"/>
      <c r="CY105" s="4013"/>
      <c r="CZ105" s="4013"/>
      <c r="DA105" s="4013"/>
      <c r="DB105" s="4013"/>
      <c r="DC105" s="4013"/>
      <c r="DD105" s="4013"/>
      <c r="DE105" s="4013"/>
    </row>
    <row r="106" spans="1:109" ht="6.75" customHeight="1">
      <c r="A106" s="4001"/>
      <c r="B106" s="4001"/>
      <c r="C106" s="4001"/>
      <c r="D106" s="4037"/>
      <c r="E106" s="4037"/>
      <c r="F106" s="4037"/>
      <c r="G106" s="4037"/>
      <c r="H106" s="4037"/>
      <c r="I106" s="4037"/>
      <c r="J106" s="4037"/>
      <c r="K106" s="4037"/>
      <c r="L106" s="4037"/>
      <c r="M106" s="4001"/>
      <c r="N106" s="4001"/>
      <c r="O106" s="4001"/>
      <c r="P106" s="4001"/>
      <c r="Q106" s="4001"/>
      <c r="R106" s="4001"/>
      <c r="S106" s="4001"/>
      <c r="T106" s="4009"/>
      <c r="U106" s="4005"/>
      <c r="V106" s="4001"/>
      <c r="W106" s="4001"/>
      <c r="X106" s="4001"/>
      <c r="Y106" s="4001"/>
      <c r="Z106" s="4001"/>
      <c r="AA106" s="4001"/>
      <c r="AB106" s="4001"/>
      <c r="AC106" s="4001"/>
      <c r="AD106" s="4001"/>
      <c r="AE106" s="4001"/>
      <c r="AF106" s="4001"/>
      <c r="AG106" s="4001"/>
      <c r="AH106" s="4001"/>
      <c r="AI106" s="4001"/>
      <c r="AJ106" s="4001"/>
      <c r="AK106" s="4009"/>
      <c r="AL106" s="4005"/>
      <c r="AM106" s="4001"/>
      <c r="AN106" s="5699" t="s">
        <v>
6709</v>
      </c>
      <c r="AO106" s="5699"/>
      <c r="AP106" s="5699"/>
      <c r="AQ106" s="5699"/>
      <c r="AR106" s="5699"/>
      <c r="AS106" s="5699"/>
      <c r="AT106" s="5699"/>
      <c r="AU106" s="5699"/>
      <c r="AV106" s="5699"/>
      <c r="AW106" s="5699"/>
      <c r="AX106" s="5699"/>
      <c r="AY106" s="3969"/>
      <c r="AZ106" s="3969"/>
      <c r="BA106" s="3969"/>
      <c r="BB106" s="3969"/>
      <c r="BC106" s="3969"/>
      <c r="BD106" s="5699" t="s">
        <v>
6710</v>
      </c>
      <c r="BE106" s="5699"/>
      <c r="BF106" s="5699"/>
      <c r="BG106" s="5699"/>
      <c r="BH106" s="5699"/>
      <c r="BI106" s="5699"/>
      <c r="BJ106" s="5699"/>
      <c r="BK106" s="5699"/>
      <c r="BL106" s="5699"/>
      <c r="BM106" s="5699"/>
      <c r="BN106" s="5699"/>
      <c r="BO106" s="5699"/>
      <c r="BP106" s="5699"/>
      <c r="BQ106" s="5699"/>
      <c r="BR106" s="5699"/>
      <c r="BS106" s="5699"/>
      <c r="BT106" s="5699"/>
      <c r="BU106" s="5699"/>
      <c r="BV106" s="5699"/>
      <c r="BW106" s="5699"/>
      <c r="BX106" s="5699"/>
      <c r="BY106" s="5699"/>
      <c r="BZ106" s="5699"/>
      <c r="CA106" s="5699"/>
      <c r="CB106" s="5699"/>
      <c r="CC106" s="5699"/>
      <c r="CD106" s="5699"/>
      <c r="CE106" s="5699"/>
      <c r="CF106" s="5699"/>
      <c r="CG106" s="5699"/>
      <c r="CH106" s="3969"/>
      <c r="CI106" s="3969"/>
      <c r="CJ106" s="3969"/>
      <c r="CK106" s="3969"/>
      <c r="CL106" s="3969"/>
      <c r="CM106" s="3969"/>
      <c r="CN106" s="3969"/>
      <c r="CO106" s="3969"/>
      <c r="CP106" s="3969"/>
      <c r="CQ106" s="3969"/>
      <c r="CR106" s="3969"/>
      <c r="CS106" s="3969"/>
      <c r="CT106" s="3969"/>
      <c r="CU106" s="3969"/>
      <c r="CV106" s="3969"/>
      <c r="CW106" s="3969"/>
      <c r="CX106" s="3969"/>
      <c r="CY106" s="3969"/>
      <c r="CZ106" s="3969"/>
      <c r="DA106" s="3969"/>
      <c r="DB106" s="3969"/>
      <c r="DC106" s="3969"/>
      <c r="DD106" s="3969"/>
      <c r="DE106" s="3969"/>
    </row>
    <row r="107" spans="1:109" ht="6.75" customHeight="1">
      <c r="A107" s="4001"/>
      <c r="B107" s="4001"/>
      <c r="C107" s="4001"/>
      <c r="D107" s="4037"/>
      <c r="E107" s="4037"/>
      <c r="F107" s="4037"/>
      <c r="G107" s="4037"/>
      <c r="H107" s="4037"/>
      <c r="I107" s="4037"/>
      <c r="J107" s="4037"/>
      <c r="K107" s="4037"/>
      <c r="L107" s="4037"/>
      <c r="M107" s="4001"/>
      <c r="N107" s="4001"/>
      <c r="O107" s="4001"/>
      <c r="P107" s="4001"/>
      <c r="Q107" s="4001"/>
      <c r="R107" s="4001"/>
      <c r="S107" s="4001"/>
      <c r="T107" s="4009"/>
      <c r="U107" s="4005"/>
      <c r="V107" s="4001"/>
      <c r="W107" s="4038"/>
      <c r="X107" s="4038"/>
      <c r="Y107" s="4038"/>
      <c r="Z107" s="4038"/>
      <c r="AA107" s="4038"/>
      <c r="AB107" s="4038"/>
      <c r="AC107" s="4038"/>
      <c r="AD107" s="4038"/>
      <c r="AE107" s="4038"/>
      <c r="AF107" s="4001"/>
      <c r="AG107" s="4001"/>
      <c r="AH107" s="4001"/>
      <c r="AI107" s="4001"/>
      <c r="AJ107" s="4001"/>
      <c r="AK107" s="4008"/>
      <c r="AL107" s="4008"/>
      <c r="AM107" s="4001"/>
      <c r="AN107" s="5699"/>
      <c r="AO107" s="5699"/>
      <c r="AP107" s="5699"/>
      <c r="AQ107" s="5699"/>
      <c r="AR107" s="5699"/>
      <c r="AS107" s="5699"/>
      <c r="AT107" s="5699"/>
      <c r="AU107" s="5699"/>
      <c r="AV107" s="5699"/>
      <c r="AW107" s="5699"/>
      <c r="AX107" s="5699"/>
      <c r="AY107" s="4012"/>
      <c r="AZ107" s="4012"/>
      <c r="BA107" s="4012"/>
      <c r="BB107" s="4012"/>
      <c r="BC107" s="3969"/>
      <c r="BD107" s="5699"/>
      <c r="BE107" s="5699"/>
      <c r="BF107" s="5699"/>
      <c r="BG107" s="5699"/>
      <c r="BH107" s="5699"/>
      <c r="BI107" s="5699"/>
      <c r="BJ107" s="5699"/>
      <c r="BK107" s="5699"/>
      <c r="BL107" s="5699"/>
      <c r="BM107" s="5699"/>
      <c r="BN107" s="5699"/>
      <c r="BO107" s="5699"/>
      <c r="BP107" s="5699"/>
      <c r="BQ107" s="5699"/>
      <c r="BR107" s="5699"/>
      <c r="BS107" s="5699"/>
      <c r="BT107" s="5699"/>
      <c r="BU107" s="5699"/>
      <c r="BV107" s="5699"/>
      <c r="BW107" s="5699"/>
      <c r="BX107" s="5699"/>
      <c r="BY107" s="5699"/>
      <c r="BZ107" s="5699"/>
      <c r="CA107" s="5699"/>
      <c r="CB107" s="5699"/>
      <c r="CC107" s="5699"/>
      <c r="CD107" s="5699"/>
      <c r="CE107" s="5699"/>
      <c r="CF107" s="5699"/>
      <c r="CG107" s="5699"/>
      <c r="CH107" s="4001"/>
      <c r="CI107" s="4001"/>
      <c r="CJ107" s="4001"/>
      <c r="CK107" s="4001"/>
      <c r="CL107" s="4001"/>
      <c r="CM107" s="4001"/>
      <c r="CN107" s="4001"/>
      <c r="CO107" s="4001"/>
      <c r="CP107" s="4001"/>
      <c r="CQ107" s="4001"/>
      <c r="CR107" s="4001"/>
      <c r="CS107" s="4001"/>
      <c r="CT107" s="4001"/>
      <c r="CU107" s="4001"/>
      <c r="CV107" s="4001"/>
      <c r="CW107" s="4001"/>
      <c r="CX107" s="4001"/>
      <c r="CY107" s="4001"/>
      <c r="CZ107" s="4001"/>
      <c r="DA107" s="4001"/>
      <c r="DB107" s="4001"/>
      <c r="DC107" s="4001"/>
      <c r="DD107" s="4001"/>
      <c r="DE107" s="4001"/>
    </row>
    <row r="108" spans="1:109" ht="6.75" customHeight="1">
      <c r="A108" s="4001"/>
      <c r="B108" s="4001"/>
      <c r="C108" s="4001"/>
      <c r="D108" s="4001"/>
      <c r="E108" s="4001"/>
      <c r="F108" s="4001"/>
      <c r="G108" s="4001"/>
      <c r="H108" s="4005"/>
      <c r="I108" s="4001"/>
      <c r="J108" s="4001"/>
      <c r="K108" s="4001"/>
      <c r="L108" s="4001"/>
      <c r="M108" s="4001"/>
      <c r="N108" s="4001"/>
      <c r="O108" s="4001"/>
      <c r="P108" s="4001"/>
      <c r="Q108" s="4001"/>
      <c r="R108" s="4001"/>
      <c r="S108" s="4001"/>
      <c r="T108" s="4009"/>
      <c r="U108" s="4005"/>
      <c r="V108" s="4001"/>
      <c r="W108" s="4038"/>
      <c r="X108" s="4038"/>
      <c r="Y108" s="4038"/>
      <c r="Z108" s="4038"/>
      <c r="AA108" s="4038"/>
      <c r="AB108" s="4038"/>
      <c r="AC108" s="4038"/>
      <c r="AD108" s="4038"/>
      <c r="AE108" s="4038"/>
      <c r="AF108" s="4001"/>
      <c r="AG108" s="4001"/>
      <c r="AH108" s="4001"/>
      <c r="AI108" s="4001"/>
      <c r="AJ108" s="4001"/>
      <c r="AK108" s="4005"/>
      <c r="AL108" s="4005"/>
      <c r="AM108" s="4001"/>
      <c r="AN108" s="3969"/>
      <c r="AO108" s="4030"/>
      <c r="AP108" s="4030"/>
      <c r="AQ108" s="4030"/>
      <c r="AR108" s="4030"/>
      <c r="AS108" s="4030"/>
      <c r="AT108" s="4030"/>
      <c r="AU108" s="4030"/>
      <c r="AV108" s="3969"/>
      <c r="AW108" s="3969"/>
      <c r="AX108" s="3969"/>
      <c r="AY108" s="4005"/>
      <c r="AZ108" s="4005"/>
      <c r="BA108" s="4005"/>
      <c r="BB108" s="4005"/>
      <c r="BC108" s="4001"/>
      <c r="BD108" s="3969"/>
      <c r="BE108" s="3969"/>
      <c r="BF108" s="3969"/>
      <c r="BG108" s="3969"/>
      <c r="BH108" s="3969"/>
      <c r="BI108" s="3969"/>
      <c r="BJ108" s="3969"/>
      <c r="BK108" s="3969"/>
      <c r="BL108" s="3969"/>
      <c r="BM108" s="3969"/>
      <c r="BN108" s="3969"/>
      <c r="BO108" s="3969"/>
      <c r="BP108" s="3969"/>
      <c r="BQ108" s="3969"/>
      <c r="BR108" s="3969"/>
      <c r="BS108" s="3969"/>
      <c r="BT108" s="3969"/>
      <c r="BU108" s="3969"/>
      <c r="BV108" s="3969"/>
      <c r="BW108" s="3969"/>
      <c r="BX108" s="3969"/>
      <c r="BY108" s="3969"/>
      <c r="BZ108" s="3969"/>
      <c r="CA108" s="3969"/>
      <c r="CB108" s="3969"/>
      <c r="CC108" s="3969"/>
      <c r="CD108" s="3969"/>
      <c r="CE108" s="3969"/>
      <c r="CF108" s="3969"/>
      <c r="CG108" s="3969"/>
      <c r="CH108" s="3969"/>
      <c r="CI108" s="3969"/>
      <c r="CJ108" s="3969"/>
      <c r="CK108" s="3969"/>
      <c r="CL108" s="3969"/>
      <c r="CM108" s="3969"/>
      <c r="CN108" s="3969"/>
      <c r="CO108" s="3969"/>
      <c r="CP108" s="3969"/>
      <c r="CQ108" s="3969"/>
      <c r="CR108" s="3969"/>
      <c r="CS108" s="3969"/>
      <c r="CT108" s="3969"/>
      <c r="CU108" s="3969"/>
      <c r="CV108" s="3969"/>
      <c r="CW108" s="3969"/>
      <c r="CX108" s="3969"/>
      <c r="CY108" s="3969"/>
      <c r="CZ108" s="3969"/>
      <c r="DA108" s="3969"/>
      <c r="DB108" s="3969"/>
      <c r="DC108" s="3969"/>
      <c r="DD108" s="3969"/>
      <c r="DE108" s="3969"/>
    </row>
    <row r="109" spans="1:109" ht="6.75" customHeight="1">
      <c r="A109" s="4001"/>
      <c r="B109" s="4001"/>
      <c r="C109" s="4001"/>
      <c r="D109" s="3391"/>
      <c r="E109" s="4030"/>
      <c r="F109" s="4030"/>
      <c r="G109" s="4030"/>
      <c r="H109" s="4030"/>
      <c r="I109" s="4030"/>
      <c r="J109" s="4030"/>
      <c r="K109" s="4030"/>
      <c r="L109" s="4030"/>
      <c r="M109" s="4001"/>
      <c r="N109" s="4001"/>
      <c r="O109" s="4001"/>
      <c r="P109" s="4001"/>
      <c r="Q109" s="4001"/>
      <c r="R109" s="4001"/>
      <c r="S109" s="4001"/>
      <c r="T109" s="4009"/>
      <c r="U109" s="4005"/>
      <c r="V109" s="4001"/>
      <c r="W109" s="4038"/>
      <c r="X109" s="4038"/>
      <c r="Y109" s="4038"/>
      <c r="Z109" s="4038"/>
      <c r="AA109" s="4038"/>
      <c r="AB109" s="4038"/>
      <c r="AC109" s="4038"/>
      <c r="AD109" s="4038"/>
      <c r="AE109" s="4038"/>
      <c r="AF109" s="4001"/>
      <c r="AG109" s="4001"/>
      <c r="AH109" s="4001"/>
      <c r="AI109" s="4001"/>
      <c r="AJ109" s="4001"/>
      <c r="AK109" s="4005"/>
      <c r="AL109" s="4005"/>
      <c r="AM109" s="4001"/>
      <c r="AN109" s="4030"/>
      <c r="AO109" s="4030"/>
      <c r="AP109" s="4030"/>
      <c r="AQ109" s="4030"/>
      <c r="AR109" s="4030"/>
      <c r="AS109" s="4030"/>
      <c r="AT109" s="4030"/>
      <c r="AU109" s="4030"/>
      <c r="AV109" s="3970"/>
      <c r="AW109" s="3970"/>
      <c r="AX109" s="3970"/>
      <c r="AY109" s="4005"/>
      <c r="AZ109" s="4005"/>
      <c r="BA109" s="4005"/>
      <c r="BB109" s="4005"/>
      <c r="BC109" s="4001"/>
      <c r="BD109" s="3969"/>
      <c r="BE109" s="3969"/>
      <c r="BF109" s="3969"/>
      <c r="BG109" s="3969"/>
      <c r="BH109" s="3969"/>
      <c r="BI109" s="3969"/>
      <c r="BJ109" s="3969"/>
      <c r="BK109" s="3969"/>
      <c r="BL109" s="3969"/>
      <c r="BM109" s="3969"/>
      <c r="BN109" s="3969"/>
      <c r="BO109" s="3969"/>
      <c r="BP109" s="3969"/>
      <c r="BQ109" s="3969"/>
      <c r="BR109" s="3969"/>
      <c r="BS109" s="3969"/>
      <c r="BT109" s="3969"/>
      <c r="BU109" s="3969"/>
      <c r="BV109" s="3969"/>
      <c r="BW109" s="3969"/>
      <c r="BX109" s="3969"/>
      <c r="BY109" s="3969"/>
      <c r="BZ109" s="3969"/>
      <c r="CA109" s="3969"/>
      <c r="CB109" s="3969"/>
      <c r="CC109" s="3969"/>
      <c r="CD109" s="3969"/>
      <c r="CE109" s="3969"/>
      <c r="CF109" s="3969"/>
      <c r="CG109" s="3969"/>
      <c r="CH109" s="3969"/>
      <c r="CI109" s="3969"/>
      <c r="CJ109" s="3969"/>
      <c r="CK109" s="3969"/>
      <c r="CL109" s="3969"/>
      <c r="CM109" s="3969"/>
      <c r="CN109" s="3969"/>
      <c r="CO109" s="3969"/>
      <c r="CP109" s="3969"/>
      <c r="CQ109" s="3969"/>
      <c r="CR109" s="3969"/>
      <c r="CS109" s="3969"/>
      <c r="CT109" s="3969"/>
      <c r="CU109" s="3969"/>
      <c r="CV109" s="3969"/>
      <c r="CW109" s="3969"/>
      <c r="CX109" s="3969"/>
      <c r="CY109" s="3969"/>
      <c r="CZ109" s="3969"/>
      <c r="DA109" s="3969"/>
      <c r="DB109" s="3969"/>
      <c r="DC109" s="3969"/>
      <c r="DD109" s="3969"/>
      <c r="DE109" s="3969"/>
    </row>
    <row r="110" spans="1:109" ht="6.75" customHeight="1">
      <c r="A110" s="4001"/>
      <c r="B110" s="4001"/>
      <c r="C110" s="4001"/>
      <c r="D110" s="3969"/>
      <c r="E110" s="3969"/>
      <c r="F110" s="3969"/>
      <c r="G110" s="3969"/>
      <c r="H110" s="3969"/>
      <c r="I110" s="3969"/>
      <c r="J110" s="3969"/>
      <c r="K110" s="3969"/>
      <c r="L110" s="3969"/>
      <c r="M110" s="4001"/>
      <c r="N110" s="4001"/>
      <c r="O110" s="4001"/>
      <c r="P110" s="4001"/>
      <c r="Q110" s="4001"/>
      <c r="R110" s="4001"/>
      <c r="S110" s="4001"/>
      <c r="T110" s="4009"/>
      <c r="U110" s="4005"/>
      <c r="V110" s="4001"/>
      <c r="W110" s="5699" t="s">
        <v>
3511</v>
      </c>
      <c r="X110" s="5699"/>
      <c r="Y110" s="5699"/>
      <c r="Z110" s="5699"/>
      <c r="AA110" s="5699"/>
      <c r="AB110" s="5699"/>
      <c r="AC110" s="5699"/>
      <c r="AD110" s="5699"/>
      <c r="AE110" s="5699"/>
      <c r="AF110" s="5699"/>
      <c r="AG110" s="3969"/>
      <c r="AH110" s="3969"/>
      <c r="AI110" s="4001"/>
      <c r="AJ110" s="4001"/>
      <c r="AK110" s="4005"/>
      <c r="AL110" s="4005"/>
      <c r="AM110" s="4001"/>
      <c r="AN110" s="5699" t="s">
        <v>
6711</v>
      </c>
      <c r="AO110" s="5699"/>
      <c r="AP110" s="5699"/>
      <c r="AQ110" s="5699"/>
      <c r="AR110" s="5699"/>
      <c r="AS110" s="5699"/>
      <c r="AT110" s="5699"/>
      <c r="AU110" s="5699"/>
      <c r="AV110" s="5699"/>
      <c r="AW110" s="5699"/>
      <c r="AX110" s="3969"/>
      <c r="AY110" s="3969"/>
      <c r="AZ110" s="4034"/>
      <c r="BA110" s="4034"/>
      <c r="BB110" s="4034"/>
      <c r="BC110" s="4030"/>
      <c r="BD110" s="5704" t="s">
        <v>
6712</v>
      </c>
      <c r="BE110" s="5704"/>
      <c r="BF110" s="5704"/>
      <c r="BG110" s="5704"/>
      <c r="BH110" s="5704"/>
      <c r="BI110" s="5704"/>
      <c r="BJ110" s="5704"/>
      <c r="BK110" s="5704"/>
      <c r="BL110" s="5704"/>
      <c r="BM110" s="5704"/>
      <c r="BN110" s="5704"/>
      <c r="BO110" s="5704"/>
      <c r="BP110" s="5704"/>
      <c r="BQ110" s="5704"/>
      <c r="BR110" s="5704"/>
      <c r="BS110" s="5704"/>
      <c r="BT110" s="5704"/>
      <c r="BU110" s="5704"/>
      <c r="BV110" s="5704"/>
      <c r="BW110" s="5704"/>
      <c r="BX110" s="5704"/>
      <c r="BY110" s="5704"/>
      <c r="BZ110" s="5704"/>
      <c r="CA110" s="5704"/>
      <c r="CB110" s="5704"/>
      <c r="CC110" s="5704"/>
      <c r="CD110" s="5704"/>
      <c r="CE110" s="5704"/>
      <c r="CF110" s="5704"/>
      <c r="CG110" s="5704"/>
      <c r="CH110" s="5704"/>
      <c r="CI110" s="5704"/>
      <c r="CJ110" s="5704"/>
      <c r="CK110" s="5704"/>
      <c r="CL110" s="5704"/>
      <c r="CM110" s="5704"/>
      <c r="CN110" s="5704"/>
      <c r="CO110" s="5704"/>
      <c r="CP110" s="5704"/>
      <c r="CQ110" s="5704"/>
      <c r="CR110" s="5704"/>
      <c r="CS110" s="5704"/>
      <c r="CT110" s="5704"/>
      <c r="CU110" s="5704"/>
      <c r="CV110" s="5704"/>
      <c r="CW110" s="5704"/>
      <c r="CX110" s="5704"/>
      <c r="CY110" s="5704"/>
      <c r="CZ110" s="5704"/>
      <c r="DA110" s="5704"/>
      <c r="DB110" s="5704"/>
      <c r="DC110" s="3969"/>
      <c r="DD110" s="3969"/>
      <c r="DE110" s="3969"/>
    </row>
    <row r="111" spans="1:109" ht="6.75" customHeight="1">
      <c r="A111" s="4001"/>
      <c r="B111" s="4001"/>
      <c r="C111" s="4001"/>
      <c r="D111" s="3969"/>
      <c r="E111" s="3969"/>
      <c r="F111" s="3969"/>
      <c r="G111" s="3969"/>
      <c r="H111" s="3969"/>
      <c r="I111" s="3969"/>
      <c r="J111" s="3969"/>
      <c r="K111" s="3969"/>
      <c r="L111" s="3969"/>
      <c r="M111" s="4001"/>
      <c r="N111" s="4001"/>
      <c r="O111" s="4001"/>
      <c r="P111" s="4001"/>
      <c r="Q111" s="4001"/>
      <c r="R111" s="4001"/>
      <c r="S111" s="4001"/>
      <c r="T111" s="4010"/>
      <c r="U111" s="4008"/>
      <c r="V111" s="4001"/>
      <c r="W111" s="5699"/>
      <c r="X111" s="5699"/>
      <c r="Y111" s="5699"/>
      <c r="Z111" s="5699"/>
      <c r="AA111" s="5699"/>
      <c r="AB111" s="5699"/>
      <c r="AC111" s="5699"/>
      <c r="AD111" s="5699"/>
      <c r="AE111" s="5699"/>
      <c r="AF111" s="5699"/>
      <c r="AG111" s="4012"/>
      <c r="AH111" s="4012"/>
      <c r="AI111" s="4008"/>
      <c r="AJ111" s="4008"/>
      <c r="AK111" s="4010"/>
      <c r="AL111" s="4008"/>
      <c r="AM111" s="4001"/>
      <c r="AN111" s="5699"/>
      <c r="AO111" s="5699"/>
      <c r="AP111" s="5699"/>
      <c r="AQ111" s="5699"/>
      <c r="AR111" s="5699"/>
      <c r="AS111" s="5699"/>
      <c r="AT111" s="5699"/>
      <c r="AU111" s="5699"/>
      <c r="AV111" s="5699"/>
      <c r="AW111" s="5699"/>
      <c r="AX111" s="3969"/>
      <c r="AY111" s="4012"/>
      <c r="AZ111" s="4032"/>
      <c r="BA111" s="4032"/>
      <c r="BB111" s="4032"/>
      <c r="BC111" s="4030"/>
      <c r="BD111" s="5704"/>
      <c r="BE111" s="5704"/>
      <c r="BF111" s="5704"/>
      <c r="BG111" s="5704"/>
      <c r="BH111" s="5704"/>
      <c r="BI111" s="5704"/>
      <c r="BJ111" s="5704"/>
      <c r="BK111" s="5704"/>
      <c r="BL111" s="5704"/>
      <c r="BM111" s="5704"/>
      <c r="BN111" s="5704"/>
      <c r="BO111" s="5704"/>
      <c r="BP111" s="5704"/>
      <c r="BQ111" s="5704"/>
      <c r="BR111" s="5704"/>
      <c r="BS111" s="5704"/>
      <c r="BT111" s="5704"/>
      <c r="BU111" s="5704"/>
      <c r="BV111" s="5704"/>
      <c r="BW111" s="5704"/>
      <c r="BX111" s="5704"/>
      <c r="BY111" s="5704"/>
      <c r="BZ111" s="5704"/>
      <c r="CA111" s="5704"/>
      <c r="CB111" s="5704"/>
      <c r="CC111" s="5704"/>
      <c r="CD111" s="5704"/>
      <c r="CE111" s="5704"/>
      <c r="CF111" s="5704"/>
      <c r="CG111" s="5704"/>
      <c r="CH111" s="5704"/>
      <c r="CI111" s="5704"/>
      <c r="CJ111" s="5704"/>
      <c r="CK111" s="5704"/>
      <c r="CL111" s="5704"/>
      <c r="CM111" s="5704"/>
      <c r="CN111" s="5704"/>
      <c r="CO111" s="5704"/>
      <c r="CP111" s="5704"/>
      <c r="CQ111" s="5704"/>
      <c r="CR111" s="5704"/>
      <c r="CS111" s="5704"/>
      <c r="CT111" s="5704"/>
      <c r="CU111" s="5704"/>
      <c r="CV111" s="5704"/>
      <c r="CW111" s="5704"/>
      <c r="CX111" s="5704"/>
      <c r="CY111" s="5704"/>
      <c r="CZ111" s="5704"/>
      <c r="DA111" s="5704"/>
      <c r="DB111" s="5704"/>
      <c r="DC111" s="3969"/>
      <c r="DD111" s="3969"/>
      <c r="DE111" s="3969"/>
    </row>
    <row r="112" spans="1:109" ht="6.75" customHeight="1">
      <c r="A112" s="4001"/>
      <c r="B112" s="4001"/>
      <c r="C112" s="4001"/>
      <c r="D112" s="3969"/>
      <c r="E112" s="3969"/>
      <c r="F112" s="3969"/>
      <c r="G112" s="3969"/>
      <c r="H112" s="3969"/>
      <c r="I112" s="3969"/>
      <c r="J112" s="3969"/>
      <c r="K112" s="3969"/>
      <c r="L112" s="3969"/>
      <c r="M112" s="4001"/>
      <c r="N112" s="4001"/>
      <c r="O112" s="4001"/>
      <c r="P112" s="4001"/>
      <c r="Q112" s="4001"/>
      <c r="R112" s="4001"/>
      <c r="S112" s="4001"/>
      <c r="T112" s="4009"/>
      <c r="U112" s="4005"/>
      <c r="V112" s="4001"/>
      <c r="W112" s="4001"/>
      <c r="X112" s="4001"/>
      <c r="Y112" s="4001"/>
      <c r="Z112" s="4001"/>
      <c r="AA112" s="4001"/>
      <c r="AB112" s="4001"/>
      <c r="AC112" s="4001"/>
      <c r="AD112" s="4001"/>
      <c r="AE112" s="4001"/>
      <c r="AF112" s="4001"/>
      <c r="AG112" s="4001"/>
      <c r="AH112" s="4001"/>
      <c r="AI112" s="4001"/>
      <c r="AJ112" s="4001"/>
      <c r="AK112" s="4009"/>
      <c r="AL112" s="4005"/>
      <c r="AM112" s="4001"/>
      <c r="AN112" s="4013"/>
      <c r="AO112" s="4013"/>
      <c r="AP112" s="4013"/>
      <c r="AQ112" s="4013"/>
      <c r="AR112" s="4013"/>
      <c r="AS112" s="4013"/>
      <c r="AT112" s="4013"/>
      <c r="AU112" s="4013"/>
      <c r="AV112" s="4013"/>
      <c r="AW112" s="4013"/>
      <c r="AX112" s="4030"/>
      <c r="AY112" s="4034"/>
      <c r="AZ112" s="4034"/>
      <c r="BA112" s="4034"/>
      <c r="BB112" s="4034"/>
      <c r="BC112" s="4030"/>
      <c r="BD112" s="4033"/>
      <c r="BE112" s="4033"/>
      <c r="BF112" s="4033"/>
      <c r="BG112" s="4033"/>
      <c r="BH112" s="4033"/>
      <c r="BI112" s="4033"/>
      <c r="BJ112" s="4033"/>
      <c r="BK112" s="4033"/>
      <c r="BL112" s="4033"/>
      <c r="BM112" s="4033"/>
      <c r="BN112" s="4033"/>
      <c r="BO112" s="4033"/>
      <c r="BP112" s="4033"/>
      <c r="BQ112" s="4033"/>
      <c r="BR112" s="4033"/>
      <c r="BS112" s="4033"/>
      <c r="BT112" s="4033"/>
      <c r="BU112" s="4033"/>
      <c r="BV112" s="4033"/>
      <c r="BW112" s="4033"/>
      <c r="BX112" s="4033"/>
      <c r="BY112" s="4033"/>
      <c r="BZ112" s="4033"/>
      <c r="CA112" s="4033"/>
      <c r="CB112" s="4033"/>
      <c r="CC112" s="4033"/>
      <c r="CD112" s="4033"/>
      <c r="CE112" s="4033"/>
      <c r="CF112" s="4033"/>
      <c r="CG112" s="4033"/>
      <c r="CH112" s="4033"/>
      <c r="CI112" s="4033"/>
      <c r="CJ112" s="4033"/>
      <c r="CK112" s="4033"/>
      <c r="CL112" s="4033"/>
      <c r="CM112" s="4033"/>
      <c r="CN112" s="4033"/>
      <c r="CO112" s="4033"/>
      <c r="CP112" s="4033"/>
      <c r="CQ112" s="4033"/>
      <c r="CR112" s="4033"/>
      <c r="CS112" s="4033"/>
      <c r="CT112" s="4033"/>
      <c r="CU112" s="4033"/>
      <c r="CV112" s="4033"/>
      <c r="CW112" s="4033"/>
      <c r="CX112" s="4033"/>
      <c r="CY112" s="4033"/>
      <c r="CZ112" s="4033"/>
      <c r="DA112" s="4033"/>
      <c r="DB112" s="4033"/>
      <c r="DC112" s="3969"/>
      <c r="DD112" s="3969"/>
      <c r="DE112" s="3969"/>
    </row>
    <row r="113" spans="1:135" ht="6.75" customHeight="1">
      <c r="A113" s="4001"/>
      <c r="B113" s="4001"/>
      <c r="C113" s="4001"/>
      <c r="D113" s="3969"/>
      <c r="E113" s="3969"/>
      <c r="F113" s="3969"/>
      <c r="G113" s="3969"/>
      <c r="H113" s="3969"/>
      <c r="I113" s="3969"/>
      <c r="J113" s="3969"/>
      <c r="K113" s="3969"/>
      <c r="L113" s="3969"/>
      <c r="M113" s="4001"/>
      <c r="N113" s="4001"/>
      <c r="O113" s="4001"/>
      <c r="P113" s="4001"/>
      <c r="Q113" s="4001"/>
      <c r="R113" s="4001"/>
      <c r="S113" s="4001"/>
      <c r="T113" s="4009"/>
      <c r="U113" s="4005"/>
      <c r="V113" s="4001"/>
      <c r="W113" s="4001"/>
      <c r="X113" s="4001"/>
      <c r="Y113" s="4001"/>
      <c r="Z113" s="4001"/>
      <c r="AA113" s="4001"/>
      <c r="AB113" s="4001"/>
      <c r="AC113" s="4001"/>
      <c r="AD113" s="4001"/>
      <c r="AE113" s="4001"/>
      <c r="AF113" s="4001"/>
      <c r="AG113" s="4001"/>
      <c r="AH113" s="4001"/>
      <c r="AI113" s="4001"/>
      <c r="AJ113" s="4001"/>
      <c r="AK113" s="4009"/>
      <c r="AL113" s="4005"/>
      <c r="AM113" s="4001"/>
      <c r="AN113" s="5699" t="s">
        <v>
6713</v>
      </c>
      <c r="AO113" s="5699"/>
      <c r="AP113" s="5699"/>
      <c r="AQ113" s="5699"/>
      <c r="AR113" s="5699"/>
      <c r="AS113" s="5699"/>
      <c r="AT113" s="5699"/>
      <c r="AU113" s="5699"/>
      <c r="AV113" s="5699"/>
      <c r="AW113" s="5699"/>
      <c r="AX113" s="3969"/>
      <c r="AY113" s="3969"/>
      <c r="AZ113" s="4034"/>
      <c r="BA113" s="4034"/>
      <c r="BB113" s="4034"/>
      <c r="BC113" s="4030"/>
      <c r="BD113" s="5704" t="s">
        <v>
6714</v>
      </c>
      <c r="BE113" s="5704"/>
      <c r="BF113" s="5704"/>
      <c r="BG113" s="5704"/>
      <c r="BH113" s="5704"/>
      <c r="BI113" s="5704"/>
      <c r="BJ113" s="5704"/>
      <c r="BK113" s="5704"/>
      <c r="BL113" s="5704"/>
      <c r="BM113" s="5704"/>
      <c r="BN113" s="5704"/>
      <c r="BO113" s="5704"/>
      <c r="BP113" s="5704"/>
      <c r="BQ113" s="5704"/>
      <c r="BR113" s="5704"/>
      <c r="BS113" s="5704"/>
      <c r="BT113" s="5704"/>
      <c r="BU113" s="5704"/>
      <c r="BV113" s="5704"/>
      <c r="BW113" s="5704"/>
      <c r="BX113" s="5704"/>
      <c r="BY113" s="5704"/>
      <c r="BZ113" s="5704"/>
      <c r="CA113" s="5704"/>
      <c r="CB113" s="5704"/>
      <c r="CC113" s="5704"/>
      <c r="CD113" s="5704"/>
      <c r="CE113" s="5704"/>
      <c r="CF113" s="5704"/>
      <c r="CG113" s="5704"/>
      <c r="CH113" s="5704"/>
      <c r="CI113" s="5704"/>
      <c r="CJ113" s="5704"/>
      <c r="CK113" s="5704"/>
      <c r="CL113" s="5704"/>
      <c r="CM113" s="5704"/>
      <c r="CN113" s="5704"/>
      <c r="CO113" s="5704"/>
      <c r="CP113" s="5704"/>
      <c r="CQ113" s="5704"/>
      <c r="CR113" s="5704"/>
      <c r="CS113" s="5704"/>
      <c r="CT113" s="5704"/>
      <c r="CU113" s="5704"/>
      <c r="CV113" s="5704"/>
      <c r="CW113" s="5704"/>
      <c r="CX113" s="5704"/>
      <c r="CY113" s="5704"/>
      <c r="CZ113" s="5704"/>
      <c r="DA113" s="5704"/>
      <c r="DB113" s="5704"/>
      <c r="DC113" s="3969"/>
      <c r="DD113" s="3969"/>
      <c r="DE113" s="3969"/>
    </row>
    <row r="114" spans="1:135" ht="6.75" customHeight="1">
      <c r="A114" s="4001"/>
      <c r="B114" s="4001"/>
      <c r="C114" s="4001"/>
      <c r="D114" s="3969"/>
      <c r="E114" s="3969"/>
      <c r="F114" s="3969"/>
      <c r="G114" s="3969"/>
      <c r="H114" s="3969"/>
      <c r="I114" s="3969"/>
      <c r="J114" s="3969"/>
      <c r="K114" s="3969"/>
      <c r="L114" s="3969"/>
      <c r="M114" s="4001"/>
      <c r="N114" s="4001"/>
      <c r="O114" s="4001"/>
      <c r="P114" s="4001"/>
      <c r="Q114" s="4001"/>
      <c r="R114" s="4001"/>
      <c r="S114" s="4001"/>
      <c r="T114" s="4009"/>
      <c r="U114" s="4005"/>
      <c r="V114" s="4001"/>
      <c r="W114" s="4001"/>
      <c r="X114" s="4001"/>
      <c r="Y114" s="4001"/>
      <c r="Z114" s="4001"/>
      <c r="AA114" s="4001"/>
      <c r="AB114" s="4001"/>
      <c r="AC114" s="4001"/>
      <c r="AD114" s="4001"/>
      <c r="AE114" s="4001"/>
      <c r="AF114" s="4001"/>
      <c r="AG114" s="4001"/>
      <c r="AH114" s="4001"/>
      <c r="AI114" s="4001"/>
      <c r="AJ114" s="4001"/>
      <c r="AK114" s="4010"/>
      <c r="AL114" s="4008"/>
      <c r="AM114" s="4001"/>
      <c r="AN114" s="5699"/>
      <c r="AO114" s="5699"/>
      <c r="AP114" s="5699"/>
      <c r="AQ114" s="5699"/>
      <c r="AR114" s="5699"/>
      <c r="AS114" s="5699"/>
      <c r="AT114" s="5699"/>
      <c r="AU114" s="5699"/>
      <c r="AV114" s="5699"/>
      <c r="AW114" s="5699"/>
      <c r="AX114" s="4012"/>
      <c r="AY114" s="4012"/>
      <c r="AZ114" s="4032"/>
      <c r="BA114" s="4032"/>
      <c r="BB114" s="4032"/>
      <c r="BC114" s="4030"/>
      <c r="BD114" s="5704"/>
      <c r="BE114" s="5704"/>
      <c r="BF114" s="5704"/>
      <c r="BG114" s="5704"/>
      <c r="BH114" s="5704"/>
      <c r="BI114" s="5704"/>
      <c r="BJ114" s="5704"/>
      <c r="BK114" s="5704"/>
      <c r="BL114" s="5704"/>
      <c r="BM114" s="5704"/>
      <c r="BN114" s="5704"/>
      <c r="BO114" s="5704"/>
      <c r="BP114" s="5704"/>
      <c r="BQ114" s="5704"/>
      <c r="BR114" s="5704"/>
      <c r="BS114" s="5704"/>
      <c r="BT114" s="5704"/>
      <c r="BU114" s="5704"/>
      <c r="BV114" s="5704"/>
      <c r="BW114" s="5704"/>
      <c r="BX114" s="5704"/>
      <c r="BY114" s="5704"/>
      <c r="BZ114" s="5704"/>
      <c r="CA114" s="5704"/>
      <c r="CB114" s="5704"/>
      <c r="CC114" s="5704"/>
      <c r="CD114" s="5704"/>
      <c r="CE114" s="5704"/>
      <c r="CF114" s="5704"/>
      <c r="CG114" s="5704"/>
      <c r="CH114" s="5704"/>
      <c r="CI114" s="5704"/>
      <c r="CJ114" s="5704"/>
      <c r="CK114" s="5704"/>
      <c r="CL114" s="5704"/>
      <c r="CM114" s="5704"/>
      <c r="CN114" s="5704"/>
      <c r="CO114" s="5704"/>
      <c r="CP114" s="5704"/>
      <c r="CQ114" s="5704"/>
      <c r="CR114" s="5704"/>
      <c r="CS114" s="5704"/>
      <c r="CT114" s="5704"/>
      <c r="CU114" s="5704"/>
      <c r="CV114" s="5704"/>
      <c r="CW114" s="5704"/>
      <c r="CX114" s="5704"/>
      <c r="CY114" s="5704"/>
      <c r="CZ114" s="5704"/>
      <c r="DA114" s="5704"/>
      <c r="DB114" s="5704"/>
      <c r="DC114" s="3969"/>
      <c r="DD114" s="3969"/>
      <c r="DE114" s="3969"/>
    </row>
    <row r="115" spans="1:135" ht="6.75" customHeight="1">
      <c r="A115" s="4001"/>
      <c r="B115" s="4001"/>
      <c r="C115" s="4001"/>
      <c r="D115" s="3969"/>
      <c r="E115" s="3969"/>
      <c r="F115" s="3969"/>
      <c r="G115" s="3969"/>
      <c r="H115" s="3969"/>
      <c r="I115" s="3969"/>
      <c r="J115" s="3969"/>
      <c r="K115" s="3969"/>
      <c r="L115" s="3969"/>
      <c r="M115" s="4001"/>
      <c r="N115" s="4001"/>
      <c r="O115" s="4001"/>
      <c r="P115" s="4001"/>
      <c r="Q115" s="4001"/>
      <c r="R115" s="4001"/>
      <c r="S115" s="4001"/>
      <c r="T115" s="4009"/>
      <c r="U115" s="4005"/>
      <c r="V115" s="4001"/>
      <c r="W115" s="4001"/>
      <c r="X115" s="4001"/>
      <c r="Y115" s="4001"/>
      <c r="Z115" s="4001"/>
      <c r="AA115" s="4001"/>
      <c r="AB115" s="4001"/>
      <c r="AC115" s="4001"/>
      <c r="AD115" s="4001"/>
      <c r="AE115" s="4001"/>
      <c r="AF115" s="4001"/>
      <c r="AG115" s="4001"/>
      <c r="AH115" s="4001"/>
      <c r="AI115" s="4001"/>
      <c r="AJ115" s="4001"/>
      <c r="AK115" s="4009"/>
      <c r="AL115" s="4005"/>
      <c r="AM115" s="4001"/>
      <c r="AN115" s="4001"/>
      <c r="AO115" s="4001"/>
      <c r="AP115" s="4001"/>
      <c r="AQ115" s="4001"/>
      <c r="AR115" s="4001"/>
      <c r="AS115" s="4001"/>
      <c r="AT115" s="4001"/>
      <c r="AU115" s="4001"/>
      <c r="AV115" s="4001"/>
      <c r="AW115" s="4001"/>
      <c r="AX115" s="4001"/>
      <c r="AY115" s="4001"/>
      <c r="AZ115" s="4001"/>
      <c r="BA115" s="4001"/>
      <c r="BB115" s="4001"/>
      <c r="BC115" s="4001"/>
      <c r="BD115" s="4001"/>
      <c r="BE115" s="4001"/>
      <c r="BF115" s="4001"/>
      <c r="BG115" s="4001"/>
      <c r="BH115" s="4001"/>
      <c r="BI115" s="4001"/>
      <c r="BJ115" s="4001"/>
      <c r="BK115" s="4001"/>
      <c r="BL115" s="4001"/>
      <c r="BM115" s="4001"/>
      <c r="BN115" s="4001"/>
      <c r="BO115" s="4001"/>
      <c r="BP115" s="4001"/>
      <c r="BQ115" s="4001"/>
      <c r="BR115" s="4001"/>
      <c r="BS115" s="4001"/>
      <c r="BT115" s="4001"/>
      <c r="BU115" s="4001"/>
      <c r="BV115" s="4001"/>
      <c r="BW115" s="4001"/>
      <c r="BX115" s="4001"/>
      <c r="BY115" s="4001"/>
      <c r="BZ115" s="4001"/>
      <c r="CA115" s="4001"/>
      <c r="CB115" s="4001"/>
      <c r="CC115" s="4001"/>
      <c r="CD115" s="4001"/>
      <c r="CE115" s="4001"/>
      <c r="CF115" s="4001"/>
      <c r="CG115" s="4001"/>
      <c r="CH115" s="4001"/>
      <c r="CI115" s="4001"/>
      <c r="CJ115" s="4001"/>
      <c r="CK115" s="4001"/>
      <c r="CL115" s="4001"/>
      <c r="CM115" s="4001"/>
      <c r="CN115" s="4001"/>
      <c r="CO115" s="4001"/>
      <c r="CP115" s="4001"/>
      <c r="CQ115" s="4001"/>
      <c r="CR115" s="4001"/>
      <c r="CS115" s="4001"/>
      <c r="CT115" s="4001"/>
      <c r="CU115" s="4001"/>
      <c r="CV115" s="4001"/>
      <c r="CW115" s="4001"/>
      <c r="CX115" s="4001"/>
      <c r="CY115" s="4001"/>
      <c r="CZ115" s="4001"/>
      <c r="DA115" s="4001"/>
      <c r="DB115" s="4001"/>
      <c r="DC115" s="4001"/>
      <c r="DD115" s="4001"/>
      <c r="DE115" s="4001"/>
    </row>
    <row r="116" spans="1:135" ht="6.75" customHeight="1">
      <c r="A116" s="4001"/>
      <c r="B116" s="4001"/>
      <c r="C116" s="4001"/>
      <c r="D116" s="3969"/>
      <c r="E116" s="3969"/>
      <c r="F116" s="3969"/>
      <c r="G116" s="3969"/>
      <c r="H116" s="3969"/>
      <c r="I116" s="3969"/>
      <c r="J116" s="3969"/>
      <c r="K116" s="3969"/>
      <c r="L116" s="3969"/>
      <c r="M116" s="4001"/>
      <c r="N116" s="4001"/>
      <c r="O116" s="4001"/>
      <c r="P116" s="4001"/>
      <c r="Q116" s="4001"/>
      <c r="R116" s="4001"/>
      <c r="S116" s="4001"/>
      <c r="T116" s="4009"/>
      <c r="U116" s="4005"/>
      <c r="V116" s="4001"/>
      <c r="W116" s="4001"/>
      <c r="X116" s="4001"/>
      <c r="Y116" s="4001"/>
      <c r="Z116" s="4001"/>
      <c r="AA116" s="4001"/>
      <c r="AB116" s="4001"/>
      <c r="AC116" s="4001"/>
      <c r="AD116" s="4001"/>
      <c r="AE116" s="4001"/>
      <c r="AF116" s="4001"/>
      <c r="AG116" s="4001"/>
      <c r="AH116" s="4001"/>
      <c r="AI116" s="4001"/>
      <c r="AJ116" s="4001"/>
      <c r="AK116" s="4009"/>
      <c r="AL116" s="4005"/>
      <c r="AM116" s="4001"/>
      <c r="AN116" s="5699" t="s">
        <v>
6715</v>
      </c>
      <c r="AO116" s="5699"/>
      <c r="AP116" s="5699"/>
      <c r="AQ116" s="5699"/>
      <c r="AR116" s="5699"/>
      <c r="AS116" s="5699"/>
      <c r="AT116" s="5699"/>
      <c r="AU116" s="3969"/>
      <c r="AV116" s="3969"/>
      <c r="AW116" s="3969"/>
      <c r="AX116" s="3969"/>
      <c r="AY116" s="3969"/>
      <c r="AZ116" s="4001"/>
      <c r="BA116" s="4001"/>
      <c r="BB116" s="4001"/>
      <c r="BC116" s="4001"/>
      <c r="BD116" s="5699" t="s">
        <v>
6716</v>
      </c>
      <c r="BE116" s="5699"/>
      <c r="BF116" s="5699"/>
      <c r="BG116" s="5699"/>
      <c r="BH116" s="5699"/>
      <c r="BI116" s="5699"/>
      <c r="BJ116" s="5699"/>
      <c r="BK116" s="5699"/>
      <c r="BL116" s="5699"/>
      <c r="BM116" s="5699"/>
      <c r="BN116" s="5699"/>
      <c r="BO116" s="5699"/>
      <c r="BP116" s="5699"/>
      <c r="BQ116" s="5699"/>
      <c r="BR116" s="5699"/>
      <c r="BS116" s="5699"/>
      <c r="BT116" s="5699"/>
      <c r="BU116" s="5699"/>
      <c r="BV116" s="5699"/>
      <c r="BW116" s="5699"/>
      <c r="BX116" s="5699"/>
      <c r="BY116" s="5699"/>
      <c r="BZ116" s="5699"/>
      <c r="CA116" s="5699"/>
      <c r="CB116" s="5699"/>
      <c r="CC116" s="5699"/>
      <c r="CD116" s="5699"/>
      <c r="CE116" s="5699"/>
      <c r="CF116" s="5699"/>
      <c r="CG116" s="5699"/>
      <c r="CH116" s="5699"/>
      <c r="CI116" s="5699"/>
      <c r="CJ116" s="5699"/>
      <c r="CK116" s="5699"/>
      <c r="CL116" s="5699"/>
      <c r="CM116" s="5699"/>
      <c r="CN116" s="5699"/>
      <c r="CO116" s="5699"/>
      <c r="CP116" s="5699"/>
      <c r="CQ116" s="5699"/>
      <c r="CR116" s="5699"/>
      <c r="CS116" s="5699"/>
      <c r="CT116" s="5699"/>
      <c r="CU116" s="5699"/>
      <c r="CV116" s="5699"/>
      <c r="CW116" s="5699"/>
      <c r="CX116" s="5699"/>
      <c r="CY116" s="5699"/>
      <c r="CZ116" s="5699"/>
      <c r="DA116" s="5699"/>
      <c r="DB116" s="5699"/>
      <c r="DC116" s="4001"/>
      <c r="DD116" s="4001"/>
      <c r="DE116" s="4001"/>
    </row>
    <row r="117" spans="1:135" ht="6.75" customHeight="1">
      <c r="A117" s="4001"/>
      <c r="B117" s="4001"/>
      <c r="C117" s="4001"/>
      <c r="D117" s="3969"/>
      <c r="E117" s="3969"/>
      <c r="F117" s="3969"/>
      <c r="G117" s="3969"/>
      <c r="H117" s="3969"/>
      <c r="I117" s="3969"/>
      <c r="J117" s="3969"/>
      <c r="K117" s="3969"/>
      <c r="L117" s="3969"/>
      <c r="M117" s="4001"/>
      <c r="N117" s="4001"/>
      <c r="O117" s="4001"/>
      <c r="P117" s="4001"/>
      <c r="Q117" s="4001"/>
      <c r="R117" s="4001"/>
      <c r="S117" s="4001"/>
      <c r="T117" s="4009"/>
      <c r="U117" s="4005"/>
      <c r="V117" s="4001"/>
      <c r="W117" s="4001"/>
      <c r="X117" s="4001"/>
      <c r="Y117" s="4001"/>
      <c r="Z117" s="4001"/>
      <c r="AA117" s="4001"/>
      <c r="AB117" s="4001"/>
      <c r="AC117" s="4001"/>
      <c r="AD117" s="4001"/>
      <c r="AE117" s="4001"/>
      <c r="AF117" s="4001"/>
      <c r="AG117" s="4001"/>
      <c r="AH117" s="4001"/>
      <c r="AI117" s="4001"/>
      <c r="AJ117" s="4001"/>
      <c r="AK117" s="4008"/>
      <c r="AL117" s="4008"/>
      <c r="AM117" s="4001"/>
      <c r="AN117" s="5699"/>
      <c r="AO117" s="5699"/>
      <c r="AP117" s="5699"/>
      <c r="AQ117" s="5699"/>
      <c r="AR117" s="5699"/>
      <c r="AS117" s="5699"/>
      <c r="AT117" s="5699"/>
      <c r="AU117" s="4012"/>
      <c r="AV117" s="4012"/>
      <c r="AW117" s="4012"/>
      <c r="AX117" s="4012"/>
      <c r="AY117" s="4012"/>
      <c r="AZ117" s="4008"/>
      <c r="BA117" s="4008"/>
      <c r="BB117" s="4008"/>
      <c r="BC117" s="4001"/>
      <c r="BD117" s="5699"/>
      <c r="BE117" s="5699"/>
      <c r="BF117" s="5699"/>
      <c r="BG117" s="5699"/>
      <c r="BH117" s="5699"/>
      <c r="BI117" s="5699"/>
      <c r="BJ117" s="5699"/>
      <c r="BK117" s="5699"/>
      <c r="BL117" s="5699"/>
      <c r="BM117" s="5699"/>
      <c r="BN117" s="5699"/>
      <c r="BO117" s="5699"/>
      <c r="BP117" s="5699"/>
      <c r="BQ117" s="5699"/>
      <c r="BR117" s="5699"/>
      <c r="BS117" s="5699"/>
      <c r="BT117" s="5699"/>
      <c r="BU117" s="5699"/>
      <c r="BV117" s="5699"/>
      <c r="BW117" s="5699"/>
      <c r="BX117" s="5699"/>
      <c r="BY117" s="5699"/>
      <c r="BZ117" s="5699"/>
      <c r="CA117" s="5699"/>
      <c r="CB117" s="5699"/>
      <c r="CC117" s="5699"/>
      <c r="CD117" s="5699"/>
      <c r="CE117" s="5699"/>
      <c r="CF117" s="5699"/>
      <c r="CG117" s="5699"/>
      <c r="CH117" s="5699"/>
      <c r="CI117" s="5699"/>
      <c r="CJ117" s="5699"/>
      <c r="CK117" s="5699"/>
      <c r="CL117" s="5699"/>
      <c r="CM117" s="5699"/>
      <c r="CN117" s="5699"/>
      <c r="CO117" s="5699"/>
      <c r="CP117" s="5699"/>
      <c r="CQ117" s="5699"/>
      <c r="CR117" s="5699"/>
      <c r="CS117" s="5699"/>
      <c r="CT117" s="5699"/>
      <c r="CU117" s="5699"/>
      <c r="CV117" s="5699"/>
      <c r="CW117" s="5699"/>
      <c r="CX117" s="5699"/>
      <c r="CY117" s="5699"/>
      <c r="CZ117" s="5699"/>
      <c r="DA117" s="5699"/>
      <c r="DB117" s="5699"/>
      <c r="DC117" s="4001"/>
      <c r="DD117" s="4001"/>
      <c r="DE117" s="4001"/>
    </row>
    <row r="118" spans="1:135" ht="6.75" customHeight="1">
      <c r="A118" s="4001"/>
      <c r="B118" s="4001"/>
      <c r="C118" s="4001"/>
      <c r="D118" s="3969"/>
      <c r="E118" s="3969"/>
      <c r="F118" s="3969"/>
      <c r="G118" s="3969"/>
      <c r="H118" s="3969"/>
      <c r="I118" s="3969"/>
      <c r="J118" s="3969"/>
      <c r="K118" s="3969"/>
      <c r="L118" s="3969"/>
      <c r="M118" s="4001"/>
      <c r="N118" s="4001"/>
      <c r="O118" s="4001"/>
      <c r="P118" s="4001"/>
      <c r="Q118" s="4001"/>
      <c r="R118" s="4001"/>
      <c r="S118" s="4001"/>
      <c r="T118" s="4009"/>
      <c r="U118" s="4005"/>
      <c r="V118" s="4001"/>
      <c r="W118" s="4001"/>
      <c r="X118" s="4001"/>
      <c r="Y118" s="4001"/>
      <c r="Z118" s="4001"/>
      <c r="AA118" s="4001"/>
      <c r="AB118" s="4001"/>
      <c r="AC118" s="4001"/>
      <c r="AD118" s="4001"/>
      <c r="AE118" s="4001"/>
      <c r="AF118" s="4001"/>
      <c r="AG118" s="4001"/>
      <c r="AH118" s="4001"/>
      <c r="AI118" s="4001"/>
      <c r="AJ118" s="4001"/>
      <c r="AK118" s="4005"/>
      <c r="AL118" s="4005"/>
      <c r="AM118" s="4001"/>
      <c r="AN118" s="4001"/>
      <c r="AO118" s="4001"/>
      <c r="AP118" s="4001"/>
      <c r="AQ118" s="4001"/>
      <c r="AR118" s="4001"/>
      <c r="AS118" s="4001"/>
      <c r="AT118" s="4001"/>
      <c r="AU118" s="4001"/>
      <c r="AV118" s="4001"/>
      <c r="AW118" s="4001"/>
      <c r="AX118" s="4001"/>
      <c r="AY118" s="4001"/>
      <c r="AZ118" s="4001"/>
      <c r="BA118" s="4001"/>
      <c r="BB118" s="4001"/>
      <c r="BC118" s="4001"/>
      <c r="BD118" s="4001"/>
      <c r="BE118" s="4001"/>
      <c r="BF118" s="4001"/>
      <c r="BG118" s="4001"/>
      <c r="BH118" s="4001"/>
      <c r="BI118" s="4001"/>
      <c r="BJ118" s="4001"/>
      <c r="BK118" s="4001"/>
      <c r="BL118" s="4001"/>
      <c r="BM118" s="4001"/>
      <c r="BN118" s="4001"/>
      <c r="BO118" s="4001"/>
      <c r="BP118" s="4001"/>
      <c r="BQ118" s="4001"/>
      <c r="BR118" s="4001"/>
      <c r="BS118" s="4001"/>
      <c r="BT118" s="4001"/>
      <c r="BU118" s="4001"/>
      <c r="BV118" s="4001"/>
      <c r="BW118" s="4001"/>
      <c r="BX118" s="4001"/>
      <c r="BY118" s="4001"/>
      <c r="BZ118" s="4001"/>
      <c r="CA118" s="4001"/>
      <c r="CB118" s="4001"/>
      <c r="CC118" s="4001"/>
      <c r="CD118" s="4001"/>
      <c r="CE118" s="4001"/>
      <c r="CF118" s="4001"/>
      <c r="CG118" s="4001"/>
      <c r="CH118" s="4001"/>
      <c r="CI118" s="4001"/>
      <c r="CJ118" s="4001"/>
      <c r="CK118" s="4001"/>
      <c r="CL118" s="4001"/>
      <c r="CM118" s="4001"/>
      <c r="CN118" s="4001"/>
      <c r="CO118" s="4001"/>
      <c r="CP118" s="4001"/>
      <c r="CQ118" s="4001"/>
      <c r="CR118" s="4001"/>
      <c r="CS118" s="4001"/>
      <c r="CT118" s="4001"/>
      <c r="CU118" s="4001"/>
      <c r="CV118" s="4001"/>
      <c r="CW118" s="4001"/>
      <c r="CX118" s="4001"/>
      <c r="CY118" s="4001"/>
      <c r="CZ118" s="4001"/>
      <c r="DA118" s="4001"/>
      <c r="DB118" s="4001"/>
      <c r="DC118" s="4001"/>
      <c r="DD118" s="4001"/>
      <c r="DE118" s="4001"/>
      <c r="DF118" s="3385"/>
      <c r="DG118" s="3385"/>
      <c r="DH118" s="3385"/>
      <c r="DI118" s="3385"/>
      <c r="DJ118" s="3385"/>
      <c r="DK118" s="3385"/>
      <c r="DL118" s="3385"/>
    </row>
    <row r="119" spans="1:135" ht="6.75" customHeight="1">
      <c r="A119" s="4001"/>
      <c r="B119" s="4001"/>
      <c r="C119" s="4001"/>
      <c r="D119" s="4001"/>
      <c r="E119" s="4001"/>
      <c r="F119" s="4001"/>
      <c r="G119" s="4001"/>
      <c r="H119" s="4005"/>
      <c r="I119" s="4001"/>
      <c r="J119" s="4001"/>
      <c r="K119" s="4001"/>
      <c r="L119" s="4001"/>
      <c r="M119" s="4001"/>
      <c r="N119" s="4001"/>
      <c r="O119" s="4001"/>
      <c r="P119" s="4001"/>
      <c r="Q119" s="4001"/>
      <c r="R119" s="4001"/>
      <c r="S119" s="4001"/>
      <c r="T119" s="4009"/>
      <c r="U119" s="4005"/>
      <c r="V119" s="4001"/>
      <c r="W119" s="4001"/>
      <c r="X119" s="4001"/>
      <c r="Y119" s="4001"/>
      <c r="Z119" s="4001"/>
      <c r="AA119" s="4001"/>
      <c r="AB119" s="4001"/>
      <c r="AC119" s="4001"/>
      <c r="AD119" s="4001"/>
      <c r="AE119" s="4001"/>
      <c r="AF119" s="4001"/>
      <c r="AG119" s="4001"/>
      <c r="AH119" s="4001"/>
      <c r="AI119" s="4001"/>
      <c r="AJ119" s="4001"/>
      <c r="AK119" s="4001"/>
      <c r="AL119" s="4001"/>
      <c r="AM119" s="4001"/>
      <c r="AN119" s="4001"/>
      <c r="AO119" s="4001"/>
      <c r="AP119" s="4001"/>
      <c r="AQ119" s="4001"/>
      <c r="AR119" s="4001"/>
      <c r="AS119" s="4001"/>
      <c r="AT119" s="4001"/>
      <c r="AU119" s="4001"/>
      <c r="AV119" s="4001"/>
      <c r="AW119" s="4001"/>
      <c r="AX119" s="4001"/>
      <c r="AY119" s="4001"/>
      <c r="AZ119" s="4001"/>
      <c r="BA119" s="4001"/>
      <c r="BB119" s="4001"/>
      <c r="BC119" s="4001"/>
      <c r="BD119" s="4001"/>
      <c r="BE119" s="4001"/>
      <c r="BF119" s="4001"/>
      <c r="BG119" s="4001"/>
      <c r="BH119" s="4001"/>
      <c r="BI119" s="4001"/>
      <c r="BJ119" s="4001"/>
      <c r="BK119" s="4001"/>
      <c r="BL119" s="4001"/>
      <c r="BM119" s="4001"/>
      <c r="BN119" s="4001"/>
      <c r="BO119" s="4001"/>
      <c r="BP119" s="4001"/>
      <c r="BQ119" s="4001"/>
      <c r="BR119" s="4001"/>
      <c r="BS119" s="4001"/>
      <c r="BT119" s="4001"/>
      <c r="BU119" s="4001"/>
      <c r="BV119" s="4001"/>
      <c r="BW119" s="4001"/>
      <c r="BX119" s="4001"/>
      <c r="BY119" s="4001"/>
      <c r="BZ119" s="4001"/>
      <c r="CA119" s="4001"/>
      <c r="CB119" s="4001"/>
      <c r="CC119" s="4001"/>
      <c r="CD119" s="4001"/>
      <c r="CE119" s="4001"/>
      <c r="CF119" s="4001"/>
      <c r="CG119" s="4001"/>
      <c r="CH119" s="4001"/>
      <c r="CI119" s="4001"/>
      <c r="CJ119" s="4001"/>
      <c r="CK119" s="4001"/>
      <c r="CL119" s="4001"/>
      <c r="CM119" s="4001"/>
      <c r="CN119" s="4001"/>
      <c r="CO119" s="4001"/>
      <c r="CP119" s="4001"/>
      <c r="CQ119" s="4001"/>
      <c r="CR119" s="4001"/>
      <c r="CS119" s="4001"/>
      <c r="CT119" s="4001"/>
      <c r="CU119" s="4001"/>
      <c r="CV119" s="4001"/>
      <c r="CW119" s="4001"/>
      <c r="CX119" s="4001"/>
      <c r="CY119" s="4001"/>
      <c r="CZ119" s="4001"/>
      <c r="DA119" s="4001"/>
      <c r="DB119" s="4001"/>
      <c r="DC119" s="4001"/>
      <c r="DD119" s="4001"/>
      <c r="DE119" s="4001"/>
      <c r="DF119" s="3385"/>
      <c r="DG119" s="3385"/>
      <c r="DH119" s="3385"/>
      <c r="DI119" s="3385"/>
      <c r="DJ119" s="3385"/>
      <c r="DK119" s="3385"/>
      <c r="DL119" s="3385"/>
    </row>
    <row r="120" spans="1:135" ht="6.75" customHeight="1">
      <c r="A120" s="4001"/>
      <c r="B120" s="4001"/>
      <c r="C120" s="4001"/>
      <c r="D120" s="4001"/>
      <c r="E120" s="4001"/>
      <c r="F120" s="4001"/>
      <c r="G120" s="4001"/>
      <c r="H120" s="4005"/>
      <c r="I120" s="4001"/>
      <c r="J120" s="4001"/>
      <c r="K120" s="4001"/>
      <c r="L120" s="4001"/>
      <c r="M120" s="4001"/>
      <c r="N120" s="4001"/>
      <c r="O120" s="4001"/>
      <c r="P120" s="4001"/>
      <c r="Q120" s="4001"/>
      <c r="R120" s="4001"/>
      <c r="S120" s="4001"/>
      <c r="T120" s="4015"/>
      <c r="U120" s="4003"/>
      <c r="V120" s="4001"/>
      <c r="W120" s="5701" t="s">
        <v>
3506</v>
      </c>
      <c r="X120" s="5701"/>
      <c r="Y120" s="5701"/>
      <c r="Z120" s="5701"/>
      <c r="AA120" s="5701"/>
      <c r="AB120" s="5701"/>
      <c r="AC120" s="5701"/>
      <c r="AD120" s="4003"/>
      <c r="AE120" s="4003"/>
      <c r="AF120" s="4003"/>
      <c r="AG120" s="4003"/>
      <c r="AH120" s="4003"/>
      <c r="AI120" s="4003"/>
      <c r="AJ120" s="4003"/>
      <c r="AK120" s="4003"/>
      <c r="AL120" s="4003"/>
      <c r="AM120" s="4001"/>
      <c r="AN120" s="5701" t="s">
        <v>
3504</v>
      </c>
      <c r="AO120" s="5701"/>
      <c r="AP120" s="5701"/>
      <c r="AQ120" s="5701"/>
      <c r="AR120" s="5701"/>
      <c r="AS120" s="5701"/>
      <c r="AT120" s="4005"/>
      <c r="AU120" s="4003"/>
      <c r="AV120" s="4003"/>
      <c r="AW120" s="4003"/>
      <c r="AX120" s="4003"/>
      <c r="AY120" s="4003"/>
      <c r="AZ120" s="4005"/>
      <c r="BA120" s="4005"/>
      <c r="BB120" s="4005"/>
      <c r="BC120" s="4001"/>
      <c r="BD120" s="5699" t="s">
        <v>
6717</v>
      </c>
      <c r="BE120" s="5699"/>
      <c r="BF120" s="5699"/>
      <c r="BG120" s="5699"/>
      <c r="BH120" s="5699"/>
      <c r="BI120" s="5699"/>
      <c r="BJ120" s="5699"/>
      <c r="BK120" s="5699"/>
      <c r="BL120" s="5699"/>
      <c r="BM120" s="5699"/>
      <c r="BN120" s="5699"/>
      <c r="BO120" s="5699"/>
      <c r="BP120" s="5699"/>
      <c r="BQ120" s="5699"/>
      <c r="BR120" s="5699"/>
      <c r="BS120" s="5699"/>
      <c r="BT120" s="5699"/>
      <c r="BU120" s="5699"/>
      <c r="BV120" s="5699"/>
      <c r="BW120" s="5699"/>
      <c r="BX120" s="5699"/>
      <c r="BY120" s="5699"/>
      <c r="BZ120" s="5699"/>
      <c r="CA120" s="5699"/>
      <c r="CB120" s="5699"/>
      <c r="CC120" s="5699"/>
      <c r="CD120" s="5699"/>
      <c r="CE120" s="5699"/>
      <c r="CF120" s="5699"/>
      <c r="CG120" s="5699"/>
      <c r="CH120" s="5699"/>
      <c r="CI120" s="5699"/>
      <c r="CJ120" s="5699"/>
      <c r="CK120" s="5699"/>
      <c r="CL120" s="5699"/>
      <c r="CM120" s="5699"/>
      <c r="CN120" s="5699"/>
      <c r="CO120" s="5699"/>
      <c r="CP120" s="5699"/>
      <c r="CQ120" s="5699"/>
      <c r="CR120" s="5699"/>
      <c r="CS120" s="5699"/>
      <c r="CT120" s="5699"/>
      <c r="CU120" s="5699"/>
      <c r="CV120" s="5699"/>
      <c r="CW120" s="5699"/>
      <c r="CX120" s="5699"/>
      <c r="CY120" s="5699"/>
      <c r="CZ120" s="5699"/>
      <c r="DA120" s="5699"/>
      <c r="DB120" s="5699"/>
      <c r="DC120" s="5699"/>
      <c r="DD120" s="5699"/>
      <c r="DE120" s="5699"/>
      <c r="DF120" s="3385"/>
      <c r="DG120" s="3385"/>
      <c r="DH120" s="3385"/>
      <c r="DI120" s="3385"/>
      <c r="DJ120" s="3385"/>
      <c r="DK120" s="3385"/>
      <c r="DL120" s="3385"/>
    </row>
    <row r="121" spans="1:135" ht="6.75" customHeight="1">
      <c r="A121" s="4001"/>
      <c r="B121" s="4001"/>
      <c r="C121" s="4001"/>
      <c r="D121" s="4001"/>
      <c r="E121" s="4001"/>
      <c r="F121" s="4001"/>
      <c r="G121" s="4001"/>
      <c r="H121" s="4005"/>
      <c r="I121" s="4001"/>
      <c r="J121" s="4001"/>
      <c r="K121" s="4001"/>
      <c r="L121" s="4001"/>
      <c r="M121" s="4001"/>
      <c r="N121" s="4001"/>
      <c r="O121" s="4001"/>
      <c r="P121" s="4001"/>
      <c r="Q121" s="4001"/>
      <c r="R121" s="4001"/>
      <c r="S121" s="4001"/>
      <c r="T121" s="4009"/>
      <c r="U121" s="4005"/>
      <c r="V121" s="4001"/>
      <c r="W121" s="5701"/>
      <c r="X121" s="5701"/>
      <c r="Y121" s="5701"/>
      <c r="Z121" s="5701"/>
      <c r="AA121" s="5701"/>
      <c r="AB121" s="5701"/>
      <c r="AC121" s="5701"/>
      <c r="AD121" s="4001"/>
      <c r="AE121" s="4001"/>
      <c r="AF121" s="4001"/>
      <c r="AG121" s="4001"/>
      <c r="AH121" s="4001"/>
      <c r="AI121" s="4001"/>
      <c r="AJ121" s="4001"/>
      <c r="AK121" s="4010"/>
      <c r="AL121" s="4005"/>
      <c r="AM121" s="4001"/>
      <c r="AN121" s="5701"/>
      <c r="AO121" s="5701"/>
      <c r="AP121" s="5701"/>
      <c r="AQ121" s="5701"/>
      <c r="AR121" s="5701"/>
      <c r="AS121" s="5701"/>
      <c r="AT121" s="4008"/>
      <c r="AU121" s="4001"/>
      <c r="AV121" s="4001"/>
      <c r="AW121" s="4001"/>
      <c r="AX121" s="4001"/>
      <c r="AY121" s="4001"/>
      <c r="AZ121" s="4008"/>
      <c r="BA121" s="4008"/>
      <c r="BB121" s="4008"/>
      <c r="BC121" s="4001"/>
      <c r="BD121" s="5699"/>
      <c r="BE121" s="5699"/>
      <c r="BF121" s="5699"/>
      <c r="BG121" s="5699"/>
      <c r="BH121" s="5699"/>
      <c r="BI121" s="5699"/>
      <c r="BJ121" s="5699"/>
      <c r="BK121" s="5699"/>
      <c r="BL121" s="5699"/>
      <c r="BM121" s="5699"/>
      <c r="BN121" s="5699"/>
      <c r="BO121" s="5699"/>
      <c r="BP121" s="5699"/>
      <c r="BQ121" s="5699"/>
      <c r="BR121" s="5699"/>
      <c r="BS121" s="5699"/>
      <c r="BT121" s="5699"/>
      <c r="BU121" s="5699"/>
      <c r="BV121" s="5699"/>
      <c r="BW121" s="5699"/>
      <c r="BX121" s="5699"/>
      <c r="BY121" s="5699"/>
      <c r="BZ121" s="5699"/>
      <c r="CA121" s="5699"/>
      <c r="CB121" s="5699"/>
      <c r="CC121" s="5699"/>
      <c r="CD121" s="5699"/>
      <c r="CE121" s="5699"/>
      <c r="CF121" s="5699"/>
      <c r="CG121" s="5699"/>
      <c r="CH121" s="5699"/>
      <c r="CI121" s="5699"/>
      <c r="CJ121" s="5699"/>
      <c r="CK121" s="5699"/>
      <c r="CL121" s="5699"/>
      <c r="CM121" s="5699"/>
      <c r="CN121" s="5699"/>
      <c r="CO121" s="5699"/>
      <c r="CP121" s="5699"/>
      <c r="CQ121" s="5699"/>
      <c r="CR121" s="5699"/>
      <c r="CS121" s="5699"/>
      <c r="CT121" s="5699"/>
      <c r="CU121" s="5699"/>
      <c r="CV121" s="5699"/>
      <c r="CW121" s="5699"/>
      <c r="CX121" s="5699"/>
      <c r="CY121" s="5699"/>
      <c r="CZ121" s="5699"/>
      <c r="DA121" s="5699"/>
      <c r="DB121" s="5699"/>
      <c r="DC121" s="5699"/>
      <c r="DD121" s="5699"/>
      <c r="DE121" s="5699"/>
      <c r="DF121" s="3385"/>
      <c r="DG121" s="3385"/>
      <c r="DH121" s="3385"/>
      <c r="DI121" s="3385"/>
      <c r="DJ121" s="3385"/>
      <c r="DK121" s="3385"/>
      <c r="DL121" s="3385"/>
      <c r="DM121" s="3385"/>
      <c r="DN121" s="3385"/>
      <c r="DO121" s="3385"/>
      <c r="DP121" s="3385"/>
      <c r="DQ121" s="3385"/>
      <c r="DR121" s="3385"/>
      <c r="DS121" s="3385"/>
      <c r="DT121" s="3385"/>
      <c r="DU121" s="3385"/>
      <c r="DV121" s="3385"/>
      <c r="DW121" s="3385"/>
      <c r="DX121" s="3385"/>
      <c r="DY121" s="3385"/>
      <c r="DZ121" s="3385"/>
      <c r="EA121" s="3385"/>
      <c r="EB121" s="3385"/>
      <c r="EC121" s="3385"/>
      <c r="ED121" s="3385"/>
      <c r="EE121" s="3385"/>
    </row>
    <row r="122" spans="1:135" ht="6.75" customHeight="1">
      <c r="A122" s="4001"/>
      <c r="B122" s="4001"/>
      <c r="C122" s="4001"/>
      <c r="D122" s="4001"/>
      <c r="E122" s="4001"/>
      <c r="F122" s="4001"/>
      <c r="G122" s="4001"/>
      <c r="H122" s="4005"/>
      <c r="I122" s="4001"/>
      <c r="J122" s="4001"/>
      <c r="K122" s="4001"/>
      <c r="L122" s="4001"/>
      <c r="M122" s="4001"/>
      <c r="N122" s="4001"/>
      <c r="O122" s="4001"/>
      <c r="P122" s="4001"/>
      <c r="Q122" s="4001"/>
      <c r="R122" s="4001"/>
      <c r="S122" s="4001"/>
      <c r="T122" s="4009"/>
      <c r="U122" s="4005"/>
      <c r="V122" s="4001"/>
      <c r="W122" s="3969"/>
      <c r="X122" s="3969"/>
      <c r="Y122" s="3969"/>
      <c r="Z122" s="3969"/>
      <c r="AA122" s="3969"/>
      <c r="AB122" s="3969"/>
      <c r="AC122" s="3969"/>
      <c r="AD122" s="4001"/>
      <c r="AE122" s="4001"/>
      <c r="AF122" s="4001"/>
      <c r="AG122" s="4001"/>
      <c r="AH122" s="4001"/>
      <c r="AI122" s="4001"/>
      <c r="AJ122" s="4001"/>
      <c r="AK122" s="4009"/>
      <c r="AL122" s="4005"/>
      <c r="AM122" s="4001"/>
      <c r="AN122" s="3969"/>
      <c r="AO122" s="3969"/>
      <c r="AP122" s="3969"/>
      <c r="AQ122" s="3969"/>
      <c r="AR122" s="3969"/>
      <c r="AS122" s="3969"/>
      <c r="AT122" s="4005"/>
      <c r="AU122" s="4001"/>
      <c r="AV122" s="4001"/>
      <c r="AW122" s="4001"/>
      <c r="AX122" s="4001"/>
      <c r="AY122" s="4001"/>
      <c r="AZ122" s="4005"/>
      <c r="BA122" s="4005"/>
      <c r="BB122" s="4005"/>
      <c r="BC122" s="4001"/>
      <c r="BD122" s="3969"/>
      <c r="BE122" s="3969"/>
      <c r="BF122" s="3969"/>
      <c r="BG122" s="3969"/>
      <c r="BH122" s="3969"/>
      <c r="BI122" s="3969"/>
      <c r="BJ122" s="3969"/>
      <c r="BK122" s="3969"/>
      <c r="BL122" s="3969"/>
      <c r="BM122" s="3969"/>
      <c r="BN122" s="3969"/>
      <c r="BO122" s="3969"/>
      <c r="BP122" s="3969"/>
      <c r="BQ122" s="3969"/>
      <c r="BR122" s="3969"/>
      <c r="BS122" s="3969"/>
      <c r="BT122" s="3969"/>
      <c r="BU122" s="3969"/>
      <c r="BV122" s="3969"/>
      <c r="BW122" s="3969"/>
      <c r="BX122" s="3969"/>
      <c r="BY122" s="3969"/>
      <c r="BZ122" s="3969"/>
      <c r="CA122" s="3969"/>
      <c r="CB122" s="3969"/>
      <c r="CC122" s="3969"/>
      <c r="CD122" s="3969"/>
      <c r="CE122" s="3969"/>
      <c r="CF122" s="3969"/>
      <c r="CG122" s="3969"/>
      <c r="CH122" s="3969"/>
      <c r="CI122" s="3969"/>
      <c r="CJ122" s="3969"/>
      <c r="CK122" s="3969"/>
      <c r="CL122" s="3969"/>
      <c r="CM122" s="3969"/>
      <c r="CN122" s="3969"/>
      <c r="CO122" s="3969"/>
      <c r="CP122" s="3969"/>
      <c r="CQ122" s="3969"/>
      <c r="CR122" s="3969"/>
      <c r="CS122" s="3969"/>
      <c r="CT122" s="3969"/>
      <c r="CU122" s="3969"/>
      <c r="CV122" s="3969"/>
      <c r="CW122" s="3969"/>
      <c r="CX122" s="3969"/>
      <c r="CY122" s="3969"/>
      <c r="CZ122" s="3969"/>
      <c r="DA122" s="3969"/>
      <c r="DB122" s="3969"/>
      <c r="DC122" s="3969"/>
      <c r="DD122" s="3969"/>
      <c r="DE122" s="3969"/>
      <c r="DF122" s="3385"/>
      <c r="DG122" s="3385"/>
      <c r="DH122" s="3385"/>
      <c r="DI122" s="3385"/>
      <c r="DJ122" s="3385"/>
      <c r="DK122" s="3385"/>
      <c r="DL122" s="3385"/>
      <c r="DM122" s="3385"/>
      <c r="DN122" s="3385"/>
      <c r="DO122" s="3385"/>
      <c r="DP122" s="3385"/>
      <c r="DQ122" s="3385"/>
      <c r="DR122" s="3385"/>
      <c r="DS122" s="3385"/>
      <c r="DT122" s="3385"/>
      <c r="DU122" s="3385"/>
      <c r="DV122" s="3385"/>
      <c r="DW122" s="3385"/>
      <c r="DX122" s="3385"/>
      <c r="DY122" s="3385"/>
      <c r="DZ122" s="3385"/>
      <c r="EA122" s="3385"/>
      <c r="EB122" s="3385"/>
      <c r="EC122" s="3385"/>
      <c r="ED122" s="3385"/>
      <c r="EE122" s="3385"/>
    </row>
    <row r="123" spans="1:135" ht="6.75" customHeight="1">
      <c r="A123" s="4001"/>
      <c r="B123" s="4001"/>
      <c r="C123" s="4001"/>
      <c r="D123" s="4001"/>
      <c r="E123" s="4001"/>
      <c r="F123" s="4001"/>
      <c r="G123" s="4001"/>
      <c r="H123" s="4005"/>
      <c r="I123" s="4001"/>
      <c r="J123" s="4001"/>
      <c r="K123" s="4001"/>
      <c r="L123" s="4001"/>
      <c r="M123" s="4001"/>
      <c r="N123" s="4001"/>
      <c r="O123" s="4001"/>
      <c r="P123" s="4001"/>
      <c r="Q123" s="4001"/>
      <c r="R123" s="4001"/>
      <c r="S123" s="4001"/>
      <c r="T123" s="4009"/>
      <c r="U123" s="4005"/>
      <c r="V123" s="4001"/>
      <c r="W123" s="4001"/>
      <c r="X123" s="4001"/>
      <c r="Y123" s="4001"/>
      <c r="Z123" s="4001"/>
      <c r="AA123" s="4001"/>
      <c r="AB123" s="4001"/>
      <c r="AC123" s="4001"/>
      <c r="AD123" s="4001"/>
      <c r="AE123" s="4001"/>
      <c r="AF123" s="4001"/>
      <c r="AG123" s="4001"/>
      <c r="AH123" s="4001"/>
      <c r="AI123" s="4001"/>
      <c r="AJ123" s="4001"/>
      <c r="AK123" s="4015"/>
      <c r="AL123" s="4003"/>
      <c r="AM123" s="4001"/>
      <c r="AN123" s="5701" t="s">
        <v>
6718</v>
      </c>
      <c r="AO123" s="5701"/>
      <c r="AP123" s="5701"/>
      <c r="AQ123" s="5701"/>
      <c r="AR123" s="5701"/>
      <c r="AS123" s="5701"/>
      <c r="AT123" s="5701"/>
      <c r="AU123" s="5701"/>
      <c r="AV123" s="5701"/>
      <c r="AW123" s="5701"/>
      <c r="AX123" s="5701"/>
      <c r="AY123" s="5701"/>
      <c r="AZ123" s="5701"/>
      <c r="BA123" s="5701"/>
      <c r="BB123" s="4005"/>
      <c r="BC123" s="4001"/>
      <c r="BD123" s="5701" t="s">
        <v>
6719</v>
      </c>
      <c r="BE123" s="5701"/>
      <c r="BF123" s="5701"/>
      <c r="BG123" s="5701"/>
      <c r="BH123" s="5701"/>
      <c r="BI123" s="5701"/>
      <c r="BJ123" s="5701"/>
      <c r="BK123" s="5701"/>
      <c r="BL123" s="5701"/>
      <c r="BM123" s="5701"/>
      <c r="BN123" s="5701"/>
      <c r="BO123" s="5701"/>
      <c r="BP123" s="5701"/>
      <c r="BQ123" s="5701"/>
      <c r="BR123" s="5701"/>
      <c r="BS123" s="5701"/>
      <c r="BT123" s="5701"/>
      <c r="BU123" s="5701"/>
      <c r="BV123" s="5701"/>
      <c r="BW123" s="5701"/>
      <c r="BX123" s="5701"/>
      <c r="BY123" s="5701"/>
      <c r="BZ123" s="5701"/>
      <c r="CA123" s="5701"/>
      <c r="CB123" s="5701"/>
      <c r="CC123" s="5701"/>
      <c r="CD123" s="5701"/>
      <c r="CE123" s="5701"/>
      <c r="CF123" s="5701"/>
      <c r="CG123" s="5701"/>
      <c r="CH123" s="5701"/>
      <c r="CI123" s="5701"/>
      <c r="CJ123" s="5701"/>
      <c r="CK123" s="5701"/>
      <c r="CL123" s="5701"/>
      <c r="CM123" s="5701"/>
      <c r="CN123" s="5701"/>
      <c r="CO123" s="5701"/>
      <c r="CP123" s="5701"/>
      <c r="CQ123" s="5701"/>
      <c r="CR123" s="5701"/>
      <c r="CS123" s="5701"/>
      <c r="CT123" s="5701"/>
      <c r="CU123" s="5701"/>
      <c r="CV123" s="5701"/>
      <c r="CW123" s="5701"/>
      <c r="CX123" s="5701"/>
      <c r="CY123" s="5701"/>
      <c r="CZ123" s="5701"/>
      <c r="DA123" s="5701"/>
      <c r="DB123" s="5701"/>
      <c r="DC123" s="3969"/>
      <c r="DD123" s="3969"/>
      <c r="DE123" s="3969"/>
      <c r="DF123" s="3385"/>
      <c r="DG123" s="3385"/>
      <c r="DH123" s="3385"/>
      <c r="DI123" s="3385"/>
      <c r="DJ123" s="3385"/>
      <c r="DK123" s="3385"/>
      <c r="DL123" s="3385"/>
      <c r="DM123" s="3385"/>
      <c r="DN123" s="3385"/>
      <c r="DO123" s="3385"/>
      <c r="DP123" s="3385"/>
      <c r="DQ123" s="3385"/>
      <c r="DR123" s="3385"/>
      <c r="DS123" s="3385"/>
      <c r="DT123" s="3385"/>
      <c r="DU123" s="3385"/>
      <c r="DV123" s="3385"/>
      <c r="DW123" s="3385"/>
      <c r="DX123" s="3385"/>
      <c r="DY123" s="3385"/>
      <c r="DZ123" s="3385"/>
      <c r="EA123" s="3385"/>
      <c r="EB123" s="3385"/>
      <c r="EC123" s="3385"/>
      <c r="ED123" s="3385"/>
      <c r="EE123" s="3385"/>
    </row>
    <row r="124" spans="1:135" ht="6.75" customHeight="1">
      <c r="A124" s="4001"/>
      <c r="B124" s="4001"/>
      <c r="C124" s="4001"/>
      <c r="D124" s="4001"/>
      <c r="E124" s="4001"/>
      <c r="F124" s="4001"/>
      <c r="G124" s="4001"/>
      <c r="H124" s="4005"/>
      <c r="I124" s="4001"/>
      <c r="J124" s="4001"/>
      <c r="K124" s="4001"/>
      <c r="L124" s="4001"/>
      <c r="M124" s="4001"/>
      <c r="N124" s="4001"/>
      <c r="O124" s="4001"/>
      <c r="P124" s="4001"/>
      <c r="Q124" s="4001"/>
      <c r="R124" s="4001"/>
      <c r="S124" s="4001"/>
      <c r="T124" s="4009"/>
      <c r="U124" s="4005"/>
      <c r="V124" s="4001"/>
      <c r="W124" s="4001"/>
      <c r="X124" s="4001"/>
      <c r="Y124" s="4001"/>
      <c r="Z124" s="4001"/>
      <c r="AA124" s="4001"/>
      <c r="AB124" s="4001"/>
      <c r="AC124" s="4001"/>
      <c r="AD124" s="4001"/>
      <c r="AE124" s="4001"/>
      <c r="AF124" s="4001"/>
      <c r="AG124" s="4001"/>
      <c r="AH124" s="4001"/>
      <c r="AI124" s="4001"/>
      <c r="AJ124" s="4001"/>
      <c r="AK124" s="4010"/>
      <c r="AL124" s="4005"/>
      <c r="AM124" s="4001"/>
      <c r="AN124" s="5701"/>
      <c r="AO124" s="5701"/>
      <c r="AP124" s="5701"/>
      <c r="AQ124" s="5701"/>
      <c r="AR124" s="5701"/>
      <c r="AS124" s="5701"/>
      <c r="AT124" s="5701"/>
      <c r="AU124" s="5701"/>
      <c r="AV124" s="5701"/>
      <c r="AW124" s="5701"/>
      <c r="AX124" s="5701"/>
      <c r="AY124" s="5701"/>
      <c r="AZ124" s="5701"/>
      <c r="BA124" s="5701"/>
      <c r="BB124" s="4008"/>
      <c r="BC124" s="4001"/>
      <c r="BD124" s="5701"/>
      <c r="BE124" s="5701"/>
      <c r="BF124" s="5701"/>
      <c r="BG124" s="5701"/>
      <c r="BH124" s="5701"/>
      <c r="BI124" s="5701"/>
      <c r="BJ124" s="5701"/>
      <c r="BK124" s="5701"/>
      <c r="BL124" s="5701"/>
      <c r="BM124" s="5701"/>
      <c r="BN124" s="5701"/>
      <c r="BO124" s="5701"/>
      <c r="BP124" s="5701"/>
      <c r="BQ124" s="5701"/>
      <c r="BR124" s="5701"/>
      <c r="BS124" s="5701"/>
      <c r="BT124" s="5701"/>
      <c r="BU124" s="5701"/>
      <c r="BV124" s="5701"/>
      <c r="BW124" s="5701"/>
      <c r="BX124" s="5701"/>
      <c r="BY124" s="5701"/>
      <c r="BZ124" s="5701"/>
      <c r="CA124" s="5701"/>
      <c r="CB124" s="5701"/>
      <c r="CC124" s="5701"/>
      <c r="CD124" s="5701"/>
      <c r="CE124" s="5701"/>
      <c r="CF124" s="5701"/>
      <c r="CG124" s="5701"/>
      <c r="CH124" s="5701"/>
      <c r="CI124" s="5701"/>
      <c r="CJ124" s="5701"/>
      <c r="CK124" s="5701"/>
      <c r="CL124" s="5701"/>
      <c r="CM124" s="5701"/>
      <c r="CN124" s="5701"/>
      <c r="CO124" s="5701"/>
      <c r="CP124" s="5701"/>
      <c r="CQ124" s="5701"/>
      <c r="CR124" s="5701"/>
      <c r="CS124" s="5701"/>
      <c r="CT124" s="5701"/>
      <c r="CU124" s="5701"/>
      <c r="CV124" s="5701"/>
      <c r="CW124" s="5701"/>
      <c r="CX124" s="5701"/>
      <c r="CY124" s="5701"/>
      <c r="CZ124" s="5701"/>
      <c r="DA124" s="5701"/>
      <c r="DB124" s="5701"/>
      <c r="DC124" s="3969"/>
      <c r="DD124" s="3969"/>
      <c r="DE124" s="3969"/>
    </row>
    <row r="125" spans="1:135" ht="6.75" customHeight="1">
      <c r="A125" s="4001"/>
      <c r="B125" s="4001"/>
      <c r="C125" s="4001"/>
      <c r="D125" s="4001"/>
      <c r="E125" s="4001"/>
      <c r="F125" s="4001"/>
      <c r="G125" s="4001"/>
      <c r="H125" s="4005"/>
      <c r="I125" s="4001"/>
      <c r="J125" s="4001"/>
      <c r="K125" s="4001"/>
      <c r="L125" s="4001"/>
      <c r="M125" s="4001"/>
      <c r="N125" s="4001"/>
      <c r="O125" s="4001"/>
      <c r="P125" s="4001"/>
      <c r="Q125" s="4001"/>
      <c r="R125" s="4001"/>
      <c r="S125" s="4001"/>
      <c r="T125" s="4009"/>
      <c r="U125" s="4005"/>
      <c r="V125" s="4001"/>
      <c r="W125" s="4001"/>
      <c r="X125" s="4001"/>
      <c r="Y125" s="4001"/>
      <c r="Z125" s="4001"/>
      <c r="AA125" s="4001"/>
      <c r="AB125" s="4001"/>
      <c r="AC125" s="4001"/>
      <c r="AD125" s="4001"/>
      <c r="AE125" s="4001"/>
      <c r="AF125" s="4001"/>
      <c r="AG125" s="4001"/>
      <c r="AH125" s="4001"/>
      <c r="AI125" s="4001"/>
      <c r="AJ125" s="4001"/>
      <c r="AK125" s="4009"/>
      <c r="AL125" s="4005"/>
      <c r="AM125" s="4001"/>
      <c r="AN125" s="3969"/>
      <c r="AO125" s="3969"/>
      <c r="AP125" s="3969"/>
      <c r="AQ125" s="3969"/>
      <c r="AR125" s="3969"/>
      <c r="AS125" s="3969"/>
      <c r="AT125" s="3969"/>
      <c r="AU125" s="3969"/>
      <c r="AV125" s="3969"/>
      <c r="AW125" s="3969"/>
      <c r="AX125" s="3969"/>
      <c r="AY125" s="3969"/>
      <c r="AZ125" s="3969"/>
      <c r="BA125" s="4001"/>
      <c r="BB125" s="4001"/>
      <c r="BC125" s="4001"/>
      <c r="BD125" s="3969"/>
      <c r="BE125" s="3969"/>
      <c r="BF125" s="3969"/>
      <c r="BG125" s="3969"/>
      <c r="BH125" s="3969"/>
      <c r="BI125" s="3969"/>
      <c r="BJ125" s="3969"/>
      <c r="BK125" s="3969"/>
      <c r="BL125" s="3969"/>
      <c r="BM125" s="3969"/>
      <c r="BN125" s="3969"/>
      <c r="BO125" s="3969"/>
      <c r="BP125" s="3969"/>
      <c r="BQ125" s="3969"/>
      <c r="BR125" s="3969"/>
      <c r="BS125" s="3969"/>
      <c r="BT125" s="3969"/>
      <c r="BU125" s="3969"/>
      <c r="BV125" s="3969"/>
      <c r="BW125" s="3969"/>
      <c r="BX125" s="3969"/>
      <c r="BY125" s="3969"/>
      <c r="BZ125" s="3969"/>
      <c r="CA125" s="3969"/>
      <c r="CB125" s="3969"/>
      <c r="CC125" s="3969"/>
      <c r="CD125" s="3969"/>
      <c r="CE125" s="3969"/>
      <c r="CF125" s="3969"/>
      <c r="CG125" s="3969"/>
      <c r="CH125" s="3969"/>
      <c r="CI125" s="3969"/>
      <c r="CJ125" s="3969"/>
      <c r="CK125" s="3969"/>
      <c r="CL125" s="3969"/>
      <c r="CM125" s="3969"/>
      <c r="CN125" s="3969"/>
      <c r="CO125" s="3969"/>
      <c r="CP125" s="3969"/>
      <c r="CQ125" s="3969"/>
      <c r="CR125" s="3969"/>
      <c r="CS125" s="3969"/>
      <c r="CT125" s="3969"/>
      <c r="CU125" s="3969"/>
      <c r="CV125" s="3969"/>
      <c r="CW125" s="3969"/>
      <c r="CX125" s="3969"/>
      <c r="CY125" s="3969"/>
      <c r="CZ125" s="3969"/>
      <c r="DA125" s="3969"/>
      <c r="DB125" s="3969"/>
      <c r="DC125" s="3969"/>
      <c r="DD125" s="3969"/>
      <c r="DE125" s="3969"/>
    </row>
    <row r="126" spans="1:135" ht="6.75" customHeight="1">
      <c r="A126" s="4001"/>
      <c r="B126" s="4001"/>
      <c r="C126" s="4001"/>
      <c r="D126" s="4001"/>
      <c r="E126" s="4001"/>
      <c r="F126" s="4001"/>
      <c r="G126" s="4001"/>
      <c r="H126" s="4005"/>
      <c r="I126" s="4001"/>
      <c r="J126" s="4001"/>
      <c r="K126" s="4001"/>
      <c r="L126" s="4001"/>
      <c r="M126" s="4001"/>
      <c r="N126" s="4001"/>
      <c r="O126" s="4001"/>
      <c r="P126" s="4001"/>
      <c r="Q126" s="4001"/>
      <c r="R126" s="4001"/>
      <c r="S126" s="4001"/>
      <c r="T126" s="4009"/>
      <c r="U126" s="4005"/>
      <c r="V126" s="4001"/>
      <c r="W126" s="4001"/>
      <c r="X126" s="4001"/>
      <c r="Y126" s="4001"/>
      <c r="Z126" s="4001"/>
      <c r="AA126" s="4001"/>
      <c r="AB126" s="4001"/>
      <c r="AC126" s="4001"/>
      <c r="AD126" s="4001"/>
      <c r="AE126" s="4001"/>
      <c r="AF126" s="4001"/>
      <c r="AG126" s="4001"/>
      <c r="AH126" s="4001"/>
      <c r="AI126" s="4001"/>
      <c r="AJ126" s="4001"/>
      <c r="AK126" s="4015"/>
      <c r="AL126" s="4003"/>
      <c r="AM126" s="4001"/>
      <c r="AN126" s="5701" t="s">
        <v>
6720</v>
      </c>
      <c r="AO126" s="5701"/>
      <c r="AP126" s="5701"/>
      <c r="AQ126" s="5701"/>
      <c r="AR126" s="5701"/>
      <c r="AS126" s="5701"/>
      <c r="AT126" s="5701"/>
      <c r="AU126" s="5701"/>
      <c r="AV126" s="5701"/>
      <c r="AW126" s="5701"/>
      <c r="AX126" s="3969"/>
      <c r="AY126" s="4003"/>
      <c r="AZ126" s="4005"/>
      <c r="BA126" s="4005"/>
      <c r="BB126" s="4005"/>
      <c r="BC126" s="4001"/>
      <c r="BD126" s="5701" t="s">
        <v>
6721</v>
      </c>
      <c r="BE126" s="5701"/>
      <c r="BF126" s="5701"/>
      <c r="BG126" s="5701"/>
      <c r="BH126" s="5701"/>
      <c r="BI126" s="5701"/>
      <c r="BJ126" s="5701"/>
      <c r="BK126" s="5701"/>
      <c r="BL126" s="5701"/>
      <c r="BM126" s="5701"/>
      <c r="BN126" s="5701"/>
      <c r="BO126" s="5701"/>
      <c r="BP126" s="5701"/>
      <c r="BQ126" s="5701"/>
      <c r="BR126" s="5701"/>
      <c r="BS126" s="5701"/>
      <c r="BT126" s="5701"/>
      <c r="BU126" s="5701"/>
      <c r="BV126" s="5701"/>
      <c r="BW126" s="5701"/>
      <c r="BX126" s="5701"/>
      <c r="BY126" s="5701"/>
      <c r="BZ126" s="5701"/>
      <c r="CA126" s="5701"/>
      <c r="CB126" s="5701"/>
      <c r="CC126" s="5701"/>
      <c r="CD126" s="5701"/>
      <c r="CE126" s="5701"/>
      <c r="CF126" s="5701"/>
      <c r="CG126" s="5701"/>
      <c r="CH126" s="5701"/>
      <c r="CI126" s="5701"/>
      <c r="CJ126" s="5701"/>
      <c r="CK126" s="5701"/>
      <c r="CL126" s="5701"/>
      <c r="CM126" s="5701"/>
      <c r="CN126" s="5701"/>
      <c r="CO126" s="5701"/>
      <c r="CP126" s="5701"/>
      <c r="CQ126" s="5701"/>
      <c r="CR126" s="5701"/>
      <c r="CS126" s="5701"/>
      <c r="CT126" s="5701"/>
      <c r="CU126" s="5701"/>
      <c r="CV126" s="5701"/>
      <c r="CW126" s="5701"/>
      <c r="CX126" s="5701"/>
      <c r="CY126" s="5701"/>
      <c r="CZ126" s="5701"/>
      <c r="DA126" s="5701"/>
      <c r="DB126" s="5701"/>
      <c r="DC126" s="3969"/>
      <c r="DD126" s="3969"/>
      <c r="DE126" s="3969"/>
    </row>
    <row r="127" spans="1:135" ht="6.75" customHeight="1">
      <c r="A127" s="4001"/>
      <c r="B127" s="4001"/>
      <c r="C127" s="4001"/>
      <c r="D127" s="4001"/>
      <c r="E127" s="4001"/>
      <c r="F127" s="4001"/>
      <c r="G127" s="4001"/>
      <c r="H127" s="4005"/>
      <c r="I127" s="4001"/>
      <c r="J127" s="4001"/>
      <c r="K127" s="4001"/>
      <c r="L127" s="4001"/>
      <c r="M127" s="4001"/>
      <c r="N127" s="4001"/>
      <c r="O127" s="4001"/>
      <c r="P127" s="4001"/>
      <c r="Q127" s="4001"/>
      <c r="R127" s="4001"/>
      <c r="S127" s="4001"/>
      <c r="T127" s="4009"/>
      <c r="U127" s="4005"/>
      <c r="V127" s="4001"/>
      <c r="W127" s="4001"/>
      <c r="X127" s="4001"/>
      <c r="Y127" s="4001"/>
      <c r="Z127" s="4001"/>
      <c r="AA127" s="4001"/>
      <c r="AB127" s="4001"/>
      <c r="AC127" s="4001"/>
      <c r="AD127" s="4001"/>
      <c r="AE127" s="4001"/>
      <c r="AF127" s="4001"/>
      <c r="AG127" s="4001"/>
      <c r="AH127" s="4001"/>
      <c r="AI127" s="4001"/>
      <c r="AJ127" s="4005"/>
      <c r="AK127" s="4008"/>
      <c r="AL127" s="4005"/>
      <c r="AM127" s="4001"/>
      <c r="AN127" s="5701"/>
      <c r="AO127" s="5701"/>
      <c r="AP127" s="5701"/>
      <c r="AQ127" s="5701"/>
      <c r="AR127" s="5701"/>
      <c r="AS127" s="5701"/>
      <c r="AT127" s="5701"/>
      <c r="AU127" s="5701"/>
      <c r="AV127" s="5701"/>
      <c r="AW127" s="5701"/>
      <c r="AX127" s="4012"/>
      <c r="AY127" s="4001"/>
      <c r="AZ127" s="4008"/>
      <c r="BA127" s="4008"/>
      <c r="BB127" s="4008"/>
      <c r="BC127" s="4001"/>
      <c r="BD127" s="5701"/>
      <c r="BE127" s="5701"/>
      <c r="BF127" s="5701"/>
      <c r="BG127" s="5701"/>
      <c r="BH127" s="5701"/>
      <c r="BI127" s="5701"/>
      <c r="BJ127" s="5701"/>
      <c r="BK127" s="5701"/>
      <c r="BL127" s="5701"/>
      <c r="BM127" s="5701"/>
      <c r="BN127" s="5701"/>
      <c r="BO127" s="5701"/>
      <c r="BP127" s="5701"/>
      <c r="BQ127" s="5701"/>
      <c r="BR127" s="5701"/>
      <c r="BS127" s="5701"/>
      <c r="BT127" s="5701"/>
      <c r="BU127" s="5701"/>
      <c r="BV127" s="5701"/>
      <c r="BW127" s="5701"/>
      <c r="BX127" s="5701"/>
      <c r="BY127" s="5701"/>
      <c r="BZ127" s="5701"/>
      <c r="CA127" s="5701"/>
      <c r="CB127" s="5701"/>
      <c r="CC127" s="5701"/>
      <c r="CD127" s="5701"/>
      <c r="CE127" s="5701"/>
      <c r="CF127" s="5701"/>
      <c r="CG127" s="5701"/>
      <c r="CH127" s="5701"/>
      <c r="CI127" s="5701"/>
      <c r="CJ127" s="5701"/>
      <c r="CK127" s="5701"/>
      <c r="CL127" s="5701"/>
      <c r="CM127" s="5701"/>
      <c r="CN127" s="5701"/>
      <c r="CO127" s="5701"/>
      <c r="CP127" s="5701"/>
      <c r="CQ127" s="5701"/>
      <c r="CR127" s="5701"/>
      <c r="CS127" s="5701"/>
      <c r="CT127" s="5701"/>
      <c r="CU127" s="5701"/>
      <c r="CV127" s="5701"/>
      <c r="CW127" s="5701"/>
      <c r="CX127" s="5701"/>
      <c r="CY127" s="5701"/>
      <c r="CZ127" s="5701"/>
      <c r="DA127" s="5701"/>
      <c r="DB127" s="5701"/>
      <c r="DC127" s="3969"/>
      <c r="DD127" s="3969"/>
      <c r="DE127" s="3969"/>
    </row>
    <row r="128" spans="1:135" ht="6.75" customHeight="1">
      <c r="A128" s="4001"/>
      <c r="B128" s="4001"/>
      <c r="C128" s="4001"/>
      <c r="D128" s="4001"/>
      <c r="E128" s="4001"/>
      <c r="F128" s="4001"/>
      <c r="G128" s="4001"/>
      <c r="H128" s="4005"/>
      <c r="I128" s="4001"/>
      <c r="J128" s="4001"/>
      <c r="K128" s="4001"/>
      <c r="L128" s="4001"/>
      <c r="M128" s="4001"/>
      <c r="N128" s="4001"/>
      <c r="O128" s="4001"/>
      <c r="P128" s="4001"/>
      <c r="Q128" s="4001"/>
      <c r="R128" s="4001"/>
      <c r="S128" s="4001"/>
      <c r="T128" s="4009"/>
      <c r="U128" s="4005"/>
      <c r="V128" s="4001"/>
      <c r="W128" s="4001"/>
      <c r="X128" s="4001"/>
      <c r="Y128" s="4001"/>
      <c r="Z128" s="4001"/>
      <c r="AA128" s="4001"/>
      <c r="AB128" s="4001"/>
      <c r="AC128" s="4001"/>
      <c r="AD128" s="4001"/>
      <c r="AE128" s="4001"/>
      <c r="AF128" s="4001"/>
      <c r="AG128" s="4001"/>
      <c r="AH128" s="4001"/>
      <c r="AI128" s="4001"/>
      <c r="AJ128" s="4005"/>
      <c r="AK128" s="4005"/>
      <c r="AL128" s="4005"/>
      <c r="AM128" s="4001"/>
      <c r="AN128" s="4001"/>
      <c r="AO128" s="4001"/>
      <c r="AP128" s="4001"/>
      <c r="AQ128" s="4001"/>
      <c r="AR128" s="4001"/>
      <c r="AS128" s="4001"/>
      <c r="AT128" s="4001"/>
      <c r="AU128" s="4001"/>
      <c r="AV128" s="4001"/>
      <c r="AW128" s="4001"/>
      <c r="AX128" s="4001"/>
      <c r="AY128" s="4001"/>
      <c r="AZ128" s="4001"/>
      <c r="BA128" s="4005"/>
      <c r="BB128" s="4005"/>
      <c r="BC128" s="4001"/>
      <c r="BD128" s="4001"/>
      <c r="BE128" s="4001"/>
      <c r="BF128" s="4001"/>
      <c r="BG128" s="4001"/>
      <c r="BH128" s="4001"/>
      <c r="BI128" s="4001"/>
      <c r="BJ128" s="4001"/>
      <c r="BK128" s="4001"/>
      <c r="BL128" s="4001"/>
      <c r="BM128" s="4001"/>
      <c r="BN128" s="4001"/>
      <c r="BO128" s="4001"/>
      <c r="BP128" s="4001"/>
      <c r="BQ128" s="4001"/>
      <c r="BR128" s="4001"/>
      <c r="BS128" s="4001"/>
      <c r="BT128" s="4001"/>
      <c r="BU128" s="4001"/>
      <c r="BV128" s="4001"/>
      <c r="BW128" s="4001"/>
      <c r="BX128" s="4001"/>
      <c r="BY128" s="4001"/>
      <c r="BZ128" s="4001"/>
      <c r="CA128" s="4001"/>
      <c r="CB128" s="4001"/>
      <c r="CC128" s="4001"/>
      <c r="CD128" s="4001"/>
      <c r="CE128" s="4001"/>
      <c r="CF128" s="4001"/>
      <c r="CG128" s="4001"/>
      <c r="CH128" s="4001"/>
      <c r="CI128" s="4001"/>
      <c r="CJ128" s="4001"/>
      <c r="CK128" s="4001"/>
      <c r="CL128" s="4001"/>
      <c r="CM128" s="4001"/>
      <c r="CN128" s="4001"/>
      <c r="CO128" s="4001"/>
      <c r="CP128" s="4001"/>
      <c r="CQ128" s="4001"/>
      <c r="CR128" s="4001"/>
      <c r="CS128" s="4001"/>
      <c r="CT128" s="4001"/>
      <c r="CU128" s="4001"/>
      <c r="CV128" s="4001"/>
      <c r="CW128" s="4001"/>
      <c r="CX128" s="4001"/>
      <c r="CY128" s="4001"/>
      <c r="CZ128" s="4001"/>
      <c r="DA128" s="4001"/>
      <c r="DB128" s="4001"/>
      <c r="DC128" s="4001"/>
      <c r="DD128" s="4001"/>
      <c r="DE128" s="4001"/>
    </row>
    <row r="129" spans="1:109" ht="6.75" customHeight="1">
      <c r="A129" s="4001"/>
      <c r="B129" s="4001"/>
      <c r="C129" s="4001"/>
      <c r="D129" s="4001"/>
      <c r="E129" s="4001"/>
      <c r="F129" s="4001"/>
      <c r="G129" s="4001"/>
      <c r="H129" s="4005"/>
      <c r="I129" s="4001"/>
      <c r="J129" s="4001"/>
      <c r="K129" s="4001"/>
      <c r="L129" s="4001"/>
      <c r="M129" s="4001"/>
      <c r="N129" s="4001"/>
      <c r="O129" s="4001"/>
      <c r="P129" s="4001"/>
      <c r="Q129" s="4001"/>
      <c r="R129" s="4001"/>
      <c r="S129" s="4005"/>
      <c r="T129" s="4009"/>
      <c r="U129" s="4005"/>
      <c r="V129" s="4005"/>
      <c r="W129" s="4005"/>
      <c r="X129" s="4005"/>
      <c r="Y129" s="4005"/>
      <c r="Z129" s="4005"/>
      <c r="AA129" s="4005"/>
      <c r="AB129" s="4005"/>
      <c r="AC129" s="4005"/>
      <c r="AD129" s="4005"/>
      <c r="AE129" s="4005"/>
      <c r="AF129" s="4005"/>
      <c r="AG129" s="4005"/>
      <c r="AH129" s="4005"/>
      <c r="AI129" s="4005"/>
      <c r="AJ129" s="4005"/>
      <c r="AK129" s="4005"/>
      <c r="AL129" s="4005"/>
      <c r="AM129" s="4005"/>
      <c r="AN129" s="4005"/>
      <c r="AO129" s="4005"/>
      <c r="AP129" s="4005"/>
      <c r="AQ129" s="4005"/>
      <c r="AR129" s="4005"/>
      <c r="AS129" s="4005"/>
      <c r="AT129" s="4005"/>
      <c r="AU129" s="4005"/>
      <c r="AV129" s="4005"/>
      <c r="AW129" s="4005"/>
      <c r="AX129" s="4005"/>
      <c r="AY129" s="4005"/>
      <c r="AZ129" s="4005"/>
      <c r="BA129" s="4005"/>
      <c r="BB129" s="4005"/>
      <c r="BC129" s="4005"/>
      <c r="BD129" s="4005"/>
      <c r="BE129" s="4005"/>
      <c r="BF129" s="4005"/>
      <c r="BG129" s="4005"/>
      <c r="BH129" s="4005"/>
      <c r="BI129" s="4005"/>
      <c r="BJ129" s="4005"/>
      <c r="BK129" s="4005"/>
      <c r="BL129" s="4005"/>
      <c r="BM129" s="4005"/>
      <c r="BN129" s="4005"/>
      <c r="BO129" s="4005"/>
      <c r="BP129" s="4005"/>
      <c r="BQ129" s="4005"/>
      <c r="BR129" s="4005"/>
      <c r="BS129" s="4005"/>
      <c r="BT129" s="4005"/>
      <c r="BU129" s="4005"/>
      <c r="BV129" s="4005"/>
      <c r="BW129" s="4005"/>
      <c r="BX129" s="4005"/>
      <c r="BY129" s="4005"/>
      <c r="BZ129" s="4005"/>
      <c r="CA129" s="4005"/>
      <c r="CB129" s="4005"/>
      <c r="CC129" s="4005"/>
      <c r="CD129" s="4005"/>
      <c r="CE129" s="4005"/>
      <c r="CF129" s="4005"/>
      <c r="CG129" s="4005"/>
      <c r="CH129" s="4005"/>
      <c r="CI129" s="4005"/>
      <c r="CJ129" s="4005"/>
      <c r="CK129" s="4005"/>
      <c r="CL129" s="4005"/>
      <c r="CM129" s="4005"/>
      <c r="CN129" s="4005"/>
      <c r="CO129" s="4005"/>
      <c r="CP129" s="4005"/>
      <c r="CQ129" s="4005"/>
      <c r="CR129" s="4005"/>
      <c r="CS129" s="4005"/>
      <c r="CT129" s="4005"/>
      <c r="CU129" s="4005"/>
      <c r="CV129" s="4005"/>
      <c r="CW129" s="4005"/>
      <c r="CX129" s="4005"/>
      <c r="CY129" s="4005"/>
      <c r="CZ129" s="4005"/>
      <c r="DA129" s="4005"/>
      <c r="DB129" s="4005"/>
      <c r="DC129" s="4005"/>
      <c r="DD129" s="4005"/>
      <c r="DE129" s="4005"/>
    </row>
    <row r="130" spans="1:109" ht="6.75" customHeight="1">
      <c r="A130" s="4001"/>
      <c r="B130" s="4001"/>
      <c r="C130" s="4001"/>
      <c r="D130" s="4001"/>
      <c r="E130" s="4001"/>
      <c r="F130" s="4001"/>
      <c r="G130" s="4001"/>
      <c r="H130" s="4005"/>
      <c r="I130" s="4001"/>
      <c r="J130" s="4001"/>
      <c r="K130" s="4001"/>
      <c r="L130" s="4001"/>
      <c r="M130" s="4001"/>
      <c r="N130" s="4001"/>
      <c r="O130" s="4001"/>
      <c r="P130" s="4001"/>
      <c r="Q130" s="4001"/>
      <c r="R130" s="4001"/>
      <c r="S130" s="4005"/>
      <c r="T130" s="4015"/>
      <c r="U130" s="4003"/>
      <c r="V130" s="4005"/>
      <c r="W130" s="5702" t="s">
        <v>
6722</v>
      </c>
      <c r="X130" s="5702"/>
      <c r="Y130" s="5702"/>
      <c r="Z130" s="5702"/>
      <c r="AA130" s="5702"/>
      <c r="AB130" s="5702"/>
      <c r="AC130" s="5701"/>
      <c r="AD130" s="4003"/>
      <c r="AE130" s="4003"/>
      <c r="AF130" s="4003"/>
      <c r="AG130" s="4003"/>
      <c r="AH130" s="4003"/>
      <c r="AI130" s="4003"/>
      <c r="AJ130" s="4003"/>
      <c r="AK130" s="4003"/>
      <c r="AL130" s="4003"/>
      <c r="AM130" s="4005"/>
      <c r="AN130" s="5702" t="s">
        <v>
6723</v>
      </c>
      <c r="AO130" s="5702"/>
      <c r="AP130" s="5702"/>
      <c r="AQ130" s="5702"/>
      <c r="AR130" s="5702"/>
      <c r="AS130" s="5702"/>
      <c r="AT130" s="5702"/>
      <c r="AU130" s="5702"/>
      <c r="AV130" s="5701"/>
      <c r="AW130" s="5701"/>
      <c r="AX130" s="3969"/>
      <c r="AY130" s="4004"/>
      <c r="AZ130" s="4004"/>
      <c r="BA130" s="4004"/>
      <c r="BB130" s="4004"/>
      <c r="BC130" s="4005"/>
      <c r="BD130" s="5702" t="s">
        <v>
6724</v>
      </c>
      <c r="BE130" s="5701"/>
      <c r="BF130" s="5701"/>
      <c r="BG130" s="5701"/>
      <c r="BH130" s="5701"/>
      <c r="BI130" s="5701"/>
      <c r="BJ130" s="5701"/>
      <c r="BK130" s="5701"/>
      <c r="BL130" s="5701"/>
      <c r="BM130" s="5701"/>
      <c r="BN130" s="5701"/>
      <c r="BO130" s="5701"/>
      <c r="BP130" s="5701"/>
      <c r="BQ130" s="5701"/>
      <c r="BR130" s="5701"/>
      <c r="BS130" s="5701"/>
      <c r="BT130" s="5701"/>
      <c r="BU130" s="5701"/>
      <c r="BV130" s="5701"/>
      <c r="BW130" s="5701"/>
      <c r="BX130" s="5701"/>
      <c r="BY130" s="5701"/>
      <c r="BZ130" s="5701"/>
      <c r="CA130" s="5701"/>
      <c r="CB130" s="5701"/>
      <c r="CC130" s="5701"/>
      <c r="CD130" s="5701"/>
      <c r="CE130" s="5701"/>
      <c r="CF130" s="5701"/>
      <c r="CG130" s="5701"/>
      <c r="CH130" s="5701"/>
      <c r="CI130" s="5701"/>
      <c r="CJ130" s="5701"/>
      <c r="CK130" s="5701"/>
      <c r="CL130" s="5701"/>
      <c r="CM130" s="5701"/>
      <c r="CN130" s="5701"/>
      <c r="CO130" s="5701"/>
      <c r="CP130" s="5701"/>
      <c r="CQ130" s="5701"/>
      <c r="CR130" s="5701"/>
      <c r="CS130" s="5701"/>
      <c r="CT130" s="5701"/>
      <c r="CU130" s="5701"/>
      <c r="CV130" s="5701"/>
      <c r="CW130" s="5701"/>
      <c r="CX130" s="5701"/>
      <c r="CY130" s="5701"/>
      <c r="CZ130" s="5701"/>
      <c r="DA130" s="5701"/>
      <c r="DB130" s="5701"/>
      <c r="DC130" s="3969"/>
      <c r="DD130" s="3969"/>
      <c r="DE130" s="3969"/>
    </row>
    <row r="131" spans="1:109" ht="6.75" customHeight="1">
      <c r="A131" s="4001"/>
      <c r="B131" s="4001"/>
      <c r="C131" s="4001"/>
      <c r="D131" s="4001"/>
      <c r="E131" s="4001"/>
      <c r="F131" s="4001"/>
      <c r="G131" s="4001"/>
      <c r="H131" s="4005"/>
      <c r="I131" s="4001"/>
      <c r="J131" s="4001"/>
      <c r="K131" s="4001"/>
      <c r="L131" s="4001"/>
      <c r="M131" s="4001"/>
      <c r="N131" s="4001"/>
      <c r="O131" s="4001"/>
      <c r="P131" s="4001"/>
      <c r="Q131" s="4001"/>
      <c r="R131" s="4001"/>
      <c r="S131" s="4005"/>
      <c r="T131" s="4009"/>
      <c r="U131" s="4008"/>
      <c r="V131" s="4005"/>
      <c r="W131" s="5702"/>
      <c r="X131" s="5702"/>
      <c r="Y131" s="5702"/>
      <c r="Z131" s="5702"/>
      <c r="AA131" s="5702"/>
      <c r="AB131" s="5702"/>
      <c r="AC131" s="5701"/>
      <c r="AD131" s="4005"/>
      <c r="AE131" s="4005"/>
      <c r="AF131" s="4005"/>
      <c r="AG131" s="4005"/>
      <c r="AH131" s="4005"/>
      <c r="AI131" s="4005"/>
      <c r="AJ131" s="4005"/>
      <c r="AK131" s="4010"/>
      <c r="AL131" s="4005"/>
      <c r="AM131" s="4005"/>
      <c r="AN131" s="5702"/>
      <c r="AO131" s="5702"/>
      <c r="AP131" s="5702"/>
      <c r="AQ131" s="5702"/>
      <c r="AR131" s="5702"/>
      <c r="AS131" s="5702"/>
      <c r="AT131" s="5702"/>
      <c r="AU131" s="5702"/>
      <c r="AV131" s="5701"/>
      <c r="AW131" s="5701"/>
      <c r="AX131" s="4012"/>
      <c r="AY131" s="4005"/>
      <c r="AZ131" s="4005"/>
      <c r="BA131" s="4005"/>
      <c r="BB131" s="4005"/>
      <c r="BC131" s="4005"/>
      <c r="BD131" s="5701"/>
      <c r="BE131" s="5701"/>
      <c r="BF131" s="5701"/>
      <c r="BG131" s="5701"/>
      <c r="BH131" s="5701"/>
      <c r="BI131" s="5701"/>
      <c r="BJ131" s="5701"/>
      <c r="BK131" s="5701"/>
      <c r="BL131" s="5701"/>
      <c r="BM131" s="5701"/>
      <c r="BN131" s="5701"/>
      <c r="BO131" s="5701"/>
      <c r="BP131" s="5701"/>
      <c r="BQ131" s="5701"/>
      <c r="BR131" s="5701"/>
      <c r="BS131" s="5701"/>
      <c r="BT131" s="5701"/>
      <c r="BU131" s="5701"/>
      <c r="BV131" s="5701"/>
      <c r="BW131" s="5701"/>
      <c r="BX131" s="5701"/>
      <c r="BY131" s="5701"/>
      <c r="BZ131" s="5701"/>
      <c r="CA131" s="5701"/>
      <c r="CB131" s="5701"/>
      <c r="CC131" s="5701"/>
      <c r="CD131" s="5701"/>
      <c r="CE131" s="5701"/>
      <c r="CF131" s="5701"/>
      <c r="CG131" s="5701"/>
      <c r="CH131" s="5701"/>
      <c r="CI131" s="5701"/>
      <c r="CJ131" s="5701"/>
      <c r="CK131" s="5701"/>
      <c r="CL131" s="5701"/>
      <c r="CM131" s="5701"/>
      <c r="CN131" s="5701"/>
      <c r="CO131" s="5701"/>
      <c r="CP131" s="5701"/>
      <c r="CQ131" s="5701"/>
      <c r="CR131" s="5701"/>
      <c r="CS131" s="5701"/>
      <c r="CT131" s="5701"/>
      <c r="CU131" s="5701"/>
      <c r="CV131" s="5701"/>
      <c r="CW131" s="5701"/>
      <c r="CX131" s="5701"/>
      <c r="CY131" s="5701"/>
      <c r="CZ131" s="5701"/>
      <c r="DA131" s="5701"/>
      <c r="DB131" s="5701"/>
      <c r="DC131" s="3969"/>
      <c r="DD131" s="3969"/>
      <c r="DE131" s="3969"/>
    </row>
    <row r="132" spans="1:109" ht="6.75" customHeight="1">
      <c r="A132" s="4001"/>
      <c r="B132" s="4001"/>
      <c r="C132" s="4001"/>
      <c r="D132" s="4001"/>
      <c r="E132" s="4001"/>
      <c r="F132" s="4001"/>
      <c r="G132" s="4001"/>
      <c r="H132" s="4005"/>
      <c r="I132" s="4001"/>
      <c r="J132" s="4001"/>
      <c r="K132" s="4001"/>
      <c r="L132" s="4001"/>
      <c r="M132" s="4001"/>
      <c r="N132" s="4001"/>
      <c r="O132" s="4001"/>
      <c r="P132" s="4001"/>
      <c r="Q132" s="4001"/>
      <c r="R132" s="4001"/>
      <c r="S132" s="4005"/>
      <c r="T132" s="4009"/>
      <c r="U132" s="4005"/>
      <c r="V132" s="4005"/>
      <c r="W132" s="3970"/>
      <c r="X132" s="3970"/>
      <c r="Y132" s="3970"/>
      <c r="Z132" s="3970"/>
      <c r="AA132" s="3970"/>
      <c r="AB132" s="3970"/>
      <c r="AC132" s="3969"/>
      <c r="AD132" s="4005"/>
      <c r="AE132" s="4005"/>
      <c r="AF132" s="4005"/>
      <c r="AG132" s="4005"/>
      <c r="AH132" s="4005"/>
      <c r="AI132" s="4005"/>
      <c r="AJ132" s="4005"/>
      <c r="AK132" s="4009"/>
      <c r="AL132" s="4005"/>
      <c r="AM132" s="4005"/>
      <c r="AN132" s="3970"/>
      <c r="AO132" s="3970"/>
      <c r="AP132" s="3970"/>
      <c r="AQ132" s="3970"/>
      <c r="AR132" s="3970"/>
      <c r="AS132" s="3970"/>
      <c r="AT132" s="3970"/>
      <c r="AU132" s="3970"/>
      <c r="AV132" s="3969"/>
      <c r="AW132" s="3969"/>
      <c r="AX132" s="3969"/>
      <c r="AY132" s="4005"/>
      <c r="AZ132" s="4005"/>
      <c r="BA132" s="4005"/>
      <c r="BB132" s="4005"/>
      <c r="BC132" s="4005"/>
      <c r="BD132" s="3969"/>
      <c r="BE132" s="3969"/>
      <c r="BF132" s="3969"/>
      <c r="BG132" s="3969"/>
      <c r="BH132" s="3969"/>
      <c r="BI132" s="3969"/>
      <c r="BJ132" s="3969"/>
      <c r="BK132" s="3969"/>
      <c r="BL132" s="3969"/>
      <c r="BM132" s="3969"/>
      <c r="BN132" s="3969"/>
      <c r="BO132" s="3969"/>
      <c r="BP132" s="3969"/>
      <c r="BQ132" s="3969"/>
      <c r="BR132" s="3969"/>
      <c r="BS132" s="3969"/>
      <c r="BT132" s="3969"/>
      <c r="BU132" s="3969"/>
      <c r="BV132" s="3969"/>
      <c r="BW132" s="3969"/>
      <c r="BX132" s="3969"/>
      <c r="BY132" s="3969"/>
      <c r="BZ132" s="3969"/>
      <c r="CA132" s="3969"/>
      <c r="CB132" s="3969"/>
      <c r="CC132" s="3969"/>
      <c r="CD132" s="3969"/>
      <c r="CE132" s="3969"/>
      <c r="CF132" s="3969"/>
      <c r="CG132" s="3969"/>
      <c r="CH132" s="3969"/>
      <c r="CI132" s="3969"/>
      <c r="CJ132" s="3969"/>
      <c r="CK132" s="3969"/>
      <c r="CL132" s="3969"/>
      <c r="CM132" s="3969"/>
      <c r="CN132" s="3969"/>
      <c r="CO132" s="3969"/>
      <c r="CP132" s="3969"/>
      <c r="CQ132" s="3969"/>
      <c r="CR132" s="3969"/>
      <c r="CS132" s="3969"/>
      <c r="CT132" s="3969"/>
      <c r="CU132" s="3969"/>
      <c r="CV132" s="3969"/>
      <c r="CW132" s="3969"/>
      <c r="CX132" s="3969"/>
      <c r="CY132" s="3969"/>
      <c r="CZ132" s="3969"/>
      <c r="DA132" s="3969"/>
      <c r="DB132" s="3969"/>
      <c r="DC132" s="3969"/>
      <c r="DD132" s="3969"/>
      <c r="DE132" s="3969"/>
    </row>
    <row r="133" spans="1:109" ht="6.75" customHeight="1">
      <c r="A133" s="4001"/>
      <c r="B133" s="4001"/>
      <c r="C133" s="4001"/>
      <c r="D133" s="4001"/>
      <c r="E133" s="4001"/>
      <c r="F133" s="4001"/>
      <c r="G133" s="4001"/>
      <c r="H133" s="4005"/>
      <c r="I133" s="4001"/>
      <c r="J133" s="4001"/>
      <c r="K133" s="4001"/>
      <c r="L133" s="4001"/>
      <c r="M133" s="4001"/>
      <c r="N133" s="4001"/>
      <c r="O133" s="4001"/>
      <c r="P133" s="4001"/>
      <c r="Q133" s="4001"/>
      <c r="R133" s="4001"/>
      <c r="S133" s="4005"/>
      <c r="T133" s="4009"/>
      <c r="U133" s="4005"/>
      <c r="V133" s="4005"/>
      <c r="W133" s="3970"/>
      <c r="X133" s="3970"/>
      <c r="Y133" s="3970"/>
      <c r="Z133" s="3970"/>
      <c r="AA133" s="3970"/>
      <c r="AB133" s="3970"/>
      <c r="AC133" s="3969"/>
      <c r="AD133" s="4005"/>
      <c r="AE133" s="4005"/>
      <c r="AF133" s="4005"/>
      <c r="AG133" s="4005"/>
      <c r="AH133" s="4005"/>
      <c r="AI133" s="4005"/>
      <c r="AJ133" s="4005"/>
      <c r="AK133" s="4009"/>
      <c r="AL133" s="4005"/>
      <c r="AM133" s="4005"/>
      <c r="AN133" s="3970"/>
      <c r="AO133" s="3970"/>
      <c r="AP133" s="3970"/>
      <c r="AQ133" s="3970"/>
      <c r="AR133" s="3970"/>
      <c r="AS133" s="3970"/>
      <c r="AT133" s="3970"/>
      <c r="AU133" s="3970"/>
      <c r="AV133" s="3969"/>
      <c r="AW133" s="3969"/>
      <c r="AX133" s="3969"/>
      <c r="AY133" s="4005"/>
      <c r="AZ133" s="4005"/>
      <c r="BA133" s="4005"/>
      <c r="BB133" s="4005"/>
      <c r="BC133" s="4005"/>
      <c r="BD133" s="5733" t="s">
        <v>
6725</v>
      </c>
      <c r="BE133" s="5733"/>
      <c r="BF133" s="5733"/>
      <c r="BG133" s="5733"/>
      <c r="BH133" s="5733"/>
      <c r="BI133" s="5733"/>
      <c r="BJ133" s="5733"/>
      <c r="BK133" s="5733"/>
      <c r="BL133" s="5733"/>
      <c r="BM133" s="5733"/>
      <c r="BN133" s="5733"/>
      <c r="BO133" s="5733"/>
      <c r="BP133" s="5733"/>
      <c r="BQ133" s="5733"/>
      <c r="BR133" s="5733"/>
      <c r="BS133" s="5733"/>
      <c r="BT133" s="5733"/>
      <c r="BU133" s="5733"/>
      <c r="BV133" s="5733"/>
      <c r="BW133" s="5733"/>
      <c r="BX133" s="5733"/>
      <c r="BY133" s="5733"/>
      <c r="BZ133" s="5733"/>
      <c r="CA133" s="5733"/>
      <c r="CB133" s="5733"/>
      <c r="CC133" s="5733"/>
      <c r="CD133" s="5733"/>
      <c r="CE133" s="5733"/>
      <c r="CF133" s="5733"/>
      <c r="CG133" s="5733"/>
      <c r="CH133" s="5733"/>
      <c r="CI133" s="5733"/>
      <c r="CJ133" s="5733"/>
      <c r="CK133" s="5733"/>
      <c r="CL133" s="5733"/>
      <c r="CM133" s="5733"/>
      <c r="CN133" s="5733"/>
      <c r="CO133" s="5733"/>
      <c r="CP133" s="5733"/>
      <c r="CQ133" s="5733"/>
      <c r="CR133" s="5733"/>
      <c r="CS133" s="5733"/>
      <c r="CT133" s="5733"/>
      <c r="CU133" s="5733"/>
      <c r="CV133" s="5733"/>
      <c r="CW133" s="5733"/>
      <c r="CX133" s="5733"/>
      <c r="CY133" s="5733"/>
      <c r="CZ133" s="5733"/>
      <c r="DA133" s="5733"/>
      <c r="DB133" s="5733"/>
      <c r="DC133" s="5733"/>
      <c r="DD133" s="5733"/>
      <c r="DE133" s="5733"/>
    </row>
    <row r="134" spans="1:109" ht="6.75" customHeight="1">
      <c r="A134" s="4001"/>
      <c r="B134" s="4001"/>
      <c r="C134" s="4001"/>
      <c r="D134" s="4001"/>
      <c r="E134" s="4001"/>
      <c r="F134" s="4001"/>
      <c r="G134" s="4001"/>
      <c r="H134" s="4005"/>
      <c r="I134" s="4001"/>
      <c r="J134" s="4001"/>
      <c r="K134" s="4001"/>
      <c r="L134" s="4001"/>
      <c r="M134" s="4001"/>
      <c r="N134" s="4001"/>
      <c r="O134" s="4001"/>
      <c r="P134" s="4001"/>
      <c r="Q134" s="4001"/>
      <c r="R134" s="4001"/>
      <c r="S134" s="4005"/>
      <c r="T134" s="4009"/>
      <c r="U134" s="4005"/>
      <c r="V134" s="4005"/>
      <c r="W134" s="3970"/>
      <c r="X134" s="3970"/>
      <c r="Y134" s="3970"/>
      <c r="Z134" s="3970"/>
      <c r="AA134" s="3970"/>
      <c r="AB134" s="3970"/>
      <c r="AC134" s="3969"/>
      <c r="AD134" s="4005"/>
      <c r="AE134" s="4005"/>
      <c r="AF134" s="4005"/>
      <c r="AG134" s="4005"/>
      <c r="AH134" s="4005"/>
      <c r="AI134" s="4005"/>
      <c r="AJ134" s="4005"/>
      <c r="AK134" s="4009"/>
      <c r="AL134" s="4005"/>
      <c r="AM134" s="4005"/>
      <c r="AN134" s="3970"/>
      <c r="AO134" s="3970"/>
      <c r="AP134" s="3970"/>
      <c r="AQ134" s="3970"/>
      <c r="AR134" s="3970"/>
      <c r="AS134" s="3970"/>
      <c r="AT134" s="3970"/>
      <c r="AU134" s="3970"/>
      <c r="AV134" s="3969"/>
      <c r="AW134" s="3969"/>
      <c r="AX134" s="3969"/>
      <c r="AY134" s="4005"/>
      <c r="AZ134" s="4005"/>
      <c r="BA134" s="4005"/>
      <c r="BB134" s="4005"/>
      <c r="BC134" s="4005"/>
      <c r="BD134" s="5733"/>
      <c r="BE134" s="5733"/>
      <c r="BF134" s="5733"/>
      <c r="BG134" s="5733"/>
      <c r="BH134" s="5733"/>
      <c r="BI134" s="5733"/>
      <c r="BJ134" s="5733"/>
      <c r="BK134" s="5733"/>
      <c r="BL134" s="5733"/>
      <c r="BM134" s="5733"/>
      <c r="BN134" s="5733"/>
      <c r="BO134" s="5733"/>
      <c r="BP134" s="5733"/>
      <c r="BQ134" s="5733"/>
      <c r="BR134" s="5733"/>
      <c r="BS134" s="5733"/>
      <c r="BT134" s="5733"/>
      <c r="BU134" s="5733"/>
      <c r="BV134" s="5733"/>
      <c r="BW134" s="5733"/>
      <c r="BX134" s="5733"/>
      <c r="BY134" s="5733"/>
      <c r="BZ134" s="5733"/>
      <c r="CA134" s="5733"/>
      <c r="CB134" s="5733"/>
      <c r="CC134" s="5733"/>
      <c r="CD134" s="5733"/>
      <c r="CE134" s="5733"/>
      <c r="CF134" s="5733"/>
      <c r="CG134" s="5733"/>
      <c r="CH134" s="5733"/>
      <c r="CI134" s="5733"/>
      <c r="CJ134" s="5733"/>
      <c r="CK134" s="5733"/>
      <c r="CL134" s="5733"/>
      <c r="CM134" s="5733"/>
      <c r="CN134" s="5733"/>
      <c r="CO134" s="5733"/>
      <c r="CP134" s="5733"/>
      <c r="CQ134" s="5733"/>
      <c r="CR134" s="5733"/>
      <c r="CS134" s="5733"/>
      <c r="CT134" s="5733"/>
      <c r="CU134" s="5733"/>
      <c r="CV134" s="5733"/>
      <c r="CW134" s="5733"/>
      <c r="CX134" s="5733"/>
      <c r="CY134" s="5733"/>
      <c r="CZ134" s="5733"/>
      <c r="DA134" s="5733"/>
      <c r="DB134" s="5733"/>
      <c r="DC134" s="5733"/>
      <c r="DD134" s="5733"/>
      <c r="DE134" s="5733"/>
    </row>
    <row r="135" spans="1:109" ht="6.75" customHeight="1">
      <c r="A135" s="4001"/>
      <c r="B135" s="4001"/>
      <c r="C135" s="4001"/>
      <c r="D135" s="4001"/>
      <c r="E135" s="4001"/>
      <c r="F135" s="4001"/>
      <c r="G135" s="4001"/>
      <c r="H135" s="4005"/>
      <c r="I135" s="4001"/>
      <c r="J135" s="4001"/>
      <c r="K135" s="4001"/>
      <c r="L135" s="4001"/>
      <c r="M135" s="4001"/>
      <c r="N135" s="4001"/>
      <c r="O135" s="4001"/>
      <c r="P135" s="4001"/>
      <c r="Q135" s="4001"/>
      <c r="R135" s="4001"/>
      <c r="S135" s="4005"/>
      <c r="T135" s="4009"/>
      <c r="U135" s="4005"/>
      <c r="V135" s="4005"/>
      <c r="W135" s="3970"/>
      <c r="X135" s="3970"/>
      <c r="Y135" s="3970"/>
      <c r="Z135" s="3970"/>
      <c r="AA135" s="3970"/>
      <c r="AB135" s="3970"/>
      <c r="AC135" s="3969"/>
      <c r="AD135" s="4005"/>
      <c r="AE135" s="4005"/>
      <c r="AF135" s="4005"/>
      <c r="AG135" s="3403"/>
      <c r="AH135" s="3403"/>
      <c r="AI135" s="4005"/>
      <c r="AJ135" s="4005"/>
      <c r="AK135" s="4009"/>
      <c r="AL135" s="4005"/>
      <c r="AM135" s="4005"/>
      <c r="AN135" s="3970"/>
      <c r="AO135" s="3970"/>
      <c r="AP135" s="3970"/>
      <c r="AQ135" s="3970"/>
      <c r="AR135" s="3970"/>
      <c r="AS135" s="3970"/>
      <c r="AT135" s="3970"/>
      <c r="AU135" s="3970"/>
      <c r="AV135" s="3970"/>
      <c r="AW135" s="4005"/>
      <c r="AX135" s="4005"/>
      <c r="AY135" s="4005"/>
      <c r="AZ135" s="4005"/>
      <c r="BA135" s="4005"/>
      <c r="BB135" s="4005"/>
      <c r="BC135" s="4005"/>
      <c r="BD135" s="3970"/>
      <c r="BE135" s="3970"/>
      <c r="BF135" s="3970"/>
      <c r="BG135" s="3970"/>
      <c r="BH135" s="3970"/>
      <c r="BI135" s="3970"/>
      <c r="BJ135" s="4005"/>
      <c r="BK135" s="3970"/>
      <c r="BL135" s="3970"/>
      <c r="BM135" s="3970"/>
      <c r="BN135" s="3970"/>
      <c r="BO135" s="3970"/>
      <c r="BP135" s="3970"/>
      <c r="BQ135" s="3970"/>
      <c r="BR135" s="3970"/>
      <c r="BS135" s="3970"/>
      <c r="BT135" s="3970"/>
      <c r="BU135" s="3970"/>
      <c r="BV135" s="3970"/>
      <c r="BW135" s="3970"/>
      <c r="BX135" s="4005"/>
      <c r="BY135" s="4005"/>
      <c r="BZ135" s="4005"/>
      <c r="CA135" s="4005"/>
      <c r="CB135" s="3970"/>
      <c r="CC135" s="3970"/>
      <c r="CD135" s="3970"/>
      <c r="CE135" s="3970"/>
      <c r="CF135" s="3970"/>
      <c r="CG135" s="3970"/>
      <c r="CH135" s="3970"/>
      <c r="CI135" s="3970"/>
      <c r="CJ135" s="3970"/>
      <c r="CK135" s="3970"/>
      <c r="CL135" s="3970"/>
      <c r="CM135" s="4005"/>
      <c r="CN135" s="4005"/>
      <c r="CO135" s="3970"/>
      <c r="CP135" s="3970"/>
      <c r="CQ135" s="3970"/>
      <c r="CR135" s="3970"/>
      <c r="CS135" s="3970"/>
      <c r="CT135" s="3970"/>
      <c r="CU135" s="3970"/>
      <c r="CV135" s="3970"/>
      <c r="CW135" s="3970"/>
      <c r="CX135" s="3970"/>
      <c r="CY135" s="3970"/>
      <c r="CZ135" s="3970"/>
      <c r="DA135" s="4001"/>
      <c r="DB135" s="4001"/>
      <c r="DC135" s="4001"/>
      <c r="DD135" s="4001"/>
      <c r="DE135" s="4001"/>
    </row>
    <row r="136" spans="1:109" ht="6.75" customHeight="1">
      <c r="A136" s="4001"/>
      <c r="B136" s="4001"/>
      <c r="C136" s="4001"/>
      <c r="D136" s="4001"/>
      <c r="E136" s="4001"/>
      <c r="F136" s="4001"/>
      <c r="G136" s="4001"/>
      <c r="H136" s="4005"/>
      <c r="I136" s="4001"/>
      <c r="J136" s="4001"/>
      <c r="K136" s="4001"/>
      <c r="L136" s="4001"/>
      <c r="M136" s="4001"/>
      <c r="N136" s="4001"/>
      <c r="O136" s="4001"/>
      <c r="P136" s="4001"/>
      <c r="Q136" s="4001"/>
      <c r="R136" s="4001"/>
      <c r="S136" s="4005"/>
      <c r="T136" s="4009"/>
      <c r="U136" s="4005"/>
      <c r="V136" s="4005"/>
      <c r="W136" s="4001"/>
      <c r="X136" s="4001"/>
      <c r="Y136" s="4001"/>
      <c r="Z136" s="4001"/>
      <c r="AA136" s="4001"/>
      <c r="AB136" s="4001"/>
      <c r="AC136" s="4001"/>
      <c r="AD136" s="4001"/>
      <c r="AE136" s="4001"/>
      <c r="AF136" s="4001"/>
      <c r="AG136" s="3403"/>
      <c r="AH136" s="3403"/>
      <c r="AI136" s="4005"/>
      <c r="AJ136" s="4005"/>
      <c r="AK136" s="4009"/>
      <c r="AL136" s="4005"/>
      <c r="AM136" s="3970"/>
      <c r="AN136" s="5700" t="s">
        <v>
6726</v>
      </c>
      <c r="AO136" s="5700"/>
      <c r="AP136" s="5700"/>
      <c r="AQ136" s="5700"/>
      <c r="AR136" s="5700"/>
      <c r="AS136" s="5700"/>
      <c r="AT136" s="5700"/>
      <c r="AU136" s="5700"/>
      <c r="AV136" s="5700"/>
      <c r="AW136" s="5700"/>
      <c r="AX136" s="5700"/>
      <c r="AY136" s="5700"/>
      <c r="AZ136" s="5700"/>
      <c r="BA136" s="5700"/>
      <c r="BB136" s="5700"/>
      <c r="BC136" s="5700"/>
      <c r="BD136" s="5700"/>
      <c r="BE136" s="5700"/>
      <c r="BF136" s="5700"/>
      <c r="BG136" s="5700"/>
      <c r="BH136" s="5700"/>
      <c r="BI136" s="5700"/>
      <c r="BJ136" s="5700"/>
      <c r="BK136" s="5700"/>
      <c r="BL136" s="5700"/>
      <c r="BM136" s="5700"/>
      <c r="BN136" s="5700"/>
      <c r="BO136" s="5700"/>
      <c r="BP136" s="5700"/>
      <c r="BQ136" s="5700"/>
      <c r="BR136" s="5700"/>
      <c r="BS136" s="5700"/>
      <c r="BT136" s="5700"/>
      <c r="BU136" s="5700"/>
      <c r="BV136" s="5700"/>
      <c r="BW136" s="3970"/>
      <c r="BX136" s="4005"/>
      <c r="BY136" s="4005"/>
      <c r="BZ136" s="4005"/>
      <c r="CA136" s="4005"/>
      <c r="CB136" s="3970"/>
      <c r="CC136" s="3970"/>
      <c r="CD136" s="3970"/>
      <c r="CE136" s="3970"/>
      <c r="CF136" s="3970"/>
      <c r="CG136" s="3970"/>
      <c r="CH136" s="3970"/>
      <c r="CI136" s="3970"/>
      <c r="CJ136" s="3970"/>
      <c r="CK136" s="3970"/>
      <c r="CL136" s="3970"/>
      <c r="CM136" s="4005"/>
      <c r="CN136" s="4005"/>
      <c r="CO136" s="3970"/>
      <c r="CP136" s="3970"/>
      <c r="CQ136" s="3970"/>
      <c r="CR136" s="3970"/>
      <c r="CS136" s="3970"/>
      <c r="CT136" s="3970"/>
      <c r="CU136" s="3970"/>
      <c r="CV136" s="3970"/>
      <c r="CW136" s="3970"/>
      <c r="CX136" s="3970"/>
      <c r="CY136" s="3970"/>
      <c r="CZ136" s="3970"/>
      <c r="DA136" s="4001"/>
      <c r="DB136" s="4001"/>
      <c r="DC136" s="4001"/>
      <c r="DD136" s="4001"/>
      <c r="DE136" s="4001"/>
    </row>
    <row r="137" spans="1:109" ht="6.75" customHeight="1">
      <c r="A137" s="4001"/>
      <c r="B137" s="4001"/>
      <c r="C137" s="4001"/>
      <c r="D137" s="4001"/>
      <c r="E137" s="4001"/>
      <c r="F137" s="4001"/>
      <c r="G137" s="4001"/>
      <c r="H137" s="4005"/>
      <c r="I137" s="4001"/>
      <c r="J137" s="4001"/>
      <c r="K137" s="4001"/>
      <c r="L137" s="4001"/>
      <c r="M137" s="4001"/>
      <c r="N137" s="4001"/>
      <c r="O137" s="4001"/>
      <c r="P137" s="4001"/>
      <c r="Q137" s="4001"/>
      <c r="R137" s="4001"/>
      <c r="S137" s="4005"/>
      <c r="T137" s="4009"/>
      <c r="U137" s="4005"/>
      <c r="V137" s="4005"/>
      <c r="W137" s="4001"/>
      <c r="X137" s="4001"/>
      <c r="Y137" s="4001"/>
      <c r="Z137" s="4001"/>
      <c r="AA137" s="4001"/>
      <c r="AB137" s="4001"/>
      <c r="AC137" s="4001"/>
      <c r="AD137" s="4001"/>
      <c r="AE137" s="4001"/>
      <c r="AF137" s="4001"/>
      <c r="AG137" s="3403"/>
      <c r="AH137" s="3403"/>
      <c r="AI137" s="4005"/>
      <c r="AJ137" s="4005"/>
      <c r="AK137" s="4010"/>
      <c r="AL137" s="4008"/>
      <c r="AM137" s="3970"/>
      <c r="AN137" s="5700"/>
      <c r="AO137" s="5700"/>
      <c r="AP137" s="5700"/>
      <c r="AQ137" s="5700"/>
      <c r="AR137" s="5700"/>
      <c r="AS137" s="5700"/>
      <c r="AT137" s="5700"/>
      <c r="AU137" s="5700"/>
      <c r="AV137" s="5700"/>
      <c r="AW137" s="5700"/>
      <c r="AX137" s="5700"/>
      <c r="AY137" s="5700"/>
      <c r="AZ137" s="5700"/>
      <c r="BA137" s="5700"/>
      <c r="BB137" s="5700"/>
      <c r="BC137" s="5700"/>
      <c r="BD137" s="5700"/>
      <c r="BE137" s="5700"/>
      <c r="BF137" s="5700"/>
      <c r="BG137" s="5700"/>
      <c r="BH137" s="5700"/>
      <c r="BI137" s="5700"/>
      <c r="BJ137" s="5700"/>
      <c r="BK137" s="5700"/>
      <c r="BL137" s="5700"/>
      <c r="BM137" s="5700"/>
      <c r="BN137" s="5700"/>
      <c r="BO137" s="5700"/>
      <c r="BP137" s="5700"/>
      <c r="BQ137" s="5700"/>
      <c r="BR137" s="5700"/>
      <c r="BS137" s="5700"/>
      <c r="BT137" s="5700"/>
      <c r="BU137" s="5700"/>
      <c r="BV137" s="5700"/>
      <c r="BW137" s="3970"/>
      <c r="BX137" s="4005"/>
      <c r="BY137" s="4005"/>
      <c r="BZ137" s="4005"/>
      <c r="CA137" s="4005"/>
      <c r="CB137" s="3970"/>
      <c r="CC137" s="3970"/>
      <c r="CD137" s="3970"/>
      <c r="CE137" s="3970"/>
      <c r="CF137" s="3970"/>
      <c r="CG137" s="3970"/>
      <c r="CH137" s="3970"/>
      <c r="CI137" s="3970"/>
      <c r="CJ137" s="3970"/>
      <c r="CK137" s="3970"/>
      <c r="CL137" s="3970"/>
      <c r="CM137" s="4005"/>
      <c r="CN137" s="4005"/>
      <c r="CO137" s="3970"/>
      <c r="CP137" s="3970"/>
      <c r="CQ137" s="3970"/>
      <c r="CR137" s="3970"/>
      <c r="CS137" s="3970"/>
      <c r="CT137" s="3970"/>
      <c r="CU137" s="3970"/>
      <c r="CV137" s="3970"/>
      <c r="CW137" s="3970"/>
      <c r="CX137" s="3970"/>
      <c r="CY137" s="3970"/>
      <c r="CZ137" s="3970"/>
      <c r="DA137" s="4001"/>
      <c r="DB137" s="4001"/>
      <c r="DC137" s="4001"/>
      <c r="DD137" s="4001"/>
      <c r="DE137" s="4001"/>
    </row>
    <row r="138" spans="1:109" ht="6.75" customHeight="1">
      <c r="A138" s="4001"/>
      <c r="B138" s="4001"/>
      <c r="C138" s="4001"/>
      <c r="D138" s="4001"/>
      <c r="E138" s="4001"/>
      <c r="F138" s="4001"/>
      <c r="G138" s="4001"/>
      <c r="H138" s="4005"/>
      <c r="I138" s="4001"/>
      <c r="J138" s="4001"/>
      <c r="K138" s="4001"/>
      <c r="L138" s="4001"/>
      <c r="M138" s="4001"/>
      <c r="N138" s="4001"/>
      <c r="O138" s="4001"/>
      <c r="P138" s="4001"/>
      <c r="Q138" s="4001"/>
      <c r="R138" s="4001"/>
      <c r="S138" s="4005"/>
      <c r="T138" s="4009"/>
      <c r="U138" s="4005"/>
      <c r="V138" s="4005"/>
      <c r="W138" s="4005"/>
      <c r="X138" s="4005"/>
      <c r="Y138" s="4005"/>
      <c r="Z138" s="4005"/>
      <c r="AA138" s="4005"/>
      <c r="AB138" s="4005"/>
      <c r="AC138" s="4005"/>
      <c r="AD138" s="4005"/>
      <c r="AE138" s="4005"/>
      <c r="AF138" s="4005"/>
      <c r="AG138" s="4005"/>
      <c r="AH138" s="4005"/>
      <c r="AI138" s="4005"/>
      <c r="AJ138" s="4039"/>
      <c r="AK138" s="4040"/>
      <c r="AL138" s="4039"/>
      <c r="AM138" s="4039"/>
      <c r="AN138" s="4039"/>
      <c r="AO138" s="4039"/>
      <c r="AP138" s="4039"/>
      <c r="AQ138" s="4039"/>
      <c r="AR138" s="4039"/>
      <c r="AS138" s="4039"/>
      <c r="AT138" s="4039"/>
      <c r="AU138" s="4039"/>
      <c r="AV138" s="4039"/>
      <c r="AW138" s="4039"/>
      <c r="AX138" s="4039"/>
      <c r="AY138" s="4039"/>
      <c r="AZ138" s="4039"/>
      <c r="BA138" s="4039"/>
      <c r="BB138" s="4039"/>
      <c r="BC138" s="4039"/>
      <c r="BD138" s="4005"/>
      <c r="BE138" s="4005"/>
      <c r="BF138" s="4005"/>
      <c r="BG138" s="4005"/>
      <c r="BH138" s="4005"/>
      <c r="BI138" s="4005"/>
      <c r="BJ138" s="4005"/>
      <c r="BK138" s="4005"/>
      <c r="BL138" s="4005"/>
      <c r="BM138" s="4005"/>
      <c r="BN138" s="4005"/>
      <c r="BO138" s="4005"/>
      <c r="BP138" s="4005"/>
      <c r="BQ138" s="4005"/>
      <c r="BR138" s="4005"/>
      <c r="BS138" s="4005"/>
      <c r="BT138" s="4005"/>
      <c r="BU138" s="4005"/>
      <c r="BV138" s="4005"/>
      <c r="BW138" s="4005"/>
      <c r="BX138" s="4005"/>
      <c r="BY138" s="4005"/>
      <c r="BZ138" s="4005"/>
      <c r="CA138" s="4005"/>
      <c r="CB138" s="4005"/>
      <c r="CC138" s="4005"/>
      <c r="CD138" s="4005"/>
      <c r="CE138" s="4005"/>
      <c r="CF138" s="4005"/>
      <c r="CG138" s="4005"/>
      <c r="CH138" s="4005"/>
      <c r="CI138" s="4005"/>
      <c r="CJ138" s="4005"/>
      <c r="CK138" s="4005"/>
      <c r="CL138" s="4005"/>
      <c r="CM138" s="4005"/>
      <c r="CN138" s="4005"/>
      <c r="CO138" s="4005"/>
      <c r="CP138" s="4005"/>
      <c r="CQ138" s="4005"/>
      <c r="CR138" s="4005"/>
      <c r="CS138" s="4005"/>
      <c r="CT138" s="4005"/>
      <c r="CU138" s="4005"/>
      <c r="CV138" s="4005"/>
      <c r="CW138" s="4005"/>
      <c r="CX138" s="4005"/>
      <c r="CY138" s="4005"/>
      <c r="CZ138" s="4005"/>
      <c r="DA138" s="4005"/>
      <c r="DB138" s="4005"/>
      <c r="DC138" s="4005"/>
      <c r="DD138" s="4005"/>
      <c r="DE138" s="4005"/>
    </row>
    <row r="139" spans="1:109" ht="6.75" customHeight="1">
      <c r="A139" s="4001"/>
      <c r="B139" s="4001"/>
      <c r="C139" s="4001"/>
      <c r="D139" s="4001"/>
      <c r="E139" s="4001"/>
      <c r="F139" s="4001"/>
      <c r="G139" s="4001"/>
      <c r="H139" s="4005"/>
      <c r="I139" s="4001"/>
      <c r="J139" s="4001"/>
      <c r="K139" s="4001"/>
      <c r="L139" s="4001"/>
      <c r="M139" s="4001"/>
      <c r="N139" s="4001"/>
      <c r="O139" s="4001"/>
      <c r="P139" s="4001"/>
      <c r="Q139" s="4001"/>
      <c r="R139" s="4001"/>
      <c r="S139" s="4005"/>
      <c r="T139" s="4009"/>
      <c r="U139" s="4005"/>
      <c r="V139" s="5723" t="s">
        <v>
6727</v>
      </c>
      <c r="W139" s="5715"/>
      <c r="X139" s="5715"/>
      <c r="Y139" s="5715"/>
      <c r="Z139" s="5715"/>
      <c r="AA139" s="5715"/>
      <c r="AB139" s="5715"/>
      <c r="AC139" s="5715"/>
      <c r="AD139" s="5715"/>
      <c r="AE139" s="5715"/>
      <c r="AF139" s="5715"/>
      <c r="AG139" s="3970"/>
      <c r="AH139" s="3970"/>
      <c r="AI139" s="3392"/>
      <c r="AJ139" s="4005"/>
      <c r="AK139" s="4009"/>
      <c r="AL139" s="4041"/>
      <c r="AM139" s="4005"/>
      <c r="AN139" s="5725" t="s">
        <v>
3212</v>
      </c>
      <c r="AO139" s="5725"/>
      <c r="AP139" s="5725"/>
      <c r="AQ139" s="5725"/>
      <c r="AR139" s="5725"/>
      <c r="AS139" s="5725"/>
      <c r="AT139" s="5725"/>
      <c r="AU139" s="5725"/>
      <c r="AV139" s="5725"/>
      <c r="AW139" s="5726"/>
      <c r="AX139" s="5726"/>
      <c r="AY139" s="5726"/>
      <c r="AZ139" s="5726"/>
      <c r="BA139" s="3972"/>
      <c r="BB139" s="3972"/>
      <c r="BC139" s="3972"/>
      <c r="BD139" s="5726" t="s">
        <v>
6728</v>
      </c>
      <c r="BE139" s="5726"/>
      <c r="BF139" s="5726"/>
      <c r="BG139" s="5726"/>
      <c r="BH139" s="5726"/>
      <c r="BI139" s="5726"/>
      <c r="BJ139" s="5726"/>
      <c r="BK139" s="5726"/>
      <c r="BL139" s="5726"/>
      <c r="BM139" s="5726"/>
      <c r="BN139" s="5726"/>
      <c r="BO139" s="5726"/>
      <c r="BP139" s="5726"/>
      <c r="BQ139" s="5726"/>
      <c r="BR139" s="5726"/>
      <c r="BS139" s="5726"/>
      <c r="BT139" s="5726"/>
      <c r="BU139" s="5726"/>
      <c r="BV139" s="5726"/>
      <c r="BW139" s="4041"/>
      <c r="BX139" s="5707" t="s">
        <v>
9474</v>
      </c>
      <c r="BY139" s="5707"/>
      <c r="BZ139" s="5707"/>
      <c r="CA139" s="5707"/>
      <c r="CB139" s="5707"/>
      <c r="CC139" s="5707"/>
      <c r="CD139" s="5707"/>
      <c r="CE139" s="5707"/>
      <c r="CF139" s="5707"/>
      <c r="CG139" s="5707"/>
      <c r="CH139" s="5707"/>
      <c r="CI139" s="5707"/>
      <c r="CJ139" s="5707"/>
      <c r="CK139" s="5707"/>
      <c r="CL139" s="5707"/>
      <c r="CM139" s="5707"/>
      <c r="CN139" s="5707"/>
      <c r="CO139" s="5707"/>
      <c r="CP139" s="5707"/>
      <c r="CQ139" s="5707"/>
      <c r="CR139" s="5707"/>
      <c r="CS139" s="5707"/>
      <c r="CT139" s="5707"/>
      <c r="CU139" s="5707"/>
      <c r="CV139" s="5707"/>
      <c r="CW139" s="4042"/>
      <c r="CX139" s="4042"/>
      <c r="CY139" s="4042"/>
      <c r="CZ139" s="4042"/>
      <c r="DA139" s="4042"/>
      <c r="DB139" s="4042"/>
      <c r="DC139" s="4001"/>
      <c r="DD139" s="4001"/>
      <c r="DE139" s="4001"/>
    </row>
    <row r="140" spans="1:109" ht="6.75" customHeight="1">
      <c r="A140" s="4001"/>
      <c r="B140" s="4001"/>
      <c r="C140" s="4001"/>
      <c r="D140" s="4001"/>
      <c r="E140" s="4001"/>
      <c r="F140" s="4001"/>
      <c r="G140" s="4001"/>
      <c r="H140" s="4005"/>
      <c r="I140" s="4001"/>
      <c r="J140" s="4001"/>
      <c r="K140" s="4001"/>
      <c r="L140" s="4001"/>
      <c r="M140" s="4001"/>
      <c r="N140" s="4001"/>
      <c r="O140" s="4001"/>
      <c r="P140" s="4001"/>
      <c r="Q140" s="4001"/>
      <c r="R140" s="4001"/>
      <c r="S140" s="4005"/>
      <c r="T140" s="4009"/>
      <c r="U140" s="4005"/>
      <c r="V140" s="5715"/>
      <c r="W140" s="5715"/>
      <c r="X140" s="5715"/>
      <c r="Y140" s="5715"/>
      <c r="Z140" s="5715"/>
      <c r="AA140" s="5715"/>
      <c r="AB140" s="5715"/>
      <c r="AC140" s="5715"/>
      <c r="AD140" s="5715"/>
      <c r="AE140" s="5715"/>
      <c r="AF140" s="5715"/>
      <c r="AG140" s="3393"/>
      <c r="AH140" s="3393"/>
      <c r="AI140" s="3394"/>
      <c r="AJ140" s="4005"/>
      <c r="AK140" s="4009"/>
      <c r="AL140" s="4003"/>
      <c r="AM140" s="4005"/>
      <c r="AN140" s="5714"/>
      <c r="AO140" s="5714"/>
      <c r="AP140" s="5714"/>
      <c r="AQ140" s="5714"/>
      <c r="AR140" s="5714"/>
      <c r="AS140" s="5714"/>
      <c r="AT140" s="5714"/>
      <c r="AU140" s="5714"/>
      <c r="AV140" s="5714"/>
      <c r="AW140" s="5723"/>
      <c r="AX140" s="5723"/>
      <c r="AY140" s="5715"/>
      <c r="AZ140" s="5715"/>
      <c r="BA140" s="4043"/>
      <c r="BB140" s="4043"/>
      <c r="BC140" s="3972"/>
      <c r="BD140" s="5723"/>
      <c r="BE140" s="5723"/>
      <c r="BF140" s="5723"/>
      <c r="BG140" s="5723"/>
      <c r="BH140" s="5723"/>
      <c r="BI140" s="5723"/>
      <c r="BJ140" s="5723"/>
      <c r="BK140" s="5723"/>
      <c r="BL140" s="5723"/>
      <c r="BM140" s="5723"/>
      <c r="BN140" s="5723"/>
      <c r="BO140" s="5723"/>
      <c r="BP140" s="5723"/>
      <c r="BQ140" s="5723"/>
      <c r="BR140" s="5723"/>
      <c r="BS140" s="5723"/>
      <c r="BT140" s="5723"/>
      <c r="BU140" s="5723"/>
      <c r="BV140" s="5723"/>
      <c r="BW140" s="4005"/>
      <c r="BX140" s="5707"/>
      <c r="BY140" s="5707"/>
      <c r="BZ140" s="5707"/>
      <c r="CA140" s="5707"/>
      <c r="CB140" s="5707"/>
      <c r="CC140" s="5707"/>
      <c r="CD140" s="5707"/>
      <c r="CE140" s="5707"/>
      <c r="CF140" s="5707"/>
      <c r="CG140" s="5707"/>
      <c r="CH140" s="5707"/>
      <c r="CI140" s="5707"/>
      <c r="CJ140" s="5707"/>
      <c r="CK140" s="5707"/>
      <c r="CL140" s="5707"/>
      <c r="CM140" s="5707"/>
      <c r="CN140" s="5707"/>
      <c r="CO140" s="5707"/>
      <c r="CP140" s="5707"/>
      <c r="CQ140" s="5707"/>
      <c r="CR140" s="5707"/>
      <c r="CS140" s="5707"/>
      <c r="CT140" s="5707"/>
      <c r="CU140" s="5707"/>
      <c r="CV140" s="5707"/>
      <c r="CW140" s="4042"/>
      <c r="CX140" s="4042"/>
      <c r="CY140" s="4042"/>
      <c r="CZ140" s="4042"/>
      <c r="DA140" s="4042"/>
      <c r="DB140" s="4042"/>
      <c r="DC140" s="4001"/>
      <c r="DD140" s="4001"/>
      <c r="DE140" s="4001"/>
    </row>
    <row r="141" spans="1:109" ht="6.75" customHeight="1">
      <c r="A141" s="4001"/>
      <c r="B141" s="4001"/>
      <c r="C141" s="4001"/>
      <c r="D141" s="4001"/>
      <c r="E141" s="4001"/>
      <c r="F141" s="4001"/>
      <c r="G141" s="4001"/>
      <c r="H141" s="4005"/>
      <c r="I141" s="4001"/>
      <c r="J141" s="4001"/>
      <c r="K141" s="4001"/>
      <c r="L141" s="4001"/>
      <c r="M141" s="4001"/>
      <c r="N141" s="4001"/>
      <c r="O141" s="4001"/>
      <c r="P141" s="4001"/>
      <c r="Q141" s="4001"/>
      <c r="R141" s="4001"/>
      <c r="S141" s="4005"/>
      <c r="T141" s="4009"/>
      <c r="U141" s="4005"/>
      <c r="V141" s="5715"/>
      <c r="W141" s="5715"/>
      <c r="X141" s="5715"/>
      <c r="Y141" s="5715"/>
      <c r="Z141" s="5715"/>
      <c r="AA141" s="5715"/>
      <c r="AB141" s="5715"/>
      <c r="AC141" s="5715"/>
      <c r="AD141" s="5715"/>
      <c r="AE141" s="5715"/>
      <c r="AF141" s="5715"/>
      <c r="AG141" s="3969"/>
      <c r="AH141" s="3969"/>
      <c r="AI141" s="3969"/>
      <c r="AJ141" s="4044"/>
      <c r="AK141" s="4010"/>
      <c r="AL141" s="4005"/>
      <c r="AM141" s="4005"/>
      <c r="AN141" s="5714"/>
      <c r="AO141" s="5714"/>
      <c r="AP141" s="5714"/>
      <c r="AQ141" s="5714"/>
      <c r="AR141" s="5714"/>
      <c r="AS141" s="5714"/>
      <c r="AT141" s="5714"/>
      <c r="AU141" s="5714"/>
      <c r="AV141" s="5714"/>
      <c r="AW141" s="5723"/>
      <c r="AX141" s="5723"/>
      <c r="AY141" s="5715"/>
      <c r="AZ141" s="5715"/>
      <c r="BA141" s="3972"/>
      <c r="BB141" s="3972"/>
      <c r="BC141" s="3972"/>
      <c r="BD141" s="5723"/>
      <c r="BE141" s="5723"/>
      <c r="BF141" s="5723"/>
      <c r="BG141" s="5723"/>
      <c r="BH141" s="5723"/>
      <c r="BI141" s="5723"/>
      <c r="BJ141" s="5723"/>
      <c r="BK141" s="5723"/>
      <c r="BL141" s="5723"/>
      <c r="BM141" s="5723"/>
      <c r="BN141" s="5723"/>
      <c r="BO141" s="5723"/>
      <c r="BP141" s="5723"/>
      <c r="BQ141" s="5723"/>
      <c r="BR141" s="5723"/>
      <c r="BS141" s="5723"/>
      <c r="BT141" s="5723"/>
      <c r="BU141" s="5723"/>
      <c r="BV141" s="5723"/>
      <c r="BW141" s="4005"/>
      <c r="BX141" s="5707"/>
      <c r="BY141" s="5707"/>
      <c r="BZ141" s="5707"/>
      <c r="CA141" s="5707"/>
      <c r="CB141" s="5707"/>
      <c r="CC141" s="5707"/>
      <c r="CD141" s="5707"/>
      <c r="CE141" s="5707"/>
      <c r="CF141" s="5707"/>
      <c r="CG141" s="5707"/>
      <c r="CH141" s="5707"/>
      <c r="CI141" s="5707"/>
      <c r="CJ141" s="5707"/>
      <c r="CK141" s="5707"/>
      <c r="CL141" s="5707"/>
      <c r="CM141" s="5707"/>
      <c r="CN141" s="5707"/>
      <c r="CO141" s="5707"/>
      <c r="CP141" s="5707"/>
      <c r="CQ141" s="5707"/>
      <c r="CR141" s="5707"/>
      <c r="CS141" s="5707"/>
      <c r="CT141" s="5707"/>
      <c r="CU141" s="5707"/>
      <c r="CV141" s="5707"/>
      <c r="CW141" s="4042"/>
      <c r="CX141" s="4042"/>
      <c r="CY141" s="4042"/>
      <c r="CZ141" s="4042"/>
      <c r="DA141" s="4042"/>
      <c r="DB141" s="4042"/>
      <c r="DC141" s="4001"/>
      <c r="DD141" s="4001"/>
      <c r="DE141" s="4001"/>
    </row>
    <row r="142" spans="1:109" ht="6.75" customHeight="1">
      <c r="A142" s="4001"/>
      <c r="B142" s="4001"/>
      <c r="C142" s="4001"/>
      <c r="D142" s="4001"/>
      <c r="E142" s="4001"/>
      <c r="F142" s="4001"/>
      <c r="G142" s="4001"/>
      <c r="H142" s="4005"/>
      <c r="I142" s="4001"/>
      <c r="J142" s="4001"/>
      <c r="K142" s="4001"/>
      <c r="L142" s="4001"/>
      <c r="M142" s="4001"/>
      <c r="N142" s="4001"/>
      <c r="O142" s="4001"/>
      <c r="P142" s="4001"/>
      <c r="Q142" s="4001"/>
      <c r="R142" s="4001"/>
      <c r="S142" s="4005"/>
      <c r="T142" s="4009"/>
      <c r="U142" s="4005"/>
      <c r="V142" s="4045"/>
      <c r="W142" s="4046"/>
      <c r="X142" s="4046"/>
      <c r="Y142" s="4046"/>
      <c r="Z142" s="4046"/>
      <c r="AA142" s="4046"/>
      <c r="AB142" s="4046"/>
      <c r="AC142" s="4046"/>
      <c r="AD142" s="4046"/>
      <c r="AE142" s="4046"/>
      <c r="AF142" s="4046"/>
      <c r="AG142" s="3969"/>
      <c r="AH142" s="3969"/>
      <c r="AI142" s="3969"/>
      <c r="AJ142" s="4044"/>
      <c r="AK142" s="4009"/>
      <c r="AL142" s="4005"/>
      <c r="AM142" s="4005"/>
      <c r="AN142" s="3973"/>
      <c r="AO142" s="3973"/>
      <c r="AP142" s="3973"/>
      <c r="AQ142" s="3973"/>
      <c r="AR142" s="3973"/>
      <c r="AS142" s="3973"/>
      <c r="AT142" s="3973"/>
      <c r="AU142" s="3973"/>
      <c r="AV142" s="3973"/>
      <c r="AW142" s="3972"/>
      <c r="AX142" s="3972"/>
      <c r="AY142" s="3974"/>
      <c r="AZ142" s="3974"/>
      <c r="BA142" s="3972"/>
      <c r="BB142" s="3972"/>
      <c r="BC142" s="3972"/>
      <c r="BD142" s="3972"/>
      <c r="BE142" s="3972"/>
      <c r="BF142" s="3972"/>
      <c r="BG142" s="3972"/>
      <c r="BH142" s="3972"/>
      <c r="BI142" s="3972"/>
      <c r="BJ142" s="3972"/>
      <c r="BK142" s="3972"/>
      <c r="BL142" s="3972"/>
      <c r="BM142" s="3972"/>
      <c r="BN142" s="3972"/>
      <c r="BO142" s="3972"/>
      <c r="BP142" s="3972"/>
      <c r="BQ142" s="3972"/>
      <c r="BR142" s="3972"/>
      <c r="BS142" s="3972"/>
      <c r="BT142" s="3972"/>
      <c r="BU142" s="3972"/>
      <c r="BV142" s="3972"/>
      <c r="BW142" s="4001"/>
      <c r="BX142" s="3974"/>
      <c r="BY142" s="3974"/>
      <c r="BZ142" s="3974"/>
      <c r="CA142" s="3974"/>
      <c r="CB142" s="3974"/>
      <c r="CC142" s="3974"/>
      <c r="CD142" s="3974"/>
      <c r="CE142" s="3974"/>
      <c r="CF142" s="3974"/>
      <c r="CG142" s="3974"/>
      <c r="CH142" s="3974"/>
      <c r="CI142" s="3974"/>
      <c r="CJ142" s="3972"/>
      <c r="CK142" s="3972"/>
      <c r="CL142" s="3972"/>
      <c r="CM142" s="3972"/>
      <c r="CN142" s="3972"/>
      <c r="CO142" s="3972"/>
      <c r="CP142" s="3972"/>
      <c r="CQ142" s="3972"/>
      <c r="CR142" s="3972"/>
      <c r="CS142" s="3972"/>
      <c r="CT142" s="3972"/>
      <c r="CU142" s="3972"/>
      <c r="CV142" s="3972"/>
      <c r="CW142" s="3972"/>
      <c r="CX142" s="3972"/>
      <c r="CY142" s="3972"/>
      <c r="CZ142" s="3974"/>
      <c r="DA142" s="3974"/>
      <c r="DB142" s="3974"/>
      <c r="DC142" s="4001"/>
      <c r="DD142" s="4001"/>
      <c r="DE142" s="4001"/>
    </row>
    <row r="143" spans="1:109" ht="6.75" customHeight="1">
      <c r="A143" s="4001"/>
      <c r="B143" s="4001"/>
      <c r="C143" s="4001"/>
      <c r="D143" s="4001"/>
      <c r="E143" s="4001"/>
      <c r="F143" s="4001"/>
      <c r="G143" s="4001"/>
      <c r="H143" s="4005"/>
      <c r="I143" s="4001"/>
      <c r="J143" s="4001"/>
      <c r="K143" s="4001"/>
      <c r="L143" s="4001"/>
      <c r="M143" s="4001"/>
      <c r="N143" s="4001"/>
      <c r="O143" s="4001"/>
      <c r="P143" s="4001"/>
      <c r="Q143" s="4001"/>
      <c r="R143" s="4001"/>
      <c r="S143" s="4005"/>
      <c r="T143" s="4009"/>
      <c r="U143" s="4005"/>
      <c r="V143" s="5728" t="s">
        <v>
6729</v>
      </c>
      <c r="W143" s="5729"/>
      <c r="X143" s="5729"/>
      <c r="Y143" s="5729"/>
      <c r="Z143" s="5729"/>
      <c r="AA143" s="5729"/>
      <c r="AB143" s="5729"/>
      <c r="AC143" s="5729"/>
      <c r="AD143" s="5729"/>
      <c r="AE143" s="5729"/>
      <c r="AF143" s="5729"/>
      <c r="AG143" s="3969"/>
      <c r="AH143" s="3969"/>
      <c r="AI143" s="3969"/>
      <c r="AJ143" s="4044"/>
      <c r="AK143" s="4009"/>
      <c r="AL143" s="4005"/>
      <c r="AM143" s="4005"/>
      <c r="AN143" s="3973"/>
      <c r="AO143" s="3973"/>
      <c r="AP143" s="3973"/>
      <c r="AQ143" s="3973"/>
      <c r="AR143" s="3973"/>
      <c r="AS143" s="3973"/>
      <c r="AT143" s="3973"/>
      <c r="AU143" s="3973"/>
      <c r="AV143" s="3973"/>
      <c r="AW143" s="3972"/>
      <c r="AX143" s="3972"/>
      <c r="AY143" s="3974"/>
      <c r="AZ143" s="3974"/>
      <c r="BA143" s="3972"/>
      <c r="BB143" s="3972"/>
      <c r="BC143" s="3972"/>
      <c r="BD143" s="5723" t="s">
        <v>
6730</v>
      </c>
      <c r="BE143" s="5723"/>
      <c r="BF143" s="5723"/>
      <c r="BG143" s="5723"/>
      <c r="BH143" s="5723"/>
      <c r="BI143" s="5723"/>
      <c r="BJ143" s="5723"/>
      <c r="BK143" s="5723"/>
      <c r="BL143" s="5723"/>
      <c r="BM143" s="5723"/>
      <c r="BN143" s="5723"/>
      <c r="BO143" s="5723"/>
      <c r="BP143" s="5723"/>
      <c r="BQ143" s="5723"/>
      <c r="BR143" s="5723"/>
      <c r="BS143" s="5723"/>
      <c r="BT143" s="5723"/>
      <c r="BU143" s="5723"/>
      <c r="BV143" s="5723"/>
      <c r="BW143" s="5703"/>
      <c r="BX143" s="5703"/>
      <c r="BY143" s="5703"/>
      <c r="BZ143" s="5703"/>
      <c r="CA143" s="5703"/>
      <c r="CB143" s="5703"/>
      <c r="CC143" s="5703"/>
      <c r="CD143" s="5703"/>
      <c r="CE143" s="5703"/>
      <c r="CF143" s="5703"/>
      <c r="CG143" s="5703"/>
      <c r="CH143" s="5703"/>
      <c r="CI143" s="5703"/>
      <c r="CJ143" s="5703"/>
      <c r="CK143" s="5703"/>
      <c r="CL143" s="5703"/>
      <c r="CM143" s="5703"/>
      <c r="CN143" s="5703"/>
      <c r="CO143" s="5703"/>
      <c r="CP143" s="5703"/>
      <c r="CQ143" s="5703"/>
      <c r="CR143" s="5703"/>
      <c r="CS143" s="5703"/>
      <c r="CT143" s="5703"/>
      <c r="CU143" s="5703"/>
      <c r="CV143" s="5703"/>
      <c r="CW143" s="5703"/>
      <c r="CX143" s="5703"/>
      <c r="CY143" s="5703"/>
      <c r="CZ143" s="5703"/>
      <c r="DA143" s="5703"/>
      <c r="DB143" s="5703"/>
      <c r="DC143" s="4001"/>
      <c r="DD143" s="4001"/>
      <c r="DE143" s="4001"/>
    </row>
    <row r="144" spans="1:109" ht="6.75" customHeight="1">
      <c r="A144" s="4001"/>
      <c r="B144" s="4001"/>
      <c r="C144" s="4001"/>
      <c r="D144" s="4001"/>
      <c r="E144" s="4001"/>
      <c r="F144" s="4001"/>
      <c r="G144" s="4001"/>
      <c r="H144" s="4005"/>
      <c r="I144" s="4001"/>
      <c r="J144" s="4001"/>
      <c r="K144" s="4001"/>
      <c r="L144" s="4001"/>
      <c r="M144" s="4001"/>
      <c r="N144" s="4001"/>
      <c r="O144" s="4001"/>
      <c r="P144" s="4001"/>
      <c r="Q144" s="4001"/>
      <c r="R144" s="4001"/>
      <c r="S144" s="4005"/>
      <c r="T144" s="4009"/>
      <c r="U144" s="4005"/>
      <c r="V144" s="5729"/>
      <c r="W144" s="5729"/>
      <c r="X144" s="5729"/>
      <c r="Y144" s="5729"/>
      <c r="Z144" s="5729"/>
      <c r="AA144" s="5729"/>
      <c r="AB144" s="5729"/>
      <c r="AC144" s="5729"/>
      <c r="AD144" s="5729"/>
      <c r="AE144" s="5729"/>
      <c r="AF144" s="5729"/>
      <c r="AG144" s="3969"/>
      <c r="AH144" s="3969"/>
      <c r="AI144" s="3969"/>
      <c r="AJ144" s="4044"/>
      <c r="AK144" s="4009"/>
      <c r="AL144" s="4005"/>
      <c r="AM144" s="4005"/>
      <c r="AN144" s="3973"/>
      <c r="AO144" s="3973"/>
      <c r="AP144" s="3973"/>
      <c r="AQ144" s="3973"/>
      <c r="AR144" s="3973"/>
      <c r="AS144" s="3973"/>
      <c r="AT144" s="3973"/>
      <c r="AU144" s="3973"/>
      <c r="AV144" s="3973"/>
      <c r="AW144" s="3972"/>
      <c r="AX144" s="3972"/>
      <c r="AY144" s="3974"/>
      <c r="AZ144" s="3974"/>
      <c r="BA144" s="3972"/>
      <c r="BB144" s="3972"/>
      <c r="BC144" s="3972"/>
      <c r="BD144" s="5723"/>
      <c r="BE144" s="5723"/>
      <c r="BF144" s="5723"/>
      <c r="BG144" s="5723"/>
      <c r="BH144" s="5723"/>
      <c r="BI144" s="5723"/>
      <c r="BJ144" s="5723"/>
      <c r="BK144" s="5723"/>
      <c r="BL144" s="5723"/>
      <c r="BM144" s="5723"/>
      <c r="BN144" s="5723"/>
      <c r="BO144" s="5723"/>
      <c r="BP144" s="5723"/>
      <c r="BQ144" s="5723"/>
      <c r="BR144" s="5723"/>
      <c r="BS144" s="5723"/>
      <c r="BT144" s="5723"/>
      <c r="BU144" s="5723"/>
      <c r="BV144" s="5723"/>
      <c r="BW144" s="5703"/>
      <c r="BX144" s="5703"/>
      <c r="BY144" s="5703"/>
      <c r="BZ144" s="5703"/>
      <c r="CA144" s="5703"/>
      <c r="CB144" s="5703"/>
      <c r="CC144" s="5703"/>
      <c r="CD144" s="5703"/>
      <c r="CE144" s="5703"/>
      <c r="CF144" s="5703"/>
      <c r="CG144" s="5703"/>
      <c r="CH144" s="5703"/>
      <c r="CI144" s="5703"/>
      <c r="CJ144" s="5703"/>
      <c r="CK144" s="5703"/>
      <c r="CL144" s="5703"/>
      <c r="CM144" s="5703"/>
      <c r="CN144" s="5703"/>
      <c r="CO144" s="5703"/>
      <c r="CP144" s="5703"/>
      <c r="CQ144" s="5703"/>
      <c r="CR144" s="5703"/>
      <c r="CS144" s="5703"/>
      <c r="CT144" s="5703"/>
      <c r="CU144" s="5703"/>
      <c r="CV144" s="5703"/>
      <c r="CW144" s="5703"/>
      <c r="CX144" s="5703"/>
      <c r="CY144" s="5703"/>
      <c r="CZ144" s="5703"/>
      <c r="DA144" s="5703"/>
      <c r="DB144" s="5703"/>
      <c r="DC144" s="4001"/>
      <c r="DD144" s="4001"/>
      <c r="DE144" s="4001"/>
    </row>
    <row r="145" spans="1:135" ht="6.75" customHeight="1">
      <c r="A145" s="4001"/>
      <c r="B145" s="4001"/>
      <c r="C145" s="4001"/>
      <c r="D145" s="4001"/>
      <c r="E145" s="4001"/>
      <c r="F145" s="4001"/>
      <c r="G145" s="4001"/>
      <c r="H145" s="4005"/>
      <c r="I145" s="4001"/>
      <c r="J145" s="4001"/>
      <c r="K145" s="4001"/>
      <c r="L145" s="4001"/>
      <c r="M145" s="4001"/>
      <c r="N145" s="4001"/>
      <c r="O145" s="4001"/>
      <c r="P145" s="4001"/>
      <c r="Q145" s="4001"/>
      <c r="R145" s="4001"/>
      <c r="S145" s="4005"/>
      <c r="T145" s="4009"/>
      <c r="U145" s="4005"/>
      <c r="V145" s="5729"/>
      <c r="W145" s="5729"/>
      <c r="X145" s="5729"/>
      <c r="Y145" s="5729"/>
      <c r="Z145" s="5729"/>
      <c r="AA145" s="5729"/>
      <c r="AB145" s="5729"/>
      <c r="AC145" s="5729"/>
      <c r="AD145" s="5729"/>
      <c r="AE145" s="5729"/>
      <c r="AF145" s="5729"/>
      <c r="AG145" s="3403"/>
      <c r="AH145" s="3403"/>
      <c r="AI145" s="3403"/>
      <c r="AJ145" s="4044"/>
      <c r="AK145" s="4009"/>
      <c r="AL145" s="4005"/>
      <c r="AM145" s="4005"/>
      <c r="AN145" s="3970"/>
      <c r="AO145" s="3970"/>
      <c r="AP145" s="3970"/>
      <c r="AQ145" s="3970"/>
      <c r="AR145" s="3970"/>
      <c r="AS145" s="3970"/>
      <c r="AT145" s="3970"/>
      <c r="AU145" s="3970"/>
      <c r="AV145" s="3970"/>
      <c r="AW145" s="4005"/>
      <c r="AX145" s="4005"/>
      <c r="AY145" s="4005"/>
      <c r="AZ145" s="4005"/>
      <c r="BA145" s="4005"/>
      <c r="BB145" s="4005"/>
      <c r="BC145" s="4005"/>
      <c r="BD145" s="3970"/>
      <c r="BE145" s="3970"/>
      <c r="BF145" s="3970"/>
      <c r="BG145" s="3970"/>
      <c r="BH145" s="3970"/>
      <c r="BI145" s="3970"/>
      <c r="BJ145" s="4005"/>
      <c r="BK145" s="3970"/>
      <c r="BL145" s="3970"/>
      <c r="BM145" s="3970"/>
      <c r="BN145" s="3970"/>
      <c r="BO145" s="3970"/>
      <c r="BP145" s="3970"/>
      <c r="BQ145" s="3970"/>
      <c r="BR145" s="3970"/>
      <c r="BS145" s="3970"/>
      <c r="BT145" s="3970"/>
      <c r="BU145" s="3970"/>
      <c r="BV145" s="3970"/>
      <c r="BW145" s="3970"/>
      <c r="BX145" s="4005"/>
      <c r="BY145" s="4005"/>
      <c r="BZ145" s="4005"/>
      <c r="CA145" s="4005"/>
      <c r="CB145" s="3970"/>
      <c r="CC145" s="3970"/>
      <c r="CD145" s="3970"/>
      <c r="CE145" s="3970"/>
      <c r="CF145" s="3970"/>
      <c r="CG145" s="3970"/>
      <c r="CH145" s="3970"/>
      <c r="CI145" s="3970"/>
      <c r="CJ145" s="3970"/>
      <c r="CK145" s="3970"/>
      <c r="CL145" s="3970"/>
      <c r="CM145" s="4005"/>
      <c r="CN145" s="4005"/>
      <c r="CO145" s="3970"/>
      <c r="CP145" s="3970"/>
      <c r="CQ145" s="3970"/>
      <c r="CR145" s="3970"/>
      <c r="CS145" s="3970"/>
      <c r="CT145" s="3970"/>
      <c r="CU145" s="3970"/>
      <c r="CV145" s="3970"/>
      <c r="CW145" s="3970"/>
      <c r="CX145" s="3970"/>
      <c r="CY145" s="3970"/>
      <c r="CZ145" s="3970"/>
      <c r="DA145" s="4001"/>
      <c r="DB145" s="4001"/>
      <c r="DC145" s="4001"/>
      <c r="DD145" s="4001"/>
      <c r="DE145" s="4001"/>
    </row>
    <row r="146" spans="1:135" ht="6.75" customHeight="1">
      <c r="A146" s="4001"/>
      <c r="B146" s="4001"/>
      <c r="C146" s="4001"/>
      <c r="D146" s="4001"/>
      <c r="E146" s="4001"/>
      <c r="F146" s="4001"/>
      <c r="G146" s="4001"/>
      <c r="H146" s="4005"/>
      <c r="I146" s="4001"/>
      <c r="J146" s="4001"/>
      <c r="K146" s="4001"/>
      <c r="L146" s="4001"/>
      <c r="M146" s="4001"/>
      <c r="N146" s="4001"/>
      <c r="O146" s="4001"/>
      <c r="P146" s="4001"/>
      <c r="Q146" s="4001"/>
      <c r="R146" s="4001"/>
      <c r="S146" s="4005"/>
      <c r="T146" s="4009"/>
      <c r="U146" s="4005"/>
      <c r="V146" s="4005"/>
      <c r="W146" s="4001"/>
      <c r="X146" s="4001"/>
      <c r="Y146" s="4001"/>
      <c r="Z146" s="4001"/>
      <c r="AA146" s="4001"/>
      <c r="AB146" s="4001"/>
      <c r="AC146" s="4001"/>
      <c r="AD146" s="4001"/>
      <c r="AE146" s="4001"/>
      <c r="AF146" s="4001"/>
      <c r="AG146" s="3403"/>
      <c r="AH146" s="3403"/>
      <c r="AI146" s="3403"/>
      <c r="AJ146" s="4044"/>
      <c r="AK146" s="4009"/>
      <c r="AL146" s="4005"/>
      <c r="AM146" s="3970"/>
      <c r="AN146" s="5700" t="s">
        <v>
6731</v>
      </c>
      <c r="AO146" s="5700"/>
      <c r="AP146" s="5700"/>
      <c r="AQ146" s="5700"/>
      <c r="AR146" s="5700"/>
      <c r="AS146" s="5700"/>
      <c r="AT146" s="5700"/>
      <c r="AU146" s="5700"/>
      <c r="AV146" s="5700"/>
      <c r="AW146" s="5700"/>
      <c r="AX146" s="5700"/>
      <c r="AY146" s="5700"/>
      <c r="AZ146" s="5700"/>
      <c r="BA146" s="5700"/>
      <c r="BB146" s="5700"/>
      <c r="BC146" s="5700"/>
      <c r="BD146" s="5703"/>
      <c r="BE146" s="5703"/>
      <c r="BF146" s="5703"/>
      <c r="BG146" s="5703"/>
      <c r="BH146" s="3970"/>
      <c r="BI146" s="3970"/>
      <c r="BJ146" s="4005"/>
      <c r="BK146" s="3970"/>
      <c r="BL146" s="3970"/>
      <c r="BM146" s="3970"/>
      <c r="BN146" s="3970"/>
      <c r="BO146" s="3970"/>
      <c r="BP146" s="3970"/>
      <c r="BQ146" s="3970"/>
      <c r="BR146" s="3970"/>
      <c r="BS146" s="3970"/>
      <c r="BT146" s="3970"/>
      <c r="BU146" s="3970"/>
      <c r="BV146" s="3970"/>
      <c r="BW146" s="3970"/>
      <c r="BX146" s="4005"/>
      <c r="BY146" s="4005"/>
      <c r="BZ146" s="4005"/>
      <c r="CA146" s="4005"/>
      <c r="CB146" s="3970"/>
      <c r="CC146" s="3970"/>
      <c r="CD146" s="3970"/>
      <c r="CE146" s="3970"/>
      <c r="CF146" s="3970"/>
      <c r="CG146" s="3970"/>
      <c r="CH146" s="3970"/>
      <c r="CI146" s="3970"/>
      <c r="CJ146" s="3970"/>
      <c r="CK146" s="3970"/>
      <c r="CL146" s="3970"/>
      <c r="CM146" s="4005"/>
      <c r="CN146" s="4005"/>
      <c r="CO146" s="3970"/>
      <c r="CP146" s="3970"/>
      <c r="CQ146" s="3970"/>
      <c r="CR146" s="3970"/>
      <c r="CS146" s="3970"/>
      <c r="CT146" s="3970"/>
      <c r="CU146" s="3970"/>
      <c r="CV146" s="3970"/>
      <c r="CW146" s="3970"/>
      <c r="CX146" s="3970"/>
      <c r="CY146" s="3970"/>
      <c r="CZ146" s="3970"/>
      <c r="DA146" s="4001"/>
      <c r="DB146" s="4001"/>
      <c r="DC146" s="4001"/>
      <c r="DD146" s="4001"/>
      <c r="DE146" s="4001"/>
    </row>
    <row r="147" spans="1:135" ht="6.75" customHeight="1">
      <c r="A147" s="4001"/>
      <c r="B147" s="4001"/>
      <c r="C147" s="4001"/>
      <c r="D147" s="4001"/>
      <c r="E147" s="4001"/>
      <c r="F147" s="4001"/>
      <c r="G147" s="4001"/>
      <c r="H147" s="4005"/>
      <c r="I147" s="4001"/>
      <c r="J147" s="4001"/>
      <c r="K147" s="4001"/>
      <c r="L147" s="4001"/>
      <c r="M147" s="4001"/>
      <c r="N147" s="4001"/>
      <c r="O147" s="4001"/>
      <c r="P147" s="4001"/>
      <c r="Q147" s="4001"/>
      <c r="R147" s="4001"/>
      <c r="S147" s="4005"/>
      <c r="T147" s="4009"/>
      <c r="U147" s="4005"/>
      <c r="V147" s="4005"/>
      <c r="W147" s="4001"/>
      <c r="X147" s="4001"/>
      <c r="Y147" s="4001"/>
      <c r="Z147" s="4001"/>
      <c r="AA147" s="4001"/>
      <c r="AB147" s="4001"/>
      <c r="AC147" s="4001"/>
      <c r="AD147" s="4001"/>
      <c r="AE147" s="4001"/>
      <c r="AF147" s="4001"/>
      <c r="AG147" s="3403"/>
      <c r="AH147" s="3403"/>
      <c r="AI147" s="3403"/>
      <c r="AJ147" s="4044"/>
      <c r="AK147" s="4010"/>
      <c r="AL147" s="4008"/>
      <c r="AM147" s="3970"/>
      <c r="AN147" s="5700"/>
      <c r="AO147" s="5700"/>
      <c r="AP147" s="5700"/>
      <c r="AQ147" s="5700"/>
      <c r="AR147" s="5700"/>
      <c r="AS147" s="5700"/>
      <c r="AT147" s="5700"/>
      <c r="AU147" s="5700"/>
      <c r="AV147" s="5700"/>
      <c r="AW147" s="5700"/>
      <c r="AX147" s="5700"/>
      <c r="AY147" s="5700"/>
      <c r="AZ147" s="5700"/>
      <c r="BA147" s="5700"/>
      <c r="BB147" s="5700"/>
      <c r="BC147" s="5700"/>
      <c r="BD147" s="5703"/>
      <c r="BE147" s="5703"/>
      <c r="BF147" s="5703"/>
      <c r="BG147" s="5703"/>
      <c r="BH147" s="3970"/>
      <c r="BI147" s="3970"/>
      <c r="BJ147" s="4005"/>
      <c r="BK147" s="3970"/>
      <c r="BL147" s="3970"/>
      <c r="BM147" s="3970"/>
      <c r="BN147" s="3970"/>
      <c r="BO147" s="3970"/>
      <c r="BP147" s="3970"/>
      <c r="BQ147" s="3970"/>
      <c r="BR147" s="3970"/>
      <c r="BS147" s="3970"/>
      <c r="BT147" s="3970"/>
      <c r="BU147" s="3970"/>
      <c r="BV147" s="3970"/>
      <c r="BW147" s="3970"/>
      <c r="BX147" s="4005"/>
      <c r="BY147" s="4005"/>
      <c r="BZ147" s="4005"/>
      <c r="CA147" s="4005"/>
      <c r="CB147" s="3970"/>
      <c r="CC147" s="3970"/>
      <c r="CD147" s="3970"/>
      <c r="CE147" s="3970"/>
      <c r="CF147" s="3970"/>
      <c r="CG147" s="3970"/>
      <c r="CH147" s="3970"/>
      <c r="CI147" s="3970"/>
      <c r="CJ147" s="3970"/>
      <c r="CK147" s="3970"/>
      <c r="CL147" s="3970"/>
      <c r="CM147" s="4005"/>
      <c r="CN147" s="4005"/>
      <c r="CO147" s="3970"/>
      <c r="CP147" s="3970"/>
      <c r="CQ147" s="3970"/>
      <c r="CR147" s="3970"/>
      <c r="CS147" s="3970"/>
      <c r="CT147" s="3970"/>
      <c r="CU147" s="3970"/>
      <c r="CV147" s="3970"/>
      <c r="CW147" s="3970"/>
      <c r="CX147" s="3970"/>
      <c r="CY147" s="3970"/>
      <c r="CZ147" s="3970"/>
      <c r="DA147" s="4001"/>
      <c r="DB147" s="4001"/>
      <c r="DC147" s="4001"/>
      <c r="DD147" s="4001"/>
      <c r="DE147" s="4001"/>
    </row>
    <row r="148" spans="1:135" ht="6.75" customHeight="1">
      <c r="A148" s="4001"/>
      <c r="B148" s="4001"/>
      <c r="C148" s="4001"/>
      <c r="D148" s="4001"/>
      <c r="E148" s="4001"/>
      <c r="F148" s="4001"/>
      <c r="G148" s="4001"/>
      <c r="H148" s="4005"/>
      <c r="I148" s="4001"/>
      <c r="J148" s="4001"/>
      <c r="K148" s="4001"/>
      <c r="L148" s="4001"/>
      <c r="M148" s="4001"/>
      <c r="N148" s="4001"/>
      <c r="O148" s="4001"/>
      <c r="P148" s="4001"/>
      <c r="Q148" s="4001"/>
      <c r="R148" s="4001"/>
      <c r="S148" s="4005"/>
      <c r="T148" s="4009"/>
      <c r="U148" s="4005"/>
      <c r="V148" s="4005"/>
      <c r="W148" s="4047"/>
      <c r="X148" s="3395"/>
      <c r="Y148" s="3395"/>
      <c r="Z148" s="3395"/>
      <c r="AA148" s="3395"/>
      <c r="AB148" s="3395"/>
      <c r="AC148" s="3395"/>
      <c r="AD148" s="3395"/>
      <c r="AE148" s="3395"/>
      <c r="AF148" s="3395"/>
      <c r="AG148" s="4005"/>
      <c r="AH148" s="4005"/>
      <c r="AI148" s="4005"/>
      <c r="AJ148" s="4048"/>
      <c r="AK148" s="4039"/>
      <c r="AL148" s="4039"/>
      <c r="AM148" s="4039"/>
      <c r="AN148" s="3393"/>
      <c r="AO148" s="3393"/>
      <c r="AP148" s="3393"/>
      <c r="AQ148" s="3393"/>
      <c r="AR148" s="3393"/>
      <c r="AS148" s="3393"/>
      <c r="AT148" s="3393"/>
      <c r="AU148" s="3393"/>
      <c r="AV148" s="4039"/>
      <c r="AW148" s="4039"/>
      <c r="AX148" s="4039"/>
      <c r="AY148" s="4039"/>
      <c r="AZ148" s="4039"/>
      <c r="BA148" s="4039"/>
      <c r="BB148" s="4005"/>
      <c r="BC148" s="4005"/>
      <c r="BD148" s="3970"/>
      <c r="BE148" s="3970"/>
      <c r="BF148" s="3970"/>
      <c r="BG148" s="3970"/>
      <c r="BH148" s="3970"/>
      <c r="BI148" s="3970"/>
      <c r="BJ148" s="3970"/>
      <c r="BK148" s="3970"/>
      <c r="BL148" s="3970"/>
      <c r="BM148" s="3970"/>
      <c r="BN148" s="3970"/>
      <c r="BO148" s="3970"/>
      <c r="BP148" s="3970"/>
      <c r="BQ148" s="3970"/>
      <c r="BR148" s="3970"/>
      <c r="BS148" s="3970"/>
      <c r="BT148" s="3970"/>
      <c r="BU148" s="3970"/>
      <c r="BV148" s="3970"/>
      <c r="BW148" s="3970"/>
      <c r="BX148" s="3970"/>
      <c r="BY148" s="3970"/>
      <c r="BZ148" s="3970"/>
      <c r="CA148" s="3970"/>
      <c r="CB148" s="3970"/>
      <c r="CC148" s="3970"/>
      <c r="CD148" s="3970"/>
      <c r="CE148" s="3970"/>
      <c r="CF148" s="3970"/>
      <c r="CG148" s="3970"/>
      <c r="CH148" s="3970"/>
      <c r="CI148" s="3970"/>
      <c r="CJ148" s="3970"/>
      <c r="CK148" s="3970"/>
      <c r="CL148" s="3970"/>
      <c r="CM148" s="3970"/>
      <c r="CN148" s="3970"/>
      <c r="CO148" s="3970"/>
      <c r="CP148" s="3970"/>
      <c r="CQ148" s="3970"/>
      <c r="CR148" s="3970"/>
      <c r="CS148" s="3970"/>
      <c r="CT148" s="3970"/>
      <c r="CU148" s="3970"/>
      <c r="CV148" s="3970"/>
      <c r="CW148" s="3970"/>
      <c r="CX148" s="3970"/>
      <c r="CY148" s="3970"/>
      <c r="CZ148" s="3970"/>
      <c r="DA148" s="4001"/>
      <c r="DB148" s="4001"/>
      <c r="DC148" s="4001"/>
      <c r="DD148" s="4001"/>
      <c r="DE148" s="4001"/>
    </row>
    <row r="149" spans="1:135" ht="6.75" customHeight="1">
      <c r="A149" s="4001"/>
      <c r="B149" s="4001"/>
      <c r="C149" s="4001"/>
      <c r="D149" s="4001"/>
      <c r="E149" s="4001"/>
      <c r="F149" s="4001"/>
      <c r="G149" s="4001"/>
      <c r="H149" s="4005"/>
      <c r="I149" s="4001"/>
      <c r="J149" s="4001"/>
      <c r="K149" s="4001"/>
      <c r="L149" s="4001"/>
      <c r="M149" s="4001"/>
      <c r="N149" s="4001"/>
      <c r="O149" s="4001"/>
      <c r="P149" s="4001"/>
      <c r="Q149" s="4001"/>
      <c r="R149" s="4001"/>
      <c r="S149" s="4005"/>
      <c r="T149" s="4009"/>
      <c r="U149" s="4005"/>
      <c r="V149" s="4005"/>
      <c r="W149" s="3395"/>
      <c r="X149" s="3395"/>
      <c r="Y149" s="3395"/>
      <c r="Z149" s="3395"/>
      <c r="AA149" s="3395"/>
      <c r="AB149" s="3395"/>
      <c r="AC149" s="3395"/>
      <c r="AD149" s="3395"/>
      <c r="AE149" s="3395"/>
      <c r="AF149" s="3395"/>
      <c r="AG149" s="4005"/>
      <c r="AH149" s="4005"/>
      <c r="AI149" s="4005"/>
      <c r="AJ149" s="4044"/>
      <c r="AK149" s="4009"/>
      <c r="AL149" s="4041"/>
      <c r="AM149" s="4005"/>
      <c r="AN149" s="5725" t="s">
        <v>
3162</v>
      </c>
      <c r="AO149" s="5725"/>
      <c r="AP149" s="5725"/>
      <c r="AQ149" s="5725"/>
      <c r="AR149" s="5725"/>
      <c r="AS149" s="5725"/>
      <c r="AT149" s="5725"/>
      <c r="AU149" s="5725"/>
      <c r="AV149" s="5726"/>
      <c r="AW149" s="5726"/>
      <c r="AX149" s="3972"/>
      <c r="AY149" s="4005"/>
      <c r="AZ149" s="4005"/>
      <c r="BA149" s="4005"/>
      <c r="BB149" s="4049"/>
      <c r="BC149" s="4050"/>
      <c r="BD149" s="5746" t="s">
        <v>
9475</v>
      </c>
      <c r="BE149" s="5747"/>
      <c r="BF149" s="5747"/>
      <c r="BG149" s="5747"/>
      <c r="BH149" s="5747"/>
      <c r="BI149" s="5747"/>
      <c r="BJ149" s="5747"/>
      <c r="BK149" s="5747"/>
      <c r="BL149" s="3400"/>
      <c r="BM149" s="5708" t="s">
        <v>
9476</v>
      </c>
      <c r="BN149" s="5708"/>
      <c r="BO149" s="5708"/>
      <c r="BP149" s="5708"/>
      <c r="BQ149" s="5708"/>
      <c r="BR149" s="5708"/>
      <c r="BS149" s="5708"/>
      <c r="BT149" s="5708"/>
      <c r="BU149" s="5708"/>
      <c r="BV149" s="5708"/>
      <c r="BW149" s="5708"/>
      <c r="BX149" s="5708"/>
      <c r="BY149" s="5708"/>
      <c r="BZ149" s="5708"/>
      <c r="CA149" s="5708"/>
      <c r="CB149" s="5708"/>
      <c r="CC149" s="5708"/>
      <c r="CD149" s="5708"/>
      <c r="CE149" s="5708"/>
      <c r="CF149" s="5708"/>
      <c r="CG149" s="5708"/>
      <c r="CH149" s="5708"/>
      <c r="CI149" s="5708"/>
      <c r="CJ149" s="5708"/>
      <c r="CK149" s="5708"/>
      <c r="CL149" s="5708"/>
      <c r="CM149" s="5708"/>
      <c r="CN149" s="5708"/>
      <c r="CO149" s="5708"/>
      <c r="CP149" s="5708"/>
      <c r="CQ149" s="5708"/>
      <c r="CR149" s="5708"/>
      <c r="CS149" s="5708"/>
      <c r="CT149" s="5708"/>
      <c r="CU149" s="5708"/>
      <c r="CV149" s="5708"/>
      <c r="CW149" s="3973"/>
      <c r="CX149" s="3973"/>
      <c r="CY149" s="3973"/>
      <c r="CZ149" s="3973"/>
      <c r="DA149" s="3973"/>
      <c r="DB149" s="3973"/>
      <c r="DC149" s="3973"/>
      <c r="DD149" s="3973"/>
      <c r="DE149" s="3973"/>
    </row>
    <row r="150" spans="1:135" ht="6.75" customHeight="1">
      <c r="A150" s="4001"/>
      <c r="B150" s="4001"/>
      <c r="C150" s="4001"/>
      <c r="D150" s="4001"/>
      <c r="E150" s="4001"/>
      <c r="F150" s="4001"/>
      <c r="G150" s="4001"/>
      <c r="H150" s="4005"/>
      <c r="I150" s="4001"/>
      <c r="J150" s="4001"/>
      <c r="K150" s="4001"/>
      <c r="L150" s="4001"/>
      <c r="M150" s="4001"/>
      <c r="N150" s="4001"/>
      <c r="O150" s="4001"/>
      <c r="P150" s="4001"/>
      <c r="Q150" s="4001"/>
      <c r="R150" s="4001"/>
      <c r="S150" s="4005"/>
      <c r="T150" s="4009"/>
      <c r="U150" s="4005"/>
      <c r="V150" s="4005"/>
      <c r="W150" s="3395"/>
      <c r="X150" s="3395"/>
      <c r="Y150" s="3395"/>
      <c r="Z150" s="3395"/>
      <c r="AA150" s="3395"/>
      <c r="AB150" s="3395"/>
      <c r="AC150" s="3395"/>
      <c r="AD150" s="3395"/>
      <c r="AE150" s="3395"/>
      <c r="AF150" s="3395"/>
      <c r="AG150" s="4005"/>
      <c r="AH150" s="4005"/>
      <c r="AI150" s="4005"/>
      <c r="AJ150" s="4044"/>
      <c r="AK150" s="4015"/>
      <c r="AL150" s="4003"/>
      <c r="AM150" s="4005"/>
      <c r="AN150" s="5714"/>
      <c r="AO150" s="5714"/>
      <c r="AP150" s="5714"/>
      <c r="AQ150" s="5714"/>
      <c r="AR150" s="5714"/>
      <c r="AS150" s="5714"/>
      <c r="AT150" s="5714"/>
      <c r="AU150" s="5714"/>
      <c r="AV150" s="5715"/>
      <c r="AW150" s="5715"/>
      <c r="AX150" s="3974"/>
      <c r="AY150" s="4003"/>
      <c r="AZ150" s="4003"/>
      <c r="BA150" s="4003"/>
      <c r="BB150" s="4051"/>
      <c r="BC150" s="4005"/>
      <c r="BD150" s="5708"/>
      <c r="BE150" s="5708"/>
      <c r="BF150" s="5708"/>
      <c r="BG150" s="5708"/>
      <c r="BH150" s="5708"/>
      <c r="BI150" s="5708"/>
      <c r="BJ150" s="5708"/>
      <c r="BK150" s="5708"/>
      <c r="BL150" s="3972"/>
      <c r="BM150" s="5708"/>
      <c r="BN150" s="5708"/>
      <c r="BO150" s="5708"/>
      <c r="BP150" s="5708"/>
      <c r="BQ150" s="5708"/>
      <c r="BR150" s="5708"/>
      <c r="BS150" s="5708"/>
      <c r="BT150" s="5708"/>
      <c r="BU150" s="5708"/>
      <c r="BV150" s="5708"/>
      <c r="BW150" s="5708"/>
      <c r="BX150" s="5708"/>
      <c r="BY150" s="5708"/>
      <c r="BZ150" s="5708"/>
      <c r="CA150" s="5708"/>
      <c r="CB150" s="5708"/>
      <c r="CC150" s="5708"/>
      <c r="CD150" s="5708"/>
      <c r="CE150" s="5708"/>
      <c r="CF150" s="5708"/>
      <c r="CG150" s="5708"/>
      <c r="CH150" s="5708"/>
      <c r="CI150" s="5708"/>
      <c r="CJ150" s="5708"/>
      <c r="CK150" s="5708"/>
      <c r="CL150" s="5708"/>
      <c r="CM150" s="5708"/>
      <c r="CN150" s="5708"/>
      <c r="CO150" s="5708"/>
      <c r="CP150" s="5708"/>
      <c r="CQ150" s="5708"/>
      <c r="CR150" s="5708"/>
      <c r="CS150" s="5708"/>
      <c r="CT150" s="5708"/>
      <c r="CU150" s="5708"/>
      <c r="CV150" s="5708"/>
      <c r="CW150" s="3973"/>
      <c r="CX150" s="3973"/>
      <c r="CY150" s="3973"/>
      <c r="CZ150" s="3973"/>
      <c r="DA150" s="3973"/>
      <c r="DB150" s="3973"/>
      <c r="DC150" s="3973"/>
      <c r="DD150" s="3973"/>
      <c r="DE150" s="3973"/>
    </row>
    <row r="151" spans="1:135" ht="6.75" customHeight="1">
      <c r="A151" s="4001"/>
      <c r="B151" s="4001"/>
      <c r="C151" s="4001"/>
      <c r="D151" s="4001"/>
      <c r="E151" s="4001"/>
      <c r="F151" s="4001"/>
      <c r="G151" s="4001"/>
      <c r="H151" s="4005"/>
      <c r="I151" s="4001"/>
      <c r="J151" s="4001"/>
      <c r="K151" s="4001"/>
      <c r="L151" s="4001"/>
      <c r="M151" s="4001"/>
      <c r="N151" s="4001"/>
      <c r="O151" s="4001"/>
      <c r="P151" s="4001"/>
      <c r="Q151" s="4001"/>
      <c r="R151" s="4001"/>
      <c r="S151" s="4005"/>
      <c r="T151" s="4009"/>
      <c r="U151" s="4005"/>
      <c r="V151" s="4005"/>
      <c r="W151" s="3395"/>
      <c r="X151" s="3395"/>
      <c r="Y151" s="3395"/>
      <c r="Z151" s="3395"/>
      <c r="AA151" s="3395"/>
      <c r="AB151" s="3395"/>
      <c r="AC151" s="3395"/>
      <c r="AD151" s="3395"/>
      <c r="AE151" s="3395"/>
      <c r="AF151" s="3395"/>
      <c r="AG151" s="4005"/>
      <c r="AH151" s="4005"/>
      <c r="AI151" s="4005"/>
      <c r="AJ151" s="4044"/>
      <c r="AK151" s="4009"/>
      <c r="AL151" s="4005"/>
      <c r="AM151" s="4005"/>
      <c r="AN151" s="5714"/>
      <c r="AO151" s="5714"/>
      <c r="AP151" s="5714"/>
      <c r="AQ151" s="5714"/>
      <c r="AR151" s="5714"/>
      <c r="AS151" s="5714"/>
      <c r="AT151" s="5714"/>
      <c r="AU151" s="5714"/>
      <c r="AV151" s="5715"/>
      <c r="AW151" s="5715"/>
      <c r="AX151" s="3974"/>
      <c r="AY151" s="4005"/>
      <c r="AZ151" s="4005"/>
      <c r="BA151" s="4005"/>
      <c r="BB151" s="4044"/>
      <c r="BC151" s="4005"/>
      <c r="BD151" s="5708"/>
      <c r="BE151" s="5708"/>
      <c r="BF151" s="5708"/>
      <c r="BG151" s="5708"/>
      <c r="BH151" s="5708"/>
      <c r="BI151" s="5708"/>
      <c r="BJ151" s="5708"/>
      <c r="BK151" s="5708"/>
      <c r="BL151" s="3972"/>
      <c r="BM151" s="5708"/>
      <c r="BN151" s="5708"/>
      <c r="BO151" s="5708"/>
      <c r="BP151" s="5708"/>
      <c r="BQ151" s="5708"/>
      <c r="BR151" s="5708"/>
      <c r="BS151" s="5708"/>
      <c r="BT151" s="5708"/>
      <c r="BU151" s="5708"/>
      <c r="BV151" s="5708"/>
      <c r="BW151" s="5708"/>
      <c r="BX151" s="5708"/>
      <c r="BY151" s="5708"/>
      <c r="BZ151" s="5708"/>
      <c r="CA151" s="5708"/>
      <c r="CB151" s="5708"/>
      <c r="CC151" s="5708"/>
      <c r="CD151" s="5708"/>
      <c r="CE151" s="5708"/>
      <c r="CF151" s="5708"/>
      <c r="CG151" s="5708"/>
      <c r="CH151" s="5708"/>
      <c r="CI151" s="5708"/>
      <c r="CJ151" s="5708"/>
      <c r="CK151" s="5708"/>
      <c r="CL151" s="5708"/>
      <c r="CM151" s="5708"/>
      <c r="CN151" s="5708"/>
      <c r="CO151" s="5708"/>
      <c r="CP151" s="5708"/>
      <c r="CQ151" s="5708"/>
      <c r="CR151" s="5708"/>
      <c r="CS151" s="5708"/>
      <c r="CT151" s="5708"/>
      <c r="CU151" s="5708"/>
      <c r="CV151" s="5708"/>
      <c r="CW151" s="3973"/>
      <c r="CX151" s="3973"/>
      <c r="CY151" s="3973"/>
      <c r="CZ151" s="3973"/>
      <c r="DA151" s="3973"/>
      <c r="DB151" s="3973"/>
      <c r="DC151" s="3973"/>
      <c r="DD151" s="3973"/>
      <c r="DE151" s="3973"/>
    </row>
    <row r="152" spans="1:135" ht="6.75" customHeight="1">
      <c r="A152" s="4001"/>
      <c r="B152" s="4001"/>
      <c r="C152" s="4001"/>
      <c r="D152" s="4001"/>
      <c r="E152" s="4001"/>
      <c r="F152" s="4001"/>
      <c r="G152" s="4001"/>
      <c r="H152" s="4005"/>
      <c r="I152" s="4001"/>
      <c r="J152" s="4001"/>
      <c r="K152" s="4001"/>
      <c r="L152" s="4001"/>
      <c r="M152" s="4001"/>
      <c r="N152" s="4001"/>
      <c r="O152" s="4001"/>
      <c r="P152" s="4001"/>
      <c r="Q152" s="4001"/>
      <c r="R152" s="4001"/>
      <c r="S152" s="4005"/>
      <c r="T152" s="4009"/>
      <c r="U152" s="4005"/>
      <c r="V152" s="4001"/>
      <c r="W152" s="3969"/>
      <c r="X152" s="3969"/>
      <c r="Y152" s="3969"/>
      <c r="Z152" s="3969"/>
      <c r="AA152" s="3969"/>
      <c r="AB152" s="3969"/>
      <c r="AC152" s="3969"/>
      <c r="AD152" s="3969"/>
      <c r="AE152" s="3969"/>
      <c r="AF152" s="4005"/>
      <c r="AG152" s="4005"/>
      <c r="AH152" s="4005"/>
      <c r="AI152" s="4005"/>
      <c r="AJ152" s="4052"/>
      <c r="AK152" s="4009"/>
      <c r="AL152" s="4005"/>
      <c r="AM152" s="4005"/>
      <c r="AN152" s="3970"/>
      <c r="AO152" s="3970"/>
      <c r="AP152" s="3970"/>
      <c r="AQ152" s="3970"/>
      <c r="AR152" s="3970"/>
      <c r="AS152" s="3970"/>
      <c r="AT152" s="3970"/>
      <c r="AU152" s="4005"/>
      <c r="AV152" s="4005"/>
      <c r="AW152" s="4005"/>
      <c r="AX152" s="4005"/>
      <c r="AY152" s="4005"/>
      <c r="AZ152" s="4005"/>
      <c r="BA152" s="4005"/>
      <c r="BB152" s="4044"/>
      <c r="BC152" s="4005"/>
      <c r="BD152" s="4001"/>
      <c r="BE152" s="3969"/>
      <c r="BF152" s="3969"/>
      <c r="BG152" s="3969"/>
      <c r="BH152" s="3969"/>
      <c r="BI152" s="3969"/>
      <c r="BJ152" s="3969"/>
      <c r="BK152" s="3969"/>
      <c r="BL152" s="3969"/>
      <c r="BM152" s="3969"/>
      <c r="BN152" s="3969"/>
      <c r="BO152" s="3969"/>
      <c r="BP152" s="3969"/>
      <c r="BQ152" s="4001"/>
      <c r="BR152" s="3969"/>
      <c r="BS152" s="3969"/>
      <c r="BT152" s="3969"/>
      <c r="BU152" s="3969"/>
      <c r="BV152" s="3969"/>
      <c r="BW152" s="3969"/>
      <c r="BX152" s="3969"/>
      <c r="BY152" s="3969"/>
      <c r="BZ152" s="3969"/>
      <c r="CA152" s="4001"/>
      <c r="CB152" s="4001"/>
      <c r="CC152" s="4001"/>
      <c r="CD152" s="4001"/>
      <c r="CE152" s="4001"/>
      <c r="CF152" s="4001"/>
      <c r="CG152" s="4001"/>
      <c r="CH152" s="4001"/>
      <c r="CI152" s="4001"/>
      <c r="CJ152" s="4001"/>
      <c r="CK152" s="4001"/>
      <c r="CL152" s="4001"/>
      <c r="CM152" s="4001"/>
      <c r="CN152" s="4001"/>
      <c r="CO152" s="4001"/>
      <c r="CP152" s="4001"/>
      <c r="CQ152" s="4001"/>
      <c r="CR152" s="4001"/>
      <c r="CS152" s="4001"/>
      <c r="CT152" s="4001"/>
      <c r="CU152" s="4001"/>
      <c r="CV152" s="4001"/>
      <c r="CW152" s="4001"/>
      <c r="CX152" s="4001"/>
      <c r="CY152" s="4001"/>
      <c r="CZ152" s="4001"/>
      <c r="DA152" s="3970"/>
      <c r="DB152" s="3969"/>
      <c r="DC152" s="3969"/>
      <c r="DD152" s="3969"/>
      <c r="DE152" s="3969"/>
    </row>
    <row r="153" spans="1:135" ht="6.75" customHeight="1">
      <c r="A153" s="4001"/>
      <c r="B153" s="4001"/>
      <c r="C153" s="4001"/>
      <c r="D153" s="4001"/>
      <c r="E153" s="4001"/>
      <c r="F153" s="4001"/>
      <c r="G153" s="4001"/>
      <c r="H153" s="4005"/>
      <c r="I153" s="4001"/>
      <c r="J153" s="4001"/>
      <c r="K153" s="4001"/>
      <c r="L153" s="4001"/>
      <c r="M153" s="4001"/>
      <c r="N153" s="4001"/>
      <c r="O153" s="4001"/>
      <c r="P153" s="4001"/>
      <c r="Q153" s="4001"/>
      <c r="R153" s="4001"/>
      <c r="S153" s="4005"/>
      <c r="T153" s="4009"/>
      <c r="U153" s="4005"/>
      <c r="V153" s="4001"/>
      <c r="W153" s="3969"/>
      <c r="X153" s="3969"/>
      <c r="Y153" s="3969"/>
      <c r="Z153" s="3969"/>
      <c r="AA153" s="3969"/>
      <c r="AB153" s="3969"/>
      <c r="AC153" s="3969"/>
      <c r="AD153" s="3969"/>
      <c r="AE153" s="3969"/>
      <c r="AF153" s="4005"/>
      <c r="AG153" s="4005"/>
      <c r="AH153" s="4005"/>
      <c r="AI153" s="4005"/>
      <c r="AJ153" s="4052"/>
      <c r="AK153" s="4009"/>
      <c r="AL153" s="4005"/>
      <c r="AM153" s="4005"/>
      <c r="AN153" s="3970"/>
      <c r="AO153" s="3970"/>
      <c r="AP153" s="3970"/>
      <c r="AQ153" s="3970"/>
      <c r="AR153" s="3970"/>
      <c r="AS153" s="3970"/>
      <c r="AT153" s="3970"/>
      <c r="AU153" s="4005"/>
      <c r="AV153" s="4005"/>
      <c r="AW153" s="4005"/>
      <c r="AX153" s="4005"/>
      <c r="AY153" s="4005"/>
      <c r="AZ153" s="4005"/>
      <c r="BA153" s="4005"/>
      <c r="BB153" s="4041"/>
      <c r="BC153" s="4005"/>
      <c r="BD153" s="5702" t="s">
        <v>
9477</v>
      </c>
      <c r="BE153" s="5703"/>
      <c r="BF153" s="5703"/>
      <c r="BG153" s="5703"/>
      <c r="BH153" s="5703"/>
      <c r="BI153" s="5703"/>
      <c r="BJ153" s="5703"/>
      <c r="BK153" s="5703"/>
      <c r="BL153" s="5703"/>
      <c r="BM153" s="5703"/>
      <c r="BN153" s="5703"/>
      <c r="BO153" s="5703"/>
      <c r="BP153" s="5703"/>
      <c r="BQ153" s="5703"/>
      <c r="BR153" s="5703"/>
      <c r="BS153" s="5703"/>
      <c r="BT153" s="5703"/>
      <c r="BU153" s="5703"/>
      <c r="BV153" s="5703"/>
      <c r="BW153" s="5703"/>
      <c r="BX153" s="5703"/>
      <c r="BY153" s="5703"/>
      <c r="BZ153" s="5703"/>
      <c r="CA153" s="5703"/>
      <c r="CB153" s="5703"/>
      <c r="CC153" s="5703"/>
      <c r="CD153" s="5703"/>
      <c r="CE153" s="5703"/>
      <c r="CF153" s="5703"/>
      <c r="CG153" s="5703"/>
      <c r="CH153" s="5703"/>
      <c r="CI153" s="5703"/>
      <c r="CJ153" s="5703"/>
      <c r="CK153" s="5703"/>
      <c r="CL153" s="5703"/>
      <c r="CM153" s="5703"/>
      <c r="CN153" s="5703"/>
      <c r="CO153" s="5703"/>
      <c r="CP153" s="5703"/>
      <c r="CQ153" s="5703"/>
      <c r="CR153" s="5703"/>
      <c r="CS153" s="5703"/>
      <c r="CT153" s="5703"/>
      <c r="CU153" s="5703"/>
      <c r="CV153" s="5703"/>
      <c r="CW153" s="5703"/>
      <c r="CX153" s="5703"/>
      <c r="CY153" s="5703"/>
      <c r="CZ153" s="5703"/>
      <c r="DA153" s="5703"/>
      <c r="DB153" s="5703"/>
      <c r="DC153" s="3969"/>
      <c r="DD153" s="3969"/>
      <c r="DE153" s="3969"/>
    </row>
    <row r="154" spans="1:135" ht="6.75" customHeight="1">
      <c r="A154" s="4001"/>
      <c r="B154" s="4001"/>
      <c r="C154" s="4001"/>
      <c r="D154" s="4001"/>
      <c r="E154" s="4001"/>
      <c r="F154" s="4001"/>
      <c r="G154" s="4001"/>
      <c r="H154" s="4005"/>
      <c r="I154" s="4001"/>
      <c r="J154" s="4001"/>
      <c r="K154" s="4001"/>
      <c r="L154" s="4001"/>
      <c r="M154" s="4001"/>
      <c r="N154" s="4001"/>
      <c r="O154" s="4001"/>
      <c r="P154" s="4001"/>
      <c r="Q154" s="4001"/>
      <c r="R154" s="4001"/>
      <c r="S154" s="4005"/>
      <c r="T154" s="4009"/>
      <c r="U154" s="4005"/>
      <c r="V154" s="4001"/>
      <c r="W154" s="3969"/>
      <c r="X154" s="3969"/>
      <c r="Y154" s="3969"/>
      <c r="Z154" s="3969"/>
      <c r="AA154" s="3969"/>
      <c r="AB154" s="3969"/>
      <c r="AC154" s="3969"/>
      <c r="AD154" s="3969"/>
      <c r="AE154" s="3969"/>
      <c r="AF154" s="4005"/>
      <c r="AG154" s="4005"/>
      <c r="AH154" s="4005"/>
      <c r="AI154" s="4005"/>
      <c r="AJ154" s="4052"/>
      <c r="AK154" s="4009"/>
      <c r="AL154" s="4005"/>
      <c r="AM154" s="4005"/>
      <c r="AN154" s="3970"/>
      <c r="AO154" s="3970"/>
      <c r="AP154" s="3970"/>
      <c r="AQ154" s="3970"/>
      <c r="AR154" s="3970"/>
      <c r="AS154" s="3970"/>
      <c r="AT154" s="3970"/>
      <c r="AU154" s="4005"/>
      <c r="AV154" s="4005"/>
      <c r="AW154" s="4005"/>
      <c r="AX154" s="4005"/>
      <c r="AY154" s="4005"/>
      <c r="AZ154" s="4005"/>
      <c r="BA154" s="4005"/>
      <c r="BB154" s="4005"/>
      <c r="BC154" s="4005"/>
      <c r="BD154" s="5703"/>
      <c r="BE154" s="5703"/>
      <c r="BF154" s="5703"/>
      <c r="BG154" s="5703"/>
      <c r="BH154" s="5703"/>
      <c r="BI154" s="5703"/>
      <c r="BJ154" s="5703"/>
      <c r="BK154" s="5703"/>
      <c r="BL154" s="5703"/>
      <c r="BM154" s="5703"/>
      <c r="BN154" s="5703"/>
      <c r="BO154" s="5703"/>
      <c r="BP154" s="5703"/>
      <c r="BQ154" s="5703"/>
      <c r="BR154" s="5703"/>
      <c r="BS154" s="5703"/>
      <c r="BT154" s="5703"/>
      <c r="BU154" s="5703"/>
      <c r="BV154" s="5703"/>
      <c r="BW154" s="5703"/>
      <c r="BX154" s="5703"/>
      <c r="BY154" s="5703"/>
      <c r="BZ154" s="5703"/>
      <c r="CA154" s="5703"/>
      <c r="CB154" s="5703"/>
      <c r="CC154" s="5703"/>
      <c r="CD154" s="5703"/>
      <c r="CE154" s="5703"/>
      <c r="CF154" s="5703"/>
      <c r="CG154" s="5703"/>
      <c r="CH154" s="5703"/>
      <c r="CI154" s="5703"/>
      <c r="CJ154" s="5703"/>
      <c r="CK154" s="5703"/>
      <c r="CL154" s="5703"/>
      <c r="CM154" s="5703"/>
      <c r="CN154" s="5703"/>
      <c r="CO154" s="5703"/>
      <c r="CP154" s="5703"/>
      <c r="CQ154" s="5703"/>
      <c r="CR154" s="5703"/>
      <c r="CS154" s="5703"/>
      <c r="CT154" s="5703"/>
      <c r="CU154" s="5703"/>
      <c r="CV154" s="5703"/>
      <c r="CW154" s="5703"/>
      <c r="CX154" s="5703"/>
      <c r="CY154" s="5703"/>
      <c r="CZ154" s="5703"/>
      <c r="DA154" s="5703"/>
      <c r="DB154" s="5703"/>
      <c r="DC154" s="3969"/>
      <c r="DD154" s="3969"/>
      <c r="DE154" s="3969"/>
    </row>
    <row r="155" spans="1:135" ht="6.75" customHeight="1">
      <c r="A155" s="4001"/>
      <c r="B155" s="4001"/>
      <c r="C155" s="4001"/>
      <c r="D155" s="4001"/>
      <c r="E155" s="4001"/>
      <c r="F155" s="4001"/>
      <c r="G155" s="4001"/>
      <c r="H155" s="4005"/>
      <c r="I155" s="4001"/>
      <c r="J155" s="4001"/>
      <c r="K155" s="4001"/>
      <c r="L155" s="4001"/>
      <c r="M155" s="4001"/>
      <c r="N155" s="4001"/>
      <c r="O155" s="4001"/>
      <c r="P155" s="4001"/>
      <c r="Q155" s="4001"/>
      <c r="R155" s="4001"/>
      <c r="S155" s="4005"/>
      <c r="T155" s="4009"/>
      <c r="U155" s="4005"/>
      <c r="V155" s="4001"/>
      <c r="W155" s="3969"/>
      <c r="X155" s="3969"/>
      <c r="Y155" s="3969"/>
      <c r="Z155" s="3969"/>
      <c r="AA155" s="3969"/>
      <c r="AB155" s="3969"/>
      <c r="AC155" s="3969"/>
      <c r="AD155" s="3969"/>
      <c r="AE155" s="3969"/>
      <c r="AF155" s="4005"/>
      <c r="AG155" s="4005"/>
      <c r="AH155" s="4005"/>
      <c r="AI155" s="4005"/>
      <c r="AJ155" s="4052"/>
      <c r="AK155" s="4009"/>
      <c r="AL155" s="4005"/>
      <c r="AM155" s="4005"/>
      <c r="AN155" s="3970"/>
      <c r="AO155" s="3970"/>
      <c r="AP155" s="3970"/>
      <c r="AQ155" s="3970"/>
      <c r="AR155" s="3970"/>
      <c r="AS155" s="3970"/>
      <c r="AT155" s="3970"/>
      <c r="AU155" s="4005"/>
      <c r="AV155" s="4005"/>
      <c r="AW155" s="4005"/>
      <c r="AX155" s="4005"/>
      <c r="AY155" s="4005"/>
      <c r="AZ155" s="4005"/>
      <c r="BA155" s="4005"/>
      <c r="BB155" s="4005"/>
      <c r="BC155" s="4005"/>
      <c r="BD155" s="4030"/>
      <c r="BE155" s="4030"/>
      <c r="BF155" s="4030"/>
      <c r="BG155" s="4030"/>
      <c r="BH155" s="4030"/>
      <c r="BI155" s="4030"/>
      <c r="BJ155" s="4030"/>
      <c r="BK155" s="4030"/>
      <c r="BL155" s="4030"/>
      <c r="BM155" s="4030"/>
      <c r="BN155" s="4030"/>
      <c r="BO155" s="4030"/>
      <c r="BP155" s="4030"/>
      <c r="BQ155" s="4030"/>
      <c r="BR155" s="4030"/>
      <c r="BS155" s="4030"/>
      <c r="BT155" s="4030"/>
      <c r="BU155" s="4030"/>
      <c r="BV155" s="4030"/>
      <c r="BW155" s="4030"/>
      <c r="BX155" s="4030"/>
      <c r="BY155" s="4030"/>
      <c r="BZ155" s="4030"/>
      <c r="CA155" s="4030"/>
      <c r="CB155" s="4030"/>
      <c r="CC155" s="4030"/>
      <c r="CD155" s="4030"/>
      <c r="CE155" s="4030"/>
      <c r="CF155" s="4030"/>
      <c r="CG155" s="4030"/>
      <c r="CH155" s="4030"/>
      <c r="CI155" s="4030"/>
      <c r="CJ155" s="4030"/>
      <c r="CK155" s="4030"/>
      <c r="CL155" s="4030"/>
      <c r="CM155" s="4030"/>
      <c r="CN155" s="4030"/>
      <c r="CO155" s="4030"/>
      <c r="CP155" s="4030"/>
      <c r="CQ155" s="4030"/>
      <c r="CR155" s="4030"/>
      <c r="CS155" s="4030"/>
      <c r="CT155" s="4030"/>
      <c r="CU155" s="4030"/>
      <c r="CV155" s="4030"/>
      <c r="CW155" s="4030"/>
      <c r="CX155" s="4030"/>
      <c r="CY155" s="4030"/>
      <c r="CZ155" s="4030"/>
      <c r="DA155" s="4030"/>
      <c r="DB155" s="4030"/>
      <c r="DC155" s="3969"/>
      <c r="DD155" s="3969"/>
      <c r="DE155" s="3969"/>
    </row>
    <row r="156" spans="1:135" ht="6.75" customHeight="1">
      <c r="A156" s="4001"/>
      <c r="B156" s="4001"/>
      <c r="C156" s="4001"/>
      <c r="D156" s="4001"/>
      <c r="E156" s="4001"/>
      <c r="F156" s="4001"/>
      <c r="G156" s="4001"/>
      <c r="H156" s="4005"/>
      <c r="I156" s="4001"/>
      <c r="J156" s="4001"/>
      <c r="K156" s="4001"/>
      <c r="L156" s="4001"/>
      <c r="M156" s="4001"/>
      <c r="N156" s="4001"/>
      <c r="O156" s="4001"/>
      <c r="P156" s="4001"/>
      <c r="Q156" s="4001"/>
      <c r="R156" s="4001"/>
      <c r="S156" s="4005"/>
      <c r="T156" s="4009"/>
      <c r="U156" s="4005"/>
      <c r="V156" s="4001"/>
      <c r="W156" s="3969"/>
      <c r="X156" s="3969"/>
      <c r="Y156" s="3969"/>
      <c r="Z156" s="3969"/>
      <c r="AA156" s="3969"/>
      <c r="AB156" s="3969"/>
      <c r="AC156" s="3969"/>
      <c r="AD156" s="3969"/>
      <c r="AE156" s="3969"/>
      <c r="AF156" s="4005"/>
      <c r="AG156" s="4005"/>
      <c r="AH156" s="4005"/>
      <c r="AI156" s="4005"/>
      <c r="AJ156" s="4052"/>
      <c r="AK156" s="4009"/>
      <c r="AL156" s="4005"/>
      <c r="AM156" s="4005"/>
      <c r="AN156" s="5700" t="s">
        <v>
6732</v>
      </c>
      <c r="AO156" s="5700"/>
      <c r="AP156" s="5700"/>
      <c r="AQ156" s="5700"/>
      <c r="AR156" s="5700"/>
      <c r="AS156" s="5700"/>
      <c r="AT156" s="5700"/>
      <c r="AU156" s="5700"/>
      <c r="AV156" s="5700"/>
      <c r="AW156" s="5700"/>
      <c r="AX156" s="5700"/>
      <c r="AY156" s="5700"/>
      <c r="AZ156" s="5700"/>
      <c r="BA156" s="5700"/>
      <c r="BB156" s="5700"/>
      <c r="BC156" s="5700"/>
      <c r="BD156" s="5700"/>
      <c r="BE156" s="5700"/>
      <c r="BF156" s="5700"/>
      <c r="BG156" s="5700"/>
      <c r="BH156" s="5700"/>
      <c r="BI156" s="5700"/>
      <c r="BJ156" s="5700"/>
      <c r="BK156" s="5700"/>
      <c r="BL156" s="5700"/>
      <c r="BM156" s="4030"/>
      <c r="BN156" s="4030"/>
      <c r="BO156" s="4030"/>
      <c r="BP156" s="4030"/>
      <c r="BQ156" s="4030"/>
      <c r="BR156" s="4030"/>
      <c r="BS156" s="4030"/>
      <c r="BT156" s="4030"/>
      <c r="BU156" s="4030"/>
      <c r="BV156" s="4030"/>
      <c r="BW156" s="4030"/>
      <c r="BX156" s="4030"/>
      <c r="BY156" s="4030"/>
      <c r="BZ156" s="4030"/>
      <c r="CA156" s="4030"/>
      <c r="CB156" s="4030"/>
      <c r="CC156" s="4030"/>
      <c r="CD156" s="4030"/>
      <c r="CE156" s="4030"/>
      <c r="CF156" s="4030"/>
      <c r="CG156" s="4030"/>
      <c r="CH156" s="4030"/>
      <c r="CI156" s="4030"/>
      <c r="CJ156" s="4030"/>
      <c r="CK156" s="4030"/>
      <c r="CL156" s="4030"/>
      <c r="CM156" s="4030"/>
      <c r="CN156" s="4030"/>
      <c r="CO156" s="4030"/>
      <c r="CP156" s="4030"/>
      <c r="CQ156" s="4030"/>
      <c r="CR156" s="4030"/>
      <c r="CS156" s="4030"/>
      <c r="CT156" s="4030"/>
      <c r="CU156" s="4030"/>
      <c r="CV156" s="4030"/>
      <c r="CW156" s="4030"/>
      <c r="CX156" s="4030"/>
      <c r="CY156" s="4030"/>
      <c r="CZ156" s="4030"/>
      <c r="DA156" s="4030"/>
      <c r="DB156" s="4030"/>
      <c r="DC156" s="3969"/>
      <c r="DD156" s="3969"/>
      <c r="DE156" s="3969"/>
    </row>
    <row r="157" spans="1:135" ht="6.75" customHeight="1">
      <c r="A157" s="4001"/>
      <c r="B157" s="4001"/>
      <c r="C157" s="4001"/>
      <c r="D157" s="4001"/>
      <c r="E157" s="4001"/>
      <c r="F157" s="4001"/>
      <c r="G157" s="4001"/>
      <c r="H157" s="4005"/>
      <c r="I157" s="4001"/>
      <c r="J157" s="4001"/>
      <c r="K157" s="4001"/>
      <c r="L157" s="4001"/>
      <c r="M157" s="4001"/>
      <c r="N157" s="4001"/>
      <c r="O157" s="4001"/>
      <c r="P157" s="4001"/>
      <c r="Q157" s="4001"/>
      <c r="R157" s="4001"/>
      <c r="S157" s="4005"/>
      <c r="T157" s="4009"/>
      <c r="U157" s="4005"/>
      <c r="V157" s="4001"/>
      <c r="W157" s="3969"/>
      <c r="X157" s="3969"/>
      <c r="Y157" s="3969"/>
      <c r="Z157" s="3969"/>
      <c r="AA157" s="3969"/>
      <c r="AB157" s="3969"/>
      <c r="AC157" s="3969"/>
      <c r="AD157" s="3969"/>
      <c r="AE157" s="3969"/>
      <c r="AF157" s="4005"/>
      <c r="AG157" s="4005"/>
      <c r="AH157" s="4005"/>
      <c r="AI157" s="4005"/>
      <c r="AJ157" s="4052"/>
      <c r="AK157" s="4010"/>
      <c r="AL157" s="4008"/>
      <c r="AM157" s="4005"/>
      <c r="AN157" s="5700"/>
      <c r="AO157" s="5700"/>
      <c r="AP157" s="5700"/>
      <c r="AQ157" s="5700"/>
      <c r="AR157" s="5700"/>
      <c r="AS157" s="5700"/>
      <c r="AT157" s="5700"/>
      <c r="AU157" s="5700"/>
      <c r="AV157" s="5700"/>
      <c r="AW157" s="5700"/>
      <c r="AX157" s="5700"/>
      <c r="AY157" s="5700"/>
      <c r="AZ157" s="5700"/>
      <c r="BA157" s="5700"/>
      <c r="BB157" s="5700"/>
      <c r="BC157" s="5700"/>
      <c r="BD157" s="5700"/>
      <c r="BE157" s="5700"/>
      <c r="BF157" s="5700"/>
      <c r="BG157" s="5700"/>
      <c r="BH157" s="5700"/>
      <c r="BI157" s="5700"/>
      <c r="BJ157" s="5700"/>
      <c r="BK157" s="5700"/>
      <c r="BL157" s="5700"/>
      <c r="BM157" s="4030"/>
      <c r="BN157" s="4030"/>
      <c r="BO157" s="4030"/>
      <c r="BP157" s="4030"/>
      <c r="BQ157" s="4030"/>
      <c r="BR157" s="4030"/>
      <c r="BS157" s="4030"/>
      <c r="BT157" s="4030"/>
      <c r="BU157" s="4030"/>
      <c r="BV157" s="4030"/>
      <c r="BW157" s="4030"/>
      <c r="BX157" s="4030"/>
      <c r="BY157" s="4030"/>
      <c r="BZ157" s="4030"/>
      <c r="CA157" s="4030"/>
      <c r="CB157" s="4030"/>
      <c r="CC157" s="4030"/>
      <c r="CD157" s="4030"/>
      <c r="CE157" s="4030"/>
      <c r="CF157" s="4030"/>
      <c r="CG157" s="4030"/>
      <c r="CH157" s="4030"/>
      <c r="CI157" s="4030"/>
      <c r="CJ157" s="4030"/>
      <c r="CK157" s="4030"/>
      <c r="CL157" s="4030"/>
      <c r="CM157" s="4030"/>
      <c r="CN157" s="4030"/>
      <c r="CO157" s="4030"/>
      <c r="CP157" s="4030"/>
      <c r="CQ157" s="4030"/>
      <c r="CR157" s="4030"/>
      <c r="CS157" s="4030"/>
      <c r="CT157" s="4030"/>
      <c r="CU157" s="4030"/>
      <c r="CV157" s="4030"/>
      <c r="CW157" s="4030"/>
      <c r="CX157" s="4030"/>
      <c r="CY157" s="4030"/>
      <c r="CZ157" s="4030"/>
      <c r="DA157" s="4030"/>
      <c r="DB157" s="4030"/>
      <c r="DC157" s="3969"/>
      <c r="DD157" s="3969"/>
      <c r="DE157" s="3969"/>
      <c r="DF157" s="3385"/>
      <c r="DG157" s="3385"/>
      <c r="DH157" s="3385"/>
      <c r="DI157" s="3385"/>
      <c r="DJ157" s="3385"/>
      <c r="DK157" s="3385"/>
      <c r="DL157" s="3385"/>
      <c r="DM157" s="3385"/>
      <c r="DN157" s="3385"/>
      <c r="DO157" s="3385"/>
      <c r="DP157" s="3385"/>
      <c r="DQ157" s="3385"/>
      <c r="DR157" s="3385"/>
      <c r="DS157" s="3385"/>
      <c r="DT157" s="3385"/>
      <c r="DU157" s="3385"/>
      <c r="DV157" s="3385"/>
      <c r="DW157" s="3385"/>
      <c r="DX157" s="3385"/>
      <c r="DY157" s="3385"/>
      <c r="DZ157" s="3385"/>
      <c r="EA157" s="3385"/>
      <c r="EB157" s="3385"/>
      <c r="EC157" s="3385"/>
      <c r="ED157" s="3385"/>
      <c r="EE157" s="3385"/>
    </row>
    <row r="158" spans="1:135" ht="6.75" customHeight="1">
      <c r="A158" s="4001"/>
      <c r="B158" s="4001"/>
      <c r="C158" s="4001"/>
      <c r="D158" s="4001"/>
      <c r="E158" s="4001"/>
      <c r="F158" s="4001"/>
      <c r="G158" s="4001"/>
      <c r="H158" s="4005"/>
      <c r="I158" s="4001"/>
      <c r="J158" s="4001"/>
      <c r="K158" s="4001"/>
      <c r="L158" s="4001"/>
      <c r="M158" s="4001"/>
      <c r="N158" s="4001"/>
      <c r="O158" s="4001"/>
      <c r="P158" s="4001"/>
      <c r="Q158" s="4001"/>
      <c r="R158" s="4001"/>
      <c r="S158" s="4005"/>
      <c r="T158" s="4009"/>
      <c r="U158" s="4001"/>
      <c r="V158" s="4001"/>
      <c r="W158" s="4001"/>
      <c r="X158" s="4001"/>
      <c r="Y158" s="4001"/>
      <c r="Z158" s="4001"/>
      <c r="AA158" s="4001"/>
      <c r="AB158" s="4001"/>
      <c r="AC158" s="4001"/>
      <c r="AD158" s="4001"/>
      <c r="AE158" s="4001"/>
      <c r="AF158" s="3396"/>
      <c r="AG158" s="4005"/>
      <c r="AH158" s="4005"/>
      <c r="AI158" s="4005"/>
      <c r="AJ158" s="4052"/>
      <c r="AK158" s="4009"/>
      <c r="AL158" s="4005"/>
      <c r="AM158" s="4005"/>
      <c r="AN158" s="3970"/>
      <c r="AO158" s="3970"/>
      <c r="AP158" s="3970"/>
      <c r="AQ158" s="3970"/>
      <c r="AR158" s="3970"/>
      <c r="AS158" s="3970"/>
      <c r="AT158" s="3970"/>
      <c r="AU158" s="3970"/>
      <c r="AV158" s="3970"/>
      <c r="AW158" s="4005"/>
      <c r="AX158" s="4005"/>
      <c r="AY158" s="4005"/>
      <c r="AZ158" s="4005"/>
      <c r="BA158" s="4005"/>
      <c r="BB158" s="4005"/>
      <c r="BC158" s="4005"/>
      <c r="BD158" s="3970"/>
      <c r="BE158" s="3970"/>
      <c r="BF158" s="3970"/>
      <c r="BG158" s="3970"/>
      <c r="BH158" s="3970"/>
      <c r="BI158" s="3970"/>
      <c r="BJ158" s="3970"/>
      <c r="BK158" s="3970"/>
      <c r="BL158" s="3970"/>
      <c r="BM158" s="3970"/>
      <c r="BN158" s="3970"/>
      <c r="BO158" s="3970"/>
      <c r="BP158" s="3970"/>
      <c r="BQ158" s="3970"/>
      <c r="BR158" s="3970"/>
      <c r="BS158" s="3970"/>
      <c r="BT158" s="3970"/>
      <c r="BU158" s="3970"/>
      <c r="BV158" s="3970"/>
      <c r="BW158" s="3970"/>
      <c r="BX158" s="3970"/>
      <c r="BY158" s="3970"/>
      <c r="BZ158" s="3970"/>
      <c r="CA158" s="3970"/>
      <c r="CB158" s="3970"/>
      <c r="CC158" s="3970"/>
      <c r="CD158" s="3970"/>
      <c r="CE158" s="3970"/>
      <c r="CF158" s="3970"/>
      <c r="CG158" s="3970"/>
      <c r="CH158" s="3970"/>
      <c r="CI158" s="3970"/>
      <c r="CJ158" s="3970"/>
      <c r="CK158" s="3970"/>
      <c r="CL158" s="3970"/>
      <c r="CM158" s="3970"/>
      <c r="CN158" s="3970"/>
      <c r="CO158" s="3970"/>
      <c r="CP158" s="3970"/>
      <c r="CQ158" s="3970"/>
      <c r="CR158" s="3970"/>
      <c r="CS158" s="3970"/>
      <c r="CT158" s="3970"/>
      <c r="CU158" s="3970"/>
      <c r="CV158" s="3970"/>
      <c r="CW158" s="3970"/>
      <c r="CX158" s="3970"/>
      <c r="CY158" s="3970"/>
      <c r="CZ158" s="3970"/>
      <c r="DA158" s="3970"/>
      <c r="DB158" s="3970"/>
      <c r="DC158" s="3970"/>
      <c r="DD158" s="3970"/>
      <c r="DE158" s="3970"/>
      <c r="DF158" s="3385"/>
      <c r="DG158" s="3385"/>
      <c r="DH158" s="3385"/>
      <c r="DI158" s="3385"/>
      <c r="DJ158" s="3385"/>
      <c r="DK158" s="3385"/>
      <c r="DL158" s="3385"/>
      <c r="DM158" s="3385"/>
      <c r="DN158" s="3385"/>
      <c r="DO158" s="3385"/>
      <c r="DP158" s="3385"/>
      <c r="DQ158" s="3385"/>
      <c r="DR158" s="3385"/>
      <c r="DS158" s="3385"/>
      <c r="DT158" s="3385"/>
      <c r="DU158" s="3385"/>
      <c r="DV158" s="3385"/>
      <c r="DW158" s="3385"/>
      <c r="DX158" s="3385"/>
      <c r="DY158" s="3385"/>
      <c r="DZ158" s="3385"/>
      <c r="EA158" s="3385"/>
      <c r="EB158" s="3385"/>
      <c r="EC158" s="3385"/>
      <c r="ED158" s="3385"/>
      <c r="EE158" s="3385"/>
    </row>
    <row r="159" spans="1:135" ht="6.75" customHeight="1">
      <c r="A159" s="4001"/>
      <c r="B159" s="4001"/>
      <c r="C159" s="4001"/>
      <c r="D159" s="4001"/>
      <c r="E159" s="4001"/>
      <c r="F159" s="4001"/>
      <c r="G159" s="4001"/>
      <c r="H159" s="4005"/>
      <c r="I159" s="4001"/>
      <c r="J159" s="4001"/>
      <c r="K159" s="4001"/>
      <c r="L159" s="4001"/>
      <c r="M159" s="4001"/>
      <c r="N159" s="4001"/>
      <c r="O159" s="4001"/>
      <c r="P159" s="4001"/>
      <c r="Q159" s="4001"/>
      <c r="R159" s="4001"/>
      <c r="S159" s="4005"/>
      <c r="T159" s="4009"/>
      <c r="U159" s="4001"/>
      <c r="V159" s="4001"/>
      <c r="W159" s="4001"/>
      <c r="X159" s="4001"/>
      <c r="Y159" s="4001"/>
      <c r="Z159" s="4001"/>
      <c r="AA159" s="4001"/>
      <c r="AB159" s="4001"/>
      <c r="AC159" s="4001"/>
      <c r="AD159" s="4001"/>
      <c r="AE159" s="4001"/>
      <c r="AF159" s="3396"/>
      <c r="AG159" s="4005"/>
      <c r="AH159" s="4005"/>
      <c r="AI159" s="4005"/>
      <c r="AJ159" s="4052"/>
      <c r="AK159" s="4015"/>
      <c r="AL159" s="4003"/>
      <c r="AM159" s="4005"/>
      <c r="AN159" s="5702" t="s">
        <v>
6733</v>
      </c>
      <c r="AO159" s="5702"/>
      <c r="AP159" s="5702"/>
      <c r="AQ159" s="5702"/>
      <c r="AR159" s="5702"/>
      <c r="AS159" s="5702"/>
      <c r="AT159" s="5702"/>
      <c r="AU159" s="5702"/>
      <c r="AV159" s="5701"/>
      <c r="AW159" s="5701"/>
      <c r="AX159" s="5701"/>
      <c r="AY159" s="5701"/>
      <c r="AZ159" s="5701"/>
      <c r="BA159" s="4005"/>
      <c r="BB159" s="4005"/>
      <c r="BC159" s="4005"/>
      <c r="BD159" s="5702" t="s">
        <v>
6734</v>
      </c>
      <c r="BE159" s="5702"/>
      <c r="BF159" s="5702"/>
      <c r="BG159" s="5702"/>
      <c r="BH159" s="5702"/>
      <c r="BI159" s="5702"/>
      <c r="BJ159" s="5702"/>
      <c r="BK159" s="5702"/>
      <c r="BL159" s="5702"/>
      <c r="BM159" s="5702"/>
      <c r="BN159" s="5702"/>
      <c r="BO159" s="5702"/>
      <c r="BP159" s="5702"/>
      <c r="BQ159" s="5702"/>
      <c r="BR159" s="5702"/>
      <c r="BS159" s="5702"/>
      <c r="BT159" s="5702"/>
      <c r="BU159" s="5702"/>
      <c r="BV159" s="5702"/>
      <c r="BW159" s="5702"/>
      <c r="BX159" s="5702"/>
      <c r="BY159" s="5702"/>
      <c r="BZ159" s="5702"/>
      <c r="CA159" s="5702"/>
      <c r="CB159" s="5702"/>
      <c r="CC159" s="5702"/>
      <c r="CD159" s="5702"/>
      <c r="CE159" s="5702"/>
      <c r="CF159" s="5702"/>
      <c r="CG159" s="5702"/>
      <c r="CH159" s="5702"/>
      <c r="CI159" s="5702"/>
      <c r="CJ159" s="5702"/>
      <c r="CK159" s="5702"/>
      <c r="CL159" s="5702"/>
      <c r="CM159" s="5702"/>
      <c r="CN159" s="5702"/>
      <c r="CO159" s="5702"/>
      <c r="CP159" s="5702"/>
      <c r="CQ159" s="5702"/>
      <c r="CR159" s="5702"/>
      <c r="CS159" s="5702"/>
      <c r="CT159" s="5702"/>
      <c r="CU159" s="5702"/>
      <c r="CV159" s="5702"/>
      <c r="CW159" s="5702"/>
      <c r="CX159" s="5702"/>
      <c r="CY159" s="5702"/>
      <c r="CZ159" s="5701"/>
      <c r="DA159" s="5701"/>
      <c r="DB159" s="5701"/>
      <c r="DC159" s="3970"/>
      <c r="DD159" s="3970"/>
      <c r="DE159" s="3970"/>
      <c r="DF159" s="3385"/>
      <c r="DG159" s="3385"/>
      <c r="DH159" s="3385"/>
      <c r="DI159" s="3385"/>
      <c r="DJ159" s="3385"/>
      <c r="DK159" s="3385"/>
      <c r="DL159" s="3385"/>
      <c r="DM159" s="3385"/>
      <c r="DN159" s="3385"/>
      <c r="DO159" s="3385"/>
      <c r="DP159" s="3385"/>
      <c r="DQ159" s="3385"/>
      <c r="DR159" s="3385"/>
      <c r="DS159" s="3385"/>
      <c r="DT159" s="3385"/>
      <c r="DU159" s="3385"/>
      <c r="DV159" s="3385"/>
      <c r="DW159" s="3385"/>
      <c r="DX159" s="3385"/>
      <c r="DY159" s="3385"/>
      <c r="DZ159" s="3385"/>
      <c r="EA159" s="3385"/>
      <c r="EB159" s="3385"/>
      <c r="EC159" s="3385"/>
      <c r="ED159" s="3385"/>
      <c r="EE159" s="3385"/>
    </row>
    <row r="160" spans="1:135" ht="6.75" customHeight="1">
      <c r="A160" s="4001"/>
      <c r="B160" s="4001"/>
      <c r="C160" s="4001"/>
      <c r="D160" s="4001"/>
      <c r="E160" s="4001"/>
      <c r="F160" s="4001"/>
      <c r="G160" s="4001"/>
      <c r="H160" s="4005"/>
      <c r="I160" s="4001"/>
      <c r="J160" s="4001"/>
      <c r="K160" s="4001"/>
      <c r="L160" s="4001"/>
      <c r="M160" s="4001"/>
      <c r="N160" s="4001"/>
      <c r="O160" s="4001"/>
      <c r="P160" s="4001"/>
      <c r="Q160" s="4001"/>
      <c r="R160" s="4001"/>
      <c r="S160" s="4005"/>
      <c r="T160" s="4009"/>
      <c r="U160" s="4001"/>
      <c r="V160" s="4001"/>
      <c r="W160" s="4001"/>
      <c r="X160" s="4001"/>
      <c r="Y160" s="4001"/>
      <c r="Z160" s="4001"/>
      <c r="AA160" s="4001"/>
      <c r="AB160" s="4001"/>
      <c r="AC160" s="4001"/>
      <c r="AD160" s="4001"/>
      <c r="AE160" s="4001"/>
      <c r="AF160" s="3396"/>
      <c r="AG160" s="4005"/>
      <c r="AH160" s="4005"/>
      <c r="AI160" s="4005"/>
      <c r="AJ160" s="4052"/>
      <c r="AK160" s="4009"/>
      <c r="AL160" s="4005"/>
      <c r="AM160" s="4005"/>
      <c r="AN160" s="5702"/>
      <c r="AO160" s="5702"/>
      <c r="AP160" s="5702"/>
      <c r="AQ160" s="5702"/>
      <c r="AR160" s="5702"/>
      <c r="AS160" s="5702"/>
      <c r="AT160" s="5702"/>
      <c r="AU160" s="5702"/>
      <c r="AV160" s="5701"/>
      <c r="AW160" s="5701"/>
      <c r="AX160" s="5701"/>
      <c r="AY160" s="5701"/>
      <c r="AZ160" s="5701"/>
      <c r="BA160" s="4008"/>
      <c r="BB160" s="4008"/>
      <c r="BC160" s="4005"/>
      <c r="BD160" s="5702"/>
      <c r="BE160" s="5702"/>
      <c r="BF160" s="5702"/>
      <c r="BG160" s="5702"/>
      <c r="BH160" s="5702"/>
      <c r="BI160" s="5702"/>
      <c r="BJ160" s="5702"/>
      <c r="BK160" s="5702"/>
      <c r="BL160" s="5702"/>
      <c r="BM160" s="5702"/>
      <c r="BN160" s="5702"/>
      <c r="BO160" s="5702"/>
      <c r="BP160" s="5702"/>
      <c r="BQ160" s="5702"/>
      <c r="BR160" s="5702"/>
      <c r="BS160" s="5702"/>
      <c r="BT160" s="5702"/>
      <c r="BU160" s="5702"/>
      <c r="BV160" s="5702"/>
      <c r="BW160" s="5702"/>
      <c r="BX160" s="5702"/>
      <c r="BY160" s="5702"/>
      <c r="BZ160" s="5702"/>
      <c r="CA160" s="5702"/>
      <c r="CB160" s="5702"/>
      <c r="CC160" s="5702"/>
      <c r="CD160" s="5702"/>
      <c r="CE160" s="5702"/>
      <c r="CF160" s="5702"/>
      <c r="CG160" s="5702"/>
      <c r="CH160" s="5702"/>
      <c r="CI160" s="5702"/>
      <c r="CJ160" s="5702"/>
      <c r="CK160" s="5702"/>
      <c r="CL160" s="5702"/>
      <c r="CM160" s="5702"/>
      <c r="CN160" s="5702"/>
      <c r="CO160" s="5702"/>
      <c r="CP160" s="5702"/>
      <c r="CQ160" s="5702"/>
      <c r="CR160" s="5702"/>
      <c r="CS160" s="5702"/>
      <c r="CT160" s="5702"/>
      <c r="CU160" s="5702"/>
      <c r="CV160" s="5702"/>
      <c r="CW160" s="5702"/>
      <c r="CX160" s="5702"/>
      <c r="CY160" s="5702"/>
      <c r="CZ160" s="5701"/>
      <c r="DA160" s="5701"/>
      <c r="DB160" s="5701"/>
      <c r="DC160" s="3970"/>
      <c r="DD160" s="3970"/>
      <c r="DE160" s="3970"/>
      <c r="DF160" s="3385"/>
      <c r="DG160" s="3385"/>
      <c r="DH160" s="3385"/>
      <c r="DI160" s="3385"/>
      <c r="DJ160" s="3385"/>
      <c r="DK160" s="3385"/>
      <c r="DL160" s="3385"/>
      <c r="DM160" s="3385"/>
      <c r="DN160" s="3385"/>
      <c r="DO160" s="3385"/>
      <c r="DP160" s="3385"/>
      <c r="DQ160" s="3385"/>
      <c r="DR160" s="3385"/>
      <c r="DS160" s="3385"/>
      <c r="DT160" s="3385"/>
      <c r="DU160" s="3385"/>
      <c r="DV160" s="3385"/>
      <c r="DW160" s="3385"/>
      <c r="DX160" s="3385"/>
      <c r="DY160" s="3385"/>
      <c r="DZ160" s="3385"/>
      <c r="EA160" s="3385"/>
      <c r="EB160" s="3385"/>
      <c r="EC160" s="3385"/>
      <c r="ED160" s="3385"/>
      <c r="EE160" s="3385"/>
    </row>
    <row r="161" spans="1:135" ht="6.75" customHeight="1">
      <c r="A161" s="4001"/>
      <c r="B161" s="4001"/>
      <c r="C161" s="4001"/>
      <c r="D161" s="4001"/>
      <c r="E161" s="4001"/>
      <c r="F161" s="4001"/>
      <c r="G161" s="4001"/>
      <c r="H161" s="4005"/>
      <c r="I161" s="4001"/>
      <c r="J161" s="4001"/>
      <c r="K161" s="4001"/>
      <c r="L161" s="4001"/>
      <c r="M161" s="4001"/>
      <c r="N161" s="4001"/>
      <c r="O161" s="4001"/>
      <c r="P161" s="4001"/>
      <c r="Q161" s="4001"/>
      <c r="R161" s="4001"/>
      <c r="S161" s="4005"/>
      <c r="T161" s="4009"/>
      <c r="U161" s="4001"/>
      <c r="V161" s="4001"/>
      <c r="W161" s="4001"/>
      <c r="X161" s="4001"/>
      <c r="Y161" s="4001"/>
      <c r="Z161" s="4001"/>
      <c r="AA161" s="4001"/>
      <c r="AB161" s="4001"/>
      <c r="AC161" s="4001"/>
      <c r="AD161" s="4001"/>
      <c r="AE161" s="4001"/>
      <c r="AF161" s="3396"/>
      <c r="AG161" s="4005"/>
      <c r="AH161" s="4005"/>
      <c r="AI161" s="4005"/>
      <c r="AJ161" s="4052"/>
      <c r="AK161" s="4009"/>
      <c r="AL161" s="4005"/>
      <c r="AM161" s="4005"/>
      <c r="AN161" s="3970"/>
      <c r="AO161" s="3970"/>
      <c r="AP161" s="3970"/>
      <c r="AQ161" s="3970"/>
      <c r="AR161" s="3970"/>
      <c r="AS161" s="3970"/>
      <c r="AT161" s="3970"/>
      <c r="AU161" s="3970"/>
      <c r="AV161" s="3969"/>
      <c r="AW161" s="3969"/>
      <c r="AX161" s="3969"/>
      <c r="AY161" s="3969"/>
      <c r="AZ161" s="3969"/>
      <c r="BA161" s="4005"/>
      <c r="BB161" s="4005"/>
      <c r="BC161" s="4005"/>
      <c r="BD161" s="3970"/>
      <c r="BE161" s="3970"/>
      <c r="BF161" s="3970"/>
      <c r="BG161" s="3970"/>
      <c r="BH161" s="3970"/>
      <c r="BI161" s="3970"/>
      <c r="BJ161" s="3970"/>
      <c r="BK161" s="3970"/>
      <c r="BL161" s="3970"/>
      <c r="BM161" s="3970"/>
      <c r="BN161" s="3970"/>
      <c r="BO161" s="3970"/>
      <c r="BP161" s="3970"/>
      <c r="BQ161" s="3970"/>
      <c r="BR161" s="3970"/>
      <c r="BS161" s="3970"/>
      <c r="BT161" s="3970"/>
      <c r="BU161" s="3970"/>
      <c r="BV161" s="3970"/>
      <c r="BW161" s="3970"/>
      <c r="BX161" s="3970"/>
      <c r="BY161" s="3970"/>
      <c r="BZ161" s="3970"/>
      <c r="CA161" s="3970"/>
      <c r="CB161" s="3970"/>
      <c r="CC161" s="3970"/>
      <c r="CD161" s="3970"/>
      <c r="CE161" s="3970"/>
      <c r="CF161" s="3970"/>
      <c r="CG161" s="3970"/>
      <c r="CH161" s="3970"/>
      <c r="CI161" s="3970"/>
      <c r="CJ161" s="3970"/>
      <c r="CK161" s="3970"/>
      <c r="CL161" s="3970"/>
      <c r="CM161" s="3970"/>
      <c r="CN161" s="3970"/>
      <c r="CO161" s="3970"/>
      <c r="CP161" s="3970"/>
      <c r="CQ161" s="3970"/>
      <c r="CR161" s="3970"/>
      <c r="CS161" s="3970"/>
      <c r="CT161" s="3970"/>
      <c r="CU161" s="3970"/>
      <c r="CV161" s="3970"/>
      <c r="CW161" s="3970"/>
      <c r="CX161" s="3970"/>
      <c r="CY161" s="3970"/>
      <c r="CZ161" s="3969"/>
      <c r="DA161" s="3969"/>
      <c r="DB161" s="3969"/>
      <c r="DC161" s="3970"/>
      <c r="DD161" s="3970"/>
      <c r="DE161" s="3970"/>
      <c r="DF161" s="3385"/>
      <c r="DG161" s="3385"/>
      <c r="DH161" s="3385"/>
      <c r="DI161" s="3385"/>
      <c r="DJ161" s="3385"/>
      <c r="DK161" s="3385"/>
      <c r="DL161" s="3385"/>
      <c r="DM161" s="3385"/>
      <c r="DN161" s="3385"/>
      <c r="DO161" s="3385"/>
      <c r="DP161" s="3385"/>
      <c r="DQ161" s="3385"/>
      <c r="DR161" s="3385"/>
      <c r="DS161" s="3385"/>
      <c r="DT161" s="3385"/>
      <c r="DU161" s="3385"/>
      <c r="DV161" s="3385"/>
      <c r="DW161" s="3385"/>
      <c r="DX161" s="3385"/>
      <c r="DY161" s="3385"/>
      <c r="DZ161" s="3385"/>
      <c r="EA161" s="3385"/>
      <c r="EB161" s="3385"/>
      <c r="EC161" s="3385"/>
      <c r="ED161" s="3385"/>
      <c r="EE161" s="3385"/>
    </row>
    <row r="162" spans="1:135" ht="6.75" customHeight="1">
      <c r="A162" s="4001"/>
      <c r="B162" s="4001"/>
      <c r="C162" s="4001"/>
      <c r="D162" s="4001"/>
      <c r="E162" s="4001"/>
      <c r="F162" s="4001"/>
      <c r="G162" s="4001"/>
      <c r="H162" s="4005"/>
      <c r="I162" s="4001"/>
      <c r="J162" s="4001"/>
      <c r="K162" s="4001"/>
      <c r="L162" s="4001"/>
      <c r="M162" s="4001"/>
      <c r="N162" s="4001"/>
      <c r="O162" s="4001"/>
      <c r="P162" s="4001"/>
      <c r="Q162" s="4001"/>
      <c r="R162" s="4001"/>
      <c r="S162" s="4005"/>
      <c r="T162" s="4009"/>
      <c r="U162" s="4001"/>
      <c r="V162" s="4001"/>
      <c r="W162" s="4001"/>
      <c r="X162" s="4001"/>
      <c r="Y162" s="4001"/>
      <c r="Z162" s="4001"/>
      <c r="AA162" s="4001"/>
      <c r="AB162" s="4001"/>
      <c r="AC162" s="4001"/>
      <c r="AD162" s="4001"/>
      <c r="AE162" s="4001"/>
      <c r="AF162" s="3396"/>
      <c r="AG162" s="4005"/>
      <c r="AH162" s="4005"/>
      <c r="AI162" s="4005"/>
      <c r="AJ162" s="4052"/>
      <c r="AK162" s="4009"/>
      <c r="AL162" s="4005"/>
      <c r="AM162" s="4005"/>
      <c r="AN162" s="3970"/>
      <c r="AO162" s="3970"/>
      <c r="AP162" s="3970"/>
      <c r="AQ162" s="3970"/>
      <c r="AR162" s="3970"/>
      <c r="AS162" s="3970"/>
      <c r="AT162" s="3970"/>
      <c r="AU162" s="3970"/>
      <c r="AV162" s="3969"/>
      <c r="AW162" s="3969"/>
      <c r="AX162" s="3969"/>
      <c r="AY162" s="3969"/>
      <c r="AZ162" s="3969"/>
      <c r="BA162" s="4005"/>
      <c r="BB162" s="4005"/>
      <c r="BC162" s="4005"/>
      <c r="BD162" s="5700" t="s">
        <v>
6735</v>
      </c>
      <c r="BE162" s="5700"/>
      <c r="BF162" s="5700"/>
      <c r="BG162" s="5700"/>
      <c r="BH162" s="5700"/>
      <c r="BI162" s="5700"/>
      <c r="BJ162" s="5700"/>
      <c r="BK162" s="5700"/>
      <c r="BL162" s="5700"/>
      <c r="BM162" s="5700"/>
      <c r="BN162" s="5700"/>
      <c r="BO162" s="5700"/>
      <c r="BP162" s="5700"/>
      <c r="BQ162" s="5700"/>
      <c r="BR162" s="5700"/>
      <c r="BS162" s="5700"/>
      <c r="BT162" s="5700"/>
      <c r="BU162" s="5700"/>
      <c r="BV162" s="5700"/>
      <c r="BW162" s="5700"/>
      <c r="BX162" s="5700"/>
      <c r="BY162" s="5700"/>
      <c r="BZ162" s="5700"/>
      <c r="CA162" s="5700"/>
      <c r="CB162" s="5700"/>
      <c r="CC162" s="5700"/>
      <c r="CD162" s="5700"/>
      <c r="CE162" s="5700"/>
      <c r="CF162" s="5700"/>
      <c r="CG162" s="5700"/>
      <c r="CH162" s="5700"/>
      <c r="CI162" s="5700"/>
      <c r="CJ162" s="5700"/>
      <c r="CK162" s="5700"/>
      <c r="CL162" s="5700"/>
      <c r="CM162" s="5700"/>
      <c r="CN162" s="5700"/>
      <c r="CO162" s="5700"/>
      <c r="CP162" s="5700"/>
      <c r="CQ162" s="5700"/>
      <c r="CR162" s="5700"/>
      <c r="CS162" s="5700"/>
      <c r="CT162" s="5700"/>
      <c r="CU162" s="5700"/>
      <c r="CV162" s="5700"/>
      <c r="CW162" s="5700"/>
      <c r="CX162" s="5700"/>
      <c r="CY162" s="5700"/>
      <c r="CZ162" s="5700"/>
      <c r="DA162" s="5700"/>
      <c r="DB162" s="5700"/>
      <c r="DC162" s="5700"/>
      <c r="DD162" s="5700"/>
      <c r="DE162" s="5700"/>
    </row>
    <row r="163" spans="1:135" ht="6.75" customHeight="1">
      <c r="A163" s="4001"/>
      <c r="B163" s="4001"/>
      <c r="C163" s="4001"/>
      <c r="D163" s="4001"/>
      <c r="E163" s="4001"/>
      <c r="F163" s="4001"/>
      <c r="G163" s="4001"/>
      <c r="H163" s="4005"/>
      <c r="I163" s="4001"/>
      <c r="J163" s="4001"/>
      <c r="K163" s="4001"/>
      <c r="L163" s="4001"/>
      <c r="M163" s="4001"/>
      <c r="N163" s="4001"/>
      <c r="O163" s="4001"/>
      <c r="P163" s="4001"/>
      <c r="Q163" s="4001"/>
      <c r="R163" s="4001"/>
      <c r="S163" s="4005"/>
      <c r="T163" s="4009"/>
      <c r="U163" s="4001"/>
      <c r="V163" s="4001"/>
      <c r="W163" s="4001"/>
      <c r="X163" s="4001"/>
      <c r="Y163" s="4001"/>
      <c r="Z163" s="4001"/>
      <c r="AA163" s="4001"/>
      <c r="AB163" s="4001"/>
      <c r="AC163" s="4001"/>
      <c r="AD163" s="4001"/>
      <c r="AE163" s="4001"/>
      <c r="AF163" s="3396"/>
      <c r="AG163" s="4005"/>
      <c r="AH163" s="4005"/>
      <c r="AI163" s="4005"/>
      <c r="AJ163" s="4052"/>
      <c r="AK163" s="4009"/>
      <c r="AL163" s="4005"/>
      <c r="AM163" s="4005"/>
      <c r="AN163" s="3970"/>
      <c r="AO163" s="3970"/>
      <c r="AP163" s="3970"/>
      <c r="AQ163" s="3970"/>
      <c r="AR163" s="3970"/>
      <c r="AS163" s="3970"/>
      <c r="AT163" s="3970"/>
      <c r="AU163" s="3970"/>
      <c r="AV163" s="3969"/>
      <c r="AW163" s="3969"/>
      <c r="AX163" s="3969"/>
      <c r="AY163" s="3969"/>
      <c r="AZ163" s="3969"/>
      <c r="BA163" s="4005"/>
      <c r="BB163" s="4005"/>
      <c r="BC163" s="4005"/>
      <c r="BD163" s="5700"/>
      <c r="BE163" s="5700"/>
      <c r="BF163" s="5700"/>
      <c r="BG163" s="5700"/>
      <c r="BH163" s="5700"/>
      <c r="BI163" s="5700"/>
      <c r="BJ163" s="5700"/>
      <c r="BK163" s="5700"/>
      <c r="BL163" s="5700"/>
      <c r="BM163" s="5700"/>
      <c r="BN163" s="5700"/>
      <c r="BO163" s="5700"/>
      <c r="BP163" s="5700"/>
      <c r="BQ163" s="5700"/>
      <c r="BR163" s="5700"/>
      <c r="BS163" s="5700"/>
      <c r="BT163" s="5700"/>
      <c r="BU163" s="5700"/>
      <c r="BV163" s="5700"/>
      <c r="BW163" s="5700"/>
      <c r="BX163" s="5700"/>
      <c r="BY163" s="5700"/>
      <c r="BZ163" s="5700"/>
      <c r="CA163" s="5700"/>
      <c r="CB163" s="5700"/>
      <c r="CC163" s="5700"/>
      <c r="CD163" s="5700"/>
      <c r="CE163" s="5700"/>
      <c r="CF163" s="5700"/>
      <c r="CG163" s="5700"/>
      <c r="CH163" s="5700"/>
      <c r="CI163" s="5700"/>
      <c r="CJ163" s="5700"/>
      <c r="CK163" s="5700"/>
      <c r="CL163" s="5700"/>
      <c r="CM163" s="5700"/>
      <c r="CN163" s="5700"/>
      <c r="CO163" s="5700"/>
      <c r="CP163" s="5700"/>
      <c r="CQ163" s="5700"/>
      <c r="CR163" s="5700"/>
      <c r="CS163" s="5700"/>
      <c r="CT163" s="5700"/>
      <c r="CU163" s="5700"/>
      <c r="CV163" s="5700"/>
      <c r="CW163" s="5700"/>
      <c r="CX163" s="5700"/>
      <c r="CY163" s="5700"/>
      <c r="CZ163" s="5700"/>
      <c r="DA163" s="5700"/>
      <c r="DB163" s="5700"/>
      <c r="DC163" s="5700"/>
      <c r="DD163" s="5700"/>
      <c r="DE163" s="5700"/>
    </row>
    <row r="164" spans="1:135" ht="6.75" customHeight="1">
      <c r="A164" s="4001"/>
      <c r="B164" s="4001"/>
      <c r="C164" s="4001"/>
      <c r="D164" s="4001"/>
      <c r="E164" s="4001"/>
      <c r="F164" s="4001"/>
      <c r="G164" s="4001"/>
      <c r="H164" s="4005"/>
      <c r="I164" s="4001"/>
      <c r="J164" s="4001"/>
      <c r="K164" s="4001"/>
      <c r="L164" s="4001"/>
      <c r="M164" s="4001"/>
      <c r="N164" s="4001"/>
      <c r="O164" s="4001"/>
      <c r="P164" s="4001"/>
      <c r="Q164" s="4001"/>
      <c r="R164" s="4001"/>
      <c r="S164" s="4005"/>
      <c r="T164" s="4009"/>
      <c r="U164" s="4001"/>
      <c r="V164" s="4001"/>
      <c r="W164" s="4001"/>
      <c r="X164" s="4001"/>
      <c r="Y164" s="4001"/>
      <c r="Z164" s="4001"/>
      <c r="AA164" s="4001"/>
      <c r="AB164" s="4001"/>
      <c r="AC164" s="4001"/>
      <c r="AD164" s="4001"/>
      <c r="AE164" s="4001"/>
      <c r="AF164" s="3396"/>
      <c r="AG164" s="4005"/>
      <c r="AH164" s="4005"/>
      <c r="AI164" s="4005"/>
      <c r="AJ164" s="4052"/>
      <c r="AK164" s="4009"/>
      <c r="AL164" s="4005"/>
      <c r="AM164" s="4005"/>
      <c r="AN164" s="3970"/>
      <c r="AO164" s="3970"/>
      <c r="AP164" s="3970"/>
      <c r="AQ164" s="3970"/>
      <c r="AR164" s="3970"/>
      <c r="AS164" s="3970"/>
      <c r="AT164" s="3970"/>
      <c r="AU164" s="3970"/>
      <c r="AV164" s="3970"/>
      <c r="AW164" s="4005"/>
      <c r="AX164" s="4005"/>
      <c r="AY164" s="4005"/>
      <c r="AZ164" s="4005"/>
      <c r="BA164" s="4005"/>
      <c r="BB164" s="4005"/>
      <c r="BC164" s="4005"/>
      <c r="BD164" s="3970"/>
      <c r="BE164" s="3970"/>
      <c r="BF164" s="3970"/>
      <c r="BG164" s="3970"/>
      <c r="BH164" s="3970"/>
      <c r="BI164" s="3970"/>
      <c r="BJ164" s="3970"/>
      <c r="BK164" s="3970"/>
      <c r="BL164" s="3970"/>
      <c r="BM164" s="3970"/>
      <c r="BN164" s="3970"/>
      <c r="BO164" s="3970"/>
      <c r="BP164" s="3970"/>
      <c r="BQ164" s="3970"/>
      <c r="BR164" s="3970"/>
      <c r="BS164" s="3970"/>
      <c r="BT164" s="3970"/>
      <c r="BU164" s="3970"/>
      <c r="BV164" s="3970"/>
      <c r="BW164" s="3970"/>
      <c r="BX164" s="3970"/>
      <c r="BY164" s="3970"/>
      <c r="BZ164" s="3970"/>
      <c r="CA164" s="3970"/>
      <c r="CB164" s="3970"/>
      <c r="CC164" s="3970"/>
      <c r="CD164" s="3970"/>
      <c r="CE164" s="3970"/>
      <c r="CF164" s="3970"/>
      <c r="CG164" s="3970"/>
      <c r="CH164" s="3970"/>
      <c r="CI164" s="3970"/>
      <c r="CJ164" s="3970"/>
      <c r="CK164" s="3970"/>
      <c r="CL164" s="3970"/>
      <c r="CM164" s="3970"/>
      <c r="CN164" s="3970"/>
      <c r="CO164" s="3970"/>
      <c r="CP164" s="3970"/>
      <c r="CQ164" s="3970"/>
      <c r="CR164" s="3970"/>
      <c r="CS164" s="3970"/>
      <c r="CT164" s="3970"/>
      <c r="CU164" s="3970"/>
      <c r="CV164" s="3970"/>
      <c r="CW164" s="3970"/>
      <c r="CX164" s="3970"/>
      <c r="CY164" s="3970"/>
      <c r="CZ164" s="3970"/>
      <c r="DA164" s="3970"/>
      <c r="DB164" s="3970"/>
      <c r="DC164" s="3970"/>
      <c r="DD164" s="3970"/>
      <c r="DE164" s="3970"/>
    </row>
    <row r="165" spans="1:135" ht="6.75" customHeight="1">
      <c r="A165" s="4001"/>
      <c r="B165" s="4001"/>
      <c r="C165" s="4001"/>
      <c r="D165" s="4001"/>
      <c r="E165" s="4001"/>
      <c r="F165" s="4001"/>
      <c r="G165" s="4001"/>
      <c r="H165" s="4005"/>
      <c r="I165" s="4001"/>
      <c r="J165" s="4001"/>
      <c r="K165" s="4001"/>
      <c r="L165" s="4001"/>
      <c r="M165" s="4001"/>
      <c r="N165" s="4001"/>
      <c r="O165" s="4001"/>
      <c r="P165" s="4001"/>
      <c r="Q165" s="4001"/>
      <c r="R165" s="4001"/>
      <c r="S165" s="4005"/>
      <c r="T165" s="4009"/>
      <c r="U165" s="4001"/>
      <c r="V165" s="4001"/>
      <c r="W165" s="4001"/>
      <c r="X165" s="4001"/>
      <c r="Y165" s="4001"/>
      <c r="Z165" s="4001"/>
      <c r="AA165" s="4001"/>
      <c r="AB165" s="4001"/>
      <c r="AC165" s="4001"/>
      <c r="AD165" s="4001"/>
      <c r="AE165" s="4001"/>
      <c r="AF165" s="3396"/>
      <c r="AG165" s="4005"/>
      <c r="AH165" s="4005"/>
      <c r="AI165" s="4005"/>
      <c r="AJ165" s="4052"/>
      <c r="AK165" s="4009"/>
      <c r="AL165" s="4005"/>
      <c r="AM165" s="4005"/>
      <c r="AN165" s="3970"/>
      <c r="AO165" s="3970"/>
      <c r="AP165" s="3970"/>
      <c r="AQ165" s="3970"/>
      <c r="AR165" s="3970"/>
      <c r="AS165" s="3970"/>
      <c r="AT165" s="3970"/>
      <c r="AU165" s="3970"/>
      <c r="AV165" s="3970"/>
      <c r="AW165" s="4005"/>
      <c r="AX165" s="4005"/>
      <c r="AY165" s="4005"/>
      <c r="AZ165" s="4005"/>
      <c r="BA165" s="4005"/>
      <c r="BB165" s="4005"/>
      <c r="BC165" s="4005"/>
      <c r="BD165" s="3970"/>
      <c r="BE165" s="3970"/>
      <c r="BF165" s="3970"/>
      <c r="BG165" s="3970"/>
      <c r="BH165" s="3970"/>
      <c r="BI165" s="3970"/>
      <c r="BJ165" s="3970"/>
      <c r="BK165" s="3970"/>
      <c r="BL165" s="3970"/>
      <c r="BM165" s="3970"/>
      <c r="BN165" s="3970"/>
      <c r="BO165" s="3970"/>
      <c r="BP165" s="3970"/>
      <c r="BQ165" s="3970"/>
      <c r="BR165" s="3970"/>
      <c r="BS165" s="3970"/>
      <c r="BT165" s="3970"/>
      <c r="BU165" s="3970"/>
      <c r="BV165" s="3970"/>
      <c r="BW165" s="3970"/>
      <c r="BX165" s="3970"/>
      <c r="BY165" s="3970"/>
      <c r="BZ165" s="3970"/>
      <c r="CA165" s="3970"/>
      <c r="CB165" s="3970"/>
      <c r="CC165" s="3970"/>
      <c r="CD165" s="3970"/>
      <c r="CE165" s="3970"/>
      <c r="CF165" s="3970"/>
      <c r="CG165" s="3970"/>
      <c r="CH165" s="3970"/>
      <c r="CI165" s="3970"/>
      <c r="CJ165" s="3970"/>
      <c r="CK165" s="3970"/>
      <c r="CL165" s="3970"/>
      <c r="CM165" s="3970"/>
      <c r="CN165" s="3970"/>
      <c r="CO165" s="3970"/>
      <c r="CP165" s="3970"/>
      <c r="CQ165" s="3970"/>
      <c r="CR165" s="3970"/>
      <c r="CS165" s="3970"/>
      <c r="CT165" s="3970"/>
      <c r="CU165" s="3970"/>
      <c r="CV165" s="3970"/>
      <c r="CW165" s="3970"/>
      <c r="CX165" s="3970"/>
      <c r="CY165" s="3970"/>
      <c r="CZ165" s="3970"/>
      <c r="DA165" s="3970"/>
      <c r="DB165" s="3970"/>
      <c r="DC165" s="3970"/>
      <c r="DD165" s="3970"/>
      <c r="DE165" s="3970"/>
      <c r="DF165" s="3385"/>
      <c r="DG165" s="3385"/>
      <c r="DH165" s="3385"/>
      <c r="DI165" s="3385"/>
      <c r="DJ165" s="3385"/>
      <c r="DK165" s="3385"/>
      <c r="DL165" s="3385"/>
      <c r="DM165" s="3385"/>
      <c r="DN165" s="3385"/>
    </row>
    <row r="166" spans="1:135" ht="6.75" customHeight="1">
      <c r="A166" s="4001"/>
      <c r="B166" s="4001"/>
      <c r="C166" s="4001"/>
      <c r="D166" s="4001"/>
      <c r="E166" s="4001"/>
      <c r="F166" s="4001"/>
      <c r="G166" s="4001"/>
      <c r="H166" s="4005"/>
      <c r="I166" s="4001"/>
      <c r="J166" s="4001"/>
      <c r="K166" s="4001"/>
      <c r="L166" s="4001"/>
      <c r="M166" s="4001"/>
      <c r="N166" s="4001"/>
      <c r="O166" s="4001"/>
      <c r="P166" s="4001"/>
      <c r="Q166" s="4001"/>
      <c r="R166" s="4001"/>
      <c r="S166" s="4005"/>
      <c r="T166" s="4009"/>
      <c r="U166" s="4001"/>
      <c r="V166" s="4001"/>
      <c r="W166" s="4001"/>
      <c r="X166" s="4001"/>
      <c r="Y166" s="4001"/>
      <c r="Z166" s="4001"/>
      <c r="AA166" s="4001"/>
      <c r="AB166" s="4001"/>
      <c r="AC166" s="4001"/>
      <c r="AD166" s="4001"/>
      <c r="AE166" s="4001"/>
      <c r="AF166" s="3396"/>
      <c r="AG166" s="4005"/>
      <c r="AH166" s="4005"/>
      <c r="AI166" s="4005"/>
      <c r="AJ166" s="4052"/>
      <c r="AK166" s="4009"/>
      <c r="AL166" s="4005"/>
      <c r="AM166" s="4005"/>
      <c r="AN166" s="3970"/>
      <c r="AO166" s="3970"/>
      <c r="AP166" s="3970"/>
      <c r="AQ166" s="3970"/>
      <c r="AR166" s="3970"/>
      <c r="AS166" s="3970"/>
      <c r="AT166" s="3970"/>
      <c r="AU166" s="3970"/>
      <c r="AV166" s="3970"/>
      <c r="AW166" s="4005"/>
      <c r="AX166" s="4005"/>
      <c r="AY166" s="4005"/>
      <c r="AZ166" s="4005"/>
      <c r="BA166" s="4005"/>
      <c r="BB166" s="4005"/>
      <c r="BC166" s="4005"/>
      <c r="BD166" s="3970"/>
      <c r="BE166" s="3970"/>
      <c r="BF166" s="3970"/>
      <c r="BG166" s="3970"/>
      <c r="BH166" s="3970"/>
      <c r="BI166" s="3970"/>
      <c r="BJ166" s="3970"/>
      <c r="BK166" s="3970"/>
      <c r="BL166" s="3970"/>
      <c r="BM166" s="3970"/>
      <c r="BN166" s="3970"/>
      <c r="BO166" s="3970"/>
      <c r="BP166" s="3970"/>
      <c r="BQ166" s="3970"/>
      <c r="BR166" s="3970"/>
      <c r="BS166" s="3970"/>
      <c r="BT166" s="3970"/>
      <c r="BU166" s="3970"/>
      <c r="BV166" s="3970"/>
      <c r="BW166" s="3970"/>
      <c r="BX166" s="3970"/>
      <c r="BY166" s="3970"/>
      <c r="BZ166" s="3970"/>
      <c r="CA166" s="3970"/>
      <c r="CB166" s="3970"/>
      <c r="CC166" s="3970"/>
      <c r="CD166" s="3970"/>
      <c r="CE166" s="3970"/>
      <c r="CF166" s="3970"/>
      <c r="CG166" s="3970"/>
      <c r="CH166" s="3970"/>
      <c r="CI166" s="3970"/>
      <c r="CJ166" s="3970"/>
      <c r="CK166" s="3970"/>
      <c r="CL166" s="3970"/>
      <c r="CM166" s="3970"/>
      <c r="CN166" s="3970"/>
      <c r="CO166" s="3970"/>
      <c r="CP166" s="3970"/>
      <c r="CQ166" s="3970"/>
      <c r="CR166" s="3970"/>
      <c r="CS166" s="3970"/>
      <c r="CT166" s="3970"/>
      <c r="CU166" s="3970"/>
      <c r="CV166" s="3970"/>
      <c r="CW166" s="3970"/>
      <c r="CX166" s="3970"/>
      <c r="CY166" s="3970"/>
      <c r="CZ166" s="3970"/>
      <c r="DA166" s="3970"/>
      <c r="DB166" s="3970"/>
      <c r="DC166" s="3970"/>
      <c r="DD166" s="3970"/>
      <c r="DE166" s="3970"/>
      <c r="DF166" s="3385"/>
      <c r="DG166" s="3385"/>
      <c r="DH166" s="3385"/>
      <c r="DI166" s="3385"/>
      <c r="DJ166" s="3385"/>
      <c r="DK166" s="3385"/>
      <c r="DL166" s="3385"/>
      <c r="DM166" s="3385"/>
      <c r="DN166" s="3385"/>
    </row>
    <row r="167" spans="1:135" ht="6.75" customHeight="1">
      <c r="A167" s="4001"/>
      <c r="B167" s="4001"/>
      <c r="C167" s="4001"/>
      <c r="D167" s="4001"/>
      <c r="E167" s="4001"/>
      <c r="F167" s="4001"/>
      <c r="G167" s="4001"/>
      <c r="H167" s="4005"/>
      <c r="I167" s="4001"/>
      <c r="J167" s="4001"/>
      <c r="K167" s="4001"/>
      <c r="L167" s="4001"/>
      <c r="M167" s="4001"/>
      <c r="N167" s="4001"/>
      <c r="O167" s="4001"/>
      <c r="P167" s="4001"/>
      <c r="Q167" s="4001"/>
      <c r="R167" s="4001"/>
      <c r="S167" s="4005"/>
      <c r="T167" s="4009"/>
      <c r="U167" s="4001"/>
      <c r="V167" s="4001"/>
      <c r="W167" s="4001"/>
      <c r="X167" s="4001"/>
      <c r="Y167" s="4001"/>
      <c r="Z167" s="4001"/>
      <c r="AA167" s="4001"/>
      <c r="AB167" s="4001"/>
      <c r="AC167" s="4001"/>
      <c r="AD167" s="4005"/>
      <c r="AE167" s="4005"/>
      <c r="AF167" s="4005"/>
      <c r="AG167" s="4005"/>
      <c r="AH167" s="4005"/>
      <c r="AI167" s="4005"/>
      <c r="AJ167" s="4052"/>
      <c r="AK167" s="4015"/>
      <c r="AL167" s="4003"/>
      <c r="AM167" s="4005"/>
      <c r="AN167" s="5702" t="s">
        <v>
6736</v>
      </c>
      <c r="AO167" s="5702"/>
      <c r="AP167" s="5702"/>
      <c r="AQ167" s="5702"/>
      <c r="AR167" s="5702"/>
      <c r="AS167" s="5702"/>
      <c r="AT167" s="5702"/>
      <c r="AU167" s="5702"/>
      <c r="AV167" s="5701"/>
      <c r="AW167" s="5701"/>
      <c r="AX167" s="3969"/>
      <c r="AY167" s="4003"/>
      <c r="AZ167" s="4003"/>
      <c r="BA167" s="4003"/>
      <c r="BB167" s="4003"/>
      <c r="BC167" s="4005"/>
      <c r="BD167" s="5702" t="s">
        <v>
6737</v>
      </c>
      <c r="BE167" s="5701"/>
      <c r="BF167" s="5701"/>
      <c r="BG167" s="5701"/>
      <c r="BH167" s="5701"/>
      <c r="BI167" s="5701"/>
      <c r="BJ167" s="5701"/>
      <c r="BK167" s="5701"/>
      <c r="BL167" s="5701"/>
      <c r="BM167" s="5701"/>
      <c r="BN167" s="5701"/>
      <c r="BO167" s="5701"/>
      <c r="BP167" s="5701"/>
      <c r="BQ167" s="5701"/>
      <c r="BR167" s="5701"/>
      <c r="BS167" s="5701"/>
      <c r="BT167" s="5701"/>
      <c r="BU167" s="5701"/>
      <c r="BV167" s="5701"/>
      <c r="BW167" s="5701"/>
      <c r="BX167" s="5701"/>
      <c r="BY167" s="5701"/>
      <c r="BZ167" s="5701"/>
      <c r="CA167" s="5701"/>
      <c r="CB167" s="5701"/>
      <c r="CC167" s="5701"/>
      <c r="CD167" s="5701"/>
      <c r="CE167" s="5701"/>
      <c r="CF167" s="5701"/>
      <c r="CG167" s="5701"/>
      <c r="CH167" s="5701"/>
      <c r="CI167" s="5701"/>
      <c r="CJ167" s="5701"/>
      <c r="CK167" s="5701"/>
      <c r="CL167" s="5701"/>
      <c r="CM167" s="5701"/>
      <c r="CN167" s="5701"/>
      <c r="CO167" s="5701"/>
      <c r="CP167" s="5701"/>
      <c r="CQ167" s="5701"/>
      <c r="CR167" s="5701"/>
      <c r="CS167" s="5701"/>
      <c r="CT167" s="5701"/>
      <c r="CU167" s="5701"/>
      <c r="CV167" s="5701"/>
      <c r="CW167" s="5701"/>
      <c r="CX167" s="5701"/>
      <c r="CY167" s="5701"/>
      <c r="CZ167" s="5701"/>
      <c r="DA167" s="5701"/>
      <c r="DB167" s="5701"/>
      <c r="DC167" s="3969"/>
      <c r="DD167" s="3969"/>
      <c r="DE167" s="3969"/>
      <c r="DF167" s="3385"/>
      <c r="DG167" s="3385"/>
      <c r="DH167" s="3385"/>
      <c r="DI167" s="3385"/>
      <c r="DJ167" s="3385"/>
      <c r="DK167" s="3385"/>
      <c r="DL167" s="3385"/>
      <c r="DM167" s="3385"/>
      <c r="DN167" s="3385"/>
    </row>
    <row r="168" spans="1:135" ht="6.75" customHeight="1">
      <c r="A168" s="4001"/>
      <c r="B168" s="4001"/>
      <c r="C168" s="4001"/>
      <c r="D168" s="4001"/>
      <c r="E168" s="4001"/>
      <c r="F168" s="4001"/>
      <c r="G168" s="4001"/>
      <c r="H168" s="4005"/>
      <c r="I168" s="4001"/>
      <c r="J168" s="4001"/>
      <c r="K168" s="4001"/>
      <c r="L168" s="4001"/>
      <c r="M168" s="4001"/>
      <c r="N168" s="4001"/>
      <c r="O168" s="4001"/>
      <c r="P168" s="4001"/>
      <c r="Q168" s="4001"/>
      <c r="R168" s="4001"/>
      <c r="S168" s="4005"/>
      <c r="T168" s="4009"/>
      <c r="U168" s="4005"/>
      <c r="V168" s="4005"/>
      <c r="W168" s="4005"/>
      <c r="X168" s="4005"/>
      <c r="Y168" s="4005"/>
      <c r="Z168" s="4005"/>
      <c r="AA168" s="4005"/>
      <c r="AB168" s="4005"/>
      <c r="AC168" s="4005"/>
      <c r="AD168" s="4005"/>
      <c r="AE168" s="4005"/>
      <c r="AF168" s="4005"/>
      <c r="AG168" s="4005"/>
      <c r="AH168" s="4005"/>
      <c r="AI168" s="4005"/>
      <c r="AJ168" s="4052"/>
      <c r="AK168" s="4010"/>
      <c r="AL168" s="4005"/>
      <c r="AM168" s="4005"/>
      <c r="AN168" s="5702"/>
      <c r="AO168" s="5702"/>
      <c r="AP168" s="5702"/>
      <c r="AQ168" s="5702"/>
      <c r="AR168" s="5702"/>
      <c r="AS168" s="5702"/>
      <c r="AT168" s="5702"/>
      <c r="AU168" s="5702"/>
      <c r="AV168" s="5701"/>
      <c r="AW168" s="5701"/>
      <c r="AX168" s="3969"/>
      <c r="AY168" s="4005"/>
      <c r="AZ168" s="4005"/>
      <c r="BA168" s="4005"/>
      <c r="BB168" s="4005"/>
      <c r="BC168" s="4005"/>
      <c r="BD168" s="5701"/>
      <c r="BE168" s="5701"/>
      <c r="BF168" s="5701"/>
      <c r="BG168" s="5701"/>
      <c r="BH168" s="5701"/>
      <c r="BI168" s="5701"/>
      <c r="BJ168" s="5701"/>
      <c r="BK168" s="5701"/>
      <c r="BL168" s="5701"/>
      <c r="BM168" s="5701"/>
      <c r="BN168" s="5701"/>
      <c r="BO168" s="5701"/>
      <c r="BP168" s="5701"/>
      <c r="BQ168" s="5701"/>
      <c r="BR168" s="5701"/>
      <c r="BS168" s="5701"/>
      <c r="BT168" s="5701"/>
      <c r="BU168" s="5701"/>
      <c r="BV168" s="5701"/>
      <c r="BW168" s="5701"/>
      <c r="BX168" s="5701"/>
      <c r="BY168" s="5701"/>
      <c r="BZ168" s="5701"/>
      <c r="CA168" s="5701"/>
      <c r="CB168" s="5701"/>
      <c r="CC168" s="5701"/>
      <c r="CD168" s="5701"/>
      <c r="CE168" s="5701"/>
      <c r="CF168" s="5701"/>
      <c r="CG168" s="5701"/>
      <c r="CH168" s="5701"/>
      <c r="CI168" s="5701"/>
      <c r="CJ168" s="5701"/>
      <c r="CK168" s="5701"/>
      <c r="CL168" s="5701"/>
      <c r="CM168" s="5701"/>
      <c r="CN168" s="5701"/>
      <c r="CO168" s="5701"/>
      <c r="CP168" s="5701"/>
      <c r="CQ168" s="5701"/>
      <c r="CR168" s="5701"/>
      <c r="CS168" s="5701"/>
      <c r="CT168" s="5701"/>
      <c r="CU168" s="5701"/>
      <c r="CV168" s="5701"/>
      <c r="CW168" s="5701"/>
      <c r="CX168" s="5701"/>
      <c r="CY168" s="5701"/>
      <c r="CZ168" s="5701"/>
      <c r="DA168" s="5701"/>
      <c r="DB168" s="5701"/>
      <c r="DC168" s="3969"/>
      <c r="DD168" s="3969"/>
      <c r="DE168" s="3969"/>
      <c r="DF168" s="3385"/>
      <c r="DG168" s="3385"/>
      <c r="DH168" s="3385"/>
      <c r="DI168" s="3385"/>
      <c r="DJ168" s="3385"/>
      <c r="DK168" s="3385"/>
      <c r="DL168" s="3385"/>
      <c r="DM168" s="3385"/>
      <c r="DN168" s="3385"/>
    </row>
    <row r="169" spans="1:135" ht="6.75" customHeight="1">
      <c r="A169" s="4001"/>
      <c r="B169" s="4001"/>
      <c r="C169" s="4001"/>
      <c r="D169" s="4001"/>
      <c r="E169" s="4001"/>
      <c r="F169" s="4001"/>
      <c r="G169" s="4001"/>
      <c r="H169" s="4005"/>
      <c r="I169" s="4001"/>
      <c r="J169" s="4001"/>
      <c r="K169" s="4001"/>
      <c r="L169" s="4001"/>
      <c r="M169" s="4001"/>
      <c r="N169" s="4001"/>
      <c r="O169" s="4001"/>
      <c r="P169" s="4001"/>
      <c r="Q169" s="4001"/>
      <c r="R169" s="4001"/>
      <c r="S169" s="4005"/>
      <c r="T169" s="4009"/>
      <c r="U169" s="4005"/>
      <c r="V169" s="4005"/>
      <c r="W169" s="4005"/>
      <c r="X169" s="4005"/>
      <c r="Y169" s="4005"/>
      <c r="Z169" s="4005"/>
      <c r="AA169" s="4005"/>
      <c r="AB169" s="4005"/>
      <c r="AC169" s="4005"/>
      <c r="AD169" s="4005"/>
      <c r="AE169" s="4005"/>
      <c r="AF169" s="4005"/>
      <c r="AG169" s="4005"/>
      <c r="AH169" s="4005"/>
      <c r="AI169" s="4005"/>
      <c r="AJ169" s="4052"/>
      <c r="AK169" s="4009"/>
      <c r="AL169" s="4005"/>
      <c r="AM169" s="4005"/>
      <c r="AN169" s="3970"/>
      <c r="AO169" s="3970"/>
      <c r="AP169" s="3970"/>
      <c r="AQ169" s="3970"/>
      <c r="AR169" s="3970"/>
      <c r="AS169" s="3970"/>
      <c r="AT169" s="3970"/>
      <c r="AU169" s="3970"/>
      <c r="AV169" s="3969"/>
      <c r="AW169" s="3969"/>
      <c r="AX169" s="3969"/>
      <c r="AY169" s="4005"/>
      <c r="AZ169" s="4005"/>
      <c r="BA169" s="4005"/>
      <c r="BB169" s="4005"/>
      <c r="BC169" s="4005"/>
      <c r="BD169" s="3969"/>
      <c r="BE169" s="3969"/>
      <c r="BF169" s="3969"/>
      <c r="BG169" s="3969"/>
      <c r="BH169" s="3969"/>
      <c r="BI169" s="3969"/>
      <c r="BJ169" s="3969"/>
      <c r="BK169" s="3969"/>
      <c r="BL169" s="3969"/>
      <c r="BM169" s="3969"/>
      <c r="BN169" s="3969"/>
      <c r="BO169" s="3969"/>
      <c r="BP169" s="3969"/>
      <c r="BQ169" s="3969"/>
      <c r="BR169" s="3969"/>
      <c r="BS169" s="3969"/>
      <c r="BT169" s="3969"/>
      <c r="BU169" s="3969"/>
      <c r="BV169" s="3969"/>
      <c r="BW169" s="3969"/>
      <c r="BX169" s="3969"/>
      <c r="BY169" s="3969"/>
      <c r="BZ169" s="3969"/>
      <c r="CA169" s="3969"/>
      <c r="CB169" s="3969"/>
      <c r="CC169" s="3969"/>
      <c r="CD169" s="3969"/>
      <c r="CE169" s="3969"/>
      <c r="CF169" s="3969"/>
      <c r="CG169" s="3969"/>
      <c r="CH169" s="3969"/>
      <c r="CI169" s="3969"/>
      <c r="CJ169" s="3969"/>
      <c r="CK169" s="3969"/>
      <c r="CL169" s="3969"/>
      <c r="CM169" s="3969"/>
      <c r="CN169" s="3969"/>
      <c r="CO169" s="3969"/>
      <c r="CP169" s="3969"/>
      <c r="CQ169" s="3969"/>
      <c r="CR169" s="3969"/>
      <c r="CS169" s="3969"/>
      <c r="CT169" s="3969"/>
      <c r="CU169" s="3969"/>
      <c r="CV169" s="3969"/>
      <c r="CW169" s="3969"/>
      <c r="CX169" s="3969"/>
      <c r="CY169" s="3969"/>
      <c r="CZ169" s="3969"/>
      <c r="DA169" s="3969"/>
      <c r="DB169" s="3969"/>
      <c r="DC169" s="3969"/>
      <c r="DD169" s="3969"/>
      <c r="DE169" s="3969"/>
      <c r="DF169" s="3385"/>
      <c r="DG169" s="3385"/>
      <c r="DH169" s="3385"/>
      <c r="DI169" s="3385"/>
      <c r="DJ169" s="3385"/>
      <c r="DK169" s="3385"/>
      <c r="DL169" s="3385"/>
      <c r="DM169" s="3385"/>
      <c r="DN169" s="3385"/>
    </row>
    <row r="170" spans="1:135" ht="6.75" customHeight="1">
      <c r="A170" s="4001"/>
      <c r="B170" s="4001"/>
      <c r="C170" s="4001"/>
      <c r="D170" s="4001"/>
      <c r="E170" s="4001"/>
      <c r="F170" s="4001"/>
      <c r="G170" s="4001"/>
      <c r="H170" s="4005"/>
      <c r="I170" s="4001"/>
      <c r="J170" s="4001"/>
      <c r="K170" s="4001"/>
      <c r="L170" s="4001"/>
      <c r="M170" s="4001"/>
      <c r="N170" s="4001"/>
      <c r="O170" s="4001"/>
      <c r="P170" s="4001"/>
      <c r="Q170" s="4001"/>
      <c r="R170" s="4001"/>
      <c r="S170" s="4005"/>
      <c r="T170" s="4009"/>
      <c r="U170" s="4005"/>
      <c r="V170" s="4005"/>
      <c r="W170" s="4005"/>
      <c r="X170" s="4005"/>
      <c r="Y170" s="4005"/>
      <c r="Z170" s="4005"/>
      <c r="AA170" s="4005"/>
      <c r="AB170" s="4005"/>
      <c r="AC170" s="4005"/>
      <c r="AD170" s="4005"/>
      <c r="AE170" s="4005"/>
      <c r="AF170" s="4005"/>
      <c r="AG170" s="4005"/>
      <c r="AH170" s="4005"/>
      <c r="AI170" s="4005"/>
      <c r="AJ170" s="4052"/>
      <c r="AK170" s="4009"/>
      <c r="AL170" s="4005"/>
      <c r="AM170" s="4005"/>
      <c r="AN170" s="3970"/>
      <c r="AO170" s="3970"/>
      <c r="AP170" s="3970"/>
      <c r="AQ170" s="3970"/>
      <c r="AR170" s="3970"/>
      <c r="AS170" s="3970"/>
      <c r="AT170" s="3970"/>
      <c r="AU170" s="3970"/>
      <c r="AV170" s="3969"/>
      <c r="AW170" s="3969"/>
      <c r="AX170" s="3969"/>
      <c r="AY170" s="4005"/>
      <c r="AZ170" s="4005"/>
      <c r="BA170" s="4005"/>
      <c r="BB170" s="4005"/>
      <c r="BC170" s="4005"/>
      <c r="BD170" s="5701" t="s">
        <v>
6738</v>
      </c>
      <c r="BE170" s="5701"/>
      <c r="BF170" s="5701"/>
      <c r="BG170" s="5701"/>
      <c r="BH170" s="5701"/>
      <c r="BI170" s="5701"/>
      <c r="BJ170" s="5701"/>
      <c r="BK170" s="5701"/>
      <c r="BL170" s="5701"/>
      <c r="BM170" s="5701"/>
      <c r="BN170" s="5701"/>
      <c r="BO170" s="5701"/>
      <c r="BP170" s="5701"/>
      <c r="BQ170" s="5701"/>
      <c r="BR170" s="5701"/>
      <c r="BS170" s="5701"/>
      <c r="BT170" s="5701"/>
      <c r="BU170" s="5701"/>
      <c r="BV170" s="5701"/>
      <c r="BW170" s="5701"/>
      <c r="BX170" s="5701"/>
      <c r="BY170" s="5701"/>
      <c r="BZ170" s="5701"/>
      <c r="CA170" s="5701"/>
      <c r="CB170" s="5701"/>
      <c r="CC170" s="5701"/>
      <c r="CD170" s="5701"/>
      <c r="CE170" s="5701"/>
      <c r="CF170" s="5701"/>
      <c r="CG170" s="5701"/>
      <c r="CH170" s="5701"/>
      <c r="CI170" s="5701"/>
      <c r="CJ170" s="5701"/>
      <c r="CK170" s="5701"/>
      <c r="CL170" s="5701"/>
      <c r="CM170" s="5701"/>
      <c r="CN170" s="5701"/>
      <c r="CO170" s="5701"/>
      <c r="CP170" s="5701"/>
      <c r="CQ170" s="5701"/>
      <c r="CR170" s="5701"/>
      <c r="CS170" s="5701"/>
      <c r="CT170" s="5701"/>
      <c r="CU170" s="5701"/>
      <c r="CV170" s="5701"/>
      <c r="CW170" s="5701"/>
      <c r="CX170" s="5701"/>
      <c r="CY170" s="5701"/>
      <c r="CZ170" s="5701"/>
      <c r="DA170" s="5701"/>
      <c r="DB170" s="5701"/>
      <c r="DC170" s="3969"/>
      <c r="DD170" s="3969"/>
      <c r="DE170" s="3969"/>
      <c r="DF170" s="3385"/>
      <c r="DG170" s="3385"/>
      <c r="DH170" s="3385"/>
      <c r="DI170" s="3385"/>
      <c r="DJ170" s="3385"/>
      <c r="DK170" s="3385"/>
      <c r="DL170" s="3385"/>
      <c r="DM170" s="3385"/>
      <c r="DN170" s="3385"/>
    </row>
    <row r="171" spans="1:135" ht="6.75" customHeight="1">
      <c r="A171" s="4001"/>
      <c r="B171" s="4001"/>
      <c r="C171" s="4001"/>
      <c r="D171" s="4001"/>
      <c r="E171" s="4001"/>
      <c r="F171" s="4001"/>
      <c r="G171" s="4001"/>
      <c r="H171" s="4005"/>
      <c r="I171" s="4001"/>
      <c r="J171" s="4001"/>
      <c r="K171" s="4001"/>
      <c r="L171" s="4001"/>
      <c r="M171" s="4001"/>
      <c r="N171" s="4001"/>
      <c r="O171" s="4001"/>
      <c r="P171" s="4001"/>
      <c r="Q171" s="4001"/>
      <c r="R171" s="4001"/>
      <c r="S171" s="4005"/>
      <c r="T171" s="4009"/>
      <c r="U171" s="4005"/>
      <c r="V171" s="4005"/>
      <c r="W171" s="4005"/>
      <c r="X171" s="4005"/>
      <c r="Y171" s="4005"/>
      <c r="Z171" s="4005"/>
      <c r="AA171" s="4005"/>
      <c r="AB171" s="4005"/>
      <c r="AC171" s="4005"/>
      <c r="AD171" s="4005"/>
      <c r="AE171" s="4005"/>
      <c r="AF171" s="4005"/>
      <c r="AG171" s="4005"/>
      <c r="AH171" s="4005"/>
      <c r="AI171" s="4005"/>
      <c r="AJ171" s="4052"/>
      <c r="AK171" s="4009"/>
      <c r="AL171" s="4005"/>
      <c r="AM171" s="4005"/>
      <c r="AN171" s="3970"/>
      <c r="AO171" s="3970"/>
      <c r="AP171" s="3970"/>
      <c r="AQ171" s="3970"/>
      <c r="AR171" s="3970"/>
      <c r="AS171" s="3970"/>
      <c r="AT171" s="3970"/>
      <c r="AU171" s="3970"/>
      <c r="AV171" s="3969"/>
      <c r="AW171" s="3969"/>
      <c r="AX171" s="3969"/>
      <c r="AY171" s="4005"/>
      <c r="AZ171" s="4005"/>
      <c r="BA171" s="4005"/>
      <c r="BB171" s="4005"/>
      <c r="BC171" s="4005"/>
      <c r="BD171" s="5701"/>
      <c r="BE171" s="5701"/>
      <c r="BF171" s="5701"/>
      <c r="BG171" s="5701"/>
      <c r="BH171" s="5701"/>
      <c r="BI171" s="5701"/>
      <c r="BJ171" s="5701"/>
      <c r="BK171" s="5701"/>
      <c r="BL171" s="5701"/>
      <c r="BM171" s="5701"/>
      <c r="BN171" s="5701"/>
      <c r="BO171" s="5701"/>
      <c r="BP171" s="5701"/>
      <c r="BQ171" s="5701"/>
      <c r="BR171" s="5701"/>
      <c r="BS171" s="5701"/>
      <c r="BT171" s="5701"/>
      <c r="BU171" s="5701"/>
      <c r="BV171" s="5701"/>
      <c r="BW171" s="5701"/>
      <c r="BX171" s="5701"/>
      <c r="BY171" s="5701"/>
      <c r="BZ171" s="5701"/>
      <c r="CA171" s="5701"/>
      <c r="CB171" s="5701"/>
      <c r="CC171" s="5701"/>
      <c r="CD171" s="5701"/>
      <c r="CE171" s="5701"/>
      <c r="CF171" s="5701"/>
      <c r="CG171" s="5701"/>
      <c r="CH171" s="5701"/>
      <c r="CI171" s="5701"/>
      <c r="CJ171" s="5701"/>
      <c r="CK171" s="5701"/>
      <c r="CL171" s="5701"/>
      <c r="CM171" s="5701"/>
      <c r="CN171" s="5701"/>
      <c r="CO171" s="5701"/>
      <c r="CP171" s="5701"/>
      <c r="CQ171" s="5701"/>
      <c r="CR171" s="5701"/>
      <c r="CS171" s="5701"/>
      <c r="CT171" s="5701"/>
      <c r="CU171" s="5701"/>
      <c r="CV171" s="5701"/>
      <c r="CW171" s="5701"/>
      <c r="CX171" s="5701"/>
      <c r="CY171" s="5701"/>
      <c r="CZ171" s="5701"/>
      <c r="DA171" s="5701"/>
      <c r="DB171" s="5701"/>
      <c r="DC171" s="3969"/>
      <c r="DD171" s="3969"/>
      <c r="DE171" s="3969"/>
      <c r="DF171" s="3385"/>
      <c r="DG171" s="3385"/>
      <c r="DH171" s="3385"/>
      <c r="DI171" s="3385"/>
      <c r="DJ171" s="3385"/>
      <c r="DK171" s="3385"/>
      <c r="DL171" s="3385"/>
      <c r="DM171" s="3385"/>
      <c r="DN171" s="3385"/>
    </row>
    <row r="172" spans="1:135" ht="6.75" customHeight="1">
      <c r="A172" s="4001"/>
      <c r="B172" s="4001"/>
      <c r="C172" s="4001"/>
      <c r="D172" s="4001"/>
      <c r="E172" s="4001"/>
      <c r="F172" s="4001"/>
      <c r="G172" s="4001"/>
      <c r="H172" s="4005"/>
      <c r="I172" s="4001"/>
      <c r="J172" s="4001"/>
      <c r="K172" s="4001"/>
      <c r="L172" s="4001"/>
      <c r="M172" s="4001"/>
      <c r="N172" s="4001"/>
      <c r="O172" s="4001"/>
      <c r="P172" s="4001"/>
      <c r="Q172" s="4001"/>
      <c r="R172" s="4001"/>
      <c r="S172" s="4005"/>
      <c r="T172" s="4009"/>
      <c r="U172" s="4005"/>
      <c r="V172" s="4005"/>
      <c r="W172" s="4005"/>
      <c r="X172" s="4005"/>
      <c r="Y172" s="4005"/>
      <c r="Z172" s="4005"/>
      <c r="AA172" s="4005"/>
      <c r="AB172" s="4005"/>
      <c r="AC172" s="4005"/>
      <c r="AD172" s="4005"/>
      <c r="AE172" s="4005"/>
      <c r="AF172" s="4005"/>
      <c r="AG172" s="4005"/>
      <c r="AH172" s="4005"/>
      <c r="AI172" s="4005"/>
      <c r="AJ172" s="4052"/>
      <c r="AK172" s="4009"/>
      <c r="AL172" s="4005"/>
      <c r="AM172" s="4005"/>
      <c r="AN172" s="3970"/>
      <c r="AO172" s="3970"/>
      <c r="AP172" s="3970"/>
      <c r="AQ172" s="3970"/>
      <c r="AR172" s="3970"/>
      <c r="AS172" s="3970"/>
      <c r="AT172" s="3970"/>
      <c r="AU172" s="3970"/>
      <c r="AV172" s="3969"/>
      <c r="AW172" s="3969"/>
      <c r="AX172" s="3969"/>
      <c r="AY172" s="4005"/>
      <c r="AZ172" s="4005"/>
      <c r="BA172" s="4005"/>
      <c r="BB172" s="4005"/>
      <c r="BC172" s="4005"/>
      <c r="BD172" s="3969"/>
      <c r="BE172" s="3969"/>
      <c r="BF172" s="3969"/>
      <c r="BG172" s="3969"/>
      <c r="BH172" s="3969"/>
      <c r="BI172" s="3969"/>
      <c r="BJ172" s="3969"/>
      <c r="BK172" s="3969"/>
      <c r="BL172" s="3969"/>
      <c r="BM172" s="3969"/>
      <c r="BN172" s="3969"/>
      <c r="BO172" s="3969"/>
      <c r="BP172" s="3969"/>
      <c r="BQ172" s="3969"/>
      <c r="BR172" s="3969"/>
      <c r="BS172" s="3969"/>
      <c r="BT172" s="3969"/>
      <c r="BU172" s="3969"/>
      <c r="BV172" s="3969"/>
      <c r="BW172" s="3969"/>
      <c r="BX172" s="3969"/>
      <c r="BY172" s="3969"/>
      <c r="BZ172" s="3969"/>
      <c r="CA172" s="3969"/>
      <c r="CB172" s="3969"/>
      <c r="CC172" s="3969"/>
      <c r="CD172" s="3969"/>
      <c r="CE172" s="3969"/>
      <c r="CF172" s="3969"/>
      <c r="CG172" s="3969"/>
      <c r="CH172" s="3969"/>
      <c r="CI172" s="3969"/>
      <c r="CJ172" s="3969"/>
      <c r="CK172" s="3969"/>
      <c r="CL172" s="3969"/>
      <c r="CM172" s="3969"/>
      <c r="CN172" s="3969"/>
      <c r="CO172" s="3969"/>
      <c r="CP172" s="3969"/>
      <c r="CQ172" s="3969"/>
      <c r="CR172" s="3969"/>
      <c r="CS172" s="3969"/>
      <c r="CT172" s="3969"/>
      <c r="CU172" s="3969"/>
      <c r="CV172" s="3969"/>
      <c r="CW172" s="3969"/>
      <c r="CX172" s="3969"/>
      <c r="CY172" s="3969"/>
      <c r="CZ172" s="3969"/>
      <c r="DA172" s="3969"/>
      <c r="DB172" s="3969"/>
      <c r="DC172" s="3969"/>
      <c r="DD172" s="3969"/>
      <c r="DE172" s="3969"/>
      <c r="DF172" s="3385"/>
      <c r="DG172" s="3385"/>
      <c r="DH172" s="3385"/>
      <c r="DI172" s="3385"/>
      <c r="DJ172" s="3385"/>
      <c r="DK172" s="3385"/>
      <c r="DL172" s="3385"/>
      <c r="DM172" s="3385"/>
      <c r="DN172" s="3385"/>
    </row>
    <row r="173" spans="1:135" ht="6.75" customHeight="1">
      <c r="A173" s="4001"/>
      <c r="B173" s="4001"/>
      <c r="C173" s="4001"/>
      <c r="D173" s="4001"/>
      <c r="E173" s="4001"/>
      <c r="F173" s="4001"/>
      <c r="G173" s="4001"/>
      <c r="H173" s="4005"/>
      <c r="I173" s="4001"/>
      <c r="J173" s="4001"/>
      <c r="K173" s="4001"/>
      <c r="L173" s="4001"/>
      <c r="M173" s="4001"/>
      <c r="N173" s="4001"/>
      <c r="O173" s="4001"/>
      <c r="P173" s="4001"/>
      <c r="Q173" s="4001"/>
      <c r="R173" s="4001"/>
      <c r="S173" s="4005"/>
      <c r="T173" s="4009"/>
      <c r="U173" s="4005"/>
      <c r="V173" s="4005"/>
      <c r="W173" s="4005"/>
      <c r="X173" s="4005"/>
      <c r="Y173" s="4005"/>
      <c r="Z173" s="4005"/>
      <c r="AA173" s="4005"/>
      <c r="AB173" s="4005"/>
      <c r="AC173" s="4005"/>
      <c r="AD173" s="4005"/>
      <c r="AE173" s="4005"/>
      <c r="AF173" s="4005"/>
      <c r="AG173" s="4005"/>
      <c r="AH173" s="4005"/>
      <c r="AI173" s="4005"/>
      <c r="AJ173" s="4052"/>
      <c r="AK173" s="4009"/>
      <c r="AL173" s="4005"/>
      <c r="AM173" s="3970"/>
      <c r="AN173" s="5700" t="s">
        <v>
6739</v>
      </c>
      <c r="AO173" s="5700"/>
      <c r="AP173" s="5700"/>
      <c r="AQ173" s="5700"/>
      <c r="AR173" s="5700"/>
      <c r="AS173" s="5700"/>
      <c r="AT173" s="5700"/>
      <c r="AU173" s="5700"/>
      <c r="AV173" s="5700"/>
      <c r="AW173" s="5700"/>
      <c r="AX173" s="5700"/>
      <c r="AY173" s="5700"/>
      <c r="AZ173" s="5700"/>
      <c r="BA173" s="5700"/>
      <c r="BB173" s="5700"/>
      <c r="BC173" s="5700"/>
      <c r="BD173" s="5703"/>
      <c r="BE173" s="5703"/>
      <c r="BF173" s="5703"/>
      <c r="BG173" s="5703"/>
      <c r="BH173" s="3969"/>
      <c r="BI173" s="3969"/>
      <c r="BJ173" s="3969"/>
      <c r="BK173" s="3969"/>
      <c r="BL173" s="3969"/>
      <c r="BM173" s="3969"/>
      <c r="BN173" s="3969"/>
      <c r="BO173" s="3969"/>
      <c r="BP173" s="3969"/>
      <c r="BQ173" s="3969"/>
      <c r="BR173" s="3969"/>
      <c r="BS173" s="3969"/>
      <c r="BT173" s="3969"/>
      <c r="BU173" s="3969"/>
      <c r="BV173" s="3969"/>
      <c r="BW173" s="3969"/>
      <c r="BX173" s="3969"/>
      <c r="BY173" s="3969"/>
      <c r="BZ173" s="3969"/>
      <c r="CA173" s="3969"/>
      <c r="CB173" s="3969"/>
      <c r="CC173" s="3969"/>
      <c r="CD173" s="3969"/>
      <c r="CE173" s="3969"/>
      <c r="CF173" s="3969"/>
      <c r="CG173" s="3969"/>
      <c r="CH173" s="3969"/>
      <c r="CI173" s="3969"/>
      <c r="CJ173" s="3969"/>
      <c r="CK173" s="3969"/>
      <c r="CL173" s="3969"/>
      <c r="CM173" s="3969"/>
      <c r="CN173" s="3969"/>
      <c r="CO173" s="3969"/>
      <c r="CP173" s="3969"/>
      <c r="CQ173" s="3969"/>
      <c r="CR173" s="3969"/>
      <c r="CS173" s="3969"/>
      <c r="CT173" s="3969"/>
      <c r="CU173" s="3969"/>
      <c r="CV173" s="3969"/>
      <c r="CW173" s="3969"/>
      <c r="CX173" s="3969"/>
      <c r="CY173" s="3969"/>
      <c r="CZ173" s="3969"/>
      <c r="DA173" s="3969"/>
      <c r="DB173" s="3969"/>
      <c r="DC173" s="3969"/>
      <c r="DD173" s="3969"/>
      <c r="DE173" s="3969"/>
      <c r="DF173" s="3385"/>
      <c r="DG173" s="3385"/>
      <c r="DH173" s="3385"/>
      <c r="DI173" s="3385"/>
      <c r="DJ173" s="3385"/>
      <c r="DK173" s="3385"/>
      <c r="DL173" s="3385"/>
      <c r="DM173" s="3385"/>
      <c r="DN173" s="3385"/>
    </row>
    <row r="174" spans="1:135" ht="6.75" customHeight="1">
      <c r="A174" s="4001"/>
      <c r="B174" s="4001"/>
      <c r="C174" s="4001"/>
      <c r="D174" s="4001"/>
      <c r="E174" s="4001"/>
      <c r="F174" s="4001"/>
      <c r="G174" s="4001"/>
      <c r="H174" s="4005"/>
      <c r="I174" s="4001"/>
      <c r="J174" s="4001"/>
      <c r="K174" s="4001"/>
      <c r="L174" s="4001"/>
      <c r="M174" s="4001"/>
      <c r="N174" s="4001"/>
      <c r="O174" s="4001"/>
      <c r="P174" s="4001"/>
      <c r="Q174" s="4001"/>
      <c r="R174" s="4001"/>
      <c r="S174" s="4005"/>
      <c r="T174" s="4009"/>
      <c r="U174" s="4005"/>
      <c r="V174" s="4005"/>
      <c r="W174" s="4005"/>
      <c r="X174" s="4005"/>
      <c r="Y174" s="4005"/>
      <c r="Z174" s="4005"/>
      <c r="AA174" s="4005"/>
      <c r="AB174" s="4005"/>
      <c r="AC174" s="4005"/>
      <c r="AD174" s="4005"/>
      <c r="AE174" s="4005"/>
      <c r="AF174" s="4005"/>
      <c r="AG174" s="4005"/>
      <c r="AH174" s="4005"/>
      <c r="AI174" s="4005"/>
      <c r="AJ174" s="4052"/>
      <c r="AK174" s="4010"/>
      <c r="AL174" s="4008"/>
      <c r="AM174" s="3970"/>
      <c r="AN174" s="5700"/>
      <c r="AO174" s="5700"/>
      <c r="AP174" s="5700"/>
      <c r="AQ174" s="5700"/>
      <c r="AR174" s="5700"/>
      <c r="AS174" s="5700"/>
      <c r="AT174" s="5700"/>
      <c r="AU174" s="5700"/>
      <c r="AV174" s="5700"/>
      <c r="AW174" s="5700"/>
      <c r="AX174" s="5700"/>
      <c r="AY174" s="5700"/>
      <c r="AZ174" s="5700"/>
      <c r="BA174" s="5700"/>
      <c r="BB174" s="5700"/>
      <c r="BC174" s="5700"/>
      <c r="BD174" s="5703"/>
      <c r="BE174" s="5703"/>
      <c r="BF174" s="5703"/>
      <c r="BG174" s="5703"/>
      <c r="BH174" s="3969"/>
      <c r="BI174" s="3969"/>
      <c r="BJ174" s="3969"/>
      <c r="BK174" s="3969"/>
      <c r="BL174" s="3969"/>
      <c r="BM174" s="3969"/>
      <c r="BN174" s="3969"/>
      <c r="BO174" s="3969"/>
      <c r="BP174" s="3969"/>
      <c r="BQ174" s="3969"/>
      <c r="BR174" s="3969"/>
      <c r="BS174" s="3969"/>
      <c r="BT174" s="3969"/>
      <c r="BU174" s="3969"/>
      <c r="BV174" s="3969"/>
      <c r="BW174" s="3969"/>
      <c r="BX174" s="3969"/>
      <c r="BY174" s="3969"/>
      <c r="BZ174" s="3969"/>
      <c r="CA174" s="3969"/>
      <c r="CB174" s="3969"/>
      <c r="CC174" s="3969"/>
      <c r="CD174" s="3969"/>
      <c r="CE174" s="3969"/>
      <c r="CF174" s="3969"/>
      <c r="CG174" s="3969"/>
      <c r="CH174" s="3969"/>
      <c r="CI174" s="3969"/>
      <c r="CJ174" s="3969"/>
      <c r="CK174" s="3969"/>
      <c r="CL174" s="3969"/>
      <c r="CM174" s="3969"/>
      <c r="CN174" s="3969"/>
      <c r="CO174" s="3969"/>
      <c r="CP174" s="3969"/>
      <c r="CQ174" s="3969"/>
      <c r="CR174" s="3969"/>
      <c r="CS174" s="3969"/>
      <c r="CT174" s="3969"/>
      <c r="CU174" s="3969"/>
      <c r="CV174" s="3969"/>
      <c r="CW174" s="3969"/>
      <c r="CX174" s="3969"/>
      <c r="CY174" s="3969"/>
      <c r="CZ174" s="3969"/>
      <c r="DA174" s="3969"/>
      <c r="DB174" s="3969"/>
      <c r="DC174" s="3969"/>
      <c r="DD174" s="3969"/>
      <c r="DE174" s="3969"/>
    </row>
    <row r="175" spans="1:135" ht="6.75" customHeight="1">
      <c r="A175" s="4001"/>
      <c r="B175" s="4001"/>
      <c r="C175" s="4001"/>
      <c r="D175" s="4001"/>
      <c r="E175" s="4001"/>
      <c r="F175" s="4001"/>
      <c r="G175" s="4001"/>
      <c r="H175" s="4005"/>
      <c r="I175" s="4001"/>
      <c r="J175" s="4001"/>
      <c r="K175" s="4001"/>
      <c r="L175" s="4001"/>
      <c r="M175" s="4001"/>
      <c r="N175" s="4001"/>
      <c r="O175" s="4001"/>
      <c r="P175" s="4001"/>
      <c r="Q175" s="4001"/>
      <c r="R175" s="4001"/>
      <c r="S175" s="4005"/>
      <c r="T175" s="4009"/>
      <c r="U175" s="4005"/>
      <c r="V175" s="4005"/>
      <c r="W175" s="4005"/>
      <c r="X175" s="4005"/>
      <c r="Y175" s="4005"/>
      <c r="Z175" s="4005"/>
      <c r="AA175" s="4005"/>
      <c r="AB175" s="4005"/>
      <c r="AC175" s="4005"/>
      <c r="AD175" s="4005"/>
      <c r="AE175" s="4005"/>
      <c r="AF175" s="4005"/>
      <c r="AG175" s="4005"/>
      <c r="AH175" s="4005"/>
      <c r="AI175" s="4005"/>
      <c r="AJ175" s="4052"/>
      <c r="AK175" s="4009"/>
      <c r="AL175" s="4005"/>
      <c r="AM175" s="4005"/>
      <c r="AN175" s="3970"/>
      <c r="AO175" s="3970"/>
      <c r="AP175" s="3970"/>
      <c r="AQ175" s="3970"/>
      <c r="AR175" s="3970"/>
      <c r="AS175" s="3970"/>
      <c r="AT175" s="3970"/>
      <c r="AU175" s="3970"/>
      <c r="AV175" s="3969"/>
      <c r="AW175" s="3969"/>
      <c r="AX175" s="3969"/>
      <c r="AY175" s="4005"/>
      <c r="AZ175" s="4005"/>
      <c r="BA175" s="4005"/>
      <c r="BB175" s="4005"/>
      <c r="BC175" s="4005"/>
      <c r="BD175" s="3969"/>
      <c r="BE175" s="3969"/>
      <c r="BF175" s="3969"/>
      <c r="BG175" s="3969"/>
      <c r="BH175" s="3969"/>
      <c r="BI175" s="3969"/>
      <c r="BJ175" s="3969"/>
      <c r="BK175" s="3969"/>
      <c r="BL175" s="3969"/>
      <c r="BM175" s="3969"/>
      <c r="BN175" s="3969"/>
      <c r="BO175" s="3969"/>
      <c r="BP175" s="3969"/>
      <c r="BQ175" s="3969"/>
      <c r="BR175" s="3969"/>
      <c r="BS175" s="3969"/>
      <c r="BT175" s="3969"/>
      <c r="BU175" s="3969"/>
      <c r="BV175" s="3969"/>
      <c r="BW175" s="3969"/>
      <c r="BX175" s="3969"/>
      <c r="BY175" s="3969"/>
      <c r="BZ175" s="3969"/>
      <c r="CA175" s="3969"/>
      <c r="CB175" s="3969"/>
      <c r="CC175" s="3969"/>
      <c r="CD175" s="3969"/>
      <c r="CE175" s="3969"/>
      <c r="CF175" s="3969"/>
      <c r="CG175" s="3969"/>
      <c r="CH175" s="3969"/>
      <c r="CI175" s="3969"/>
      <c r="CJ175" s="3969"/>
      <c r="CK175" s="3969"/>
      <c r="CL175" s="3969"/>
      <c r="CM175" s="3969"/>
      <c r="CN175" s="3969"/>
      <c r="CO175" s="3969"/>
      <c r="CP175" s="3969"/>
      <c r="CQ175" s="3969"/>
      <c r="CR175" s="3969"/>
      <c r="CS175" s="3969"/>
      <c r="CT175" s="3969"/>
      <c r="CU175" s="3969"/>
      <c r="CV175" s="3969"/>
      <c r="CW175" s="3969"/>
      <c r="CX175" s="3969"/>
      <c r="CY175" s="3969"/>
      <c r="CZ175" s="3969"/>
      <c r="DA175" s="3969"/>
      <c r="DB175" s="3969"/>
      <c r="DC175" s="3969"/>
      <c r="DD175" s="3969"/>
      <c r="DE175" s="3969"/>
    </row>
    <row r="176" spans="1:135" ht="6.75" customHeight="1">
      <c r="A176" s="4001"/>
      <c r="B176" s="4001"/>
      <c r="C176" s="4001"/>
      <c r="D176" s="4001"/>
      <c r="E176" s="4001"/>
      <c r="F176" s="4001"/>
      <c r="G176" s="4001"/>
      <c r="H176" s="4005"/>
      <c r="I176" s="4001"/>
      <c r="J176" s="4001"/>
      <c r="K176" s="4001"/>
      <c r="L176" s="4001"/>
      <c r="M176" s="4001"/>
      <c r="N176" s="4001"/>
      <c r="O176" s="4001"/>
      <c r="P176" s="4001"/>
      <c r="Q176" s="4001"/>
      <c r="R176" s="4001"/>
      <c r="S176" s="4005"/>
      <c r="T176" s="4009"/>
      <c r="U176" s="4005"/>
      <c r="V176" s="4001"/>
      <c r="W176" s="4001"/>
      <c r="X176" s="4001"/>
      <c r="Y176" s="4001"/>
      <c r="Z176" s="4001"/>
      <c r="AA176" s="4001"/>
      <c r="AB176" s="4001"/>
      <c r="AC176" s="4001"/>
      <c r="AD176" s="4005"/>
      <c r="AE176" s="4005"/>
      <c r="AF176" s="4005"/>
      <c r="AG176" s="4005"/>
      <c r="AH176" s="4005"/>
      <c r="AI176" s="4005"/>
      <c r="AJ176" s="4052"/>
      <c r="AK176" s="4015"/>
      <c r="AL176" s="4003"/>
      <c r="AM176" s="4005"/>
      <c r="AN176" s="5702" t="s">
        <v>
3217</v>
      </c>
      <c r="AO176" s="5702"/>
      <c r="AP176" s="5702"/>
      <c r="AQ176" s="5702"/>
      <c r="AR176" s="5702"/>
      <c r="AS176" s="5702"/>
      <c r="AT176" s="5702"/>
      <c r="AU176" s="5702"/>
      <c r="AV176" s="5701"/>
      <c r="AW176" s="5701"/>
      <c r="AX176" s="3969"/>
      <c r="AY176" s="4003"/>
      <c r="AZ176" s="4005"/>
      <c r="BA176" s="4005"/>
      <c r="BB176" s="4005"/>
      <c r="BC176" s="4005"/>
      <c r="BD176" s="5702" t="s">
        <v>
6740</v>
      </c>
      <c r="BE176" s="5701"/>
      <c r="BF176" s="5701"/>
      <c r="BG176" s="5701"/>
      <c r="BH176" s="5701"/>
      <c r="BI176" s="5701"/>
      <c r="BJ176" s="5701"/>
      <c r="BK176" s="5701"/>
      <c r="BL176" s="5701"/>
      <c r="BM176" s="5701"/>
      <c r="BN176" s="5701"/>
      <c r="BO176" s="5701"/>
      <c r="BP176" s="5701"/>
      <c r="BQ176" s="5701"/>
      <c r="BR176" s="5701"/>
      <c r="BS176" s="5701"/>
      <c r="BT176" s="5701"/>
      <c r="BU176" s="5701"/>
      <c r="BV176" s="5701"/>
      <c r="BW176" s="5701"/>
      <c r="BX176" s="5701"/>
      <c r="BY176" s="5701"/>
      <c r="BZ176" s="5701"/>
      <c r="CA176" s="5701"/>
      <c r="CB176" s="5701"/>
      <c r="CC176" s="5701"/>
      <c r="CD176" s="5701"/>
      <c r="CE176" s="5701"/>
      <c r="CF176" s="5701"/>
      <c r="CG176" s="5701"/>
      <c r="CH176" s="5701"/>
      <c r="CI176" s="5701"/>
      <c r="CJ176" s="5701"/>
      <c r="CK176" s="5701"/>
      <c r="CL176" s="5701"/>
      <c r="CM176" s="5701"/>
      <c r="CN176" s="5701"/>
      <c r="CO176" s="5701"/>
      <c r="CP176" s="5701"/>
      <c r="CQ176" s="5701"/>
      <c r="CR176" s="5701"/>
      <c r="CS176" s="5701"/>
      <c r="CT176" s="5701"/>
      <c r="CU176" s="5701"/>
      <c r="CV176" s="5701"/>
      <c r="CW176" s="5701"/>
      <c r="CX176" s="5701"/>
      <c r="CY176" s="5701"/>
      <c r="CZ176" s="5701"/>
      <c r="DA176" s="5701"/>
      <c r="DB176" s="5701"/>
      <c r="DC176" s="3969"/>
      <c r="DD176" s="3969"/>
      <c r="DE176" s="3969"/>
      <c r="DF176" s="3389"/>
      <c r="DG176" s="3389"/>
      <c r="DH176" s="3389"/>
      <c r="DI176" s="3389"/>
      <c r="DJ176" s="3389"/>
      <c r="DK176" s="3389"/>
      <c r="DL176" s="3389"/>
      <c r="DM176" s="3389"/>
      <c r="DN176" s="3389"/>
    </row>
    <row r="177" spans="1:118" ht="6.75" customHeight="1">
      <c r="A177" s="4001"/>
      <c r="B177" s="4001"/>
      <c r="C177" s="4001"/>
      <c r="D177" s="4001"/>
      <c r="E177" s="4001"/>
      <c r="F177" s="4001"/>
      <c r="G177" s="4001"/>
      <c r="H177" s="4005"/>
      <c r="I177" s="4001"/>
      <c r="J177" s="4001"/>
      <c r="K177" s="4001"/>
      <c r="L177" s="4001"/>
      <c r="M177" s="4001"/>
      <c r="N177" s="4001"/>
      <c r="O177" s="4001"/>
      <c r="P177" s="4001"/>
      <c r="Q177" s="4001"/>
      <c r="R177" s="4001"/>
      <c r="S177" s="4005"/>
      <c r="T177" s="4009"/>
      <c r="U177" s="4005"/>
      <c r="V177" s="4001"/>
      <c r="W177" s="4001"/>
      <c r="X177" s="4001"/>
      <c r="Y177" s="4001"/>
      <c r="Z177" s="4001"/>
      <c r="AA177" s="4001"/>
      <c r="AB177" s="4001"/>
      <c r="AC177" s="4001"/>
      <c r="AD177" s="4005"/>
      <c r="AE177" s="4005"/>
      <c r="AF177" s="4005"/>
      <c r="AG177" s="4005"/>
      <c r="AH177" s="4005"/>
      <c r="AI177" s="4005"/>
      <c r="AJ177" s="4052"/>
      <c r="AK177" s="4010"/>
      <c r="AL177" s="4005"/>
      <c r="AM177" s="4005"/>
      <c r="AN177" s="5702"/>
      <c r="AO177" s="5702"/>
      <c r="AP177" s="5702"/>
      <c r="AQ177" s="5702"/>
      <c r="AR177" s="5702"/>
      <c r="AS177" s="5702"/>
      <c r="AT177" s="5702"/>
      <c r="AU177" s="5702"/>
      <c r="AV177" s="5701"/>
      <c r="AW177" s="5701"/>
      <c r="AX177" s="3969"/>
      <c r="AY177" s="4005"/>
      <c r="AZ177" s="4008"/>
      <c r="BA177" s="4008"/>
      <c r="BB177" s="4008"/>
      <c r="BC177" s="4005"/>
      <c r="BD177" s="5701"/>
      <c r="BE177" s="5701"/>
      <c r="BF177" s="5701"/>
      <c r="BG177" s="5701"/>
      <c r="BH177" s="5701"/>
      <c r="BI177" s="5701"/>
      <c r="BJ177" s="5701"/>
      <c r="BK177" s="5701"/>
      <c r="BL177" s="5701"/>
      <c r="BM177" s="5701"/>
      <c r="BN177" s="5701"/>
      <c r="BO177" s="5701"/>
      <c r="BP177" s="5701"/>
      <c r="BQ177" s="5701"/>
      <c r="BR177" s="5701"/>
      <c r="BS177" s="5701"/>
      <c r="BT177" s="5701"/>
      <c r="BU177" s="5701"/>
      <c r="BV177" s="5701"/>
      <c r="BW177" s="5701"/>
      <c r="BX177" s="5701"/>
      <c r="BY177" s="5701"/>
      <c r="BZ177" s="5701"/>
      <c r="CA177" s="5701"/>
      <c r="CB177" s="5701"/>
      <c r="CC177" s="5701"/>
      <c r="CD177" s="5701"/>
      <c r="CE177" s="5701"/>
      <c r="CF177" s="5701"/>
      <c r="CG177" s="5701"/>
      <c r="CH177" s="5701"/>
      <c r="CI177" s="5701"/>
      <c r="CJ177" s="5701"/>
      <c r="CK177" s="5701"/>
      <c r="CL177" s="5701"/>
      <c r="CM177" s="5701"/>
      <c r="CN177" s="5701"/>
      <c r="CO177" s="5701"/>
      <c r="CP177" s="5701"/>
      <c r="CQ177" s="5701"/>
      <c r="CR177" s="5701"/>
      <c r="CS177" s="5701"/>
      <c r="CT177" s="5701"/>
      <c r="CU177" s="5701"/>
      <c r="CV177" s="5701"/>
      <c r="CW177" s="5701"/>
      <c r="CX177" s="5701"/>
      <c r="CY177" s="5701"/>
      <c r="CZ177" s="5701"/>
      <c r="DA177" s="5701"/>
      <c r="DB177" s="5701"/>
      <c r="DC177" s="3969"/>
      <c r="DD177" s="3969"/>
      <c r="DE177" s="3969"/>
      <c r="DF177" s="3389"/>
      <c r="DG177" s="3389"/>
      <c r="DH177" s="3389"/>
      <c r="DI177" s="3389"/>
      <c r="DJ177" s="3389"/>
      <c r="DK177" s="3389"/>
      <c r="DL177" s="3389"/>
      <c r="DM177" s="3389"/>
      <c r="DN177" s="3389"/>
    </row>
    <row r="178" spans="1:118" ht="6.75" customHeight="1">
      <c r="A178" s="4001"/>
      <c r="B178" s="4001"/>
      <c r="C178" s="4001"/>
      <c r="D178" s="4001"/>
      <c r="E178" s="4001"/>
      <c r="F178" s="4001"/>
      <c r="G178" s="4001"/>
      <c r="H178" s="4005"/>
      <c r="I178" s="4001"/>
      <c r="J178" s="4001"/>
      <c r="K178" s="4001"/>
      <c r="L178" s="4001"/>
      <c r="M178" s="4001"/>
      <c r="N178" s="4001"/>
      <c r="O178" s="4001"/>
      <c r="P178" s="4001"/>
      <c r="Q178" s="4001"/>
      <c r="R178" s="4001"/>
      <c r="S178" s="4005"/>
      <c r="T178" s="4009"/>
      <c r="U178" s="4005"/>
      <c r="V178" s="4005"/>
      <c r="W178" s="4005"/>
      <c r="X178" s="4005"/>
      <c r="Y178" s="4005"/>
      <c r="Z178" s="4005"/>
      <c r="AA178" s="4005"/>
      <c r="AB178" s="4005"/>
      <c r="AC178" s="4005"/>
      <c r="AD178" s="4005"/>
      <c r="AE178" s="4005"/>
      <c r="AF178" s="4005"/>
      <c r="AG178" s="4005"/>
      <c r="AH178" s="4005"/>
      <c r="AI178" s="4005"/>
      <c r="AJ178" s="4048"/>
      <c r="AK178" s="4039"/>
      <c r="AL178" s="4039"/>
      <c r="AM178" s="4039"/>
      <c r="AN178" s="4039"/>
      <c r="AO178" s="4039"/>
      <c r="AP178" s="4039"/>
      <c r="AQ178" s="4039"/>
      <c r="AR178" s="4039"/>
      <c r="AS178" s="4039"/>
      <c r="AT178" s="4039"/>
      <c r="AU178" s="4039"/>
      <c r="AV178" s="4039"/>
      <c r="AW178" s="4039"/>
      <c r="AX178" s="4039"/>
      <c r="AY178" s="4039"/>
      <c r="AZ178" s="4039"/>
      <c r="BA178" s="4039"/>
      <c r="BB178" s="4039"/>
      <c r="BC178" s="4039"/>
      <c r="BD178" s="4039"/>
      <c r="BE178" s="4039"/>
      <c r="BF178" s="4039"/>
      <c r="BG178" s="4039"/>
      <c r="BH178" s="4039"/>
      <c r="BI178" s="4039"/>
      <c r="BJ178" s="4039"/>
      <c r="BK178" s="4039"/>
      <c r="BL178" s="4039"/>
      <c r="BM178" s="4039"/>
      <c r="BN178" s="4039"/>
      <c r="BO178" s="4039"/>
      <c r="BP178" s="4039"/>
      <c r="BQ178" s="4039"/>
      <c r="BR178" s="4039"/>
      <c r="BS178" s="4039"/>
      <c r="BT178" s="4039"/>
      <c r="BU178" s="4039"/>
      <c r="BV178" s="4039"/>
      <c r="BW178" s="4039"/>
      <c r="BX178" s="4039"/>
      <c r="BY178" s="4039"/>
      <c r="BZ178" s="4039"/>
      <c r="CA178" s="4039"/>
      <c r="CB178" s="4039"/>
      <c r="CC178" s="4039"/>
      <c r="CD178" s="4039"/>
      <c r="CE178" s="4039"/>
      <c r="CF178" s="4039"/>
      <c r="CG178" s="4039"/>
      <c r="CH178" s="4039"/>
      <c r="CI178" s="4039"/>
      <c r="CJ178" s="4039"/>
      <c r="CK178" s="4039"/>
      <c r="CL178" s="4039"/>
      <c r="CM178" s="4039"/>
      <c r="CN178" s="4039"/>
      <c r="CO178" s="4005"/>
      <c r="CP178" s="4005"/>
      <c r="CQ178" s="4005"/>
      <c r="CR178" s="4005"/>
      <c r="CS178" s="4005"/>
      <c r="CT178" s="4005"/>
      <c r="CU178" s="4005"/>
      <c r="CV178" s="4005"/>
      <c r="CW178" s="4005"/>
      <c r="CX178" s="4005"/>
      <c r="CY178" s="4005"/>
      <c r="CZ178" s="4005"/>
      <c r="DA178" s="4005"/>
      <c r="DB178" s="4005"/>
      <c r="DC178" s="4005"/>
      <c r="DD178" s="4005"/>
      <c r="DE178" s="4005"/>
    </row>
    <row r="179" spans="1:118" ht="6.75" customHeight="1">
      <c r="A179" s="4001"/>
      <c r="B179" s="4001"/>
      <c r="C179" s="4001"/>
      <c r="D179" s="4001"/>
      <c r="E179" s="4001"/>
      <c r="F179" s="4001"/>
      <c r="G179" s="4001"/>
      <c r="H179" s="4005"/>
      <c r="I179" s="4001"/>
      <c r="J179" s="4001"/>
      <c r="K179" s="4001"/>
      <c r="L179" s="4001"/>
      <c r="M179" s="4001"/>
      <c r="N179" s="4001"/>
      <c r="O179" s="4001"/>
      <c r="P179" s="4001"/>
      <c r="Q179" s="4001"/>
      <c r="R179" s="4001"/>
      <c r="S179" s="4005"/>
      <c r="T179" s="4009"/>
      <c r="U179" s="4005"/>
      <c r="V179" s="4001"/>
      <c r="W179" s="4001"/>
      <c r="X179" s="4001"/>
      <c r="Y179" s="4001"/>
      <c r="Z179" s="4001"/>
      <c r="AA179" s="4001"/>
      <c r="AB179" s="4001"/>
      <c r="AC179" s="4001"/>
      <c r="AD179" s="4005"/>
      <c r="AE179" s="4005"/>
      <c r="AF179" s="4005"/>
      <c r="AG179" s="4005"/>
      <c r="AH179" s="4005"/>
      <c r="AI179" s="4005"/>
      <c r="AJ179" s="4044"/>
      <c r="AK179" s="4009"/>
      <c r="AL179" s="4041"/>
      <c r="AM179" s="4005"/>
      <c r="AN179" s="5725" t="s">
        <v>
6741</v>
      </c>
      <c r="AO179" s="5725"/>
      <c r="AP179" s="5725"/>
      <c r="AQ179" s="5725"/>
      <c r="AR179" s="5725"/>
      <c r="AS179" s="5725"/>
      <c r="AT179" s="5725"/>
      <c r="AU179" s="5726"/>
      <c r="AV179" s="4005"/>
      <c r="AW179" s="4005"/>
      <c r="AX179" s="4005"/>
      <c r="AY179" s="4005"/>
      <c r="AZ179" s="4005"/>
      <c r="BA179" s="4005"/>
      <c r="BB179" s="4041"/>
      <c r="BC179" s="4005"/>
      <c r="BD179" s="5714" t="s">
        <v>
9475</v>
      </c>
      <c r="BE179" s="5715"/>
      <c r="BF179" s="5715"/>
      <c r="BG179" s="5715"/>
      <c r="BH179" s="5715"/>
      <c r="BI179" s="5715"/>
      <c r="BJ179" s="5715"/>
      <c r="BK179" s="4041"/>
      <c r="BL179" s="5714" t="s">
        <v>
9478</v>
      </c>
      <c r="BM179" s="5715"/>
      <c r="BN179" s="5715"/>
      <c r="BO179" s="5715"/>
      <c r="BP179" s="5715"/>
      <c r="BQ179" s="5715"/>
      <c r="BR179" s="5715"/>
      <c r="BS179" s="4053"/>
      <c r="BT179" s="5714" t="s">
        <v>
9479</v>
      </c>
      <c r="BU179" s="5714"/>
      <c r="BV179" s="5714"/>
      <c r="BW179" s="5714"/>
      <c r="BX179" s="5714"/>
      <c r="BY179" s="5714"/>
      <c r="BZ179" s="5714"/>
      <c r="CA179" s="5714"/>
      <c r="CB179" s="5714"/>
      <c r="CC179" s="5714"/>
      <c r="CD179" s="4054"/>
      <c r="CE179" s="5714" t="s">
        <v>
9480</v>
      </c>
      <c r="CF179" s="5714"/>
      <c r="CG179" s="5714"/>
      <c r="CH179" s="5714"/>
      <c r="CI179" s="5714"/>
      <c r="CJ179" s="5714"/>
      <c r="CK179" s="5714"/>
      <c r="CL179" s="5714"/>
      <c r="CM179" s="5714"/>
      <c r="CN179" s="5714"/>
      <c r="CO179" s="4054"/>
      <c r="CP179" s="5714" t="s">
        <v>
9481</v>
      </c>
      <c r="CQ179" s="5714"/>
      <c r="CR179" s="5714"/>
      <c r="CS179" s="5714"/>
      <c r="CT179" s="5714"/>
      <c r="CU179" s="5714"/>
      <c r="CV179" s="5714"/>
      <c r="CW179" s="5714"/>
      <c r="CX179" s="5714"/>
      <c r="CY179" s="5714"/>
      <c r="CZ179" s="3397"/>
      <c r="DA179" s="3397"/>
      <c r="DB179" s="3397"/>
      <c r="DC179" s="3969"/>
      <c r="DD179" s="3969"/>
      <c r="DE179" s="3969"/>
    </row>
    <row r="180" spans="1:118" ht="6.75" customHeight="1">
      <c r="A180" s="4001"/>
      <c r="B180" s="4001"/>
      <c r="C180" s="4001"/>
      <c r="D180" s="4001"/>
      <c r="E180" s="4001"/>
      <c r="F180" s="4001"/>
      <c r="G180" s="4001"/>
      <c r="H180" s="4005"/>
      <c r="I180" s="4001"/>
      <c r="J180" s="4001"/>
      <c r="K180" s="4001"/>
      <c r="L180" s="4001"/>
      <c r="M180" s="4001"/>
      <c r="N180" s="4001"/>
      <c r="O180" s="4001"/>
      <c r="P180" s="4001"/>
      <c r="Q180" s="4001"/>
      <c r="R180" s="4001"/>
      <c r="S180" s="4005"/>
      <c r="T180" s="4009"/>
      <c r="U180" s="4005"/>
      <c r="V180" s="4001"/>
      <c r="W180" s="4001"/>
      <c r="X180" s="4001"/>
      <c r="Y180" s="4001"/>
      <c r="Z180" s="4001"/>
      <c r="AA180" s="4001"/>
      <c r="AB180" s="4001"/>
      <c r="AC180" s="4001"/>
      <c r="AD180" s="4005"/>
      <c r="AE180" s="4005"/>
      <c r="AF180" s="4005"/>
      <c r="AG180" s="4005"/>
      <c r="AH180" s="4005"/>
      <c r="AI180" s="4005"/>
      <c r="AJ180" s="4052"/>
      <c r="AK180" s="4009"/>
      <c r="AL180" s="4003"/>
      <c r="AM180" s="4005"/>
      <c r="AN180" s="5714"/>
      <c r="AO180" s="5714"/>
      <c r="AP180" s="5714"/>
      <c r="AQ180" s="5714"/>
      <c r="AR180" s="5714"/>
      <c r="AS180" s="5714"/>
      <c r="AT180" s="5714"/>
      <c r="AU180" s="5715"/>
      <c r="AV180" s="4003"/>
      <c r="AW180" s="4003"/>
      <c r="AX180" s="4003"/>
      <c r="AY180" s="4003"/>
      <c r="AZ180" s="4003"/>
      <c r="BA180" s="4003"/>
      <c r="BB180" s="4055"/>
      <c r="BC180" s="4005"/>
      <c r="BD180" s="5715"/>
      <c r="BE180" s="5715"/>
      <c r="BF180" s="5715"/>
      <c r="BG180" s="5715"/>
      <c r="BH180" s="5715"/>
      <c r="BI180" s="5715"/>
      <c r="BJ180" s="5715"/>
      <c r="BK180" s="4049"/>
      <c r="BL180" s="5715"/>
      <c r="BM180" s="5715"/>
      <c r="BN180" s="5715"/>
      <c r="BO180" s="5715"/>
      <c r="BP180" s="5715"/>
      <c r="BQ180" s="5715"/>
      <c r="BR180" s="5715"/>
      <c r="BS180" s="4044"/>
      <c r="BT180" s="5714"/>
      <c r="BU180" s="5714"/>
      <c r="BV180" s="5714"/>
      <c r="BW180" s="5714"/>
      <c r="BX180" s="5714"/>
      <c r="BY180" s="5714"/>
      <c r="BZ180" s="5714"/>
      <c r="CA180" s="5714"/>
      <c r="CB180" s="5714"/>
      <c r="CC180" s="5714"/>
      <c r="CD180" s="4056"/>
      <c r="CE180" s="5714"/>
      <c r="CF180" s="5714"/>
      <c r="CG180" s="5714"/>
      <c r="CH180" s="5714"/>
      <c r="CI180" s="5714"/>
      <c r="CJ180" s="5714"/>
      <c r="CK180" s="5714"/>
      <c r="CL180" s="5714"/>
      <c r="CM180" s="5714"/>
      <c r="CN180" s="5714"/>
      <c r="CO180" s="3397"/>
      <c r="CP180" s="5714"/>
      <c r="CQ180" s="5714"/>
      <c r="CR180" s="5714"/>
      <c r="CS180" s="5714"/>
      <c r="CT180" s="5714"/>
      <c r="CU180" s="5714"/>
      <c r="CV180" s="5714"/>
      <c r="CW180" s="5714"/>
      <c r="CX180" s="5714"/>
      <c r="CY180" s="5714"/>
      <c r="CZ180" s="3397"/>
      <c r="DA180" s="3397"/>
      <c r="DB180" s="3397"/>
      <c r="DC180" s="3969"/>
      <c r="DD180" s="3969"/>
      <c r="DE180" s="3969"/>
    </row>
    <row r="181" spans="1:118" ht="6.75" customHeight="1">
      <c r="A181" s="4001"/>
      <c r="B181" s="4001"/>
      <c r="C181" s="4001"/>
      <c r="D181" s="4001"/>
      <c r="E181" s="4001"/>
      <c r="F181" s="4001"/>
      <c r="G181" s="4001"/>
      <c r="H181" s="4005"/>
      <c r="I181" s="4001"/>
      <c r="J181" s="4001"/>
      <c r="K181" s="4001"/>
      <c r="L181" s="4001"/>
      <c r="M181" s="4001"/>
      <c r="N181" s="4001"/>
      <c r="O181" s="4001"/>
      <c r="P181" s="4001"/>
      <c r="Q181" s="4001"/>
      <c r="R181" s="4001"/>
      <c r="S181" s="4005"/>
      <c r="T181" s="4009"/>
      <c r="U181" s="4005"/>
      <c r="V181" s="4001"/>
      <c r="W181" s="4001"/>
      <c r="X181" s="4001"/>
      <c r="Y181" s="4001"/>
      <c r="Z181" s="4001"/>
      <c r="AA181" s="4001"/>
      <c r="AB181" s="4001"/>
      <c r="AC181" s="4001"/>
      <c r="AD181" s="4005"/>
      <c r="AE181" s="4005"/>
      <c r="AF181" s="4005"/>
      <c r="AG181" s="4005"/>
      <c r="AH181" s="4005"/>
      <c r="AI181" s="4005"/>
      <c r="AJ181" s="4052"/>
      <c r="AK181" s="4010"/>
      <c r="AL181" s="4005"/>
      <c r="AM181" s="4005"/>
      <c r="AN181" s="5714"/>
      <c r="AO181" s="5714"/>
      <c r="AP181" s="5714"/>
      <c r="AQ181" s="5714"/>
      <c r="AR181" s="5714"/>
      <c r="AS181" s="5714"/>
      <c r="AT181" s="5714"/>
      <c r="AU181" s="5715"/>
      <c r="AV181" s="4005"/>
      <c r="AW181" s="4005"/>
      <c r="AX181" s="4005"/>
      <c r="AY181" s="4005"/>
      <c r="AZ181" s="4005"/>
      <c r="BA181" s="4005"/>
      <c r="BB181" s="4044"/>
      <c r="BC181" s="4005"/>
      <c r="BD181" s="5715"/>
      <c r="BE181" s="5715"/>
      <c r="BF181" s="5715"/>
      <c r="BG181" s="5715"/>
      <c r="BH181" s="5715"/>
      <c r="BI181" s="5715"/>
      <c r="BJ181" s="5715"/>
      <c r="BK181" s="4044"/>
      <c r="BL181" s="5715"/>
      <c r="BM181" s="5715"/>
      <c r="BN181" s="5715"/>
      <c r="BO181" s="5715"/>
      <c r="BP181" s="5715"/>
      <c r="BQ181" s="5715"/>
      <c r="BR181" s="5715"/>
      <c r="BS181" s="4044"/>
      <c r="BT181" s="5714"/>
      <c r="BU181" s="5714"/>
      <c r="BV181" s="5714"/>
      <c r="BW181" s="5714"/>
      <c r="BX181" s="5714"/>
      <c r="BY181" s="5714"/>
      <c r="BZ181" s="5714"/>
      <c r="CA181" s="5714"/>
      <c r="CB181" s="5714"/>
      <c r="CC181" s="5714"/>
      <c r="CD181" s="3397"/>
      <c r="CE181" s="5714"/>
      <c r="CF181" s="5714"/>
      <c r="CG181" s="5714"/>
      <c r="CH181" s="5714"/>
      <c r="CI181" s="5714"/>
      <c r="CJ181" s="5714"/>
      <c r="CK181" s="5714"/>
      <c r="CL181" s="5714"/>
      <c r="CM181" s="5714"/>
      <c r="CN181" s="5714"/>
      <c r="CO181" s="3397"/>
      <c r="CP181" s="5714"/>
      <c r="CQ181" s="5714"/>
      <c r="CR181" s="5714"/>
      <c r="CS181" s="5714"/>
      <c r="CT181" s="5714"/>
      <c r="CU181" s="5714"/>
      <c r="CV181" s="5714"/>
      <c r="CW181" s="5714"/>
      <c r="CX181" s="5714"/>
      <c r="CY181" s="5714"/>
      <c r="CZ181" s="3397"/>
      <c r="DA181" s="3397"/>
      <c r="DB181" s="3397"/>
      <c r="DC181" s="3969"/>
      <c r="DD181" s="3969"/>
      <c r="DE181" s="3969"/>
    </row>
    <row r="182" spans="1:118" ht="6.75" customHeight="1">
      <c r="A182" s="4001"/>
      <c r="B182" s="4001"/>
      <c r="C182" s="4001"/>
      <c r="D182" s="4001"/>
      <c r="E182" s="4001"/>
      <c r="F182" s="4001"/>
      <c r="G182" s="4001"/>
      <c r="H182" s="4005"/>
      <c r="I182" s="4001"/>
      <c r="J182" s="4001"/>
      <c r="K182" s="4001"/>
      <c r="L182" s="4001"/>
      <c r="M182" s="4001"/>
      <c r="N182" s="4001"/>
      <c r="O182" s="4001"/>
      <c r="P182" s="4001"/>
      <c r="Q182" s="4001"/>
      <c r="R182" s="4001"/>
      <c r="S182" s="4005"/>
      <c r="T182" s="4009"/>
      <c r="U182" s="4005"/>
      <c r="V182" s="4001"/>
      <c r="W182" s="4001"/>
      <c r="X182" s="4001"/>
      <c r="Y182" s="4001"/>
      <c r="Z182" s="4001"/>
      <c r="AA182" s="4001"/>
      <c r="AB182" s="4001"/>
      <c r="AC182" s="4001"/>
      <c r="AD182" s="4005"/>
      <c r="AE182" s="4005"/>
      <c r="AF182" s="4005"/>
      <c r="AG182" s="4005"/>
      <c r="AH182" s="4005"/>
      <c r="AI182" s="4005"/>
      <c r="AJ182" s="4052"/>
      <c r="AK182" s="4009"/>
      <c r="AL182" s="4005"/>
      <c r="AM182" s="4005"/>
      <c r="AN182" s="3397"/>
      <c r="AO182" s="3397"/>
      <c r="AP182" s="3397"/>
      <c r="AQ182" s="3397"/>
      <c r="AR182" s="3397"/>
      <c r="AS182" s="3397"/>
      <c r="AT182" s="3397"/>
      <c r="AU182" s="4005"/>
      <c r="AV182" s="4005"/>
      <c r="AW182" s="4005"/>
      <c r="AX182" s="4005"/>
      <c r="AY182" s="4005"/>
      <c r="AZ182" s="4005"/>
      <c r="BA182" s="4005"/>
      <c r="BB182" s="4044"/>
      <c r="BC182" s="4005"/>
      <c r="BD182" s="3397"/>
      <c r="BE182" s="3397"/>
      <c r="BF182" s="3397"/>
      <c r="BG182" s="3397"/>
      <c r="BH182" s="3397"/>
      <c r="BI182" s="3397"/>
      <c r="BJ182" s="3397"/>
      <c r="BK182" s="4054"/>
      <c r="BL182" s="4057"/>
      <c r="BM182" s="4057"/>
      <c r="BN182" s="3397"/>
      <c r="BO182" s="3397"/>
      <c r="BP182" s="3397"/>
      <c r="BQ182" s="3397"/>
      <c r="BR182" s="3397"/>
      <c r="BS182" s="4054"/>
      <c r="BT182" s="4057"/>
      <c r="BU182" s="4057"/>
      <c r="BV182" s="4057"/>
      <c r="BW182" s="4057"/>
      <c r="BX182" s="4057"/>
      <c r="BY182" s="3397"/>
      <c r="BZ182" s="3397"/>
      <c r="CA182" s="3397"/>
      <c r="CB182" s="3397"/>
      <c r="CC182" s="3397"/>
      <c r="CD182" s="3397"/>
      <c r="CE182" s="3397"/>
      <c r="CF182" s="3397"/>
      <c r="CG182" s="3397"/>
      <c r="CH182" s="3397"/>
      <c r="CI182" s="3397"/>
      <c r="CJ182" s="3397"/>
      <c r="CK182" s="3397"/>
      <c r="CL182" s="3397"/>
      <c r="CM182" s="3397"/>
      <c r="CN182" s="3397"/>
      <c r="CO182" s="3397"/>
      <c r="CP182" s="3397"/>
      <c r="CQ182" s="3397"/>
      <c r="CR182" s="3397"/>
      <c r="CS182" s="3397"/>
      <c r="CT182" s="3397"/>
      <c r="CU182" s="3397"/>
      <c r="CV182" s="3397"/>
      <c r="CW182" s="3397"/>
      <c r="CX182" s="3397"/>
      <c r="CY182" s="3397"/>
      <c r="CZ182" s="3397"/>
      <c r="DA182" s="3397"/>
      <c r="DB182" s="3397"/>
      <c r="DC182" s="3397"/>
      <c r="DD182" s="3397"/>
      <c r="DE182" s="3397"/>
    </row>
    <row r="183" spans="1:118" ht="6.75" customHeight="1">
      <c r="A183" s="4001"/>
      <c r="B183" s="4001"/>
      <c r="C183" s="4001"/>
      <c r="D183" s="4001"/>
      <c r="E183" s="4001"/>
      <c r="F183" s="4001"/>
      <c r="G183" s="4001"/>
      <c r="H183" s="4005"/>
      <c r="I183" s="4001"/>
      <c r="J183" s="4001"/>
      <c r="K183" s="4001"/>
      <c r="L183" s="4001"/>
      <c r="M183" s="4001"/>
      <c r="N183" s="4001"/>
      <c r="O183" s="4001"/>
      <c r="P183" s="4001"/>
      <c r="Q183" s="4001"/>
      <c r="R183" s="4001"/>
      <c r="S183" s="4005"/>
      <c r="T183" s="4009"/>
      <c r="U183" s="4005"/>
      <c r="V183" s="4001"/>
      <c r="W183" s="4001"/>
      <c r="X183" s="4001"/>
      <c r="Y183" s="4001"/>
      <c r="Z183" s="4001"/>
      <c r="AA183" s="4001"/>
      <c r="AB183" s="4001"/>
      <c r="AC183" s="4001"/>
      <c r="AD183" s="4005"/>
      <c r="AE183" s="4005"/>
      <c r="AF183" s="4005"/>
      <c r="AG183" s="4005"/>
      <c r="AH183" s="4005"/>
      <c r="AI183" s="4005"/>
      <c r="AJ183" s="4052"/>
      <c r="AK183" s="4009"/>
      <c r="AL183" s="4005"/>
      <c r="AM183" s="4005"/>
      <c r="AN183" s="3970"/>
      <c r="AO183" s="3970"/>
      <c r="AP183" s="3970"/>
      <c r="AQ183" s="3970"/>
      <c r="AR183" s="3970"/>
      <c r="AS183" s="3970"/>
      <c r="AT183" s="3970"/>
      <c r="AU183" s="4005"/>
      <c r="AV183" s="4005"/>
      <c r="AW183" s="4005"/>
      <c r="AX183" s="4005"/>
      <c r="AY183" s="4005"/>
      <c r="AZ183" s="4005"/>
      <c r="BA183" s="4005"/>
      <c r="BB183" s="4041"/>
      <c r="BC183" s="4005"/>
      <c r="BD183" s="5722" t="s">
        <v>
9482</v>
      </c>
      <c r="BE183" s="5722"/>
      <c r="BF183" s="5722"/>
      <c r="BG183" s="5722"/>
      <c r="BH183" s="5722"/>
      <c r="BI183" s="5722"/>
      <c r="BJ183" s="5722"/>
      <c r="BK183" s="5722"/>
      <c r="BL183" s="5722"/>
      <c r="BM183" s="5722"/>
      <c r="BN183" s="3398"/>
      <c r="BO183" s="5722" t="s">
        <v>
9483</v>
      </c>
      <c r="BP183" s="5722"/>
      <c r="BQ183" s="5722"/>
      <c r="BR183" s="5722"/>
      <c r="BS183" s="5722"/>
      <c r="BT183" s="5722"/>
      <c r="BU183" s="5722"/>
      <c r="BV183" s="5722"/>
      <c r="BW183" s="5722"/>
      <c r="BX183" s="5722"/>
      <c r="BY183" s="3398"/>
      <c r="BZ183" s="5722" t="s">
        <v>
6742</v>
      </c>
      <c r="CA183" s="5722"/>
      <c r="CB183" s="5722"/>
      <c r="CC183" s="5722"/>
      <c r="CD183" s="5722"/>
      <c r="CE183" s="5722"/>
      <c r="CF183" s="5722"/>
      <c r="CG183" s="5722"/>
      <c r="CH183" s="5722"/>
      <c r="CI183" s="5722"/>
      <c r="CJ183" s="3970"/>
      <c r="CK183" s="5727"/>
      <c r="CL183" s="5727"/>
      <c r="CM183" s="5727"/>
      <c r="CN183" s="5727"/>
      <c r="CO183" s="5727"/>
      <c r="CP183" s="5727"/>
      <c r="CQ183" s="5727"/>
      <c r="CR183" s="5727"/>
      <c r="CS183" s="5727"/>
      <c r="CT183" s="5727"/>
      <c r="CU183" s="5727"/>
      <c r="CV183" s="5727"/>
      <c r="CW183" s="5727"/>
      <c r="CX183" s="5727"/>
      <c r="CY183" s="5727"/>
      <c r="CZ183" s="5727"/>
      <c r="DA183" s="3969"/>
      <c r="DB183" s="3969"/>
      <c r="DC183" s="3969"/>
      <c r="DD183" s="3969"/>
      <c r="DE183" s="3969"/>
    </row>
    <row r="184" spans="1:118" ht="6.75" customHeight="1">
      <c r="A184" s="4001"/>
      <c r="B184" s="4001"/>
      <c r="C184" s="4001"/>
      <c r="D184" s="4001"/>
      <c r="E184" s="4001"/>
      <c r="F184" s="4001"/>
      <c r="G184" s="4001"/>
      <c r="H184" s="4005"/>
      <c r="I184" s="4001"/>
      <c r="J184" s="4001"/>
      <c r="K184" s="4001"/>
      <c r="L184" s="4001"/>
      <c r="M184" s="4001"/>
      <c r="N184" s="4001"/>
      <c r="O184" s="4001"/>
      <c r="P184" s="4001"/>
      <c r="Q184" s="4001"/>
      <c r="R184" s="4001"/>
      <c r="S184" s="4005"/>
      <c r="T184" s="4009"/>
      <c r="U184" s="4005"/>
      <c r="V184" s="4001"/>
      <c r="W184" s="4001"/>
      <c r="X184" s="4001"/>
      <c r="Y184" s="4001"/>
      <c r="Z184" s="4001"/>
      <c r="AA184" s="4001"/>
      <c r="AB184" s="4001"/>
      <c r="AC184" s="4001"/>
      <c r="AD184" s="4005"/>
      <c r="AE184" s="4005"/>
      <c r="AF184" s="4005"/>
      <c r="AG184" s="4005"/>
      <c r="AH184" s="4005"/>
      <c r="AI184" s="4005"/>
      <c r="AJ184" s="4052"/>
      <c r="AK184" s="4009"/>
      <c r="AL184" s="4005"/>
      <c r="AM184" s="4005"/>
      <c r="AN184" s="3970"/>
      <c r="AO184" s="3970"/>
      <c r="AP184" s="3970"/>
      <c r="AQ184" s="3970"/>
      <c r="AR184" s="3970"/>
      <c r="AS184" s="3970"/>
      <c r="AT184" s="3970"/>
      <c r="AU184" s="4005"/>
      <c r="AV184" s="4005"/>
      <c r="AW184" s="4005"/>
      <c r="AX184" s="4005"/>
      <c r="AY184" s="4005"/>
      <c r="AZ184" s="4005"/>
      <c r="BA184" s="4005"/>
      <c r="BB184" s="4005"/>
      <c r="BC184" s="4005"/>
      <c r="BD184" s="5722"/>
      <c r="BE184" s="5722"/>
      <c r="BF184" s="5722"/>
      <c r="BG184" s="5722"/>
      <c r="BH184" s="5722"/>
      <c r="BI184" s="5722"/>
      <c r="BJ184" s="5722"/>
      <c r="BK184" s="5722"/>
      <c r="BL184" s="5722"/>
      <c r="BM184" s="5722"/>
      <c r="BN184" s="3970"/>
      <c r="BO184" s="5722"/>
      <c r="BP184" s="5722"/>
      <c r="BQ184" s="5722"/>
      <c r="BR184" s="5722"/>
      <c r="BS184" s="5722"/>
      <c r="BT184" s="5722"/>
      <c r="BU184" s="5722"/>
      <c r="BV184" s="5722"/>
      <c r="BW184" s="5722"/>
      <c r="BX184" s="5722"/>
      <c r="BY184" s="3970"/>
      <c r="BZ184" s="5722"/>
      <c r="CA184" s="5722"/>
      <c r="CB184" s="5722"/>
      <c r="CC184" s="5722"/>
      <c r="CD184" s="5722"/>
      <c r="CE184" s="5722"/>
      <c r="CF184" s="5722"/>
      <c r="CG184" s="5722"/>
      <c r="CH184" s="5722"/>
      <c r="CI184" s="5722"/>
      <c r="CJ184" s="3970"/>
      <c r="CK184" s="5727"/>
      <c r="CL184" s="5727"/>
      <c r="CM184" s="5727"/>
      <c r="CN184" s="5727"/>
      <c r="CO184" s="5727"/>
      <c r="CP184" s="5727"/>
      <c r="CQ184" s="5727"/>
      <c r="CR184" s="5727"/>
      <c r="CS184" s="5727"/>
      <c r="CT184" s="5727"/>
      <c r="CU184" s="5727"/>
      <c r="CV184" s="5727"/>
      <c r="CW184" s="5727"/>
      <c r="CX184" s="5727"/>
      <c r="CY184" s="5727"/>
      <c r="CZ184" s="5727"/>
      <c r="DA184" s="3969"/>
      <c r="DB184" s="3969"/>
      <c r="DC184" s="3969"/>
      <c r="DD184" s="3969"/>
      <c r="DE184" s="3969"/>
    </row>
    <row r="185" spans="1:118" ht="6.75" customHeight="1">
      <c r="A185" s="4001"/>
      <c r="B185" s="4001"/>
      <c r="C185" s="4001"/>
      <c r="D185" s="4001"/>
      <c r="E185" s="4001"/>
      <c r="F185" s="4001"/>
      <c r="G185" s="4001"/>
      <c r="H185" s="4005"/>
      <c r="I185" s="4001"/>
      <c r="J185" s="4001"/>
      <c r="K185" s="4001"/>
      <c r="L185" s="4001"/>
      <c r="M185" s="4001"/>
      <c r="N185" s="4001"/>
      <c r="O185" s="4001"/>
      <c r="P185" s="4001"/>
      <c r="Q185" s="4001"/>
      <c r="R185" s="4001"/>
      <c r="S185" s="4005"/>
      <c r="T185" s="4009"/>
      <c r="U185" s="4005"/>
      <c r="V185" s="4001"/>
      <c r="W185" s="4001"/>
      <c r="X185" s="4001"/>
      <c r="Y185" s="4001"/>
      <c r="Z185" s="4001"/>
      <c r="AA185" s="4001"/>
      <c r="AB185" s="4001"/>
      <c r="AC185" s="4001"/>
      <c r="AD185" s="4005"/>
      <c r="AE185" s="4005"/>
      <c r="AF185" s="4005"/>
      <c r="AG185" s="4005"/>
      <c r="AH185" s="4005"/>
      <c r="AI185" s="4005"/>
      <c r="AJ185" s="4048"/>
      <c r="AK185" s="4040"/>
      <c r="AL185" s="4039"/>
      <c r="AM185" s="4039"/>
      <c r="AN185" s="3393"/>
      <c r="AO185" s="3393"/>
      <c r="AP185" s="3393"/>
      <c r="AQ185" s="3393"/>
      <c r="AR185" s="3393"/>
      <c r="AS185" s="3393"/>
      <c r="AT185" s="3393"/>
      <c r="AU185" s="4039"/>
      <c r="AV185" s="4039"/>
      <c r="AW185" s="4039"/>
      <c r="AX185" s="4039"/>
      <c r="AY185" s="4039"/>
      <c r="AZ185" s="4039"/>
      <c r="BA185" s="4039"/>
      <c r="BB185" s="4039"/>
      <c r="BC185" s="4039"/>
      <c r="BD185" s="3393"/>
      <c r="BE185" s="3393"/>
      <c r="BF185" s="3393"/>
      <c r="BG185" s="3393"/>
      <c r="BH185" s="3393"/>
      <c r="BI185" s="3393"/>
      <c r="BJ185" s="3393"/>
      <c r="BK185" s="3393"/>
      <c r="BL185" s="3393"/>
      <c r="BM185" s="3393"/>
      <c r="BN185" s="3393"/>
      <c r="BO185" s="3393"/>
      <c r="BP185" s="3393"/>
      <c r="BQ185" s="3393"/>
      <c r="BR185" s="3393"/>
      <c r="BS185" s="3393"/>
      <c r="BT185" s="3393"/>
      <c r="BU185" s="3393"/>
      <c r="BV185" s="3393"/>
      <c r="BW185" s="3393"/>
      <c r="BX185" s="3393"/>
      <c r="BY185" s="3393"/>
      <c r="BZ185" s="3393"/>
      <c r="CA185" s="3393"/>
      <c r="CB185" s="3393"/>
      <c r="CC185" s="3393"/>
      <c r="CD185" s="3393"/>
      <c r="CE185" s="3393"/>
      <c r="CF185" s="3393"/>
      <c r="CG185" s="3393"/>
      <c r="CH185" s="3393"/>
      <c r="CI185" s="3393"/>
      <c r="CJ185" s="3393"/>
      <c r="CK185" s="3393"/>
      <c r="CL185" s="3393"/>
      <c r="CM185" s="3393"/>
      <c r="CN185" s="3393"/>
      <c r="CO185" s="3970"/>
      <c r="CP185" s="3970"/>
      <c r="CQ185" s="3970"/>
      <c r="CR185" s="3970"/>
      <c r="CS185" s="3970"/>
      <c r="CT185" s="3970"/>
      <c r="CU185" s="3970"/>
      <c r="CV185" s="3970"/>
      <c r="CW185" s="3970"/>
      <c r="CX185" s="3970"/>
      <c r="CY185" s="3970"/>
      <c r="CZ185" s="3970"/>
      <c r="DA185" s="3970"/>
      <c r="DB185" s="3970"/>
      <c r="DC185" s="3970"/>
      <c r="DD185" s="3970"/>
      <c r="DE185" s="3970"/>
    </row>
    <row r="186" spans="1:118" ht="6.75" customHeight="1">
      <c r="A186" s="4001"/>
      <c r="B186" s="4001"/>
      <c r="C186" s="4001"/>
      <c r="D186" s="4001"/>
      <c r="E186" s="4001"/>
      <c r="F186" s="4001"/>
      <c r="G186" s="4001"/>
      <c r="H186" s="4005"/>
      <c r="I186" s="4001"/>
      <c r="J186" s="4001"/>
      <c r="K186" s="4001"/>
      <c r="L186" s="4001"/>
      <c r="M186" s="4001"/>
      <c r="N186" s="4001"/>
      <c r="O186" s="4001"/>
      <c r="P186" s="4001"/>
      <c r="Q186" s="4001"/>
      <c r="R186" s="4001"/>
      <c r="S186" s="4005"/>
      <c r="T186" s="4009"/>
      <c r="U186" s="4005"/>
      <c r="V186" s="4001"/>
      <c r="W186" s="4001"/>
      <c r="X186" s="4001"/>
      <c r="Y186" s="4001"/>
      <c r="Z186" s="4001"/>
      <c r="AA186" s="4001"/>
      <c r="AB186" s="4001"/>
      <c r="AC186" s="4001"/>
      <c r="AD186" s="4005"/>
      <c r="AE186" s="4005"/>
      <c r="AF186" s="4005"/>
      <c r="AG186" s="4005"/>
      <c r="AH186" s="4005"/>
      <c r="AI186" s="4058"/>
      <c r="AJ186" s="4005"/>
      <c r="AK186" s="4009"/>
      <c r="AL186" s="4049"/>
      <c r="AM186" s="4005"/>
      <c r="AN186" s="3970"/>
      <c r="AO186" s="3970"/>
      <c r="AP186" s="3970"/>
      <c r="AQ186" s="3970"/>
      <c r="AR186" s="3970"/>
      <c r="AS186" s="3970"/>
      <c r="AT186" s="3970"/>
      <c r="AU186" s="4005"/>
      <c r="AV186" s="4005"/>
      <c r="AW186" s="4005"/>
      <c r="AX186" s="4005"/>
      <c r="AY186" s="4005"/>
      <c r="AZ186" s="4005"/>
      <c r="BA186" s="4005"/>
      <c r="BB186" s="4049"/>
      <c r="BC186" s="4005"/>
      <c r="BD186" s="4005"/>
      <c r="BE186" s="4005"/>
      <c r="BF186" s="4005"/>
      <c r="BG186" s="4005"/>
      <c r="BH186" s="4005"/>
      <c r="BI186" s="4005"/>
      <c r="BJ186" s="4005"/>
      <c r="BK186" s="4049"/>
      <c r="BL186" s="4050"/>
      <c r="BM186" s="4050"/>
      <c r="BN186" s="4050"/>
      <c r="BO186" s="4050"/>
      <c r="BP186" s="4050"/>
      <c r="BQ186" s="4050"/>
      <c r="BR186" s="4059"/>
      <c r="BS186" s="4005"/>
      <c r="BT186" s="4005"/>
      <c r="BU186" s="4005"/>
      <c r="BV186" s="4050"/>
      <c r="BW186" s="4005"/>
      <c r="BX186" s="4005"/>
      <c r="BY186" s="4005"/>
      <c r="BZ186" s="4005"/>
      <c r="CA186" s="4005"/>
      <c r="CB186" s="4005"/>
      <c r="CC186" s="4005"/>
      <c r="CD186" s="4049"/>
      <c r="CE186" s="4005"/>
      <c r="CF186" s="4005"/>
      <c r="CG186" s="4005"/>
      <c r="CH186" s="4005"/>
      <c r="CI186" s="4005"/>
      <c r="CJ186" s="4005"/>
      <c r="CK186" s="4005"/>
      <c r="CL186" s="4005"/>
      <c r="CM186" s="4005"/>
      <c r="CN186" s="4005"/>
      <c r="CO186" s="4044"/>
      <c r="CP186" s="4005"/>
      <c r="CQ186" s="4005"/>
      <c r="CR186" s="4005"/>
      <c r="CS186" s="4005"/>
      <c r="CT186" s="4005"/>
      <c r="CU186" s="4005"/>
      <c r="CV186" s="4005"/>
      <c r="CW186" s="4005"/>
      <c r="CX186" s="4005"/>
      <c r="CY186" s="4005"/>
      <c r="CZ186" s="3970"/>
      <c r="DA186" s="3970"/>
      <c r="DB186" s="4005"/>
      <c r="DC186" s="4005"/>
      <c r="DD186" s="4005"/>
      <c r="DE186" s="4005"/>
    </row>
    <row r="187" spans="1:118" ht="6.75" customHeight="1">
      <c r="A187" s="4001"/>
      <c r="B187" s="4001"/>
      <c r="C187" s="4001"/>
      <c r="D187" s="4001"/>
      <c r="E187" s="4001"/>
      <c r="F187" s="4001"/>
      <c r="G187" s="4001"/>
      <c r="H187" s="4005"/>
      <c r="I187" s="4001"/>
      <c r="J187" s="4001"/>
      <c r="K187" s="4001"/>
      <c r="L187" s="4001"/>
      <c r="M187" s="4001"/>
      <c r="N187" s="4001"/>
      <c r="O187" s="4001"/>
      <c r="P187" s="4001"/>
      <c r="Q187" s="4001"/>
      <c r="R187" s="4001"/>
      <c r="S187" s="4005"/>
      <c r="T187" s="4009"/>
      <c r="U187" s="4005"/>
      <c r="V187" s="4005"/>
      <c r="W187" s="4005"/>
      <c r="X187" s="4005"/>
      <c r="Y187" s="4005"/>
      <c r="Z187" s="4005"/>
      <c r="AA187" s="4005"/>
      <c r="AB187" s="4005"/>
      <c r="AC187" s="4005"/>
      <c r="AD187" s="4005"/>
      <c r="AE187" s="4005"/>
      <c r="AF187" s="4005"/>
      <c r="AG187" s="4005"/>
      <c r="AH187" s="4005"/>
      <c r="AI187" s="4058"/>
      <c r="AJ187" s="4005"/>
      <c r="AK187" s="4009"/>
      <c r="AL187" s="4041"/>
      <c r="AM187" s="4005"/>
      <c r="AN187" s="5714" t="s">
        <v>
6743</v>
      </c>
      <c r="AO187" s="5714"/>
      <c r="AP187" s="5714"/>
      <c r="AQ187" s="5714"/>
      <c r="AR187" s="5714"/>
      <c r="AS187" s="5714"/>
      <c r="AT187" s="5714"/>
      <c r="AU187" s="5715"/>
      <c r="AV187" s="4005"/>
      <c r="AW187" s="4005"/>
      <c r="AX187" s="4005"/>
      <c r="AY187" s="4005"/>
      <c r="AZ187" s="4005"/>
      <c r="BA187" s="4005"/>
      <c r="BB187" s="4041"/>
      <c r="BC187" s="4005"/>
      <c r="BD187" s="5714" t="s">
        <v>
9475</v>
      </c>
      <c r="BE187" s="5715"/>
      <c r="BF187" s="5715"/>
      <c r="BG187" s="5715"/>
      <c r="BH187" s="5715"/>
      <c r="BI187" s="5715"/>
      <c r="BJ187" s="5715"/>
      <c r="BK187" s="4044"/>
      <c r="BL187" s="5714" t="s">
        <v>
9478</v>
      </c>
      <c r="BM187" s="5715"/>
      <c r="BN187" s="5715"/>
      <c r="BO187" s="5715"/>
      <c r="BP187" s="5715"/>
      <c r="BQ187" s="5715"/>
      <c r="BR187" s="5715"/>
      <c r="BS187" s="4041"/>
      <c r="BT187" s="5714" t="s">
        <v>
9479</v>
      </c>
      <c r="BU187" s="5714"/>
      <c r="BV187" s="5714"/>
      <c r="BW187" s="5714"/>
      <c r="BX187" s="5714"/>
      <c r="BY187" s="5714"/>
      <c r="BZ187" s="5714"/>
      <c r="CA187" s="5714"/>
      <c r="CB187" s="5714"/>
      <c r="CC187" s="5714"/>
      <c r="CD187" s="4054"/>
      <c r="CE187" s="5714" t="s">
        <v>
9480</v>
      </c>
      <c r="CF187" s="5714"/>
      <c r="CG187" s="5714"/>
      <c r="CH187" s="5714"/>
      <c r="CI187" s="5714"/>
      <c r="CJ187" s="5714"/>
      <c r="CK187" s="5714"/>
      <c r="CL187" s="5714"/>
      <c r="CM187" s="5714"/>
      <c r="CN187" s="5714"/>
      <c r="CO187" s="4054"/>
      <c r="CP187" s="5714" t="s">
        <v>
6744</v>
      </c>
      <c r="CQ187" s="5714"/>
      <c r="CR187" s="5714"/>
      <c r="CS187" s="5714"/>
      <c r="CT187" s="5714"/>
      <c r="CU187" s="5714"/>
      <c r="CV187" s="5714"/>
      <c r="CW187" s="5714"/>
      <c r="CX187" s="5714"/>
      <c r="CY187" s="5714"/>
      <c r="CZ187" s="3397"/>
      <c r="DA187" s="3397"/>
      <c r="DB187" s="3397"/>
      <c r="DC187" s="3397"/>
      <c r="DD187" s="3397"/>
      <c r="DE187" s="3397"/>
    </row>
    <row r="188" spans="1:118" ht="6.75" customHeight="1">
      <c r="A188" s="4001"/>
      <c r="B188" s="4001"/>
      <c r="C188" s="4001"/>
      <c r="D188" s="4001"/>
      <c r="E188" s="4001"/>
      <c r="F188" s="4001"/>
      <c r="G188" s="4001"/>
      <c r="H188" s="4005"/>
      <c r="I188" s="4001"/>
      <c r="J188" s="4001"/>
      <c r="K188" s="4001"/>
      <c r="L188" s="4001"/>
      <c r="M188" s="4001"/>
      <c r="N188" s="4001"/>
      <c r="O188" s="4001"/>
      <c r="P188" s="4001"/>
      <c r="Q188" s="4001"/>
      <c r="R188" s="4001"/>
      <c r="S188" s="4005"/>
      <c r="T188" s="4009"/>
      <c r="U188" s="4005"/>
      <c r="V188" s="4005"/>
      <c r="W188" s="4005"/>
      <c r="X188" s="4005"/>
      <c r="Y188" s="4005"/>
      <c r="Z188" s="4005"/>
      <c r="AA188" s="4005"/>
      <c r="AB188" s="4005"/>
      <c r="AC188" s="4005"/>
      <c r="AD188" s="4005"/>
      <c r="AE188" s="4005"/>
      <c r="AF188" s="4005"/>
      <c r="AG188" s="4005"/>
      <c r="AH188" s="4005"/>
      <c r="AI188" s="4058"/>
      <c r="AJ188" s="4005"/>
      <c r="AK188" s="4015"/>
      <c r="AL188" s="4003"/>
      <c r="AM188" s="4005"/>
      <c r="AN188" s="5714"/>
      <c r="AO188" s="5714"/>
      <c r="AP188" s="5714"/>
      <c r="AQ188" s="5714"/>
      <c r="AR188" s="5714"/>
      <c r="AS188" s="5714"/>
      <c r="AT188" s="5714"/>
      <c r="AU188" s="5715"/>
      <c r="AV188" s="4003"/>
      <c r="AW188" s="4003"/>
      <c r="AX188" s="4003"/>
      <c r="AY188" s="4003"/>
      <c r="AZ188" s="4003"/>
      <c r="BA188" s="4003"/>
      <c r="BB188" s="4051"/>
      <c r="BC188" s="4005"/>
      <c r="BD188" s="5715"/>
      <c r="BE188" s="5715"/>
      <c r="BF188" s="5715"/>
      <c r="BG188" s="5715"/>
      <c r="BH188" s="5715"/>
      <c r="BI188" s="5715"/>
      <c r="BJ188" s="5715"/>
      <c r="BK188" s="4050"/>
      <c r="BL188" s="5715"/>
      <c r="BM188" s="5715"/>
      <c r="BN188" s="5715"/>
      <c r="BO188" s="5715"/>
      <c r="BP188" s="5715"/>
      <c r="BQ188" s="5715"/>
      <c r="BR188" s="5715"/>
      <c r="BS188" s="4001"/>
      <c r="BT188" s="5714"/>
      <c r="BU188" s="5714"/>
      <c r="BV188" s="5714"/>
      <c r="BW188" s="5714"/>
      <c r="BX188" s="5714"/>
      <c r="BY188" s="5714"/>
      <c r="BZ188" s="5714"/>
      <c r="CA188" s="5714"/>
      <c r="CB188" s="5714"/>
      <c r="CC188" s="5714"/>
      <c r="CD188" s="3397"/>
      <c r="CE188" s="5714"/>
      <c r="CF188" s="5714"/>
      <c r="CG188" s="5714"/>
      <c r="CH188" s="5714"/>
      <c r="CI188" s="5714"/>
      <c r="CJ188" s="5714"/>
      <c r="CK188" s="5714"/>
      <c r="CL188" s="5714"/>
      <c r="CM188" s="5714"/>
      <c r="CN188" s="5714"/>
      <c r="CO188" s="3397"/>
      <c r="CP188" s="5714"/>
      <c r="CQ188" s="5714"/>
      <c r="CR188" s="5714"/>
      <c r="CS188" s="5714"/>
      <c r="CT188" s="5714"/>
      <c r="CU188" s="5714"/>
      <c r="CV188" s="5714"/>
      <c r="CW188" s="5714"/>
      <c r="CX188" s="5714"/>
      <c r="CY188" s="5714"/>
      <c r="CZ188" s="3397"/>
      <c r="DA188" s="3397"/>
      <c r="DB188" s="3397"/>
      <c r="DC188" s="3397"/>
      <c r="DD188" s="3397"/>
      <c r="DE188" s="3397"/>
    </row>
    <row r="189" spans="1:118" ht="6.75" customHeight="1">
      <c r="A189" s="4001"/>
      <c r="B189" s="4001"/>
      <c r="C189" s="4001"/>
      <c r="D189" s="4001"/>
      <c r="E189" s="4001"/>
      <c r="F189" s="4001"/>
      <c r="G189" s="4001"/>
      <c r="H189" s="4005"/>
      <c r="I189" s="4001"/>
      <c r="J189" s="4001"/>
      <c r="K189" s="4001"/>
      <c r="L189" s="4001"/>
      <c r="M189" s="4001"/>
      <c r="N189" s="4001"/>
      <c r="O189" s="4001"/>
      <c r="P189" s="4001"/>
      <c r="Q189" s="4001"/>
      <c r="R189" s="4001"/>
      <c r="S189" s="4005"/>
      <c r="T189" s="4009"/>
      <c r="U189" s="4005"/>
      <c r="V189" s="4005"/>
      <c r="W189" s="4005"/>
      <c r="X189" s="4005"/>
      <c r="Y189" s="4005"/>
      <c r="Z189" s="4005"/>
      <c r="AA189" s="4005"/>
      <c r="AB189" s="4005"/>
      <c r="AC189" s="4005"/>
      <c r="AD189" s="4005"/>
      <c r="AE189" s="4005"/>
      <c r="AF189" s="4005"/>
      <c r="AG189" s="4005"/>
      <c r="AH189" s="4005"/>
      <c r="AI189" s="4058"/>
      <c r="AJ189" s="4005"/>
      <c r="AK189" s="4008"/>
      <c r="AL189" s="4008"/>
      <c r="AM189" s="4005"/>
      <c r="AN189" s="5714"/>
      <c r="AO189" s="5714"/>
      <c r="AP189" s="5714"/>
      <c r="AQ189" s="5714"/>
      <c r="AR189" s="5714"/>
      <c r="AS189" s="5714"/>
      <c r="AT189" s="5714"/>
      <c r="AU189" s="5715"/>
      <c r="AV189" s="4005"/>
      <c r="AW189" s="4005"/>
      <c r="AX189" s="4005"/>
      <c r="AY189" s="4005"/>
      <c r="AZ189" s="4005"/>
      <c r="BA189" s="4005"/>
      <c r="BB189" s="4044"/>
      <c r="BC189" s="4005"/>
      <c r="BD189" s="5715"/>
      <c r="BE189" s="5715"/>
      <c r="BF189" s="5715"/>
      <c r="BG189" s="5715"/>
      <c r="BH189" s="5715"/>
      <c r="BI189" s="5715"/>
      <c r="BJ189" s="5715"/>
      <c r="BK189" s="4005"/>
      <c r="BL189" s="5715"/>
      <c r="BM189" s="5715"/>
      <c r="BN189" s="5715"/>
      <c r="BO189" s="5715"/>
      <c r="BP189" s="5715"/>
      <c r="BQ189" s="5715"/>
      <c r="BR189" s="5715"/>
      <c r="BS189" s="4001"/>
      <c r="BT189" s="5714"/>
      <c r="BU189" s="5714"/>
      <c r="BV189" s="5714"/>
      <c r="BW189" s="5714"/>
      <c r="BX189" s="5714"/>
      <c r="BY189" s="5714"/>
      <c r="BZ189" s="5714"/>
      <c r="CA189" s="5714"/>
      <c r="CB189" s="5714"/>
      <c r="CC189" s="5714"/>
      <c r="CD189" s="3397"/>
      <c r="CE189" s="5714"/>
      <c r="CF189" s="5714"/>
      <c r="CG189" s="5714"/>
      <c r="CH189" s="5714"/>
      <c r="CI189" s="5714"/>
      <c r="CJ189" s="5714"/>
      <c r="CK189" s="5714"/>
      <c r="CL189" s="5714"/>
      <c r="CM189" s="5714"/>
      <c r="CN189" s="5714"/>
      <c r="CO189" s="3397"/>
      <c r="CP189" s="5714"/>
      <c r="CQ189" s="5714"/>
      <c r="CR189" s="5714"/>
      <c r="CS189" s="5714"/>
      <c r="CT189" s="5714"/>
      <c r="CU189" s="5714"/>
      <c r="CV189" s="5714"/>
      <c r="CW189" s="5714"/>
      <c r="CX189" s="5714"/>
      <c r="CY189" s="5714"/>
      <c r="CZ189" s="3397"/>
      <c r="DA189" s="3397"/>
      <c r="DB189" s="3397"/>
      <c r="DC189" s="3397"/>
      <c r="DD189" s="3397"/>
      <c r="DE189" s="3397"/>
    </row>
    <row r="190" spans="1:118" ht="6.75" customHeight="1">
      <c r="A190" s="4001"/>
      <c r="B190" s="4001"/>
      <c r="C190" s="4001"/>
      <c r="D190" s="4001"/>
      <c r="E190" s="4001"/>
      <c r="F190" s="4001"/>
      <c r="G190" s="4001"/>
      <c r="H190" s="4005"/>
      <c r="I190" s="4001"/>
      <c r="J190" s="4001"/>
      <c r="K190" s="4001"/>
      <c r="L190" s="4001"/>
      <c r="M190" s="4001"/>
      <c r="N190" s="4001"/>
      <c r="O190" s="4001"/>
      <c r="P190" s="4001"/>
      <c r="Q190" s="4001"/>
      <c r="R190" s="4001"/>
      <c r="S190" s="4005"/>
      <c r="T190" s="4009"/>
      <c r="U190" s="4005"/>
      <c r="V190" s="4005"/>
      <c r="W190" s="4005"/>
      <c r="X190" s="4005"/>
      <c r="Y190" s="4005"/>
      <c r="Z190" s="4005"/>
      <c r="AA190" s="4005"/>
      <c r="AB190" s="4005"/>
      <c r="AC190" s="4005"/>
      <c r="AD190" s="4005"/>
      <c r="AE190" s="4005"/>
      <c r="AF190" s="4005"/>
      <c r="AG190" s="4005"/>
      <c r="AH190" s="4005"/>
      <c r="AI190" s="4058"/>
      <c r="AJ190" s="4005"/>
      <c r="AK190" s="4005"/>
      <c r="AL190" s="4005"/>
      <c r="AM190" s="4005"/>
      <c r="AN190" s="3973"/>
      <c r="AO190" s="3973"/>
      <c r="AP190" s="3973"/>
      <c r="AQ190" s="3973"/>
      <c r="AR190" s="3973"/>
      <c r="AS190" s="3973"/>
      <c r="AT190" s="3973"/>
      <c r="AU190" s="3974"/>
      <c r="AV190" s="4005"/>
      <c r="AW190" s="4005"/>
      <c r="AX190" s="4005"/>
      <c r="AY190" s="4005"/>
      <c r="AZ190" s="4005"/>
      <c r="BA190" s="4005"/>
      <c r="BB190" s="4044"/>
      <c r="BC190" s="4005"/>
      <c r="BD190" s="3974"/>
      <c r="BE190" s="3974"/>
      <c r="BF190" s="3974"/>
      <c r="BG190" s="3974"/>
      <c r="BH190" s="3974"/>
      <c r="BI190" s="3974"/>
      <c r="BJ190" s="3974"/>
      <c r="BK190" s="4005"/>
      <c r="BL190" s="3974"/>
      <c r="BM190" s="3974"/>
      <c r="BN190" s="3974"/>
      <c r="BO190" s="3974"/>
      <c r="BP190" s="3974"/>
      <c r="BQ190" s="3974"/>
      <c r="BR190" s="3974"/>
      <c r="BS190" s="4001"/>
      <c r="BT190" s="3973"/>
      <c r="BU190" s="3973"/>
      <c r="BV190" s="3973"/>
      <c r="BW190" s="3973"/>
      <c r="BX190" s="3973"/>
      <c r="BY190" s="3973"/>
      <c r="BZ190" s="3973"/>
      <c r="CA190" s="3973"/>
      <c r="CB190" s="3973"/>
      <c r="CC190" s="3973"/>
      <c r="CD190" s="3397"/>
      <c r="CE190" s="3973"/>
      <c r="CF190" s="3973"/>
      <c r="CG190" s="3973"/>
      <c r="CH190" s="3973"/>
      <c r="CI190" s="3973"/>
      <c r="CJ190" s="3973"/>
      <c r="CK190" s="3973"/>
      <c r="CL190" s="3973"/>
      <c r="CM190" s="3973"/>
      <c r="CN190" s="3973"/>
      <c r="CO190" s="3397"/>
      <c r="CP190" s="3973"/>
      <c r="CQ190" s="3973"/>
      <c r="CR190" s="3973"/>
      <c r="CS190" s="3973"/>
      <c r="CT190" s="3973"/>
      <c r="CU190" s="3973"/>
      <c r="CV190" s="3973"/>
      <c r="CW190" s="3973"/>
      <c r="CX190" s="3973"/>
      <c r="CY190" s="3973"/>
      <c r="CZ190" s="3397"/>
      <c r="DA190" s="3397"/>
      <c r="DB190" s="3397"/>
      <c r="DC190" s="3397"/>
      <c r="DD190" s="3397"/>
      <c r="DE190" s="3397"/>
    </row>
    <row r="191" spans="1:118" ht="6.75" customHeight="1">
      <c r="A191" s="4001"/>
      <c r="B191" s="4001"/>
      <c r="C191" s="4001"/>
      <c r="D191" s="4001"/>
      <c r="E191" s="4001"/>
      <c r="F191" s="4001"/>
      <c r="G191" s="4001"/>
      <c r="H191" s="4005"/>
      <c r="I191" s="4001"/>
      <c r="J191" s="4001"/>
      <c r="K191" s="4001"/>
      <c r="L191" s="4001"/>
      <c r="M191" s="4001"/>
      <c r="N191" s="4001"/>
      <c r="O191" s="4001"/>
      <c r="P191" s="4001"/>
      <c r="Q191" s="4001"/>
      <c r="R191" s="4001"/>
      <c r="S191" s="4005"/>
      <c r="T191" s="4009"/>
      <c r="U191" s="4005"/>
      <c r="V191" s="4005"/>
      <c r="W191" s="4005"/>
      <c r="X191" s="4005"/>
      <c r="Y191" s="4005"/>
      <c r="Z191" s="4005"/>
      <c r="AA191" s="4005"/>
      <c r="AB191" s="4005"/>
      <c r="AC191" s="4005"/>
      <c r="AD191" s="4005"/>
      <c r="AE191" s="4005"/>
      <c r="AF191" s="4005"/>
      <c r="AG191" s="4005"/>
      <c r="AH191" s="4005"/>
      <c r="AI191" s="4058"/>
      <c r="AJ191" s="4005"/>
      <c r="AK191" s="4005"/>
      <c r="AL191" s="4005"/>
      <c r="AM191" s="4005"/>
      <c r="AN191" s="3973"/>
      <c r="AO191" s="3973"/>
      <c r="AP191" s="3973"/>
      <c r="AQ191" s="3973"/>
      <c r="AR191" s="3973"/>
      <c r="AS191" s="3973"/>
      <c r="AT191" s="3973"/>
      <c r="AU191" s="3974"/>
      <c r="AV191" s="4005"/>
      <c r="AW191" s="4005"/>
      <c r="AX191" s="4005"/>
      <c r="AY191" s="4005"/>
      <c r="AZ191" s="4005"/>
      <c r="BA191" s="4005"/>
      <c r="BB191" s="4049"/>
      <c r="BC191" s="4050"/>
      <c r="BD191" s="3975"/>
      <c r="BE191" s="3975"/>
      <c r="BF191" s="3975"/>
      <c r="BG191" s="3975"/>
      <c r="BH191" s="3975"/>
      <c r="BI191" s="3975"/>
      <c r="BJ191" s="3975"/>
      <c r="BK191" s="4050"/>
      <c r="BL191" s="3975"/>
      <c r="BM191" s="3975"/>
      <c r="BN191" s="3399"/>
      <c r="BO191" s="3974"/>
      <c r="BP191" s="3974"/>
      <c r="BQ191" s="3974"/>
      <c r="BR191" s="3974"/>
      <c r="BS191" s="4001"/>
      <c r="BT191" s="3973"/>
      <c r="BU191" s="3973"/>
      <c r="BV191" s="3973"/>
      <c r="BW191" s="3973"/>
      <c r="BX191" s="3973"/>
      <c r="BY191" s="3973"/>
      <c r="BZ191" s="3973"/>
      <c r="CA191" s="3973"/>
      <c r="CB191" s="3973"/>
      <c r="CC191" s="3973"/>
      <c r="CD191" s="3397"/>
      <c r="CE191" s="3973"/>
      <c r="CF191" s="3973"/>
      <c r="CG191" s="3973"/>
      <c r="CH191" s="3973"/>
      <c r="CI191" s="3973"/>
      <c r="CJ191" s="3973"/>
      <c r="CK191" s="3973"/>
      <c r="CL191" s="3973"/>
      <c r="CM191" s="3973"/>
      <c r="CN191" s="3973"/>
      <c r="CO191" s="3397"/>
      <c r="CP191" s="3973"/>
      <c r="CQ191" s="3973"/>
      <c r="CR191" s="3973"/>
      <c r="CS191" s="3973"/>
      <c r="CT191" s="3973"/>
      <c r="CU191" s="3973"/>
      <c r="CV191" s="3973"/>
      <c r="CW191" s="3973"/>
      <c r="CX191" s="3973"/>
      <c r="CY191" s="3973"/>
      <c r="CZ191" s="3397"/>
      <c r="DA191" s="3397"/>
      <c r="DB191" s="3397"/>
      <c r="DC191" s="3397"/>
      <c r="DD191" s="3397"/>
      <c r="DE191" s="3397"/>
    </row>
    <row r="192" spans="1:118" ht="6.75" customHeight="1">
      <c r="A192" s="4001"/>
      <c r="B192" s="4001"/>
      <c r="C192" s="4001"/>
      <c r="D192" s="4001"/>
      <c r="E192" s="4001"/>
      <c r="F192" s="4001"/>
      <c r="G192" s="4001"/>
      <c r="H192" s="4005"/>
      <c r="I192" s="4001"/>
      <c r="J192" s="4001"/>
      <c r="K192" s="4001"/>
      <c r="L192" s="4001"/>
      <c r="M192" s="4001"/>
      <c r="N192" s="4001"/>
      <c r="O192" s="4001"/>
      <c r="P192" s="4001"/>
      <c r="Q192" s="4001"/>
      <c r="R192" s="4001"/>
      <c r="S192" s="4005"/>
      <c r="T192" s="4009"/>
      <c r="U192" s="4005"/>
      <c r="V192" s="4005"/>
      <c r="W192" s="4005"/>
      <c r="X192" s="4005"/>
      <c r="Y192" s="4005"/>
      <c r="Z192" s="4005"/>
      <c r="AA192" s="4005"/>
      <c r="AB192" s="4005"/>
      <c r="AC192" s="4005"/>
      <c r="AD192" s="4005"/>
      <c r="AE192" s="4005"/>
      <c r="AF192" s="4005"/>
      <c r="AG192" s="4005"/>
      <c r="AH192" s="4005"/>
      <c r="AI192" s="4058"/>
      <c r="AJ192" s="4005"/>
      <c r="AK192" s="4005"/>
      <c r="AL192" s="4005"/>
      <c r="AM192" s="4005"/>
      <c r="AN192" s="3973"/>
      <c r="AO192" s="3973"/>
      <c r="AP192" s="3973"/>
      <c r="AQ192" s="3973"/>
      <c r="AR192" s="3973"/>
      <c r="AS192" s="3973"/>
      <c r="AT192" s="3973"/>
      <c r="AU192" s="3974"/>
      <c r="AV192" s="4005"/>
      <c r="AW192" s="4005"/>
      <c r="AX192" s="4005"/>
      <c r="AY192" s="4005"/>
      <c r="AZ192" s="4005"/>
      <c r="BA192" s="4005"/>
      <c r="BB192" s="4041"/>
      <c r="BC192" s="4005"/>
      <c r="BD192" s="5722" t="s">
        <v>
9482</v>
      </c>
      <c r="BE192" s="5722"/>
      <c r="BF192" s="5722"/>
      <c r="BG192" s="5722"/>
      <c r="BH192" s="5722"/>
      <c r="BI192" s="5722"/>
      <c r="BJ192" s="5722"/>
      <c r="BK192" s="5722"/>
      <c r="BL192" s="5722"/>
      <c r="BM192" s="5722"/>
      <c r="BN192" s="3400"/>
      <c r="BO192" s="5714" t="s">
        <v>
9484</v>
      </c>
      <c r="BP192" s="5723"/>
      <c r="BQ192" s="5723"/>
      <c r="BR192" s="5723"/>
      <c r="BS192" s="5723"/>
      <c r="BT192" s="5723"/>
      <c r="BU192" s="5723"/>
      <c r="BV192" s="5723"/>
      <c r="BW192" s="5723"/>
      <c r="BX192" s="5723"/>
      <c r="BY192" s="5723"/>
      <c r="BZ192" s="5723"/>
      <c r="CA192" s="5723"/>
      <c r="CB192" s="5723"/>
      <c r="CC192" s="5723"/>
      <c r="CD192" s="5723"/>
      <c r="CE192" s="5723"/>
      <c r="CF192" s="5723"/>
      <c r="CG192" s="5723"/>
      <c r="CH192" s="5723"/>
      <c r="CI192" s="5723"/>
      <c r="CJ192" s="5723"/>
      <c r="CK192" s="5723"/>
      <c r="CL192" s="5723"/>
      <c r="CM192" s="5723"/>
      <c r="CN192" s="5723"/>
      <c r="CO192" s="5723"/>
      <c r="CP192" s="5723"/>
      <c r="CQ192" s="5723"/>
      <c r="CR192" s="5723"/>
      <c r="CS192" s="5723"/>
      <c r="CT192" s="5723"/>
      <c r="CU192" s="5723"/>
      <c r="CV192" s="5723"/>
      <c r="CW192" s="5723"/>
      <c r="CX192" s="5723"/>
      <c r="CY192" s="5723"/>
      <c r="CZ192" s="3397"/>
      <c r="DA192" s="3397"/>
      <c r="DB192" s="3397"/>
      <c r="DC192" s="3397"/>
      <c r="DD192" s="3397"/>
      <c r="DE192" s="3397"/>
    </row>
    <row r="193" spans="1:144" ht="6.75" customHeight="1">
      <c r="A193" s="4001"/>
      <c r="B193" s="4001"/>
      <c r="C193" s="4001"/>
      <c r="D193" s="4001"/>
      <c r="E193" s="4001"/>
      <c r="F193" s="4001"/>
      <c r="G193" s="4001"/>
      <c r="H193" s="4005"/>
      <c r="I193" s="4001"/>
      <c r="J193" s="4001"/>
      <c r="K193" s="4001"/>
      <c r="L193" s="4001"/>
      <c r="M193" s="4001"/>
      <c r="N193" s="4001"/>
      <c r="O193" s="4001"/>
      <c r="P193" s="4001"/>
      <c r="Q193" s="4001"/>
      <c r="R193" s="4001"/>
      <c r="S193" s="4005"/>
      <c r="T193" s="4009"/>
      <c r="U193" s="4005"/>
      <c r="V193" s="4005"/>
      <c r="W193" s="4005"/>
      <c r="X193" s="4005"/>
      <c r="Y193" s="4005"/>
      <c r="Z193" s="4005"/>
      <c r="AA193" s="4005"/>
      <c r="AB193" s="4005"/>
      <c r="AC193" s="4005"/>
      <c r="AD193" s="4005"/>
      <c r="AE193" s="4005"/>
      <c r="AF193" s="4005"/>
      <c r="AG193" s="4005"/>
      <c r="AH193" s="4005"/>
      <c r="AI193" s="4058"/>
      <c r="AJ193" s="4005"/>
      <c r="AK193" s="4005"/>
      <c r="AL193" s="4005"/>
      <c r="AM193" s="4005"/>
      <c r="AN193" s="3973"/>
      <c r="AO193" s="3973"/>
      <c r="AP193" s="3973"/>
      <c r="AQ193" s="3973"/>
      <c r="AR193" s="3973"/>
      <c r="AS193" s="3973"/>
      <c r="AT193" s="3973"/>
      <c r="AU193" s="3974"/>
      <c r="AV193" s="4005"/>
      <c r="AW193" s="4005"/>
      <c r="AX193" s="4005"/>
      <c r="AY193" s="4005"/>
      <c r="AZ193" s="4005"/>
      <c r="BA193" s="4005"/>
      <c r="BB193" s="4005"/>
      <c r="BC193" s="4005"/>
      <c r="BD193" s="5722"/>
      <c r="BE193" s="5722"/>
      <c r="BF193" s="5722"/>
      <c r="BG193" s="5722"/>
      <c r="BH193" s="5722"/>
      <c r="BI193" s="5722"/>
      <c r="BJ193" s="5722"/>
      <c r="BK193" s="5722"/>
      <c r="BL193" s="5722"/>
      <c r="BM193" s="5722"/>
      <c r="BN193" s="3974"/>
      <c r="BO193" s="5723"/>
      <c r="BP193" s="5723"/>
      <c r="BQ193" s="5723"/>
      <c r="BR193" s="5723"/>
      <c r="BS193" s="5723"/>
      <c r="BT193" s="5723"/>
      <c r="BU193" s="5723"/>
      <c r="BV193" s="5723"/>
      <c r="BW193" s="5723"/>
      <c r="BX193" s="5723"/>
      <c r="BY193" s="5723"/>
      <c r="BZ193" s="5723"/>
      <c r="CA193" s="5723"/>
      <c r="CB193" s="5723"/>
      <c r="CC193" s="5723"/>
      <c r="CD193" s="5723"/>
      <c r="CE193" s="5723"/>
      <c r="CF193" s="5723"/>
      <c r="CG193" s="5723"/>
      <c r="CH193" s="5723"/>
      <c r="CI193" s="5723"/>
      <c r="CJ193" s="5723"/>
      <c r="CK193" s="5723"/>
      <c r="CL193" s="5723"/>
      <c r="CM193" s="5723"/>
      <c r="CN193" s="5723"/>
      <c r="CO193" s="5723"/>
      <c r="CP193" s="5723"/>
      <c r="CQ193" s="5723"/>
      <c r="CR193" s="5723"/>
      <c r="CS193" s="5723"/>
      <c r="CT193" s="5723"/>
      <c r="CU193" s="5723"/>
      <c r="CV193" s="5723"/>
      <c r="CW193" s="5723"/>
      <c r="CX193" s="5723"/>
      <c r="CY193" s="5723"/>
      <c r="CZ193" s="3397"/>
      <c r="DA193" s="3397"/>
      <c r="DB193" s="3397"/>
      <c r="DC193" s="3397"/>
      <c r="DD193" s="3397"/>
      <c r="DE193" s="3397"/>
      <c r="DF193" s="3386"/>
      <c r="DG193" s="3386"/>
      <c r="DH193" s="3386"/>
      <c r="DI193" s="3386"/>
      <c r="DJ193" s="3386"/>
      <c r="DK193" s="3386"/>
      <c r="DL193" s="3386"/>
      <c r="DM193" s="3386"/>
      <c r="DN193" s="3386"/>
      <c r="DO193" s="3386"/>
      <c r="DP193" s="3386"/>
      <c r="DQ193" s="3386"/>
      <c r="DR193" s="3386"/>
      <c r="DS193" s="3386"/>
      <c r="DT193" s="3386"/>
      <c r="DU193" s="3386"/>
      <c r="DV193" s="3386"/>
      <c r="DW193" s="3386"/>
      <c r="DX193" s="3386"/>
      <c r="DY193" s="3386"/>
      <c r="DZ193" s="3386"/>
      <c r="EA193" s="3386"/>
      <c r="EB193" s="3386"/>
      <c r="EC193" s="3386"/>
    </row>
    <row r="194" spans="1:144" ht="6.75" customHeight="1">
      <c r="A194" s="4001"/>
      <c r="B194" s="4001"/>
      <c r="C194" s="4001"/>
      <c r="D194" s="4001"/>
      <c r="E194" s="4001"/>
      <c r="F194" s="4001"/>
      <c r="G194" s="4001"/>
      <c r="H194" s="4001"/>
      <c r="I194" s="4001"/>
      <c r="J194" s="4001"/>
      <c r="K194" s="4001"/>
      <c r="L194" s="4001"/>
      <c r="M194" s="4001"/>
      <c r="N194" s="4001"/>
      <c r="O194" s="4001"/>
      <c r="P194" s="4001"/>
      <c r="Q194" s="4001"/>
      <c r="R194" s="4001"/>
      <c r="S194" s="4005"/>
      <c r="T194" s="4009"/>
      <c r="U194" s="4005"/>
      <c r="V194" s="4005"/>
      <c r="W194" s="4005"/>
      <c r="X194" s="4005"/>
      <c r="Y194" s="4005"/>
      <c r="Z194" s="4005"/>
      <c r="AA194" s="4005"/>
      <c r="AB194" s="4005"/>
      <c r="AC194" s="4005"/>
      <c r="AD194" s="4005"/>
      <c r="AE194" s="4005"/>
      <c r="AF194" s="4005"/>
      <c r="AG194" s="4005"/>
      <c r="AH194" s="4005"/>
      <c r="AI194" s="4058"/>
      <c r="AJ194" s="4005"/>
      <c r="AK194" s="4005"/>
      <c r="AL194" s="4005"/>
      <c r="AM194" s="4005"/>
      <c r="AN194" s="3973"/>
      <c r="AO194" s="3973"/>
      <c r="AP194" s="3973"/>
      <c r="AQ194" s="3973"/>
      <c r="AR194" s="3973"/>
      <c r="AS194" s="3973"/>
      <c r="AT194" s="3973"/>
      <c r="AU194" s="3974"/>
      <c r="AV194" s="4005"/>
      <c r="AW194" s="4005"/>
      <c r="AX194" s="4005"/>
      <c r="AY194" s="4005"/>
      <c r="AZ194" s="4005"/>
      <c r="BA194" s="4005"/>
      <c r="BB194" s="4005"/>
      <c r="BC194" s="4005"/>
      <c r="BD194" s="3397"/>
      <c r="BE194" s="3397"/>
      <c r="BF194" s="3397"/>
      <c r="BG194" s="3397"/>
      <c r="BH194" s="3397"/>
      <c r="BI194" s="3397"/>
      <c r="BJ194" s="3397"/>
      <c r="BK194" s="3397"/>
      <c r="BL194" s="3397"/>
      <c r="BM194" s="3397"/>
      <c r="BN194" s="3974"/>
      <c r="BO194" s="3972"/>
      <c r="BP194" s="3972"/>
      <c r="BQ194" s="3972"/>
      <c r="BR194" s="3972"/>
      <c r="BS194" s="3972"/>
      <c r="BT194" s="3972"/>
      <c r="BU194" s="3972"/>
      <c r="BV194" s="3972"/>
      <c r="BW194" s="3972"/>
      <c r="BX194" s="3972"/>
      <c r="BY194" s="3972"/>
      <c r="BZ194" s="3972"/>
      <c r="CA194" s="3972"/>
      <c r="CB194" s="3972"/>
      <c r="CC194" s="3972"/>
      <c r="CD194" s="3972"/>
      <c r="CE194" s="3972"/>
      <c r="CF194" s="3972"/>
      <c r="CG194" s="3972"/>
      <c r="CH194" s="3972"/>
      <c r="CI194" s="3972"/>
      <c r="CJ194" s="3972"/>
      <c r="CK194" s="3972"/>
      <c r="CL194" s="3972"/>
      <c r="CM194" s="3972"/>
      <c r="CN194" s="3972"/>
      <c r="CO194" s="3972"/>
      <c r="CP194" s="3972"/>
      <c r="CQ194" s="3972"/>
      <c r="CR194" s="3972"/>
      <c r="CS194" s="3972"/>
      <c r="CT194" s="3972"/>
      <c r="CU194" s="3972"/>
      <c r="CV194" s="3972"/>
      <c r="CW194" s="3972"/>
      <c r="CX194" s="3972"/>
      <c r="CY194" s="3972"/>
      <c r="CZ194" s="3397"/>
      <c r="DA194" s="3397"/>
      <c r="DB194" s="3397"/>
      <c r="DC194" s="3397"/>
      <c r="DD194" s="3397"/>
      <c r="DE194" s="3397"/>
      <c r="DF194" s="3386"/>
      <c r="DG194" s="3386"/>
      <c r="DH194" s="3386"/>
      <c r="DI194" s="3386"/>
      <c r="DJ194" s="3386"/>
      <c r="DK194" s="3386"/>
      <c r="DL194" s="3386"/>
      <c r="DM194" s="3386"/>
      <c r="DN194" s="3386"/>
      <c r="DO194" s="3386"/>
      <c r="DP194" s="3386"/>
      <c r="DQ194" s="3386"/>
      <c r="DR194" s="3386"/>
      <c r="DS194" s="3386"/>
      <c r="DT194" s="3386"/>
      <c r="DU194" s="3386"/>
      <c r="DV194" s="3386"/>
      <c r="DW194" s="3386"/>
      <c r="DX194" s="3386"/>
      <c r="DY194" s="3386"/>
      <c r="DZ194" s="3386"/>
      <c r="EA194" s="3386"/>
      <c r="EB194" s="3386"/>
      <c r="EC194" s="3386"/>
    </row>
    <row r="195" spans="1:144" ht="6.75" customHeight="1">
      <c r="A195" s="4001"/>
      <c r="B195" s="4001"/>
      <c r="C195" s="4001"/>
      <c r="D195" s="4001"/>
      <c r="E195" s="4001"/>
      <c r="F195" s="4001"/>
      <c r="G195" s="4001"/>
      <c r="H195" s="4001"/>
      <c r="I195" s="4001"/>
      <c r="J195" s="4001"/>
      <c r="K195" s="4001"/>
      <c r="L195" s="4001"/>
      <c r="M195" s="4001"/>
      <c r="N195" s="4001"/>
      <c r="O195" s="4001"/>
      <c r="P195" s="4001"/>
      <c r="Q195" s="4001"/>
      <c r="R195" s="4001"/>
      <c r="S195" s="4005"/>
      <c r="T195" s="4009"/>
      <c r="U195" s="4005"/>
      <c r="V195" s="4005"/>
      <c r="W195" s="4005"/>
      <c r="X195" s="4005"/>
      <c r="Y195" s="4005"/>
      <c r="Z195" s="4005"/>
      <c r="AA195" s="4005"/>
      <c r="AB195" s="4005"/>
      <c r="AC195" s="4005"/>
      <c r="AD195" s="4005"/>
      <c r="AE195" s="4005"/>
      <c r="AF195" s="4005"/>
      <c r="AG195" s="4005"/>
      <c r="AH195" s="4005"/>
      <c r="AI195" s="4058"/>
      <c r="AJ195" s="4005"/>
      <c r="AK195" s="4005"/>
      <c r="AL195" s="4005"/>
      <c r="AM195" s="4005"/>
      <c r="AN195" s="3970"/>
      <c r="AO195" s="3970"/>
      <c r="AP195" s="3970"/>
      <c r="AQ195" s="3970"/>
      <c r="AR195" s="3970"/>
      <c r="AS195" s="3970"/>
      <c r="AT195" s="3970"/>
      <c r="AU195" s="4005"/>
      <c r="AV195" s="4005"/>
      <c r="AW195" s="4005"/>
      <c r="AX195" s="4005"/>
      <c r="AY195" s="4005"/>
      <c r="AZ195" s="4005"/>
      <c r="BA195" s="4005"/>
      <c r="BB195" s="4005"/>
      <c r="BC195" s="4005"/>
      <c r="BD195" s="3970"/>
      <c r="BE195" s="3970"/>
      <c r="BF195" s="3970"/>
      <c r="BG195" s="3970"/>
      <c r="BH195" s="3970"/>
      <c r="BI195" s="3970"/>
      <c r="BJ195" s="3970"/>
      <c r="BK195" s="3970"/>
      <c r="BL195" s="3970"/>
      <c r="BM195" s="3970"/>
      <c r="BN195" s="3970"/>
      <c r="BO195" s="3970"/>
      <c r="BP195" s="3970"/>
      <c r="BQ195" s="3970"/>
      <c r="BR195" s="3970"/>
      <c r="BS195" s="3970"/>
      <c r="BT195" s="3970"/>
      <c r="BU195" s="3970"/>
      <c r="BV195" s="3970"/>
      <c r="BW195" s="3970"/>
      <c r="BX195" s="3970"/>
      <c r="BY195" s="3970"/>
      <c r="BZ195" s="3970"/>
      <c r="CA195" s="3970"/>
      <c r="CB195" s="3970"/>
      <c r="CC195" s="3970"/>
      <c r="CD195" s="3970"/>
      <c r="CE195" s="3970"/>
      <c r="CF195" s="3970"/>
      <c r="CG195" s="3970"/>
      <c r="CH195" s="3970"/>
      <c r="CI195" s="3970"/>
      <c r="CJ195" s="3970"/>
      <c r="CK195" s="3970"/>
      <c r="CL195" s="3970"/>
      <c r="CM195" s="3970"/>
      <c r="CN195" s="3970"/>
      <c r="CO195" s="3970"/>
      <c r="CP195" s="3970"/>
      <c r="CQ195" s="3970"/>
      <c r="CR195" s="3970"/>
      <c r="CS195" s="3397"/>
      <c r="CT195" s="3397"/>
      <c r="CU195" s="3397"/>
      <c r="CV195" s="3397"/>
      <c r="CW195" s="3397"/>
      <c r="CX195" s="3397"/>
      <c r="CY195" s="3397"/>
      <c r="CZ195" s="3397"/>
      <c r="DA195" s="3397"/>
      <c r="DB195" s="3397"/>
      <c r="DC195" s="3970"/>
      <c r="DD195" s="3970"/>
      <c r="DE195" s="3970"/>
      <c r="DF195" s="3385"/>
      <c r="DG195" s="3385"/>
      <c r="DH195" s="3385"/>
      <c r="DI195" s="3386"/>
      <c r="DJ195" s="3386"/>
      <c r="DK195" s="3386"/>
      <c r="DL195" s="3386"/>
      <c r="DM195" s="3386"/>
      <c r="DN195" s="3386"/>
      <c r="DO195" s="3386"/>
      <c r="DP195" s="3386"/>
      <c r="DQ195" s="3386"/>
      <c r="DR195" s="3386"/>
      <c r="DS195" s="3386"/>
      <c r="DT195" s="3386"/>
      <c r="DU195" s="3386"/>
      <c r="DV195" s="3386"/>
      <c r="DW195" s="3386"/>
      <c r="DX195" s="3386"/>
      <c r="DY195" s="3386"/>
      <c r="DZ195" s="3386"/>
      <c r="EA195" s="3386"/>
      <c r="EB195" s="3386"/>
      <c r="EC195" s="3386"/>
    </row>
    <row r="196" spans="1:144" ht="6.75" customHeight="1">
      <c r="A196" s="4001"/>
      <c r="B196" s="4001"/>
      <c r="C196" s="4001"/>
      <c r="D196" s="4001"/>
      <c r="E196" s="4001"/>
      <c r="F196" s="4001"/>
      <c r="G196" s="4001"/>
      <c r="H196" s="4001"/>
      <c r="I196" s="4001"/>
      <c r="J196" s="4001"/>
      <c r="K196" s="4001"/>
      <c r="L196" s="4001"/>
      <c r="M196" s="4001"/>
      <c r="N196" s="4001"/>
      <c r="O196" s="4001"/>
      <c r="P196" s="4001"/>
      <c r="Q196" s="4001"/>
      <c r="R196" s="4001"/>
      <c r="S196" s="4005"/>
      <c r="T196" s="4009"/>
      <c r="U196" s="4005"/>
      <c r="V196" s="4005"/>
      <c r="W196" s="4005"/>
      <c r="X196" s="4005"/>
      <c r="Y196" s="4005"/>
      <c r="Z196" s="4005"/>
      <c r="AA196" s="4005"/>
      <c r="AB196" s="4005"/>
      <c r="AC196" s="4005"/>
      <c r="AD196" s="4005"/>
      <c r="AE196" s="4005"/>
      <c r="AF196" s="4005"/>
      <c r="AG196" s="4005"/>
      <c r="AH196" s="4005"/>
      <c r="AI196" s="4058"/>
      <c r="AJ196" s="4005"/>
      <c r="AK196" s="4005"/>
      <c r="AL196" s="4005"/>
      <c r="AM196" s="4005"/>
      <c r="AN196" s="3970"/>
      <c r="AO196" s="3970"/>
      <c r="AP196" s="3970"/>
      <c r="AQ196" s="3970"/>
      <c r="AR196" s="3970"/>
      <c r="AS196" s="3970"/>
      <c r="AT196" s="3970"/>
      <c r="AU196" s="4005"/>
      <c r="AV196" s="4005"/>
      <c r="AW196" s="4005"/>
      <c r="AX196" s="4005"/>
      <c r="AY196" s="4005"/>
      <c r="AZ196" s="4005"/>
      <c r="BA196" s="4005"/>
      <c r="BB196" s="4005"/>
      <c r="BC196" s="4005"/>
      <c r="BD196" s="5723" t="s">
        <v>
6745</v>
      </c>
      <c r="BE196" s="5723"/>
      <c r="BF196" s="5723"/>
      <c r="BG196" s="5723"/>
      <c r="BH196" s="5723"/>
      <c r="BI196" s="5723"/>
      <c r="BJ196" s="5723"/>
      <c r="BK196" s="3970"/>
      <c r="BL196" s="5723" t="s">
        <v>
6746</v>
      </c>
      <c r="BM196" s="5714"/>
      <c r="BN196" s="5714"/>
      <c r="BO196" s="5714"/>
      <c r="BP196" s="5714"/>
      <c r="BQ196" s="5714"/>
      <c r="BR196" s="5714"/>
      <c r="BS196" s="5714"/>
      <c r="BT196" s="5714"/>
      <c r="BU196" s="5714"/>
      <c r="BV196" s="3970"/>
      <c r="BW196" s="5708" t="s">
        <v>
6747</v>
      </c>
      <c r="BX196" s="5708"/>
      <c r="BY196" s="5708"/>
      <c r="BZ196" s="5708"/>
      <c r="CA196" s="5708"/>
      <c r="CB196" s="5708"/>
      <c r="CC196" s="5708"/>
      <c r="CD196" s="5708"/>
      <c r="CE196" s="5708"/>
      <c r="CF196" s="5708"/>
      <c r="CG196" s="5708"/>
      <c r="CH196" s="5708"/>
      <c r="CI196" s="5708"/>
      <c r="CJ196" s="5708"/>
      <c r="CK196" s="5708"/>
      <c r="CL196" s="5708"/>
      <c r="CM196" s="5708"/>
      <c r="CN196" s="5708"/>
      <c r="CO196" s="5708"/>
      <c r="CP196" s="5708"/>
      <c r="CQ196" s="5708"/>
      <c r="CR196" s="5708"/>
      <c r="CS196" s="5708"/>
      <c r="CT196" s="5708"/>
      <c r="CU196" s="5708"/>
      <c r="CV196" s="5708"/>
      <c r="CW196" s="5708"/>
      <c r="CX196" s="5708"/>
      <c r="CY196" s="5708"/>
      <c r="CZ196" s="5708"/>
      <c r="DA196" s="3970"/>
      <c r="DB196" s="3970"/>
      <c r="DC196" s="3970"/>
      <c r="DD196" s="3970"/>
      <c r="DE196" s="3970"/>
      <c r="DF196" s="3385"/>
      <c r="DG196" s="3385"/>
      <c r="DH196" s="3385"/>
      <c r="DI196" s="3386"/>
      <c r="DJ196" s="3386"/>
      <c r="DK196" s="3386"/>
      <c r="DL196" s="3386"/>
      <c r="DM196" s="3386"/>
      <c r="DN196" s="3386"/>
      <c r="DO196" s="3386"/>
      <c r="DP196" s="3386"/>
      <c r="DQ196" s="3386"/>
      <c r="DR196" s="3386"/>
      <c r="DS196" s="3386"/>
      <c r="DT196" s="3386"/>
      <c r="DU196" s="3386"/>
      <c r="DV196" s="3386"/>
      <c r="DW196" s="3386"/>
      <c r="DX196" s="3386"/>
      <c r="DY196" s="3386"/>
      <c r="DZ196" s="3386"/>
      <c r="EA196" s="3386"/>
      <c r="EB196" s="3386"/>
      <c r="EC196" s="3386"/>
    </row>
    <row r="197" spans="1:144" ht="6.75" customHeight="1">
      <c r="A197" s="4001"/>
      <c r="B197" s="4001"/>
      <c r="C197" s="4001"/>
      <c r="D197" s="4001"/>
      <c r="E197" s="4001"/>
      <c r="F197" s="4001"/>
      <c r="G197" s="4001"/>
      <c r="H197" s="4001"/>
      <c r="I197" s="4001"/>
      <c r="J197" s="4001"/>
      <c r="K197" s="4001"/>
      <c r="L197" s="4001"/>
      <c r="M197" s="4001"/>
      <c r="N197" s="4001"/>
      <c r="O197" s="4001"/>
      <c r="P197" s="4001"/>
      <c r="Q197" s="4001"/>
      <c r="R197" s="4001"/>
      <c r="S197" s="4001"/>
      <c r="T197" s="4015"/>
      <c r="U197" s="4003"/>
      <c r="V197" s="4001"/>
      <c r="W197" s="5701" t="s">
        <v>
3543</v>
      </c>
      <c r="X197" s="5701"/>
      <c r="Y197" s="5701"/>
      <c r="Z197" s="5701"/>
      <c r="AA197" s="5701"/>
      <c r="AB197" s="5701"/>
      <c r="AC197" s="5701"/>
      <c r="AD197" s="4003"/>
      <c r="AE197" s="4003"/>
      <c r="AF197" s="4003"/>
      <c r="AG197" s="4003"/>
      <c r="AH197" s="4003"/>
      <c r="AI197" s="4060"/>
      <c r="AJ197" s="4003"/>
      <c r="AK197" s="4003"/>
      <c r="AL197" s="4003"/>
      <c r="AM197" s="4001"/>
      <c r="AN197" s="5702" t="s">
        <v>
6748</v>
      </c>
      <c r="AO197" s="5702"/>
      <c r="AP197" s="5702"/>
      <c r="AQ197" s="5702"/>
      <c r="AR197" s="5702"/>
      <c r="AS197" s="5702"/>
      <c r="AT197" s="5702"/>
      <c r="AU197" s="5702"/>
      <c r="AV197" s="5702"/>
      <c r="AW197" s="5702"/>
      <c r="AX197" s="3969"/>
      <c r="AY197" s="4003"/>
      <c r="AZ197" s="4003"/>
      <c r="BA197" s="4003"/>
      <c r="BB197" s="4003"/>
      <c r="BC197" s="4001"/>
      <c r="BD197" s="5723"/>
      <c r="BE197" s="5723"/>
      <c r="BF197" s="5723"/>
      <c r="BG197" s="5723"/>
      <c r="BH197" s="5723"/>
      <c r="BI197" s="5723"/>
      <c r="BJ197" s="5723"/>
      <c r="BK197" s="4001"/>
      <c r="BL197" s="5714"/>
      <c r="BM197" s="5714"/>
      <c r="BN197" s="5714"/>
      <c r="BO197" s="5714"/>
      <c r="BP197" s="5714"/>
      <c r="BQ197" s="5714"/>
      <c r="BR197" s="5714"/>
      <c r="BS197" s="5714"/>
      <c r="BT197" s="5714"/>
      <c r="BU197" s="5714"/>
      <c r="BV197" s="4001"/>
      <c r="BW197" s="5708"/>
      <c r="BX197" s="5708"/>
      <c r="BY197" s="5708"/>
      <c r="BZ197" s="5708"/>
      <c r="CA197" s="5708"/>
      <c r="CB197" s="5708"/>
      <c r="CC197" s="5708"/>
      <c r="CD197" s="5708"/>
      <c r="CE197" s="5708"/>
      <c r="CF197" s="5708"/>
      <c r="CG197" s="5708"/>
      <c r="CH197" s="5708"/>
      <c r="CI197" s="5708"/>
      <c r="CJ197" s="5708"/>
      <c r="CK197" s="5708"/>
      <c r="CL197" s="5708"/>
      <c r="CM197" s="5708"/>
      <c r="CN197" s="5708"/>
      <c r="CO197" s="5708"/>
      <c r="CP197" s="5708"/>
      <c r="CQ197" s="5708"/>
      <c r="CR197" s="5708"/>
      <c r="CS197" s="5708"/>
      <c r="CT197" s="5708"/>
      <c r="CU197" s="5708"/>
      <c r="CV197" s="5708"/>
      <c r="CW197" s="5708"/>
      <c r="CX197" s="5708"/>
      <c r="CY197" s="5708"/>
      <c r="CZ197" s="5708"/>
      <c r="DA197" s="3970"/>
      <c r="DB197" s="3970"/>
      <c r="DC197" s="3970"/>
      <c r="DD197" s="3969"/>
      <c r="DE197" s="3969"/>
      <c r="DF197" s="3385"/>
      <c r="DG197" s="3385"/>
      <c r="DH197" s="3385"/>
      <c r="DI197" s="3386"/>
      <c r="DJ197" s="3386"/>
      <c r="DK197" s="3386"/>
      <c r="DL197" s="3386"/>
      <c r="DM197" s="3386"/>
      <c r="DN197" s="3386"/>
      <c r="DO197" s="3386"/>
      <c r="DP197" s="3386"/>
      <c r="DQ197" s="3386"/>
      <c r="DR197" s="3386"/>
      <c r="DS197" s="3386"/>
      <c r="DT197" s="3386"/>
      <c r="DU197" s="3386"/>
      <c r="DV197" s="3386"/>
      <c r="DW197" s="3386"/>
      <c r="DX197" s="3386"/>
      <c r="DY197" s="3386"/>
      <c r="DZ197" s="3386"/>
      <c r="EA197" s="3386"/>
      <c r="EB197" s="3386"/>
      <c r="EC197" s="3386"/>
    </row>
    <row r="198" spans="1:144" ht="6.75" customHeight="1" thickBot="1">
      <c r="A198" s="4001"/>
      <c r="B198" s="4001"/>
      <c r="C198" s="4001"/>
      <c r="D198" s="4001"/>
      <c r="E198" s="4001"/>
      <c r="F198" s="4001"/>
      <c r="G198" s="4001"/>
      <c r="H198" s="4001"/>
      <c r="I198" s="4001"/>
      <c r="J198" s="4001"/>
      <c r="K198" s="4001"/>
      <c r="L198" s="4001"/>
      <c r="M198" s="4001"/>
      <c r="N198" s="4001"/>
      <c r="O198" s="4001"/>
      <c r="P198" s="4001"/>
      <c r="Q198" s="4001"/>
      <c r="R198" s="4001"/>
      <c r="S198" s="4001"/>
      <c r="T198" s="4035"/>
      <c r="U198" s="4005"/>
      <c r="V198" s="4001"/>
      <c r="W198" s="5701"/>
      <c r="X198" s="5701"/>
      <c r="Y198" s="5701"/>
      <c r="Z198" s="5701"/>
      <c r="AA198" s="5701"/>
      <c r="AB198" s="5701"/>
      <c r="AC198" s="5701"/>
      <c r="AD198" s="4001"/>
      <c r="AE198" s="4001"/>
      <c r="AF198" s="4001"/>
      <c r="AG198" s="4005"/>
      <c r="AH198" s="4005"/>
      <c r="AI198" s="4058"/>
      <c r="AJ198" s="4001"/>
      <c r="AK198" s="4010"/>
      <c r="AL198" s="4005"/>
      <c r="AM198" s="4001"/>
      <c r="AN198" s="5713"/>
      <c r="AO198" s="5713"/>
      <c r="AP198" s="5713"/>
      <c r="AQ198" s="5713"/>
      <c r="AR198" s="5713"/>
      <c r="AS198" s="5713"/>
      <c r="AT198" s="5713"/>
      <c r="AU198" s="5713"/>
      <c r="AV198" s="5713"/>
      <c r="AW198" s="5713"/>
      <c r="AX198" s="3969"/>
      <c r="AY198" s="4001"/>
      <c r="AZ198" s="4001"/>
      <c r="BA198" s="4001"/>
      <c r="BB198" s="4001"/>
      <c r="BC198" s="4001"/>
      <c r="BD198" s="5724"/>
      <c r="BE198" s="5724"/>
      <c r="BF198" s="5724"/>
      <c r="BG198" s="5724"/>
      <c r="BH198" s="5724"/>
      <c r="BI198" s="5724"/>
      <c r="BJ198" s="5724"/>
      <c r="BK198" s="4001"/>
      <c r="BL198" s="5714"/>
      <c r="BM198" s="5714"/>
      <c r="BN198" s="5714"/>
      <c r="BO198" s="5714"/>
      <c r="BP198" s="5714"/>
      <c r="BQ198" s="5714"/>
      <c r="BR198" s="5714"/>
      <c r="BS198" s="5714"/>
      <c r="BT198" s="5714"/>
      <c r="BU198" s="5714"/>
      <c r="BV198" s="4001"/>
      <c r="BW198" s="5708"/>
      <c r="BX198" s="5708"/>
      <c r="BY198" s="5708"/>
      <c r="BZ198" s="5708"/>
      <c r="CA198" s="5708"/>
      <c r="CB198" s="5708"/>
      <c r="CC198" s="5708"/>
      <c r="CD198" s="5708"/>
      <c r="CE198" s="5708"/>
      <c r="CF198" s="5708"/>
      <c r="CG198" s="5708"/>
      <c r="CH198" s="5708"/>
      <c r="CI198" s="5708"/>
      <c r="CJ198" s="5708"/>
      <c r="CK198" s="5708"/>
      <c r="CL198" s="5708"/>
      <c r="CM198" s="5708"/>
      <c r="CN198" s="5708"/>
      <c r="CO198" s="5708"/>
      <c r="CP198" s="5708"/>
      <c r="CQ198" s="5708"/>
      <c r="CR198" s="5708"/>
      <c r="CS198" s="5708"/>
      <c r="CT198" s="5708"/>
      <c r="CU198" s="5708"/>
      <c r="CV198" s="5708"/>
      <c r="CW198" s="5708"/>
      <c r="CX198" s="5708"/>
      <c r="CY198" s="5708"/>
      <c r="CZ198" s="5708"/>
      <c r="DA198" s="3970"/>
      <c r="DB198" s="3970"/>
      <c r="DC198" s="3970"/>
      <c r="DD198" s="3969"/>
      <c r="DE198" s="3969"/>
      <c r="DF198" s="3386"/>
      <c r="DG198" s="3386"/>
      <c r="DH198" s="3386"/>
      <c r="DI198" s="3386"/>
      <c r="DJ198" s="3386"/>
      <c r="DK198" s="3386"/>
      <c r="DL198" s="3386"/>
      <c r="DM198" s="3386"/>
      <c r="DN198" s="3386"/>
      <c r="DO198" s="3386"/>
      <c r="DP198" s="3386"/>
      <c r="DQ198" s="3386"/>
      <c r="DR198" s="3386"/>
      <c r="DS198" s="3386"/>
      <c r="DT198" s="3386"/>
      <c r="DU198" s="3386"/>
      <c r="DV198" s="3386"/>
      <c r="DW198" s="3386"/>
      <c r="DX198" s="3386"/>
      <c r="DY198" s="3386"/>
      <c r="DZ198" s="3386"/>
      <c r="EA198" s="3386"/>
      <c r="EB198" s="3386"/>
      <c r="EC198" s="3386"/>
    </row>
    <row r="199" spans="1:144" ht="6.75" customHeight="1" thickTop="1">
      <c r="A199" s="4001"/>
      <c r="B199" s="4001"/>
      <c r="C199" s="4001"/>
      <c r="D199" s="4001"/>
      <c r="E199" s="4001"/>
      <c r="F199" s="4001"/>
      <c r="G199" s="4001"/>
      <c r="H199" s="4001"/>
      <c r="I199" s="4001"/>
      <c r="J199" s="4001"/>
      <c r="K199" s="4001"/>
      <c r="L199" s="4001"/>
      <c r="M199" s="4001"/>
      <c r="N199" s="4001"/>
      <c r="O199" s="4001"/>
      <c r="P199" s="4001"/>
      <c r="Q199" s="4001"/>
      <c r="R199" s="4001"/>
      <c r="S199" s="4036"/>
      <c r="T199" s="4005"/>
      <c r="U199" s="4009"/>
      <c r="V199" s="4001"/>
      <c r="W199" s="3969"/>
      <c r="X199" s="3969"/>
      <c r="Y199" s="3969"/>
      <c r="Z199" s="3969"/>
      <c r="AA199" s="3969"/>
      <c r="AB199" s="3969"/>
      <c r="AC199" s="3969"/>
      <c r="AD199" s="4001"/>
      <c r="AE199" s="4001"/>
      <c r="AF199" s="4001"/>
      <c r="AG199" s="4005"/>
      <c r="AH199" s="4005"/>
      <c r="AI199" s="4058"/>
      <c r="AJ199" s="4001"/>
      <c r="AK199" s="4009"/>
      <c r="AL199" s="4005"/>
      <c r="AM199" s="4001"/>
      <c r="AN199" s="3969"/>
      <c r="AO199" s="3969"/>
      <c r="AP199" s="3969"/>
      <c r="AQ199" s="3969"/>
      <c r="AR199" s="3969"/>
      <c r="AS199" s="3969"/>
      <c r="AT199" s="3969"/>
      <c r="AU199" s="3969"/>
      <c r="AV199" s="3969"/>
      <c r="AW199" s="3969"/>
      <c r="AX199" s="3969"/>
      <c r="AY199" s="4001"/>
      <c r="AZ199" s="4001"/>
      <c r="BA199" s="4001"/>
      <c r="BB199" s="4001"/>
      <c r="BC199" s="4001"/>
      <c r="BD199" s="3969"/>
      <c r="BE199" s="3969"/>
      <c r="BF199" s="3969"/>
      <c r="BG199" s="3969"/>
      <c r="BH199" s="3969"/>
      <c r="BI199" s="3969"/>
      <c r="BJ199" s="3969"/>
      <c r="BK199" s="3969"/>
      <c r="BL199" s="3969"/>
      <c r="BM199" s="3969"/>
      <c r="BN199" s="4061"/>
      <c r="BO199" s="4061"/>
      <c r="BP199" s="4061"/>
      <c r="BQ199" s="4061"/>
      <c r="BR199" s="4061"/>
      <c r="BS199" s="4061"/>
      <c r="BT199" s="4061"/>
      <c r="BU199" s="4061"/>
      <c r="BV199" s="4061"/>
      <c r="BW199" s="4061"/>
      <c r="BX199" s="4061"/>
      <c r="BY199" s="4061"/>
      <c r="BZ199" s="4061"/>
      <c r="CA199" s="4061"/>
      <c r="CB199" s="4061"/>
      <c r="CC199" s="4061"/>
      <c r="CD199" s="4061"/>
      <c r="CE199" s="4061"/>
      <c r="CF199" s="4061"/>
      <c r="CG199" s="4061"/>
      <c r="CH199" s="4061"/>
      <c r="CI199" s="4061"/>
      <c r="CJ199" s="4061"/>
      <c r="CK199" s="4061"/>
      <c r="CL199" s="4061"/>
      <c r="CM199" s="4061"/>
      <c r="CN199" s="4061"/>
      <c r="CO199" s="4061"/>
      <c r="CP199" s="4061"/>
      <c r="CQ199" s="4061"/>
      <c r="CR199" s="4061"/>
      <c r="CS199" s="4061"/>
      <c r="CT199" s="4061"/>
      <c r="CU199" s="4061"/>
      <c r="CV199" s="4061"/>
      <c r="CW199" s="4061"/>
      <c r="CX199" s="4061"/>
      <c r="CY199" s="4061"/>
      <c r="CZ199" s="4061"/>
      <c r="DA199" s="4061"/>
      <c r="DB199" s="4061"/>
      <c r="DC199" s="4061"/>
      <c r="DD199" s="3969"/>
      <c r="DE199" s="3969"/>
      <c r="DF199" s="3386"/>
      <c r="DG199" s="3386"/>
      <c r="DH199" s="3386"/>
      <c r="DI199" s="3386"/>
      <c r="DJ199" s="3386"/>
      <c r="DK199" s="3386"/>
      <c r="DL199" s="3386"/>
      <c r="DM199" s="3386"/>
      <c r="DN199" s="3386"/>
      <c r="DO199" s="3386"/>
      <c r="DP199" s="3386"/>
      <c r="DQ199" s="3386"/>
      <c r="DR199" s="3386"/>
      <c r="DS199" s="3386"/>
      <c r="DT199" s="3386"/>
      <c r="DU199" s="3386"/>
      <c r="DV199" s="3386"/>
      <c r="DW199" s="3386"/>
      <c r="DX199" s="3386"/>
      <c r="DY199" s="3386"/>
      <c r="DZ199" s="3386"/>
      <c r="EA199" s="3386"/>
      <c r="EB199" s="3386"/>
      <c r="EC199" s="3386"/>
    </row>
    <row r="200" spans="1:144" ht="6.75" customHeight="1">
      <c r="A200" s="4001"/>
      <c r="B200" s="4001"/>
      <c r="C200" s="4001"/>
      <c r="D200" s="4001"/>
      <c r="E200" s="4001"/>
      <c r="F200" s="4001"/>
      <c r="G200" s="4001"/>
      <c r="H200" s="4001"/>
      <c r="I200" s="4001"/>
      <c r="J200" s="4001"/>
      <c r="K200" s="4001"/>
      <c r="L200" s="4001"/>
      <c r="M200" s="4001"/>
      <c r="N200" s="4001"/>
      <c r="O200" s="4001"/>
      <c r="P200" s="4001"/>
      <c r="Q200" s="4001"/>
      <c r="R200" s="4001"/>
      <c r="S200" s="4036"/>
      <c r="T200" s="4005"/>
      <c r="U200" s="4009"/>
      <c r="V200" s="4001"/>
      <c r="W200" s="5699" t="s">
        <v>
6749</v>
      </c>
      <c r="X200" s="5699"/>
      <c r="Y200" s="5699"/>
      <c r="Z200" s="5699"/>
      <c r="AA200" s="5699"/>
      <c r="AB200" s="5699"/>
      <c r="AC200" s="5699"/>
      <c r="AD200" s="5699"/>
      <c r="AE200" s="5699"/>
      <c r="AF200" s="5699"/>
      <c r="AG200" s="5699"/>
      <c r="AH200" s="4005"/>
      <c r="AI200" s="4058"/>
      <c r="AJ200" s="4001"/>
      <c r="AK200" s="4009"/>
      <c r="AL200" s="4005"/>
      <c r="AM200" s="3970"/>
      <c r="AN200" s="5708" t="s">
        <v>
6750</v>
      </c>
      <c r="AO200" s="5708"/>
      <c r="AP200" s="5708"/>
      <c r="AQ200" s="5708"/>
      <c r="AR200" s="5708"/>
      <c r="AS200" s="5708"/>
      <c r="AT200" s="5708"/>
      <c r="AU200" s="5708"/>
      <c r="AV200" s="5708"/>
      <c r="AW200" s="5708"/>
      <c r="AX200" s="4005"/>
      <c r="AY200" s="4005"/>
      <c r="AZ200" s="4005"/>
      <c r="BA200" s="4005"/>
      <c r="BB200" s="4005"/>
      <c r="BC200" s="4005"/>
      <c r="BD200" s="5718" t="s">
        <v>
6751</v>
      </c>
      <c r="BE200" s="5718"/>
      <c r="BF200" s="5718"/>
      <c r="BG200" s="5718"/>
      <c r="BH200" s="5718"/>
      <c r="BI200" s="5718"/>
      <c r="BJ200" s="5718"/>
      <c r="BK200" s="5718"/>
      <c r="BL200" s="5718"/>
      <c r="BM200" s="5718"/>
      <c r="BN200" s="4061"/>
      <c r="BO200" s="5720" t="s">
        <v>
6752</v>
      </c>
      <c r="BP200" s="5720"/>
      <c r="BQ200" s="5720"/>
      <c r="BR200" s="5720"/>
      <c r="BS200" s="5720"/>
      <c r="BT200" s="5720"/>
      <c r="BU200" s="5720"/>
      <c r="BV200" s="5720"/>
      <c r="BW200" s="5720"/>
      <c r="BX200" s="5720"/>
      <c r="BY200" s="4042"/>
      <c r="BZ200" s="5720" t="s">
        <v>
6753</v>
      </c>
      <c r="CA200" s="5720"/>
      <c r="CB200" s="5720"/>
      <c r="CC200" s="5720"/>
      <c r="CD200" s="5720"/>
      <c r="CE200" s="5720"/>
      <c r="CF200" s="5720"/>
      <c r="CG200" s="5720"/>
      <c r="CH200" s="5720"/>
      <c r="CI200" s="5720"/>
      <c r="CJ200" s="5720"/>
      <c r="CK200" s="5720"/>
      <c r="CL200" s="5720"/>
      <c r="CM200" s="5720"/>
      <c r="CN200" s="4061"/>
      <c r="CO200" s="5720" t="s">
        <v>
6754</v>
      </c>
      <c r="CP200" s="5720"/>
      <c r="CQ200" s="5720"/>
      <c r="CR200" s="5720"/>
      <c r="CS200" s="5720"/>
      <c r="CT200" s="5720"/>
      <c r="CU200" s="5720"/>
      <c r="CV200" s="5720"/>
      <c r="CW200" s="5720"/>
      <c r="CX200" s="5720"/>
      <c r="CY200" s="5720"/>
      <c r="CZ200" s="5720"/>
      <c r="DA200" s="5720"/>
      <c r="DB200" s="5720"/>
      <c r="DC200" s="5720"/>
      <c r="DD200" s="5720"/>
      <c r="DE200" s="4001"/>
      <c r="DF200" s="3386"/>
      <c r="DG200" s="3386"/>
      <c r="DH200" s="3386"/>
      <c r="DI200" s="3386"/>
      <c r="DJ200" s="3386"/>
      <c r="DK200" s="3386"/>
      <c r="DL200" s="3386"/>
      <c r="DM200" s="3386"/>
      <c r="DN200" s="3386"/>
      <c r="DO200" s="3386"/>
      <c r="DP200" s="3386"/>
      <c r="DQ200" s="3386"/>
      <c r="DR200" s="3386"/>
      <c r="DS200" s="3386"/>
      <c r="DT200" s="3386"/>
      <c r="DU200" s="3386"/>
      <c r="DV200" s="3386"/>
      <c r="DW200" s="3386"/>
      <c r="DX200" s="3386"/>
      <c r="DY200" s="3386"/>
      <c r="DZ200" s="3386"/>
      <c r="EA200" s="3386"/>
      <c r="EB200" s="3386"/>
      <c r="EC200" s="3386"/>
    </row>
    <row r="201" spans="1:144" ht="6.75" customHeight="1">
      <c r="A201" s="4001"/>
      <c r="B201" s="4001"/>
      <c r="C201" s="4001"/>
      <c r="D201" s="4001"/>
      <c r="E201" s="4001"/>
      <c r="F201" s="4001"/>
      <c r="G201" s="4001"/>
      <c r="H201" s="4001"/>
      <c r="I201" s="4001"/>
      <c r="J201" s="4001"/>
      <c r="K201" s="4001"/>
      <c r="L201" s="4001"/>
      <c r="M201" s="4001"/>
      <c r="N201" s="4001"/>
      <c r="O201" s="4001"/>
      <c r="P201" s="4001"/>
      <c r="Q201" s="4001"/>
      <c r="R201" s="4001"/>
      <c r="S201" s="4036"/>
      <c r="T201" s="4005"/>
      <c r="U201" s="4008"/>
      <c r="V201" s="4001"/>
      <c r="W201" s="5699"/>
      <c r="X201" s="5699"/>
      <c r="Y201" s="5699"/>
      <c r="Z201" s="5699"/>
      <c r="AA201" s="5699"/>
      <c r="AB201" s="5699"/>
      <c r="AC201" s="5699"/>
      <c r="AD201" s="5699"/>
      <c r="AE201" s="5699"/>
      <c r="AF201" s="5699"/>
      <c r="AG201" s="5699"/>
      <c r="AH201" s="4005"/>
      <c r="AI201" s="4058"/>
      <c r="AJ201" s="4001"/>
      <c r="AK201" s="4015"/>
      <c r="AL201" s="4003"/>
      <c r="AM201" s="3970"/>
      <c r="AN201" s="5708"/>
      <c r="AO201" s="5708"/>
      <c r="AP201" s="5708"/>
      <c r="AQ201" s="5708"/>
      <c r="AR201" s="5708"/>
      <c r="AS201" s="5708"/>
      <c r="AT201" s="5708"/>
      <c r="AU201" s="5708"/>
      <c r="AV201" s="5708"/>
      <c r="AW201" s="5708"/>
      <c r="AX201" s="3970"/>
      <c r="AY201" s="4003"/>
      <c r="AZ201" s="4005"/>
      <c r="BA201" s="4005"/>
      <c r="BB201" s="4005"/>
      <c r="BC201" s="4005"/>
      <c r="BD201" s="5718"/>
      <c r="BE201" s="5718"/>
      <c r="BF201" s="5718"/>
      <c r="BG201" s="5718"/>
      <c r="BH201" s="5718"/>
      <c r="BI201" s="5718"/>
      <c r="BJ201" s="5718"/>
      <c r="BK201" s="5718"/>
      <c r="BL201" s="5718"/>
      <c r="BM201" s="5718"/>
      <c r="BN201" s="4061"/>
      <c r="BO201" s="5720"/>
      <c r="BP201" s="5720"/>
      <c r="BQ201" s="5720"/>
      <c r="BR201" s="5720"/>
      <c r="BS201" s="5720"/>
      <c r="BT201" s="5720"/>
      <c r="BU201" s="5720"/>
      <c r="BV201" s="5720"/>
      <c r="BW201" s="5720"/>
      <c r="BX201" s="5720"/>
      <c r="BY201" s="4061"/>
      <c r="BZ201" s="5720"/>
      <c r="CA201" s="5720"/>
      <c r="CB201" s="5720"/>
      <c r="CC201" s="5720"/>
      <c r="CD201" s="5720"/>
      <c r="CE201" s="5720"/>
      <c r="CF201" s="5720"/>
      <c r="CG201" s="5720"/>
      <c r="CH201" s="5720"/>
      <c r="CI201" s="5720"/>
      <c r="CJ201" s="5720"/>
      <c r="CK201" s="5720"/>
      <c r="CL201" s="5720"/>
      <c r="CM201" s="5720"/>
      <c r="CN201" s="4061"/>
      <c r="CO201" s="5720"/>
      <c r="CP201" s="5720"/>
      <c r="CQ201" s="5720"/>
      <c r="CR201" s="5720"/>
      <c r="CS201" s="5720"/>
      <c r="CT201" s="5720"/>
      <c r="CU201" s="5720"/>
      <c r="CV201" s="5720"/>
      <c r="CW201" s="5720"/>
      <c r="CX201" s="5720"/>
      <c r="CY201" s="5720"/>
      <c r="CZ201" s="5720"/>
      <c r="DA201" s="5720"/>
      <c r="DB201" s="5720"/>
      <c r="DC201" s="5720"/>
      <c r="DD201" s="5720"/>
      <c r="DE201" s="4001"/>
      <c r="DF201" s="3386"/>
      <c r="DG201" s="3386"/>
      <c r="DH201" s="3386"/>
      <c r="DI201" s="3386"/>
      <c r="DJ201" s="3386"/>
      <c r="DK201" s="3386"/>
      <c r="DL201" s="3386"/>
      <c r="DM201" s="3386"/>
      <c r="DN201" s="3386"/>
      <c r="DO201" s="3386"/>
      <c r="DP201" s="3386"/>
      <c r="DQ201" s="3386"/>
      <c r="DR201" s="3386"/>
      <c r="DS201" s="3386"/>
      <c r="DT201" s="3386"/>
      <c r="DU201" s="3386"/>
      <c r="DV201" s="3386"/>
      <c r="DW201" s="3386"/>
      <c r="DX201" s="3386"/>
      <c r="DY201" s="3386"/>
      <c r="DZ201" s="3386"/>
      <c r="EA201" s="3386"/>
      <c r="EB201" s="3386"/>
      <c r="EC201" s="3386"/>
    </row>
    <row r="202" spans="1:144" ht="6.75" customHeight="1" thickBot="1">
      <c r="A202" s="4001"/>
      <c r="B202" s="4001"/>
      <c r="C202" s="4001"/>
      <c r="D202" s="4001"/>
      <c r="E202" s="4001"/>
      <c r="F202" s="4001"/>
      <c r="G202" s="4001"/>
      <c r="H202" s="4001"/>
      <c r="I202" s="4001"/>
      <c r="J202" s="4001"/>
      <c r="K202" s="4001"/>
      <c r="L202" s="4001"/>
      <c r="M202" s="4001"/>
      <c r="N202" s="4001"/>
      <c r="O202" s="4001"/>
      <c r="P202" s="4001"/>
      <c r="Q202" s="4001"/>
      <c r="R202" s="4001"/>
      <c r="S202" s="4001"/>
      <c r="T202" s="4009"/>
      <c r="U202" s="4005"/>
      <c r="V202" s="4001"/>
      <c r="W202" s="4001"/>
      <c r="X202" s="4001"/>
      <c r="Y202" s="4001"/>
      <c r="Z202" s="4001"/>
      <c r="AA202" s="4001"/>
      <c r="AB202" s="4001"/>
      <c r="AC202" s="4001"/>
      <c r="AD202" s="4001"/>
      <c r="AE202" s="4001"/>
      <c r="AF202" s="4001"/>
      <c r="AG202" s="4001"/>
      <c r="AH202" s="4005"/>
      <c r="AI202" s="4058"/>
      <c r="AJ202" s="4001"/>
      <c r="AK202" s="4009"/>
      <c r="AL202" s="4005"/>
      <c r="AM202" s="3970"/>
      <c r="AN202" s="5717"/>
      <c r="AO202" s="5717"/>
      <c r="AP202" s="5717"/>
      <c r="AQ202" s="5717"/>
      <c r="AR202" s="5717"/>
      <c r="AS202" s="5717"/>
      <c r="AT202" s="5717"/>
      <c r="AU202" s="5717"/>
      <c r="AV202" s="5717"/>
      <c r="AW202" s="5717"/>
      <c r="AX202" s="3970"/>
      <c r="AY202" s="4005"/>
      <c r="AZ202" s="4008"/>
      <c r="BA202" s="4008"/>
      <c r="BB202" s="4008"/>
      <c r="BC202" s="4005"/>
      <c r="BD202" s="5719"/>
      <c r="BE202" s="5719"/>
      <c r="BF202" s="5719"/>
      <c r="BG202" s="5719"/>
      <c r="BH202" s="5719"/>
      <c r="BI202" s="5719"/>
      <c r="BJ202" s="5719"/>
      <c r="BK202" s="5719"/>
      <c r="BL202" s="5719"/>
      <c r="BM202" s="5719"/>
      <c r="BN202" s="4061"/>
      <c r="BO202" s="5721"/>
      <c r="BP202" s="5721"/>
      <c r="BQ202" s="5721"/>
      <c r="BR202" s="5721"/>
      <c r="BS202" s="5721"/>
      <c r="BT202" s="5721"/>
      <c r="BU202" s="5721"/>
      <c r="BV202" s="5721"/>
      <c r="BW202" s="5721"/>
      <c r="BX202" s="5721"/>
      <c r="BY202" s="4061"/>
      <c r="BZ202" s="5721"/>
      <c r="CA202" s="5721"/>
      <c r="CB202" s="5721"/>
      <c r="CC202" s="5721"/>
      <c r="CD202" s="5721"/>
      <c r="CE202" s="5721"/>
      <c r="CF202" s="5721"/>
      <c r="CG202" s="5721"/>
      <c r="CH202" s="5721"/>
      <c r="CI202" s="5721"/>
      <c r="CJ202" s="5721"/>
      <c r="CK202" s="5721"/>
      <c r="CL202" s="5721"/>
      <c r="CM202" s="5721"/>
      <c r="CN202" s="4061"/>
      <c r="CO202" s="5721"/>
      <c r="CP202" s="5721"/>
      <c r="CQ202" s="5721"/>
      <c r="CR202" s="5721"/>
      <c r="CS202" s="5721"/>
      <c r="CT202" s="5721"/>
      <c r="CU202" s="5721"/>
      <c r="CV202" s="5721"/>
      <c r="CW202" s="5721"/>
      <c r="CX202" s="5721"/>
      <c r="CY202" s="5721"/>
      <c r="CZ202" s="5721"/>
      <c r="DA202" s="5721"/>
      <c r="DB202" s="5721"/>
      <c r="DC202" s="5721"/>
      <c r="DD202" s="5721"/>
      <c r="DE202" s="4001"/>
      <c r="DF202" s="3385"/>
      <c r="DG202" s="3385"/>
      <c r="DH202" s="3385"/>
      <c r="DI202" s="3385"/>
      <c r="DJ202" s="3385"/>
      <c r="DK202" s="3385"/>
      <c r="DL202" s="3385"/>
      <c r="DM202" s="3385"/>
      <c r="DN202" s="3385"/>
      <c r="DO202" s="3385"/>
      <c r="DP202" s="3385"/>
      <c r="DQ202" s="3385"/>
      <c r="DR202" s="3385"/>
      <c r="DS202" s="3385"/>
      <c r="DT202" s="3385"/>
      <c r="DU202" s="3385"/>
      <c r="DV202" s="3385"/>
      <c r="DW202" s="3385"/>
      <c r="DX202" s="3385"/>
      <c r="DY202" s="3385"/>
      <c r="DZ202" s="3385"/>
      <c r="EA202" s="3385"/>
      <c r="EB202" s="3385"/>
      <c r="EC202" s="3385"/>
      <c r="ED202" s="3385"/>
      <c r="EE202" s="3385"/>
      <c r="EF202" s="3385"/>
      <c r="EG202" s="3385"/>
      <c r="EH202" s="3385"/>
      <c r="EI202" s="3385"/>
      <c r="EJ202" s="3385"/>
      <c r="EK202" s="3385"/>
      <c r="EL202" s="3385"/>
      <c r="EM202" s="3385"/>
      <c r="EN202" s="3385"/>
    </row>
    <row r="203" spans="1:144" ht="6.75" customHeight="1" thickTop="1">
      <c r="A203" s="4001"/>
      <c r="B203" s="4001"/>
      <c r="C203" s="4001"/>
      <c r="D203" s="4001"/>
      <c r="E203" s="4001"/>
      <c r="F203" s="4001"/>
      <c r="G203" s="4001"/>
      <c r="H203" s="4001"/>
      <c r="I203" s="4001"/>
      <c r="J203" s="4001"/>
      <c r="K203" s="4001"/>
      <c r="L203" s="4001"/>
      <c r="M203" s="4001"/>
      <c r="N203" s="4001"/>
      <c r="O203" s="4001"/>
      <c r="P203" s="4001"/>
      <c r="Q203" s="4001"/>
      <c r="R203" s="4001"/>
      <c r="S203" s="4001"/>
      <c r="T203" s="4009"/>
      <c r="U203" s="4005"/>
      <c r="V203" s="4001"/>
      <c r="W203" s="4001"/>
      <c r="X203" s="4001"/>
      <c r="Y203" s="4001"/>
      <c r="Z203" s="4001"/>
      <c r="AA203" s="4001"/>
      <c r="AB203" s="4001"/>
      <c r="AC203" s="4001"/>
      <c r="AD203" s="4001"/>
      <c r="AE203" s="4001"/>
      <c r="AF203" s="4001"/>
      <c r="AG203" s="4001"/>
      <c r="AH203" s="4005"/>
      <c r="AI203" s="4058"/>
      <c r="AJ203" s="4005"/>
      <c r="AK203" s="4009"/>
      <c r="AL203" s="4005"/>
      <c r="AM203" s="4005"/>
      <c r="AN203" s="4062"/>
      <c r="AO203" s="4062"/>
      <c r="AP203" s="4062"/>
      <c r="AQ203" s="4062"/>
      <c r="AR203" s="4062"/>
      <c r="AS203" s="4062"/>
      <c r="AT203" s="4062"/>
      <c r="AU203" s="4062"/>
      <c r="AV203" s="4062"/>
      <c r="AW203" s="4062"/>
      <c r="AX203" s="4005"/>
      <c r="AY203" s="4005"/>
      <c r="AZ203" s="4005"/>
      <c r="BA203" s="4005"/>
      <c r="BB203" s="4005"/>
      <c r="BC203" s="4005"/>
      <c r="BD203" s="3972"/>
      <c r="BE203" s="3972"/>
      <c r="BF203" s="3972"/>
      <c r="BG203" s="3972"/>
      <c r="BH203" s="3972"/>
      <c r="BI203" s="3972"/>
      <c r="BJ203" s="3972"/>
      <c r="BK203" s="3972"/>
      <c r="BL203" s="3972"/>
      <c r="BM203" s="3972"/>
      <c r="BN203" s="4061"/>
      <c r="BO203" s="4063"/>
      <c r="BP203" s="4063"/>
      <c r="BQ203" s="4063"/>
      <c r="BR203" s="4063"/>
      <c r="BS203" s="4063"/>
      <c r="BT203" s="4063"/>
      <c r="BU203" s="4063"/>
      <c r="BV203" s="4063"/>
      <c r="BW203" s="4063"/>
      <c r="BX203" s="4063"/>
      <c r="BY203" s="4042"/>
      <c r="BZ203" s="4063"/>
      <c r="CA203" s="4063"/>
      <c r="CB203" s="4063"/>
      <c r="CC203" s="4063"/>
      <c r="CD203" s="4063"/>
      <c r="CE203" s="4063"/>
      <c r="CF203" s="4063"/>
      <c r="CG203" s="4063"/>
      <c r="CH203" s="4063"/>
      <c r="CI203" s="4063"/>
      <c r="CJ203" s="4063"/>
      <c r="CK203" s="4063"/>
      <c r="CL203" s="4063"/>
      <c r="CM203" s="4063"/>
      <c r="CN203" s="4061"/>
      <c r="CO203" s="4063"/>
      <c r="CP203" s="4063"/>
      <c r="CQ203" s="4063"/>
      <c r="CR203" s="4063"/>
      <c r="CS203" s="4063"/>
      <c r="CT203" s="4063"/>
      <c r="CU203" s="4063"/>
      <c r="CV203" s="4063"/>
      <c r="CW203" s="4063"/>
      <c r="CX203" s="4063"/>
      <c r="CY203" s="4063"/>
      <c r="CZ203" s="4063"/>
      <c r="DA203" s="4063"/>
      <c r="DB203" s="4063"/>
      <c r="DC203" s="4063"/>
      <c r="DD203" s="4063"/>
      <c r="DE203" s="4001"/>
      <c r="DF203" s="3385"/>
      <c r="DG203" s="3385"/>
      <c r="DH203" s="3385"/>
      <c r="DI203" s="3385"/>
      <c r="DJ203" s="3385"/>
      <c r="DK203" s="3385"/>
      <c r="DL203" s="3385"/>
      <c r="DM203" s="3385"/>
      <c r="DN203" s="3385"/>
      <c r="DO203" s="3385"/>
      <c r="DP203" s="3385"/>
      <c r="DQ203" s="3385"/>
      <c r="DR203" s="3385"/>
      <c r="DS203" s="3385"/>
      <c r="DT203" s="3385"/>
      <c r="DU203" s="3385"/>
      <c r="DV203" s="3385"/>
      <c r="DW203" s="3385"/>
      <c r="DX203" s="3385"/>
      <c r="DY203" s="3385"/>
      <c r="DZ203" s="3385"/>
      <c r="EA203" s="3385"/>
      <c r="EB203" s="3385"/>
      <c r="EC203" s="3385"/>
      <c r="ED203" s="3385"/>
      <c r="EE203" s="3385"/>
      <c r="EF203" s="3385"/>
      <c r="EG203" s="3385"/>
      <c r="EH203" s="3385"/>
      <c r="EI203" s="3385"/>
      <c r="EJ203" s="3385"/>
      <c r="EK203" s="3385"/>
      <c r="EL203" s="3385"/>
      <c r="EM203" s="3385"/>
      <c r="EN203" s="3385"/>
    </row>
    <row r="204" spans="1:144" ht="6.75" customHeight="1">
      <c r="A204" s="4001"/>
      <c r="B204" s="4001"/>
      <c r="C204" s="4001"/>
      <c r="D204" s="4001"/>
      <c r="E204" s="4001"/>
      <c r="F204" s="4001"/>
      <c r="G204" s="4001"/>
      <c r="H204" s="4001"/>
      <c r="I204" s="4001"/>
      <c r="J204" s="4001"/>
      <c r="K204" s="4001"/>
      <c r="L204" s="4001"/>
      <c r="M204" s="4001"/>
      <c r="N204" s="4001"/>
      <c r="O204" s="4001"/>
      <c r="P204" s="4001"/>
      <c r="Q204" s="4001"/>
      <c r="R204" s="4001"/>
      <c r="S204" s="4001"/>
      <c r="T204" s="4009"/>
      <c r="U204" s="4005"/>
      <c r="V204" s="4001"/>
      <c r="W204" s="5699" t="s">
        <v>
6755</v>
      </c>
      <c r="X204" s="5699"/>
      <c r="Y204" s="5699"/>
      <c r="Z204" s="5699"/>
      <c r="AA204" s="5699"/>
      <c r="AB204" s="5699"/>
      <c r="AC204" s="5699"/>
      <c r="AD204" s="5699"/>
      <c r="AE204" s="5699"/>
      <c r="AF204" s="5699"/>
      <c r="AG204" s="5699"/>
      <c r="AH204" s="4005"/>
      <c r="AI204" s="4058"/>
      <c r="AJ204" s="4005"/>
      <c r="AK204" s="4009"/>
      <c r="AL204" s="4005"/>
      <c r="AM204" s="4005"/>
      <c r="AN204" s="5708" t="s">
        <v>
6756</v>
      </c>
      <c r="AO204" s="5708"/>
      <c r="AP204" s="5708"/>
      <c r="AQ204" s="5708"/>
      <c r="AR204" s="5708"/>
      <c r="AS204" s="5708"/>
      <c r="AT204" s="5708"/>
      <c r="AU204" s="5708"/>
      <c r="AV204" s="5708"/>
      <c r="AW204" s="5708"/>
      <c r="AX204" s="3969"/>
      <c r="AY204" s="4005"/>
      <c r="AZ204" s="4005"/>
      <c r="BA204" s="4005"/>
      <c r="BB204" s="4005"/>
      <c r="BC204" s="4005"/>
      <c r="BD204" s="5708" t="s">
        <v>
6757</v>
      </c>
      <c r="BE204" s="5708"/>
      <c r="BF204" s="5708"/>
      <c r="BG204" s="5708"/>
      <c r="BH204" s="5708"/>
      <c r="BI204" s="5708"/>
      <c r="BJ204" s="5708"/>
      <c r="BK204" s="5708"/>
      <c r="BL204" s="5708"/>
      <c r="BM204" s="5708"/>
      <c r="BN204" s="5708"/>
      <c r="BO204" s="4061"/>
      <c r="BP204" s="5708" t="s">
        <v>
6758</v>
      </c>
      <c r="BQ204" s="5708"/>
      <c r="BR204" s="5708"/>
      <c r="BS204" s="5708"/>
      <c r="BT204" s="5708"/>
      <c r="BU204" s="5708"/>
      <c r="BV204" s="5708"/>
      <c r="BW204" s="5708"/>
      <c r="BX204" s="5708"/>
      <c r="BY204" s="5708"/>
      <c r="BZ204" s="3972"/>
      <c r="CA204" s="5720" t="s">
        <v>
6759</v>
      </c>
      <c r="CB204" s="5720"/>
      <c r="CC204" s="5720"/>
      <c r="CD204" s="5720"/>
      <c r="CE204" s="5720"/>
      <c r="CF204" s="5720"/>
      <c r="CG204" s="5720"/>
      <c r="CH204" s="5720"/>
      <c r="CI204" s="5720"/>
      <c r="CJ204" s="5720"/>
      <c r="CK204" s="5720"/>
      <c r="CL204" s="5720"/>
      <c r="CM204" s="5720"/>
      <c r="CN204" s="5720"/>
      <c r="CO204" s="4061"/>
      <c r="CP204" s="5720" t="s">
        <v>
6760</v>
      </c>
      <c r="CQ204" s="5720"/>
      <c r="CR204" s="5720"/>
      <c r="CS204" s="5720"/>
      <c r="CT204" s="5720"/>
      <c r="CU204" s="5720"/>
      <c r="CV204" s="5720"/>
      <c r="CW204" s="5720"/>
      <c r="CX204" s="5720"/>
      <c r="CY204" s="5720"/>
      <c r="CZ204" s="5720"/>
      <c r="DA204" s="5720"/>
      <c r="DB204" s="5720"/>
      <c r="DC204" s="4061"/>
      <c r="DD204" s="4061"/>
      <c r="DE204" s="3969"/>
      <c r="DF204" s="3385"/>
      <c r="DG204" s="3385"/>
      <c r="DH204" s="3385"/>
      <c r="DI204" s="3385"/>
      <c r="DJ204" s="3385"/>
      <c r="DK204" s="3385"/>
      <c r="DL204" s="3385"/>
      <c r="DM204" s="3385"/>
      <c r="DN204" s="3385"/>
    </row>
    <row r="205" spans="1:144" ht="6.75" customHeight="1">
      <c r="A205" s="4001"/>
      <c r="B205" s="4001"/>
      <c r="C205" s="4001"/>
      <c r="D205" s="4001"/>
      <c r="E205" s="4001"/>
      <c r="F205" s="4001"/>
      <c r="G205" s="4001"/>
      <c r="H205" s="4001"/>
      <c r="I205" s="4001"/>
      <c r="J205" s="4001"/>
      <c r="K205" s="4001"/>
      <c r="L205" s="4001"/>
      <c r="M205" s="4001"/>
      <c r="N205" s="4001"/>
      <c r="O205" s="4001"/>
      <c r="P205" s="4001"/>
      <c r="Q205" s="4001"/>
      <c r="R205" s="4001"/>
      <c r="S205" s="4001"/>
      <c r="T205" s="4009"/>
      <c r="U205" s="4005"/>
      <c r="V205" s="4001"/>
      <c r="W205" s="5699"/>
      <c r="X205" s="5699"/>
      <c r="Y205" s="5699"/>
      <c r="Z205" s="5699"/>
      <c r="AA205" s="5699"/>
      <c r="AB205" s="5699"/>
      <c r="AC205" s="5699"/>
      <c r="AD205" s="5699"/>
      <c r="AE205" s="5699"/>
      <c r="AF205" s="5699"/>
      <c r="AG205" s="5699"/>
      <c r="AH205" s="4005"/>
      <c r="AI205" s="4058"/>
      <c r="AJ205" s="4005"/>
      <c r="AK205" s="4015"/>
      <c r="AL205" s="4003"/>
      <c r="AM205" s="4005"/>
      <c r="AN205" s="5708"/>
      <c r="AO205" s="5708"/>
      <c r="AP205" s="5708"/>
      <c r="AQ205" s="5708"/>
      <c r="AR205" s="5708"/>
      <c r="AS205" s="5708"/>
      <c r="AT205" s="5708"/>
      <c r="AU205" s="5708"/>
      <c r="AV205" s="5708"/>
      <c r="AW205" s="5708"/>
      <c r="AX205" s="3969"/>
      <c r="AY205" s="4003"/>
      <c r="AZ205" s="4003"/>
      <c r="BA205" s="4003"/>
      <c r="BB205" s="4003"/>
      <c r="BC205" s="4001"/>
      <c r="BD205" s="5708"/>
      <c r="BE205" s="5708"/>
      <c r="BF205" s="5708"/>
      <c r="BG205" s="5708"/>
      <c r="BH205" s="5708"/>
      <c r="BI205" s="5708"/>
      <c r="BJ205" s="5708"/>
      <c r="BK205" s="5708"/>
      <c r="BL205" s="5708"/>
      <c r="BM205" s="5708"/>
      <c r="BN205" s="5708"/>
      <c r="BO205" s="4061"/>
      <c r="BP205" s="5708"/>
      <c r="BQ205" s="5708"/>
      <c r="BR205" s="5708"/>
      <c r="BS205" s="5708"/>
      <c r="BT205" s="5708"/>
      <c r="BU205" s="5708"/>
      <c r="BV205" s="5708"/>
      <c r="BW205" s="5708"/>
      <c r="BX205" s="5708"/>
      <c r="BY205" s="5708"/>
      <c r="BZ205" s="3972"/>
      <c r="CA205" s="5720"/>
      <c r="CB205" s="5720"/>
      <c r="CC205" s="5720"/>
      <c r="CD205" s="5720"/>
      <c r="CE205" s="5720"/>
      <c r="CF205" s="5720"/>
      <c r="CG205" s="5720"/>
      <c r="CH205" s="5720"/>
      <c r="CI205" s="5720"/>
      <c r="CJ205" s="5720"/>
      <c r="CK205" s="5720"/>
      <c r="CL205" s="5720"/>
      <c r="CM205" s="5720"/>
      <c r="CN205" s="5720"/>
      <c r="CO205" s="4061"/>
      <c r="CP205" s="5720"/>
      <c r="CQ205" s="5720"/>
      <c r="CR205" s="5720"/>
      <c r="CS205" s="5720"/>
      <c r="CT205" s="5720"/>
      <c r="CU205" s="5720"/>
      <c r="CV205" s="5720"/>
      <c r="CW205" s="5720"/>
      <c r="CX205" s="5720"/>
      <c r="CY205" s="5720"/>
      <c r="CZ205" s="5720"/>
      <c r="DA205" s="5720"/>
      <c r="DB205" s="5720"/>
      <c r="DC205" s="4061"/>
      <c r="DD205" s="4061"/>
      <c r="DE205" s="3969"/>
      <c r="DF205" s="3385"/>
      <c r="DG205" s="3385"/>
      <c r="DH205" s="3385"/>
      <c r="DI205" s="3385"/>
      <c r="DJ205" s="3385"/>
      <c r="DK205" s="3385"/>
      <c r="DL205" s="3385"/>
      <c r="DM205" s="3385"/>
      <c r="DN205" s="3385"/>
    </row>
    <row r="206" spans="1:144" ht="6.75" customHeight="1" thickBot="1">
      <c r="A206" s="4001"/>
      <c r="B206" s="4001"/>
      <c r="C206" s="4001"/>
      <c r="D206" s="4001"/>
      <c r="E206" s="4001"/>
      <c r="F206" s="4001"/>
      <c r="G206" s="4001"/>
      <c r="H206" s="4001"/>
      <c r="I206" s="4001"/>
      <c r="J206" s="4001"/>
      <c r="K206" s="4001"/>
      <c r="L206" s="4001"/>
      <c r="M206" s="4001"/>
      <c r="N206" s="4001"/>
      <c r="O206" s="4001"/>
      <c r="P206" s="4001"/>
      <c r="Q206" s="4001"/>
      <c r="R206" s="4001"/>
      <c r="S206" s="4005"/>
      <c r="T206" s="4009"/>
      <c r="U206" s="4005"/>
      <c r="V206" s="4005"/>
      <c r="W206" s="5699"/>
      <c r="X206" s="5699"/>
      <c r="Y206" s="5699"/>
      <c r="Z206" s="5699"/>
      <c r="AA206" s="5699"/>
      <c r="AB206" s="5699"/>
      <c r="AC206" s="5699"/>
      <c r="AD206" s="5699"/>
      <c r="AE206" s="5699"/>
      <c r="AF206" s="5699"/>
      <c r="AG206" s="5699"/>
      <c r="AH206" s="4005"/>
      <c r="AI206" s="4005"/>
      <c r="AJ206" s="4052"/>
      <c r="AK206" s="4009"/>
      <c r="AL206" s="4005"/>
      <c r="AM206" s="4005"/>
      <c r="AN206" s="5717"/>
      <c r="AO206" s="5717"/>
      <c r="AP206" s="5717"/>
      <c r="AQ206" s="5717"/>
      <c r="AR206" s="5717"/>
      <c r="AS206" s="5717"/>
      <c r="AT206" s="5717"/>
      <c r="AU206" s="5717"/>
      <c r="AV206" s="5717"/>
      <c r="AW206" s="5717"/>
      <c r="AX206" s="3969"/>
      <c r="AY206" s="4001"/>
      <c r="AZ206" s="4001"/>
      <c r="BA206" s="4001"/>
      <c r="BB206" s="4001"/>
      <c r="BC206" s="4001"/>
      <c r="BD206" s="5717"/>
      <c r="BE206" s="5717"/>
      <c r="BF206" s="5717"/>
      <c r="BG206" s="5717"/>
      <c r="BH206" s="5717"/>
      <c r="BI206" s="5717"/>
      <c r="BJ206" s="5717"/>
      <c r="BK206" s="5717"/>
      <c r="BL206" s="5717"/>
      <c r="BM206" s="5717"/>
      <c r="BN206" s="5717"/>
      <c r="BO206" s="4061"/>
      <c r="BP206" s="5717"/>
      <c r="BQ206" s="5717"/>
      <c r="BR206" s="5717"/>
      <c r="BS206" s="5717"/>
      <c r="BT206" s="5717"/>
      <c r="BU206" s="5717"/>
      <c r="BV206" s="5717"/>
      <c r="BW206" s="5717"/>
      <c r="BX206" s="5717"/>
      <c r="BY206" s="5717"/>
      <c r="BZ206" s="3972"/>
      <c r="CA206" s="5721"/>
      <c r="CB206" s="5721"/>
      <c r="CC206" s="5721"/>
      <c r="CD206" s="5721"/>
      <c r="CE206" s="5721"/>
      <c r="CF206" s="5721"/>
      <c r="CG206" s="5721"/>
      <c r="CH206" s="5721"/>
      <c r="CI206" s="5721"/>
      <c r="CJ206" s="5721"/>
      <c r="CK206" s="5721"/>
      <c r="CL206" s="5721"/>
      <c r="CM206" s="5721"/>
      <c r="CN206" s="5721"/>
      <c r="CO206" s="4061"/>
      <c r="CP206" s="5721"/>
      <c r="CQ206" s="5721"/>
      <c r="CR206" s="5721"/>
      <c r="CS206" s="5721"/>
      <c r="CT206" s="5721"/>
      <c r="CU206" s="5721"/>
      <c r="CV206" s="5721"/>
      <c r="CW206" s="5721"/>
      <c r="CX206" s="5721"/>
      <c r="CY206" s="5721"/>
      <c r="CZ206" s="5721"/>
      <c r="DA206" s="5721"/>
      <c r="DB206" s="5721"/>
      <c r="DC206" s="3969"/>
      <c r="DD206" s="3969"/>
      <c r="DE206" s="3969"/>
      <c r="DF206" s="3385"/>
      <c r="DG206" s="3385"/>
      <c r="DH206" s="3385"/>
      <c r="DI206" s="3385"/>
      <c r="DJ206" s="3385"/>
      <c r="DK206" s="3385"/>
      <c r="DL206" s="3385"/>
      <c r="DM206" s="3385"/>
      <c r="DN206" s="3385"/>
    </row>
    <row r="207" spans="1:144" ht="6.75" customHeight="1" thickTop="1">
      <c r="A207" s="4001"/>
      <c r="B207" s="4001"/>
      <c r="C207" s="4001"/>
      <c r="D207" s="4001"/>
      <c r="E207" s="4001"/>
      <c r="F207" s="4001"/>
      <c r="G207" s="4001"/>
      <c r="H207" s="4001"/>
      <c r="I207" s="4001"/>
      <c r="J207" s="4001"/>
      <c r="K207" s="4001"/>
      <c r="L207" s="4001"/>
      <c r="M207" s="4001"/>
      <c r="N207" s="4001"/>
      <c r="O207" s="4001"/>
      <c r="P207" s="4001"/>
      <c r="Q207" s="4001"/>
      <c r="R207" s="4001"/>
      <c r="S207" s="4005"/>
      <c r="T207" s="4009"/>
      <c r="U207" s="4005"/>
      <c r="V207" s="4005"/>
      <c r="W207" s="5716" t="s">
        <v>
6761</v>
      </c>
      <c r="X207" s="5716"/>
      <c r="Y207" s="5716"/>
      <c r="Z207" s="5716"/>
      <c r="AA207" s="5716"/>
      <c r="AB207" s="5716"/>
      <c r="AC207" s="5716"/>
      <c r="AD207" s="5716"/>
      <c r="AE207" s="5716"/>
      <c r="AF207" s="5716"/>
      <c r="AG207" s="5716"/>
      <c r="AH207" s="5716"/>
      <c r="AI207" s="4058"/>
      <c r="AJ207" s="4005"/>
      <c r="AK207" s="4009"/>
      <c r="AL207" s="4005"/>
      <c r="AM207" s="4005"/>
      <c r="AN207" s="5708" t="s">
        <v>
6762</v>
      </c>
      <c r="AO207" s="5708"/>
      <c r="AP207" s="5708"/>
      <c r="AQ207" s="5708"/>
      <c r="AR207" s="5708"/>
      <c r="AS207" s="5708"/>
      <c r="AT207" s="5708"/>
      <c r="AU207" s="5708"/>
      <c r="AV207" s="5708"/>
      <c r="AW207" s="5708"/>
      <c r="AX207" s="5708"/>
      <c r="AY207" s="5708"/>
      <c r="AZ207" s="5708"/>
      <c r="BA207" s="5708"/>
      <c r="BB207" s="5708"/>
      <c r="BC207" s="3972"/>
      <c r="BD207" s="3972"/>
      <c r="BE207" s="3972"/>
      <c r="BF207" s="3972"/>
      <c r="BG207" s="3972"/>
      <c r="BH207" s="3972"/>
      <c r="BI207" s="3972"/>
      <c r="BJ207" s="3972"/>
      <c r="BK207" s="3972"/>
      <c r="BL207" s="3972"/>
      <c r="BM207" s="3972"/>
      <c r="BN207" s="3972"/>
      <c r="BO207" s="4061"/>
      <c r="BP207" s="3972"/>
      <c r="BQ207" s="3972"/>
      <c r="BR207" s="3972"/>
      <c r="BS207" s="3972"/>
      <c r="BT207" s="3972"/>
      <c r="BU207" s="3972"/>
      <c r="BV207" s="3972"/>
      <c r="BW207" s="3972"/>
      <c r="BX207" s="3972"/>
      <c r="BY207" s="3972"/>
      <c r="BZ207" s="3972"/>
      <c r="CA207" s="4061"/>
      <c r="CB207" s="4061"/>
      <c r="CC207" s="4061"/>
      <c r="CD207" s="4061"/>
      <c r="CE207" s="4061"/>
      <c r="CF207" s="4061"/>
      <c r="CG207" s="4061"/>
      <c r="CH207" s="4061"/>
      <c r="CI207" s="4061"/>
      <c r="CJ207" s="4061"/>
      <c r="CK207" s="4061"/>
      <c r="CL207" s="4061"/>
      <c r="CM207" s="4061"/>
      <c r="CN207" s="4061"/>
      <c r="CO207" s="4061"/>
      <c r="CP207" s="4061"/>
      <c r="CQ207" s="4061"/>
      <c r="CR207" s="4061"/>
      <c r="CS207" s="4061"/>
      <c r="CT207" s="4061"/>
      <c r="CU207" s="4061"/>
      <c r="CV207" s="4061"/>
      <c r="CW207" s="4061"/>
      <c r="CX207" s="4061"/>
      <c r="CY207" s="4061"/>
      <c r="CZ207" s="4061"/>
      <c r="DA207" s="4061"/>
      <c r="DB207" s="4061"/>
      <c r="DC207" s="3969"/>
      <c r="DD207" s="3969"/>
      <c r="DE207" s="3969"/>
      <c r="DF207" s="3385"/>
      <c r="DG207" s="3385"/>
      <c r="DH207" s="3385"/>
      <c r="DI207" s="3385"/>
      <c r="DJ207" s="3385"/>
      <c r="DK207" s="3385"/>
      <c r="DL207" s="3385"/>
      <c r="DM207" s="3385"/>
      <c r="DN207" s="3385"/>
    </row>
    <row r="208" spans="1:144" ht="6.75" customHeight="1">
      <c r="A208" s="4001"/>
      <c r="B208" s="4001"/>
      <c r="C208" s="4001"/>
      <c r="D208" s="4001"/>
      <c r="E208" s="4001"/>
      <c r="F208" s="4001"/>
      <c r="G208" s="4001"/>
      <c r="H208" s="4001"/>
      <c r="I208" s="4001"/>
      <c r="J208" s="4001"/>
      <c r="K208" s="4001"/>
      <c r="L208" s="4001"/>
      <c r="M208" s="4001"/>
      <c r="N208" s="4001"/>
      <c r="O208" s="4001"/>
      <c r="P208" s="4001"/>
      <c r="Q208" s="4001"/>
      <c r="R208" s="4001"/>
      <c r="S208" s="4005"/>
      <c r="T208" s="4009"/>
      <c r="U208" s="4005"/>
      <c r="V208" s="4005"/>
      <c r="W208" s="5716"/>
      <c r="X208" s="5716"/>
      <c r="Y208" s="5716"/>
      <c r="Z208" s="5716"/>
      <c r="AA208" s="5716"/>
      <c r="AB208" s="5716"/>
      <c r="AC208" s="5716"/>
      <c r="AD208" s="5716"/>
      <c r="AE208" s="5716"/>
      <c r="AF208" s="5716"/>
      <c r="AG208" s="5716"/>
      <c r="AH208" s="5716"/>
      <c r="AI208" s="4058"/>
      <c r="AJ208" s="4005"/>
      <c r="AK208" s="4009"/>
      <c r="AL208" s="4005"/>
      <c r="AM208" s="4005"/>
      <c r="AN208" s="5708"/>
      <c r="AO208" s="5708"/>
      <c r="AP208" s="5708"/>
      <c r="AQ208" s="5708"/>
      <c r="AR208" s="5708"/>
      <c r="AS208" s="5708"/>
      <c r="AT208" s="5708"/>
      <c r="AU208" s="5708"/>
      <c r="AV208" s="5708"/>
      <c r="AW208" s="5708"/>
      <c r="AX208" s="5708"/>
      <c r="AY208" s="5708"/>
      <c r="AZ208" s="5708"/>
      <c r="BA208" s="5708"/>
      <c r="BB208" s="5708"/>
      <c r="BC208" s="3972"/>
      <c r="BD208" s="3972"/>
      <c r="BE208" s="3972"/>
      <c r="BF208" s="3972"/>
      <c r="BG208" s="3972"/>
      <c r="BH208" s="3972"/>
      <c r="BI208" s="3972"/>
      <c r="BJ208" s="3972"/>
      <c r="BK208" s="3972"/>
      <c r="BL208" s="3972"/>
      <c r="BM208" s="3972"/>
      <c r="BN208" s="3972"/>
      <c r="BO208" s="4061"/>
      <c r="BP208" s="3972"/>
      <c r="BQ208" s="3972"/>
      <c r="BR208" s="3972"/>
      <c r="BS208" s="3972"/>
      <c r="BT208" s="3972"/>
      <c r="BU208" s="3972"/>
      <c r="BV208" s="3972"/>
      <c r="BW208" s="3972"/>
      <c r="BX208" s="3972"/>
      <c r="BY208" s="3972"/>
      <c r="BZ208" s="3972"/>
      <c r="CA208" s="4061"/>
      <c r="CB208" s="4061"/>
      <c r="CC208" s="4061"/>
      <c r="CD208" s="4061"/>
      <c r="CE208" s="4061"/>
      <c r="CF208" s="4061"/>
      <c r="CG208" s="4061"/>
      <c r="CH208" s="4061"/>
      <c r="CI208" s="4061"/>
      <c r="CJ208" s="4061"/>
      <c r="CK208" s="4061"/>
      <c r="CL208" s="4061"/>
      <c r="CM208" s="4061"/>
      <c r="CN208" s="4061"/>
      <c r="CO208" s="4061"/>
      <c r="CP208" s="4061"/>
      <c r="CQ208" s="4061"/>
      <c r="CR208" s="4061"/>
      <c r="CS208" s="4061"/>
      <c r="CT208" s="4061"/>
      <c r="CU208" s="4061"/>
      <c r="CV208" s="4061"/>
      <c r="CW208" s="4061"/>
      <c r="CX208" s="4061"/>
      <c r="CY208" s="4061"/>
      <c r="CZ208" s="4061"/>
      <c r="DA208" s="4061"/>
      <c r="DB208" s="4061"/>
      <c r="DC208" s="3969"/>
      <c r="DD208" s="3969"/>
      <c r="DE208" s="3969"/>
      <c r="DF208" s="3385"/>
      <c r="DG208" s="3385"/>
      <c r="DH208" s="3385"/>
      <c r="DI208" s="3385"/>
      <c r="DJ208" s="3385"/>
      <c r="DK208" s="3385"/>
      <c r="DL208" s="3385"/>
      <c r="DM208" s="3385"/>
      <c r="DN208" s="3385"/>
    </row>
    <row r="209" spans="1:144" ht="6.75" customHeight="1" thickBot="1">
      <c r="A209" s="4001"/>
      <c r="B209" s="4001"/>
      <c r="C209" s="4001"/>
      <c r="D209" s="4001"/>
      <c r="E209" s="4001"/>
      <c r="F209" s="4001"/>
      <c r="G209" s="4001"/>
      <c r="H209" s="4001"/>
      <c r="I209" s="4001"/>
      <c r="J209" s="4001"/>
      <c r="K209" s="4001"/>
      <c r="L209" s="4001"/>
      <c r="M209" s="4001"/>
      <c r="N209" s="4001"/>
      <c r="O209" s="4001"/>
      <c r="P209" s="4001"/>
      <c r="Q209" s="4001"/>
      <c r="R209" s="4001"/>
      <c r="S209" s="4005"/>
      <c r="T209" s="4009"/>
      <c r="U209" s="4005"/>
      <c r="V209" s="4005"/>
      <c r="W209" s="5716"/>
      <c r="X209" s="5716"/>
      <c r="Y209" s="5716"/>
      <c r="Z209" s="5716"/>
      <c r="AA209" s="5716"/>
      <c r="AB209" s="5716"/>
      <c r="AC209" s="5716"/>
      <c r="AD209" s="5716"/>
      <c r="AE209" s="5716"/>
      <c r="AF209" s="5716"/>
      <c r="AG209" s="5716"/>
      <c r="AH209" s="5716"/>
      <c r="AI209" s="4058"/>
      <c r="AJ209" s="4005"/>
      <c r="AK209" s="4010"/>
      <c r="AL209" s="4008"/>
      <c r="AM209" s="4005"/>
      <c r="AN209" s="5717"/>
      <c r="AO209" s="5717"/>
      <c r="AP209" s="5717"/>
      <c r="AQ209" s="5717"/>
      <c r="AR209" s="5717"/>
      <c r="AS209" s="5717"/>
      <c r="AT209" s="5717"/>
      <c r="AU209" s="5717"/>
      <c r="AV209" s="5717"/>
      <c r="AW209" s="5717"/>
      <c r="AX209" s="5717"/>
      <c r="AY209" s="5717"/>
      <c r="AZ209" s="5717"/>
      <c r="BA209" s="5717"/>
      <c r="BB209" s="5717"/>
      <c r="BC209" s="3972"/>
      <c r="BD209" s="3972"/>
      <c r="BE209" s="3972"/>
      <c r="BF209" s="3972"/>
      <c r="BG209" s="3972"/>
      <c r="BH209" s="3972"/>
      <c r="BI209" s="3972"/>
      <c r="BJ209" s="3972"/>
      <c r="BK209" s="3972"/>
      <c r="BL209" s="3972"/>
      <c r="BM209" s="3972"/>
      <c r="BN209" s="3972"/>
      <c r="BO209" s="4061"/>
      <c r="BP209" s="3972"/>
      <c r="BQ209" s="3972"/>
      <c r="BR209" s="3972"/>
      <c r="BS209" s="3972"/>
      <c r="BT209" s="3972"/>
      <c r="BU209" s="3972"/>
      <c r="BV209" s="3972"/>
      <c r="BW209" s="3972"/>
      <c r="BX209" s="3972"/>
      <c r="BY209" s="3972"/>
      <c r="BZ209" s="3972"/>
      <c r="CA209" s="4061"/>
      <c r="CB209" s="4061"/>
      <c r="CC209" s="4061"/>
      <c r="CD209" s="4061"/>
      <c r="CE209" s="4061"/>
      <c r="CF209" s="4061"/>
      <c r="CG209" s="4061"/>
      <c r="CH209" s="4061"/>
      <c r="CI209" s="4061"/>
      <c r="CJ209" s="4061"/>
      <c r="CK209" s="4061"/>
      <c r="CL209" s="4061"/>
      <c r="CM209" s="4061"/>
      <c r="CN209" s="4061"/>
      <c r="CO209" s="4061"/>
      <c r="CP209" s="4061"/>
      <c r="CQ209" s="4061"/>
      <c r="CR209" s="4061"/>
      <c r="CS209" s="4061"/>
      <c r="CT209" s="4061"/>
      <c r="CU209" s="4061"/>
      <c r="CV209" s="4061"/>
      <c r="CW209" s="4061"/>
      <c r="CX209" s="4061"/>
      <c r="CY209" s="4061"/>
      <c r="CZ209" s="4061"/>
      <c r="DA209" s="4061"/>
      <c r="DB209" s="4061"/>
      <c r="DC209" s="3969"/>
      <c r="DD209" s="3969"/>
      <c r="DE209" s="3969"/>
      <c r="DF209" s="3385"/>
      <c r="DG209" s="3385"/>
      <c r="DH209" s="3385"/>
      <c r="DI209" s="3385"/>
      <c r="DJ209" s="3385"/>
      <c r="DK209" s="3385"/>
      <c r="DL209" s="3385"/>
      <c r="DM209" s="3385"/>
      <c r="DN209" s="3385"/>
    </row>
    <row r="210" spans="1:144" ht="6.75" customHeight="1" thickTop="1">
      <c r="A210" s="4001"/>
      <c r="B210" s="4001"/>
      <c r="C210" s="4001"/>
      <c r="D210" s="4001"/>
      <c r="E210" s="4001"/>
      <c r="F210" s="4001"/>
      <c r="G210" s="4001"/>
      <c r="H210" s="4001"/>
      <c r="I210" s="4001"/>
      <c r="J210" s="4001"/>
      <c r="K210" s="4001"/>
      <c r="L210" s="4001"/>
      <c r="M210" s="4001"/>
      <c r="N210" s="4001"/>
      <c r="O210" s="4001"/>
      <c r="P210" s="4001"/>
      <c r="Q210" s="4001"/>
      <c r="R210" s="4001"/>
      <c r="S210" s="4001"/>
      <c r="T210" s="4009"/>
      <c r="U210" s="4005"/>
      <c r="V210" s="4001"/>
      <c r="W210" s="5716"/>
      <c r="X210" s="5716"/>
      <c r="Y210" s="5716"/>
      <c r="Z210" s="5716"/>
      <c r="AA210" s="5716"/>
      <c r="AB210" s="5716"/>
      <c r="AC210" s="5716"/>
      <c r="AD210" s="5716"/>
      <c r="AE210" s="5716"/>
      <c r="AF210" s="5716"/>
      <c r="AG210" s="5716"/>
      <c r="AH210" s="5716"/>
      <c r="AI210" s="4058"/>
      <c r="AJ210" s="4001"/>
      <c r="AK210" s="4009"/>
      <c r="AL210" s="4005"/>
      <c r="AM210" s="4001"/>
      <c r="AN210" s="4001"/>
      <c r="AO210" s="4001"/>
      <c r="AP210" s="4001"/>
      <c r="AQ210" s="4001"/>
      <c r="AR210" s="4001"/>
      <c r="AS210" s="4001"/>
      <c r="AT210" s="4001"/>
      <c r="AU210" s="4001"/>
      <c r="AV210" s="4001"/>
      <c r="AW210" s="4001"/>
      <c r="AX210" s="4001"/>
      <c r="AY210" s="4001"/>
      <c r="AZ210" s="4001"/>
      <c r="BA210" s="4001"/>
      <c r="BB210" s="4001"/>
      <c r="BC210" s="4001"/>
      <c r="BD210" s="5708" t="s">
        <v>
6763</v>
      </c>
      <c r="BE210" s="5708"/>
      <c r="BF210" s="5708"/>
      <c r="BG210" s="5708"/>
      <c r="BH210" s="5708"/>
      <c r="BI210" s="5708"/>
      <c r="BJ210" s="5708"/>
      <c r="BK210" s="5708"/>
      <c r="BL210" s="5708"/>
      <c r="BM210" s="5708"/>
      <c r="BN210" s="4061"/>
      <c r="BO210" s="5720" t="s">
        <v>
6758</v>
      </c>
      <c r="BP210" s="5720"/>
      <c r="BQ210" s="5720"/>
      <c r="BR210" s="5720"/>
      <c r="BS210" s="5720"/>
      <c r="BT210" s="5720"/>
      <c r="BU210" s="5720"/>
      <c r="BV210" s="5720"/>
      <c r="BW210" s="5720"/>
      <c r="BX210" s="5720"/>
      <c r="BY210" s="3972"/>
      <c r="BZ210" s="5743" t="s">
        <v>
6764</v>
      </c>
      <c r="CA210" s="5743"/>
      <c r="CB210" s="5743"/>
      <c r="CC210" s="5743"/>
      <c r="CD210" s="5743"/>
      <c r="CE210" s="5743"/>
      <c r="CF210" s="5743"/>
      <c r="CG210" s="5743"/>
      <c r="CH210" s="5743"/>
      <c r="CI210" s="5743"/>
      <c r="CJ210" s="5743"/>
      <c r="CK210" s="4001"/>
      <c r="CL210" s="5743" t="s">
        <v>
6765</v>
      </c>
      <c r="CM210" s="5743"/>
      <c r="CN210" s="5743"/>
      <c r="CO210" s="5743"/>
      <c r="CP210" s="5743"/>
      <c r="CQ210" s="5743"/>
      <c r="CR210" s="5743"/>
      <c r="CS210" s="5743"/>
      <c r="CT210" s="5743"/>
      <c r="CU210" s="5743"/>
      <c r="CV210" s="5743"/>
      <c r="CW210" s="4001"/>
      <c r="CX210" s="4001"/>
      <c r="CY210" s="4001"/>
      <c r="CZ210" s="4001"/>
      <c r="DA210" s="4001"/>
      <c r="DB210" s="4001"/>
      <c r="DC210" s="4001"/>
      <c r="DD210" s="3972"/>
      <c r="DE210" s="3969"/>
      <c r="DF210" s="3385"/>
      <c r="DG210" s="3385"/>
      <c r="DH210" s="3385"/>
      <c r="DI210" s="3385"/>
      <c r="DJ210" s="3385"/>
      <c r="DK210" s="3385"/>
      <c r="DL210" s="3385"/>
      <c r="DM210" s="3385"/>
      <c r="DN210" s="3385"/>
      <c r="DO210" s="3385"/>
      <c r="DP210" s="3385"/>
      <c r="DQ210" s="3385"/>
      <c r="DR210" s="3385"/>
      <c r="DS210" s="3385"/>
      <c r="DT210" s="3385"/>
      <c r="DU210" s="3385"/>
      <c r="DV210" s="3385"/>
      <c r="DW210" s="3385"/>
    </row>
    <row r="211" spans="1:144" ht="6.75" customHeight="1">
      <c r="A211" s="4001"/>
      <c r="B211" s="4001"/>
      <c r="C211" s="4001"/>
      <c r="D211" s="4001"/>
      <c r="E211" s="4001"/>
      <c r="F211" s="4001"/>
      <c r="G211" s="4001"/>
      <c r="H211" s="4005"/>
      <c r="I211" s="4001"/>
      <c r="J211" s="4001"/>
      <c r="K211" s="4001"/>
      <c r="L211" s="4001"/>
      <c r="M211" s="4001"/>
      <c r="N211" s="4001"/>
      <c r="O211" s="4001"/>
      <c r="P211" s="4001"/>
      <c r="Q211" s="4001"/>
      <c r="R211" s="4001"/>
      <c r="S211" s="4001"/>
      <c r="T211" s="4009"/>
      <c r="U211" s="4005"/>
      <c r="V211" s="4001"/>
      <c r="W211" s="5716"/>
      <c r="X211" s="5716"/>
      <c r="Y211" s="5716"/>
      <c r="Z211" s="5716"/>
      <c r="AA211" s="5716"/>
      <c r="AB211" s="5716"/>
      <c r="AC211" s="5716"/>
      <c r="AD211" s="5716"/>
      <c r="AE211" s="5716"/>
      <c r="AF211" s="5716"/>
      <c r="AG211" s="5716"/>
      <c r="AH211" s="5716"/>
      <c r="AI211" s="4058"/>
      <c r="AJ211" s="4001"/>
      <c r="AK211" s="4015"/>
      <c r="AL211" s="4003"/>
      <c r="AM211" s="4001"/>
      <c r="AN211" s="5702" t="s">
        <v>
6766</v>
      </c>
      <c r="AO211" s="5702"/>
      <c r="AP211" s="5702"/>
      <c r="AQ211" s="5702"/>
      <c r="AR211" s="5702"/>
      <c r="AS211" s="5702"/>
      <c r="AT211" s="5702"/>
      <c r="AU211" s="5702"/>
      <c r="AV211" s="5702"/>
      <c r="AW211" s="5702"/>
      <c r="AX211" s="3969"/>
      <c r="AY211" s="4003"/>
      <c r="AZ211" s="4005"/>
      <c r="BA211" s="4005"/>
      <c r="BB211" s="4005"/>
      <c r="BC211" s="4001"/>
      <c r="BD211" s="5708"/>
      <c r="BE211" s="5708"/>
      <c r="BF211" s="5708"/>
      <c r="BG211" s="5708"/>
      <c r="BH211" s="5708"/>
      <c r="BI211" s="5708"/>
      <c r="BJ211" s="5708"/>
      <c r="BK211" s="5708"/>
      <c r="BL211" s="5708"/>
      <c r="BM211" s="5708"/>
      <c r="BN211" s="4061"/>
      <c r="BO211" s="5720"/>
      <c r="BP211" s="5720"/>
      <c r="BQ211" s="5720"/>
      <c r="BR211" s="5720"/>
      <c r="BS211" s="5720"/>
      <c r="BT211" s="5720"/>
      <c r="BU211" s="5720"/>
      <c r="BV211" s="5720"/>
      <c r="BW211" s="5720"/>
      <c r="BX211" s="5720"/>
      <c r="BY211" s="3972"/>
      <c r="BZ211" s="5743"/>
      <c r="CA211" s="5743"/>
      <c r="CB211" s="5743"/>
      <c r="CC211" s="5743"/>
      <c r="CD211" s="5743"/>
      <c r="CE211" s="5743"/>
      <c r="CF211" s="5743"/>
      <c r="CG211" s="5743"/>
      <c r="CH211" s="5743"/>
      <c r="CI211" s="5743"/>
      <c r="CJ211" s="5743"/>
      <c r="CK211" s="4001"/>
      <c r="CL211" s="5743"/>
      <c r="CM211" s="5743"/>
      <c r="CN211" s="5743"/>
      <c r="CO211" s="5743"/>
      <c r="CP211" s="5743"/>
      <c r="CQ211" s="5743"/>
      <c r="CR211" s="5743"/>
      <c r="CS211" s="5743"/>
      <c r="CT211" s="5743"/>
      <c r="CU211" s="5743"/>
      <c r="CV211" s="5743"/>
      <c r="CW211" s="4001"/>
      <c r="CX211" s="4001"/>
      <c r="CY211" s="4001"/>
      <c r="CZ211" s="4001"/>
      <c r="DA211" s="4001"/>
      <c r="DB211" s="4001"/>
      <c r="DC211" s="4001"/>
      <c r="DD211" s="3972"/>
      <c r="DE211" s="3969"/>
      <c r="DF211" s="3385"/>
      <c r="DG211" s="3385"/>
      <c r="DH211" s="3385"/>
      <c r="DI211" s="3385"/>
      <c r="DJ211" s="3385"/>
      <c r="DK211" s="3385"/>
      <c r="DL211" s="3385"/>
      <c r="DM211" s="3385"/>
      <c r="DN211" s="3385"/>
      <c r="DO211" s="3385"/>
      <c r="DP211" s="3385"/>
      <c r="DQ211" s="3385"/>
      <c r="DR211" s="3385"/>
      <c r="DS211" s="3385"/>
      <c r="DT211" s="3385"/>
      <c r="DU211" s="3385"/>
      <c r="DV211" s="3385"/>
      <c r="DW211" s="3385"/>
    </row>
    <row r="212" spans="1:144" ht="6.75" customHeight="1" thickBot="1">
      <c r="A212" s="4001"/>
      <c r="B212" s="4001"/>
      <c r="C212" s="4001"/>
      <c r="D212" s="4001"/>
      <c r="E212" s="4001"/>
      <c r="F212" s="4001"/>
      <c r="G212" s="4001"/>
      <c r="H212" s="4005"/>
      <c r="I212" s="4001"/>
      <c r="J212" s="4001"/>
      <c r="K212" s="4001"/>
      <c r="L212" s="4001"/>
      <c r="M212" s="4001"/>
      <c r="N212" s="4001"/>
      <c r="O212" s="4001"/>
      <c r="P212" s="4001"/>
      <c r="Q212" s="4001"/>
      <c r="R212" s="4001"/>
      <c r="S212" s="4001"/>
      <c r="T212" s="4009"/>
      <c r="U212" s="4005"/>
      <c r="V212" s="4001"/>
      <c r="W212" s="4001"/>
      <c r="X212" s="4001"/>
      <c r="Y212" s="4001"/>
      <c r="Z212" s="4001"/>
      <c r="AA212" s="4001"/>
      <c r="AB212" s="4001"/>
      <c r="AC212" s="4001"/>
      <c r="AD212" s="4001"/>
      <c r="AE212" s="4001"/>
      <c r="AF212" s="4001"/>
      <c r="AG212" s="4001"/>
      <c r="AH212" s="4001"/>
      <c r="AI212" s="4058"/>
      <c r="AJ212" s="4001"/>
      <c r="AK212" s="4009"/>
      <c r="AL212" s="4005"/>
      <c r="AM212" s="4001"/>
      <c r="AN212" s="5713"/>
      <c r="AO212" s="5713"/>
      <c r="AP212" s="5713"/>
      <c r="AQ212" s="5713"/>
      <c r="AR212" s="5713"/>
      <c r="AS212" s="5713"/>
      <c r="AT212" s="5713"/>
      <c r="AU212" s="5713"/>
      <c r="AV212" s="5713"/>
      <c r="AW212" s="5713"/>
      <c r="AX212" s="3969"/>
      <c r="AY212" s="4001"/>
      <c r="AZ212" s="4008"/>
      <c r="BA212" s="4008"/>
      <c r="BB212" s="4008"/>
      <c r="BC212" s="4001"/>
      <c r="BD212" s="5717"/>
      <c r="BE212" s="5717"/>
      <c r="BF212" s="5717"/>
      <c r="BG212" s="5717"/>
      <c r="BH212" s="5717"/>
      <c r="BI212" s="5717"/>
      <c r="BJ212" s="5717"/>
      <c r="BK212" s="5717"/>
      <c r="BL212" s="5717"/>
      <c r="BM212" s="5717"/>
      <c r="BN212" s="4061"/>
      <c r="BO212" s="5721"/>
      <c r="BP212" s="5721"/>
      <c r="BQ212" s="5721"/>
      <c r="BR212" s="5721"/>
      <c r="BS212" s="5721"/>
      <c r="BT212" s="5721"/>
      <c r="BU212" s="5721"/>
      <c r="BV212" s="5721"/>
      <c r="BW212" s="5721"/>
      <c r="BX212" s="5721"/>
      <c r="BY212" s="3972"/>
      <c r="BZ212" s="5744"/>
      <c r="CA212" s="5744"/>
      <c r="CB212" s="5744"/>
      <c r="CC212" s="5744"/>
      <c r="CD212" s="5744"/>
      <c r="CE212" s="5744"/>
      <c r="CF212" s="5744"/>
      <c r="CG212" s="5744"/>
      <c r="CH212" s="5744"/>
      <c r="CI212" s="5744"/>
      <c r="CJ212" s="5744"/>
      <c r="CK212" s="4001"/>
      <c r="CL212" s="5744"/>
      <c r="CM212" s="5744"/>
      <c r="CN212" s="5744"/>
      <c r="CO212" s="5744"/>
      <c r="CP212" s="5744"/>
      <c r="CQ212" s="5744"/>
      <c r="CR212" s="5744"/>
      <c r="CS212" s="5744"/>
      <c r="CT212" s="5744"/>
      <c r="CU212" s="5744"/>
      <c r="CV212" s="5744"/>
      <c r="CW212" s="3972"/>
      <c r="CX212" s="3972"/>
      <c r="CY212" s="3972"/>
      <c r="CZ212" s="3972"/>
      <c r="DA212" s="3972"/>
      <c r="DB212" s="3972"/>
      <c r="DC212" s="3972"/>
      <c r="DD212" s="3972"/>
      <c r="DE212" s="3969"/>
      <c r="DF212" s="3385"/>
      <c r="DG212" s="3385"/>
      <c r="DH212" s="3385"/>
      <c r="DI212" s="3385"/>
      <c r="DJ212" s="3385"/>
      <c r="DK212" s="3385"/>
      <c r="DL212" s="3385"/>
      <c r="DM212" s="3385"/>
      <c r="DN212" s="3385"/>
      <c r="DO212" s="3385"/>
      <c r="DP212" s="3385"/>
      <c r="DQ212" s="3385"/>
      <c r="DR212" s="3385"/>
      <c r="DS212" s="3385"/>
      <c r="DT212" s="3385"/>
      <c r="DU212" s="3385"/>
      <c r="DV212" s="3385"/>
      <c r="DW212" s="3385"/>
    </row>
    <row r="213" spans="1:144" ht="6.75" customHeight="1" thickTop="1">
      <c r="A213" s="4001"/>
      <c r="B213" s="4001"/>
      <c r="C213" s="4001"/>
      <c r="D213" s="4001"/>
      <c r="E213" s="4001"/>
      <c r="F213" s="4001"/>
      <c r="G213" s="4001"/>
      <c r="H213" s="4005"/>
      <c r="I213" s="4001"/>
      <c r="J213" s="4001"/>
      <c r="K213" s="4001"/>
      <c r="L213" s="4001"/>
      <c r="M213" s="4001"/>
      <c r="N213" s="4001"/>
      <c r="O213" s="4001"/>
      <c r="P213" s="4001"/>
      <c r="Q213" s="4001"/>
      <c r="R213" s="4001"/>
      <c r="S213" s="4001"/>
      <c r="T213" s="4009"/>
      <c r="U213" s="4005"/>
      <c r="V213" s="4001"/>
      <c r="W213" s="4001"/>
      <c r="X213" s="4001"/>
      <c r="Y213" s="4001"/>
      <c r="Z213" s="4001"/>
      <c r="AA213" s="4001"/>
      <c r="AB213" s="4001"/>
      <c r="AC213" s="4001"/>
      <c r="AD213" s="4001"/>
      <c r="AE213" s="4001"/>
      <c r="AF213" s="4001"/>
      <c r="AG213" s="4001"/>
      <c r="AH213" s="4001"/>
      <c r="AI213" s="4058"/>
      <c r="AJ213" s="4001"/>
      <c r="AK213" s="4009"/>
      <c r="AL213" s="4005"/>
      <c r="AM213" s="4001"/>
      <c r="AN213" s="3970"/>
      <c r="AO213" s="3970"/>
      <c r="AP213" s="3970"/>
      <c r="AQ213" s="3970"/>
      <c r="AR213" s="3970"/>
      <c r="AS213" s="3970"/>
      <c r="AT213" s="3970"/>
      <c r="AU213" s="3970"/>
      <c r="AV213" s="3970"/>
      <c r="AW213" s="3970"/>
      <c r="AX213" s="3969"/>
      <c r="AY213" s="4001"/>
      <c r="AZ213" s="4005"/>
      <c r="BA213" s="4005"/>
      <c r="BB213" s="4005"/>
      <c r="BC213" s="4001"/>
      <c r="BD213" s="5718" t="s">
        <v>
6767</v>
      </c>
      <c r="BE213" s="5718"/>
      <c r="BF213" s="5718"/>
      <c r="BG213" s="5718"/>
      <c r="BH213" s="5718"/>
      <c r="BI213" s="5718"/>
      <c r="BJ213" s="5718"/>
      <c r="BK213" s="5718"/>
      <c r="BL213" s="5718"/>
      <c r="BM213" s="5718"/>
      <c r="BN213" s="5718"/>
      <c r="BO213" s="5718"/>
      <c r="BP213" s="5718"/>
      <c r="BQ213" s="5718"/>
      <c r="BR213" s="5718"/>
      <c r="BS213" s="3972"/>
      <c r="BT213" s="5708" t="s">
        <v>
6768</v>
      </c>
      <c r="BU213" s="5708"/>
      <c r="BV213" s="5708"/>
      <c r="BW213" s="5708"/>
      <c r="BX213" s="5708"/>
      <c r="BY213" s="5708"/>
      <c r="BZ213" s="5708"/>
      <c r="CA213" s="5708"/>
      <c r="CB213" s="5708"/>
      <c r="CC213" s="5708"/>
      <c r="CD213" s="5708"/>
      <c r="CE213" s="5708"/>
      <c r="CF213" s="5708"/>
      <c r="CG213" s="5708"/>
      <c r="CH213" s="5708"/>
      <c r="CI213" s="5708"/>
      <c r="CJ213" s="5708"/>
      <c r="CK213" s="5708"/>
      <c r="CL213" s="5708"/>
      <c r="CM213" s="5708"/>
      <c r="CN213" s="5708"/>
      <c r="CO213" s="5708"/>
      <c r="CP213" s="5708"/>
      <c r="CQ213" s="5708"/>
      <c r="CR213" s="4001"/>
      <c r="CS213" s="4001"/>
      <c r="CT213" s="4001"/>
      <c r="CU213" s="4001"/>
      <c r="CV213" s="4001"/>
      <c r="CW213" s="4001"/>
      <c r="CX213" s="4001"/>
      <c r="CY213" s="4001"/>
      <c r="CZ213" s="4001"/>
      <c r="DA213" s="4001"/>
      <c r="DB213" s="3969"/>
      <c r="DC213" s="3969"/>
      <c r="DD213" s="3969"/>
      <c r="DE213" s="3969"/>
      <c r="DF213" s="3385"/>
      <c r="DG213" s="3385"/>
      <c r="DH213" s="3385"/>
      <c r="DI213" s="3385"/>
      <c r="DJ213" s="3385"/>
      <c r="DK213" s="3385"/>
      <c r="DL213" s="3385"/>
      <c r="DM213" s="3385"/>
      <c r="DN213" s="3385"/>
      <c r="DO213" s="3385"/>
      <c r="DP213" s="3385"/>
      <c r="DQ213" s="3385"/>
      <c r="DR213" s="3385"/>
      <c r="DS213" s="3385"/>
      <c r="DT213" s="3385"/>
      <c r="DU213" s="3385"/>
      <c r="DV213" s="3385"/>
      <c r="DW213" s="3385"/>
    </row>
    <row r="214" spans="1:144" ht="6.75" customHeight="1" thickBot="1">
      <c r="A214" s="4001"/>
      <c r="B214" s="4001"/>
      <c r="C214" s="4001"/>
      <c r="D214" s="4001"/>
      <c r="E214" s="4001"/>
      <c r="F214" s="4001"/>
      <c r="G214" s="4001"/>
      <c r="H214" s="4005"/>
      <c r="I214" s="4001"/>
      <c r="J214" s="4001"/>
      <c r="K214" s="4001"/>
      <c r="L214" s="4001"/>
      <c r="M214" s="4001"/>
      <c r="N214" s="4001"/>
      <c r="O214" s="4001"/>
      <c r="P214" s="4001"/>
      <c r="Q214" s="4001"/>
      <c r="R214" s="4001"/>
      <c r="S214" s="4001"/>
      <c r="T214" s="4009"/>
      <c r="U214" s="4005"/>
      <c r="V214" s="4001"/>
      <c r="W214" s="4001"/>
      <c r="X214" s="4001"/>
      <c r="Y214" s="4001"/>
      <c r="Z214" s="4001"/>
      <c r="AA214" s="4001"/>
      <c r="AB214" s="4001"/>
      <c r="AC214" s="4001"/>
      <c r="AD214" s="4001"/>
      <c r="AE214" s="4001"/>
      <c r="AF214" s="4001"/>
      <c r="AG214" s="4001"/>
      <c r="AH214" s="4001"/>
      <c r="AI214" s="4058"/>
      <c r="AJ214" s="4001"/>
      <c r="AK214" s="4009"/>
      <c r="AL214" s="4005"/>
      <c r="AM214" s="4001"/>
      <c r="AN214" s="3970"/>
      <c r="AO214" s="3970"/>
      <c r="AP214" s="3970"/>
      <c r="AQ214" s="3970"/>
      <c r="AR214" s="3970"/>
      <c r="AS214" s="3970"/>
      <c r="AT214" s="3970"/>
      <c r="AU214" s="3970"/>
      <c r="AV214" s="3970"/>
      <c r="AW214" s="3970"/>
      <c r="AX214" s="3969"/>
      <c r="AY214" s="4001"/>
      <c r="AZ214" s="4005"/>
      <c r="BA214" s="4005"/>
      <c r="BB214" s="4005"/>
      <c r="BC214" s="4001"/>
      <c r="BD214" s="5719"/>
      <c r="BE214" s="5719"/>
      <c r="BF214" s="5719"/>
      <c r="BG214" s="5719"/>
      <c r="BH214" s="5719"/>
      <c r="BI214" s="5719"/>
      <c r="BJ214" s="5719"/>
      <c r="BK214" s="5719"/>
      <c r="BL214" s="5719"/>
      <c r="BM214" s="5719"/>
      <c r="BN214" s="5719"/>
      <c r="BO214" s="5719"/>
      <c r="BP214" s="5719"/>
      <c r="BQ214" s="5719"/>
      <c r="BR214" s="5719"/>
      <c r="BS214" s="4064"/>
      <c r="BT214" s="5717"/>
      <c r="BU214" s="5717"/>
      <c r="BV214" s="5717"/>
      <c r="BW214" s="5717"/>
      <c r="BX214" s="5717"/>
      <c r="BY214" s="5717"/>
      <c r="BZ214" s="5717"/>
      <c r="CA214" s="5717"/>
      <c r="CB214" s="5717"/>
      <c r="CC214" s="5717"/>
      <c r="CD214" s="5717"/>
      <c r="CE214" s="5717"/>
      <c r="CF214" s="5717"/>
      <c r="CG214" s="5717"/>
      <c r="CH214" s="5717"/>
      <c r="CI214" s="5717"/>
      <c r="CJ214" s="5717"/>
      <c r="CK214" s="5717"/>
      <c r="CL214" s="5717"/>
      <c r="CM214" s="5717"/>
      <c r="CN214" s="5717"/>
      <c r="CO214" s="5717"/>
      <c r="CP214" s="5717"/>
      <c r="CQ214" s="5717"/>
      <c r="CR214" s="4001"/>
      <c r="CS214" s="4001"/>
      <c r="CT214" s="4001"/>
      <c r="CU214" s="4001"/>
      <c r="CV214" s="4001"/>
      <c r="CW214" s="4001"/>
      <c r="CX214" s="4001"/>
      <c r="CY214" s="4001"/>
      <c r="CZ214" s="4001"/>
      <c r="DA214" s="4001"/>
      <c r="DB214" s="3969"/>
      <c r="DC214" s="3969"/>
      <c r="DD214" s="3969"/>
      <c r="DE214" s="3969"/>
      <c r="DF214" s="3385"/>
      <c r="DG214" s="3385"/>
      <c r="DH214" s="3385"/>
      <c r="DI214" s="3385"/>
      <c r="DJ214" s="3385"/>
      <c r="DK214" s="3385"/>
      <c r="DL214" s="3385"/>
      <c r="DM214" s="3385"/>
      <c r="DN214" s="3385"/>
      <c r="DO214" s="3385"/>
      <c r="DP214" s="3385"/>
      <c r="DQ214" s="3385"/>
      <c r="DR214" s="3385"/>
      <c r="DS214" s="3385"/>
      <c r="DT214" s="3385"/>
      <c r="DU214" s="3385"/>
      <c r="DV214" s="3385"/>
      <c r="DW214" s="3385"/>
    </row>
    <row r="215" spans="1:144" ht="6.75" customHeight="1" thickTop="1">
      <c r="A215" s="4001"/>
      <c r="B215" s="4001"/>
      <c r="C215" s="4001"/>
      <c r="D215" s="4001"/>
      <c r="E215" s="4001"/>
      <c r="F215" s="4001"/>
      <c r="G215" s="4001"/>
      <c r="H215" s="4005"/>
      <c r="I215" s="4001"/>
      <c r="J215" s="4001"/>
      <c r="K215" s="4001"/>
      <c r="L215" s="4001"/>
      <c r="M215" s="4001"/>
      <c r="N215" s="4001"/>
      <c r="O215" s="4001"/>
      <c r="P215" s="4001"/>
      <c r="Q215" s="4001"/>
      <c r="R215" s="4001"/>
      <c r="S215" s="4001"/>
      <c r="T215" s="4009"/>
      <c r="U215" s="4005"/>
      <c r="V215" s="4001"/>
      <c r="W215" s="4001"/>
      <c r="X215" s="4001"/>
      <c r="Y215" s="4001"/>
      <c r="Z215" s="4001"/>
      <c r="AA215" s="4001"/>
      <c r="AB215" s="4001"/>
      <c r="AC215" s="4001"/>
      <c r="AD215" s="4001"/>
      <c r="AE215" s="4001"/>
      <c r="AF215" s="4001"/>
      <c r="AG215" s="4001"/>
      <c r="AH215" s="4001"/>
      <c r="AI215" s="4058"/>
      <c r="AJ215" s="4001"/>
      <c r="AK215" s="4009"/>
      <c r="AL215" s="4005"/>
      <c r="AM215" s="4001"/>
      <c r="AN215" s="3970"/>
      <c r="AO215" s="3970"/>
      <c r="AP215" s="3970"/>
      <c r="AQ215" s="3970"/>
      <c r="AR215" s="3970"/>
      <c r="AS215" s="3970"/>
      <c r="AT215" s="3970"/>
      <c r="AU215" s="3970"/>
      <c r="AV215" s="3970"/>
      <c r="AW215" s="3970"/>
      <c r="AX215" s="3969"/>
      <c r="AY215" s="4001"/>
      <c r="AZ215" s="4005"/>
      <c r="BA215" s="4005"/>
      <c r="BB215" s="4005"/>
      <c r="BC215" s="4001"/>
      <c r="BD215" s="4065"/>
      <c r="BE215" s="4065"/>
      <c r="BF215" s="4065"/>
      <c r="BG215" s="4065"/>
      <c r="BH215" s="4065"/>
      <c r="BI215" s="4065"/>
      <c r="BJ215" s="4065"/>
      <c r="BK215" s="4065"/>
      <c r="BL215" s="4065"/>
      <c r="BM215" s="4065"/>
      <c r="BN215" s="4061"/>
      <c r="BO215" s="4064"/>
      <c r="BP215" s="4064"/>
      <c r="BQ215" s="4064"/>
      <c r="BR215" s="4064"/>
      <c r="BS215" s="4064"/>
      <c r="BT215" s="4064"/>
      <c r="BU215" s="4064"/>
      <c r="BV215" s="4064"/>
      <c r="BW215" s="4064"/>
      <c r="BX215" s="4064"/>
      <c r="BY215" s="3972"/>
      <c r="BZ215" s="4065"/>
      <c r="CA215" s="4065"/>
      <c r="CB215" s="4065"/>
      <c r="CC215" s="4065"/>
      <c r="CD215" s="4065"/>
      <c r="CE215" s="4065"/>
      <c r="CF215" s="4065"/>
      <c r="CG215" s="4065"/>
      <c r="CH215" s="4065"/>
      <c r="CI215" s="4065"/>
      <c r="CJ215" s="4065"/>
      <c r="CK215" s="4065"/>
      <c r="CL215" s="4065"/>
      <c r="CM215" s="4065"/>
      <c r="CN215" s="4065"/>
      <c r="CO215" s="4065"/>
      <c r="CP215" s="4065"/>
      <c r="CQ215" s="4065"/>
      <c r="CR215" s="4065"/>
      <c r="CS215" s="3969"/>
      <c r="CT215" s="3969"/>
      <c r="CU215" s="3969"/>
      <c r="CV215" s="3969"/>
      <c r="CW215" s="3969"/>
      <c r="CX215" s="3969"/>
      <c r="CY215" s="3969"/>
      <c r="CZ215" s="3969"/>
      <c r="DA215" s="3969"/>
      <c r="DB215" s="3969"/>
      <c r="DC215" s="3969"/>
      <c r="DD215" s="3969"/>
      <c r="DE215" s="3969"/>
      <c r="DF215" s="3385"/>
      <c r="DG215" s="3385"/>
      <c r="DH215" s="3385"/>
      <c r="DI215" s="3385"/>
      <c r="DJ215" s="3385"/>
      <c r="DK215" s="3385"/>
      <c r="DL215" s="3385"/>
      <c r="DM215" s="3385"/>
      <c r="DN215" s="3385"/>
      <c r="DO215" s="3385"/>
      <c r="DP215" s="3385"/>
      <c r="DQ215" s="3385"/>
      <c r="DR215" s="3385"/>
      <c r="DS215" s="3385"/>
      <c r="DT215" s="3385"/>
      <c r="DU215" s="3385"/>
      <c r="DV215" s="3385"/>
      <c r="DW215" s="3385"/>
    </row>
    <row r="216" spans="1:144" ht="6.75" customHeight="1">
      <c r="A216" s="4001"/>
      <c r="B216" s="4001"/>
      <c r="C216" s="4001"/>
      <c r="D216" s="4001"/>
      <c r="E216" s="4001"/>
      <c r="F216" s="4001"/>
      <c r="G216" s="4001"/>
      <c r="H216" s="4005"/>
      <c r="I216" s="4001"/>
      <c r="J216" s="4001"/>
      <c r="K216" s="4001"/>
      <c r="L216" s="4001"/>
      <c r="M216" s="4001"/>
      <c r="N216" s="4001"/>
      <c r="O216" s="4001"/>
      <c r="P216" s="4001"/>
      <c r="Q216" s="4001"/>
      <c r="R216" s="4001"/>
      <c r="S216" s="4001"/>
      <c r="T216" s="4009"/>
      <c r="U216" s="4005"/>
      <c r="V216" s="4001"/>
      <c r="W216" s="4066"/>
      <c r="X216" s="4066"/>
      <c r="Y216" s="4066"/>
      <c r="Z216" s="4066"/>
      <c r="AA216" s="4066"/>
      <c r="AB216" s="4066"/>
      <c r="AC216" s="4066"/>
      <c r="AD216" s="4066"/>
      <c r="AE216" s="4066"/>
      <c r="AF216" s="4066"/>
      <c r="AG216" s="4066"/>
      <c r="AH216" s="4005"/>
      <c r="AI216" s="4058"/>
      <c r="AJ216" s="4001"/>
      <c r="AK216" s="4009"/>
      <c r="AL216" s="4005"/>
      <c r="AM216" s="4001"/>
      <c r="AN216" s="5700" t="s">
        <v>
6769</v>
      </c>
      <c r="AO216" s="5700"/>
      <c r="AP216" s="5700"/>
      <c r="AQ216" s="5700"/>
      <c r="AR216" s="5700"/>
      <c r="AS216" s="5700"/>
      <c r="AT216" s="5700"/>
      <c r="AU216" s="5700"/>
      <c r="AV216" s="5700"/>
      <c r="AW216" s="5700"/>
      <c r="AX216" s="5700"/>
      <c r="AY216" s="5700"/>
      <c r="AZ216" s="5700"/>
      <c r="BA216" s="5700"/>
      <c r="BB216" s="5700"/>
      <c r="BC216" s="5700"/>
      <c r="BD216" s="5700"/>
      <c r="BE216" s="5700"/>
      <c r="BF216" s="5700"/>
      <c r="BG216" s="5700"/>
      <c r="BH216" s="5700"/>
      <c r="BI216" s="3970"/>
      <c r="BJ216" s="3970"/>
      <c r="BK216" s="3970"/>
      <c r="BL216" s="4065"/>
      <c r="BM216" s="4065"/>
      <c r="BN216" s="4061"/>
      <c r="BO216" s="4064"/>
      <c r="BP216" s="4064"/>
      <c r="BQ216" s="4064"/>
      <c r="BR216" s="4064"/>
      <c r="BS216" s="4064"/>
      <c r="BT216" s="4064"/>
      <c r="BU216" s="4064"/>
      <c r="BV216" s="4064"/>
      <c r="BW216" s="4064"/>
      <c r="BX216" s="4064"/>
      <c r="BY216" s="3972"/>
      <c r="BZ216" s="4065"/>
      <c r="CA216" s="4065"/>
      <c r="CB216" s="4065"/>
      <c r="CC216" s="4065"/>
      <c r="CD216" s="4065"/>
      <c r="CE216" s="4065"/>
      <c r="CF216" s="4065"/>
      <c r="CG216" s="4065"/>
      <c r="CH216" s="4065"/>
      <c r="CI216" s="4065"/>
      <c r="CJ216" s="4065"/>
      <c r="CK216" s="4065"/>
      <c r="CL216" s="4065"/>
      <c r="CM216" s="4065"/>
      <c r="CN216" s="4065"/>
      <c r="CO216" s="4065"/>
      <c r="CP216" s="4065"/>
      <c r="CQ216" s="4065"/>
      <c r="CR216" s="4065"/>
      <c r="CS216" s="3969"/>
      <c r="CT216" s="3969"/>
      <c r="CU216" s="3969"/>
      <c r="CV216" s="3969"/>
      <c r="CW216" s="3969"/>
      <c r="CX216" s="3969"/>
      <c r="CY216" s="3969"/>
      <c r="CZ216" s="3969"/>
      <c r="DA216" s="3969"/>
      <c r="DB216" s="3969"/>
      <c r="DC216" s="3969"/>
      <c r="DD216" s="3969"/>
      <c r="DE216" s="3969"/>
      <c r="DF216" s="3385"/>
      <c r="DG216" s="3385"/>
      <c r="DH216" s="3385"/>
      <c r="DI216" s="3385"/>
      <c r="DJ216" s="3385"/>
      <c r="DK216" s="3385"/>
      <c r="DL216" s="3385"/>
      <c r="DM216" s="3385"/>
      <c r="DN216" s="3385"/>
      <c r="DO216" s="3385"/>
      <c r="DP216" s="3385"/>
      <c r="DQ216" s="3385"/>
      <c r="DR216" s="3385"/>
      <c r="DS216" s="3385"/>
      <c r="DT216" s="3385"/>
      <c r="DU216" s="3385"/>
      <c r="DV216" s="3385"/>
      <c r="DW216" s="3385"/>
    </row>
    <row r="217" spans="1:144" ht="6.75" customHeight="1" thickBot="1">
      <c r="A217" s="4001"/>
      <c r="B217" s="4001"/>
      <c r="C217" s="4001"/>
      <c r="D217" s="4001"/>
      <c r="E217" s="4001"/>
      <c r="F217" s="4001"/>
      <c r="G217" s="4001"/>
      <c r="H217" s="4005"/>
      <c r="I217" s="4001"/>
      <c r="J217" s="4001"/>
      <c r="K217" s="4001"/>
      <c r="L217" s="4001"/>
      <c r="M217" s="4001"/>
      <c r="N217" s="4001"/>
      <c r="O217" s="4001"/>
      <c r="P217" s="4001"/>
      <c r="Q217" s="4001"/>
      <c r="R217" s="4001"/>
      <c r="S217" s="4001"/>
      <c r="T217" s="4009"/>
      <c r="U217" s="4005"/>
      <c r="V217" s="4001"/>
      <c r="W217" s="4066"/>
      <c r="X217" s="4066"/>
      <c r="Y217" s="4066"/>
      <c r="Z217" s="4066"/>
      <c r="AA217" s="4066"/>
      <c r="AB217" s="4066"/>
      <c r="AC217" s="4066"/>
      <c r="AD217" s="4066"/>
      <c r="AE217" s="4066"/>
      <c r="AF217" s="4066"/>
      <c r="AG217" s="4066"/>
      <c r="AH217" s="4005"/>
      <c r="AI217" s="4058"/>
      <c r="AJ217" s="4001"/>
      <c r="AK217" s="4010"/>
      <c r="AL217" s="4008"/>
      <c r="AM217" s="4001"/>
      <c r="AN217" s="5745"/>
      <c r="AO217" s="5745"/>
      <c r="AP217" s="5745"/>
      <c r="AQ217" s="5745"/>
      <c r="AR217" s="5745"/>
      <c r="AS217" s="5745"/>
      <c r="AT217" s="5745"/>
      <c r="AU217" s="5745"/>
      <c r="AV217" s="5745"/>
      <c r="AW217" s="5745"/>
      <c r="AX217" s="5745"/>
      <c r="AY217" s="5745"/>
      <c r="AZ217" s="5745"/>
      <c r="BA217" s="5745"/>
      <c r="BB217" s="5745"/>
      <c r="BC217" s="5745"/>
      <c r="BD217" s="5745"/>
      <c r="BE217" s="5745"/>
      <c r="BF217" s="5745"/>
      <c r="BG217" s="5745"/>
      <c r="BH217" s="5745"/>
      <c r="BI217" s="3970"/>
      <c r="BJ217" s="3970"/>
      <c r="BK217" s="3970"/>
      <c r="BL217" s="4065"/>
      <c r="BM217" s="4065"/>
      <c r="BN217" s="4061"/>
      <c r="BO217" s="4064"/>
      <c r="BP217" s="4064"/>
      <c r="BQ217" s="4064"/>
      <c r="BR217" s="4064"/>
      <c r="BS217" s="4064"/>
      <c r="BT217" s="4064"/>
      <c r="BU217" s="4064"/>
      <c r="BV217" s="4064"/>
      <c r="BW217" s="4064"/>
      <c r="BX217" s="4064"/>
      <c r="BY217" s="3972"/>
      <c r="BZ217" s="4065"/>
      <c r="CA217" s="4065"/>
      <c r="CB217" s="4065"/>
      <c r="CC217" s="4065"/>
      <c r="CD217" s="4065"/>
      <c r="CE217" s="4065"/>
      <c r="CF217" s="4065"/>
      <c r="CG217" s="4065"/>
      <c r="CH217" s="4065"/>
      <c r="CI217" s="4065"/>
      <c r="CJ217" s="4065"/>
      <c r="CK217" s="4065"/>
      <c r="CL217" s="4065"/>
      <c r="CM217" s="4065"/>
      <c r="CN217" s="4065"/>
      <c r="CO217" s="4065"/>
      <c r="CP217" s="4065"/>
      <c r="CQ217" s="4065"/>
      <c r="CR217" s="4065"/>
      <c r="CS217" s="3969"/>
      <c r="CT217" s="3969"/>
      <c r="CU217" s="3969"/>
      <c r="CV217" s="3969"/>
      <c r="CW217" s="3969"/>
      <c r="CX217" s="3969"/>
      <c r="CY217" s="3969"/>
      <c r="CZ217" s="3969"/>
      <c r="DA217" s="3969"/>
      <c r="DB217" s="3969"/>
      <c r="DC217" s="3969"/>
      <c r="DD217" s="3969"/>
      <c r="DE217" s="3969"/>
      <c r="DF217" s="3385"/>
      <c r="DG217" s="3385"/>
      <c r="DH217" s="3385"/>
      <c r="DI217" s="3385"/>
      <c r="DJ217" s="3385"/>
      <c r="DK217" s="3385"/>
      <c r="DL217" s="3385"/>
      <c r="DM217" s="3385"/>
      <c r="DN217" s="3385"/>
      <c r="DO217" s="3385"/>
      <c r="DP217" s="3385"/>
      <c r="DQ217" s="3385"/>
      <c r="DR217" s="3385"/>
      <c r="DS217" s="3385"/>
      <c r="DT217" s="3385"/>
      <c r="DU217" s="3385"/>
      <c r="DV217" s="3385"/>
      <c r="DW217" s="3385"/>
    </row>
    <row r="218" spans="1:144" ht="6.75" customHeight="1" thickTop="1">
      <c r="A218" s="4001"/>
      <c r="B218" s="4001"/>
      <c r="C218" s="4001"/>
      <c r="D218" s="4001"/>
      <c r="E218" s="4001"/>
      <c r="F218" s="4001"/>
      <c r="G218" s="4001"/>
      <c r="H218" s="4005"/>
      <c r="I218" s="4001"/>
      <c r="J218" s="4001"/>
      <c r="K218" s="4001"/>
      <c r="L218" s="4001"/>
      <c r="M218" s="4001"/>
      <c r="N218" s="4001"/>
      <c r="O218" s="4001"/>
      <c r="P218" s="4001"/>
      <c r="Q218" s="4001"/>
      <c r="R218" s="4001"/>
      <c r="S218" s="4001"/>
      <c r="T218" s="4009"/>
      <c r="U218" s="4005"/>
      <c r="V218" s="4001"/>
      <c r="W218" s="4066"/>
      <c r="X218" s="4066"/>
      <c r="Y218" s="4066"/>
      <c r="Z218" s="4066"/>
      <c r="AA218" s="4066"/>
      <c r="AB218" s="4066"/>
      <c r="AC218" s="4066"/>
      <c r="AD218" s="4066"/>
      <c r="AE218" s="4066"/>
      <c r="AF218" s="4066"/>
      <c r="AG218" s="4066"/>
      <c r="AH218" s="4005"/>
      <c r="AI218" s="4058"/>
      <c r="AJ218" s="4001"/>
      <c r="AK218" s="4009"/>
      <c r="AL218" s="4005"/>
      <c r="AM218" s="4001"/>
      <c r="AN218" s="3970"/>
      <c r="AO218" s="3970"/>
      <c r="AP218" s="3970"/>
      <c r="AQ218" s="3970"/>
      <c r="AR218" s="3970"/>
      <c r="AS218" s="3970"/>
      <c r="AT218" s="3970"/>
      <c r="AU218" s="3970"/>
      <c r="AV218" s="3970"/>
      <c r="AW218" s="3970"/>
      <c r="AX218" s="3969"/>
      <c r="AY218" s="4001"/>
      <c r="AZ218" s="4005"/>
      <c r="BA218" s="4005"/>
      <c r="BB218" s="4005"/>
      <c r="BC218" s="4001"/>
      <c r="BD218" s="4065"/>
      <c r="BE218" s="4065"/>
      <c r="BF218" s="4065"/>
      <c r="BG218" s="4065"/>
      <c r="BH218" s="4065"/>
      <c r="BI218" s="4065"/>
      <c r="BJ218" s="4065"/>
      <c r="BK218" s="4065"/>
      <c r="BL218" s="4065"/>
      <c r="BM218" s="4065"/>
      <c r="BN218" s="4061"/>
      <c r="BO218" s="4064"/>
      <c r="BP218" s="4064"/>
      <c r="BQ218" s="4064"/>
      <c r="BR218" s="4064"/>
      <c r="BS218" s="4064"/>
      <c r="BT218" s="4064"/>
      <c r="BU218" s="4064"/>
      <c r="BV218" s="4064"/>
      <c r="BW218" s="4064"/>
      <c r="BX218" s="4064"/>
      <c r="BY218" s="3972"/>
      <c r="BZ218" s="4065"/>
      <c r="CA218" s="4065"/>
      <c r="CB218" s="4065"/>
      <c r="CC218" s="4065"/>
      <c r="CD218" s="4065"/>
      <c r="CE218" s="4065"/>
      <c r="CF218" s="4065"/>
      <c r="CG218" s="4065"/>
      <c r="CH218" s="4065"/>
      <c r="CI218" s="4065"/>
      <c r="CJ218" s="4065"/>
      <c r="CK218" s="4065"/>
      <c r="CL218" s="4065"/>
      <c r="CM218" s="4065"/>
      <c r="CN218" s="4065"/>
      <c r="CO218" s="4065"/>
      <c r="CP218" s="4065"/>
      <c r="CQ218" s="4065"/>
      <c r="CR218" s="4065"/>
      <c r="CS218" s="3969"/>
      <c r="CT218" s="3969"/>
      <c r="CU218" s="3969"/>
      <c r="CV218" s="3969"/>
      <c r="CW218" s="3969"/>
      <c r="CX218" s="3969"/>
      <c r="CY218" s="3969"/>
      <c r="CZ218" s="3969"/>
      <c r="DA218" s="3969"/>
      <c r="DB218" s="3969"/>
      <c r="DC218" s="3969"/>
      <c r="DD218" s="3969"/>
      <c r="DE218" s="3969"/>
      <c r="DF218" s="3385"/>
      <c r="DG218" s="3385"/>
      <c r="DH218" s="3385"/>
      <c r="DI218" s="3385"/>
      <c r="DJ218" s="3385"/>
      <c r="DK218" s="3385"/>
      <c r="DL218" s="3385"/>
      <c r="DM218" s="3385"/>
      <c r="DN218" s="3385"/>
      <c r="DO218" s="3385"/>
      <c r="DP218" s="3385"/>
      <c r="DQ218" s="3385"/>
      <c r="DR218" s="3385"/>
      <c r="DS218" s="3385"/>
      <c r="DT218" s="3385"/>
      <c r="DU218" s="3385"/>
      <c r="DV218" s="3385"/>
      <c r="DW218" s="3385"/>
    </row>
    <row r="219" spans="1:144" ht="6.75" customHeight="1">
      <c r="A219" s="4001"/>
      <c r="B219" s="4001"/>
      <c r="C219" s="4001"/>
      <c r="D219" s="4001"/>
      <c r="E219" s="4001"/>
      <c r="F219" s="4001"/>
      <c r="G219" s="4001"/>
      <c r="H219" s="4005"/>
      <c r="I219" s="4001"/>
      <c r="J219" s="4001"/>
      <c r="K219" s="4001"/>
      <c r="L219" s="4001"/>
      <c r="M219" s="4001"/>
      <c r="N219" s="4001"/>
      <c r="O219" s="4001"/>
      <c r="P219" s="4001"/>
      <c r="Q219" s="4001"/>
      <c r="R219" s="4001"/>
      <c r="S219" s="4001"/>
      <c r="T219" s="4009"/>
      <c r="U219" s="4005"/>
      <c r="V219" s="4001"/>
      <c r="W219" s="4066"/>
      <c r="X219" s="4067"/>
      <c r="Y219" s="4067"/>
      <c r="Z219" s="4067"/>
      <c r="AA219" s="4067"/>
      <c r="AB219" s="4067"/>
      <c r="AC219" s="4067"/>
      <c r="AD219" s="4067"/>
      <c r="AE219" s="4067"/>
      <c r="AF219" s="4067"/>
      <c r="AG219" s="4067"/>
      <c r="AH219" s="4005"/>
      <c r="AI219" s="4058"/>
      <c r="AJ219" s="4001"/>
      <c r="AK219" s="4015"/>
      <c r="AL219" s="4003"/>
      <c r="AM219" s="4001"/>
      <c r="AN219" s="5700" t="s">
        <v>
6770</v>
      </c>
      <c r="AO219" s="5700"/>
      <c r="AP219" s="5700"/>
      <c r="AQ219" s="5700"/>
      <c r="AR219" s="5700"/>
      <c r="AS219" s="5700"/>
      <c r="AT219" s="5700"/>
      <c r="AU219" s="5700"/>
      <c r="AV219" s="5700"/>
      <c r="AW219" s="5700"/>
      <c r="AX219" s="5700"/>
      <c r="AY219" s="5700"/>
      <c r="AZ219" s="5700"/>
      <c r="BA219" s="5700"/>
      <c r="BB219" s="5700"/>
      <c r="BC219" s="5700"/>
      <c r="BD219" s="5700"/>
      <c r="BE219" s="5700"/>
      <c r="BF219" s="5700"/>
      <c r="BG219" s="5700"/>
      <c r="BH219" s="5700"/>
      <c r="BI219" s="5700"/>
      <c r="BJ219" s="5700"/>
      <c r="BK219" s="5700"/>
      <c r="BL219" s="4065"/>
      <c r="BM219" s="4065"/>
      <c r="BN219" s="4061"/>
      <c r="BO219" s="4064"/>
      <c r="BP219" s="4064"/>
      <c r="BQ219" s="4064"/>
      <c r="BR219" s="4064"/>
      <c r="BS219" s="4064"/>
      <c r="BT219" s="4064"/>
      <c r="BU219" s="4064"/>
      <c r="BV219" s="4064"/>
      <c r="BW219" s="4064"/>
      <c r="BX219" s="4064"/>
      <c r="BY219" s="3972"/>
      <c r="BZ219" s="4065"/>
      <c r="CA219" s="4065"/>
      <c r="CB219" s="4065"/>
      <c r="CC219" s="4065"/>
      <c r="CD219" s="4065"/>
      <c r="CE219" s="4065"/>
      <c r="CF219" s="4065"/>
      <c r="CG219" s="4065"/>
      <c r="CH219" s="4065"/>
      <c r="CI219" s="4065"/>
      <c r="CJ219" s="4065"/>
      <c r="CK219" s="4065"/>
      <c r="CL219" s="4065"/>
      <c r="CM219" s="4065"/>
      <c r="CN219" s="4065"/>
      <c r="CO219" s="4065"/>
      <c r="CP219" s="4065"/>
      <c r="CQ219" s="4065"/>
      <c r="CR219" s="4065"/>
      <c r="CS219" s="3969"/>
      <c r="CT219" s="3969"/>
      <c r="CU219" s="3969"/>
      <c r="CV219" s="3969"/>
      <c r="CW219" s="3969"/>
      <c r="CX219" s="3969"/>
      <c r="CY219" s="3969"/>
      <c r="CZ219" s="3969"/>
      <c r="DA219" s="3969"/>
      <c r="DB219" s="3969"/>
      <c r="DC219" s="3969"/>
      <c r="DD219" s="3969"/>
      <c r="DE219" s="3969"/>
      <c r="DF219" s="3385"/>
      <c r="DG219" s="3385"/>
      <c r="DH219" s="3385"/>
      <c r="DI219" s="3385"/>
      <c r="DJ219" s="3385"/>
      <c r="DK219" s="3385"/>
      <c r="DL219" s="3385"/>
      <c r="DM219" s="3385"/>
      <c r="DN219" s="3385"/>
      <c r="DO219" s="3385"/>
      <c r="DP219" s="3385"/>
      <c r="DQ219" s="3385"/>
      <c r="DR219" s="3385"/>
      <c r="DS219" s="3385"/>
      <c r="DT219" s="3385"/>
      <c r="DU219" s="3385"/>
      <c r="DV219" s="3385"/>
      <c r="DW219" s="3385"/>
    </row>
    <row r="220" spans="1:144" ht="6.75" customHeight="1" thickBot="1">
      <c r="A220" s="4001"/>
      <c r="B220" s="4001"/>
      <c r="C220" s="4001"/>
      <c r="D220" s="4001"/>
      <c r="E220" s="4001"/>
      <c r="F220" s="4001"/>
      <c r="G220" s="4001"/>
      <c r="H220" s="4005"/>
      <c r="I220" s="4001"/>
      <c r="J220" s="4001"/>
      <c r="K220" s="4001"/>
      <c r="L220" s="4001"/>
      <c r="M220" s="4001"/>
      <c r="N220" s="4001"/>
      <c r="O220" s="4001"/>
      <c r="P220" s="4001"/>
      <c r="Q220" s="4001"/>
      <c r="R220" s="4001"/>
      <c r="S220" s="4001"/>
      <c r="T220" s="4009"/>
      <c r="U220" s="4005"/>
      <c r="V220" s="4001"/>
      <c r="W220" s="4066"/>
      <c r="X220" s="4067"/>
      <c r="Y220" s="4067"/>
      <c r="Z220" s="4067"/>
      <c r="AA220" s="4067"/>
      <c r="AB220" s="4067"/>
      <c r="AC220" s="4067"/>
      <c r="AD220" s="4067"/>
      <c r="AE220" s="4067"/>
      <c r="AF220" s="4067"/>
      <c r="AG220" s="4067"/>
      <c r="AH220" s="4005"/>
      <c r="AI220" s="4058"/>
      <c r="AJ220" s="4001"/>
      <c r="AK220" s="4009"/>
      <c r="AL220" s="4005"/>
      <c r="AM220" s="4001"/>
      <c r="AN220" s="5745"/>
      <c r="AO220" s="5745"/>
      <c r="AP220" s="5745"/>
      <c r="AQ220" s="5745"/>
      <c r="AR220" s="5745"/>
      <c r="AS220" s="5745"/>
      <c r="AT220" s="5745"/>
      <c r="AU220" s="5745"/>
      <c r="AV220" s="5745"/>
      <c r="AW220" s="5745"/>
      <c r="AX220" s="5745"/>
      <c r="AY220" s="5745"/>
      <c r="AZ220" s="5745"/>
      <c r="BA220" s="5745"/>
      <c r="BB220" s="5745"/>
      <c r="BC220" s="5745"/>
      <c r="BD220" s="5745"/>
      <c r="BE220" s="5745"/>
      <c r="BF220" s="5745"/>
      <c r="BG220" s="5745"/>
      <c r="BH220" s="5745"/>
      <c r="BI220" s="5745"/>
      <c r="BJ220" s="5745"/>
      <c r="BK220" s="5745"/>
      <c r="BL220" s="4065"/>
      <c r="BM220" s="4065"/>
      <c r="BN220" s="4061"/>
      <c r="BO220" s="4064"/>
      <c r="BP220" s="4064"/>
      <c r="BQ220" s="4064"/>
      <c r="BR220" s="4064"/>
      <c r="BS220" s="4064"/>
      <c r="BT220" s="4064"/>
      <c r="BU220" s="4064"/>
      <c r="BV220" s="4064"/>
      <c r="BW220" s="4064"/>
      <c r="BX220" s="4064"/>
      <c r="BY220" s="3972"/>
      <c r="BZ220" s="4065"/>
      <c r="CA220" s="4065"/>
      <c r="CB220" s="4065"/>
      <c r="CC220" s="4065"/>
      <c r="CD220" s="4065"/>
      <c r="CE220" s="4065"/>
      <c r="CF220" s="4065"/>
      <c r="CG220" s="4065"/>
      <c r="CH220" s="4065"/>
      <c r="CI220" s="4065"/>
      <c r="CJ220" s="4065"/>
      <c r="CK220" s="4065"/>
      <c r="CL220" s="4065"/>
      <c r="CM220" s="4065"/>
      <c r="CN220" s="4065"/>
      <c r="CO220" s="4065"/>
      <c r="CP220" s="4065"/>
      <c r="CQ220" s="4065"/>
      <c r="CR220" s="4065"/>
      <c r="CS220" s="3969"/>
      <c r="CT220" s="3969"/>
      <c r="CU220" s="3969"/>
      <c r="CV220" s="3969"/>
      <c r="CW220" s="3969"/>
      <c r="CX220" s="3969"/>
      <c r="CY220" s="3969"/>
      <c r="CZ220" s="3969"/>
      <c r="DA220" s="3969"/>
      <c r="DB220" s="3969"/>
      <c r="DC220" s="3969"/>
      <c r="DD220" s="3969"/>
      <c r="DE220" s="3969"/>
      <c r="DF220" s="3385"/>
      <c r="DG220" s="3385"/>
      <c r="DH220" s="3385"/>
      <c r="DI220" s="3385"/>
      <c r="DJ220" s="3385"/>
      <c r="DK220" s="3385"/>
      <c r="DL220" s="3385"/>
      <c r="DM220" s="3385"/>
      <c r="DN220" s="3385"/>
      <c r="DO220" s="3385"/>
      <c r="DP220" s="3385"/>
      <c r="DQ220" s="3385"/>
      <c r="DR220" s="3385"/>
      <c r="DS220" s="3385"/>
      <c r="DT220" s="3385"/>
      <c r="DU220" s="3385"/>
      <c r="DV220" s="3385"/>
      <c r="DW220" s="3385"/>
    </row>
    <row r="221" spans="1:144" ht="6.75" customHeight="1" thickTop="1">
      <c r="A221" s="4001"/>
      <c r="B221" s="4001"/>
      <c r="C221" s="4001"/>
      <c r="D221" s="4001"/>
      <c r="E221" s="4001"/>
      <c r="F221" s="4001"/>
      <c r="G221" s="4001"/>
      <c r="H221" s="4005"/>
      <c r="I221" s="4001"/>
      <c r="J221" s="4001"/>
      <c r="K221" s="4001"/>
      <c r="L221" s="4001"/>
      <c r="M221" s="4001"/>
      <c r="N221" s="4001"/>
      <c r="O221" s="4001"/>
      <c r="P221" s="4001"/>
      <c r="Q221" s="4001"/>
      <c r="R221" s="4001"/>
      <c r="S221" s="4001"/>
      <c r="T221" s="4009"/>
      <c r="U221" s="4005"/>
      <c r="V221" s="4001"/>
      <c r="W221" s="4067"/>
      <c r="X221" s="4067"/>
      <c r="Y221" s="4067"/>
      <c r="Z221" s="4067"/>
      <c r="AA221" s="4067"/>
      <c r="AB221" s="4067"/>
      <c r="AC221" s="4067"/>
      <c r="AD221" s="4067"/>
      <c r="AE221" s="4067"/>
      <c r="AF221" s="4067"/>
      <c r="AG221" s="4067"/>
      <c r="AH221" s="4005"/>
      <c r="AI221" s="4058"/>
      <c r="AJ221" s="4001"/>
      <c r="AK221" s="4009"/>
      <c r="AL221" s="4005"/>
      <c r="AM221" s="4001"/>
      <c r="AN221" s="4001"/>
      <c r="AO221" s="4001"/>
      <c r="AP221" s="4001"/>
      <c r="AQ221" s="4001"/>
      <c r="AR221" s="4001"/>
      <c r="AS221" s="4001"/>
      <c r="AT221" s="4001"/>
      <c r="AU221" s="4001"/>
      <c r="AV221" s="4001"/>
      <c r="AW221" s="4001"/>
      <c r="AX221" s="4001"/>
      <c r="AY221" s="4001"/>
      <c r="AZ221" s="4001"/>
      <c r="BA221" s="4001"/>
      <c r="BB221" s="4001"/>
      <c r="BC221" s="4001"/>
      <c r="BD221" s="3972"/>
      <c r="BE221" s="3972"/>
      <c r="BF221" s="3972"/>
      <c r="BG221" s="3972"/>
      <c r="BH221" s="3972"/>
      <c r="BI221" s="3972"/>
      <c r="BJ221" s="3972"/>
      <c r="BK221" s="3972"/>
      <c r="BL221" s="3972"/>
      <c r="BM221" s="3972"/>
      <c r="BN221" s="4061"/>
      <c r="BO221" s="4061"/>
      <c r="BP221" s="4061"/>
      <c r="BQ221" s="4061"/>
      <c r="BR221" s="4061"/>
      <c r="BS221" s="4061"/>
      <c r="BT221" s="4061"/>
      <c r="BU221" s="4061"/>
      <c r="BV221" s="4061"/>
      <c r="BW221" s="4061"/>
      <c r="BX221" s="4061"/>
      <c r="BY221" s="3972"/>
      <c r="BZ221" s="3972"/>
      <c r="CA221" s="3972"/>
      <c r="CB221" s="3972"/>
      <c r="CC221" s="3972"/>
      <c r="CD221" s="3972"/>
      <c r="CE221" s="3972"/>
      <c r="CF221" s="3972"/>
      <c r="CG221" s="3972"/>
      <c r="CH221" s="3972"/>
      <c r="CI221" s="3972"/>
      <c r="CJ221" s="3972"/>
      <c r="CK221" s="4001"/>
      <c r="CL221" s="4001"/>
      <c r="CM221" s="4001"/>
      <c r="CN221" s="4001"/>
      <c r="CO221" s="4001"/>
      <c r="CP221" s="4001"/>
      <c r="CQ221" s="4001"/>
      <c r="CR221" s="4001"/>
      <c r="CS221" s="4001"/>
      <c r="CT221" s="4001"/>
      <c r="CU221" s="4001"/>
      <c r="CV221" s="4001"/>
      <c r="CW221" s="4001"/>
      <c r="CX221" s="4001"/>
      <c r="CY221" s="4001"/>
      <c r="CZ221" s="4001"/>
      <c r="DA221" s="4001"/>
      <c r="DB221" s="4001"/>
      <c r="DC221" s="4001"/>
      <c r="DD221" s="4001"/>
      <c r="DE221" s="4001"/>
      <c r="DF221" s="3385"/>
      <c r="DG221" s="3385"/>
      <c r="DH221" s="3385"/>
      <c r="DI221" s="3385"/>
      <c r="DJ221" s="3385"/>
      <c r="DK221" s="3385"/>
      <c r="DL221" s="3385"/>
      <c r="DM221" s="3385"/>
      <c r="DN221" s="3385"/>
      <c r="DO221" s="3385"/>
      <c r="DP221" s="3385"/>
      <c r="DQ221" s="3385"/>
      <c r="DR221" s="3385"/>
      <c r="DS221" s="3385"/>
      <c r="DT221" s="3385"/>
      <c r="DU221" s="3385"/>
      <c r="DV221" s="3385"/>
      <c r="DW221" s="3385"/>
    </row>
    <row r="222" spans="1:144" ht="6.75" customHeight="1">
      <c r="A222" s="4001"/>
      <c r="B222" s="4001"/>
      <c r="C222" s="4001"/>
      <c r="D222" s="4001"/>
      <c r="E222" s="4001"/>
      <c r="F222" s="4001"/>
      <c r="G222" s="4001"/>
      <c r="H222" s="4005"/>
      <c r="I222" s="4001"/>
      <c r="J222" s="4001"/>
      <c r="K222" s="4001"/>
      <c r="L222" s="4001"/>
      <c r="M222" s="4001"/>
      <c r="N222" s="4001"/>
      <c r="O222" s="4001"/>
      <c r="P222" s="4001"/>
      <c r="Q222" s="4001"/>
      <c r="R222" s="4001"/>
      <c r="S222" s="4001"/>
      <c r="T222" s="4009"/>
      <c r="U222" s="4005"/>
      <c r="V222" s="4001"/>
      <c r="W222" s="4067"/>
      <c r="X222" s="4067"/>
      <c r="Y222" s="4067"/>
      <c r="Z222" s="4067"/>
      <c r="AA222" s="4067"/>
      <c r="AB222" s="4067"/>
      <c r="AC222" s="4067"/>
      <c r="AD222" s="4067"/>
      <c r="AE222" s="4067"/>
      <c r="AF222" s="4067"/>
      <c r="AG222" s="4067"/>
      <c r="AH222" s="4005"/>
      <c r="AI222" s="4058"/>
      <c r="AJ222" s="4001"/>
      <c r="AK222" s="4009"/>
      <c r="AL222" s="4005"/>
      <c r="AM222" s="4001"/>
      <c r="AN222" s="4001"/>
      <c r="AO222" s="4001"/>
      <c r="AP222" s="4001"/>
      <c r="AQ222" s="4001"/>
      <c r="AR222" s="4001"/>
      <c r="AS222" s="4001"/>
      <c r="AT222" s="4001"/>
      <c r="AU222" s="4001"/>
      <c r="AV222" s="4001"/>
      <c r="AW222" s="4001"/>
      <c r="AX222" s="4001"/>
      <c r="AY222" s="4001"/>
      <c r="AZ222" s="4001"/>
      <c r="BA222" s="4005"/>
      <c r="BB222" s="4005"/>
      <c r="BC222" s="4001"/>
      <c r="BD222" s="5708" t="s">
        <v>
6771</v>
      </c>
      <c r="BE222" s="5708"/>
      <c r="BF222" s="5708"/>
      <c r="BG222" s="5708"/>
      <c r="BH222" s="5708"/>
      <c r="BI222" s="5708"/>
      <c r="BJ222" s="5708"/>
      <c r="BK222" s="5708"/>
      <c r="BL222" s="5708"/>
      <c r="BM222" s="5708"/>
      <c r="BN222" s="5708"/>
      <c r="BO222" s="5708"/>
      <c r="BP222" s="5708"/>
      <c r="BQ222" s="3972"/>
      <c r="BR222" s="5708" t="s">
        <v>
6772</v>
      </c>
      <c r="BS222" s="5708"/>
      <c r="BT222" s="5708"/>
      <c r="BU222" s="5708"/>
      <c r="BV222" s="5708"/>
      <c r="BW222" s="5708"/>
      <c r="BX222" s="5708"/>
      <c r="BY222" s="5708"/>
      <c r="BZ222" s="5708"/>
      <c r="CA222" s="5708"/>
      <c r="CB222" s="5708"/>
      <c r="CC222" s="5708"/>
      <c r="CD222" s="5708"/>
      <c r="CE222" s="5708"/>
      <c r="CF222" s="5708"/>
      <c r="CG222" s="5708"/>
      <c r="CH222" s="5708"/>
      <c r="CI222" s="5708"/>
      <c r="CJ222" s="5708"/>
      <c r="CK222" s="5708"/>
      <c r="CL222" s="5708"/>
      <c r="CM222" s="5708"/>
      <c r="CN222" s="5708"/>
      <c r="CO222" s="5708"/>
      <c r="CP222" s="5708"/>
      <c r="CQ222" s="5708"/>
      <c r="CR222" s="5708"/>
      <c r="CS222" s="5708"/>
      <c r="CT222" s="4001"/>
      <c r="CU222" s="4001"/>
      <c r="CV222" s="4001"/>
      <c r="CW222" s="4001"/>
      <c r="CX222" s="4001"/>
      <c r="CY222" s="4001"/>
      <c r="CZ222" s="4001"/>
      <c r="DA222" s="4001"/>
      <c r="DB222" s="4001"/>
      <c r="DC222" s="3969"/>
      <c r="DD222" s="3969"/>
      <c r="DE222" s="3969"/>
    </row>
    <row r="223" spans="1:144" ht="6.75" customHeight="1">
      <c r="A223" s="4001"/>
      <c r="B223" s="4001"/>
      <c r="C223" s="4001"/>
      <c r="D223" s="4001"/>
      <c r="E223" s="4001"/>
      <c r="F223" s="4001"/>
      <c r="G223" s="4001"/>
      <c r="H223" s="4005"/>
      <c r="I223" s="4001"/>
      <c r="J223" s="4001"/>
      <c r="K223" s="4001"/>
      <c r="L223" s="4001"/>
      <c r="M223" s="4001"/>
      <c r="N223" s="4001"/>
      <c r="O223" s="4001"/>
      <c r="P223" s="4001"/>
      <c r="Q223" s="4001"/>
      <c r="R223" s="4001"/>
      <c r="S223" s="4001"/>
      <c r="T223" s="4009"/>
      <c r="U223" s="4005"/>
      <c r="V223" s="4001"/>
      <c r="W223" s="4067"/>
      <c r="X223" s="4067"/>
      <c r="Y223" s="4067"/>
      <c r="Z223" s="4067"/>
      <c r="AA223" s="4067"/>
      <c r="AB223" s="4067"/>
      <c r="AC223" s="4067"/>
      <c r="AD223" s="4067"/>
      <c r="AE223" s="4067"/>
      <c r="AF223" s="4067"/>
      <c r="AG223" s="4067"/>
      <c r="AH223" s="4005"/>
      <c r="AI223" s="4058"/>
      <c r="AJ223" s="4001"/>
      <c r="AK223" s="4015"/>
      <c r="AL223" s="4003"/>
      <c r="AM223" s="4001"/>
      <c r="AN223" s="5702" t="s">
        <v>
6773</v>
      </c>
      <c r="AO223" s="5702"/>
      <c r="AP223" s="5702"/>
      <c r="AQ223" s="5702"/>
      <c r="AR223" s="5702"/>
      <c r="AS223" s="5702"/>
      <c r="AT223" s="5702"/>
      <c r="AU223" s="5702"/>
      <c r="AV223" s="5702"/>
      <c r="AW223" s="5702"/>
      <c r="AX223" s="5702"/>
      <c r="AY223" s="5702"/>
      <c r="AZ223" s="5702"/>
      <c r="BA223" s="4003"/>
      <c r="BB223" s="4003"/>
      <c r="BC223" s="4001"/>
      <c r="BD223" s="5708"/>
      <c r="BE223" s="5708"/>
      <c r="BF223" s="5708"/>
      <c r="BG223" s="5708"/>
      <c r="BH223" s="5708"/>
      <c r="BI223" s="5708"/>
      <c r="BJ223" s="5708"/>
      <c r="BK223" s="5708"/>
      <c r="BL223" s="5708"/>
      <c r="BM223" s="5708"/>
      <c r="BN223" s="5708"/>
      <c r="BO223" s="5708"/>
      <c r="BP223" s="5708"/>
      <c r="BQ223" s="3972"/>
      <c r="BR223" s="5708"/>
      <c r="BS223" s="5708"/>
      <c r="BT223" s="5708"/>
      <c r="BU223" s="5708"/>
      <c r="BV223" s="5708"/>
      <c r="BW223" s="5708"/>
      <c r="BX223" s="5708"/>
      <c r="BY223" s="5708"/>
      <c r="BZ223" s="5708"/>
      <c r="CA223" s="5708"/>
      <c r="CB223" s="5708"/>
      <c r="CC223" s="5708"/>
      <c r="CD223" s="5708"/>
      <c r="CE223" s="5708"/>
      <c r="CF223" s="5708"/>
      <c r="CG223" s="5708"/>
      <c r="CH223" s="5708"/>
      <c r="CI223" s="5708"/>
      <c r="CJ223" s="5708"/>
      <c r="CK223" s="5708"/>
      <c r="CL223" s="5708"/>
      <c r="CM223" s="5708"/>
      <c r="CN223" s="5708"/>
      <c r="CO223" s="5708"/>
      <c r="CP223" s="5708"/>
      <c r="CQ223" s="5708"/>
      <c r="CR223" s="5708"/>
      <c r="CS223" s="5708"/>
      <c r="CT223" s="4001"/>
      <c r="CU223" s="4001"/>
      <c r="CV223" s="4001"/>
      <c r="CW223" s="4001"/>
      <c r="CX223" s="4001"/>
      <c r="CY223" s="4001"/>
      <c r="CZ223" s="4001"/>
      <c r="DA223" s="4001"/>
      <c r="DB223" s="4001"/>
      <c r="DC223" s="3969"/>
      <c r="DD223" s="3969"/>
      <c r="DE223" s="3969"/>
      <c r="DF223" s="3385"/>
      <c r="DG223" s="3385"/>
      <c r="DH223" s="3385"/>
      <c r="DI223" s="3385"/>
      <c r="DJ223" s="3385"/>
      <c r="DK223" s="3385"/>
      <c r="DL223" s="3385"/>
      <c r="DM223" s="3385"/>
      <c r="DN223" s="3385"/>
      <c r="DO223" s="3385"/>
      <c r="DP223" s="3385"/>
      <c r="DQ223" s="3385"/>
      <c r="DR223" s="3385"/>
      <c r="DS223" s="3385"/>
      <c r="DT223" s="3385"/>
      <c r="DU223" s="3385"/>
      <c r="DV223" s="3385"/>
      <c r="DW223" s="3385"/>
      <c r="DX223" s="3385"/>
      <c r="DY223" s="3385"/>
      <c r="DZ223" s="3385"/>
      <c r="EA223" s="3385"/>
      <c r="EB223" s="3385"/>
      <c r="EC223" s="3385"/>
      <c r="ED223" s="3385"/>
      <c r="EE223" s="3385"/>
      <c r="EF223" s="3385"/>
      <c r="EG223" s="3385"/>
      <c r="EH223" s="3385"/>
      <c r="EI223" s="3385"/>
      <c r="EJ223" s="3385"/>
      <c r="EK223" s="3385"/>
      <c r="EL223" s="3385"/>
      <c r="EM223" s="3385"/>
      <c r="EN223" s="3385"/>
    </row>
    <row r="224" spans="1:144" ht="6.75" customHeight="1" thickBot="1">
      <c r="A224" s="4001"/>
      <c r="B224" s="4001"/>
      <c r="C224" s="4001"/>
      <c r="D224" s="4001"/>
      <c r="E224" s="4001"/>
      <c r="F224" s="4001"/>
      <c r="G224" s="4001"/>
      <c r="H224" s="4005"/>
      <c r="I224" s="4001"/>
      <c r="J224" s="4001"/>
      <c r="K224" s="4001"/>
      <c r="L224" s="4001"/>
      <c r="M224" s="4001"/>
      <c r="N224" s="4001"/>
      <c r="O224" s="4001"/>
      <c r="P224" s="4001"/>
      <c r="Q224" s="4001"/>
      <c r="R224" s="4001"/>
      <c r="S224" s="4001"/>
      <c r="T224" s="4009"/>
      <c r="U224" s="4005"/>
      <c r="V224" s="4001"/>
      <c r="W224" s="4067"/>
      <c r="X224" s="4067"/>
      <c r="Y224" s="4067"/>
      <c r="Z224" s="4067"/>
      <c r="AA224" s="4067"/>
      <c r="AB224" s="4067"/>
      <c r="AC224" s="4067"/>
      <c r="AD224" s="4067"/>
      <c r="AE224" s="4067"/>
      <c r="AF224" s="4067"/>
      <c r="AG224" s="4067"/>
      <c r="AH224" s="4005"/>
      <c r="AI224" s="4058"/>
      <c r="AJ224" s="4001"/>
      <c r="AK224" s="4009"/>
      <c r="AL224" s="4005"/>
      <c r="AM224" s="4001"/>
      <c r="AN224" s="5713"/>
      <c r="AO224" s="5713"/>
      <c r="AP224" s="5713"/>
      <c r="AQ224" s="5713"/>
      <c r="AR224" s="5713"/>
      <c r="AS224" s="5713"/>
      <c r="AT224" s="5713"/>
      <c r="AU224" s="5713"/>
      <c r="AV224" s="5713"/>
      <c r="AW224" s="5713"/>
      <c r="AX224" s="5713"/>
      <c r="AY224" s="5713"/>
      <c r="AZ224" s="5713"/>
      <c r="BA224" s="4001"/>
      <c r="BB224" s="4001"/>
      <c r="BC224" s="4001"/>
      <c r="BD224" s="5717"/>
      <c r="BE224" s="5717"/>
      <c r="BF224" s="5717"/>
      <c r="BG224" s="5717"/>
      <c r="BH224" s="5717"/>
      <c r="BI224" s="5717"/>
      <c r="BJ224" s="5717"/>
      <c r="BK224" s="5717"/>
      <c r="BL224" s="5717"/>
      <c r="BM224" s="5717"/>
      <c r="BN224" s="5717"/>
      <c r="BO224" s="5717"/>
      <c r="BP224" s="5717"/>
      <c r="BQ224" s="3972"/>
      <c r="BR224" s="5717"/>
      <c r="BS224" s="5717"/>
      <c r="BT224" s="5717"/>
      <c r="BU224" s="5717"/>
      <c r="BV224" s="5717"/>
      <c r="BW224" s="5717"/>
      <c r="BX224" s="5717"/>
      <c r="BY224" s="5717"/>
      <c r="BZ224" s="5717"/>
      <c r="CA224" s="5717"/>
      <c r="CB224" s="5717"/>
      <c r="CC224" s="5717"/>
      <c r="CD224" s="5717"/>
      <c r="CE224" s="5717"/>
      <c r="CF224" s="5717"/>
      <c r="CG224" s="5717"/>
      <c r="CH224" s="5717"/>
      <c r="CI224" s="5717"/>
      <c r="CJ224" s="5717"/>
      <c r="CK224" s="5717"/>
      <c r="CL224" s="5717"/>
      <c r="CM224" s="5717"/>
      <c r="CN224" s="5717"/>
      <c r="CO224" s="5717"/>
      <c r="CP224" s="5717"/>
      <c r="CQ224" s="5717"/>
      <c r="CR224" s="5717"/>
      <c r="CS224" s="5717"/>
      <c r="CT224" s="4001"/>
      <c r="CU224" s="4001"/>
      <c r="CV224" s="4001"/>
      <c r="CW224" s="4001"/>
      <c r="CX224" s="4001"/>
      <c r="CY224" s="4001"/>
      <c r="CZ224" s="4001"/>
      <c r="DA224" s="4001"/>
      <c r="DB224" s="4001"/>
      <c r="DC224" s="4001"/>
      <c r="DD224" s="4001"/>
      <c r="DE224" s="4001"/>
      <c r="DF224" s="3385"/>
      <c r="DG224" s="3385"/>
      <c r="DH224" s="3385"/>
      <c r="DI224" s="3385"/>
      <c r="DJ224" s="3385"/>
      <c r="DK224" s="3385"/>
      <c r="DL224" s="3385"/>
      <c r="DM224" s="3385"/>
      <c r="DN224" s="3385"/>
      <c r="DO224" s="3385"/>
      <c r="DP224" s="3385"/>
      <c r="DQ224" s="3385"/>
      <c r="DR224" s="3385"/>
      <c r="DS224" s="3385"/>
      <c r="DT224" s="3385"/>
      <c r="DU224" s="3385"/>
      <c r="DV224" s="3385"/>
      <c r="DW224" s="3385"/>
      <c r="DX224" s="3385"/>
      <c r="DY224" s="3385"/>
      <c r="DZ224" s="3385"/>
      <c r="EA224" s="3385"/>
      <c r="EB224" s="3385"/>
      <c r="EC224" s="3385"/>
      <c r="ED224" s="3385"/>
      <c r="EE224" s="3385"/>
      <c r="EF224" s="3385"/>
      <c r="EG224" s="3385"/>
      <c r="EH224" s="3385"/>
      <c r="EI224" s="3385"/>
      <c r="EJ224" s="3385"/>
      <c r="EK224" s="3385"/>
      <c r="EL224" s="3385"/>
      <c r="EM224" s="3385"/>
      <c r="EN224" s="3385"/>
    </row>
    <row r="225" spans="1:144" ht="6.75" customHeight="1" thickTop="1">
      <c r="A225" s="4001"/>
      <c r="B225" s="4001"/>
      <c r="C225" s="4001"/>
      <c r="D225" s="4001"/>
      <c r="E225" s="4001"/>
      <c r="F225" s="4001"/>
      <c r="G225" s="4001"/>
      <c r="H225" s="4005"/>
      <c r="I225" s="4001"/>
      <c r="J225" s="4001"/>
      <c r="K225" s="4001"/>
      <c r="L225" s="4001"/>
      <c r="M225" s="4001"/>
      <c r="N225" s="4001"/>
      <c r="O225" s="4001"/>
      <c r="P225" s="4001"/>
      <c r="Q225" s="4001"/>
      <c r="R225" s="4001"/>
      <c r="S225" s="4001"/>
      <c r="T225" s="4009"/>
      <c r="U225" s="4005"/>
      <c r="V225" s="4001"/>
      <c r="W225" s="4001"/>
      <c r="X225" s="4001"/>
      <c r="Y225" s="4001"/>
      <c r="Z225" s="4001"/>
      <c r="AA225" s="4001"/>
      <c r="AB225" s="4001"/>
      <c r="AC225" s="4001"/>
      <c r="AD225" s="4001"/>
      <c r="AE225" s="4001"/>
      <c r="AF225" s="4001"/>
      <c r="AG225" s="4005"/>
      <c r="AH225" s="4005"/>
      <c r="AI225" s="4058"/>
      <c r="AJ225" s="4001"/>
      <c r="AK225" s="4009"/>
      <c r="AL225" s="4005"/>
      <c r="AM225" s="4001"/>
      <c r="AN225" s="4001"/>
      <c r="AO225" s="4001"/>
      <c r="AP225" s="4001"/>
      <c r="AQ225" s="4001"/>
      <c r="AR225" s="4001"/>
      <c r="AS225" s="4001"/>
      <c r="AT225" s="4001"/>
      <c r="AU225" s="4001"/>
      <c r="AV225" s="4001"/>
      <c r="AW225" s="4001"/>
      <c r="AX225" s="4001"/>
      <c r="AY225" s="4001"/>
      <c r="AZ225" s="4001"/>
      <c r="BA225" s="4001"/>
      <c r="BB225" s="4001"/>
      <c r="BC225" s="4001"/>
      <c r="BD225" s="5708" t="s">
        <v>
6771</v>
      </c>
      <c r="BE225" s="5708"/>
      <c r="BF225" s="5708"/>
      <c r="BG225" s="5708"/>
      <c r="BH225" s="5708"/>
      <c r="BI225" s="5708"/>
      <c r="BJ225" s="5708"/>
      <c r="BK225" s="5708"/>
      <c r="BL225" s="5708"/>
      <c r="BM225" s="5708"/>
      <c r="BN225" s="5708"/>
      <c r="BO225" s="5708"/>
      <c r="BP225" s="5708"/>
      <c r="BQ225" s="3972"/>
      <c r="BR225" s="5708" t="s">
        <v>
6774</v>
      </c>
      <c r="BS225" s="5708"/>
      <c r="BT225" s="5708"/>
      <c r="BU225" s="5708"/>
      <c r="BV225" s="5708"/>
      <c r="BW225" s="5708"/>
      <c r="BX225" s="5708"/>
      <c r="BY225" s="5708"/>
      <c r="BZ225" s="5708"/>
      <c r="CA225" s="5708"/>
      <c r="CB225" s="5708"/>
      <c r="CC225" s="5708"/>
      <c r="CD225" s="5708"/>
      <c r="CE225" s="5708"/>
      <c r="CF225" s="5708"/>
      <c r="CG225" s="5708"/>
      <c r="CH225" s="5708"/>
      <c r="CI225" s="5708"/>
      <c r="CJ225" s="5708"/>
      <c r="CK225" s="5708"/>
      <c r="CL225" s="5708"/>
      <c r="CM225" s="5708"/>
      <c r="CN225" s="5708"/>
      <c r="CO225" s="5708"/>
      <c r="CP225" s="5708"/>
      <c r="CQ225" s="5708"/>
      <c r="CR225" s="3972"/>
      <c r="CS225" s="3972"/>
      <c r="CT225" s="4001"/>
      <c r="CU225" s="4001"/>
      <c r="CV225" s="4001"/>
      <c r="CW225" s="4001"/>
      <c r="CX225" s="4001"/>
      <c r="CY225" s="4001"/>
      <c r="CZ225" s="4001"/>
      <c r="DA225" s="4001"/>
      <c r="DB225" s="4001"/>
      <c r="DC225" s="4001"/>
      <c r="DD225" s="4001"/>
      <c r="DE225" s="3969"/>
    </row>
    <row r="226" spans="1:144" ht="6.75" customHeight="1">
      <c r="A226" s="4001"/>
      <c r="B226" s="4001"/>
      <c r="C226" s="4001"/>
      <c r="D226" s="4001"/>
      <c r="E226" s="4001"/>
      <c r="F226" s="4001"/>
      <c r="G226" s="4001"/>
      <c r="H226" s="4005"/>
      <c r="I226" s="4001"/>
      <c r="J226" s="4001"/>
      <c r="K226" s="4001"/>
      <c r="L226" s="4001"/>
      <c r="M226" s="4001"/>
      <c r="N226" s="4001"/>
      <c r="O226" s="4001"/>
      <c r="P226" s="4001"/>
      <c r="Q226" s="4001"/>
      <c r="R226" s="4001"/>
      <c r="S226" s="4001"/>
      <c r="T226" s="4009"/>
      <c r="U226" s="4005"/>
      <c r="V226" s="4001"/>
      <c r="W226" s="4001"/>
      <c r="X226" s="4001"/>
      <c r="Y226" s="4001"/>
      <c r="Z226" s="4001"/>
      <c r="AA226" s="4001"/>
      <c r="AB226" s="4001"/>
      <c r="AC226" s="4001"/>
      <c r="AD226" s="4001"/>
      <c r="AE226" s="4001"/>
      <c r="AF226" s="4001"/>
      <c r="AG226" s="4005"/>
      <c r="AH226" s="4005"/>
      <c r="AI226" s="4058"/>
      <c r="AJ226" s="4001"/>
      <c r="AK226" s="4015"/>
      <c r="AL226" s="4003"/>
      <c r="AM226" s="4001"/>
      <c r="AN226" s="5702" t="s">
        <v>
6775</v>
      </c>
      <c r="AO226" s="5702"/>
      <c r="AP226" s="5702"/>
      <c r="AQ226" s="5702"/>
      <c r="AR226" s="5702"/>
      <c r="AS226" s="5702"/>
      <c r="AT226" s="5702"/>
      <c r="AU226" s="5702"/>
      <c r="AV226" s="5702"/>
      <c r="AW226" s="5702"/>
      <c r="AX226" s="5702"/>
      <c r="AY226" s="5702"/>
      <c r="AZ226" s="5702"/>
      <c r="BA226" s="4005"/>
      <c r="BB226" s="4005"/>
      <c r="BC226" s="4001"/>
      <c r="BD226" s="5708"/>
      <c r="BE226" s="5708"/>
      <c r="BF226" s="5708"/>
      <c r="BG226" s="5708"/>
      <c r="BH226" s="5708"/>
      <c r="BI226" s="5708"/>
      <c r="BJ226" s="5708"/>
      <c r="BK226" s="5708"/>
      <c r="BL226" s="5708"/>
      <c r="BM226" s="5708"/>
      <c r="BN226" s="5708"/>
      <c r="BO226" s="5708"/>
      <c r="BP226" s="5708"/>
      <c r="BQ226" s="3972"/>
      <c r="BR226" s="5708"/>
      <c r="BS226" s="5708"/>
      <c r="BT226" s="5708"/>
      <c r="BU226" s="5708"/>
      <c r="BV226" s="5708"/>
      <c r="BW226" s="5708"/>
      <c r="BX226" s="5708"/>
      <c r="BY226" s="5708"/>
      <c r="BZ226" s="5708"/>
      <c r="CA226" s="5708"/>
      <c r="CB226" s="5708"/>
      <c r="CC226" s="5708"/>
      <c r="CD226" s="5708"/>
      <c r="CE226" s="5708"/>
      <c r="CF226" s="5708"/>
      <c r="CG226" s="5708"/>
      <c r="CH226" s="5708"/>
      <c r="CI226" s="5708"/>
      <c r="CJ226" s="5708"/>
      <c r="CK226" s="5708"/>
      <c r="CL226" s="5708"/>
      <c r="CM226" s="5708"/>
      <c r="CN226" s="5708"/>
      <c r="CO226" s="5708"/>
      <c r="CP226" s="5708"/>
      <c r="CQ226" s="5708"/>
      <c r="CR226" s="3972"/>
      <c r="CS226" s="3972"/>
      <c r="CT226" s="4005"/>
      <c r="CU226" s="4005"/>
      <c r="CV226" s="4001"/>
      <c r="CW226" s="4001"/>
      <c r="CX226" s="4001"/>
      <c r="CY226" s="4001"/>
      <c r="CZ226" s="4001"/>
      <c r="DA226" s="4001"/>
      <c r="DB226" s="4001"/>
      <c r="DC226" s="4001"/>
      <c r="DD226" s="4001"/>
      <c r="DE226" s="3969"/>
    </row>
    <row r="227" spans="1:144" ht="6.75" customHeight="1" thickBot="1">
      <c r="A227" s="4001"/>
      <c r="B227" s="4001"/>
      <c r="C227" s="4001"/>
      <c r="D227" s="4001"/>
      <c r="E227" s="4001"/>
      <c r="F227" s="4001"/>
      <c r="G227" s="4001"/>
      <c r="H227" s="4005"/>
      <c r="I227" s="4001"/>
      <c r="J227" s="4001"/>
      <c r="K227" s="4001"/>
      <c r="L227" s="4001"/>
      <c r="M227" s="4001"/>
      <c r="N227" s="4001"/>
      <c r="O227" s="4001"/>
      <c r="P227" s="4001"/>
      <c r="Q227" s="4001"/>
      <c r="R227" s="4001"/>
      <c r="S227" s="4001"/>
      <c r="T227" s="4009"/>
      <c r="U227" s="4005"/>
      <c r="V227" s="4001"/>
      <c r="W227" s="4001"/>
      <c r="X227" s="4001"/>
      <c r="Y227" s="4001"/>
      <c r="Z227" s="4001"/>
      <c r="AA227" s="4001"/>
      <c r="AB227" s="4001"/>
      <c r="AC227" s="4001"/>
      <c r="AD227" s="4001"/>
      <c r="AE227" s="4001"/>
      <c r="AF227" s="4001"/>
      <c r="AG227" s="4005"/>
      <c r="AH227" s="4005"/>
      <c r="AI227" s="4058"/>
      <c r="AJ227" s="4001"/>
      <c r="AK227" s="4008"/>
      <c r="AL227" s="4008"/>
      <c r="AM227" s="4001"/>
      <c r="AN227" s="5713"/>
      <c r="AO227" s="5713"/>
      <c r="AP227" s="5713"/>
      <c r="AQ227" s="5713"/>
      <c r="AR227" s="5713"/>
      <c r="AS227" s="5713"/>
      <c r="AT227" s="5713"/>
      <c r="AU227" s="5713"/>
      <c r="AV227" s="5713"/>
      <c r="AW227" s="5713"/>
      <c r="AX227" s="5713"/>
      <c r="AY227" s="5713"/>
      <c r="AZ227" s="5713"/>
      <c r="BA227" s="4008"/>
      <c r="BB227" s="4008"/>
      <c r="BC227" s="4001"/>
      <c r="BD227" s="5717"/>
      <c r="BE227" s="5717"/>
      <c r="BF227" s="5717"/>
      <c r="BG227" s="5717"/>
      <c r="BH227" s="5717"/>
      <c r="BI227" s="5717"/>
      <c r="BJ227" s="5717"/>
      <c r="BK227" s="5717"/>
      <c r="BL227" s="5717"/>
      <c r="BM227" s="5717"/>
      <c r="BN227" s="5717"/>
      <c r="BO227" s="5717"/>
      <c r="BP227" s="5717"/>
      <c r="BQ227" s="3972"/>
      <c r="BR227" s="5717"/>
      <c r="BS227" s="5717"/>
      <c r="BT227" s="5717"/>
      <c r="BU227" s="5717"/>
      <c r="BV227" s="5717"/>
      <c r="BW227" s="5717"/>
      <c r="BX227" s="5717"/>
      <c r="BY227" s="5717"/>
      <c r="BZ227" s="5717"/>
      <c r="CA227" s="5717"/>
      <c r="CB227" s="5717"/>
      <c r="CC227" s="5717"/>
      <c r="CD227" s="5717"/>
      <c r="CE227" s="5717"/>
      <c r="CF227" s="5717"/>
      <c r="CG227" s="5717"/>
      <c r="CH227" s="5717"/>
      <c r="CI227" s="5717"/>
      <c r="CJ227" s="5717"/>
      <c r="CK227" s="5717"/>
      <c r="CL227" s="5717"/>
      <c r="CM227" s="5717"/>
      <c r="CN227" s="5717"/>
      <c r="CO227" s="5717"/>
      <c r="CP227" s="5717"/>
      <c r="CQ227" s="5717"/>
      <c r="CR227" s="4001"/>
      <c r="CS227" s="4001"/>
      <c r="CT227" s="4001"/>
      <c r="CU227" s="4001"/>
      <c r="CV227" s="4001"/>
      <c r="CW227" s="4001"/>
      <c r="CX227" s="4001"/>
      <c r="CY227" s="4001"/>
      <c r="CZ227" s="4001"/>
      <c r="DA227" s="4001"/>
      <c r="DB227" s="4001"/>
      <c r="DC227" s="4001"/>
      <c r="DD227" s="4001"/>
      <c r="DE227" s="3969"/>
      <c r="DF227" s="3385"/>
      <c r="DG227" s="3385"/>
      <c r="DH227" s="3385"/>
      <c r="DI227" s="3385"/>
      <c r="DJ227" s="3385"/>
      <c r="DK227" s="3385"/>
      <c r="DL227" s="3385"/>
      <c r="DM227" s="3385"/>
      <c r="DN227" s="3385"/>
      <c r="DO227" s="3385"/>
      <c r="DP227" s="3385"/>
      <c r="DQ227" s="3385"/>
      <c r="DR227" s="3385"/>
      <c r="DS227" s="3385"/>
      <c r="DT227" s="3385"/>
      <c r="DU227" s="3385"/>
      <c r="DV227" s="3385"/>
      <c r="DW227" s="3385"/>
      <c r="DX227" s="3385"/>
      <c r="DY227" s="3385"/>
      <c r="DZ227" s="3385"/>
      <c r="EA227" s="3385"/>
      <c r="EB227" s="3385"/>
      <c r="EC227" s="3385"/>
      <c r="ED227" s="3385"/>
      <c r="EE227" s="3385"/>
      <c r="EF227" s="3385"/>
      <c r="EG227" s="3385"/>
      <c r="EH227" s="3385"/>
      <c r="EI227" s="3385"/>
      <c r="EJ227" s="3385"/>
      <c r="EK227" s="3385"/>
      <c r="EL227" s="3385"/>
      <c r="EM227" s="3385"/>
      <c r="EN227" s="3385"/>
    </row>
    <row r="228" spans="1:144" ht="6.75" customHeight="1" thickTop="1">
      <c r="A228" s="4001"/>
      <c r="B228" s="4001"/>
      <c r="C228" s="4001"/>
      <c r="D228" s="4001"/>
      <c r="E228" s="4001"/>
      <c r="F228" s="4001"/>
      <c r="G228" s="4001"/>
      <c r="H228" s="4005"/>
      <c r="I228" s="4001"/>
      <c r="J228" s="4001"/>
      <c r="K228" s="4001"/>
      <c r="L228" s="4001"/>
      <c r="M228" s="4001"/>
      <c r="N228" s="4001"/>
      <c r="O228" s="4001"/>
      <c r="P228" s="4001"/>
      <c r="Q228" s="4001"/>
      <c r="R228" s="4001"/>
      <c r="S228" s="4001"/>
      <c r="T228" s="4009"/>
      <c r="U228" s="4005"/>
      <c r="V228" s="4001"/>
      <c r="W228" s="4001"/>
      <c r="X228" s="4001"/>
      <c r="Y228" s="4001"/>
      <c r="Z228" s="4001"/>
      <c r="AA228" s="4001"/>
      <c r="AB228" s="4001"/>
      <c r="AC228" s="4001"/>
      <c r="AD228" s="4001"/>
      <c r="AE228" s="4001"/>
      <c r="AF228" s="4001"/>
      <c r="AG228" s="4005"/>
      <c r="AH228" s="4005"/>
      <c r="AI228" s="4058"/>
      <c r="AJ228" s="4001"/>
      <c r="AK228" s="4005"/>
      <c r="AL228" s="4005"/>
      <c r="AM228" s="4001"/>
      <c r="AN228" s="4001"/>
      <c r="AO228" s="4001"/>
      <c r="AP228" s="4001"/>
      <c r="AQ228" s="4001"/>
      <c r="AR228" s="4001"/>
      <c r="AS228" s="4001"/>
      <c r="AT228" s="4001"/>
      <c r="AU228" s="4001"/>
      <c r="AV228" s="4001"/>
      <c r="AW228" s="4001"/>
      <c r="AX228" s="4001"/>
      <c r="AY228" s="4001"/>
      <c r="AZ228" s="4001"/>
      <c r="BA228" s="4001"/>
      <c r="BB228" s="4001"/>
      <c r="BC228" s="4001"/>
      <c r="BD228" s="4062"/>
      <c r="BE228" s="4062"/>
      <c r="BF228" s="4062"/>
      <c r="BG228" s="4062"/>
      <c r="BH228" s="4062"/>
      <c r="BI228" s="4062"/>
      <c r="BJ228" s="4062"/>
      <c r="BK228" s="4062"/>
      <c r="BL228" s="4062"/>
      <c r="BM228" s="4062"/>
      <c r="BN228" s="4062"/>
      <c r="BO228" s="4062"/>
      <c r="BP228" s="4062"/>
      <c r="BQ228" s="3972"/>
      <c r="BR228" s="4062"/>
      <c r="BS228" s="4062"/>
      <c r="BT228" s="4062"/>
      <c r="BU228" s="4062"/>
      <c r="BV228" s="4062"/>
      <c r="BW228" s="4062"/>
      <c r="BX228" s="4062"/>
      <c r="BY228" s="4062"/>
      <c r="BZ228" s="4062"/>
      <c r="CA228" s="4062"/>
      <c r="CB228" s="4062"/>
      <c r="CC228" s="4062"/>
      <c r="CD228" s="4062"/>
      <c r="CE228" s="4062"/>
      <c r="CF228" s="4062"/>
      <c r="CG228" s="4062"/>
      <c r="CH228" s="4062"/>
      <c r="CI228" s="4062"/>
      <c r="CJ228" s="4062"/>
      <c r="CK228" s="4062"/>
      <c r="CL228" s="4062"/>
      <c r="CM228" s="4062"/>
      <c r="CN228" s="4062"/>
      <c r="CO228" s="4062"/>
      <c r="CP228" s="4062"/>
      <c r="CQ228" s="4062"/>
      <c r="CR228" s="4001"/>
      <c r="CS228" s="4001"/>
      <c r="CT228" s="4001"/>
      <c r="CU228" s="4001"/>
      <c r="CV228" s="4001"/>
      <c r="CW228" s="4001"/>
      <c r="CX228" s="4001"/>
      <c r="CY228" s="4001"/>
      <c r="CZ228" s="4001"/>
      <c r="DA228" s="4001"/>
      <c r="DB228" s="4001"/>
      <c r="DC228" s="4001"/>
      <c r="DD228" s="4001"/>
      <c r="DE228" s="4001"/>
      <c r="DF228" s="3385"/>
      <c r="DG228" s="3385"/>
      <c r="DH228" s="3385"/>
      <c r="DI228" s="3385"/>
      <c r="DJ228" s="3385"/>
      <c r="DK228" s="3385"/>
      <c r="DL228" s="3385"/>
      <c r="DM228" s="3385"/>
      <c r="DN228" s="3385"/>
      <c r="DO228" s="3385"/>
      <c r="DP228" s="3385"/>
      <c r="DQ228" s="3385"/>
      <c r="DR228" s="3385"/>
      <c r="DS228" s="3385"/>
      <c r="DT228" s="3385"/>
      <c r="DU228" s="3385"/>
      <c r="DV228" s="3385"/>
      <c r="DW228" s="3385"/>
      <c r="DX228" s="3385"/>
      <c r="DY228" s="3385"/>
      <c r="DZ228" s="3385"/>
      <c r="EA228" s="3385"/>
      <c r="EB228" s="3385"/>
      <c r="EC228" s="3385"/>
      <c r="ED228" s="3385"/>
      <c r="EE228" s="3385"/>
      <c r="EF228" s="3385"/>
      <c r="EG228" s="3385"/>
      <c r="EH228" s="3385"/>
      <c r="EI228" s="3385"/>
      <c r="EJ228" s="3385"/>
      <c r="EK228" s="3385"/>
      <c r="EL228" s="3385"/>
      <c r="EM228" s="3385"/>
      <c r="EN228" s="3385"/>
    </row>
    <row r="229" spans="1:144" ht="6.75" customHeight="1">
      <c r="A229" s="4001"/>
      <c r="B229" s="4001"/>
      <c r="C229" s="4001"/>
      <c r="D229" s="4001"/>
      <c r="E229" s="4001"/>
      <c r="F229" s="4001"/>
      <c r="G229" s="4001"/>
      <c r="H229" s="4005"/>
      <c r="I229" s="4001"/>
      <c r="J229" s="4001"/>
      <c r="K229" s="4001"/>
      <c r="L229" s="4001"/>
      <c r="M229" s="4001"/>
      <c r="N229" s="4001"/>
      <c r="O229" s="4001"/>
      <c r="P229" s="4001"/>
      <c r="Q229" s="4001"/>
      <c r="R229" s="4001"/>
      <c r="S229" s="4001"/>
      <c r="T229" s="4009"/>
      <c r="U229" s="4005"/>
      <c r="V229" s="4001"/>
      <c r="W229" s="4001"/>
      <c r="X229" s="4001"/>
      <c r="Y229" s="4001"/>
      <c r="Z229" s="4001"/>
      <c r="AA229" s="4001"/>
      <c r="AB229" s="4001"/>
      <c r="AC229" s="4001"/>
      <c r="AD229" s="4001"/>
      <c r="AE229" s="4001"/>
      <c r="AF229" s="4001"/>
      <c r="AG229" s="4005"/>
      <c r="AH229" s="4005"/>
      <c r="AI229" s="4058"/>
      <c r="AJ229" s="4001"/>
      <c r="AK229" s="4001"/>
      <c r="AL229" s="4001"/>
      <c r="AM229" s="4001"/>
      <c r="AN229" s="4001"/>
      <c r="AO229" s="4001"/>
      <c r="AP229" s="4001"/>
      <c r="AQ229" s="4001"/>
      <c r="AR229" s="4001"/>
      <c r="AS229" s="4001"/>
      <c r="AT229" s="4001"/>
      <c r="AU229" s="4001"/>
      <c r="AV229" s="4001"/>
      <c r="AW229" s="4001"/>
      <c r="AX229" s="4001"/>
      <c r="AY229" s="4001"/>
      <c r="AZ229" s="4001"/>
      <c r="BA229" s="4001"/>
      <c r="BB229" s="4001"/>
      <c r="BC229" s="4001"/>
      <c r="BD229" s="4001"/>
      <c r="BE229" s="4001"/>
      <c r="BF229" s="4001"/>
      <c r="BG229" s="4001"/>
      <c r="BH229" s="4001"/>
      <c r="BI229" s="4001"/>
      <c r="BJ229" s="4001"/>
      <c r="BK229" s="4001"/>
      <c r="BL229" s="4001"/>
      <c r="BM229" s="4001"/>
      <c r="BN229" s="4001"/>
      <c r="BO229" s="4001"/>
      <c r="BP229" s="4001"/>
      <c r="BQ229" s="4001"/>
      <c r="BR229" s="4001"/>
      <c r="BS229" s="4001"/>
      <c r="BT229" s="4001"/>
      <c r="BU229" s="4001"/>
      <c r="BV229" s="4001"/>
      <c r="BW229" s="4001"/>
      <c r="BX229" s="4001"/>
      <c r="BY229" s="4001"/>
      <c r="BZ229" s="4001"/>
      <c r="CA229" s="4001"/>
      <c r="CB229" s="4001"/>
      <c r="CC229" s="4001"/>
      <c r="CD229" s="4001"/>
      <c r="CE229" s="4001"/>
      <c r="CF229" s="4001"/>
      <c r="CG229" s="4001"/>
      <c r="CH229" s="4001"/>
      <c r="CI229" s="4001"/>
      <c r="CJ229" s="4001"/>
      <c r="CK229" s="4001"/>
      <c r="CL229" s="4001"/>
      <c r="CM229" s="4001"/>
      <c r="CN229" s="4001"/>
      <c r="CO229" s="4001"/>
      <c r="CP229" s="4001"/>
      <c r="CQ229" s="4001"/>
      <c r="CR229" s="4001"/>
      <c r="CS229" s="4001"/>
      <c r="CT229" s="4001"/>
      <c r="CU229" s="4001"/>
      <c r="CV229" s="4001"/>
      <c r="CW229" s="4001"/>
      <c r="CX229" s="4001"/>
      <c r="CY229" s="4001"/>
      <c r="CZ229" s="4001"/>
      <c r="DA229" s="4001"/>
      <c r="DB229" s="4001"/>
      <c r="DC229" s="4001"/>
      <c r="DD229" s="4001"/>
      <c r="DE229" s="4001"/>
      <c r="DF229" s="3385"/>
      <c r="DG229" s="3385"/>
      <c r="DH229" s="3385"/>
      <c r="DI229" s="3385"/>
      <c r="DJ229" s="3385"/>
      <c r="DK229" s="3385"/>
      <c r="DL229" s="3385"/>
      <c r="DM229" s="3385"/>
      <c r="DN229" s="3385"/>
      <c r="DO229" s="3385"/>
      <c r="DP229" s="3385"/>
      <c r="DQ229" s="3385"/>
      <c r="DR229" s="3385"/>
      <c r="DS229" s="3385"/>
      <c r="DT229" s="3385"/>
      <c r="DU229" s="3385"/>
      <c r="DV229" s="3385"/>
      <c r="DW229" s="3385"/>
      <c r="DX229" s="3385"/>
      <c r="DY229" s="3385"/>
      <c r="DZ229" s="3385"/>
      <c r="EA229" s="3385"/>
      <c r="EB229" s="3385"/>
      <c r="EC229" s="3385"/>
      <c r="ED229" s="3385"/>
      <c r="EE229" s="3385"/>
      <c r="EF229" s="3385"/>
      <c r="EG229" s="3385"/>
      <c r="EH229" s="3385"/>
      <c r="EI229" s="3385"/>
      <c r="EJ229" s="3385"/>
      <c r="EK229" s="3385"/>
      <c r="EL229" s="3385"/>
      <c r="EM229" s="3385"/>
      <c r="EN229" s="3385"/>
    </row>
    <row r="230" spans="1:144" ht="6.75" customHeight="1">
      <c r="A230" s="4001"/>
      <c r="B230" s="4001"/>
      <c r="C230" s="4001"/>
      <c r="D230" s="4001"/>
      <c r="E230" s="4001"/>
      <c r="F230" s="4001"/>
      <c r="G230" s="4001"/>
      <c r="H230" s="4005"/>
      <c r="I230" s="4001"/>
      <c r="J230" s="4001"/>
      <c r="K230" s="4001"/>
      <c r="L230" s="4001"/>
      <c r="M230" s="4001"/>
      <c r="N230" s="4001"/>
      <c r="O230" s="4001"/>
      <c r="P230" s="4001"/>
      <c r="Q230" s="4001"/>
      <c r="R230" s="4001"/>
      <c r="S230" s="4001"/>
      <c r="T230" s="4015"/>
      <c r="U230" s="4003"/>
      <c r="V230" s="4001"/>
      <c r="W230" s="5701" t="s">
        <v>
6776</v>
      </c>
      <c r="X230" s="5701"/>
      <c r="Y230" s="5701"/>
      <c r="Z230" s="5701"/>
      <c r="AA230" s="5701"/>
      <c r="AB230" s="5701"/>
      <c r="AC230" s="5701"/>
      <c r="AD230" s="5701"/>
      <c r="AE230" s="5701"/>
      <c r="AF230" s="5701"/>
      <c r="AG230" s="5701"/>
      <c r="AH230" s="3969"/>
      <c r="AI230" s="3401"/>
      <c r="AJ230" s="4003"/>
      <c r="AK230" s="4003"/>
      <c r="AL230" s="4003"/>
      <c r="AM230" s="4001"/>
      <c r="AN230" s="5701" t="s">
        <v>
3192</v>
      </c>
      <c r="AO230" s="5701"/>
      <c r="AP230" s="5701"/>
      <c r="AQ230" s="5701"/>
      <c r="AR230" s="5701"/>
      <c r="AS230" s="5701"/>
      <c r="AT230" s="5701"/>
      <c r="AU230" s="4004"/>
      <c r="AV230" s="4004"/>
      <c r="AW230" s="4003"/>
      <c r="AX230" s="4003"/>
      <c r="AY230" s="4003"/>
      <c r="AZ230" s="4005"/>
      <c r="BA230" s="4005"/>
      <c r="BB230" s="4005"/>
      <c r="BC230" s="4001"/>
      <c r="BD230" s="5701" t="s">
        <v>
6777</v>
      </c>
      <c r="BE230" s="5701"/>
      <c r="BF230" s="5701"/>
      <c r="BG230" s="5701"/>
      <c r="BH230" s="5701"/>
      <c r="BI230" s="5701"/>
      <c r="BJ230" s="5701"/>
      <c r="BK230" s="5701"/>
      <c r="BL230" s="5701"/>
      <c r="BM230" s="5701"/>
      <c r="BN230" s="5701"/>
      <c r="BO230" s="5701"/>
      <c r="BP230" s="5701"/>
      <c r="BQ230" s="5701"/>
      <c r="BR230" s="5701"/>
      <c r="BS230" s="5701"/>
      <c r="BT230" s="5701"/>
      <c r="BU230" s="5701"/>
      <c r="BV230" s="5701"/>
      <c r="BW230" s="5701"/>
      <c r="BX230" s="5701"/>
      <c r="BY230" s="5701"/>
      <c r="BZ230" s="5701"/>
      <c r="CA230" s="5701"/>
      <c r="CB230" s="5701"/>
      <c r="CC230" s="5701"/>
      <c r="CD230" s="5701"/>
      <c r="CE230" s="5701"/>
      <c r="CF230" s="5701"/>
      <c r="CG230" s="5701"/>
      <c r="CH230" s="5701"/>
      <c r="CI230" s="5701"/>
      <c r="CJ230" s="5701"/>
      <c r="CK230" s="5701"/>
      <c r="CL230" s="5701"/>
      <c r="CM230" s="5701"/>
      <c r="CN230" s="5701"/>
      <c r="CO230" s="5701"/>
      <c r="CP230" s="5701"/>
      <c r="CQ230" s="5701"/>
      <c r="CR230" s="5701"/>
      <c r="CS230" s="5701"/>
      <c r="CT230" s="5701"/>
      <c r="CU230" s="5701"/>
      <c r="CV230" s="5701"/>
      <c r="CW230" s="5701"/>
      <c r="CX230" s="5701"/>
      <c r="CY230" s="5701"/>
      <c r="CZ230" s="5701"/>
      <c r="DA230" s="5701"/>
      <c r="DB230" s="5701"/>
      <c r="DC230" s="3969"/>
      <c r="DD230" s="3969"/>
      <c r="DE230" s="3969"/>
    </row>
    <row r="231" spans="1:144" ht="6.75" customHeight="1">
      <c r="A231" s="4001"/>
      <c r="B231" s="4001"/>
      <c r="C231" s="4001"/>
      <c r="D231" s="4001"/>
      <c r="E231" s="4001"/>
      <c r="F231" s="4001"/>
      <c r="G231" s="4001"/>
      <c r="H231" s="4005"/>
      <c r="I231" s="4001"/>
      <c r="J231" s="4001"/>
      <c r="K231" s="4001"/>
      <c r="L231" s="4001"/>
      <c r="M231" s="4001"/>
      <c r="N231" s="4001"/>
      <c r="O231" s="4001"/>
      <c r="P231" s="4001"/>
      <c r="Q231" s="4001"/>
      <c r="R231" s="4001"/>
      <c r="S231" s="4001"/>
      <c r="T231" s="4011"/>
      <c r="U231" s="4011"/>
      <c r="V231" s="4001"/>
      <c r="W231" s="5701"/>
      <c r="X231" s="5701"/>
      <c r="Y231" s="5701"/>
      <c r="Z231" s="5701"/>
      <c r="AA231" s="5701"/>
      <c r="AB231" s="5701"/>
      <c r="AC231" s="5701"/>
      <c r="AD231" s="5701"/>
      <c r="AE231" s="5701"/>
      <c r="AF231" s="5701"/>
      <c r="AG231" s="5701"/>
      <c r="AH231" s="4012"/>
      <c r="AI231" s="3402"/>
      <c r="AJ231" s="4001"/>
      <c r="AK231" s="4010"/>
      <c r="AL231" s="4005"/>
      <c r="AM231" s="4001"/>
      <c r="AN231" s="5701"/>
      <c r="AO231" s="5701"/>
      <c r="AP231" s="5701"/>
      <c r="AQ231" s="5701"/>
      <c r="AR231" s="5701"/>
      <c r="AS231" s="5701"/>
      <c r="AT231" s="5701"/>
      <c r="AU231" s="3969"/>
      <c r="AV231" s="3969"/>
      <c r="AW231" s="4001"/>
      <c r="AX231" s="4001"/>
      <c r="AY231" s="4001"/>
      <c r="AZ231" s="4008"/>
      <c r="BA231" s="4008"/>
      <c r="BB231" s="4008"/>
      <c r="BC231" s="4001"/>
      <c r="BD231" s="5701"/>
      <c r="BE231" s="5701"/>
      <c r="BF231" s="5701"/>
      <c r="BG231" s="5701"/>
      <c r="BH231" s="5701"/>
      <c r="BI231" s="5701"/>
      <c r="BJ231" s="5701"/>
      <c r="BK231" s="5701"/>
      <c r="BL231" s="5701"/>
      <c r="BM231" s="5701"/>
      <c r="BN231" s="5701"/>
      <c r="BO231" s="5701"/>
      <c r="BP231" s="5701"/>
      <c r="BQ231" s="5701"/>
      <c r="BR231" s="5701"/>
      <c r="BS231" s="5701"/>
      <c r="BT231" s="5701"/>
      <c r="BU231" s="5701"/>
      <c r="BV231" s="5701"/>
      <c r="BW231" s="5701"/>
      <c r="BX231" s="5701"/>
      <c r="BY231" s="5701"/>
      <c r="BZ231" s="5701"/>
      <c r="CA231" s="5701"/>
      <c r="CB231" s="5701"/>
      <c r="CC231" s="5701"/>
      <c r="CD231" s="5701"/>
      <c r="CE231" s="5701"/>
      <c r="CF231" s="5701"/>
      <c r="CG231" s="5701"/>
      <c r="CH231" s="5701"/>
      <c r="CI231" s="5701"/>
      <c r="CJ231" s="5701"/>
      <c r="CK231" s="5701"/>
      <c r="CL231" s="5701"/>
      <c r="CM231" s="5701"/>
      <c r="CN231" s="5701"/>
      <c r="CO231" s="5701"/>
      <c r="CP231" s="5701"/>
      <c r="CQ231" s="5701"/>
      <c r="CR231" s="5701"/>
      <c r="CS231" s="5701"/>
      <c r="CT231" s="5701"/>
      <c r="CU231" s="5701"/>
      <c r="CV231" s="5701"/>
      <c r="CW231" s="5701"/>
      <c r="CX231" s="5701"/>
      <c r="CY231" s="5701"/>
      <c r="CZ231" s="5701"/>
      <c r="DA231" s="5701"/>
      <c r="DB231" s="5701"/>
      <c r="DC231" s="3969"/>
      <c r="DD231" s="3969"/>
      <c r="DE231" s="3969"/>
    </row>
    <row r="232" spans="1:144" ht="6.75" customHeight="1">
      <c r="A232" s="4001"/>
      <c r="B232" s="4001"/>
      <c r="C232" s="4001"/>
      <c r="D232" s="4001"/>
      <c r="E232" s="4001"/>
      <c r="F232" s="4001"/>
      <c r="G232" s="4001"/>
      <c r="H232" s="4005"/>
      <c r="I232" s="4001"/>
      <c r="J232" s="4001"/>
      <c r="K232" s="4001"/>
      <c r="L232" s="4001"/>
      <c r="M232" s="4001"/>
      <c r="N232" s="4001"/>
      <c r="O232" s="4001"/>
      <c r="P232" s="4001"/>
      <c r="Q232" s="4001"/>
      <c r="R232" s="4001"/>
      <c r="S232" s="4001"/>
      <c r="T232" s="4014"/>
      <c r="U232" s="4014"/>
      <c r="V232" s="4001"/>
      <c r="W232" s="3969"/>
      <c r="X232" s="3969"/>
      <c r="Y232" s="3969"/>
      <c r="Z232" s="3969"/>
      <c r="AA232" s="3969"/>
      <c r="AB232" s="3969"/>
      <c r="AC232" s="3969"/>
      <c r="AD232" s="3969"/>
      <c r="AE232" s="3969"/>
      <c r="AF232" s="3969"/>
      <c r="AG232" s="3969"/>
      <c r="AH232" s="3970"/>
      <c r="AI232" s="3402"/>
      <c r="AJ232" s="4001"/>
      <c r="AK232" s="4009"/>
      <c r="AL232" s="4005"/>
      <c r="AM232" s="4001"/>
      <c r="AN232" s="3969"/>
      <c r="AO232" s="3969"/>
      <c r="AP232" s="3969"/>
      <c r="AQ232" s="3969"/>
      <c r="AR232" s="3969"/>
      <c r="AS232" s="3969"/>
      <c r="AT232" s="3969"/>
      <c r="AU232" s="3969"/>
      <c r="AV232" s="3969"/>
      <c r="AW232" s="4001"/>
      <c r="AX232" s="4001"/>
      <c r="AY232" s="4001"/>
      <c r="AZ232" s="4005"/>
      <c r="BA232" s="4005"/>
      <c r="BB232" s="4005"/>
      <c r="BC232" s="4001"/>
      <c r="BD232" s="3969"/>
      <c r="BE232" s="3969"/>
      <c r="BF232" s="3969"/>
      <c r="BG232" s="3969"/>
      <c r="BH232" s="3969"/>
      <c r="BI232" s="3969"/>
      <c r="BJ232" s="3969"/>
      <c r="BK232" s="3969"/>
      <c r="BL232" s="3969"/>
      <c r="BM232" s="3969"/>
      <c r="BN232" s="3969"/>
      <c r="BO232" s="3969"/>
      <c r="BP232" s="3969"/>
      <c r="BQ232" s="3969"/>
      <c r="BR232" s="3969"/>
      <c r="BS232" s="3969"/>
      <c r="BT232" s="3969"/>
      <c r="BU232" s="3969"/>
      <c r="BV232" s="3969"/>
      <c r="BW232" s="3969"/>
      <c r="BX232" s="3969"/>
      <c r="BY232" s="3969"/>
      <c r="BZ232" s="3969"/>
      <c r="CA232" s="3969"/>
      <c r="CB232" s="3969"/>
      <c r="CC232" s="3969"/>
      <c r="CD232" s="3969"/>
      <c r="CE232" s="3969"/>
      <c r="CF232" s="3969"/>
      <c r="CG232" s="3969"/>
      <c r="CH232" s="3969"/>
      <c r="CI232" s="3969"/>
      <c r="CJ232" s="3969"/>
      <c r="CK232" s="3969"/>
      <c r="CL232" s="3969"/>
      <c r="CM232" s="3969"/>
      <c r="CN232" s="3969"/>
      <c r="CO232" s="3969"/>
      <c r="CP232" s="3969"/>
      <c r="CQ232" s="3969"/>
      <c r="CR232" s="3969"/>
      <c r="CS232" s="3969"/>
      <c r="CT232" s="3969"/>
      <c r="CU232" s="3969"/>
      <c r="CV232" s="3969"/>
      <c r="CW232" s="3969"/>
      <c r="CX232" s="3969"/>
      <c r="CY232" s="3969"/>
      <c r="CZ232" s="3969"/>
      <c r="DA232" s="3969"/>
      <c r="DB232" s="3969"/>
      <c r="DC232" s="3969"/>
      <c r="DD232" s="3969"/>
      <c r="DE232" s="3969"/>
      <c r="DF232" s="3385"/>
      <c r="DG232" s="3385"/>
      <c r="DH232" s="3385"/>
      <c r="DI232" s="3385"/>
      <c r="DJ232" s="3385"/>
      <c r="DK232" s="3385"/>
      <c r="DL232" s="3385"/>
      <c r="DM232" s="3385"/>
      <c r="DN232" s="3385"/>
      <c r="DO232" s="3385"/>
      <c r="DP232" s="3385"/>
      <c r="DQ232" s="3385"/>
      <c r="DR232" s="3385"/>
      <c r="DS232" s="3385"/>
      <c r="DT232" s="3385"/>
      <c r="DU232" s="3385"/>
      <c r="DV232" s="3385"/>
      <c r="DW232" s="3385"/>
      <c r="DX232" s="3385"/>
      <c r="DY232" s="3385"/>
      <c r="DZ232" s="3385"/>
      <c r="EA232" s="3385"/>
      <c r="EB232" s="3385"/>
      <c r="EC232" s="3385"/>
      <c r="ED232" s="3385"/>
      <c r="EE232" s="3385"/>
      <c r="EF232" s="3385"/>
      <c r="EG232" s="3385"/>
      <c r="EH232" s="3385"/>
      <c r="EI232" s="3385"/>
      <c r="EJ232" s="3385"/>
      <c r="EK232" s="3385"/>
      <c r="EL232" s="3385"/>
      <c r="EM232" s="3385"/>
    </row>
    <row r="233" spans="1:144" ht="6.75" customHeight="1">
      <c r="A233" s="4001"/>
      <c r="B233" s="4001"/>
      <c r="C233" s="4001"/>
      <c r="D233" s="4001"/>
      <c r="E233" s="4001"/>
      <c r="F233" s="4001"/>
      <c r="G233" s="4001"/>
      <c r="H233" s="4005"/>
      <c r="I233" s="4001"/>
      <c r="J233" s="4001"/>
      <c r="K233" s="4001"/>
      <c r="L233" s="4001"/>
      <c r="M233" s="4001"/>
      <c r="N233" s="4001"/>
      <c r="O233" s="4001"/>
      <c r="P233" s="4001"/>
      <c r="Q233" s="4001"/>
      <c r="R233" s="4001"/>
      <c r="S233" s="4001"/>
      <c r="T233" s="4014"/>
      <c r="U233" s="4068"/>
      <c r="V233" s="4001"/>
      <c r="W233" s="5705" t="s">
        <v>
6778</v>
      </c>
      <c r="X233" s="5705"/>
      <c r="Y233" s="5705"/>
      <c r="Z233" s="5705"/>
      <c r="AA233" s="5705"/>
      <c r="AB233" s="5705"/>
      <c r="AC233" s="5705"/>
      <c r="AD233" s="5705"/>
      <c r="AE233" s="5705"/>
      <c r="AF233" s="5705"/>
      <c r="AG233" s="5705"/>
      <c r="AH233" s="5705"/>
      <c r="AI233" s="5706"/>
      <c r="AJ233" s="4001"/>
      <c r="AK233" s="4009"/>
      <c r="AL233" s="4005"/>
      <c r="AM233" s="4001"/>
      <c r="AN233" s="3969"/>
      <c r="AO233" s="3969"/>
      <c r="AP233" s="3969"/>
      <c r="AQ233" s="3969"/>
      <c r="AR233" s="3969"/>
      <c r="AS233" s="3969"/>
      <c r="AT233" s="3969"/>
      <c r="AU233" s="3969"/>
      <c r="AV233" s="3969"/>
      <c r="AW233" s="4001"/>
      <c r="AX233" s="4001"/>
      <c r="AY233" s="4001"/>
      <c r="AZ233" s="4005"/>
      <c r="BA233" s="4005"/>
      <c r="BB233" s="4005"/>
      <c r="BC233" s="4001"/>
      <c r="BD233" s="5701" t="s">
        <v>
6779</v>
      </c>
      <c r="BE233" s="5701"/>
      <c r="BF233" s="5701"/>
      <c r="BG233" s="5701"/>
      <c r="BH233" s="5701"/>
      <c r="BI233" s="5701"/>
      <c r="BJ233" s="5701"/>
      <c r="BK233" s="5701"/>
      <c r="BL233" s="5701"/>
      <c r="BM233" s="5701"/>
      <c r="BN233" s="5701"/>
      <c r="BO233" s="5701"/>
      <c r="BP233" s="5701"/>
      <c r="BQ233" s="5701"/>
      <c r="BR233" s="5701"/>
      <c r="BS233" s="5701"/>
      <c r="BT233" s="5701"/>
      <c r="BU233" s="5701"/>
      <c r="BV233" s="5701"/>
      <c r="BW233" s="5701"/>
      <c r="BX233" s="5701"/>
      <c r="BY233" s="5701"/>
      <c r="BZ233" s="5701"/>
      <c r="CA233" s="5701"/>
      <c r="CB233" s="5701"/>
      <c r="CC233" s="5701"/>
      <c r="CD233" s="5701"/>
      <c r="CE233" s="5701"/>
      <c r="CF233" s="5701"/>
      <c r="CG233" s="5701"/>
      <c r="CH233" s="5701"/>
      <c r="CI233" s="5701"/>
      <c r="CJ233" s="5701"/>
      <c r="CK233" s="5701"/>
      <c r="CL233" s="5701"/>
      <c r="CM233" s="5701"/>
      <c r="CN233" s="5701"/>
      <c r="CO233" s="5701"/>
      <c r="CP233" s="5701"/>
      <c r="CQ233" s="5701"/>
      <c r="CR233" s="5701"/>
      <c r="CS233" s="5701"/>
      <c r="CT233" s="5701"/>
      <c r="CU233" s="5701"/>
      <c r="CV233" s="5701"/>
      <c r="CW233" s="5701"/>
      <c r="CX233" s="5701"/>
      <c r="CY233" s="5701"/>
      <c r="CZ233" s="5701"/>
      <c r="DA233" s="5701"/>
      <c r="DB233" s="5701"/>
      <c r="DC233" s="3969"/>
      <c r="DD233" s="3969"/>
      <c r="DE233" s="3969"/>
      <c r="DF233" s="3385"/>
      <c r="DG233" s="3385"/>
      <c r="DH233" s="3385"/>
      <c r="DI233" s="3385"/>
      <c r="DJ233" s="3385"/>
      <c r="DK233" s="3385"/>
      <c r="DL233" s="3385"/>
      <c r="DM233" s="3385"/>
      <c r="DN233" s="3385"/>
      <c r="DO233" s="3385"/>
      <c r="DP233" s="3385"/>
      <c r="DQ233" s="3385"/>
      <c r="DR233" s="3385"/>
      <c r="DS233" s="3385"/>
      <c r="DT233" s="3385"/>
      <c r="DU233" s="3385"/>
      <c r="DV233" s="3385"/>
      <c r="DW233" s="3385"/>
      <c r="DX233" s="3385"/>
      <c r="DY233" s="3385"/>
      <c r="DZ233" s="3385"/>
      <c r="EA233" s="3385"/>
      <c r="EB233" s="3385"/>
      <c r="EC233" s="3385"/>
      <c r="ED233" s="3385"/>
      <c r="EE233" s="3385"/>
      <c r="EF233" s="3385"/>
      <c r="EG233" s="3385"/>
      <c r="EH233" s="3385"/>
      <c r="EI233" s="3385"/>
      <c r="EJ233" s="3385"/>
      <c r="EK233" s="3385"/>
      <c r="EL233" s="3385"/>
      <c r="EM233" s="3385"/>
    </row>
    <row r="234" spans="1:144" ht="6.75" customHeight="1">
      <c r="A234" s="4001"/>
      <c r="B234" s="4001"/>
      <c r="C234" s="4001"/>
      <c r="D234" s="4001"/>
      <c r="E234" s="4001"/>
      <c r="F234" s="4001"/>
      <c r="G234" s="4001"/>
      <c r="H234" s="4005"/>
      <c r="I234" s="4001"/>
      <c r="J234" s="4001"/>
      <c r="K234" s="4001"/>
      <c r="L234" s="4001"/>
      <c r="M234" s="4001"/>
      <c r="N234" s="4001"/>
      <c r="O234" s="4001"/>
      <c r="P234" s="4001"/>
      <c r="Q234" s="4001"/>
      <c r="R234" s="4001"/>
      <c r="S234" s="4001"/>
      <c r="T234" s="4014"/>
      <c r="U234" s="3970"/>
      <c r="V234" s="4001"/>
      <c r="W234" s="5705"/>
      <c r="X234" s="5705"/>
      <c r="Y234" s="5705"/>
      <c r="Z234" s="5705"/>
      <c r="AA234" s="5705"/>
      <c r="AB234" s="5705"/>
      <c r="AC234" s="5705"/>
      <c r="AD234" s="5705"/>
      <c r="AE234" s="5705"/>
      <c r="AF234" s="5705"/>
      <c r="AG234" s="5705"/>
      <c r="AH234" s="5705"/>
      <c r="AI234" s="5706"/>
      <c r="AJ234" s="4001"/>
      <c r="AK234" s="4009"/>
      <c r="AL234" s="4005"/>
      <c r="AM234" s="4001"/>
      <c r="AN234" s="3969"/>
      <c r="AO234" s="3969"/>
      <c r="AP234" s="3969"/>
      <c r="AQ234" s="3969"/>
      <c r="AR234" s="3969"/>
      <c r="AS234" s="3969"/>
      <c r="AT234" s="3969"/>
      <c r="AU234" s="3969"/>
      <c r="AV234" s="3969"/>
      <c r="AW234" s="4001"/>
      <c r="AX234" s="4001"/>
      <c r="AY234" s="4001"/>
      <c r="AZ234" s="4005"/>
      <c r="BA234" s="4005"/>
      <c r="BB234" s="4005"/>
      <c r="BC234" s="4001"/>
      <c r="BD234" s="5701"/>
      <c r="BE234" s="5701"/>
      <c r="BF234" s="5701"/>
      <c r="BG234" s="5701"/>
      <c r="BH234" s="5701"/>
      <c r="BI234" s="5701"/>
      <c r="BJ234" s="5701"/>
      <c r="BK234" s="5701"/>
      <c r="BL234" s="5701"/>
      <c r="BM234" s="5701"/>
      <c r="BN234" s="5701"/>
      <c r="BO234" s="5701"/>
      <c r="BP234" s="5701"/>
      <c r="BQ234" s="5701"/>
      <c r="BR234" s="5701"/>
      <c r="BS234" s="5701"/>
      <c r="BT234" s="5701"/>
      <c r="BU234" s="5701"/>
      <c r="BV234" s="5701"/>
      <c r="BW234" s="5701"/>
      <c r="BX234" s="5701"/>
      <c r="BY234" s="5701"/>
      <c r="BZ234" s="5701"/>
      <c r="CA234" s="5701"/>
      <c r="CB234" s="5701"/>
      <c r="CC234" s="5701"/>
      <c r="CD234" s="5701"/>
      <c r="CE234" s="5701"/>
      <c r="CF234" s="5701"/>
      <c r="CG234" s="5701"/>
      <c r="CH234" s="5701"/>
      <c r="CI234" s="5701"/>
      <c r="CJ234" s="5701"/>
      <c r="CK234" s="5701"/>
      <c r="CL234" s="5701"/>
      <c r="CM234" s="5701"/>
      <c r="CN234" s="5701"/>
      <c r="CO234" s="5701"/>
      <c r="CP234" s="5701"/>
      <c r="CQ234" s="5701"/>
      <c r="CR234" s="5701"/>
      <c r="CS234" s="5701"/>
      <c r="CT234" s="5701"/>
      <c r="CU234" s="5701"/>
      <c r="CV234" s="5701"/>
      <c r="CW234" s="5701"/>
      <c r="CX234" s="5701"/>
      <c r="CY234" s="5701"/>
      <c r="CZ234" s="5701"/>
      <c r="DA234" s="5701"/>
      <c r="DB234" s="5701"/>
      <c r="DC234" s="3969"/>
      <c r="DD234" s="3969"/>
      <c r="DE234" s="3969"/>
      <c r="DF234" s="3385"/>
      <c r="DG234" s="3385"/>
      <c r="DH234" s="3385"/>
      <c r="DI234" s="3385"/>
      <c r="DJ234" s="3385"/>
      <c r="DK234" s="3385"/>
      <c r="DL234" s="3385"/>
      <c r="DM234" s="3385"/>
      <c r="DN234" s="3385"/>
      <c r="DO234" s="3385"/>
      <c r="DP234" s="3385"/>
      <c r="DQ234" s="3385"/>
      <c r="DR234" s="3385"/>
      <c r="DS234" s="3385"/>
      <c r="DT234" s="3385"/>
      <c r="DU234" s="3385"/>
      <c r="DV234" s="3385"/>
      <c r="DW234" s="3385"/>
      <c r="DX234" s="3385"/>
      <c r="DY234" s="3385"/>
      <c r="DZ234" s="3385"/>
      <c r="EA234" s="3385"/>
      <c r="EB234" s="3385"/>
      <c r="EC234" s="3385"/>
      <c r="ED234" s="3385"/>
      <c r="EE234" s="3385"/>
      <c r="EF234" s="3385"/>
      <c r="EG234" s="3385"/>
      <c r="EH234" s="3385"/>
      <c r="EI234" s="3385"/>
      <c r="EJ234" s="3385"/>
      <c r="EK234" s="3385"/>
      <c r="EL234" s="3385"/>
      <c r="EM234" s="3385"/>
    </row>
    <row r="235" spans="1:144" ht="6.75" customHeight="1">
      <c r="A235" s="4001"/>
      <c r="B235" s="4001"/>
      <c r="C235" s="4001"/>
      <c r="D235" s="4001"/>
      <c r="E235" s="4001"/>
      <c r="F235" s="4001"/>
      <c r="G235" s="4001"/>
      <c r="H235" s="4005"/>
      <c r="I235" s="4001"/>
      <c r="J235" s="4001"/>
      <c r="K235" s="4001"/>
      <c r="L235" s="4001"/>
      <c r="M235" s="4001"/>
      <c r="N235" s="4001"/>
      <c r="O235" s="4001"/>
      <c r="P235" s="4001"/>
      <c r="Q235" s="4001"/>
      <c r="R235" s="4001"/>
      <c r="S235" s="4001"/>
      <c r="T235" s="4014"/>
      <c r="U235" s="3970"/>
      <c r="V235" s="4001"/>
      <c r="W235" s="5705"/>
      <c r="X235" s="5705"/>
      <c r="Y235" s="5705"/>
      <c r="Z235" s="5705"/>
      <c r="AA235" s="5705"/>
      <c r="AB235" s="5705"/>
      <c r="AC235" s="5705"/>
      <c r="AD235" s="5705"/>
      <c r="AE235" s="5705"/>
      <c r="AF235" s="5705"/>
      <c r="AG235" s="5705"/>
      <c r="AH235" s="5705"/>
      <c r="AI235" s="5706"/>
      <c r="AJ235" s="4001"/>
      <c r="AK235" s="4009"/>
      <c r="AL235" s="4005"/>
      <c r="AM235" s="4001"/>
      <c r="AN235" s="3969"/>
      <c r="AO235" s="3969"/>
      <c r="AP235" s="3969"/>
      <c r="AQ235" s="3969"/>
      <c r="AR235" s="3969"/>
      <c r="AS235" s="3969"/>
      <c r="AT235" s="3969"/>
      <c r="AU235" s="3969"/>
      <c r="AV235" s="3969"/>
      <c r="AW235" s="4001"/>
      <c r="AX235" s="4001"/>
      <c r="AY235" s="4001"/>
      <c r="AZ235" s="4005"/>
      <c r="BA235" s="4005"/>
      <c r="BB235" s="4005"/>
      <c r="BC235" s="4001"/>
      <c r="BD235" s="3969"/>
      <c r="BE235" s="3969"/>
      <c r="BF235" s="3969"/>
      <c r="BG235" s="3969"/>
      <c r="BH235" s="3969"/>
      <c r="BI235" s="3969"/>
      <c r="BJ235" s="3969"/>
      <c r="BK235" s="3969"/>
      <c r="BL235" s="3969"/>
      <c r="BM235" s="3969"/>
      <c r="BN235" s="3969"/>
      <c r="BO235" s="3969"/>
      <c r="BP235" s="3969"/>
      <c r="BQ235" s="3969"/>
      <c r="BR235" s="3969"/>
      <c r="BS235" s="3969"/>
      <c r="BT235" s="3969"/>
      <c r="BU235" s="3969"/>
      <c r="BV235" s="3969"/>
      <c r="BW235" s="3969"/>
      <c r="BX235" s="3969"/>
      <c r="BY235" s="3969"/>
      <c r="BZ235" s="3969"/>
      <c r="CA235" s="3969"/>
      <c r="CB235" s="3969"/>
      <c r="CC235" s="3969"/>
      <c r="CD235" s="3969"/>
      <c r="CE235" s="3969"/>
      <c r="CF235" s="3969"/>
      <c r="CG235" s="3969"/>
      <c r="CH235" s="3969"/>
      <c r="CI235" s="3969"/>
      <c r="CJ235" s="3969"/>
      <c r="CK235" s="3969"/>
      <c r="CL235" s="3969"/>
      <c r="CM235" s="3969"/>
      <c r="CN235" s="3969"/>
      <c r="CO235" s="3969"/>
      <c r="CP235" s="3969"/>
      <c r="CQ235" s="3969"/>
      <c r="CR235" s="3969"/>
      <c r="CS235" s="3969"/>
      <c r="CT235" s="3969"/>
      <c r="CU235" s="3969"/>
      <c r="CV235" s="3969"/>
      <c r="CW235" s="3969"/>
      <c r="CX235" s="3969"/>
      <c r="CY235" s="3969"/>
      <c r="CZ235" s="3969"/>
      <c r="DA235" s="3969"/>
      <c r="DB235" s="3969"/>
      <c r="DC235" s="3969"/>
      <c r="DD235" s="3969"/>
      <c r="DE235" s="3969"/>
      <c r="DF235" s="3385"/>
      <c r="DG235" s="3385"/>
      <c r="DH235" s="3385"/>
      <c r="DI235" s="3385"/>
      <c r="DJ235" s="3385"/>
      <c r="DK235" s="3385"/>
      <c r="DL235" s="3385"/>
      <c r="DM235" s="3385"/>
      <c r="DN235" s="3385"/>
      <c r="DO235" s="3385"/>
      <c r="DP235" s="3385"/>
      <c r="DQ235" s="3385"/>
      <c r="DR235" s="3385"/>
      <c r="DS235" s="3385"/>
      <c r="DT235" s="3385"/>
      <c r="DU235" s="3385"/>
      <c r="DV235" s="3385"/>
      <c r="DW235" s="3385"/>
      <c r="DX235" s="3385"/>
      <c r="DY235" s="3385"/>
      <c r="DZ235" s="3385"/>
      <c r="EA235" s="3385"/>
      <c r="EB235" s="3385"/>
      <c r="EC235" s="3385"/>
      <c r="ED235" s="3385"/>
      <c r="EE235" s="3385"/>
      <c r="EF235" s="3385"/>
      <c r="EG235" s="3385"/>
      <c r="EH235" s="3385"/>
      <c r="EI235" s="3385"/>
      <c r="EJ235" s="3385"/>
      <c r="EK235" s="3385"/>
      <c r="EL235" s="3385"/>
      <c r="EM235" s="3385"/>
    </row>
    <row r="236" spans="1:144" ht="6.75" customHeight="1">
      <c r="A236" s="4001"/>
      <c r="B236" s="4001"/>
      <c r="C236" s="4001"/>
      <c r="D236" s="4001"/>
      <c r="E236" s="4001"/>
      <c r="F236" s="4001"/>
      <c r="G236" s="4001"/>
      <c r="H236" s="4005"/>
      <c r="I236" s="4001"/>
      <c r="J236" s="4001"/>
      <c r="K236" s="4001"/>
      <c r="L236" s="4001"/>
      <c r="M236" s="4001"/>
      <c r="N236" s="4001"/>
      <c r="O236" s="4001"/>
      <c r="P236" s="4001"/>
      <c r="Q236" s="4001"/>
      <c r="R236" s="4001"/>
      <c r="S236" s="4001"/>
      <c r="T236" s="4014"/>
      <c r="U236" s="3970"/>
      <c r="V236" s="4001"/>
      <c r="W236" s="5705"/>
      <c r="X236" s="5705"/>
      <c r="Y236" s="5705"/>
      <c r="Z236" s="5705"/>
      <c r="AA236" s="5705"/>
      <c r="AB236" s="5705"/>
      <c r="AC236" s="5705"/>
      <c r="AD236" s="5705"/>
      <c r="AE236" s="5705"/>
      <c r="AF236" s="5705"/>
      <c r="AG236" s="5705"/>
      <c r="AH236" s="5705"/>
      <c r="AI236" s="5706"/>
      <c r="AJ236" s="4001"/>
      <c r="AK236" s="4009"/>
      <c r="AL236" s="4005"/>
      <c r="AM236" s="4001"/>
      <c r="AN236" s="5699" t="s">
        <v>
6780</v>
      </c>
      <c r="AO236" s="5699"/>
      <c r="AP236" s="5699"/>
      <c r="AQ236" s="5699"/>
      <c r="AR236" s="5699"/>
      <c r="AS236" s="5699"/>
      <c r="AT236" s="5699"/>
      <c r="AU236" s="5699"/>
      <c r="AV236" s="5699"/>
      <c r="AW236" s="5699"/>
      <c r="AX236" s="5699"/>
      <c r="AY236" s="5699"/>
      <c r="AZ236" s="5699"/>
      <c r="BA236" s="5699"/>
      <c r="BB236" s="5699"/>
      <c r="BC236" s="5699"/>
      <c r="BD236" s="5699"/>
      <c r="BE236" s="5699"/>
      <c r="BF236" s="5699"/>
      <c r="BG236" s="5699"/>
      <c r="BH236" s="5699"/>
      <c r="BI236" s="5699"/>
      <c r="BJ236" s="5699"/>
      <c r="BK236" s="5699"/>
      <c r="BL236" s="5699"/>
      <c r="BM236" s="5699"/>
      <c r="BN236" s="5699"/>
      <c r="BO236" s="5699"/>
      <c r="BP236" s="5699"/>
      <c r="BQ236" s="3969"/>
      <c r="BR236" s="3969"/>
      <c r="BS236" s="3969"/>
      <c r="BT236" s="3969"/>
      <c r="BU236" s="3969"/>
      <c r="BV236" s="3969"/>
      <c r="BW236" s="3969"/>
      <c r="BX236" s="3969"/>
      <c r="BY236" s="3969"/>
      <c r="BZ236" s="3969"/>
      <c r="CA236" s="3969"/>
      <c r="CB236" s="3969"/>
      <c r="CC236" s="3969"/>
      <c r="CD236" s="3969"/>
      <c r="CE236" s="3969"/>
      <c r="CF236" s="3969"/>
      <c r="CG236" s="3969"/>
      <c r="CH236" s="3969"/>
      <c r="CI236" s="3969"/>
      <c r="CJ236" s="3969"/>
      <c r="CK236" s="3969"/>
      <c r="CL236" s="3969"/>
      <c r="CM236" s="3969"/>
      <c r="CN236" s="3969"/>
      <c r="CO236" s="3969"/>
      <c r="CP236" s="3969"/>
      <c r="CQ236" s="3969"/>
      <c r="CR236" s="3969"/>
      <c r="CS236" s="3969"/>
      <c r="CT236" s="3969"/>
      <c r="CU236" s="3969"/>
      <c r="CV236" s="3969"/>
      <c r="CW236" s="3969"/>
      <c r="CX236" s="3969"/>
      <c r="CY236" s="3969"/>
      <c r="CZ236" s="3969"/>
      <c r="DA236" s="3969"/>
      <c r="DB236" s="3969"/>
      <c r="DC236" s="3969"/>
      <c r="DD236" s="3969"/>
      <c r="DE236" s="3969"/>
      <c r="DF236" s="3385"/>
      <c r="DG236" s="3385"/>
      <c r="DH236" s="3385"/>
      <c r="DI236" s="3385"/>
      <c r="DJ236" s="3385"/>
      <c r="DK236" s="3385"/>
      <c r="DL236" s="3385"/>
      <c r="DM236" s="3385"/>
      <c r="DN236" s="3385"/>
      <c r="DO236" s="3385"/>
      <c r="DP236" s="3385"/>
      <c r="DQ236" s="3385"/>
      <c r="DR236" s="3385"/>
      <c r="DS236" s="3385"/>
      <c r="DT236" s="3385"/>
      <c r="DU236" s="3385"/>
      <c r="DV236" s="3385"/>
      <c r="DW236" s="3385"/>
      <c r="DX236" s="3385"/>
      <c r="DY236" s="3385"/>
      <c r="DZ236" s="3385"/>
      <c r="EA236" s="3385"/>
      <c r="EB236" s="3385"/>
      <c r="EC236" s="3385"/>
      <c r="ED236" s="3385"/>
      <c r="EE236" s="3385"/>
      <c r="EF236" s="3385"/>
      <c r="EG236" s="3385"/>
      <c r="EH236" s="3385"/>
      <c r="EI236" s="3385"/>
      <c r="EJ236" s="3385"/>
      <c r="EK236" s="3385"/>
      <c r="EL236" s="3385"/>
      <c r="EM236" s="3385"/>
    </row>
    <row r="237" spans="1:144" ht="6.75" customHeight="1">
      <c r="A237" s="4001"/>
      <c r="B237" s="4001"/>
      <c r="C237" s="4001"/>
      <c r="D237" s="4001"/>
      <c r="E237" s="4001"/>
      <c r="F237" s="4001"/>
      <c r="G237" s="4001"/>
      <c r="H237" s="4005"/>
      <c r="I237" s="4001"/>
      <c r="J237" s="4001"/>
      <c r="K237" s="4001"/>
      <c r="L237" s="4001"/>
      <c r="M237" s="4001"/>
      <c r="N237" s="4001"/>
      <c r="O237" s="4001"/>
      <c r="P237" s="4001"/>
      <c r="Q237" s="4001"/>
      <c r="R237" s="4001"/>
      <c r="S237" s="4001"/>
      <c r="T237" s="4014"/>
      <c r="U237" s="3970"/>
      <c r="V237" s="4001"/>
      <c r="W237" s="5705"/>
      <c r="X237" s="5705"/>
      <c r="Y237" s="5705"/>
      <c r="Z237" s="5705"/>
      <c r="AA237" s="5705"/>
      <c r="AB237" s="5705"/>
      <c r="AC237" s="5705"/>
      <c r="AD237" s="5705"/>
      <c r="AE237" s="5705"/>
      <c r="AF237" s="5705"/>
      <c r="AG237" s="5705"/>
      <c r="AH237" s="5705"/>
      <c r="AI237" s="5706"/>
      <c r="AJ237" s="4001"/>
      <c r="AK237" s="4010"/>
      <c r="AL237" s="4008"/>
      <c r="AM237" s="4001"/>
      <c r="AN237" s="5699"/>
      <c r="AO237" s="5699"/>
      <c r="AP237" s="5699"/>
      <c r="AQ237" s="5699"/>
      <c r="AR237" s="5699"/>
      <c r="AS237" s="5699"/>
      <c r="AT237" s="5699"/>
      <c r="AU237" s="5699"/>
      <c r="AV237" s="5699"/>
      <c r="AW237" s="5699"/>
      <c r="AX237" s="5699"/>
      <c r="AY237" s="5699"/>
      <c r="AZ237" s="5699"/>
      <c r="BA237" s="5699"/>
      <c r="BB237" s="5699"/>
      <c r="BC237" s="5699"/>
      <c r="BD237" s="5699"/>
      <c r="BE237" s="5699"/>
      <c r="BF237" s="5699"/>
      <c r="BG237" s="5699"/>
      <c r="BH237" s="5699"/>
      <c r="BI237" s="5699"/>
      <c r="BJ237" s="5699"/>
      <c r="BK237" s="5699"/>
      <c r="BL237" s="5699"/>
      <c r="BM237" s="5699"/>
      <c r="BN237" s="5699"/>
      <c r="BO237" s="5699"/>
      <c r="BP237" s="5699"/>
      <c r="BQ237" s="3969"/>
      <c r="BR237" s="3969"/>
      <c r="BS237" s="3969"/>
      <c r="BT237" s="3969"/>
      <c r="BU237" s="3969"/>
      <c r="BV237" s="3969"/>
      <c r="BW237" s="3969"/>
      <c r="BX237" s="3969"/>
      <c r="BY237" s="3969"/>
      <c r="BZ237" s="3969"/>
      <c r="CA237" s="3969"/>
      <c r="CB237" s="3969"/>
      <c r="CC237" s="3969"/>
      <c r="CD237" s="3969"/>
      <c r="CE237" s="3969"/>
      <c r="CF237" s="3969"/>
      <c r="CG237" s="3969"/>
      <c r="CH237" s="3969"/>
      <c r="CI237" s="3969"/>
      <c r="CJ237" s="3969"/>
      <c r="CK237" s="3969"/>
      <c r="CL237" s="3969"/>
      <c r="CM237" s="3969"/>
      <c r="CN237" s="3969"/>
      <c r="CO237" s="3969"/>
      <c r="CP237" s="3969"/>
      <c r="CQ237" s="3969"/>
      <c r="CR237" s="3969"/>
      <c r="CS237" s="3969"/>
      <c r="CT237" s="3969"/>
      <c r="CU237" s="3969"/>
      <c r="CV237" s="3969"/>
      <c r="CW237" s="3969"/>
      <c r="CX237" s="3969"/>
      <c r="CY237" s="3969"/>
      <c r="CZ237" s="3969"/>
      <c r="DA237" s="3969"/>
      <c r="DB237" s="3969"/>
      <c r="DC237" s="3969"/>
      <c r="DD237" s="3969"/>
      <c r="DE237" s="3969"/>
      <c r="DF237" s="3385"/>
      <c r="DG237" s="3385"/>
      <c r="DH237" s="3385"/>
      <c r="DI237" s="3385"/>
      <c r="DJ237" s="3385"/>
      <c r="DK237" s="3385"/>
      <c r="DL237" s="3385"/>
      <c r="DM237" s="3385"/>
      <c r="DN237" s="3385"/>
      <c r="DO237" s="3385"/>
      <c r="DP237" s="3385"/>
      <c r="DQ237" s="3385"/>
      <c r="DR237" s="3385"/>
      <c r="DS237" s="3385"/>
      <c r="DT237" s="3385"/>
      <c r="DU237" s="3385"/>
      <c r="DV237" s="3385"/>
      <c r="DW237" s="3385"/>
      <c r="DX237" s="3385"/>
      <c r="DY237" s="3385"/>
      <c r="DZ237" s="3385"/>
      <c r="EA237" s="3385"/>
      <c r="EB237" s="3385"/>
      <c r="EC237" s="3385"/>
      <c r="ED237" s="3385"/>
      <c r="EE237" s="3385"/>
      <c r="EF237" s="3385"/>
      <c r="EG237" s="3385"/>
      <c r="EH237" s="3385"/>
      <c r="EI237" s="3385"/>
      <c r="EJ237" s="3385"/>
      <c r="EK237" s="3385"/>
      <c r="EL237" s="3385"/>
      <c r="EM237" s="3385"/>
    </row>
    <row r="238" spans="1:144" ht="6.75" customHeight="1">
      <c r="A238" s="4001"/>
      <c r="B238" s="4001"/>
      <c r="C238" s="4001"/>
      <c r="D238" s="4001"/>
      <c r="E238" s="4001"/>
      <c r="F238" s="4001"/>
      <c r="G238" s="4001"/>
      <c r="H238" s="4005"/>
      <c r="I238" s="4001"/>
      <c r="J238" s="4001"/>
      <c r="K238" s="4001"/>
      <c r="L238" s="4001"/>
      <c r="M238" s="4001"/>
      <c r="N238" s="4001"/>
      <c r="O238" s="4001"/>
      <c r="P238" s="4001"/>
      <c r="Q238" s="4001"/>
      <c r="R238" s="4001"/>
      <c r="S238" s="4001"/>
      <c r="T238" s="4014"/>
      <c r="U238" s="3970"/>
      <c r="V238" s="4001"/>
      <c r="W238" s="5705"/>
      <c r="X238" s="5705"/>
      <c r="Y238" s="5705"/>
      <c r="Z238" s="5705"/>
      <c r="AA238" s="5705"/>
      <c r="AB238" s="5705"/>
      <c r="AC238" s="5705"/>
      <c r="AD238" s="5705"/>
      <c r="AE238" s="5705"/>
      <c r="AF238" s="5705"/>
      <c r="AG238" s="5705"/>
      <c r="AH238" s="5705"/>
      <c r="AI238" s="5706"/>
      <c r="AJ238" s="4005"/>
      <c r="AK238" s="4009"/>
      <c r="AL238" s="4005"/>
      <c r="AM238" s="4005"/>
      <c r="AN238" s="3970"/>
      <c r="AO238" s="3970"/>
      <c r="AP238" s="3970"/>
      <c r="AQ238" s="3970"/>
      <c r="AR238" s="3970"/>
      <c r="AS238" s="3970"/>
      <c r="AT238" s="3970"/>
      <c r="AU238" s="3970"/>
      <c r="AV238" s="3970"/>
      <c r="AW238" s="4005"/>
      <c r="AX238" s="4005"/>
      <c r="AY238" s="4005"/>
      <c r="AZ238" s="4005"/>
      <c r="BA238" s="4005"/>
      <c r="BB238" s="4005"/>
      <c r="BC238" s="4005"/>
      <c r="BD238" s="3970"/>
      <c r="BE238" s="3970"/>
      <c r="BF238" s="3970"/>
      <c r="BG238" s="3970"/>
      <c r="BH238" s="3970"/>
      <c r="BI238" s="3970"/>
      <c r="BJ238" s="3970"/>
      <c r="BK238" s="3970"/>
      <c r="BL238" s="3970"/>
      <c r="BM238" s="3970"/>
      <c r="BN238" s="3970"/>
      <c r="BO238" s="3970"/>
      <c r="BP238" s="3970"/>
      <c r="BQ238" s="3970"/>
      <c r="BR238" s="3970"/>
      <c r="BS238" s="3970"/>
      <c r="BT238" s="3970"/>
      <c r="BU238" s="3970"/>
      <c r="BV238" s="3970"/>
      <c r="BW238" s="3970"/>
      <c r="BX238" s="3970"/>
      <c r="BY238" s="3970"/>
      <c r="BZ238" s="3970"/>
      <c r="CA238" s="3970"/>
      <c r="CB238" s="3970"/>
      <c r="CC238" s="3970"/>
      <c r="CD238" s="3970"/>
      <c r="CE238" s="3970"/>
      <c r="CF238" s="3970"/>
      <c r="CG238" s="3970"/>
      <c r="CH238" s="3970"/>
      <c r="CI238" s="3970"/>
      <c r="CJ238" s="3970"/>
      <c r="CK238" s="3970"/>
      <c r="CL238" s="3970"/>
      <c r="CM238" s="3970"/>
      <c r="CN238" s="3970"/>
      <c r="CO238" s="3970"/>
      <c r="CP238" s="3970"/>
      <c r="CQ238" s="3970"/>
      <c r="CR238" s="3970"/>
      <c r="CS238" s="3970"/>
      <c r="CT238" s="3970"/>
      <c r="CU238" s="3970"/>
      <c r="CV238" s="3970"/>
      <c r="CW238" s="3970"/>
      <c r="CX238" s="3970"/>
      <c r="CY238" s="3970"/>
      <c r="CZ238" s="3970"/>
      <c r="DA238" s="3970"/>
      <c r="DB238" s="3970"/>
      <c r="DC238" s="3970"/>
      <c r="DD238" s="3970"/>
      <c r="DE238" s="3970"/>
      <c r="DF238" s="3385"/>
      <c r="DG238" s="3385"/>
      <c r="DH238" s="3385"/>
      <c r="DI238" s="3385"/>
      <c r="DJ238" s="3385"/>
      <c r="DK238" s="3385"/>
      <c r="DL238" s="3385"/>
      <c r="DM238" s="3385"/>
      <c r="DN238" s="3385"/>
      <c r="DO238" s="3385"/>
      <c r="DP238" s="3385"/>
      <c r="DQ238" s="3385"/>
      <c r="DR238" s="3385"/>
      <c r="DS238" s="3385"/>
      <c r="DT238" s="3385"/>
      <c r="DU238" s="3385"/>
      <c r="DV238" s="3385"/>
      <c r="DW238" s="3385"/>
      <c r="DX238" s="3385"/>
      <c r="DY238" s="3385"/>
      <c r="DZ238" s="3385"/>
      <c r="EA238" s="3385"/>
      <c r="EB238" s="3385"/>
      <c r="EC238" s="3385"/>
      <c r="ED238" s="3385"/>
      <c r="EE238" s="3385"/>
      <c r="EF238" s="3385"/>
      <c r="EG238" s="3385"/>
      <c r="EH238" s="3385"/>
      <c r="EI238" s="3385"/>
      <c r="EJ238" s="3385"/>
      <c r="EK238" s="3385"/>
      <c r="EL238" s="3385"/>
      <c r="EM238" s="3385"/>
    </row>
    <row r="239" spans="1:144" ht="6.75" customHeight="1">
      <c r="A239" s="4001"/>
      <c r="B239" s="4001"/>
      <c r="C239" s="4001"/>
      <c r="D239" s="4001"/>
      <c r="E239" s="4001"/>
      <c r="F239" s="4001"/>
      <c r="G239" s="4001"/>
      <c r="H239" s="4005"/>
      <c r="I239" s="4001"/>
      <c r="J239" s="4001"/>
      <c r="K239" s="4001"/>
      <c r="L239" s="4001"/>
      <c r="M239" s="4001"/>
      <c r="N239" s="4001"/>
      <c r="O239" s="4001"/>
      <c r="P239" s="4001"/>
      <c r="Q239" s="4001"/>
      <c r="R239" s="4001"/>
      <c r="S239" s="4001"/>
      <c r="T239" s="4014"/>
      <c r="U239" s="3970"/>
      <c r="V239" s="4001"/>
      <c r="W239" s="4005"/>
      <c r="X239" s="4005"/>
      <c r="Y239" s="4005"/>
      <c r="Z239" s="4005"/>
      <c r="AA239" s="4005"/>
      <c r="AB239" s="4005"/>
      <c r="AC239" s="4005"/>
      <c r="AD239" s="4005"/>
      <c r="AE239" s="4005"/>
      <c r="AF239" s="4005"/>
      <c r="AG239" s="4005"/>
      <c r="AH239" s="4005"/>
      <c r="AI239" s="4058"/>
      <c r="AJ239" s="4050"/>
      <c r="AK239" s="4069"/>
      <c r="AL239" s="4070"/>
      <c r="AM239" s="4005"/>
      <c r="AN239" s="5707" t="s">
        <v>
6781</v>
      </c>
      <c r="AO239" s="5707"/>
      <c r="AP239" s="5707"/>
      <c r="AQ239" s="5707"/>
      <c r="AR239" s="5707"/>
      <c r="AS239" s="5707"/>
      <c r="AT239" s="5707"/>
      <c r="AU239" s="5707"/>
      <c r="AV239" s="5707"/>
      <c r="AW239" s="5707"/>
      <c r="AX239" s="5707"/>
      <c r="AY239" s="5707"/>
      <c r="AZ239" s="3972"/>
      <c r="BA239" s="4005"/>
      <c r="BB239" s="4005"/>
      <c r="BC239" s="4005"/>
      <c r="BD239" s="5708" t="s">
        <v>
6782</v>
      </c>
      <c r="BE239" s="5708"/>
      <c r="BF239" s="5708"/>
      <c r="BG239" s="5708"/>
      <c r="BH239" s="5708"/>
      <c r="BI239" s="5708"/>
      <c r="BJ239" s="5708"/>
      <c r="BK239" s="5708"/>
      <c r="BL239" s="5708"/>
      <c r="BM239" s="5708"/>
      <c r="BN239" s="5708"/>
      <c r="BO239" s="5708"/>
      <c r="BP239" s="5708"/>
      <c r="BQ239" s="5708"/>
      <c r="BR239" s="5708"/>
      <c r="BS239" s="5708"/>
      <c r="BT239" s="5708"/>
      <c r="BU239" s="5708"/>
      <c r="BV239" s="5708"/>
      <c r="BW239" s="5708"/>
      <c r="BX239" s="5708"/>
      <c r="BY239" s="5708"/>
      <c r="BZ239" s="5708"/>
      <c r="CA239" s="5708"/>
      <c r="CB239" s="5708"/>
      <c r="CC239" s="5708"/>
      <c r="CD239" s="5708"/>
      <c r="CE239" s="5708"/>
      <c r="CF239" s="5708"/>
      <c r="CG239" s="5708"/>
      <c r="CH239" s="5708"/>
      <c r="CI239" s="5708"/>
      <c r="CJ239" s="5708"/>
      <c r="CK239" s="5708"/>
      <c r="CL239" s="5708"/>
      <c r="CM239" s="5708"/>
      <c r="CN239" s="5708"/>
      <c r="CO239" s="5708"/>
      <c r="CP239" s="5708"/>
      <c r="CQ239" s="5708"/>
      <c r="CR239" s="5708"/>
      <c r="CS239" s="4071"/>
      <c r="CT239" s="4071"/>
      <c r="CU239" s="4071"/>
      <c r="CV239" s="4071"/>
      <c r="CW239" s="4071"/>
      <c r="CX239" s="4071"/>
      <c r="CY239" s="4071"/>
      <c r="CZ239" s="3973"/>
      <c r="DA239" s="3973"/>
      <c r="DB239" s="4001"/>
      <c r="DC239" s="3974"/>
      <c r="DD239" s="4001"/>
      <c r="DE239" s="4001"/>
      <c r="DF239" s="3385"/>
      <c r="DG239" s="3385"/>
      <c r="DH239" s="3385"/>
      <c r="DI239" s="3385"/>
      <c r="DJ239" s="3385"/>
      <c r="DK239" s="3385"/>
      <c r="DL239" s="3385"/>
      <c r="DM239" s="3385"/>
      <c r="DN239" s="3385"/>
      <c r="DO239" s="3385"/>
      <c r="DP239" s="3385"/>
      <c r="DQ239" s="3385"/>
      <c r="DR239" s="3385"/>
      <c r="DS239" s="3385"/>
      <c r="DT239" s="3385"/>
      <c r="DU239" s="3385"/>
      <c r="DV239" s="3385"/>
      <c r="DW239" s="3385"/>
      <c r="DX239" s="3385"/>
      <c r="DY239" s="3385"/>
      <c r="DZ239" s="3385"/>
      <c r="EA239" s="3385"/>
      <c r="EB239" s="3385"/>
      <c r="EC239" s="3385"/>
      <c r="ED239" s="3385"/>
      <c r="EE239" s="3385"/>
      <c r="EF239" s="3385"/>
      <c r="EG239" s="3385"/>
      <c r="EH239" s="3385"/>
      <c r="EI239" s="3385"/>
      <c r="EJ239" s="3385"/>
      <c r="EK239" s="3385"/>
      <c r="EL239" s="3385"/>
      <c r="EM239" s="3385"/>
    </row>
    <row r="240" spans="1:144" ht="6.75" customHeight="1">
      <c r="A240" s="4001"/>
      <c r="B240" s="4001"/>
      <c r="C240" s="4001"/>
      <c r="D240" s="4001"/>
      <c r="E240" s="4001"/>
      <c r="F240" s="4001"/>
      <c r="G240" s="4001"/>
      <c r="H240" s="4005"/>
      <c r="I240" s="4001"/>
      <c r="J240" s="4001"/>
      <c r="K240" s="4001"/>
      <c r="L240" s="4001"/>
      <c r="M240" s="4001"/>
      <c r="N240" s="4001"/>
      <c r="O240" s="4001"/>
      <c r="P240" s="4001"/>
      <c r="Q240" s="4001"/>
      <c r="R240" s="4001"/>
      <c r="S240" s="4001"/>
      <c r="T240" s="4014"/>
      <c r="U240" s="3970"/>
      <c r="V240" s="4001"/>
      <c r="W240" s="5709" t="s">
        <v>
6702</v>
      </c>
      <c r="X240" s="5709"/>
      <c r="Y240" s="5709"/>
      <c r="Z240" s="5709"/>
      <c r="AA240" s="5709"/>
      <c r="AB240" s="5709"/>
      <c r="AC240" s="5709"/>
      <c r="AD240" s="5709"/>
      <c r="AE240" s="5709"/>
      <c r="AF240" s="5709"/>
      <c r="AG240" s="5709"/>
      <c r="AH240" s="5709"/>
      <c r="AI240" s="4072"/>
      <c r="AJ240" s="4001"/>
      <c r="AK240" s="4009"/>
      <c r="AL240" s="4005"/>
      <c r="AM240" s="4005"/>
      <c r="AN240" s="5707"/>
      <c r="AO240" s="5707"/>
      <c r="AP240" s="5707"/>
      <c r="AQ240" s="5707"/>
      <c r="AR240" s="5707"/>
      <c r="AS240" s="5707"/>
      <c r="AT240" s="5707"/>
      <c r="AU240" s="5707"/>
      <c r="AV240" s="5707"/>
      <c r="AW240" s="5707"/>
      <c r="AX240" s="5707"/>
      <c r="AY240" s="5707"/>
      <c r="AZ240" s="4073"/>
      <c r="BA240" s="4008"/>
      <c r="BB240" s="4008"/>
      <c r="BC240" s="4005"/>
      <c r="BD240" s="5708"/>
      <c r="BE240" s="5708"/>
      <c r="BF240" s="5708"/>
      <c r="BG240" s="5708"/>
      <c r="BH240" s="5708"/>
      <c r="BI240" s="5708"/>
      <c r="BJ240" s="5708"/>
      <c r="BK240" s="5708"/>
      <c r="BL240" s="5708"/>
      <c r="BM240" s="5708"/>
      <c r="BN240" s="5708"/>
      <c r="BO240" s="5708"/>
      <c r="BP240" s="5708"/>
      <c r="BQ240" s="5708"/>
      <c r="BR240" s="5708"/>
      <c r="BS240" s="5708"/>
      <c r="BT240" s="5708"/>
      <c r="BU240" s="5708"/>
      <c r="BV240" s="5708"/>
      <c r="BW240" s="5708"/>
      <c r="BX240" s="5708"/>
      <c r="BY240" s="5708"/>
      <c r="BZ240" s="5708"/>
      <c r="CA240" s="5708"/>
      <c r="CB240" s="5708"/>
      <c r="CC240" s="5708"/>
      <c r="CD240" s="5708"/>
      <c r="CE240" s="5708"/>
      <c r="CF240" s="5708"/>
      <c r="CG240" s="5708"/>
      <c r="CH240" s="5708"/>
      <c r="CI240" s="5708"/>
      <c r="CJ240" s="5708"/>
      <c r="CK240" s="5708"/>
      <c r="CL240" s="5708"/>
      <c r="CM240" s="5708"/>
      <c r="CN240" s="5708"/>
      <c r="CO240" s="5708"/>
      <c r="CP240" s="5708"/>
      <c r="CQ240" s="5708"/>
      <c r="CR240" s="5708"/>
      <c r="CS240" s="4071"/>
      <c r="CT240" s="4071"/>
      <c r="CU240" s="4071"/>
      <c r="CV240" s="4071"/>
      <c r="CW240" s="4071"/>
      <c r="CX240" s="4071"/>
      <c r="CY240" s="4071"/>
      <c r="CZ240" s="3973"/>
      <c r="DA240" s="3973"/>
      <c r="DB240" s="4001"/>
      <c r="DC240" s="3974"/>
      <c r="DD240" s="4001"/>
      <c r="DE240" s="4001"/>
    </row>
    <row r="241" spans="1:118" ht="6.75" customHeight="1">
      <c r="A241" s="4001"/>
      <c r="B241" s="4001"/>
      <c r="C241" s="4001"/>
      <c r="D241" s="4001"/>
      <c r="E241" s="4001"/>
      <c r="F241" s="4001"/>
      <c r="G241" s="4001"/>
      <c r="H241" s="4005"/>
      <c r="I241" s="4001"/>
      <c r="J241" s="4001"/>
      <c r="K241" s="4001"/>
      <c r="L241" s="4001"/>
      <c r="M241" s="4001"/>
      <c r="N241" s="4001"/>
      <c r="O241" s="4001"/>
      <c r="P241" s="4001"/>
      <c r="Q241" s="4001"/>
      <c r="R241" s="4001"/>
      <c r="S241" s="4001"/>
      <c r="T241" s="4014"/>
      <c r="U241" s="3970"/>
      <c r="V241" s="4001"/>
      <c r="W241" s="5709"/>
      <c r="X241" s="5709"/>
      <c r="Y241" s="5709"/>
      <c r="Z241" s="5709"/>
      <c r="AA241" s="5709"/>
      <c r="AB241" s="5709"/>
      <c r="AC241" s="5709"/>
      <c r="AD241" s="5709"/>
      <c r="AE241" s="5709"/>
      <c r="AF241" s="5709"/>
      <c r="AG241" s="5709"/>
      <c r="AH241" s="5709"/>
      <c r="AI241" s="4058"/>
      <c r="AJ241" s="4001"/>
      <c r="AK241" s="4009"/>
      <c r="AL241" s="4005"/>
      <c r="AM241" s="4005"/>
      <c r="AN241" s="4074"/>
      <c r="AO241" s="4074"/>
      <c r="AP241" s="4074"/>
      <c r="AQ241" s="4074"/>
      <c r="AR241" s="4074"/>
      <c r="AS241" s="4074"/>
      <c r="AT241" s="4074"/>
      <c r="AU241" s="4074"/>
      <c r="AV241" s="4074"/>
      <c r="AW241" s="4074"/>
      <c r="AX241" s="4074"/>
      <c r="AY241" s="4074"/>
      <c r="AZ241" s="3972"/>
      <c r="BA241" s="4005"/>
      <c r="BB241" s="4005"/>
      <c r="BC241" s="4005"/>
      <c r="BD241" s="5708" t="s">
        <v>
6783</v>
      </c>
      <c r="BE241" s="5708"/>
      <c r="BF241" s="5708"/>
      <c r="BG241" s="5708"/>
      <c r="BH241" s="5708"/>
      <c r="BI241" s="5708"/>
      <c r="BJ241" s="5708"/>
      <c r="BK241" s="5708"/>
      <c r="BL241" s="5708"/>
      <c r="BM241" s="5708"/>
      <c r="BN241" s="5708"/>
      <c r="BO241" s="5708"/>
      <c r="BP241" s="5708"/>
      <c r="BQ241" s="5708"/>
      <c r="BR241" s="5708"/>
      <c r="BS241" s="5708"/>
      <c r="BT241" s="5708"/>
      <c r="BU241" s="5708"/>
      <c r="BV241" s="3972"/>
      <c r="BW241" s="3972"/>
      <c r="BX241" s="3972"/>
      <c r="BY241" s="3972"/>
      <c r="BZ241" s="3972"/>
      <c r="CA241" s="3972"/>
      <c r="CB241" s="3972"/>
      <c r="CC241" s="3972"/>
      <c r="CD241" s="3972"/>
      <c r="CE241" s="3972"/>
      <c r="CF241" s="3972"/>
      <c r="CG241" s="3972"/>
      <c r="CH241" s="3972"/>
      <c r="CI241" s="3972"/>
      <c r="CJ241" s="3972"/>
      <c r="CK241" s="3972"/>
      <c r="CL241" s="3972"/>
      <c r="CM241" s="3972"/>
      <c r="CN241" s="3972"/>
      <c r="CO241" s="3972"/>
      <c r="CP241" s="3972"/>
      <c r="CQ241" s="4064"/>
      <c r="CR241" s="4064"/>
      <c r="CS241" s="4071"/>
      <c r="CT241" s="4071"/>
      <c r="CU241" s="4071"/>
      <c r="CV241" s="4071"/>
      <c r="CW241" s="4071"/>
      <c r="CX241" s="4071"/>
      <c r="CY241" s="4071"/>
      <c r="CZ241" s="3973"/>
      <c r="DA241" s="3973"/>
      <c r="DB241" s="4001"/>
      <c r="DC241" s="3974"/>
      <c r="DD241" s="4001"/>
      <c r="DE241" s="4001"/>
    </row>
    <row r="242" spans="1:118" ht="6.75" customHeight="1">
      <c r="A242" s="4001"/>
      <c r="B242" s="4001"/>
      <c r="C242" s="4001"/>
      <c r="D242" s="4001"/>
      <c r="E242" s="4001"/>
      <c r="F242" s="4001"/>
      <c r="G242" s="4001"/>
      <c r="H242" s="4005"/>
      <c r="I242" s="4001"/>
      <c r="J242" s="4001"/>
      <c r="K242" s="4001"/>
      <c r="L242" s="4001"/>
      <c r="M242" s="4001"/>
      <c r="N242" s="4001"/>
      <c r="O242" s="4001"/>
      <c r="P242" s="4001"/>
      <c r="Q242" s="4001"/>
      <c r="R242" s="4001"/>
      <c r="S242" s="4001"/>
      <c r="T242" s="4014"/>
      <c r="U242" s="3970"/>
      <c r="V242" s="4001"/>
      <c r="W242" s="4001"/>
      <c r="X242" s="4001"/>
      <c r="Y242" s="4001"/>
      <c r="Z242" s="4001"/>
      <c r="AA242" s="4001"/>
      <c r="AB242" s="4001"/>
      <c r="AC242" s="4001"/>
      <c r="AD242" s="4001"/>
      <c r="AE242" s="4001"/>
      <c r="AF242" s="4001"/>
      <c r="AG242" s="4001"/>
      <c r="AH242" s="4001"/>
      <c r="AI242" s="4005"/>
      <c r="AJ242" s="4050"/>
      <c r="AK242" s="4075"/>
      <c r="AL242" s="4050"/>
      <c r="AM242" s="4050"/>
      <c r="AN242" s="4076"/>
      <c r="AO242" s="4076"/>
      <c r="AP242" s="4076"/>
      <c r="AQ242" s="4076"/>
      <c r="AR242" s="4076"/>
      <c r="AS242" s="4076"/>
      <c r="AT242" s="4076"/>
      <c r="AU242" s="4076"/>
      <c r="AV242" s="4076"/>
      <c r="AW242" s="4076"/>
      <c r="AX242" s="4076"/>
      <c r="AY242" s="4076"/>
      <c r="AZ242" s="3975"/>
      <c r="BA242" s="4050"/>
      <c r="BB242" s="4050"/>
      <c r="BC242" s="4005"/>
      <c r="BD242" s="5710"/>
      <c r="BE242" s="5710"/>
      <c r="BF242" s="5710"/>
      <c r="BG242" s="5710"/>
      <c r="BH242" s="5710"/>
      <c r="BI242" s="5710"/>
      <c r="BJ242" s="5710"/>
      <c r="BK242" s="5710"/>
      <c r="BL242" s="5710"/>
      <c r="BM242" s="5710"/>
      <c r="BN242" s="5710"/>
      <c r="BO242" s="5710"/>
      <c r="BP242" s="5710"/>
      <c r="BQ242" s="5710"/>
      <c r="BR242" s="5710"/>
      <c r="BS242" s="5710"/>
      <c r="BT242" s="5710"/>
      <c r="BU242" s="5710"/>
      <c r="BV242" s="3972"/>
      <c r="BW242" s="3972"/>
      <c r="BX242" s="3972"/>
      <c r="BY242" s="3972"/>
      <c r="BZ242" s="3972"/>
      <c r="CA242" s="3972"/>
      <c r="CB242" s="3972"/>
      <c r="CC242" s="3972"/>
      <c r="CD242" s="3972"/>
      <c r="CE242" s="3972"/>
      <c r="CF242" s="3972"/>
      <c r="CG242" s="3972"/>
      <c r="CH242" s="3972"/>
      <c r="CI242" s="3972"/>
      <c r="CJ242" s="3972"/>
      <c r="CK242" s="3972"/>
      <c r="CL242" s="3972"/>
      <c r="CM242" s="3972"/>
      <c r="CN242" s="3972"/>
      <c r="CO242" s="3972"/>
      <c r="CP242" s="3972"/>
      <c r="CQ242" s="4064"/>
      <c r="CR242" s="4064"/>
      <c r="CS242" s="4071"/>
      <c r="CT242" s="4071"/>
      <c r="CU242" s="4071"/>
      <c r="CV242" s="4071"/>
      <c r="CW242" s="4071"/>
      <c r="CX242" s="4071"/>
      <c r="CY242" s="4071"/>
      <c r="CZ242" s="3973"/>
      <c r="DA242" s="3973"/>
      <c r="DB242" s="4001"/>
      <c r="DC242" s="3974"/>
      <c r="DD242" s="4001"/>
      <c r="DE242" s="4001"/>
    </row>
    <row r="243" spans="1:118" ht="6.75" customHeight="1">
      <c r="A243" s="4001"/>
      <c r="B243" s="4001"/>
      <c r="C243" s="4001"/>
      <c r="D243" s="4001"/>
      <c r="E243" s="4001"/>
      <c r="F243" s="4001"/>
      <c r="G243" s="4001"/>
      <c r="H243" s="4005"/>
      <c r="I243" s="4001"/>
      <c r="J243" s="4001"/>
      <c r="K243" s="4001"/>
      <c r="L243" s="4001"/>
      <c r="M243" s="4001"/>
      <c r="N243" s="4001"/>
      <c r="O243" s="4001"/>
      <c r="P243" s="4001"/>
      <c r="Q243" s="4001"/>
      <c r="R243" s="4001"/>
      <c r="S243" s="4005"/>
      <c r="T243" s="4009"/>
      <c r="U243" s="4005"/>
      <c r="V243" s="4005"/>
      <c r="W243" s="4005"/>
      <c r="X243" s="4005"/>
      <c r="Y243" s="4005"/>
      <c r="Z243" s="4005"/>
      <c r="AA243" s="4005"/>
      <c r="AB243" s="4005"/>
      <c r="AC243" s="4005"/>
      <c r="AD243" s="4005"/>
      <c r="AE243" s="4005"/>
      <c r="AF243" s="4005"/>
      <c r="AG243" s="4005"/>
      <c r="AH243" s="4005"/>
      <c r="AI243" s="4005"/>
      <c r="AJ243" s="4036"/>
      <c r="AK243" s="4009"/>
      <c r="AL243" s="4005"/>
      <c r="AM243" s="4005"/>
      <c r="AN243" s="3970"/>
      <c r="AO243" s="3970"/>
      <c r="AP243" s="3970"/>
      <c r="AQ243" s="3970"/>
      <c r="AR243" s="3970"/>
      <c r="AS243" s="3970"/>
      <c r="AT243" s="3970"/>
      <c r="AU243" s="3970"/>
      <c r="AV243" s="3969"/>
      <c r="AW243" s="3969"/>
      <c r="AX243" s="3969"/>
      <c r="AY243" s="4005"/>
      <c r="AZ243" s="4005"/>
      <c r="BA243" s="4005"/>
      <c r="BB243" s="4005"/>
      <c r="BC243" s="4005"/>
      <c r="BD243" s="3969"/>
      <c r="BE243" s="3969"/>
      <c r="BF243" s="3969"/>
      <c r="BG243" s="3969"/>
      <c r="BH243" s="3969"/>
      <c r="BI243" s="3969"/>
      <c r="BJ243" s="3969"/>
      <c r="BK243" s="3969"/>
      <c r="BL243" s="3969"/>
      <c r="BM243" s="3969"/>
      <c r="BN243" s="3969"/>
      <c r="BO243" s="3969"/>
      <c r="BP243" s="3969"/>
      <c r="BQ243" s="3969"/>
      <c r="BR243" s="3969"/>
      <c r="BS243" s="3969"/>
      <c r="BT243" s="3969"/>
      <c r="BU243" s="3969"/>
      <c r="BV243" s="3969"/>
      <c r="BW243" s="3969"/>
      <c r="BX243" s="3969"/>
      <c r="BY243" s="3969"/>
      <c r="BZ243" s="3969"/>
      <c r="CA243" s="3969"/>
      <c r="CB243" s="3969"/>
      <c r="CC243" s="3969"/>
      <c r="CD243" s="3969"/>
      <c r="CE243" s="3969"/>
      <c r="CF243" s="3969"/>
      <c r="CG243" s="3969"/>
      <c r="CH243" s="3969"/>
      <c r="CI243" s="3969"/>
      <c r="CJ243" s="3969"/>
      <c r="CK243" s="3969"/>
      <c r="CL243" s="3969"/>
      <c r="CM243" s="3969"/>
      <c r="CN243" s="3969"/>
      <c r="CO243" s="3969"/>
      <c r="CP243" s="3969"/>
      <c r="CQ243" s="3969"/>
      <c r="CR243" s="3969"/>
      <c r="CS243" s="3969"/>
      <c r="CT243" s="3969"/>
      <c r="CU243" s="3969"/>
      <c r="CV243" s="3969"/>
      <c r="CW243" s="3969"/>
      <c r="CX243" s="3969"/>
      <c r="CY243" s="3969"/>
      <c r="CZ243" s="3969"/>
      <c r="DA243" s="3969"/>
      <c r="DB243" s="3969"/>
      <c r="DC243" s="3969"/>
      <c r="DD243" s="4001"/>
      <c r="DE243" s="4001"/>
    </row>
    <row r="244" spans="1:118" ht="6.75" customHeight="1">
      <c r="A244" s="4001"/>
      <c r="B244" s="4001"/>
      <c r="C244" s="4001"/>
      <c r="D244" s="4001"/>
      <c r="E244" s="4001"/>
      <c r="F244" s="4001"/>
      <c r="G244" s="4001"/>
      <c r="H244" s="4005"/>
      <c r="I244" s="4001"/>
      <c r="J244" s="4001"/>
      <c r="K244" s="4001"/>
      <c r="L244" s="4001"/>
      <c r="M244" s="4001"/>
      <c r="N244" s="4001"/>
      <c r="O244" s="4001"/>
      <c r="P244" s="4001"/>
      <c r="Q244" s="4001"/>
      <c r="R244" s="4001"/>
      <c r="S244" s="4001"/>
      <c r="T244" s="4014"/>
      <c r="U244" s="3970"/>
      <c r="V244" s="4001"/>
      <c r="W244" s="4001"/>
      <c r="X244" s="4001"/>
      <c r="Y244" s="4001"/>
      <c r="Z244" s="4001"/>
      <c r="AA244" s="4001"/>
      <c r="AB244" s="4001"/>
      <c r="AC244" s="4001"/>
      <c r="AD244" s="4001"/>
      <c r="AE244" s="4001"/>
      <c r="AF244" s="4001"/>
      <c r="AG244" s="4001"/>
      <c r="AH244" s="4001"/>
      <c r="AI244" s="4001"/>
      <c r="AJ244" s="4001"/>
      <c r="AK244" s="4015"/>
      <c r="AL244" s="4003"/>
      <c r="AM244" s="4001"/>
      <c r="AN244" s="5699" t="s">
        <v>
3228</v>
      </c>
      <c r="AO244" s="5699"/>
      <c r="AP244" s="5699"/>
      <c r="AQ244" s="5699"/>
      <c r="AR244" s="5699"/>
      <c r="AS244" s="5699"/>
      <c r="AT244" s="5699"/>
      <c r="AU244" s="3969"/>
      <c r="AV244" s="3969"/>
      <c r="AW244" s="3969"/>
      <c r="AX244" s="3969"/>
      <c r="AY244" s="3970"/>
      <c r="AZ244" s="3970"/>
      <c r="BA244" s="3970"/>
      <c r="BB244" s="3970"/>
      <c r="BC244" s="3969"/>
      <c r="BD244" s="5701" t="s">
        <v>
6784</v>
      </c>
      <c r="BE244" s="5701"/>
      <c r="BF244" s="5701"/>
      <c r="BG244" s="5701"/>
      <c r="BH244" s="5701"/>
      <c r="BI244" s="5701"/>
      <c r="BJ244" s="5701"/>
      <c r="BK244" s="5701"/>
      <c r="BL244" s="5701"/>
      <c r="BM244" s="5701"/>
      <c r="BN244" s="5701"/>
      <c r="BO244" s="5701"/>
      <c r="BP244" s="5701"/>
      <c r="BQ244" s="5701"/>
      <c r="BR244" s="5701"/>
      <c r="BS244" s="5701"/>
      <c r="BT244" s="5701"/>
      <c r="BU244" s="5701"/>
      <c r="BV244" s="5701"/>
      <c r="BW244" s="5701"/>
      <c r="BX244" s="5701"/>
      <c r="BY244" s="5701"/>
      <c r="BZ244" s="5701"/>
      <c r="CA244" s="5701"/>
      <c r="CB244" s="5701"/>
      <c r="CC244" s="5701"/>
      <c r="CD244" s="5701"/>
      <c r="CE244" s="5701"/>
      <c r="CF244" s="5701"/>
      <c r="CG244" s="5701"/>
      <c r="CH244" s="5701"/>
      <c r="CI244" s="5701"/>
      <c r="CJ244" s="5701"/>
      <c r="CK244" s="5701"/>
      <c r="CL244" s="5701"/>
      <c r="CM244" s="5701"/>
      <c r="CN244" s="5701"/>
      <c r="CO244" s="5701"/>
      <c r="CP244" s="5701"/>
      <c r="CQ244" s="5701"/>
      <c r="CR244" s="5701"/>
      <c r="CS244" s="5701"/>
      <c r="CT244" s="5701"/>
      <c r="CU244" s="5701"/>
      <c r="CV244" s="5701"/>
      <c r="CW244" s="5701"/>
      <c r="CX244" s="5701"/>
      <c r="CY244" s="5701"/>
      <c r="CZ244" s="5701"/>
      <c r="DA244" s="5701"/>
      <c r="DB244" s="5701"/>
      <c r="DC244" s="3969"/>
      <c r="DD244" s="3969"/>
      <c r="DE244" s="3969"/>
    </row>
    <row r="245" spans="1:118" ht="6.75" customHeight="1">
      <c r="A245" s="4001"/>
      <c r="B245" s="4001"/>
      <c r="C245" s="4001"/>
      <c r="D245" s="4001"/>
      <c r="E245" s="4001"/>
      <c r="F245" s="4001"/>
      <c r="G245" s="4001"/>
      <c r="H245" s="4005"/>
      <c r="I245" s="4001"/>
      <c r="J245" s="4001"/>
      <c r="K245" s="4001"/>
      <c r="L245" s="4001"/>
      <c r="M245" s="4001"/>
      <c r="N245" s="4001"/>
      <c r="O245" s="4001"/>
      <c r="P245" s="4001"/>
      <c r="Q245" s="4001"/>
      <c r="R245" s="4001"/>
      <c r="S245" s="4001"/>
      <c r="T245" s="4014"/>
      <c r="U245" s="3970"/>
      <c r="V245" s="4001"/>
      <c r="W245" s="4001"/>
      <c r="X245" s="4001"/>
      <c r="Y245" s="4001"/>
      <c r="Z245" s="4001"/>
      <c r="AA245" s="4001"/>
      <c r="AB245" s="4001"/>
      <c r="AC245" s="4001"/>
      <c r="AD245" s="4001"/>
      <c r="AE245" s="4001"/>
      <c r="AF245" s="4001"/>
      <c r="AG245" s="4001"/>
      <c r="AH245" s="4001"/>
      <c r="AI245" s="4001"/>
      <c r="AJ245" s="4005"/>
      <c r="AK245" s="4010"/>
      <c r="AL245" s="4005"/>
      <c r="AM245" s="4001"/>
      <c r="AN245" s="5699"/>
      <c r="AO245" s="5699"/>
      <c r="AP245" s="5699"/>
      <c r="AQ245" s="5699"/>
      <c r="AR245" s="5699"/>
      <c r="AS245" s="5699"/>
      <c r="AT245" s="5699"/>
      <c r="AU245" s="3969"/>
      <c r="AV245" s="4012"/>
      <c r="AW245" s="4012"/>
      <c r="AX245" s="4012"/>
      <c r="AY245" s="4012"/>
      <c r="AZ245" s="4012"/>
      <c r="BA245" s="4012"/>
      <c r="BB245" s="4012"/>
      <c r="BC245" s="3969"/>
      <c r="BD245" s="5701"/>
      <c r="BE245" s="5701"/>
      <c r="BF245" s="5701"/>
      <c r="BG245" s="5701"/>
      <c r="BH245" s="5701"/>
      <c r="BI245" s="5701"/>
      <c r="BJ245" s="5701"/>
      <c r="BK245" s="5701"/>
      <c r="BL245" s="5701"/>
      <c r="BM245" s="5701"/>
      <c r="BN245" s="5701"/>
      <c r="BO245" s="5701"/>
      <c r="BP245" s="5701"/>
      <c r="BQ245" s="5701"/>
      <c r="BR245" s="5701"/>
      <c r="BS245" s="5701"/>
      <c r="BT245" s="5701"/>
      <c r="BU245" s="5701"/>
      <c r="BV245" s="5701"/>
      <c r="BW245" s="5701"/>
      <c r="BX245" s="5701"/>
      <c r="BY245" s="5701"/>
      <c r="BZ245" s="5701"/>
      <c r="CA245" s="5701"/>
      <c r="CB245" s="5701"/>
      <c r="CC245" s="5701"/>
      <c r="CD245" s="5701"/>
      <c r="CE245" s="5701"/>
      <c r="CF245" s="5701"/>
      <c r="CG245" s="5701"/>
      <c r="CH245" s="5701"/>
      <c r="CI245" s="5701"/>
      <c r="CJ245" s="5701"/>
      <c r="CK245" s="5701"/>
      <c r="CL245" s="5701"/>
      <c r="CM245" s="5701"/>
      <c r="CN245" s="5701"/>
      <c r="CO245" s="5701"/>
      <c r="CP245" s="5701"/>
      <c r="CQ245" s="5701"/>
      <c r="CR245" s="5701"/>
      <c r="CS245" s="5701"/>
      <c r="CT245" s="5701"/>
      <c r="CU245" s="5701"/>
      <c r="CV245" s="5701"/>
      <c r="CW245" s="5701"/>
      <c r="CX245" s="5701"/>
      <c r="CY245" s="5701"/>
      <c r="CZ245" s="5701"/>
      <c r="DA245" s="5701"/>
      <c r="DB245" s="5701"/>
      <c r="DC245" s="3969"/>
      <c r="DD245" s="3969"/>
      <c r="DE245" s="3969"/>
    </row>
    <row r="246" spans="1:118" ht="6.75" customHeight="1">
      <c r="A246" s="4001"/>
      <c r="B246" s="4001"/>
      <c r="C246" s="4001"/>
      <c r="D246" s="4001"/>
      <c r="E246" s="4001"/>
      <c r="F246" s="4001"/>
      <c r="G246" s="4001"/>
      <c r="H246" s="4005"/>
      <c r="I246" s="4001"/>
      <c r="J246" s="4001"/>
      <c r="K246" s="4001"/>
      <c r="L246" s="4001"/>
      <c r="M246" s="4001"/>
      <c r="N246" s="4001"/>
      <c r="O246" s="4001"/>
      <c r="P246" s="4001"/>
      <c r="Q246" s="4001"/>
      <c r="R246" s="4001"/>
      <c r="S246" s="4005"/>
      <c r="T246" s="4009"/>
      <c r="U246" s="4005"/>
      <c r="V246" s="4005"/>
      <c r="W246" s="4005"/>
      <c r="X246" s="4005"/>
      <c r="Y246" s="4005"/>
      <c r="Z246" s="4005"/>
      <c r="AA246" s="4005"/>
      <c r="AB246" s="4005"/>
      <c r="AC246" s="4005"/>
      <c r="AD246" s="4005"/>
      <c r="AE246" s="4005"/>
      <c r="AF246" s="4005"/>
      <c r="AG246" s="4005"/>
      <c r="AH246" s="4005"/>
      <c r="AI246" s="4005"/>
      <c r="AJ246" s="4005"/>
      <c r="AK246" s="4009"/>
      <c r="AL246" s="4005"/>
      <c r="AM246" s="4005"/>
      <c r="AN246" s="3970"/>
      <c r="AO246" s="3970"/>
      <c r="AP246" s="3970"/>
      <c r="AQ246" s="3970"/>
      <c r="AR246" s="3970"/>
      <c r="AS246" s="3970"/>
      <c r="AT246" s="3970"/>
      <c r="AU246" s="3970"/>
      <c r="AV246" s="3969"/>
      <c r="AW246" s="3969"/>
      <c r="AX246" s="3969"/>
      <c r="AY246" s="4005"/>
      <c r="AZ246" s="4005"/>
      <c r="BA246" s="4005"/>
      <c r="BB246" s="4005"/>
      <c r="BC246" s="4005"/>
      <c r="BD246" s="3969"/>
      <c r="BE246" s="3969"/>
      <c r="BF246" s="3969"/>
      <c r="BG246" s="3969"/>
      <c r="BH246" s="3969"/>
      <c r="BI246" s="3969"/>
      <c r="BJ246" s="3969"/>
      <c r="BK246" s="3969"/>
      <c r="BL246" s="3969"/>
      <c r="BM246" s="3969"/>
      <c r="BN246" s="3969"/>
      <c r="BO246" s="3969"/>
      <c r="BP246" s="3969"/>
      <c r="BQ246" s="3969"/>
      <c r="BR246" s="3969"/>
      <c r="BS246" s="3969"/>
      <c r="BT246" s="3969"/>
      <c r="BU246" s="3969"/>
      <c r="BV246" s="3969"/>
      <c r="BW246" s="3969"/>
      <c r="BX246" s="3969"/>
      <c r="BY246" s="3969"/>
      <c r="BZ246" s="3969"/>
      <c r="CA246" s="3969"/>
      <c r="CB246" s="3969"/>
      <c r="CC246" s="3969"/>
      <c r="CD246" s="3969"/>
      <c r="CE246" s="3969"/>
      <c r="CF246" s="3969"/>
      <c r="CG246" s="3969"/>
      <c r="CH246" s="3969"/>
      <c r="CI246" s="3969"/>
      <c r="CJ246" s="3969"/>
      <c r="CK246" s="3969"/>
      <c r="CL246" s="3969"/>
      <c r="CM246" s="3969"/>
      <c r="CN246" s="3969"/>
      <c r="CO246" s="3969"/>
      <c r="CP246" s="3969"/>
      <c r="CQ246" s="3969"/>
      <c r="CR246" s="3969"/>
      <c r="CS246" s="3969"/>
      <c r="CT246" s="3969"/>
      <c r="CU246" s="3969"/>
      <c r="CV246" s="3969"/>
      <c r="CW246" s="3969"/>
      <c r="CX246" s="3969"/>
      <c r="CY246" s="3969"/>
      <c r="CZ246" s="3969"/>
      <c r="DA246" s="3969"/>
      <c r="DB246" s="3969"/>
      <c r="DC246" s="3969"/>
      <c r="DD246" s="4001"/>
      <c r="DE246" s="4001"/>
      <c r="DF246" s="3385"/>
      <c r="DG246" s="3385"/>
      <c r="DH246" s="3385"/>
      <c r="DI246" s="3385"/>
      <c r="DJ246" s="3385"/>
      <c r="DK246" s="3385"/>
      <c r="DL246" s="3385"/>
      <c r="DM246" s="3385"/>
      <c r="DN246" s="3385"/>
    </row>
    <row r="247" spans="1:118" ht="6.75" customHeight="1">
      <c r="A247" s="4001"/>
      <c r="B247" s="4001"/>
      <c r="C247" s="4001"/>
      <c r="D247" s="4001"/>
      <c r="E247" s="4001"/>
      <c r="F247" s="4001"/>
      <c r="G247" s="4001"/>
      <c r="H247" s="4005"/>
      <c r="I247" s="4001"/>
      <c r="J247" s="4001"/>
      <c r="K247" s="4001"/>
      <c r="L247" s="4001"/>
      <c r="M247" s="4001"/>
      <c r="N247" s="4001"/>
      <c r="O247" s="4001"/>
      <c r="P247" s="4001"/>
      <c r="Q247" s="4001"/>
      <c r="R247" s="4001"/>
      <c r="S247" s="4001"/>
      <c r="T247" s="4014"/>
      <c r="U247" s="3970"/>
      <c r="V247" s="4001"/>
      <c r="W247" s="4001"/>
      <c r="X247" s="4001"/>
      <c r="Y247" s="4001"/>
      <c r="Z247" s="4001"/>
      <c r="AA247" s="4001"/>
      <c r="AB247" s="4001"/>
      <c r="AC247" s="4001"/>
      <c r="AD247" s="4001"/>
      <c r="AE247" s="4001"/>
      <c r="AF247" s="4001"/>
      <c r="AG247" s="4001"/>
      <c r="AH247" s="4001"/>
      <c r="AI247" s="4001"/>
      <c r="AJ247" s="4001"/>
      <c r="AK247" s="4015"/>
      <c r="AL247" s="4003"/>
      <c r="AM247" s="4001"/>
      <c r="AN247" s="5741" t="s">
        <v>
6785</v>
      </c>
      <c r="AO247" s="5741"/>
      <c r="AP247" s="5741"/>
      <c r="AQ247" s="5741"/>
      <c r="AR247" s="5741"/>
      <c r="AS247" s="5741"/>
      <c r="AT247" s="5741"/>
      <c r="AU247" s="5741"/>
      <c r="AV247" s="5741"/>
      <c r="AW247" s="5741"/>
      <c r="AX247" s="5741"/>
      <c r="AY247" s="5742"/>
      <c r="AZ247" s="5742"/>
      <c r="BA247" s="5742"/>
      <c r="BB247" s="3970"/>
      <c r="BC247" s="3969"/>
      <c r="BD247" s="5701" t="s">
        <v>
6786</v>
      </c>
      <c r="BE247" s="5701"/>
      <c r="BF247" s="5701"/>
      <c r="BG247" s="5701"/>
      <c r="BH247" s="5701"/>
      <c r="BI247" s="5701"/>
      <c r="BJ247" s="5701"/>
      <c r="BK247" s="5701"/>
      <c r="BL247" s="5701"/>
      <c r="BM247" s="5701"/>
      <c r="BN247" s="5701"/>
      <c r="BO247" s="5701"/>
      <c r="BP247" s="5701"/>
      <c r="BQ247" s="5701"/>
      <c r="BR247" s="5701"/>
      <c r="BS247" s="5701"/>
      <c r="BT247" s="5701"/>
      <c r="BU247" s="5701"/>
      <c r="BV247" s="5701"/>
      <c r="BW247" s="5701"/>
      <c r="BX247" s="5701"/>
      <c r="BY247" s="5701"/>
      <c r="BZ247" s="5701"/>
      <c r="CA247" s="5701"/>
      <c r="CB247" s="5701"/>
      <c r="CC247" s="5701"/>
      <c r="CD247" s="5701"/>
      <c r="CE247" s="5701"/>
      <c r="CF247" s="5701"/>
      <c r="CG247" s="5701"/>
      <c r="CH247" s="5701"/>
      <c r="CI247" s="5701"/>
      <c r="CJ247" s="5701"/>
      <c r="CK247" s="5701"/>
      <c r="CL247" s="5701"/>
      <c r="CM247" s="5701"/>
      <c r="CN247" s="5701"/>
      <c r="CO247" s="5701"/>
      <c r="CP247" s="5701"/>
      <c r="CQ247" s="5701"/>
      <c r="CR247" s="5701"/>
      <c r="CS247" s="5701"/>
      <c r="CT247" s="5701"/>
      <c r="CU247" s="5701"/>
      <c r="CV247" s="5701"/>
      <c r="CW247" s="5701"/>
      <c r="CX247" s="5701"/>
      <c r="CY247" s="5701"/>
      <c r="CZ247" s="5701"/>
      <c r="DA247" s="5701"/>
      <c r="DB247" s="5701"/>
      <c r="DC247" s="5703"/>
      <c r="DD247" s="5703"/>
      <c r="DE247" s="3969"/>
    </row>
    <row r="248" spans="1:118" ht="6.75" customHeight="1">
      <c r="A248" s="4001"/>
      <c r="B248" s="4001"/>
      <c r="C248" s="4001"/>
      <c r="D248" s="4001"/>
      <c r="E248" s="4001"/>
      <c r="F248" s="4001"/>
      <c r="G248" s="4001"/>
      <c r="H248" s="4005"/>
      <c r="I248" s="4001"/>
      <c r="J248" s="4001"/>
      <c r="K248" s="4001"/>
      <c r="L248" s="4001"/>
      <c r="M248" s="4001"/>
      <c r="N248" s="4001"/>
      <c r="O248" s="4001"/>
      <c r="P248" s="4001"/>
      <c r="Q248" s="4001"/>
      <c r="R248" s="4001"/>
      <c r="S248" s="4001"/>
      <c r="T248" s="4014"/>
      <c r="U248" s="3970"/>
      <c r="V248" s="4001"/>
      <c r="W248" s="4001"/>
      <c r="X248" s="4001"/>
      <c r="Y248" s="4001"/>
      <c r="Z248" s="4001"/>
      <c r="AA248" s="4001"/>
      <c r="AB248" s="4001"/>
      <c r="AC248" s="4001"/>
      <c r="AD248" s="4001"/>
      <c r="AE248" s="4001"/>
      <c r="AF248" s="4001"/>
      <c r="AG248" s="4001"/>
      <c r="AH248" s="4001"/>
      <c r="AI248" s="4001"/>
      <c r="AJ248" s="4005"/>
      <c r="AK248" s="4010"/>
      <c r="AL248" s="4008"/>
      <c r="AM248" s="4001"/>
      <c r="AN248" s="5741"/>
      <c r="AO248" s="5741"/>
      <c r="AP248" s="5741"/>
      <c r="AQ248" s="5741"/>
      <c r="AR248" s="5741"/>
      <c r="AS248" s="5741"/>
      <c r="AT248" s="5741"/>
      <c r="AU248" s="5741"/>
      <c r="AV248" s="5741"/>
      <c r="AW248" s="5741"/>
      <c r="AX248" s="5741"/>
      <c r="AY248" s="5742"/>
      <c r="AZ248" s="5742"/>
      <c r="BA248" s="5742"/>
      <c r="BB248" s="4012"/>
      <c r="BC248" s="3969"/>
      <c r="BD248" s="5701"/>
      <c r="BE248" s="5701"/>
      <c r="BF248" s="5701"/>
      <c r="BG248" s="5701"/>
      <c r="BH248" s="5701"/>
      <c r="BI248" s="5701"/>
      <c r="BJ248" s="5701"/>
      <c r="BK248" s="5701"/>
      <c r="BL248" s="5701"/>
      <c r="BM248" s="5701"/>
      <c r="BN248" s="5701"/>
      <c r="BO248" s="5701"/>
      <c r="BP248" s="5701"/>
      <c r="BQ248" s="5701"/>
      <c r="BR248" s="5701"/>
      <c r="BS248" s="5701"/>
      <c r="BT248" s="5701"/>
      <c r="BU248" s="5701"/>
      <c r="BV248" s="5701"/>
      <c r="BW248" s="5701"/>
      <c r="BX248" s="5701"/>
      <c r="BY248" s="5701"/>
      <c r="BZ248" s="5701"/>
      <c r="CA248" s="5701"/>
      <c r="CB248" s="5701"/>
      <c r="CC248" s="5701"/>
      <c r="CD248" s="5701"/>
      <c r="CE248" s="5701"/>
      <c r="CF248" s="5701"/>
      <c r="CG248" s="5701"/>
      <c r="CH248" s="5701"/>
      <c r="CI248" s="5701"/>
      <c r="CJ248" s="5701"/>
      <c r="CK248" s="5701"/>
      <c r="CL248" s="5701"/>
      <c r="CM248" s="5701"/>
      <c r="CN248" s="5701"/>
      <c r="CO248" s="5701"/>
      <c r="CP248" s="5701"/>
      <c r="CQ248" s="5701"/>
      <c r="CR248" s="5701"/>
      <c r="CS248" s="5701"/>
      <c r="CT248" s="5701"/>
      <c r="CU248" s="5701"/>
      <c r="CV248" s="5701"/>
      <c r="CW248" s="5701"/>
      <c r="CX248" s="5701"/>
      <c r="CY248" s="5701"/>
      <c r="CZ248" s="5701"/>
      <c r="DA248" s="5701"/>
      <c r="DB248" s="5701"/>
      <c r="DC248" s="5703"/>
      <c r="DD248" s="5703"/>
      <c r="DE248" s="3969"/>
    </row>
    <row r="249" spans="1:118" ht="6.75" customHeight="1">
      <c r="A249" s="4001"/>
      <c r="B249" s="4001"/>
      <c r="C249" s="4001"/>
      <c r="D249" s="4001"/>
      <c r="E249" s="4001"/>
      <c r="F249" s="4001"/>
      <c r="G249" s="4001"/>
      <c r="H249" s="4005"/>
      <c r="I249" s="4001"/>
      <c r="J249" s="4001"/>
      <c r="K249" s="4001"/>
      <c r="L249" s="4001"/>
      <c r="M249" s="4001"/>
      <c r="N249" s="4001"/>
      <c r="O249" s="4001"/>
      <c r="P249" s="4001"/>
      <c r="Q249" s="4001"/>
      <c r="R249" s="4001"/>
      <c r="S249" s="4005"/>
      <c r="T249" s="4009"/>
      <c r="U249" s="4005"/>
      <c r="V249" s="4005"/>
      <c r="W249" s="4005"/>
      <c r="X249" s="4005"/>
      <c r="Y249" s="4005"/>
      <c r="Z249" s="4005"/>
      <c r="AA249" s="4005"/>
      <c r="AB249" s="4005"/>
      <c r="AC249" s="4005"/>
      <c r="AD249" s="4005"/>
      <c r="AE249" s="4005"/>
      <c r="AF249" s="4005"/>
      <c r="AG249" s="4005"/>
      <c r="AH249" s="4005"/>
      <c r="AI249" s="4005"/>
      <c r="AJ249" s="4005"/>
      <c r="AK249" s="4009"/>
      <c r="AL249" s="4005"/>
      <c r="AM249" s="4005"/>
      <c r="AN249" s="3970"/>
      <c r="AO249" s="3970"/>
      <c r="AP249" s="3970"/>
      <c r="AQ249" s="3970"/>
      <c r="AR249" s="3970"/>
      <c r="AS249" s="3970"/>
      <c r="AT249" s="3970"/>
      <c r="AU249" s="3970"/>
      <c r="AV249" s="3969"/>
      <c r="AW249" s="3969"/>
      <c r="AX249" s="3969"/>
      <c r="AY249" s="4005"/>
      <c r="AZ249" s="4005"/>
      <c r="BA249" s="4005"/>
      <c r="BB249" s="4005"/>
      <c r="BC249" s="4005"/>
      <c r="BD249" s="3969"/>
      <c r="BE249" s="3969"/>
      <c r="BF249" s="3969"/>
      <c r="BG249" s="3969"/>
      <c r="BH249" s="3969"/>
      <c r="BI249" s="3969"/>
      <c r="BJ249" s="3969"/>
      <c r="BK249" s="3969"/>
      <c r="BL249" s="3969"/>
      <c r="BM249" s="3969"/>
      <c r="BN249" s="3969"/>
      <c r="BO249" s="3969"/>
      <c r="BP249" s="3969"/>
      <c r="BQ249" s="3969"/>
      <c r="BR249" s="3969"/>
      <c r="BS249" s="3969"/>
      <c r="BT249" s="3969"/>
      <c r="BU249" s="3969"/>
      <c r="BV249" s="3969"/>
      <c r="BW249" s="3969"/>
      <c r="BX249" s="3969"/>
      <c r="BY249" s="3969"/>
      <c r="BZ249" s="3969"/>
      <c r="CA249" s="3969"/>
      <c r="CB249" s="3969"/>
      <c r="CC249" s="3969"/>
      <c r="CD249" s="3969"/>
      <c r="CE249" s="3969"/>
      <c r="CF249" s="3969"/>
      <c r="CG249" s="3969"/>
      <c r="CH249" s="3969"/>
      <c r="CI249" s="3969"/>
      <c r="CJ249" s="3969"/>
      <c r="CK249" s="3969"/>
      <c r="CL249" s="3969"/>
      <c r="CM249" s="3969"/>
      <c r="CN249" s="3969"/>
      <c r="CO249" s="3969"/>
      <c r="CP249" s="3969"/>
      <c r="CQ249" s="3969"/>
      <c r="CR249" s="3969"/>
      <c r="CS249" s="3969"/>
      <c r="CT249" s="3969"/>
      <c r="CU249" s="3969"/>
      <c r="CV249" s="3969"/>
      <c r="CW249" s="3969"/>
      <c r="CX249" s="3969"/>
      <c r="CY249" s="3969"/>
      <c r="CZ249" s="3969"/>
      <c r="DA249" s="3969"/>
      <c r="DB249" s="3969"/>
      <c r="DC249" s="3969"/>
      <c r="DD249" s="3969"/>
      <c r="DE249" s="3969"/>
      <c r="DF249" s="3385"/>
      <c r="DG249" s="3385"/>
      <c r="DH249" s="3385"/>
      <c r="DI249" s="3385"/>
      <c r="DJ249" s="3385"/>
      <c r="DK249" s="3385"/>
      <c r="DL249" s="3385"/>
      <c r="DM249" s="3385"/>
      <c r="DN249" s="3385"/>
    </row>
    <row r="250" spans="1:118" ht="6.75" customHeight="1">
      <c r="A250" s="4001"/>
      <c r="B250" s="4001"/>
      <c r="C250" s="4001"/>
      <c r="D250" s="4001"/>
      <c r="E250" s="4001"/>
      <c r="F250" s="4001"/>
      <c r="G250" s="4001"/>
      <c r="H250" s="4005"/>
      <c r="I250" s="4001"/>
      <c r="J250" s="4001"/>
      <c r="K250" s="4001"/>
      <c r="L250" s="4001"/>
      <c r="M250" s="4001"/>
      <c r="N250" s="4001"/>
      <c r="O250" s="4001"/>
      <c r="P250" s="4001"/>
      <c r="Q250" s="4001"/>
      <c r="R250" s="4001"/>
      <c r="S250" s="4005"/>
      <c r="T250" s="4009"/>
      <c r="U250" s="4005"/>
      <c r="V250" s="4005"/>
      <c r="W250" s="4005"/>
      <c r="X250" s="4005"/>
      <c r="Y250" s="4005"/>
      <c r="Z250" s="4005"/>
      <c r="AA250" s="4005"/>
      <c r="AB250" s="4005"/>
      <c r="AC250" s="4005"/>
      <c r="AD250" s="4005"/>
      <c r="AE250" s="4005"/>
      <c r="AF250" s="4005"/>
      <c r="AG250" s="4005"/>
      <c r="AH250" s="4005"/>
      <c r="AI250" s="4005"/>
      <c r="AJ250" s="4005"/>
      <c r="AK250" s="4009"/>
      <c r="AL250" s="4005"/>
      <c r="AM250" s="4005"/>
      <c r="AN250" s="3970"/>
      <c r="AO250" s="3970"/>
      <c r="AP250" s="3970"/>
      <c r="AQ250" s="3970"/>
      <c r="AR250" s="3970"/>
      <c r="AS250" s="3970"/>
      <c r="AT250" s="3970"/>
      <c r="AU250" s="3970"/>
      <c r="AV250" s="3969"/>
      <c r="AW250" s="3969"/>
      <c r="AX250" s="3969"/>
      <c r="AY250" s="4005"/>
      <c r="AZ250" s="4005"/>
      <c r="BA250" s="4005"/>
      <c r="BB250" s="4005"/>
      <c r="BC250" s="4005"/>
      <c r="BD250" s="5701" t="s">
        <v>
6787</v>
      </c>
      <c r="BE250" s="5701"/>
      <c r="BF250" s="5701"/>
      <c r="BG250" s="5701"/>
      <c r="BH250" s="5701"/>
      <c r="BI250" s="5701"/>
      <c r="BJ250" s="5701"/>
      <c r="BK250" s="5701"/>
      <c r="BL250" s="5701"/>
      <c r="BM250" s="5701"/>
      <c r="BN250" s="5701"/>
      <c r="BO250" s="5701"/>
      <c r="BP250" s="5701"/>
      <c r="BQ250" s="5701"/>
      <c r="BR250" s="5701"/>
      <c r="BS250" s="5701"/>
      <c r="BT250" s="5701"/>
      <c r="BU250" s="5701"/>
      <c r="BV250" s="5701"/>
      <c r="BW250" s="5701"/>
      <c r="BX250" s="5701"/>
      <c r="BY250" s="5701"/>
      <c r="BZ250" s="5701"/>
      <c r="CA250" s="5701"/>
      <c r="CB250" s="5701"/>
      <c r="CC250" s="5701"/>
      <c r="CD250" s="5701"/>
      <c r="CE250" s="5701"/>
      <c r="CF250" s="5701"/>
      <c r="CG250" s="5701"/>
      <c r="CH250" s="5701"/>
      <c r="CI250" s="5701"/>
      <c r="CJ250" s="5701"/>
      <c r="CK250" s="5701"/>
      <c r="CL250" s="5701"/>
      <c r="CM250" s="5701"/>
      <c r="CN250" s="5701"/>
      <c r="CO250" s="5701"/>
      <c r="CP250" s="5701"/>
      <c r="CQ250" s="5701"/>
      <c r="CR250" s="5701"/>
      <c r="CS250" s="5701"/>
      <c r="CT250" s="5701"/>
      <c r="CU250" s="5701"/>
      <c r="CV250" s="5701"/>
      <c r="CW250" s="5701"/>
      <c r="CX250" s="5701"/>
      <c r="CY250" s="5701"/>
      <c r="CZ250" s="5701"/>
      <c r="DA250" s="5701"/>
      <c r="DB250" s="5701"/>
      <c r="DC250" s="3969"/>
      <c r="DD250" s="3969"/>
      <c r="DE250" s="3969"/>
    </row>
    <row r="251" spans="1:118" ht="6.75" customHeight="1">
      <c r="A251" s="4001"/>
      <c r="B251" s="4001"/>
      <c r="C251" s="4001"/>
      <c r="D251" s="4001"/>
      <c r="E251" s="4001"/>
      <c r="F251" s="4001"/>
      <c r="G251" s="4001"/>
      <c r="H251" s="4005"/>
      <c r="I251" s="4001"/>
      <c r="J251" s="4001"/>
      <c r="K251" s="4001"/>
      <c r="L251" s="4001"/>
      <c r="M251" s="4001"/>
      <c r="N251" s="4001"/>
      <c r="O251" s="4001"/>
      <c r="P251" s="4001"/>
      <c r="Q251" s="4001"/>
      <c r="R251" s="4001"/>
      <c r="S251" s="4005"/>
      <c r="T251" s="4009"/>
      <c r="U251" s="4005"/>
      <c r="V251" s="4005"/>
      <c r="W251" s="4005"/>
      <c r="X251" s="4005"/>
      <c r="Y251" s="4005"/>
      <c r="Z251" s="4005"/>
      <c r="AA251" s="4005"/>
      <c r="AB251" s="4005"/>
      <c r="AC251" s="4005"/>
      <c r="AD251" s="4005"/>
      <c r="AE251" s="4005"/>
      <c r="AF251" s="4005"/>
      <c r="AG251" s="4005"/>
      <c r="AH251" s="4005"/>
      <c r="AI251" s="4005"/>
      <c r="AJ251" s="4005"/>
      <c r="AK251" s="4009"/>
      <c r="AL251" s="4005"/>
      <c r="AM251" s="4005"/>
      <c r="AN251" s="3970"/>
      <c r="AO251" s="3970"/>
      <c r="AP251" s="3970"/>
      <c r="AQ251" s="3970"/>
      <c r="AR251" s="3970"/>
      <c r="AS251" s="3970"/>
      <c r="AT251" s="3970"/>
      <c r="AU251" s="3970"/>
      <c r="AV251" s="3969"/>
      <c r="AW251" s="3969"/>
      <c r="AX251" s="3969"/>
      <c r="AY251" s="4005"/>
      <c r="AZ251" s="4005"/>
      <c r="BA251" s="4005"/>
      <c r="BB251" s="4005"/>
      <c r="BC251" s="4005"/>
      <c r="BD251" s="5701"/>
      <c r="BE251" s="5701"/>
      <c r="BF251" s="5701"/>
      <c r="BG251" s="5701"/>
      <c r="BH251" s="5701"/>
      <c r="BI251" s="5701"/>
      <c r="BJ251" s="5701"/>
      <c r="BK251" s="5701"/>
      <c r="BL251" s="5701"/>
      <c r="BM251" s="5701"/>
      <c r="BN251" s="5701"/>
      <c r="BO251" s="5701"/>
      <c r="BP251" s="5701"/>
      <c r="BQ251" s="5701"/>
      <c r="BR251" s="5701"/>
      <c r="BS251" s="5701"/>
      <c r="BT251" s="5701"/>
      <c r="BU251" s="5701"/>
      <c r="BV251" s="5701"/>
      <c r="BW251" s="5701"/>
      <c r="BX251" s="5701"/>
      <c r="BY251" s="5701"/>
      <c r="BZ251" s="5701"/>
      <c r="CA251" s="5701"/>
      <c r="CB251" s="5701"/>
      <c r="CC251" s="5701"/>
      <c r="CD251" s="5701"/>
      <c r="CE251" s="5701"/>
      <c r="CF251" s="5701"/>
      <c r="CG251" s="5701"/>
      <c r="CH251" s="5701"/>
      <c r="CI251" s="5701"/>
      <c r="CJ251" s="5701"/>
      <c r="CK251" s="5701"/>
      <c r="CL251" s="5701"/>
      <c r="CM251" s="5701"/>
      <c r="CN251" s="5701"/>
      <c r="CO251" s="5701"/>
      <c r="CP251" s="5701"/>
      <c r="CQ251" s="5701"/>
      <c r="CR251" s="5701"/>
      <c r="CS251" s="5701"/>
      <c r="CT251" s="5701"/>
      <c r="CU251" s="5701"/>
      <c r="CV251" s="5701"/>
      <c r="CW251" s="5701"/>
      <c r="CX251" s="5701"/>
      <c r="CY251" s="5701"/>
      <c r="CZ251" s="5701"/>
      <c r="DA251" s="5701"/>
      <c r="DB251" s="5701"/>
      <c r="DC251" s="3969"/>
      <c r="DD251" s="3969"/>
      <c r="DE251" s="3969"/>
    </row>
    <row r="252" spans="1:118" ht="6.75" customHeight="1">
      <c r="A252" s="4001"/>
      <c r="B252" s="4001"/>
      <c r="C252" s="4001"/>
      <c r="D252" s="4001"/>
      <c r="E252" s="4001"/>
      <c r="F252" s="4001"/>
      <c r="G252" s="4001"/>
      <c r="H252" s="4005"/>
      <c r="I252" s="4001"/>
      <c r="J252" s="4001"/>
      <c r="K252" s="4001"/>
      <c r="L252" s="4001"/>
      <c r="M252" s="4001"/>
      <c r="N252" s="4001"/>
      <c r="O252" s="4001"/>
      <c r="P252" s="4001"/>
      <c r="Q252" s="4001"/>
      <c r="R252" s="4001"/>
      <c r="S252" s="4005"/>
      <c r="T252" s="4009"/>
      <c r="U252" s="4005"/>
      <c r="V252" s="4005"/>
      <c r="W252" s="4005"/>
      <c r="X252" s="4005"/>
      <c r="Y252" s="4005"/>
      <c r="Z252" s="4005"/>
      <c r="AA252" s="4005"/>
      <c r="AB252" s="4005"/>
      <c r="AC252" s="4005"/>
      <c r="AD252" s="4005"/>
      <c r="AE252" s="4005"/>
      <c r="AF252" s="4005"/>
      <c r="AG252" s="4005"/>
      <c r="AH252" s="4005"/>
      <c r="AI252" s="4005"/>
      <c r="AJ252" s="4005"/>
      <c r="AK252" s="4009"/>
      <c r="AL252" s="4005"/>
      <c r="AM252" s="4005"/>
      <c r="AN252" s="3970"/>
      <c r="AO252" s="3970"/>
      <c r="AP252" s="3970"/>
      <c r="AQ252" s="3970"/>
      <c r="AR252" s="3970"/>
      <c r="AS252" s="3970"/>
      <c r="AT252" s="3970"/>
      <c r="AU252" s="3970"/>
      <c r="AV252" s="3969"/>
      <c r="AW252" s="3969"/>
      <c r="AX252" s="3969"/>
      <c r="AY252" s="4005"/>
      <c r="AZ252" s="4005"/>
      <c r="BA252" s="4005"/>
      <c r="BB252" s="4005"/>
      <c r="BC252" s="4005"/>
      <c r="BD252" s="3969"/>
      <c r="BE252" s="3969"/>
      <c r="BF252" s="3969"/>
      <c r="BG252" s="3969"/>
      <c r="BH252" s="3969"/>
      <c r="BI252" s="3969"/>
      <c r="BJ252" s="3969"/>
      <c r="BK252" s="3969"/>
      <c r="BL252" s="3969"/>
      <c r="BM252" s="3969"/>
      <c r="BN252" s="3969"/>
      <c r="BO252" s="3969"/>
      <c r="BP252" s="3969"/>
      <c r="BQ252" s="3969"/>
      <c r="BR252" s="3969"/>
      <c r="BS252" s="3969"/>
      <c r="BT252" s="3969"/>
      <c r="BU252" s="3969"/>
      <c r="BV252" s="3969"/>
      <c r="BW252" s="3969"/>
      <c r="BX252" s="3969"/>
      <c r="BY252" s="3969"/>
      <c r="BZ252" s="3969"/>
      <c r="CA252" s="3969"/>
      <c r="CB252" s="3969"/>
      <c r="CC252" s="3969"/>
      <c r="CD252" s="3969"/>
      <c r="CE252" s="3969"/>
      <c r="CF252" s="3969"/>
      <c r="CG252" s="3969"/>
      <c r="CH252" s="3969"/>
      <c r="CI252" s="3969"/>
      <c r="CJ252" s="3969"/>
      <c r="CK252" s="3969"/>
      <c r="CL252" s="3969"/>
      <c r="CM252" s="3969"/>
      <c r="CN252" s="3969"/>
      <c r="CO252" s="3969"/>
      <c r="CP252" s="3969"/>
      <c r="CQ252" s="3969"/>
      <c r="CR252" s="3969"/>
      <c r="CS252" s="3969"/>
      <c r="CT252" s="3969"/>
      <c r="CU252" s="3969"/>
      <c r="CV252" s="3969"/>
      <c r="CW252" s="3969"/>
      <c r="CX252" s="3969"/>
      <c r="CY252" s="3969"/>
      <c r="CZ252" s="3969"/>
      <c r="DA252" s="3969"/>
      <c r="DB252" s="3969"/>
      <c r="DC252" s="3969"/>
      <c r="DD252" s="3969"/>
      <c r="DE252" s="3969"/>
      <c r="DF252" s="3385"/>
      <c r="DG252" s="3385"/>
      <c r="DH252" s="3385"/>
      <c r="DI252" s="3385"/>
      <c r="DJ252" s="3385"/>
      <c r="DK252" s="3385"/>
      <c r="DL252" s="3385"/>
      <c r="DM252" s="3385"/>
      <c r="DN252" s="3385"/>
    </row>
    <row r="253" spans="1:118" ht="6.75" customHeight="1">
      <c r="A253" s="4001"/>
      <c r="B253" s="4001"/>
      <c r="C253" s="4001"/>
      <c r="D253" s="4001"/>
      <c r="E253" s="4001"/>
      <c r="F253" s="4001"/>
      <c r="G253" s="4001"/>
      <c r="H253" s="4005"/>
      <c r="I253" s="4001"/>
      <c r="J253" s="4001"/>
      <c r="K253" s="4001"/>
      <c r="L253" s="4001"/>
      <c r="M253" s="4001"/>
      <c r="N253" s="4001"/>
      <c r="O253" s="4001"/>
      <c r="P253" s="4001"/>
      <c r="Q253" s="4001"/>
      <c r="R253" s="4001"/>
      <c r="S253" s="4005"/>
      <c r="T253" s="4009"/>
      <c r="U253" s="4005"/>
      <c r="V253" s="4005"/>
      <c r="W253" s="4005"/>
      <c r="X253" s="4005"/>
      <c r="Y253" s="4005"/>
      <c r="Z253" s="4005"/>
      <c r="AA253" s="4005"/>
      <c r="AB253" s="4005"/>
      <c r="AC253" s="4005"/>
      <c r="AD253" s="4005"/>
      <c r="AE253" s="4005"/>
      <c r="AF253" s="4005"/>
      <c r="AG253" s="4005"/>
      <c r="AH253" s="4005"/>
      <c r="AI253" s="4005"/>
      <c r="AJ253" s="4005"/>
      <c r="AK253" s="4009"/>
      <c r="AL253" s="4005"/>
      <c r="AM253" s="3970"/>
      <c r="AN253" s="5740" t="s">
        <v>
6788</v>
      </c>
      <c r="AO253" s="5740"/>
      <c r="AP253" s="5740"/>
      <c r="AQ253" s="5740"/>
      <c r="AR253" s="5740"/>
      <c r="AS253" s="5740"/>
      <c r="AT253" s="5740"/>
      <c r="AU253" s="5740"/>
      <c r="AV253" s="5740"/>
      <c r="AW253" s="5740"/>
      <c r="AX253" s="5740"/>
      <c r="AY253" s="5740"/>
      <c r="AZ253" s="3970"/>
      <c r="BA253" s="3970"/>
      <c r="BB253" s="3970"/>
      <c r="BC253" s="3970"/>
      <c r="BD253" s="5700" t="s">
        <v>
6789</v>
      </c>
      <c r="BE253" s="5700"/>
      <c r="BF253" s="5700"/>
      <c r="BG253" s="5700"/>
      <c r="BH253" s="5700"/>
      <c r="BI253" s="5700"/>
      <c r="BJ253" s="5700"/>
      <c r="BK253" s="5700"/>
      <c r="BL253" s="5700"/>
      <c r="BM253" s="5700"/>
      <c r="BN253" s="5700"/>
      <c r="BO253" s="5700"/>
      <c r="BP253" s="5700"/>
      <c r="BQ253" s="5700"/>
      <c r="BR253" s="5700"/>
      <c r="BS253" s="5700"/>
      <c r="BT253" s="5700"/>
      <c r="BU253" s="5700"/>
      <c r="BV253" s="5700"/>
      <c r="BW253" s="5700"/>
      <c r="BX253" s="5700"/>
      <c r="BY253" s="5700"/>
      <c r="BZ253" s="5700"/>
      <c r="CA253" s="5700"/>
      <c r="CB253" s="5700"/>
      <c r="CC253" s="5700"/>
      <c r="CD253" s="5700"/>
      <c r="CE253" s="5700"/>
      <c r="CF253" s="5700"/>
      <c r="CG253" s="5700"/>
      <c r="CH253" s="5700"/>
      <c r="CI253" s="5700"/>
      <c r="CJ253" s="5700"/>
      <c r="CK253" s="5700"/>
      <c r="CL253" s="5700"/>
      <c r="CM253" s="5700"/>
      <c r="CN253" s="5700"/>
      <c r="CO253" s="5700"/>
      <c r="CP253" s="5700"/>
      <c r="CQ253" s="5700"/>
      <c r="CR253" s="5700"/>
      <c r="CS253" s="5700"/>
      <c r="CT253" s="5700"/>
      <c r="CU253" s="5700"/>
      <c r="CV253" s="5700"/>
      <c r="CW253" s="5700"/>
      <c r="CX253" s="5700"/>
      <c r="CY253" s="5700"/>
      <c r="CZ253" s="5700"/>
      <c r="DA253" s="5700"/>
      <c r="DB253" s="5700"/>
      <c r="DC253" s="5700"/>
      <c r="DD253" s="5700"/>
      <c r="DE253" s="3969"/>
      <c r="DF253" s="3385"/>
      <c r="DG253" s="3385"/>
      <c r="DH253" s="3385"/>
      <c r="DI253" s="3385"/>
      <c r="DJ253" s="3385"/>
      <c r="DK253" s="3385"/>
      <c r="DL253" s="3385"/>
      <c r="DM253" s="3385"/>
      <c r="DN253" s="3385"/>
    </row>
    <row r="254" spans="1:118" ht="6.75" customHeight="1">
      <c r="A254" s="4001"/>
      <c r="B254" s="4001"/>
      <c r="C254" s="4001"/>
      <c r="D254" s="4001"/>
      <c r="E254" s="4001"/>
      <c r="F254" s="4001"/>
      <c r="G254" s="4001"/>
      <c r="H254" s="4005"/>
      <c r="I254" s="4001"/>
      <c r="J254" s="4001"/>
      <c r="K254" s="4001"/>
      <c r="L254" s="4001"/>
      <c r="M254" s="4001"/>
      <c r="N254" s="4001"/>
      <c r="O254" s="4001"/>
      <c r="P254" s="4001"/>
      <c r="Q254" s="4001"/>
      <c r="R254" s="4001"/>
      <c r="S254" s="4005"/>
      <c r="T254" s="4009"/>
      <c r="U254" s="4005"/>
      <c r="V254" s="4005"/>
      <c r="W254" s="4005"/>
      <c r="X254" s="4005"/>
      <c r="Y254" s="4005"/>
      <c r="Z254" s="4005"/>
      <c r="AA254" s="4005"/>
      <c r="AB254" s="4005"/>
      <c r="AC254" s="4005"/>
      <c r="AD254" s="4005"/>
      <c r="AE254" s="4005"/>
      <c r="AF254" s="4005"/>
      <c r="AG254" s="4005"/>
      <c r="AH254" s="4005"/>
      <c r="AI254" s="4005"/>
      <c r="AJ254" s="4005"/>
      <c r="AK254" s="4010"/>
      <c r="AL254" s="4008"/>
      <c r="AM254" s="3970"/>
      <c r="AN254" s="5740"/>
      <c r="AO254" s="5740"/>
      <c r="AP254" s="5740"/>
      <c r="AQ254" s="5740"/>
      <c r="AR254" s="5740"/>
      <c r="AS254" s="5740"/>
      <c r="AT254" s="5740"/>
      <c r="AU254" s="5740"/>
      <c r="AV254" s="5740"/>
      <c r="AW254" s="5740"/>
      <c r="AX254" s="5740"/>
      <c r="AY254" s="5740"/>
      <c r="AZ254" s="4012"/>
      <c r="BA254" s="4012"/>
      <c r="BB254" s="4012"/>
      <c r="BC254" s="3970"/>
      <c r="BD254" s="5700"/>
      <c r="BE254" s="5700"/>
      <c r="BF254" s="5700"/>
      <c r="BG254" s="5700"/>
      <c r="BH254" s="5700"/>
      <c r="BI254" s="5700"/>
      <c r="BJ254" s="5700"/>
      <c r="BK254" s="5700"/>
      <c r="BL254" s="5700"/>
      <c r="BM254" s="5700"/>
      <c r="BN254" s="5700"/>
      <c r="BO254" s="5700"/>
      <c r="BP254" s="5700"/>
      <c r="BQ254" s="5700"/>
      <c r="BR254" s="5700"/>
      <c r="BS254" s="5700"/>
      <c r="BT254" s="5700"/>
      <c r="BU254" s="5700"/>
      <c r="BV254" s="5700"/>
      <c r="BW254" s="5700"/>
      <c r="BX254" s="5700"/>
      <c r="BY254" s="5700"/>
      <c r="BZ254" s="5700"/>
      <c r="CA254" s="5700"/>
      <c r="CB254" s="5700"/>
      <c r="CC254" s="5700"/>
      <c r="CD254" s="5700"/>
      <c r="CE254" s="5700"/>
      <c r="CF254" s="5700"/>
      <c r="CG254" s="5700"/>
      <c r="CH254" s="5700"/>
      <c r="CI254" s="5700"/>
      <c r="CJ254" s="5700"/>
      <c r="CK254" s="5700"/>
      <c r="CL254" s="5700"/>
      <c r="CM254" s="5700"/>
      <c r="CN254" s="5700"/>
      <c r="CO254" s="5700"/>
      <c r="CP254" s="5700"/>
      <c r="CQ254" s="5700"/>
      <c r="CR254" s="5700"/>
      <c r="CS254" s="5700"/>
      <c r="CT254" s="5700"/>
      <c r="CU254" s="5700"/>
      <c r="CV254" s="5700"/>
      <c r="CW254" s="5700"/>
      <c r="CX254" s="5700"/>
      <c r="CY254" s="5700"/>
      <c r="CZ254" s="5700"/>
      <c r="DA254" s="5700"/>
      <c r="DB254" s="5700"/>
      <c r="DC254" s="5700"/>
      <c r="DD254" s="5700"/>
      <c r="DE254" s="3969"/>
      <c r="DF254" s="3385"/>
      <c r="DG254" s="3385"/>
      <c r="DH254" s="3385"/>
      <c r="DI254" s="3385"/>
      <c r="DJ254" s="3385"/>
      <c r="DK254" s="3385"/>
      <c r="DL254" s="3385"/>
      <c r="DM254" s="3385"/>
      <c r="DN254" s="3385"/>
    </row>
    <row r="255" spans="1:118" ht="6.75" customHeight="1">
      <c r="A255" s="4001"/>
      <c r="B255" s="4001"/>
      <c r="C255" s="4001"/>
      <c r="D255" s="4001"/>
      <c r="E255" s="4001"/>
      <c r="F255" s="4001"/>
      <c r="G255" s="4001"/>
      <c r="H255" s="4005"/>
      <c r="I255" s="4001"/>
      <c r="J255" s="4001"/>
      <c r="K255" s="4001"/>
      <c r="L255" s="4001"/>
      <c r="M255" s="4001"/>
      <c r="N255" s="4001"/>
      <c r="O255" s="4001"/>
      <c r="P255" s="4001"/>
      <c r="Q255" s="4001"/>
      <c r="R255" s="4001"/>
      <c r="S255" s="4005"/>
      <c r="T255" s="4009"/>
      <c r="U255" s="4005"/>
      <c r="V255" s="4005"/>
      <c r="W255" s="4005"/>
      <c r="X255" s="4005"/>
      <c r="Y255" s="4005"/>
      <c r="Z255" s="4005"/>
      <c r="AA255" s="4005"/>
      <c r="AB255" s="4005"/>
      <c r="AC255" s="4005"/>
      <c r="AD255" s="4005"/>
      <c r="AE255" s="4005"/>
      <c r="AF255" s="4005"/>
      <c r="AG255" s="4005"/>
      <c r="AH255" s="4005"/>
      <c r="AI255" s="4005"/>
      <c r="AJ255" s="4005"/>
      <c r="AK255" s="4009"/>
      <c r="AL255" s="4005"/>
      <c r="AM255" s="3970"/>
      <c r="AN255" s="5740"/>
      <c r="AO255" s="5740"/>
      <c r="AP255" s="5740"/>
      <c r="AQ255" s="5740"/>
      <c r="AR255" s="5740"/>
      <c r="AS255" s="5740"/>
      <c r="AT255" s="5740"/>
      <c r="AU255" s="5740"/>
      <c r="AV255" s="5740"/>
      <c r="AW255" s="5740"/>
      <c r="AX255" s="5740"/>
      <c r="AY255" s="5740"/>
      <c r="AZ255" s="4077"/>
      <c r="BA255" s="4077"/>
      <c r="BB255" s="3970"/>
      <c r="BC255" s="3970"/>
      <c r="BD255" s="5700" t="s">
        <v>
6790</v>
      </c>
      <c r="BE255" s="5700"/>
      <c r="BF255" s="5700"/>
      <c r="BG255" s="5700"/>
      <c r="BH255" s="5700"/>
      <c r="BI255" s="5700"/>
      <c r="BJ255" s="5700"/>
      <c r="BK255" s="5700"/>
      <c r="BL255" s="5700"/>
      <c r="BM255" s="5700"/>
      <c r="BN255" s="5700"/>
      <c r="BO255" s="5700"/>
      <c r="BP255" s="5700"/>
      <c r="BQ255" s="5700"/>
      <c r="BR255" s="5700"/>
      <c r="BS255" s="5700"/>
      <c r="BT255" s="5700"/>
      <c r="BU255" s="5700"/>
      <c r="BV255" s="5700"/>
      <c r="BW255" s="5700"/>
      <c r="BX255" s="5700"/>
      <c r="BY255" s="5700"/>
      <c r="BZ255" s="5700"/>
      <c r="CA255" s="5700"/>
      <c r="CB255" s="5700"/>
      <c r="CC255" s="5700"/>
      <c r="CD255" s="5700"/>
      <c r="CE255" s="5700"/>
      <c r="CF255" s="5700"/>
      <c r="CG255" s="5700"/>
      <c r="CH255" s="5700"/>
      <c r="CI255" s="5700"/>
      <c r="CJ255" s="5700"/>
      <c r="CK255" s="5700"/>
      <c r="CL255" s="5700"/>
      <c r="CM255" s="5700"/>
      <c r="CN255" s="5700"/>
      <c r="CO255" s="5700"/>
      <c r="CP255" s="5700"/>
      <c r="CQ255" s="5700"/>
      <c r="CR255" s="5700"/>
      <c r="CS255" s="5700"/>
      <c r="CT255" s="5700"/>
      <c r="CU255" s="5700"/>
      <c r="CV255" s="5700"/>
      <c r="CW255" s="5700"/>
      <c r="CX255" s="5700"/>
      <c r="CY255" s="5700"/>
      <c r="CZ255" s="5700"/>
      <c r="DA255" s="5700"/>
      <c r="DB255" s="5700"/>
      <c r="DC255" s="5700"/>
      <c r="DD255" s="5700"/>
      <c r="DE255" s="3969"/>
      <c r="DF255" s="3385"/>
      <c r="DG255" s="3385"/>
      <c r="DH255" s="3385"/>
      <c r="DI255" s="3385"/>
      <c r="DJ255" s="3385"/>
      <c r="DK255" s="3385"/>
      <c r="DL255" s="3385"/>
      <c r="DM255" s="3385"/>
      <c r="DN255" s="3385"/>
    </row>
    <row r="256" spans="1:118" ht="6.75" customHeight="1">
      <c r="A256" s="4001"/>
      <c r="B256" s="4001"/>
      <c r="C256" s="4001"/>
      <c r="D256" s="4001"/>
      <c r="E256" s="4001"/>
      <c r="F256" s="4001"/>
      <c r="G256" s="4001"/>
      <c r="H256" s="4005"/>
      <c r="I256" s="4001"/>
      <c r="J256" s="4001"/>
      <c r="K256" s="4001"/>
      <c r="L256" s="4001"/>
      <c r="M256" s="4001"/>
      <c r="N256" s="4001"/>
      <c r="O256" s="4001"/>
      <c r="P256" s="4001"/>
      <c r="Q256" s="4001"/>
      <c r="R256" s="4001"/>
      <c r="S256" s="4005"/>
      <c r="T256" s="4009"/>
      <c r="U256" s="4005"/>
      <c r="V256" s="4005"/>
      <c r="W256" s="4005"/>
      <c r="X256" s="4005"/>
      <c r="Y256" s="4005"/>
      <c r="Z256" s="4005"/>
      <c r="AA256" s="4005"/>
      <c r="AB256" s="4005"/>
      <c r="AC256" s="4005"/>
      <c r="AD256" s="4005"/>
      <c r="AE256" s="4005"/>
      <c r="AF256" s="4005"/>
      <c r="AG256" s="4005"/>
      <c r="AH256" s="4005"/>
      <c r="AI256" s="4005"/>
      <c r="AJ256" s="4005"/>
      <c r="AK256" s="4009"/>
      <c r="AL256" s="4005"/>
      <c r="AM256" s="3970"/>
      <c r="AN256" s="5740"/>
      <c r="AO256" s="5740"/>
      <c r="AP256" s="5740"/>
      <c r="AQ256" s="5740"/>
      <c r="AR256" s="5740"/>
      <c r="AS256" s="5740"/>
      <c r="AT256" s="5740"/>
      <c r="AU256" s="5740"/>
      <c r="AV256" s="5740"/>
      <c r="AW256" s="5740"/>
      <c r="AX256" s="5740"/>
      <c r="AY256" s="5740"/>
      <c r="AZ256" s="4078"/>
      <c r="BA256" s="4078"/>
      <c r="BB256" s="3970"/>
      <c r="BC256" s="3970"/>
      <c r="BD256" s="5700"/>
      <c r="BE256" s="5700"/>
      <c r="BF256" s="5700"/>
      <c r="BG256" s="5700"/>
      <c r="BH256" s="5700"/>
      <c r="BI256" s="5700"/>
      <c r="BJ256" s="5700"/>
      <c r="BK256" s="5700"/>
      <c r="BL256" s="5700"/>
      <c r="BM256" s="5700"/>
      <c r="BN256" s="5700"/>
      <c r="BO256" s="5700"/>
      <c r="BP256" s="5700"/>
      <c r="BQ256" s="5700"/>
      <c r="BR256" s="5700"/>
      <c r="BS256" s="5700"/>
      <c r="BT256" s="5700"/>
      <c r="BU256" s="5700"/>
      <c r="BV256" s="5700"/>
      <c r="BW256" s="5700"/>
      <c r="BX256" s="5700"/>
      <c r="BY256" s="5700"/>
      <c r="BZ256" s="5700"/>
      <c r="CA256" s="5700"/>
      <c r="CB256" s="5700"/>
      <c r="CC256" s="5700"/>
      <c r="CD256" s="5700"/>
      <c r="CE256" s="5700"/>
      <c r="CF256" s="5700"/>
      <c r="CG256" s="5700"/>
      <c r="CH256" s="5700"/>
      <c r="CI256" s="5700"/>
      <c r="CJ256" s="5700"/>
      <c r="CK256" s="5700"/>
      <c r="CL256" s="5700"/>
      <c r="CM256" s="5700"/>
      <c r="CN256" s="5700"/>
      <c r="CO256" s="5700"/>
      <c r="CP256" s="5700"/>
      <c r="CQ256" s="5700"/>
      <c r="CR256" s="5700"/>
      <c r="CS256" s="5700"/>
      <c r="CT256" s="5700"/>
      <c r="CU256" s="5700"/>
      <c r="CV256" s="5700"/>
      <c r="CW256" s="5700"/>
      <c r="CX256" s="5700"/>
      <c r="CY256" s="5700"/>
      <c r="CZ256" s="5700"/>
      <c r="DA256" s="5700"/>
      <c r="DB256" s="5700"/>
      <c r="DC256" s="5700"/>
      <c r="DD256" s="5700"/>
      <c r="DE256" s="3969"/>
      <c r="DF256" s="3385"/>
      <c r="DG256" s="3385"/>
      <c r="DH256" s="3385"/>
      <c r="DI256" s="3385"/>
      <c r="DJ256" s="3385"/>
      <c r="DK256" s="3385"/>
      <c r="DL256" s="3385"/>
      <c r="DM256" s="3385"/>
      <c r="DN256" s="3385"/>
    </row>
    <row r="257" spans="1:118" ht="6.75" customHeight="1">
      <c r="A257" s="4001"/>
      <c r="B257" s="4001"/>
      <c r="C257" s="4001"/>
      <c r="D257" s="4001"/>
      <c r="E257" s="4001"/>
      <c r="F257" s="4001"/>
      <c r="G257" s="4001"/>
      <c r="H257" s="4005"/>
      <c r="I257" s="4001"/>
      <c r="J257" s="4001"/>
      <c r="K257" s="4001"/>
      <c r="L257" s="4001"/>
      <c r="M257" s="4001"/>
      <c r="N257" s="4001"/>
      <c r="O257" s="4001"/>
      <c r="P257" s="4001"/>
      <c r="Q257" s="4001"/>
      <c r="R257" s="4001"/>
      <c r="S257" s="4005"/>
      <c r="T257" s="4009"/>
      <c r="U257" s="4005"/>
      <c r="V257" s="4005"/>
      <c r="W257" s="4005"/>
      <c r="X257" s="4005"/>
      <c r="Y257" s="4005"/>
      <c r="Z257" s="4005"/>
      <c r="AA257" s="4005"/>
      <c r="AB257" s="4005"/>
      <c r="AC257" s="4005"/>
      <c r="AD257" s="4005"/>
      <c r="AE257" s="4005"/>
      <c r="AF257" s="4005"/>
      <c r="AG257" s="4005"/>
      <c r="AH257" s="4005"/>
      <c r="AI257" s="4005"/>
      <c r="AJ257" s="4005"/>
      <c r="AK257" s="4009"/>
      <c r="AL257" s="4005"/>
      <c r="AM257" s="3970"/>
      <c r="AN257" s="4078"/>
      <c r="AO257" s="4078"/>
      <c r="AP257" s="4078"/>
      <c r="AQ257" s="4078"/>
      <c r="AR257" s="4078"/>
      <c r="AS257" s="4078"/>
      <c r="AT257" s="4078"/>
      <c r="AU257" s="4078"/>
      <c r="AV257" s="4078"/>
      <c r="AW257" s="4078"/>
      <c r="AX257" s="4078"/>
      <c r="AY257" s="4078"/>
      <c r="AZ257" s="4078"/>
      <c r="BA257" s="4078"/>
      <c r="BB257" s="3970"/>
      <c r="BC257" s="3970"/>
      <c r="BD257" s="4079"/>
      <c r="BE257" s="4079"/>
      <c r="BF257" s="4079"/>
      <c r="BG257" s="4079"/>
      <c r="BH257" s="4079"/>
      <c r="BI257" s="4079"/>
      <c r="BJ257" s="4079"/>
      <c r="BK257" s="4079"/>
      <c r="BL257" s="4079"/>
      <c r="BM257" s="4079"/>
      <c r="BN257" s="4079"/>
      <c r="BO257" s="4079"/>
      <c r="BP257" s="4079"/>
      <c r="BQ257" s="4079"/>
      <c r="BR257" s="4079"/>
      <c r="BS257" s="4079"/>
      <c r="BT257" s="4079"/>
      <c r="BU257" s="4079"/>
      <c r="BV257" s="4079"/>
      <c r="BW257" s="4079"/>
      <c r="BX257" s="4079"/>
      <c r="BY257" s="4079"/>
      <c r="BZ257" s="4079"/>
      <c r="CA257" s="4079"/>
      <c r="CB257" s="4079"/>
      <c r="CC257" s="4079"/>
      <c r="CD257" s="4079"/>
      <c r="CE257" s="4079"/>
      <c r="CF257" s="4079"/>
      <c r="CG257" s="4079"/>
      <c r="CH257" s="4079"/>
      <c r="CI257" s="4079"/>
      <c r="CJ257" s="4079"/>
      <c r="CK257" s="4079"/>
      <c r="CL257" s="4079"/>
      <c r="CM257" s="4079"/>
      <c r="CN257" s="4079"/>
      <c r="CO257" s="4079"/>
      <c r="CP257" s="4079"/>
      <c r="CQ257" s="4079"/>
      <c r="CR257" s="4079"/>
      <c r="CS257" s="4079"/>
      <c r="CT257" s="4079"/>
      <c r="CU257" s="4079"/>
      <c r="CV257" s="4079"/>
      <c r="CW257" s="4079"/>
      <c r="CX257" s="4079"/>
      <c r="CY257" s="4079"/>
      <c r="CZ257" s="4079"/>
      <c r="DA257" s="4079"/>
      <c r="DB257" s="4079"/>
      <c r="DC257" s="4079"/>
      <c r="DD257" s="4079"/>
      <c r="DE257" s="3969"/>
      <c r="DF257" s="3385"/>
      <c r="DG257" s="3385"/>
      <c r="DH257" s="3385"/>
      <c r="DI257" s="3385"/>
      <c r="DJ257" s="3385"/>
      <c r="DK257" s="3385"/>
      <c r="DL257" s="3385"/>
      <c r="DM257" s="3385"/>
      <c r="DN257" s="3385"/>
    </row>
    <row r="258" spans="1:118" ht="6.75" customHeight="1">
      <c r="A258" s="4001"/>
      <c r="B258" s="4001"/>
      <c r="C258" s="4001"/>
      <c r="D258" s="4001"/>
      <c r="E258" s="4001"/>
      <c r="F258" s="4001"/>
      <c r="G258" s="4001"/>
      <c r="H258" s="4005"/>
      <c r="I258" s="4001"/>
      <c r="J258" s="4001"/>
      <c r="K258" s="4001"/>
      <c r="L258" s="4001"/>
      <c r="M258" s="4001"/>
      <c r="N258" s="4001"/>
      <c r="O258" s="4001"/>
      <c r="P258" s="4001"/>
      <c r="Q258" s="4001"/>
      <c r="R258" s="4001"/>
      <c r="S258" s="4005"/>
      <c r="T258" s="4009"/>
      <c r="U258" s="4005"/>
      <c r="V258" s="4005"/>
      <c r="W258" s="4005"/>
      <c r="X258" s="4005"/>
      <c r="Y258" s="4005"/>
      <c r="Z258" s="4005"/>
      <c r="AA258" s="4005"/>
      <c r="AB258" s="4005"/>
      <c r="AC258" s="4005"/>
      <c r="AD258" s="4005"/>
      <c r="AE258" s="4005"/>
      <c r="AF258" s="4005"/>
      <c r="AG258" s="4005"/>
      <c r="AH258" s="4005"/>
      <c r="AI258" s="4005"/>
      <c r="AJ258" s="4001"/>
      <c r="AK258" s="4015"/>
      <c r="AL258" s="4003"/>
      <c r="AM258" s="3970"/>
      <c r="AN258" s="5700" t="s">
        <v>
6791</v>
      </c>
      <c r="AO258" s="5700"/>
      <c r="AP258" s="5700"/>
      <c r="AQ258" s="5700"/>
      <c r="AR258" s="5700"/>
      <c r="AS258" s="5700"/>
      <c r="AT258" s="5700"/>
      <c r="AU258" s="5700"/>
      <c r="AV258" s="5700"/>
      <c r="AW258" s="5700"/>
      <c r="AX258" s="5700"/>
      <c r="AY258" s="5700"/>
      <c r="AZ258" s="5700"/>
      <c r="BA258" s="5700"/>
      <c r="BB258" s="5700"/>
      <c r="BC258" s="5700"/>
      <c r="BD258" s="5700"/>
      <c r="BE258" s="5700"/>
      <c r="BF258" s="5700"/>
      <c r="BG258" s="5700"/>
      <c r="BH258" s="5700"/>
      <c r="BI258" s="5700"/>
      <c r="BJ258" s="5700"/>
      <c r="BK258" s="5700"/>
      <c r="BL258" s="5700"/>
      <c r="BM258" s="5700"/>
      <c r="BN258" s="4001"/>
      <c r="BO258" s="4001"/>
      <c r="BP258" s="4001"/>
      <c r="BQ258" s="4001"/>
      <c r="BR258" s="4001"/>
      <c r="BS258" s="4001"/>
      <c r="BT258" s="4001"/>
      <c r="BU258" s="4001"/>
      <c r="BV258" s="4001"/>
      <c r="BW258" s="4001"/>
      <c r="BX258" s="4001"/>
      <c r="BY258" s="4001"/>
      <c r="BZ258" s="4001"/>
      <c r="CA258" s="3970"/>
      <c r="CB258" s="3970"/>
      <c r="CC258" s="4001"/>
      <c r="CD258" s="4001"/>
      <c r="CE258" s="4001"/>
      <c r="CF258" s="4001"/>
      <c r="CG258" s="4001"/>
      <c r="CH258" s="4001"/>
      <c r="CI258" s="4001"/>
      <c r="CJ258" s="4001"/>
      <c r="CK258" s="4001"/>
      <c r="CL258" s="4001"/>
      <c r="CM258" s="4001"/>
      <c r="CN258" s="4001"/>
      <c r="CO258" s="4001"/>
      <c r="CP258" s="4001"/>
      <c r="CQ258" s="4001"/>
      <c r="CR258" s="4001"/>
      <c r="CS258" s="4001"/>
      <c r="CT258" s="4001"/>
      <c r="CU258" s="4001"/>
      <c r="CV258" s="4001"/>
      <c r="CW258" s="4001"/>
      <c r="CX258" s="4001"/>
      <c r="CY258" s="4001"/>
      <c r="CZ258" s="3970"/>
      <c r="DA258" s="3970"/>
      <c r="DB258" s="3970"/>
      <c r="DC258" s="3970"/>
      <c r="DD258" s="3970"/>
      <c r="DE258" s="3969"/>
      <c r="DF258" s="3385"/>
      <c r="DG258" s="3385"/>
      <c r="DH258" s="3385"/>
      <c r="DI258" s="3385"/>
      <c r="DJ258" s="3385"/>
      <c r="DK258" s="3385"/>
      <c r="DL258" s="3385"/>
      <c r="DM258" s="3385"/>
      <c r="DN258" s="3385"/>
    </row>
    <row r="259" spans="1:118" ht="6.75" customHeight="1">
      <c r="A259" s="4001"/>
      <c r="B259" s="4001"/>
      <c r="C259" s="4001"/>
      <c r="D259" s="4001"/>
      <c r="E259" s="4001"/>
      <c r="F259" s="4001"/>
      <c r="G259" s="4001"/>
      <c r="H259" s="4005"/>
      <c r="I259" s="4001"/>
      <c r="J259" s="4001"/>
      <c r="K259" s="4001"/>
      <c r="L259" s="4001"/>
      <c r="M259" s="4001"/>
      <c r="N259" s="4001"/>
      <c r="O259" s="4001"/>
      <c r="P259" s="4001"/>
      <c r="Q259" s="4001"/>
      <c r="R259" s="4001"/>
      <c r="S259" s="4005"/>
      <c r="T259" s="4009"/>
      <c r="U259" s="4005"/>
      <c r="V259" s="4005"/>
      <c r="W259" s="4005"/>
      <c r="X259" s="4005"/>
      <c r="Y259" s="4005"/>
      <c r="Z259" s="4005"/>
      <c r="AA259" s="4005"/>
      <c r="AB259" s="4005"/>
      <c r="AC259" s="4005"/>
      <c r="AD259" s="4005"/>
      <c r="AE259" s="4005"/>
      <c r="AF259" s="4005"/>
      <c r="AG259" s="4005"/>
      <c r="AH259" s="4005"/>
      <c r="AI259" s="4005"/>
      <c r="AJ259" s="4005"/>
      <c r="AK259" s="4010"/>
      <c r="AL259" s="4005"/>
      <c r="AM259" s="3970"/>
      <c r="AN259" s="5700"/>
      <c r="AO259" s="5700"/>
      <c r="AP259" s="5700"/>
      <c r="AQ259" s="5700"/>
      <c r="AR259" s="5700"/>
      <c r="AS259" s="5700"/>
      <c r="AT259" s="5700"/>
      <c r="AU259" s="5700"/>
      <c r="AV259" s="5700"/>
      <c r="AW259" s="5700"/>
      <c r="AX259" s="5700"/>
      <c r="AY259" s="5700"/>
      <c r="AZ259" s="5700"/>
      <c r="BA259" s="5700"/>
      <c r="BB259" s="5700"/>
      <c r="BC259" s="5700"/>
      <c r="BD259" s="5700"/>
      <c r="BE259" s="5700"/>
      <c r="BF259" s="5700"/>
      <c r="BG259" s="5700"/>
      <c r="BH259" s="5700"/>
      <c r="BI259" s="5700"/>
      <c r="BJ259" s="5700"/>
      <c r="BK259" s="5700"/>
      <c r="BL259" s="5700"/>
      <c r="BM259" s="5700"/>
      <c r="BN259" s="4001"/>
      <c r="BO259" s="4001"/>
      <c r="BP259" s="4001"/>
      <c r="BQ259" s="4001"/>
      <c r="BR259" s="4001"/>
      <c r="BS259" s="4001"/>
      <c r="BT259" s="4001"/>
      <c r="BU259" s="4001"/>
      <c r="BV259" s="4001"/>
      <c r="BW259" s="4001"/>
      <c r="BX259" s="4001"/>
      <c r="BY259" s="4001"/>
      <c r="BZ259" s="4001"/>
      <c r="CA259" s="3970"/>
      <c r="CB259" s="3970"/>
      <c r="CC259" s="4001"/>
      <c r="CD259" s="4001"/>
      <c r="CE259" s="4001"/>
      <c r="CF259" s="4001"/>
      <c r="CG259" s="4001"/>
      <c r="CH259" s="4001"/>
      <c r="CI259" s="4001"/>
      <c r="CJ259" s="4001"/>
      <c r="CK259" s="4001"/>
      <c r="CL259" s="4001"/>
      <c r="CM259" s="4001"/>
      <c r="CN259" s="4001"/>
      <c r="CO259" s="4001"/>
      <c r="CP259" s="4001"/>
      <c r="CQ259" s="4001"/>
      <c r="CR259" s="4001"/>
      <c r="CS259" s="4001"/>
      <c r="CT259" s="4001"/>
      <c r="CU259" s="4001"/>
      <c r="CV259" s="4001"/>
      <c r="CW259" s="4001"/>
      <c r="CX259" s="4001"/>
      <c r="CY259" s="4001"/>
      <c r="CZ259" s="3970"/>
      <c r="DA259" s="3970"/>
      <c r="DB259" s="3970"/>
      <c r="DC259" s="3970"/>
      <c r="DD259" s="3970"/>
      <c r="DE259" s="3969"/>
      <c r="DF259" s="3385"/>
      <c r="DG259" s="3385"/>
      <c r="DH259" s="3385"/>
      <c r="DI259" s="3385"/>
      <c r="DJ259" s="3385"/>
      <c r="DK259" s="3385"/>
      <c r="DL259" s="3385"/>
      <c r="DM259" s="3385"/>
      <c r="DN259" s="3385"/>
    </row>
    <row r="260" spans="1:118" ht="6.75" customHeight="1">
      <c r="A260" s="4001"/>
      <c r="B260" s="4001"/>
      <c r="C260" s="4001"/>
      <c r="D260" s="4001"/>
      <c r="E260" s="4001"/>
      <c r="F260" s="4001"/>
      <c r="G260" s="4001"/>
      <c r="H260" s="4005"/>
      <c r="I260" s="4001"/>
      <c r="J260" s="4001"/>
      <c r="K260" s="4001"/>
      <c r="L260" s="4001"/>
      <c r="M260" s="4001"/>
      <c r="N260" s="4001"/>
      <c r="O260" s="4001"/>
      <c r="P260" s="4001"/>
      <c r="Q260" s="4001"/>
      <c r="R260" s="4001"/>
      <c r="S260" s="4005"/>
      <c r="T260" s="4009"/>
      <c r="U260" s="4005"/>
      <c r="V260" s="4005"/>
      <c r="W260" s="4005"/>
      <c r="X260" s="4005"/>
      <c r="Y260" s="4005"/>
      <c r="Z260" s="4005"/>
      <c r="AA260" s="4005"/>
      <c r="AB260" s="4005"/>
      <c r="AC260" s="4005"/>
      <c r="AD260" s="4005"/>
      <c r="AE260" s="4005"/>
      <c r="AF260" s="4005"/>
      <c r="AG260" s="4005"/>
      <c r="AH260" s="4005"/>
      <c r="AI260" s="4005"/>
      <c r="AJ260" s="4005"/>
      <c r="AK260" s="4009"/>
      <c r="AL260" s="4005"/>
      <c r="AM260" s="3970"/>
      <c r="AN260" s="4079"/>
      <c r="AO260" s="4079"/>
      <c r="AP260" s="4079"/>
      <c r="AQ260" s="4079"/>
      <c r="AR260" s="4079"/>
      <c r="AS260" s="4079"/>
      <c r="AT260" s="4079"/>
      <c r="AU260" s="4079"/>
      <c r="AV260" s="4079"/>
      <c r="AW260" s="4079"/>
      <c r="AX260" s="4079"/>
      <c r="AY260" s="4079"/>
      <c r="AZ260" s="4079"/>
      <c r="BA260" s="4079"/>
      <c r="BB260" s="4079"/>
      <c r="BC260" s="4079"/>
      <c r="BD260" s="4079"/>
      <c r="BE260" s="4079"/>
      <c r="BF260" s="4079"/>
      <c r="BG260" s="4079"/>
      <c r="BH260" s="4079"/>
      <c r="BI260" s="4079"/>
      <c r="BJ260" s="4079"/>
      <c r="BK260" s="4001"/>
      <c r="BL260" s="4001"/>
      <c r="BM260" s="4001"/>
      <c r="BN260" s="4001"/>
      <c r="BO260" s="4001"/>
      <c r="BP260" s="4001"/>
      <c r="BQ260" s="4001"/>
      <c r="BR260" s="4001"/>
      <c r="BS260" s="4001"/>
      <c r="BT260" s="4001"/>
      <c r="BU260" s="4001"/>
      <c r="BV260" s="4001"/>
      <c r="BW260" s="4001"/>
      <c r="BX260" s="4001"/>
      <c r="BY260" s="4001"/>
      <c r="BZ260" s="4001"/>
      <c r="CA260" s="4079"/>
      <c r="CB260" s="4079"/>
      <c r="CC260" s="4001"/>
      <c r="CD260" s="4001"/>
      <c r="CE260" s="4001"/>
      <c r="CF260" s="4001"/>
      <c r="CG260" s="4001"/>
      <c r="CH260" s="4001"/>
      <c r="CI260" s="4001"/>
      <c r="CJ260" s="4001"/>
      <c r="CK260" s="4001"/>
      <c r="CL260" s="4001"/>
      <c r="CM260" s="4001"/>
      <c r="CN260" s="4001"/>
      <c r="CO260" s="4001"/>
      <c r="CP260" s="4001"/>
      <c r="CQ260" s="4001"/>
      <c r="CR260" s="4001"/>
      <c r="CS260" s="4001"/>
      <c r="CT260" s="4001"/>
      <c r="CU260" s="4001"/>
      <c r="CV260" s="4001"/>
      <c r="CW260" s="4001"/>
      <c r="CX260" s="4001"/>
      <c r="CY260" s="4001"/>
      <c r="CZ260" s="4079"/>
      <c r="DA260" s="4079"/>
      <c r="DB260" s="4079"/>
      <c r="DC260" s="4079"/>
      <c r="DD260" s="4079"/>
      <c r="DE260" s="3969"/>
      <c r="DF260" s="3385"/>
      <c r="DG260" s="3385"/>
      <c r="DH260" s="3385"/>
      <c r="DI260" s="3385"/>
      <c r="DJ260" s="3385"/>
      <c r="DK260" s="3385"/>
      <c r="DL260" s="3385"/>
      <c r="DM260" s="3385"/>
      <c r="DN260" s="3385"/>
    </row>
    <row r="261" spans="1:118" ht="6.75" customHeight="1">
      <c r="A261" s="4001"/>
      <c r="B261" s="4001"/>
      <c r="C261" s="4001"/>
      <c r="D261" s="4001"/>
      <c r="E261" s="4001"/>
      <c r="F261" s="4001"/>
      <c r="G261" s="4001"/>
      <c r="H261" s="4005"/>
      <c r="I261" s="4001"/>
      <c r="J261" s="4001"/>
      <c r="K261" s="4001"/>
      <c r="L261" s="4001"/>
      <c r="M261" s="4001"/>
      <c r="N261" s="4001"/>
      <c r="O261" s="4001"/>
      <c r="P261" s="4001"/>
      <c r="Q261" s="4001"/>
      <c r="R261" s="4001"/>
      <c r="S261" s="4005"/>
      <c r="T261" s="4009"/>
      <c r="U261" s="4005"/>
      <c r="V261" s="4005"/>
      <c r="W261" s="4005"/>
      <c r="X261" s="4005"/>
      <c r="Y261" s="4005"/>
      <c r="Z261" s="4005"/>
      <c r="AA261" s="4005"/>
      <c r="AB261" s="4005"/>
      <c r="AC261" s="4005"/>
      <c r="AD261" s="4005"/>
      <c r="AE261" s="4005"/>
      <c r="AF261" s="4005"/>
      <c r="AG261" s="4005"/>
      <c r="AH261" s="4005"/>
      <c r="AI261" s="4005"/>
      <c r="AJ261" s="4001"/>
      <c r="AK261" s="4015"/>
      <c r="AL261" s="4003"/>
      <c r="AM261" s="3970"/>
      <c r="AN261" s="5700" t="s">
        <v>
6792</v>
      </c>
      <c r="AO261" s="5700"/>
      <c r="AP261" s="5700"/>
      <c r="AQ261" s="5700"/>
      <c r="AR261" s="5700"/>
      <c r="AS261" s="5700"/>
      <c r="AT261" s="5700"/>
      <c r="AU261" s="5700"/>
      <c r="AV261" s="5700"/>
      <c r="AW261" s="5700"/>
      <c r="AX261" s="5700"/>
      <c r="AY261" s="5700"/>
      <c r="AZ261" s="5700"/>
      <c r="BA261" s="5700"/>
      <c r="BB261" s="5700"/>
      <c r="BC261" s="5700"/>
      <c r="BD261" s="5700"/>
      <c r="BE261" s="5700"/>
      <c r="BF261" s="5700"/>
      <c r="BG261" s="5700"/>
      <c r="BH261" s="5700"/>
      <c r="BI261" s="5700"/>
      <c r="BJ261" s="5700"/>
      <c r="BK261" s="5700"/>
      <c r="BL261" s="5700"/>
      <c r="BM261" s="5700"/>
      <c r="BN261" s="4001"/>
      <c r="BO261" s="4001"/>
      <c r="BP261" s="4001"/>
      <c r="BQ261" s="4001"/>
      <c r="BR261" s="4001"/>
      <c r="BS261" s="4001"/>
      <c r="BT261" s="4001"/>
      <c r="BU261" s="4001"/>
      <c r="BV261" s="4001"/>
      <c r="BW261" s="4001"/>
      <c r="BX261" s="4001"/>
      <c r="BY261" s="4001"/>
      <c r="BZ261" s="4001"/>
      <c r="CA261" s="3970"/>
      <c r="CB261" s="3970"/>
      <c r="CC261" s="4001"/>
      <c r="CD261" s="4001"/>
      <c r="CE261" s="4001"/>
      <c r="CF261" s="4001"/>
      <c r="CG261" s="4001"/>
      <c r="CH261" s="4001"/>
      <c r="CI261" s="4001"/>
      <c r="CJ261" s="4001"/>
      <c r="CK261" s="4001"/>
      <c r="CL261" s="4001"/>
      <c r="CM261" s="4001"/>
      <c r="CN261" s="4001"/>
      <c r="CO261" s="4001"/>
      <c r="CP261" s="4001"/>
      <c r="CQ261" s="4001"/>
      <c r="CR261" s="4001"/>
      <c r="CS261" s="4001"/>
      <c r="CT261" s="4001"/>
      <c r="CU261" s="4001"/>
      <c r="CV261" s="4001"/>
      <c r="CW261" s="4001"/>
      <c r="CX261" s="4001"/>
      <c r="CY261" s="4001"/>
      <c r="CZ261" s="3970"/>
      <c r="DA261" s="3970"/>
      <c r="DB261" s="3970"/>
      <c r="DC261" s="3970"/>
      <c r="DD261" s="3970"/>
      <c r="DE261" s="3969"/>
      <c r="DF261" s="3385"/>
      <c r="DG261" s="3385"/>
      <c r="DH261" s="3385"/>
      <c r="DI261" s="3385"/>
      <c r="DJ261" s="3385"/>
      <c r="DK261" s="3385"/>
      <c r="DL261" s="3385"/>
      <c r="DM261" s="3385"/>
      <c r="DN261" s="3385"/>
    </row>
    <row r="262" spans="1:118" ht="6.75" customHeight="1">
      <c r="A262" s="4001"/>
      <c r="B262" s="4001"/>
      <c r="C262" s="4001"/>
      <c r="D262" s="4001"/>
      <c r="E262" s="4001"/>
      <c r="F262" s="4001"/>
      <c r="G262" s="4001"/>
      <c r="H262" s="4005"/>
      <c r="I262" s="4001"/>
      <c r="J262" s="4001"/>
      <c r="K262" s="4001"/>
      <c r="L262" s="4001"/>
      <c r="M262" s="4001"/>
      <c r="N262" s="4001"/>
      <c r="O262" s="4001"/>
      <c r="P262" s="4001"/>
      <c r="Q262" s="4001"/>
      <c r="R262" s="4001"/>
      <c r="S262" s="4005"/>
      <c r="T262" s="4009"/>
      <c r="U262" s="4005"/>
      <c r="V262" s="4005"/>
      <c r="W262" s="4005"/>
      <c r="X262" s="4005"/>
      <c r="Y262" s="4005"/>
      <c r="Z262" s="4005"/>
      <c r="AA262" s="4005"/>
      <c r="AB262" s="4005"/>
      <c r="AC262" s="4005"/>
      <c r="AD262" s="4005"/>
      <c r="AE262" s="4005"/>
      <c r="AF262" s="4005"/>
      <c r="AG262" s="4005"/>
      <c r="AH262" s="4005"/>
      <c r="AI262" s="4005"/>
      <c r="AJ262" s="4005"/>
      <c r="AK262" s="4010"/>
      <c r="AL262" s="4008"/>
      <c r="AM262" s="3970"/>
      <c r="AN262" s="5700"/>
      <c r="AO262" s="5700"/>
      <c r="AP262" s="5700"/>
      <c r="AQ262" s="5700"/>
      <c r="AR262" s="5700"/>
      <c r="AS262" s="5700"/>
      <c r="AT262" s="5700"/>
      <c r="AU262" s="5700"/>
      <c r="AV262" s="5700"/>
      <c r="AW262" s="5700"/>
      <c r="AX262" s="5700"/>
      <c r="AY262" s="5700"/>
      <c r="AZ262" s="5700"/>
      <c r="BA262" s="5700"/>
      <c r="BB262" s="5700"/>
      <c r="BC262" s="5700"/>
      <c r="BD262" s="5700"/>
      <c r="BE262" s="5700"/>
      <c r="BF262" s="5700"/>
      <c r="BG262" s="5700"/>
      <c r="BH262" s="5700"/>
      <c r="BI262" s="5700"/>
      <c r="BJ262" s="5700"/>
      <c r="BK262" s="5700"/>
      <c r="BL262" s="5700"/>
      <c r="BM262" s="5700"/>
      <c r="BN262" s="4001"/>
      <c r="BO262" s="4001"/>
      <c r="BP262" s="4001"/>
      <c r="BQ262" s="4001"/>
      <c r="BR262" s="4001"/>
      <c r="BS262" s="4001"/>
      <c r="BT262" s="4001"/>
      <c r="BU262" s="4001"/>
      <c r="BV262" s="4001"/>
      <c r="BW262" s="4001"/>
      <c r="BX262" s="4001"/>
      <c r="BY262" s="4001"/>
      <c r="BZ262" s="4001"/>
      <c r="CA262" s="3970"/>
      <c r="CB262" s="3970"/>
      <c r="CC262" s="4001"/>
      <c r="CD262" s="4001"/>
      <c r="CE262" s="4001"/>
      <c r="CF262" s="4001"/>
      <c r="CG262" s="4001"/>
      <c r="CH262" s="4001"/>
      <c r="CI262" s="4001"/>
      <c r="CJ262" s="4001"/>
      <c r="CK262" s="4001"/>
      <c r="CL262" s="4001"/>
      <c r="CM262" s="4001"/>
      <c r="CN262" s="4001"/>
      <c r="CO262" s="4001"/>
      <c r="CP262" s="4001"/>
      <c r="CQ262" s="4001"/>
      <c r="CR262" s="4001"/>
      <c r="CS262" s="4001"/>
      <c r="CT262" s="4001"/>
      <c r="CU262" s="4001"/>
      <c r="CV262" s="4001"/>
      <c r="CW262" s="4001"/>
      <c r="CX262" s="4001"/>
      <c r="CY262" s="4001"/>
      <c r="CZ262" s="3970"/>
      <c r="DA262" s="3970"/>
      <c r="DB262" s="3970"/>
      <c r="DC262" s="3970"/>
      <c r="DD262" s="3970"/>
      <c r="DE262" s="3969"/>
      <c r="DF262" s="3385"/>
      <c r="DG262" s="3385"/>
      <c r="DH262" s="3385"/>
      <c r="DI262" s="3385"/>
      <c r="DJ262" s="3385"/>
      <c r="DK262" s="3385"/>
      <c r="DL262" s="3385"/>
      <c r="DM262" s="3385"/>
      <c r="DN262" s="3385"/>
    </row>
    <row r="263" spans="1:118" ht="6.75" customHeight="1">
      <c r="A263" s="4001"/>
      <c r="B263" s="4001"/>
      <c r="C263" s="4001"/>
      <c r="D263" s="4001"/>
      <c r="E263" s="4001"/>
      <c r="F263" s="4001"/>
      <c r="G263" s="4001"/>
      <c r="H263" s="4005"/>
      <c r="I263" s="4001"/>
      <c r="J263" s="4001"/>
      <c r="K263" s="4001"/>
      <c r="L263" s="4001"/>
      <c r="M263" s="4001"/>
      <c r="N263" s="4001"/>
      <c r="O263" s="4001"/>
      <c r="P263" s="4001"/>
      <c r="Q263" s="4001"/>
      <c r="R263" s="4001"/>
      <c r="S263" s="4005"/>
      <c r="T263" s="4009"/>
      <c r="U263" s="4005"/>
      <c r="V263" s="4005"/>
      <c r="W263" s="4005"/>
      <c r="X263" s="4005"/>
      <c r="Y263" s="4005"/>
      <c r="Z263" s="4005"/>
      <c r="AA263" s="4005"/>
      <c r="AB263" s="4005"/>
      <c r="AC263" s="4005"/>
      <c r="AD263" s="4005"/>
      <c r="AE263" s="4005"/>
      <c r="AF263" s="4005"/>
      <c r="AG263" s="4005"/>
      <c r="AH263" s="4005"/>
      <c r="AI263" s="4005"/>
      <c r="AJ263" s="4005"/>
      <c r="AK263" s="4009"/>
      <c r="AL263" s="4005"/>
      <c r="AM263" s="4005"/>
      <c r="AN263" s="3970"/>
      <c r="AO263" s="3970"/>
      <c r="AP263" s="3970"/>
      <c r="AQ263" s="3970"/>
      <c r="AR263" s="3970"/>
      <c r="AS263" s="3970"/>
      <c r="AT263" s="3970"/>
      <c r="AU263" s="3970"/>
      <c r="AV263" s="3969"/>
      <c r="AW263" s="3969"/>
      <c r="AX263" s="3969"/>
      <c r="AY263" s="4005"/>
      <c r="AZ263" s="4005"/>
      <c r="BA263" s="4005"/>
      <c r="BB263" s="4005"/>
      <c r="BC263" s="4005"/>
      <c r="BD263" s="3969"/>
      <c r="BE263" s="3969"/>
      <c r="BF263" s="3969"/>
      <c r="BG263" s="3969"/>
      <c r="BH263" s="3969"/>
      <c r="BI263" s="3969"/>
      <c r="BJ263" s="3969"/>
      <c r="BK263" s="3969"/>
      <c r="BL263" s="3969"/>
      <c r="BM263" s="3969"/>
      <c r="BN263" s="3969"/>
      <c r="BO263" s="3969"/>
      <c r="BP263" s="3969"/>
      <c r="BQ263" s="3969"/>
      <c r="BR263" s="3969"/>
      <c r="BS263" s="3969"/>
      <c r="BT263" s="3969"/>
      <c r="BU263" s="3969"/>
      <c r="BV263" s="3969"/>
      <c r="BW263" s="3969"/>
      <c r="BX263" s="3969"/>
      <c r="BY263" s="3969"/>
      <c r="BZ263" s="3969"/>
      <c r="CA263" s="3969"/>
      <c r="CB263" s="3969"/>
      <c r="CC263" s="3969"/>
      <c r="CD263" s="3969"/>
      <c r="CE263" s="3969"/>
      <c r="CF263" s="3969"/>
      <c r="CG263" s="3969"/>
      <c r="CH263" s="3969"/>
      <c r="CI263" s="3969"/>
      <c r="CJ263" s="3969"/>
      <c r="CK263" s="3969"/>
      <c r="CL263" s="3969"/>
      <c r="CM263" s="3969"/>
      <c r="CN263" s="3969"/>
      <c r="CO263" s="3969"/>
      <c r="CP263" s="3969"/>
      <c r="CQ263" s="3969"/>
      <c r="CR263" s="3969"/>
      <c r="CS263" s="3969"/>
      <c r="CT263" s="3969"/>
      <c r="CU263" s="3969"/>
      <c r="CV263" s="3969"/>
      <c r="CW263" s="3969"/>
      <c r="CX263" s="3969"/>
      <c r="CY263" s="3969"/>
      <c r="CZ263" s="3969"/>
      <c r="DA263" s="3969"/>
      <c r="DB263" s="3969"/>
      <c r="DC263" s="3969"/>
      <c r="DD263" s="3969"/>
      <c r="DE263" s="3969"/>
      <c r="DF263" s="3385"/>
      <c r="DG263" s="3385"/>
      <c r="DH263" s="3385"/>
      <c r="DI263" s="3385"/>
      <c r="DJ263" s="3385"/>
      <c r="DK263" s="3385"/>
      <c r="DL263" s="3385"/>
      <c r="DM263" s="3385"/>
      <c r="DN263" s="3385"/>
    </row>
    <row r="264" spans="1:118" ht="6.75" customHeight="1">
      <c r="A264" s="4001"/>
      <c r="B264" s="4001"/>
      <c r="C264" s="4001"/>
      <c r="D264" s="4001"/>
      <c r="E264" s="4001"/>
      <c r="F264" s="4001"/>
      <c r="G264" s="4001"/>
      <c r="H264" s="4005"/>
      <c r="I264" s="4001"/>
      <c r="J264" s="4001"/>
      <c r="K264" s="4001"/>
      <c r="L264" s="4001"/>
      <c r="M264" s="4001"/>
      <c r="N264" s="4001"/>
      <c r="O264" s="4001"/>
      <c r="P264" s="4001"/>
      <c r="Q264" s="4001"/>
      <c r="R264" s="4001"/>
      <c r="S264" s="4005"/>
      <c r="T264" s="4009"/>
      <c r="U264" s="4005"/>
      <c r="V264" s="4005"/>
      <c r="W264" s="4005"/>
      <c r="X264" s="4005"/>
      <c r="Y264" s="4005"/>
      <c r="Z264" s="4005"/>
      <c r="AA264" s="4005"/>
      <c r="AB264" s="4005"/>
      <c r="AC264" s="4005"/>
      <c r="AD264" s="4005"/>
      <c r="AE264" s="4005"/>
      <c r="AF264" s="4005"/>
      <c r="AG264" s="4005"/>
      <c r="AH264" s="4005"/>
      <c r="AI264" s="4005"/>
      <c r="AJ264" s="4005"/>
      <c r="AK264" s="4015"/>
      <c r="AL264" s="4003"/>
      <c r="AM264" s="4005"/>
      <c r="AN264" s="5700" t="s">
        <v>
3528</v>
      </c>
      <c r="AO264" s="5700"/>
      <c r="AP264" s="5700"/>
      <c r="AQ264" s="5700"/>
      <c r="AR264" s="5700"/>
      <c r="AS264" s="5700"/>
      <c r="AT264" s="5700"/>
      <c r="AU264" s="5700"/>
      <c r="AV264" s="5700"/>
      <c r="AW264" s="5700"/>
      <c r="AX264" s="5700"/>
      <c r="AY264" s="5700"/>
      <c r="AZ264" s="5700"/>
      <c r="BA264" s="5700"/>
      <c r="BB264" s="4005"/>
      <c r="BC264" s="4005"/>
      <c r="BD264" s="5699" t="s">
        <v>
6793</v>
      </c>
      <c r="BE264" s="5699"/>
      <c r="BF264" s="5699"/>
      <c r="BG264" s="5699"/>
      <c r="BH264" s="5699"/>
      <c r="BI264" s="5699"/>
      <c r="BJ264" s="5699"/>
      <c r="BK264" s="5699"/>
      <c r="BL264" s="5699"/>
      <c r="BM264" s="5699"/>
      <c r="BN264" s="5699"/>
      <c r="BO264" s="5699"/>
      <c r="BP264" s="5699"/>
      <c r="BQ264" s="5699"/>
      <c r="BR264" s="5699"/>
      <c r="BS264" s="5699"/>
      <c r="BT264" s="5699"/>
      <c r="BU264" s="5699"/>
      <c r="BV264" s="5699"/>
      <c r="BW264" s="5699"/>
      <c r="BX264" s="5699"/>
      <c r="BY264" s="5699"/>
      <c r="BZ264" s="5699"/>
      <c r="CA264" s="5699"/>
      <c r="CB264" s="5699"/>
      <c r="CC264" s="5699"/>
      <c r="CD264" s="5699"/>
      <c r="CE264" s="5699"/>
      <c r="CF264" s="5699"/>
      <c r="CG264" s="5699"/>
      <c r="CH264" s="3969"/>
      <c r="CI264" s="3969"/>
      <c r="CJ264" s="3969"/>
      <c r="CK264" s="3969"/>
      <c r="CL264" s="3969"/>
      <c r="CM264" s="3969"/>
      <c r="CN264" s="3969"/>
      <c r="CO264" s="3969"/>
      <c r="CP264" s="3969"/>
      <c r="CQ264" s="3969"/>
      <c r="CR264" s="3969"/>
      <c r="CS264" s="3969"/>
      <c r="CT264" s="3969"/>
      <c r="CU264" s="3969"/>
      <c r="CV264" s="3969"/>
      <c r="CW264" s="3969"/>
      <c r="CX264" s="3969"/>
      <c r="CY264" s="3969"/>
      <c r="CZ264" s="3969"/>
      <c r="DA264" s="3969"/>
      <c r="DB264" s="3969"/>
      <c r="DC264" s="3969"/>
      <c r="DD264" s="3969"/>
      <c r="DE264" s="3969"/>
      <c r="DF264" s="3385"/>
      <c r="DG264" s="3385"/>
      <c r="DH264" s="3385"/>
      <c r="DI264" s="3385"/>
      <c r="DJ264" s="3385"/>
      <c r="DK264" s="3385"/>
      <c r="DL264" s="3385"/>
      <c r="DM264" s="3385"/>
      <c r="DN264" s="3385"/>
    </row>
    <row r="265" spans="1:118" ht="6.75" customHeight="1">
      <c r="A265" s="4001"/>
      <c r="B265" s="4001"/>
      <c r="C265" s="4001"/>
      <c r="D265" s="4001"/>
      <c r="E265" s="4001"/>
      <c r="F265" s="4001"/>
      <c r="G265" s="4001"/>
      <c r="H265" s="4005"/>
      <c r="I265" s="4001"/>
      <c r="J265" s="4001"/>
      <c r="K265" s="4001"/>
      <c r="L265" s="4001"/>
      <c r="M265" s="4001"/>
      <c r="N265" s="4001"/>
      <c r="O265" s="4001"/>
      <c r="P265" s="4001"/>
      <c r="Q265" s="4001"/>
      <c r="R265" s="4001"/>
      <c r="S265" s="4005"/>
      <c r="T265" s="4009"/>
      <c r="U265" s="4005"/>
      <c r="V265" s="4005"/>
      <c r="W265" s="4005"/>
      <c r="X265" s="4005"/>
      <c r="Y265" s="4005"/>
      <c r="Z265" s="4005"/>
      <c r="AA265" s="4005"/>
      <c r="AB265" s="4005"/>
      <c r="AC265" s="4005"/>
      <c r="AD265" s="4005"/>
      <c r="AE265" s="4005"/>
      <c r="AF265" s="4005"/>
      <c r="AG265" s="4005"/>
      <c r="AH265" s="4005"/>
      <c r="AI265" s="4005"/>
      <c r="AJ265" s="4005"/>
      <c r="AK265" s="4008"/>
      <c r="AL265" s="4008"/>
      <c r="AM265" s="4005"/>
      <c r="AN265" s="5700"/>
      <c r="AO265" s="5700"/>
      <c r="AP265" s="5700"/>
      <c r="AQ265" s="5700"/>
      <c r="AR265" s="5700"/>
      <c r="AS265" s="5700"/>
      <c r="AT265" s="5700"/>
      <c r="AU265" s="5700"/>
      <c r="AV265" s="5700"/>
      <c r="AW265" s="5700"/>
      <c r="AX265" s="5700"/>
      <c r="AY265" s="5700"/>
      <c r="AZ265" s="5700"/>
      <c r="BA265" s="5700"/>
      <c r="BB265" s="4008"/>
      <c r="BC265" s="4005"/>
      <c r="BD265" s="5699"/>
      <c r="BE265" s="5699"/>
      <c r="BF265" s="5699"/>
      <c r="BG265" s="5699"/>
      <c r="BH265" s="5699"/>
      <c r="BI265" s="5699"/>
      <c r="BJ265" s="5699"/>
      <c r="BK265" s="5699"/>
      <c r="BL265" s="5699"/>
      <c r="BM265" s="5699"/>
      <c r="BN265" s="5699"/>
      <c r="BO265" s="5699"/>
      <c r="BP265" s="5699"/>
      <c r="BQ265" s="5699"/>
      <c r="BR265" s="5699"/>
      <c r="BS265" s="5699"/>
      <c r="BT265" s="5699"/>
      <c r="BU265" s="5699"/>
      <c r="BV265" s="5699"/>
      <c r="BW265" s="5699"/>
      <c r="BX265" s="5699"/>
      <c r="BY265" s="5699"/>
      <c r="BZ265" s="5699"/>
      <c r="CA265" s="5699"/>
      <c r="CB265" s="5699"/>
      <c r="CC265" s="5699"/>
      <c r="CD265" s="5699"/>
      <c r="CE265" s="5699"/>
      <c r="CF265" s="5699"/>
      <c r="CG265" s="5699"/>
      <c r="CH265" s="3969"/>
      <c r="CI265" s="3969"/>
      <c r="CJ265" s="3969"/>
      <c r="CK265" s="3969"/>
      <c r="CL265" s="3969"/>
      <c r="CM265" s="3969"/>
      <c r="CN265" s="3969"/>
      <c r="CO265" s="3969"/>
      <c r="CP265" s="3969"/>
      <c r="CQ265" s="3969"/>
      <c r="CR265" s="3969"/>
      <c r="CS265" s="3969"/>
      <c r="CT265" s="3969"/>
      <c r="CU265" s="3969"/>
      <c r="CV265" s="3969"/>
      <c r="CW265" s="3969"/>
      <c r="CX265" s="3969"/>
      <c r="CY265" s="3969"/>
      <c r="CZ265" s="3969"/>
      <c r="DA265" s="3969"/>
      <c r="DB265" s="3969"/>
      <c r="DC265" s="3969"/>
      <c r="DD265" s="3969"/>
      <c r="DE265" s="3969"/>
      <c r="DF265" s="3385"/>
      <c r="DG265" s="3385"/>
      <c r="DH265" s="3385"/>
      <c r="DI265" s="3385"/>
      <c r="DJ265" s="3385"/>
      <c r="DK265" s="3385"/>
      <c r="DL265" s="3385"/>
      <c r="DM265" s="3385"/>
      <c r="DN265" s="3385"/>
    </row>
    <row r="266" spans="1:118" ht="6.75" customHeight="1">
      <c r="A266" s="4001"/>
      <c r="B266" s="4001"/>
      <c r="C266" s="4001"/>
      <c r="D266" s="4001"/>
      <c r="E266" s="4001"/>
      <c r="F266" s="4001"/>
      <c r="G266" s="4001"/>
      <c r="H266" s="4005"/>
      <c r="I266" s="4001"/>
      <c r="J266" s="4001"/>
      <c r="K266" s="4001"/>
      <c r="L266" s="4001"/>
      <c r="M266" s="4001"/>
      <c r="N266" s="4001"/>
      <c r="O266" s="4001"/>
      <c r="P266" s="4001"/>
      <c r="Q266" s="4001"/>
      <c r="R266" s="4001"/>
      <c r="S266" s="4005"/>
      <c r="T266" s="4009"/>
      <c r="U266" s="4005"/>
      <c r="V266" s="4005"/>
      <c r="W266" s="4005"/>
      <c r="X266" s="4005"/>
      <c r="Y266" s="4005"/>
      <c r="Z266" s="4005"/>
      <c r="AA266" s="4005"/>
      <c r="AB266" s="4005"/>
      <c r="AC266" s="4005"/>
      <c r="AD266" s="4005"/>
      <c r="AE266" s="4005"/>
      <c r="AF266" s="4005"/>
      <c r="AG266" s="4005"/>
      <c r="AH266" s="4005"/>
      <c r="AI266" s="4005"/>
      <c r="AJ266" s="4005"/>
      <c r="AK266" s="4005"/>
      <c r="AL266" s="4005"/>
      <c r="AM266" s="4005"/>
      <c r="AN266" s="4079"/>
      <c r="AO266" s="4079"/>
      <c r="AP266" s="4079"/>
      <c r="AQ266" s="4079"/>
      <c r="AR266" s="4079"/>
      <c r="AS266" s="4079"/>
      <c r="AT266" s="4079"/>
      <c r="AU266" s="4079"/>
      <c r="AV266" s="4079"/>
      <c r="AW266" s="4079"/>
      <c r="AX266" s="4079"/>
      <c r="AY266" s="4079"/>
      <c r="AZ266" s="4079"/>
      <c r="BA266" s="4079"/>
      <c r="BB266" s="4005"/>
      <c r="BC266" s="4005"/>
      <c r="BD266" s="4013"/>
      <c r="BE266" s="4013"/>
      <c r="BF266" s="4013"/>
      <c r="BG266" s="4013"/>
      <c r="BH266" s="4013"/>
      <c r="BI266" s="4013"/>
      <c r="BJ266" s="4013"/>
      <c r="BK266" s="4013"/>
      <c r="BL266" s="4013"/>
      <c r="BM266" s="4013"/>
      <c r="BN266" s="4013"/>
      <c r="BO266" s="4013"/>
      <c r="BP266" s="4013"/>
      <c r="BQ266" s="4013"/>
      <c r="BR266" s="4013"/>
      <c r="BS266" s="4013"/>
      <c r="BT266" s="4013"/>
      <c r="BU266" s="4013"/>
      <c r="BV266" s="4013"/>
      <c r="BW266" s="4013"/>
      <c r="BX266" s="4013"/>
      <c r="BY266" s="4013"/>
      <c r="BZ266" s="4013"/>
      <c r="CA266" s="4013"/>
      <c r="CB266" s="4013"/>
      <c r="CC266" s="4013"/>
      <c r="CD266" s="4013"/>
      <c r="CE266" s="4013"/>
      <c r="CF266" s="4013"/>
      <c r="CG266" s="4013"/>
      <c r="CH266" s="3969"/>
      <c r="CI266" s="3969"/>
      <c r="CJ266" s="3969"/>
      <c r="CK266" s="3969"/>
      <c r="CL266" s="3969"/>
      <c r="CM266" s="3969"/>
      <c r="CN266" s="3969"/>
      <c r="CO266" s="3969"/>
      <c r="CP266" s="3969"/>
      <c r="CQ266" s="3969"/>
      <c r="CR266" s="3969"/>
      <c r="CS266" s="3969"/>
      <c r="CT266" s="3969"/>
      <c r="CU266" s="3969"/>
      <c r="CV266" s="3969"/>
      <c r="CW266" s="3969"/>
      <c r="CX266" s="3969"/>
      <c r="CY266" s="3969"/>
      <c r="CZ266" s="3969"/>
      <c r="DA266" s="3969"/>
      <c r="DB266" s="3969"/>
      <c r="DC266" s="3969"/>
      <c r="DD266" s="3969"/>
      <c r="DE266" s="3969"/>
      <c r="DF266" s="3385"/>
      <c r="DG266" s="3385"/>
      <c r="DH266" s="3385"/>
      <c r="DI266" s="3385"/>
      <c r="DJ266" s="3385"/>
      <c r="DK266" s="3385"/>
      <c r="DL266" s="3385"/>
      <c r="DM266" s="3385"/>
      <c r="DN266" s="3385"/>
    </row>
    <row r="267" spans="1:118" ht="6.75" customHeight="1">
      <c r="A267" s="4001"/>
      <c r="B267" s="4001"/>
      <c r="C267" s="4001"/>
      <c r="D267" s="4001"/>
      <c r="E267" s="4001"/>
      <c r="F267" s="4001"/>
      <c r="G267" s="4001"/>
      <c r="H267" s="4005"/>
      <c r="I267" s="4001"/>
      <c r="J267" s="4001"/>
      <c r="K267" s="4001"/>
      <c r="L267" s="4001"/>
      <c r="M267" s="4001"/>
      <c r="N267" s="4001"/>
      <c r="O267" s="4001"/>
      <c r="P267" s="4001"/>
      <c r="Q267" s="4001"/>
      <c r="R267" s="4001"/>
      <c r="S267" s="4001"/>
      <c r="T267" s="4014"/>
      <c r="U267" s="3970"/>
      <c r="V267" s="4001"/>
      <c r="W267" s="4001"/>
      <c r="X267" s="4001"/>
      <c r="Y267" s="4001"/>
      <c r="Z267" s="4001"/>
      <c r="AA267" s="4001"/>
      <c r="AB267" s="4001"/>
      <c r="AC267" s="4001"/>
      <c r="AD267" s="4001"/>
      <c r="AE267" s="4001"/>
      <c r="AF267" s="4001"/>
      <c r="AG267" s="4001"/>
      <c r="AH267" s="4001"/>
      <c r="AI267" s="4001"/>
      <c r="AJ267" s="4001"/>
      <c r="AK267" s="4001"/>
      <c r="AL267" s="4001"/>
      <c r="AM267" s="4001"/>
      <c r="AN267" s="4001"/>
      <c r="AO267" s="4001"/>
      <c r="AP267" s="4001"/>
      <c r="AQ267" s="4001"/>
      <c r="AR267" s="4001"/>
      <c r="AS267" s="4001"/>
      <c r="AT267" s="4001"/>
      <c r="AU267" s="4001"/>
      <c r="AV267" s="4001"/>
      <c r="AW267" s="4001"/>
      <c r="AX267" s="4001"/>
      <c r="AY267" s="4001"/>
      <c r="AZ267" s="4001"/>
      <c r="BA267" s="4005"/>
      <c r="BB267" s="4005"/>
      <c r="BC267" s="4001"/>
      <c r="BD267" s="4001"/>
      <c r="BE267" s="4001"/>
      <c r="BF267" s="4001"/>
      <c r="BG267" s="4001"/>
      <c r="BH267" s="4001"/>
      <c r="BI267" s="4001"/>
      <c r="BJ267" s="4001"/>
      <c r="BK267" s="4001"/>
      <c r="BL267" s="4001"/>
      <c r="BM267" s="4001"/>
      <c r="BN267" s="4001"/>
      <c r="BO267" s="4001"/>
      <c r="BP267" s="4001"/>
      <c r="BQ267" s="4001"/>
      <c r="BR267" s="4001"/>
      <c r="BS267" s="4001"/>
      <c r="BT267" s="4001"/>
      <c r="BU267" s="4001"/>
      <c r="BV267" s="4001"/>
      <c r="BW267" s="4001"/>
      <c r="BX267" s="4001"/>
      <c r="BY267" s="4001"/>
      <c r="BZ267" s="4001"/>
      <c r="CA267" s="4001"/>
      <c r="CB267" s="4001"/>
      <c r="CC267" s="4001"/>
      <c r="CD267" s="4001"/>
      <c r="CE267" s="4001"/>
      <c r="CF267" s="4001"/>
      <c r="CG267" s="4001"/>
      <c r="CH267" s="4001"/>
      <c r="CI267" s="4001"/>
      <c r="CJ267" s="4001"/>
      <c r="CK267" s="4001"/>
      <c r="CL267" s="4001"/>
      <c r="CM267" s="4001"/>
      <c r="CN267" s="4001"/>
      <c r="CO267" s="4001"/>
      <c r="CP267" s="4001"/>
      <c r="CQ267" s="4001"/>
      <c r="CR267" s="4001"/>
      <c r="CS267" s="4001"/>
      <c r="CT267" s="4001"/>
      <c r="CU267" s="4001"/>
      <c r="CV267" s="4001"/>
      <c r="CW267" s="4001"/>
      <c r="CX267" s="4001"/>
      <c r="CY267" s="4001"/>
      <c r="CZ267" s="4001"/>
      <c r="DA267" s="4001"/>
      <c r="DB267" s="4001"/>
      <c r="DC267" s="4001"/>
      <c r="DD267" s="4001"/>
      <c r="DE267" s="4001"/>
      <c r="DF267" s="3385"/>
      <c r="DG267" s="3385"/>
      <c r="DH267" s="3385"/>
      <c r="DI267" s="3385"/>
      <c r="DJ267" s="3385"/>
      <c r="DK267" s="3385"/>
      <c r="DL267" s="3385"/>
      <c r="DM267" s="3385"/>
      <c r="DN267" s="3385"/>
    </row>
    <row r="268" spans="1:118" ht="6.75" customHeight="1">
      <c r="A268" s="4001"/>
      <c r="B268" s="4001"/>
      <c r="C268" s="4001"/>
      <c r="D268" s="4001"/>
      <c r="E268" s="4001"/>
      <c r="F268" s="4001"/>
      <c r="G268" s="4001"/>
      <c r="H268" s="4005"/>
      <c r="I268" s="4001"/>
      <c r="J268" s="4001"/>
      <c r="K268" s="4001"/>
      <c r="L268" s="4001"/>
      <c r="M268" s="4001"/>
      <c r="N268" s="4001"/>
      <c r="O268" s="4001"/>
      <c r="P268" s="4001"/>
      <c r="Q268" s="4001"/>
      <c r="R268" s="4001"/>
      <c r="S268" s="4001"/>
      <c r="T268" s="4068"/>
      <c r="U268" s="4004"/>
      <c r="V268" s="4001"/>
      <c r="W268" s="5701" t="s">
        <v>
3526</v>
      </c>
      <c r="X268" s="5701"/>
      <c r="Y268" s="5701"/>
      <c r="Z268" s="5701"/>
      <c r="AA268" s="5701"/>
      <c r="AB268" s="5701"/>
      <c r="AC268" s="5701"/>
      <c r="AD268" s="5701"/>
      <c r="AE268" s="5701"/>
      <c r="AF268" s="5701"/>
      <c r="AG268" s="4004"/>
      <c r="AH268" s="4004"/>
      <c r="AI268" s="4004"/>
      <c r="AJ268" s="4003"/>
      <c r="AK268" s="4003"/>
      <c r="AL268" s="4003"/>
      <c r="AM268" s="4001"/>
      <c r="AN268" s="5699" t="s">
        <v>
3524</v>
      </c>
      <c r="AO268" s="5699"/>
      <c r="AP268" s="5699"/>
      <c r="AQ268" s="5699"/>
      <c r="AR268" s="5699"/>
      <c r="AS268" s="5699"/>
      <c r="AT268" s="5699"/>
      <c r="AU268" s="5699"/>
      <c r="AV268" s="3969"/>
      <c r="AW268" s="3969"/>
      <c r="AX268" s="3969"/>
      <c r="AY268" s="3969"/>
      <c r="AZ268" s="3969"/>
      <c r="BA268" s="4005"/>
      <c r="BB268" s="4003"/>
      <c r="BC268" s="4001"/>
      <c r="BD268" s="5701" t="s">
        <v>
6794</v>
      </c>
      <c r="BE268" s="5701"/>
      <c r="BF268" s="5701"/>
      <c r="BG268" s="5701"/>
      <c r="BH268" s="5701"/>
      <c r="BI268" s="5701"/>
      <c r="BJ268" s="5701"/>
      <c r="BK268" s="5701"/>
      <c r="BL268" s="5701"/>
      <c r="BM268" s="5701"/>
      <c r="BN268" s="5701"/>
      <c r="BO268" s="5701"/>
      <c r="BP268" s="5701"/>
      <c r="BQ268" s="5701"/>
      <c r="BR268" s="5701"/>
      <c r="BS268" s="5701"/>
      <c r="BT268" s="5701"/>
      <c r="BU268" s="5701"/>
      <c r="BV268" s="5701"/>
      <c r="BW268" s="5701"/>
      <c r="BX268" s="5701"/>
      <c r="BY268" s="5701"/>
      <c r="BZ268" s="5701"/>
      <c r="CA268" s="5701"/>
      <c r="CB268" s="5701"/>
      <c r="CC268" s="5701"/>
      <c r="CD268" s="5701"/>
      <c r="CE268" s="5701"/>
      <c r="CF268" s="5701"/>
      <c r="CG268" s="5701"/>
      <c r="CH268" s="5701"/>
      <c r="CI268" s="5701"/>
      <c r="CJ268" s="5701"/>
      <c r="CK268" s="5701"/>
      <c r="CL268" s="5701"/>
      <c r="CM268" s="5701"/>
      <c r="CN268" s="5701"/>
      <c r="CO268" s="5701"/>
      <c r="CP268" s="5701"/>
      <c r="CQ268" s="5701"/>
      <c r="CR268" s="5701"/>
      <c r="CS268" s="5701"/>
      <c r="CT268" s="5701"/>
      <c r="CU268" s="5701"/>
      <c r="CV268" s="5701"/>
      <c r="CW268" s="5701"/>
      <c r="CX268" s="5701"/>
      <c r="CY268" s="5701"/>
      <c r="CZ268" s="5701"/>
      <c r="DA268" s="5701"/>
      <c r="DB268" s="5701"/>
      <c r="DC268" s="5701"/>
      <c r="DD268" s="5701"/>
      <c r="DE268" s="3969"/>
      <c r="DF268" s="3385"/>
      <c r="DG268" s="3385"/>
      <c r="DH268" s="3385"/>
      <c r="DI268" s="3385"/>
      <c r="DJ268" s="3385"/>
      <c r="DK268" s="3385"/>
      <c r="DL268" s="3385"/>
      <c r="DM268" s="3385"/>
      <c r="DN268" s="3385"/>
    </row>
    <row r="269" spans="1:118" ht="6.75" customHeight="1">
      <c r="A269" s="4001"/>
      <c r="B269" s="4001"/>
      <c r="C269" s="4001"/>
      <c r="D269" s="4001"/>
      <c r="E269" s="4001"/>
      <c r="F269" s="4001"/>
      <c r="G269" s="4001"/>
      <c r="H269" s="4005"/>
      <c r="I269" s="4001"/>
      <c r="J269" s="4001"/>
      <c r="K269" s="4001"/>
      <c r="L269" s="4001"/>
      <c r="M269" s="4001"/>
      <c r="N269" s="4001"/>
      <c r="O269" s="4001"/>
      <c r="P269" s="4001"/>
      <c r="Q269" s="4001"/>
      <c r="R269" s="4005"/>
      <c r="S269" s="4005"/>
      <c r="T269" s="4008"/>
      <c r="U269" s="4010"/>
      <c r="V269" s="4001"/>
      <c r="W269" s="5701"/>
      <c r="X269" s="5701"/>
      <c r="Y269" s="5701"/>
      <c r="Z269" s="5701"/>
      <c r="AA269" s="5701"/>
      <c r="AB269" s="5701"/>
      <c r="AC269" s="5701"/>
      <c r="AD269" s="5701"/>
      <c r="AE269" s="5701"/>
      <c r="AF269" s="5701"/>
      <c r="AG269" s="3969"/>
      <c r="AH269" s="3969"/>
      <c r="AI269" s="3969"/>
      <c r="AJ269" s="4001"/>
      <c r="AK269" s="4010"/>
      <c r="AL269" s="4005"/>
      <c r="AM269" s="4001"/>
      <c r="AN269" s="5699"/>
      <c r="AO269" s="5699"/>
      <c r="AP269" s="5699"/>
      <c r="AQ269" s="5699"/>
      <c r="AR269" s="5699"/>
      <c r="AS269" s="5699"/>
      <c r="AT269" s="5699"/>
      <c r="AU269" s="5699"/>
      <c r="AV269" s="3969"/>
      <c r="AW269" s="4012"/>
      <c r="AX269" s="4012"/>
      <c r="AY269" s="4012"/>
      <c r="AZ269" s="4012"/>
      <c r="BA269" s="4008"/>
      <c r="BB269" s="4001"/>
      <c r="BC269" s="4001"/>
      <c r="BD269" s="5701"/>
      <c r="BE269" s="5701"/>
      <c r="BF269" s="5701"/>
      <c r="BG269" s="5701"/>
      <c r="BH269" s="5701"/>
      <c r="BI269" s="5701"/>
      <c r="BJ269" s="5701"/>
      <c r="BK269" s="5701"/>
      <c r="BL269" s="5701"/>
      <c r="BM269" s="5701"/>
      <c r="BN269" s="5701"/>
      <c r="BO269" s="5701"/>
      <c r="BP269" s="5701"/>
      <c r="BQ269" s="5701"/>
      <c r="BR269" s="5701"/>
      <c r="BS269" s="5701"/>
      <c r="BT269" s="5701"/>
      <c r="BU269" s="5701"/>
      <c r="BV269" s="5701"/>
      <c r="BW269" s="5701"/>
      <c r="BX269" s="5701"/>
      <c r="BY269" s="5701"/>
      <c r="BZ269" s="5701"/>
      <c r="CA269" s="5701"/>
      <c r="CB269" s="5701"/>
      <c r="CC269" s="5701"/>
      <c r="CD269" s="5701"/>
      <c r="CE269" s="5701"/>
      <c r="CF269" s="5701"/>
      <c r="CG269" s="5701"/>
      <c r="CH269" s="5701"/>
      <c r="CI269" s="5701"/>
      <c r="CJ269" s="5701"/>
      <c r="CK269" s="5701"/>
      <c r="CL269" s="5701"/>
      <c r="CM269" s="5701"/>
      <c r="CN269" s="5701"/>
      <c r="CO269" s="5701"/>
      <c r="CP269" s="5701"/>
      <c r="CQ269" s="5701"/>
      <c r="CR269" s="5701"/>
      <c r="CS269" s="5701"/>
      <c r="CT269" s="5701"/>
      <c r="CU269" s="5701"/>
      <c r="CV269" s="5701"/>
      <c r="CW269" s="5701"/>
      <c r="CX269" s="5701"/>
      <c r="CY269" s="5701"/>
      <c r="CZ269" s="5701"/>
      <c r="DA269" s="5701"/>
      <c r="DB269" s="5701"/>
      <c r="DC269" s="5701"/>
      <c r="DD269" s="5701"/>
      <c r="DE269" s="3969"/>
      <c r="DF269" s="3385"/>
      <c r="DG269" s="3385"/>
      <c r="DH269" s="3385"/>
      <c r="DI269" s="3385"/>
      <c r="DJ269" s="3385"/>
      <c r="DK269" s="3385"/>
      <c r="DL269" s="3385"/>
      <c r="DM269" s="3385"/>
      <c r="DN269" s="3385"/>
    </row>
    <row r="270" spans="1:118" ht="6.75" customHeight="1">
      <c r="A270" s="4001"/>
      <c r="B270" s="4001"/>
      <c r="C270" s="4001"/>
      <c r="D270" s="4001"/>
      <c r="E270" s="4001"/>
      <c r="F270" s="4001"/>
      <c r="G270" s="4001"/>
      <c r="H270" s="4005"/>
      <c r="I270" s="4001"/>
      <c r="J270" s="4001"/>
      <c r="K270" s="4001"/>
      <c r="L270" s="4001"/>
      <c r="M270" s="4001"/>
      <c r="N270" s="4001"/>
      <c r="O270" s="4001"/>
      <c r="P270" s="4001"/>
      <c r="Q270" s="4001"/>
      <c r="R270" s="4005"/>
      <c r="S270" s="4005"/>
      <c r="T270" s="4005"/>
      <c r="U270" s="4009"/>
      <c r="V270" s="4001"/>
      <c r="W270" s="3969"/>
      <c r="X270" s="3969"/>
      <c r="Y270" s="3969"/>
      <c r="Z270" s="3969"/>
      <c r="AA270" s="3969"/>
      <c r="AB270" s="3969"/>
      <c r="AC270" s="3969"/>
      <c r="AD270" s="3969"/>
      <c r="AE270" s="3969"/>
      <c r="AF270" s="3969"/>
      <c r="AG270" s="3969"/>
      <c r="AH270" s="3969"/>
      <c r="AI270" s="3969"/>
      <c r="AJ270" s="4001"/>
      <c r="AK270" s="4009"/>
      <c r="AL270" s="4005"/>
      <c r="AM270" s="4001"/>
      <c r="AN270" s="4013"/>
      <c r="AO270" s="4013"/>
      <c r="AP270" s="4013"/>
      <c r="AQ270" s="4013"/>
      <c r="AR270" s="4013"/>
      <c r="AS270" s="4013"/>
      <c r="AT270" s="4013"/>
      <c r="AU270" s="4013"/>
      <c r="AV270" s="3969"/>
      <c r="AW270" s="3970"/>
      <c r="AX270" s="3970"/>
      <c r="AY270" s="3970"/>
      <c r="AZ270" s="3970"/>
      <c r="BA270" s="4005"/>
      <c r="BB270" s="4001"/>
      <c r="BC270" s="4001"/>
      <c r="BD270" s="3969"/>
      <c r="BE270" s="3969"/>
      <c r="BF270" s="3969"/>
      <c r="BG270" s="3969"/>
      <c r="BH270" s="3969"/>
      <c r="BI270" s="3969"/>
      <c r="BJ270" s="3969"/>
      <c r="BK270" s="3969"/>
      <c r="BL270" s="3969"/>
      <c r="BM270" s="3969"/>
      <c r="BN270" s="3969"/>
      <c r="BO270" s="3969"/>
      <c r="BP270" s="3969"/>
      <c r="BQ270" s="3969"/>
      <c r="BR270" s="3969"/>
      <c r="BS270" s="3969"/>
      <c r="BT270" s="3969"/>
      <c r="BU270" s="3969"/>
      <c r="BV270" s="3969"/>
      <c r="BW270" s="3969"/>
      <c r="BX270" s="3969"/>
      <c r="BY270" s="3969"/>
      <c r="BZ270" s="3969"/>
      <c r="CA270" s="3969"/>
      <c r="CB270" s="3969"/>
      <c r="CC270" s="3969"/>
      <c r="CD270" s="3969"/>
      <c r="CE270" s="3969"/>
      <c r="CF270" s="3969"/>
      <c r="CG270" s="3969"/>
      <c r="CH270" s="3969"/>
      <c r="CI270" s="3969"/>
      <c r="CJ270" s="3969"/>
      <c r="CK270" s="3969"/>
      <c r="CL270" s="3969"/>
      <c r="CM270" s="3969"/>
      <c r="CN270" s="3969"/>
      <c r="CO270" s="3969"/>
      <c r="CP270" s="3969"/>
      <c r="CQ270" s="3969"/>
      <c r="CR270" s="3969"/>
      <c r="CS270" s="3969"/>
      <c r="CT270" s="3969"/>
      <c r="CU270" s="3969"/>
      <c r="CV270" s="3969"/>
      <c r="CW270" s="3969"/>
      <c r="CX270" s="3969"/>
      <c r="CY270" s="3969"/>
      <c r="CZ270" s="3969"/>
      <c r="DA270" s="3969"/>
      <c r="DB270" s="3969"/>
      <c r="DC270" s="3969"/>
      <c r="DD270" s="3969"/>
      <c r="DE270" s="3969"/>
      <c r="DF270" s="3385"/>
      <c r="DG270" s="3385"/>
      <c r="DH270" s="3385"/>
      <c r="DI270" s="3385"/>
      <c r="DJ270" s="3385"/>
      <c r="DK270" s="3385"/>
      <c r="DL270" s="3385"/>
      <c r="DM270" s="3385"/>
      <c r="DN270" s="3385"/>
    </row>
    <row r="271" spans="1:118" ht="6.75" customHeight="1">
      <c r="A271" s="4001"/>
      <c r="B271" s="4001"/>
      <c r="C271" s="4001"/>
      <c r="D271" s="4001"/>
      <c r="E271" s="4001"/>
      <c r="F271" s="4001"/>
      <c r="G271" s="4001"/>
      <c r="H271" s="4005"/>
      <c r="I271" s="4001"/>
      <c r="J271" s="4001"/>
      <c r="K271" s="4001"/>
      <c r="L271" s="4001"/>
      <c r="M271" s="4001"/>
      <c r="N271" s="4001"/>
      <c r="O271" s="4001"/>
      <c r="P271" s="4001"/>
      <c r="Q271" s="4001"/>
      <c r="R271" s="4005"/>
      <c r="S271" s="4005"/>
      <c r="T271" s="4005"/>
      <c r="U271" s="4015"/>
      <c r="V271" s="4001"/>
      <c r="W271" s="5711" t="s">
        <v>
6795</v>
      </c>
      <c r="X271" s="5711"/>
      <c r="Y271" s="5711"/>
      <c r="Z271" s="5711"/>
      <c r="AA271" s="5711"/>
      <c r="AB271" s="5711"/>
      <c r="AC271" s="5711"/>
      <c r="AD271" s="5711"/>
      <c r="AE271" s="5711"/>
      <c r="AF271" s="5711"/>
      <c r="AG271" s="5711"/>
      <c r="AH271" s="5711"/>
      <c r="AI271" s="5711"/>
      <c r="AJ271" s="4001"/>
      <c r="AK271" s="4009"/>
      <c r="AL271" s="4005"/>
      <c r="AM271" s="4001"/>
      <c r="AN271" s="5699" t="s">
        <v>
6796</v>
      </c>
      <c r="AO271" s="5699"/>
      <c r="AP271" s="5699"/>
      <c r="AQ271" s="5699"/>
      <c r="AR271" s="5699"/>
      <c r="AS271" s="5699"/>
      <c r="AT271" s="5699"/>
      <c r="AU271" s="5699"/>
      <c r="AV271" s="5699"/>
      <c r="AW271" s="5699"/>
      <c r="AX271" s="5699"/>
      <c r="AY271" s="5699"/>
      <c r="AZ271" s="3970"/>
      <c r="BA271" s="4005"/>
      <c r="BB271" s="4001"/>
      <c r="BC271" s="4001"/>
      <c r="BD271" s="5701" t="s">
        <v>
6797</v>
      </c>
      <c r="BE271" s="5701"/>
      <c r="BF271" s="5701"/>
      <c r="BG271" s="5701"/>
      <c r="BH271" s="5701"/>
      <c r="BI271" s="5701"/>
      <c r="BJ271" s="5701"/>
      <c r="BK271" s="5701"/>
      <c r="BL271" s="5701"/>
      <c r="BM271" s="5701"/>
      <c r="BN271" s="5701"/>
      <c r="BO271" s="5701"/>
      <c r="BP271" s="5701"/>
      <c r="BQ271" s="5701"/>
      <c r="BR271" s="5701"/>
      <c r="BS271" s="5701"/>
      <c r="BT271" s="5701"/>
      <c r="BU271" s="5701"/>
      <c r="BV271" s="5701"/>
      <c r="BW271" s="5701"/>
      <c r="BX271" s="5701"/>
      <c r="BY271" s="5701"/>
      <c r="BZ271" s="5701"/>
      <c r="CA271" s="5701"/>
      <c r="CB271" s="5701"/>
      <c r="CC271" s="5701"/>
      <c r="CD271" s="5701"/>
      <c r="CE271" s="5701"/>
      <c r="CF271" s="5701"/>
      <c r="CG271" s="5701"/>
      <c r="CH271" s="5701"/>
      <c r="CI271" s="5701"/>
      <c r="CJ271" s="5701"/>
      <c r="CK271" s="5701"/>
      <c r="CL271" s="5701"/>
      <c r="CM271" s="5701"/>
      <c r="CN271" s="5701"/>
      <c r="CO271" s="5701"/>
      <c r="CP271" s="5701"/>
      <c r="CQ271" s="5701"/>
      <c r="CR271" s="5701"/>
      <c r="CS271" s="5701"/>
      <c r="CT271" s="5701"/>
      <c r="CU271" s="5701"/>
      <c r="CV271" s="5701"/>
      <c r="CW271" s="5701"/>
      <c r="CX271" s="5701"/>
      <c r="CY271" s="5701"/>
      <c r="CZ271" s="5701"/>
      <c r="DA271" s="5701"/>
      <c r="DB271" s="5701"/>
      <c r="DC271" s="5701"/>
      <c r="DD271" s="5701"/>
      <c r="DE271" s="3969"/>
      <c r="DF271" s="3385"/>
      <c r="DG271" s="3385"/>
      <c r="DH271" s="3385"/>
      <c r="DI271" s="3385"/>
      <c r="DJ271" s="3385"/>
      <c r="DK271" s="3385"/>
      <c r="DL271" s="3385"/>
      <c r="DM271" s="3385"/>
      <c r="DN271" s="3385"/>
    </row>
    <row r="272" spans="1:118" ht="6.75" customHeight="1">
      <c r="A272" s="4001"/>
      <c r="B272" s="4001"/>
      <c r="C272" s="4001"/>
      <c r="D272" s="4001"/>
      <c r="E272" s="4001"/>
      <c r="F272" s="4001"/>
      <c r="G272" s="4001"/>
      <c r="H272" s="4005"/>
      <c r="I272" s="4001"/>
      <c r="J272" s="4001"/>
      <c r="K272" s="4001"/>
      <c r="L272" s="4001"/>
      <c r="M272" s="4001"/>
      <c r="N272" s="4001"/>
      <c r="O272" s="4001"/>
      <c r="P272" s="4001"/>
      <c r="Q272" s="4001"/>
      <c r="R272" s="4005"/>
      <c r="S272" s="4005"/>
      <c r="T272" s="4005"/>
      <c r="U272" s="4009"/>
      <c r="V272" s="4001"/>
      <c r="W272" s="5711"/>
      <c r="X272" s="5711"/>
      <c r="Y272" s="5711"/>
      <c r="Z272" s="5711"/>
      <c r="AA272" s="5711"/>
      <c r="AB272" s="5711"/>
      <c r="AC272" s="5711"/>
      <c r="AD272" s="5711"/>
      <c r="AE272" s="5711"/>
      <c r="AF272" s="5711"/>
      <c r="AG272" s="5711"/>
      <c r="AH272" s="5711"/>
      <c r="AI272" s="5711"/>
      <c r="AJ272" s="4001"/>
      <c r="AK272" s="4010"/>
      <c r="AL272" s="4008"/>
      <c r="AM272" s="4001"/>
      <c r="AN272" s="5699"/>
      <c r="AO272" s="5699"/>
      <c r="AP272" s="5699"/>
      <c r="AQ272" s="5699"/>
      <c r="AR272" s="5699"/>
      <c r="AS272" s="5699"/>
      <c r="AT272" s="5699"/>
      <c r="AU272" s="5699"/>
      <c r="AV272" s="5699"/>
      <c r="AW272" s="5699"/>
      <c r="AX272" s="5699"/>
      <c r="AY272" s="5699"/>
      <c r="AZ272" s="4005"/>
      <c r="BA272" s="4008"/>
      <c r="BB272" s="4008"/>
      <c r="BC272" s="4001"/>
      <c r="BD272" s="5701"/>
      <c r="BE272" s="5701"/>
      <c r="BF272" s="5701"/>
      <c r="BG272" s="5701"/>
      <c r="BH272" s="5701"/>
      <c r="BI272" s="5701"/>
      <c r="BJ272" s="5701"/>
      <c r="BK272" s="5701"/>
      <c r="BL272" s="5701"/>
      <c r="BM272" s="5701"/>
      <c r="BN272" s="5701"/>
      <c r="BO272" s="5701"/>
      <c r="BP272" s="5701"/>
      <c r="BQ272" s="5701"/>
      <c r="BR272" s="5701"/>
      <c r="BS272" s="5701"/>
      <c r="BT272" s="5701"/>
      <c r="BU272" s="5701"/>
      <c r="BV272" s="5701"/>
      <c r="BW272" s="5701"/>
      <c r="BX272" s="5701"/>
      <c r="BY272" s="5701"/>
      <c r="BZ272" s="5701"/>
      <c r="CA272" s="5701"/>
      <c r="CB272" s="5701"/>
      <c r="CC272" s="5701"/>
      <c r="CD272" s="5701"/>
      <c r="CE272" s="5701"/>
      <c r="CF272" s="5701"/>
      <c r="CG272" s="5701"/>
      <c r="CH272" s="5701"/>
      <c r="CI272" s="5701"/>
      <c r="CJ272" s="5701"/>
      <c r="CK272" s="5701"/>
      <c r="CL272" s="5701"/>
      <c r="CM272" s="5701"/>
      <c r="CN272" s="5701"/>
      <c r="CO272" s="5701"/>
      <c r="CP272" s="5701"/>
      <c r="CQ272" s="5701"/>
      <c r="CR272" s="5701"/>
      <c r="CS272" s="5701"/>
      <c r="CT272" s="5701"/>
      <c r="CU272" s="5701"/>
      <c r="CV272" s="5701"/>
      <c r="CW272" s="5701"/>
      <c r="CX272" s="5701"/>
      <c r="CY272" s="5701"/>
      <c r="CZ272" s="5701"/>
      <c r="DA272" s="5701"/>
      <c r="DB272" s="5701"/>
      <c r="DC272" s="5701"/>
      <c r="DD272" s="5701"/>
      <c r="DE272" s="4001"/>
    </row>
    <row r="273" spans="1:143" ht="6.75" customHeight="1">
      <c r="A273" s="4001"/>
      <c r="B273" s="4001"/>
      <c r="C273" s="4001"/>
      <c r="D273" s="4001"/>
      <c r="E273" s="4001"/>
      <c r="F273" s="4001"/>
      <c r="G273" s="4001"/>
      <c r="H273" s="4005"/>
      <c r="I273" s="4001"/>
      <c r="J273" s="4001"/>
      <c r="K273" s="4001"/>
      <c r="L273" s="4001"/>
      <c r="M273" s="4001"/>
      <c r="N273" s="4001"/>
      <c r="O273" s="4001"/>
      <c r="P273" s="4001"/>
      <c r="Q273" s="4001"/>
      <c r="R273" s="4005"/>
      <c r="S273" s="4005"/>
      <c r="T273" s="4005"/>
      <c r="U273" s="4009"/>
      <c r="V273" s="4001"/>
      <c r="W273" s="5711"/>
      <c r="X273" s="5711"/>
      <c r="Y273" s="5711"/>
      <c r="Z273" s="5711"/>
      <c r="AA273" s="5711"/>
      <c r="AB273" s="5711"/>
      <c r="AC273" s="5711"/>
      <c r="AD273" s="5711"/>
      <c r="AE273" s="5711"/>
      <c r="AF273" s="5711"/>
      <c r="AG273" s="5711"/>
      <c r="AH273" s="5711"/>
      <c r="AI273" s="5711"/>
      <c r="AJ273" s="4001"/>
      <c r="AK273" s="4009"/>
      <c r="AL273" s="4005"/>
      <c r="AM273" s="4001"/>
      <c r="AN273" s="3969"/>
      <c r="AO273" s="3969"/>
      <c r="AP273" s="3969"/>
      <c r="AQ273" s="3969"/>
      <c r="AR273" s="3969"/>
      <c r="AS273" s="3969"/>
      <c r="AT273" s="3969"/>
      <c r="AU273" s="3969"/>
      <c r="AV273" s="3969"/>
      <c r="AW273" s="3969"/>
      <c r="AX273" s="3969"/>
      <c r="AY273" s="3969"/>
      <c r="AZ273" s="3969"/>
      <c r="BA273" s="3969"/>
      <c r="BB273" s="3969"/>
      <c r="BC273" s="3969"/>
      <c r="BD273" s="3969"/>
      <c r="BE273" s="3969"/>
      <c r="BF273" s="3969"/>
      <c r="BG273" s="3969"/>
      <c r="BH273" s="3969"/>
      <c r="BI273" s="3969"/>
      <c r="BJ273" s="3969"/>
      <c r="BK273" s="3969"/>
      <c r="BL273" s="3969"/>
      <c r="BM273" s="3969"/>
      <c r="BN273" s="3969"/>
      <c r="BO273" s="3969"/>
      <c r="BP273" s="3969"/>
      <c r="BQ273" s="3969"/>
      <c r="BR273" s="3969"/>
      <c r="BS273" s="3969"/>
      <c r="BT273" s="3969"/>
      <c r="BU273" s="3969"/>
      <c r="BV273" s="3969"/>
      <c r="BW273" s="3969"/>
      <c r="BX273" s="3969"/>
      <c r="BY273" s="3969"/>
      <c r="BZ273" s="3969"/>
      <c r="CA273" s="3969"/>
      <c r="CB273" s="3969"/>
      <c r="CC273" s="3969"/>
      <c r="CD273" s="3969"/>
      <c r="CE273" s="3969"/>
      <c r="CF273" s="3969"/>
      <c r="CG273" s="3969"/>
      <c r="CH273" s="3969"/>
      <c r="CI273" s="3969"/>
      <c r="CJ273" s="3969"/>
      <c r="CK273" s="3969"/>
      <c r="CL273" s="3969"/>
      <c r="CM273" s="3969"/>
      <c r="CN273" s="3969"/>
      <c r="CO273" s="3969"/>
      <c r="CP273" s="3969"/>
      <c r="CQ273" s="3969"/>
      <c r="CR273" s="3969"/>
      <c r="CS273" s="3969"/>
      <c r="CT273" s="3969"/>
      <c r="CU273" s="3969"/>
      <c r="CV273" s="3969"/>
      <c r="CW273" s="3969"/>
      <c r="CX273" s="3969"/>
      <c r="CY273" s="3969"/>
      <c r="CZ273" s="3969"/>
      <c r="DA273" s="3969"/>
      <c r="DB273" s="3969"/>
      <c r="DC273" s="3969"/>
      <c r="DD273" s="3969"/>
      <c r="DE273" s="3969"/>
      <c r="DF273" s="3385"/>
      <c r="DG273" s="3385"/>
      <c r="DH273" s="3385"/>
      <c r="DI273" s="3385"/>
      <c r="DJ273" s="3385"/>
      <c r="DK273" s="3385"/>
      <c r="DL273" s="3385"/>
      <c r="DM273" s="3385"/>
      <c r="DN273" s="3385"/>
      <c r="DO273" s="3385"/>
      <c r="DP273" s="3385"/>
      <c r="DQ273" s="3385"/>
      <c r="DR273" s="3385"/>
      <c r="DS273" s="3385"/>
      <c r="DT273" s="3385"/>
      <c r="DU273" s="3385"/>
      <c r="DV273" s="3385"/>
      <c r="DW273" s="3385"/>
      <c r="DX273" s="3385"/>
      <c r="DY273" s="3385"/>
      <c r="DZ273" s="3385"/>
      <c r="EA273" s="3385"/>
      <c r="EB273" s="3385"/>
      <c r="EC273" s="3385"/>
      <c r="ED273" s="3385"/>
      <c r="EE273" s="3385"/>
      <c r="EF273" s="3385"/>
      <c r="EG273" s="3385"/>
    </row>
    <row r="274" spans="1:143" ht="6.75" customHeight="1">
      <c r="A274" s="4001"/>
      <c r="B274" s="4001"/>
      <c r="C274" s="4001"/>
      <c r="D274" s="4001"/>
      <c r="E274" s="4001"/>
      <c r="F274" s="4001"/>
      <c r="G274" s="4001"/>
      <c r="H274" s="4005"/>
      <c r="I274" s="4001"/>
      <c r="J274" s="4001"/>
      <c r="K274" s="4001"/>
      <c r="L274" s="4001"/>
      <c r="M274" s="4001"/>
      <c r="N274" s="4001"/>
      <c r="O274" s="4001"/>
      <c r="P274" s="4001"/>
      <c r="Q274" s="4001"/>
      <c r="R274" s="4005"/>
      <c r="S274" s="4005"/>
      <c r="T274" s="4005"/>
      <c r="U274" s="4009"/>
      <c r="V274" s="4001"/>
      <c r="W274" s="5711"/>
      <c r="X274" s="5711"/>
      <c r="Y274" s="5711"/>
      <c r="Z274" s="5711"/>
      <c r="AA274" s="5711"/>
      <c r="AB274" s="5711"/>
      <c r="AC274" s="5711"/>
      <c r="AD274" s="5711"/>
      <c r="AE274" s="5711"/>
      <c r="AF274" s="5711"/>
      <c r="AG274" s="5711"/>
      <c r="AH274" s="5711"/>
      <c r="AI274" s="5711"/>
      <c r="AJ274" s="4001"/>
      <c r="AK274" s="4009"/>
      <c r="AL274" s="4005"/>
      <c r="AM274" s="4001"/>
      <c r="AN274" s="5699" t="s">
        <v>
6798</v>
      </c>
      <c r="AO274" s="5699"/>
      <c r="AP274" s="5699"/>
      <c r="AQ274" s="5699"/>
      <c r="AR274" s="5699"/>
      <c r="AS274" s="5699"/>
      <c r="AT274" s="5699"/>
      <c r="AU274" s="5699"/>
      <c r="AV274" s="5699"/>
      <c r="AW274" s="5699"/>
      <c r="AX274" s="5699"/>
      <c r="AY274" s="5699"/>
      <c r="AZ274" s="5699"/>
      <c r="BA274" s="5699"/>
      <c r="BB274" s="5699"/>
      <c r="BC274" s="5699"/>
      <c r="BD274" s="5699"/>
      <c r="BE274" s="5699"/>
      <c r="BF274" s="5699"/>
      <c r="BG274" s="5699"/>
      <c r="BH274" s="5699"/>
      <c r="BI274" s="5699"/>
      <c r="BJ274" s="3969"/>
      <c r="BK274" s="3969"/>
      <c r="BL274" s="3969"/>
      <c r="BM274" s="3969"/>
      <c r="BN274" s="3969"/>
      <c r="BO274" s="3969"/>
      <c r="BP274" s="3969"/>
      <c r="BQ274" s="3969"/>
      <c r="BR274" s="3969"/>
      <c r="BS274" s="3969"/>
      <c r="BT274" s="3969"/>
      <c r="BU274" s="3969"/>
      <c r="BV274" s="3969"/>
      <c r="BW274" s="3969"/>
      <c r="BX274" s="3969"/>
      <c r="BY274" s="3969"/>
      <c r="BZ274" s="3969"/>
      <c r="CA274" s="3969"/>
      <c r="CB274" s="3969"/>
      <c r="CC274" s="3969"/>
      <c r="CD274" s="3969"/>
      <c r="CE274" s="3969"/>
      <c r="CF274" s="3969"/>
      <c r="CG274" s="3969"/>
      <c r="CH274" s="3969"/>
      <c r="CI274" s="3969"/>
      <c r="CJ274" s="3969"/>
      <c r="CK274" s="3969"/>
      <c r="CL274" s="3969"/>
      <c r="CM274" s="3969"/>
      <c r="CN274" s="3969"/>
      <c r="CO274" s="3969"/>
      <c r="CP274" s="3969"/>
      <c r="CQ274" s="3969"/>
      <c r="CR274" s="3969"/>
      <c r="CS274" s="3969"/>
      <c r="CT274" s="3969"/>
      <c r="CU274" s="3969"/>
      <c r="CV274" s="3969"/>
      <c r="CW274" s="3969"/>
      <c r="CX274" s="3969"/>
      <c r="CY274" s="3969"/>
      <c r="CZ274" s="3969"/>
      <c r="DA274" s="3969"/>
      <c r="DB274" s="3969"/>
      <c r="DC274" s="3969"/>
      <c r="DD274" s="3969"/>
      <c r="DE274" s="3969"/>
      <c r="DF274" s="3385"/>
      <c r="DG274" s="3385"/>
      <c r="DH274" s="3385"/>
      <c r="DI274" s="3385"/>
      <c r="DJ274" s="3385"/>
      <c r="DK274" s="3385"/>
      <c r="DL274" s="3385"/>
      <c r="DM274" s="3385"/>
      <c r="DN274" s="3385"/>
      <c r="DO274" s="3385"/>
      <c r="DP274" s="3385"/>
      <c r="DQ274" s="3385"/>
      <c r="DR274" s="3385"/>
      <c r="DS274" s="3385"/>
      <c r="DT274" s="3385"/>
      <c r="DU274" s="3385"/>
      <c r="DV274" s="3385"/>
      <c r="DW274" s="3385"/>
      <c r="DX274" s="3385"/>
      <c r="DY274" s="3385"/>
      <c r="DZ274" s="3385"/>
      <c r="EA274" s="3385"/>
      <c r="EB274" s="3385"/>
      <c r="EC274" s="3385"/>
      <c r="ED274" s="3385"/>
      <c r="EE274" s="3385"/>
      <c r="EF274" s="3385"/>
      <c r="EG274" s="3385"/>
    </row>
    <row r="275" spans="1:143" ht="6.75" customHeight="1">
      <c r="A275" s="4001"/>
      <c r="B275" s="4001"/>
      <c r="C275" s="4001"/>
      <c r="D275" s="4001"/>
      <c r="E275" s="4001"/>
      <c r="F275" s="4001"/>
      <c r="G275" s="4001"/>
      <c r="H275" s="4005"/>
      <c r="I275" s="4001"/>
      <c r="J275" s="4001"/>
      <c r="K275" s="4001"/>
      <c r="L275" s="4001"/>
      <c r="M275" s="4001"/>
      <c r="N275" s="4001"/>
      <c r="O275" s="4001"/>
      <c r="P275" s="4001"/>
      <c r="Q275" s="4001"/>
      <c r="R275" s="4005"/>
      <c r="S275" s="4005"/>
      <c r="T275" s="4005"/>
      <c r="U275" s="4009"/>
      <c r="V275" s="4001"/>
      <c r="W275" s="5711"/>
      <c r="X275" s="5711"/>
      <c r="Y275" s="5711"/>
      <c r="Z275" s="5711"/>
      <c r="AA275" s="5711"/>
      <c r="AB275" s="5711"/>
      <c r="AC275" s="5711"/>
      <c r="AD275" s="5711"/>
      <c r="AE275" s="5711"/>
      <c r="AF275" s="5711"/>
      <c r="AG275" s="5711"/>
      <c r="AH275" s="5711"/>
      <c r="AI275" s="5711"/>
      <c r="AJ275" s="4001"/>
      <c r="AK275" s="4010"/>
      <c r="AL275" s="4008"/>
      <c r="AM275" s="4001"/>
      <c r="AN275" s="5699"/>
      <c r="AO275" s="5699"/>
      <c r="AP275" s="5699"/>
      <c r="AQ275" s="5699"/>
      <c r="AR275" s="5699"/>
      <c r="AS275" s="5699"/>
      <c r="AT275" s="5699"/>
      <c r="AU275" s="5699"/>
      <c r="AV275" s="5699"/>
      <c r="AW275" s="5699"/>
      <c r="AX275" s="5699"/>
      <c r="AY275" s="5699"/>
      <c r="AZ275" s="5699"/>
      <c r="BA275" s="5699"/>
      <c r="BB275" s="5699"/>
      <c r="BC275" s="5699"/>
      <c r="BD275" s="5699"/>
      <c r="BE275" s="5699"/>
      <c r="BF275" s="5699"/>
      <c r="BG275" s="5699"/>
      <c r="BH275" s="5699"/>
      <c r="BI275" s="5699"/>
      <c r="BJ275" s="4013"/>
      <c r="BK275" s="4013"/>
      <c r="BL275" s="4013"/>
      <c r="BM275" s="4013"/>
      <c r="BN275" s="4013"/>
      <c r="BO275" s="4013"/>
      <c r="BP275" s="3969"/>
      <c r="BQ275" s="3969"/>
      <c r="BR275" s="3969"/>
      <c r="BS275" s="3969"/>
      <c r="BT275" s="3969"/>
      <c r="BU275" s="3969"/>
      <c r="BV275" s="3969"/>
      <c r="BW275" s="3969"/>
      <c r="BX275" s="3969"/>
      <c r="BY275" s="3969"/>
      <c r="BZ275" s="3969"/>
      <c r="CA275" s="3969"/>
      <c r="CB275" s="3969"/>
      <c r="CC275" s="3969"/>
      <c r="CD275" s="3969"/>
      <c r="CE275" s="3969"/>
      <c r="CF275" s="3969"/>
      <c r="CG275" s="3969"/>
      <c r="CH275" s="3969"/>
      <c r="CI275" s="3969"/>
      <c r="CJ275" s="3969"/>
      <c r="CK275" s="3969"/>
      <c r="CL275" s="3969"/>
      <c r="CM275" s="3969"/>
      <c r="CN275" s="3969"/>
      <c r="CO275" s="3969"/>
      <c r="CP275" s="3969"/>
      <c r="CQ275" s="3969"/>
      <c r="CR275" s="3969"/>
      <c r="CS275" s="3969"/>
      <c r="CT275" s="3969"/>
      <c r="CU275" s="3969"/>
      <c r="CV275" s="3969"/>
      <c r="CW275" s="3969"/>
      <c r="CX275" s="3969"/>
      <c r="CY275" s="3969"/>
      <c r="CZ275" s="3969"/>
      <c r="DA275" s="3969"/>
      <c r="DB275" s="3969"/>
      <c r="DC275" s="3969"/>
      <c r="DD275" s="3969"/>
      <c r="DE275" s="3969"/>
      <c r="DF275" s="3385"/>
      <c r="DG275" s="3385"/>
      <c r="DH275" s="3385"/>
      <c r="DI275" s="3385"/>
      <c r="DJ275" s="3385"/>
      <c r="DK275" s="3385"/>
      <c r="DL275" s="3385"/>
      <c r="DM275" s="3385"/>
      <c r="DN275" s="3385"/>
      <c r="DO275" s="3385"/>
      <c r="DP275" s="3385"/>
      <c r="DQ275" s="3385"/>
      <c r="DR275" s="3385"/>
      <c r="DS275" s="3385"/>
      <c r="DT275" s="3385"/>
      <c r="DU275" s="3385"/>
      <c r="DV275" s="3385"/>
      <c r="DW275" s="3385"/>
      <c r="DX275" s="3385"/>
      <c r="DY275" s="3385"/>
      <c r="DZ275" s="3385"/>
      <c r="EA275" s="3385"/>
      <c r="EB275" s="3385"/>
      <c r="EC275" s="3385"/>
      <c r="ED275" s="3385"/>
      <c r="EE275" s="3385"/>
      <c r="EF275" s="3385"/>
      <c r="EG275" s="3385"/>
    </row>
    <row r="276" spans="1:143" ht="6.75" customHeight="1">
      <c r="A276" s="4001"/>
      <c r="B276" s="4001"/>
      <c r="C276" s="4001"/>
      <c r="D276" s="4001"/>
      <c r="E276" s="4001"/>
      <c r="F276" s="4001"/>
      <c r="G276" s="4001"/>
      <c r="H276" s="4005"/>
      <c r="I276" s="4001"/>
      <c r="J276" s="4001"/>
      <c r="K276" s="4001"/>
      <c r="L276" s="4001"/>
      <c r="M276" s="4001"/>
      <c r="N276" s="4001"/>
      <c r="O276" s="4001"/>
      <c r="P276" s="4001"/>
      <c r="Q276" s="4001"/>
      <c r="R276" s="4005"/>
      <c r="S276" s="4005"/>
      <c r="T276" s="4005"/>
      <c r="U276" s="4009"/>
      <c r="V276" s="4001"/>
      <c r="W276" s="5711"/>
      <c r="X276" s="5711"/>
      <c r="Y276" s="5711"/>
      <c r="Z276" s="5711"/>
      <c r="AA276" s="5711"/>
      <c r="AB276" s="5711"/>
      <c r="AC276" s="5711"/>
      <c r="AD276" s="5711"/>
      <c r="AE276" s="5711"/>
      <c r="AF276" s="5711"/>
      <c r="AG276" s="5711"/>
      <c r="AH276" s="5711"/>
      <c r="AI276" s="5711"/>
      <c r="AJ276" s="4001"/>
      <c r="AK276" s="4009"/>
      <c r="AL276" s="4005"/>
      <c r="AM276" s="4001"/>
      <c r="AN276" s="3969"/>
      <c r="AO276" s="3969"/>
      <c r="AP276" s="3969"/>
      <c r="AQ276" s="3969"/>
      <c r="AR276" s="3969"/>
      <c r="AS276" s="3969"/>
      <c r="AT276" s="3969"/>
      <c r="AU276" s="3969"/>
      <c r="AV276" s="3969"/>
      <c r="AW276" s="3969"/>
      <c r="AX276" s="3969"/>
      <c r="AY276" s="3969"/>
      <c r="AZ276" s="3969"/>
      <c r="BA276" s="3969"/>
      <c r="BB276" s="3969"/>
      <c r="BC276" s="3969"/>
      <c r="BD276" s="3969"/>
      <c r="BE276" s="3969"/>
      <c r="BF276" s="3969"/>
      <c r="BG276" s="3969"/>
      <c r="BH276" s="3969"/>
      <c r="BI276" s="3969"/>
      <c r="BJ276" s="3969"/>
      <c r="BK276" s="3969"/>
      <c r="BL276" s="3969"/>
      <c r="BM276" s="3969"/>
      <c r="BN276" s="3969"/>
      <c r="BO276" s="3969"/>
      <c r="BP276" s="3969"/>
      <c r="BQ276" s="3969"/>
      <c r="BR276" s="3969"/>
      <c r="BS276" s="3969"/>
      <c r="BT276" s="3969"/>
      <c r="BU276" s="3969"/>
      <c r="BV276" s="3969"/>
      <c r="BW276" s="3969"/>
      <c r="BX276" s="3969"/>
      <c r="BY276" s="3969"/>
      <c r="BZ276" s="3969"/>
      <c r="CA276" s="3969"/>
      <c r="CB276" s="3969"/>
      <c r="CC276" s="3969"/>
      <c r="CD276" s="3969"/>
      <c r="CE276" s="3969"/>
      <c r="CF276" s="3969"/>
      <c r="CG276" s="3969"/>
      <c r="CH276" s="3969"/>
      <c r="CI276" s="3969"/>
      <c r="CJ276" s="3969"/>
      <c r="CK276" s="3969"/>
      <c r="CL276" s="3969"/>
      <c r="CM276" s="3969"/>
      <c r="CN276" s="3969"/>
      <c r="CO276" s="3969"/>
      <c r="CP276" s="3969"/>
      <c r="CQ276" s="3969"/>
      <c r="CR276" s="3969"/>
      <c r="CS276" s="3969"/>
      <c r="CT276" s="3969"/>
      <c r="CU276" s="3969"/>
      <c r="CV276" s="3969"/>
      <c r="CW276" s="3969"/>
      <c r="CX276" s="3969"/>
      <c r="CY276" s="3969"/>
      <c r="CZ276" s="3969"/>
      <c r="DA276" s="3969"/>
      <c r="DB276" s="3969"/>
      <c r="DC276" s="3969"/>
      <c r="DD276" s="3969"/>
      <c r="DE276" s="3969"/>
      <c r="DF276" s="3385"/>
      <c r="DG276" s="3385"/>
      <c r="DH276" s="3385"/>
      <c r="DI276" s="3385"/>
      <c r="DJ276" s="3385"/>
      <c r="DK276" s="3385"/>
      <c r="DL276" s="3385"/>
      <c r="DM276" s="3385"/>
      <c r="DN276" s="3385"/>
      <c r="DO276" s="3385"/>
      <c r="DP276" s="3385"/>
      <c r="DQ276" s="3385"/>
      <c r="DR276" s="3385"/>
      <c r="DS276" s="3385"/>
      <c r="DT276" s="3385"/>
      <c r="DU276" s="3385"/>
      <c r="DV276" s="3385"/>
      <c r="DW276" s="3385"/>
      <c r="DX276" s="3385"/>
      <c r="DY276" s="3385"/>
      <c r="DZ276" s="3385"/>
      <c r="EA276" s="3385"/>
      <c r="EB276" s="3385"/>
      <c r="EC276" s="3385"/>
      <c r="ED276" s="3385"/>
      <c r="EE276" s="3385"/>
      <c r="EF276" s="3385"/>
      <c r="EG276" s="3385"/>
    </row>
    <row r="277" spans="1:143" ht="6.75" customHeight="1">
      <c r="A277" s="4001"/>
      <c r="B277" s="4001"/>
      <c r="C277" s="4001"/>
      <c r="D277" s="4001"/>
      <c r="E277" s="4001"/>
      <c r="F277" s="4001"/>
      <c r="G277" s="4001"/>
      <c r="H277" s="4005"/>
      <c r="I277" s="4001"/>
      <c r="J277" s="4001"/>
      <c r="K277" s="4001"/>
      <c r="L277" s="4001"/>
      <c r="M277" s="4001"/>
      <c r="N277" s="4001"/>
      <c r="O277" s="4001"/>
      <c r="P277" s="4001"/>
      <c r="Q277" s="4001"/>
      <c r="R277" s="4005"/>
      <c r="S277" s="4005"/>
      <c r="T277" s="4005"/>
      <c r="U277" s="4009"/>
      <c r="V277" s="4001"/>
      <c r="W277" s="5712" t="s">
        <v>
6702</v>
      </c>
      <c r="X277" s="5712"/>
      <c r="Y277" s="5712"/>
      <c r="Z277" s="5712"/>
      <c r="AA277" s="5712"/>
      <c r="AB277" s="5712"/>
      <c r="AC277" s="5712"/>
      <c r="AD277" s="5712"/>
      <c r="AE277" s="5712"/>
      <c r="AF277" s="5712"/>
      <c r="AG277" s="5712"/>
      <c r="AH277" s="5712"/>
      <c r="AI277" s="5712"/>
      <c r="AJ277" s="4001"/>
      <c r="AK277" s="4009"/>
      <c r="AL277" s="4005"/>
      <c r="AM277" s="4001"/>
      <c r="AN277" s="5699" t="s">
        <v>
3521</v>
      </c>
      <c r="AO277" s="5699"/>
      <c r="AP277" s="5699"/>
      <c r="AQ277" s="5699"/>
      <c r="AR277" s="5699"/>
      <c r="AS277" s="5699"/>
      <c r="AT277" s="5699"/>
      <c r="AU277" s="5699"/>
      <c r="AV277" s="5699"/>
      <c r="AW277" s="5699"/>
      <c r="AX277" s="5699"/>
      <c r="AY277" s="3969"/>
      <c r="AZ277" s="3969"/>
      <c r="BA277" s="3969"/>
      <c r="BB277" s="3969"/>
      <c r="BC277" s="3969"/>
      <c r="BD277" s="5701" t="s">
        <v>
6799</v>
      </c>
      <c r="BE277" s="5703"/>
      <c r="BF277" s="5703"/>
      <c r="BG277" s="5703"/>
      <c r="BH277" s="5703"/>
      <c r="BI277" s="5703"/>
      <c r="BJ277" s="5703"/>
      <c r="BK277" s="5703"/>
      <c r="BL277" s="5703"/>
      <c r="BM277" s="5703"/>
      <c r="BN277" s="5703"/>
      <c r="BO277" s="5703"/>
      <c r="BP277" s="5703"/>
      <c r="BQ277" s="5703"/>
      <c r="BR277" s="5703"/>
      <c r="BS277" s="5703"/>
      <c r="BT277" s="5703"/>
      <c r="BU277" s="5703"/>
      <c r="BV277" s="5703"/>
      <c r="BW277" s="5703"/>
      <c r="BX277" s="5703"/>
      <c r="BY277" s="5703"/>
      <c r="BZ277" s="5703"/>
      <c r="CA277" s="5703"/>
      <c r="CB277" s="5703"/>
      <c r="CC277" s="5703"/>
      <c r="CD277" s="5703"/>
      <c r="CE277" s="5703"/>
      <c r="CF277" s="5703"/>
      <c r="CG277" s="5703"/>
      <c r="CH277" s="5703"/>
      <c r="CI277" s="5703"/>
      <c r="CJ277" s="5703"/>
      <c r="CK277" s="5703"/>
      <c r="CL277" s="5703"/>
      <c r="CM277" s="5703"/>
      <c r="CN277" s="5703"/>
      <c r="CO277" s="5703"/>
      <c r="CP277" s="5703"/>
      <c r="CQ277" s="5703"/>
      <c r="CR277" s="5703"/>
      <c r="CS277" s="5703"/>
      <c r="CT277" s="5703"/>
      <c r="CU277" s="5703"/>
      <c r="CV277" s="5703"/>
      <c r="CW277" s="5703"/>
      <c r="CX277" s="5703"/>
      <c r="CY277" s="5703"/>
      <c r="CZ277" s="5703"/>
      <c r="DA277" s="5703"/>
      <c r="DB277" s="5703"/>
      <c r="DC277" s="5703"/>
      <c r="DD277" s="5703"/>
      <c r="DE277" s="3969"/>
    </row>
    <row r="278" spans="1:143" ht="6.75" customHeight="1">
      <c r="A278" s="4001"/>
      <c r="B278" s="4001"/>
      <c r="C278" s="4001"/>
      <c r="D278" s="4001"/>
      <c r="E278" s="4001"/>
      <c r="F278" s="4031"/>
      <c r="G278" s="3969"/>
      <c r="H278" s="3969"/>
      <c r="I278" s="3969"/>
      <c r="J278" s="3969"/>
      <c r="K278" s="3969"/>
      <c r="L278" s="3969"/>
      <c r="M278" s="3969"/>
      <c r="N278" s="3969"/>
      <c r="O278" s="3969"/>
      <c r="P278" s="4001"/>
      <c r="Q278" s="4001"/>
      <c r="R278" s="4005"/>
      <c r="S278" s="4005"/>
      <c r="T278" s="4005"/>
      <c r="U278" s="4009"/>
      <c r="V278" s="4001"/>
      <c r="W278" s="5712"/>
      <c r="X278" s="5712"/>
      <c r="Y278" s="5712"/>
      <c r="Z278" s="5712"/>
      <c r="AA278" s="5712"/>
      <c r="AB278" s="5712"/>
      <c r="AC278" s="5712"/>
      <c r="AD278" s="5712"/>
      <c r="AE278" s="5712"/>
      <c r="AF278" s="5712"/>
      <c r="AG278" s="5712"/>
      <c r="AH278" s="5712"/>
      <c r="AI278" s="5712"/>
      <c r="AJ278" s="4001"/>
      <c r="AK278" s="4010"/>
      <c r="AL278" s="4008"/>
      <c r="AM278" s="4001"/>
      <c r="AN278" s="5699"/>
      <c r="AO278" s="5699"/>
      <c r="AP278" s="5699"/>
      <c r="AQ278" s="5699"/>
      <c r="AR278" s="5699"/>
      <c r="AS278" s="5699"/>
      <c r="AT278" s="5699"/>
      <c r="AU278" s="5699"/>
      <c r="AV278" s="5699"/>
      <c r="AW278" s="5699"/>
      <c r="AX278" s="5699"/>
      <c r="AY278" s="3969"/>
      <c r="AZ278" s="4012"/>
      <c r="BA278" s="4012"/>
      <c r="BB278" s="4012"/>
      <c r="BC278" s="4001"/>
      <c r="BD278" s="5703"/>
      <c r="BE278" s="5703"/>
      <c r="BF278" s="5703"/>
      <c r="BG278" s="5703"/>
      <c r="BH278" s="5703"/>
      <c r="BI278" s="5703"/>
      <c r="BJ278" s="5703"/>
      <c r="BK278" s="5703"/>
      <c r="BL278" s="5703"/>
      <c r="BM278" s="5703"/>
      <c r="BN278" s="5703"/>
      <c r="BO278" s="5703"/>
      <c r="BP278" s="5703"/>
      <c r="BQ278" s="5703"/>
      <c r="BR278" s="5703"/>
      <c r="BS278" s="5703"/>
      <c r="BT278" s="5703"/>
      <c r="BU278" s="5703"/>
      <c r="BV278" s="5703"/>
      <c r="BW278" s="5703"/>
      <c r="BX278" s="5703"/>
      <c r="BY278" s="5703"/>
      <c r="BZ278" s="5703"/>
      <c r="CA278" s="5703"/>
      <c r="CB278" s="5703"/>
      <c r="CC278" s="5703"/>
      <c r="CD278" s="5703"/>
      <c r="CE278" s="5703"/>
      <c r="CF278" s="5703"/>
      <c r="CG278" s="5703"/>
      <c r="CH278" s="5703"/>
      <c r="CI278" s="5703"/>
      <c r="CJ278" s="5703"/>
      <c r="CK278" s="5703"/>
      <c r="CL278" s="5703"/>
      <c r="CM278" s="5703"/>
      <c r="CN278" s="5703"/>
      <c r="CO278" s="5703"/>
      <c r="CP278" s="5703"/>
      <c r="CQ278" s="5703"/>
      <c r="CR278" s="5703"/>
      <c r="CS278" s="5703"/>
      <c r="CT278" s="5703"/>
      <c r="CU278" s="5703"/>
      <c r="CV278" s="5703"/>
      <c r="CW278" s="5703"/>
      <c r="CX278" s="5703"/>
      <c r="CY278" s="5703"/>
      <c r="CZ278" s="5703"/>
      <c r="DA278" s="5703"/>
      <c r="DB278" s="5703"/>
      <c r="DC278" s="5703"/>
      <c r="DD278" s="5703"/>
      <c r="DE278" s="4001"/>
    </row>
    <row r="279" spans="1:143" ht="6.75" customHeight="1">
      <c r="A279" s="4001"/>
      <c r="B279" s="4001"/>
      <c r="C279" s="4001"/>
      <c r="D279" s="4001"/>
      <c r="E279" s="4001"/>
      <c r="F279" s="3969"/>
      <c r="G279" s="3969"/>
      <c r="H279" s="3969"/>
      <c r="I279" s="3969"/>
      <c r="J279" s="3969"/>
      <c r="K279" s="3969"/>
      <c r="L279" s="3969"/>
      <c r="M279" s="3969"/>
      <c r="N279" s="3969"/>
      <c r="O279" s="3969"/>
      <c r="P279" s="4001"/>
      <c r="Q279" s="4001"/>
      <c r="R279" s="4005"/>
      <c r="S279" s="4005"/>
      <c r="T279" s="4005"/>
      <c r="U279" s="4009"/>
      <c r="V279" s="4001"/>
      <c r="W279" s="4080"/>
      <c r="X279" s="4080"/>
      <c r="Y279" s="4080"/>
      <c r="Z279" s="4080"/>
      <c r="AA279" s="4080"/>
      <c r="AB279" s="4080"/>
      <c r="AC279" s="4080"/>
      <c r="AD279" s="4080"/>
      <c r="AE279" s="4080"/>
      <c r="AF279" s="4080"/>
      <c r="AG279" s="4080"/>
      <c r="AH279" s="4080"/>
      <c r="AI279" s="4001"/>
      <c r="AJ279" s="4001"/>
      <c r="AK279" s="4009"/>
      <c r="AL279" s="4005"/>
      <c r="AM279" s="4001"/>
      <c r="AN279" s="3969"/>
      <c r="AO279" s="3969"/>
      <c r="AP279" s="3969"/>
      <c r="AQ279" s="3969"/>
      <c r="AR279" s="3969"/>
      <c r="AS279" s="3969"/>
      <c r="AT279" s="3969"/>
      <c r="AU279" s="3969"/>
      <c r="AV279" s="3969"/>
      <c r="AW279" s="3969"/>
      <c r="AX279" s="3969"/>
      <c r="AY279" s="3969"/>
      <c r="AZ279" s="4030"/>
      <c r="BA279" s="3970"/>
      <c r="BB279" s="3970"/>
      <c r="BC279" s="3969"/>
      <c r="BD279" s="3969"/>
      <c r="BE279" s="4030"/>
      <c r="BF279" s="4030"/>
      <c r="BG279" s="4030"/>
      <c r="BH279" s="4030"/>
      <c r="BI279" s="4030"/>
      <c r="BJ279" s="4030"/>
      <c r="BK279" s="4030"/>
      <c r="BL279" s="4030"/>
      <c r="BM279" s="4030"/>
      <c r="BN279" s="4030"/>
      <c r="BO279" s="4030"/>
      <c r="BP279" s="4030"/>
      <c r="BQ279" s="4030"/>
      <c r="BR279" s="4030"/>
      <c r="BS279" s="4030"/>
      <c r="BT279" s="4030"/>
      <c r="BU279" s="4030"/>
      <c r="BV279" s="4030"/>
      <c r="BW279" s="4030"/>
      <c r="BX279" s="4030"/>
      <c r="BY279" s="4030"/>
      <c r="BZ279" s="4030"/>
      <c r="CA279" s="4030"/>
      <c r="CB279" s="4030"/>
      <c r="CC279" s="4030"/>
      <c r="CD279" s="4030"/>
      <c r="CE279" s="4030"/>
      <c r="CF279" s="4030"/>
      <c r="CG279" s="4030"/>
      <c r="CH279" s="4030"/>
      <c r="CI279" s="4030"/>
      <c r="CJ279" s="4030"/>
      <c r="CK279" s="4030"/>
      <c r="CL279" s="4030"/>
      <c r="CM279" s="4030"/>
      <c r="CN279" s="4030"/>
      <c r="CO279" s="4030"/>
      <c r="CP279" s="4030"/>
      <c r="CQ279" s="4030"/>
      <c r="CR279" s="4030"/>
      <c r="CS279" s="4030"/>
      <c r="CT279" s="4030"/>
      <c r="CU279" s="4030"/>
      <c r="CV279" s="4030"/>
      <c r="CW279" s="4030"/>
      <c r="CX279" s="4030"/>
      <c r="CY279" s="4030"/>
      <c r="CZ279" s="4030"/>
      <c r="DA279" s="4030"/>
      <c r="DB279" s="4030"/>
      <c r="DC279" s="4030"/>
      <c r="DD279" s="4030"/>
      <c r="DE279" s="4001"/>
    </row>
    <row r="280" spans="1:143" ht="7.5" customHeight="1">
      <c r="A280" s="4001"/>
      <c r="B280" s="4001"/>
      <c r="C280" s="4001"/>
      <c r="D280" s="4001"/>
      <c r="E280" s="4001"/>
      <c r="F280" s="3969"/>
      <c r="G280" s="3969"/>
      <c r="H280" s="3969"/>
      <c r="I280" s="3969"/>
      <c r="J280" s="3969"/>
      <c r="K280" s="3969"/>
      <c r="L280" s="3969"/>
      <c r="M280" s="3969"/>
      <c r="N280" s="3969"/>
      <c r="O280" s="3969"/>
      <c r="P280" s="4029"/>
      <c r="Q280" s="4029"/>
      <c r="R280" s="4005"/>
      <c r="S280" s="4005"/>
      <c r="T280" s="4005"/>
      <c r="U280" s="4015"/>
      <c r="V280" s="4001"/>
      <c r="W280" s="5733" t="s">
        <v>
6800</v>
      </c>
      <c r="X280" s="5699"/>
      <c r="Y280" s="5699"/>
      <c r="Z280" s="5699"/>
      <c r="AA280" s="5699"/>
      <c r="AB280" s="5699"/>
      <c r="AC280" s="5699"/>
      <c r="AD280" s="5699"/>
      <c r="AE280" s="5699"/>
      <c r="AF280" s="5699"/>
      <c r="AG280" s="4001"/>
      <c r="AH280" s="4001"/>
      <c r="AI280" s="4001"/>
      <c r="AJ280" s="4001"/>
      <c r="AK280" s="4009"/>
      <c r="AL280" s="4005"/>
      <c r="AM280" s="4005"/>
      <c r="AN280" s="3970"/>
      <c r="AO280" s="3970"/>
      <c r="AP280" s="3970"/>
      <c r="AQ280" s="3970"/>
      <c r="AR280" s="3970"/>
      <c r="AS280" s="3970"/>
      <c r="AT280" s="3970"/>
      <c r="AU280" s="3970"/>
      <c r="AV280" s="3970"/>
      <c r="AW280" s="3970"/>
      <c r="AX280" s="3970"/>
      <c r="AY280" s="3970"/>
      <c r="AZ280" s="4034"/>
      <c r="BA280" s="3970"/>
      <c r="BB280" s="3970"/>
      <c r="BC280" s="3969"/>
      <c r="BD280" s="5704" t="s">
        <v>
6801</v>
      </c>
      <c r="BE280" s="5704"/>
      <c r="BF280" s="5704"/>
      <c r="BG280" s="5704"/>
      <c r="BH280" s="5704"/>
      <c r="BI280" s="5704"/>
      <c r="BJ280" s="5704"/>
      <c r="BK280" s="5704"/>
      <c r="BL280" s="5704"/>
      <c r="BM280" s="5704"/>
      <c r="BN280" s="5704"/>
      <c r="BO280" s="5704"/>
      <c r="BP280" s="5704"/>
      <c r="BQ280" s="5704"/>
      <c r="BR280" s="5704"/>
      <c r="BS280" s="5704"/>
      <c r="BT280" s="5704"/>
      <c r="BU280" s="5704"/>
      <c r="BV280" s="5704"/>
      <c r="BW280" s="5704"/>
      <c r="BX280" s="5704"/>
      <c r="BY280" s="5704"/>
      <c r="BZ280" s="5704"/>
      <c r="CA280" s="5704"/>
      <c r="CB280" s="5704"/>
      <c r="CC280" s="5704"/>
      <c r="CD280" s="5704"/>
      <c r="CE280" s="5704"/>
      <c r="CF280" s="5704"/>
      <c r="CG280" s="5704"/>
      <c r="CH280" s="5704"/>
      <c r="CI280" s="5704"/>
      <c r="CJ280" s="5704"/>
      <c r="CK280" s="5704"/>
      <c r="CL280" s="5704"/>
      <c r="CM280" s="5704"/>
      <c r="CN280" s="5704"/>
      <c r="CO280" s="5704"/>
      <c r="CP280" s="5704"/>
      <c r="CQ280" s="5704"/>
      <c r="CR280" s="5704"/>
      <c r="CS280" s="5704"/>
      <c r="CT280" s="5704"/>
      <c r="CU280" s="5704"/>
      <c r="CV280" s="5704"/>
      <c r="CW280" s="5704"/>
      <c r="CX280" s="5704"/>
      <c r="CY280" s="5704"/>
      <c r="CZ280" s="5704"/>
      <c r="DA280" s="5704"/>
      <c r="DB280" s="5704"/>
      <c r="DC280" s="5704"/>
      <c r="DD280" s="5704"/>
      <c r="DE280" s="4001"/>
    </row>
    <row r="281" spans="1:143" ht="7.5" customHeight="1">
      <c r="A281" s="4001"/>
      <c r="B281" s="4001"/>
      <c r="C281" s="4001"/>
      <c r="D281" s="4001"/>
      <c r="E281" s="4001"/>
      <c r="F281" s="3969"/>
      <c r="G281" s="3969"/>
      <c r="H281" s="3969"/>
      <c r="I281" s="3969"/>
      <c r="J281" s="3969"/>
      <c r="K281" s="3969"/>
      <c r="L281" s="3969"/>
      <c r="M281" s="3969"/>
      <c r="N281" s="3969"/>
      <c r="O281" s="3969"/>
      <c r="P281" s="4029"/>
      <c r="Q281" s="4029"/>
      <c r="R281" s="4005"/>
      <c r="S281" s="4005"/>
      <c r="T281" s="4005"/>
      <c r="U281" s="4005"/>
      <c r="V281" s="4001"/>
      <c r="W281" s="5699"/>
      <c r="X281" s="5699"/>
      <c r="Y281" s="5699"/>
      <c r="Z281" s="5699"/>
      <c r="AA281" s="5699"/>
      <c r="AB281" s="5699"/>
      <c r="AC281" s="5699"/>
      <c r="AD281" s="5699"/>
      <c r="AE281" s="5699"/>
      <c r="AF281" s="5699"/>
      <c r="AG281" s="4001"/>
      <c r="AH281" s="4001"/>
      <c r="AI281" s="4001"/>
      <c r="AJ281" s="4001"/>
      <c r="AK281" s="4009"/>
      <c r="AL281" s="4005"/>
      <c r="AM281" s="4005"/>
      <c r="AN281" s="4034"/>
      <c r="AO281" s="4034"/>
      <c r="AP281" s="4034"/>
      <c r="AQ281" s="4034"/>
      <c r="AR281" s="4034"/>
      <c r="AS281" s="4034"/>
      <c r="AT281" s="4034"/>
      <c r="AU281" s="4034"/>
      <c r="AV281" s="4034"/>
      <c r="AW281" s="4034"/>
      <c r="AX281" s="4034"/>
      <c r="AY281" s="4034"/>
      <c r="AZ281" s="4034"/>
      <c r="BA281" s="3970"/>
      <c r="BB281" s="3970"/>
      <c r="BC281" s="3969"/>
      <c r="BD281" s="5704"/>
      <c r="BE281" s="5704"/>
      <c r="BF281" s="5704"/>
      <c r="BG281" s="5704"/>
      <c r="BH281" s="5704"/>
      <c r="BI281" s="5704"/>
      <c r="BJ281" s="5704"/>
      <c r="BK281" s="5704"/>
      <c r="BL281" s="5704"/>
      <c r="BM281" s="5704"/>
      <c r="BN281" s="5704"/>
      <c r="BO281" s="5704"/>
      <c r="BP281" s="5704"/>
      <c r="BQ281" s="5704"/>
      <c r="BR281" s="5704"/>
      <c r="BS281" s="5704"/>
      <c r="BT281" s="5704"/>
      <c r="BU281" s="5704"/>
      <c r="BV281" s="5704"/>
      <c r="BW281" s="5704"/>
      <c r="BX281" s="5704"/>
      <c r="BY281" s="5704"/>
      <c r="BZ281" s="5704"/>
      <c r="CA281" s="5704"/>
      <c r="CB281" s="5704"/>
      <c r="CC281" s="5704"/>
      <c r="CD281" s="5704"/>
      <c r="CE281" s="5704"/>
      <c r="CF281" s="5704"/>
      <c r="CG281" s="5704"/>
      <c r="CH281" s="5704"/>
      <c r="CI281" s="5704"/>
      <c r="CJ281" s="5704"/>
      <c r="CK281" s="5704"/>
      <c r="CL281" s="5704"/>
      <c r="CM281" s="5704"/>
      <c r="CN281" s="5704"/>
      <c r="CO281" s="5704"/>
      <c r="CP281" s="5704"/>
      <c r="CQ281" s="5704"/>
      <c r="CR281" s="5704"/>
      <c r="CS281" s="5704"/>
      <c r="CT281" s="5704"/>
      <c r="CU281" s="5704"/>
      <c r="CV281" s="5704"/>
      <c r="CW281" s="5704"/>
      <c r="CX281" s="5704"/>
      <c r="CY281" s="5704"/>
      <c r="CZ281" s="5704"/>
      <c r="DA281" s="5704"/>
      <c r="DB281" s="5704"/>
      <c r="DC281" s="5704"/>
      <c r="DD281" s="5704"/>
      <c r="DE281" s="4001"/>
    </row>
    <row r="282" spans="1:143" ht="6.75" customHeight="1">
      <c r="A282" s="4001"/>
      <c r="B282" s="4001"/>
      <c r="C282" s="4001"/>
      <c r="D282" s="4001"/>
      <c r="E282" s="4001"/>
      <c r="F282" s="4081"/>
      <c r="G282" s="3969"/>
      <c r="H282" s="3969"/>
      <c r="I282" s="3969"/>
      <c r="J282" s="3969"/>
      <c r="K282" s="3969"/>
      <c r="L282" s="3969"/>
      <c r="M282" s="3969"/>
      <c r="N282" s="3969"/>
      <c r="O282" s="3969"/>
      <c r="P282" s="3969"/>
      <c r="Q282" s="3969"/>
      <c r="R282" s="4005"/>
      <c r="S282" s="4005"/>
      <c r="T282" s="4005"/>
      <c r="U282" s="4005"/>
      <c r="V282" s="4001"/>
      <c r="W282" s="5699"/>
      <c r="X282" s="5699"/>
      <c r="Y282" s="5699"/>
      <c r="Z282" s="5699"/>
      <c r="AA282" s="5699"/>
      <c r="AB282" s="5699"/>
      <c r="AC282" s="5699"/>
      <c r="AD282" s="5699"/>
      <c r="AE282" s="5699"/>
      <c r="AF282" s="5699"/>
      <c r="AG282" s="4029"/>
      <c r="AH282" s="4029"/>
      <c r="AI282" s="4001"/>
      <c r="AJ282" s="4001"/>
      <c r="AK282" s="4009"/>
      <c r="AL282" s="4005"/>
      <c r="AM282" s="4001"/>
      <c r="AN282" s="3969"/>
      <c r="AO282" s="3969"/>
      <c r="AP282" s="3969"/>
      <c r="AQ282" s="3969"/>
      <c r="AR282" s="3969"/>
      <c r="AS282" s="3969"/>
      <c r="AT282" s="3969"/>
      <c r="AU282" s="3969"/>
      <c r="AV282" s="3969"/>
      <c r="AW282" s="3969"/>
      <c r="AX282" s="3969"/>
      <c r="AY282" s="3969"/>
      <c r="AZ282" s="3969"/>
      <c r="BA282" s="3969"/>
      <c r="BB282" s="3969"/>
      <c r="BC282" s="3969"/>
      <c r="BD282" s="3969"/>
      <c r="BE282" s="4030"/>
      <c r="BF282" s="4030"/>
      <c r="BG282" s="4030"/>
      <c r="BH282" s="4030"/>
      <c r="BI282" s="4030"/>
      <c r="BJ282" s="4030"/>
      <c r="BK282" s="4030"/>
      <c r="BL282" s="4030"/>
      <c r="BM282" s="4030"/>
      <c r="BN282" s="4030"/>
      <c r="BO282" s="4030"/>
      <c r="BP282" s="4030"/>
      <c r="BQ282" s="4030"/>
      <c r="BR282" s="4030"/>
      <c r="BS282" s="4030"/>
      <c r="BT282" s="4030"/>
      <c r="BU282" s="4030"/>
      <c r="BV282" s="4030"/>
      <c r="BW282" s="4030"/>
      <c r="BX282" s="4030"/>
      <c r="BY282" s="4030"/>
      <c r="BZ282" s="4030"/>
      <c r="CA282" s="4030"/>
      <c r="CB282" s="4030"/>
      <c r="CC282" s="4030"/>
      <c r="CD282" s="4030"/>
      <c r="CE282" s="4030"/>
      <c r="CF282" s="4030"/>
      <c r="CG282" s="4030"/>
      <c r="CH282" s="4030"/>
      <c r="CI282" s="4030"/>
      <c r="CJ282" s="4030"/>
      <c r="CK282" s="4030"/>
      <c r="CL282" s="4030"/>
      <c r="CM282" s="4030"/>
      <c r="CN282" s="4030"/>
      <c r="CO282" s="4030"/>
      <c r="CP282" s="4030"/>
      <c r="CQ282" s="4030"/>
      <c r="CR282" s="4030"/>
      <c r="CS282" s="4030"/>
      <c r="CT282" s="4030"/>
      <c r="CU282" s="4030"/>
      <c r="CV282" s="4030"/>
      <c r="CW282" s="4030"/>
      <c r="CX282" s="4030"/>
      <c r="CY282" s="4030"/>
      <c r="CZ282" s="4030"/>
      <c r="DA282" s="4030"/>
      <c r="DB282" s="4030"/>
      <c r="DC282" s="4030"/>
      <c r="DD282" s="4030"/>
      <c r="DE282" s="3969"/>
    </row>
    <row r="283" spans="1:143" ht="6.75" customHeight="1">
      <c r="A283" s="4001"/>
      <c r="B283" s="4001"/>
      <c r="C283" s="4001"/>
      <c r="D283" s="4001"/>
      <c r="E283" s="4001"/>
      <c r="F283" s="3969"/>
      <c r="G283" s="3969"/>
      <c r="H283" s="3969"/>
      <c r="I283" s="3969"/>
      <c r="J283" s="3969"/>
      <c r="K283" s="3969"/>
      <c r="L283" s="3969"/>
      <c r="M283" s="3969"/>
      <c r="N283" s="3969"/>
      <c r="O283" s="3969"/>
      <c r="P283" s="3969"/>
      <c r="Q283" s="3969"/>
      <c r="R283" s="4005"/>
      <c r="S283" s="4005"/>
      <c r="T283" s="4005"/>
      <c r="U283" s="4005"/>
      <c r="V283" s="4001"/>
      <c r="W283" s="5699"/>
      <c r="X283" s="5699"/>
      <c r="Y283" s="5699"/>
      <c r="Z283" s="5699"/>
      <c r="AA283" s="5699"/>
      <c r="AB283" s="5699"/>
      <c r="AC283" s="5699"/>
      <c r="AD283" s="5699"/>
      <c r="AE283" s="5699"/>
      <c r="AF283" s="5699"/>
      <c r="AG283" s="4029"/>
      <c r="AH283" s="4029"/>
      <c r="AI283" s="4001"/>
      <c r="AJ283" s="4001"/>
      <c r="AK283" s="4009"/>
      <c r="AL283" s="4005"/>
      <c r="AM283" s="4001"/>
      <c r="AN283" s="3969"/>
      <c r="AO283" s="3969"/>
      <c r="AP283" s="3969"/>
      <c r="AQ283" s="3969"/>
      <c r="AR283" s="3969"/>
      <c r="AS283" s="3969"/>
      <c r="AT283" s="3969"/>
      <c r="AU283" s="3969"/>
      <c r="AV283" s="3969"/>
      <c r="AW283" s="3969"/>
      <c r="AX283" s="3969"/>
      <c r="AY283" s="3969"/>
      <c r="AZ283" s="3969"/>
      <c r="BA283" s="3969"/>
      <c r="BB283" s="3969"/>
      <c r="BC283" s="3969"/>
      <c r="BD283" s="5704" t="s">
        <v>
6802</v>
      </c>
      <c r="BE283" s="5704"/>
      <c r="BF283" s="5704"/>
      <c r="BG283" s="5704"/>
      <c r="BH283" s="5704"/>
      <c r="BI283" s="5704"/>
      <c r="BJ283" s="5704"/>
      <c r="BK283" s="5704"/>
      <c r="BL283" s="5704"/>
      <c r="BM283" s="5704"/>
      <c r="BN283" s="5704"/>
      <c r="BO283" s="5704"/>
      <c r="BP283" s="5704"/>
      <c r="BQ283" s="5704"/>
      <c r="BR283" s="5704"/>
      <c r="BS283" s="5704"/>
      <c r="BT283" s="5704"/>
      <c r="BU283" s="5704"/>
      <c r="BV283" s="5704"/>
      <c r="BW283" s="5704"/>
      <c r="BX283" s="5704"/>
      <c r="BY283" s="5704"/>
      <c r="BZ283" s="5704"/>
      <c r="CA283" s="5704"/>
      <c r="CB283" s="5704"/>
      <c r="CC283" s="5704"/>
      <c r="CD283" s="5704"/>
      <c r="CE283" s="5704"/>
      <c r="CF283" s="5704"/>
      <c r="CG283" s="5704"/>
      <c r="CH283" s="5704"/>
      <c r="CI283" s="5704"/>
      <c r="CJ283" s="5704"/>
      <c r="CK283" s="5704"/>
      <c r="CL283" s="5704"/>
      <c r="CM283" s="5704"/>
      <c r="CN283" s="5704"/>
      <c r="CO283" s="5704"/>
      <c r="CP283" s="5704"/>
      <c r="CQ283" s="5704"/>
      <c r="CR283" s="5704"/>
      <c r="CS283" s="5704"/>
      <c r="CT283" s="5704"/>
      <c r="CU283" s="5704"/>
      <c r="CV283" s="5704"/>
      <c r="CW283" s="5704"/>
      <c r="CX283" s="5704"/>
      <c r="CY283" s="5704"/>
      <c r="CZ283" s="5704"/>
      <c r="DA283" s="5704"/>
      <c r="DB283" s="5704"/>
      <c r="DC283" s="5704"/>
      <c r="DD283" s="5704"/>
      <c r="DE283" s="3969"/>
    </row>
    <row r="284" spans="1:143" ht="6.75" customHeight="1">
      <c r="A284" s="4001"/>
      <c r="B284" s="4001"/>
      <c r="C284" s="4001"/>
      <c r="D284" s="4001"/>
      <c r="E284" s="4001"/>
      <c r="F284" s="4001"/>
      <c r="G284" s="4001"/>
      <c r="H284" s="4005"/>
      <c r="I284" s="4001"/>
      <c r="J284" s="4001"/>
      <c r="K284" s="4001"/>
      <c r="L284" s="4001"/>
      <c r="M284" s="4001"/>
      <c r="N284" s="4001"/>
      <c r="O284" s="4001"/>
      <c r="P284" s="4001"/>
      <c r="Q284" s="4001"/>
      <c r="R284" s="4005"/>
      <c r="S284" s="4005"/>
      <c r="T284" s="4005"/>
      <c r="U284" s="4005"/>
      <c r="V284" s="4001"/>
      <c r="W284" s="5739" t="s">
        <v>
6803</v>
      </c>
      <c r="X284" s="5739"/>
      <c r="Y284" s="5739"/>
      <c r="Z284" s="5739"/>
      <c r="AA284" s="5739"/>
      <c r="AB284" s="5739"/>
      <c r="AC284" s="5739"/>
      <c r="AD284" s="5739"/>
      <c r="AE284" s="5739"/>
      <c r="AF284" s="5739"/>
      <c r="AG284" s="5739"/>
      <c r="AH284" s="5739"/>
      <c r="AI284" s="5739"/>
      <c r="AJ284" s="4001"/>
      <c r="AK284" s="4009"/>
      <c r="AL284" s="4005"/>
      <c r="AM284" s="4001"/>
      <c r="AN284" s="3969"/>
      <c r="AO284" s="3969"/>
      <c r="AP284" s="3969"/>
      <c r="AQ284" s="3969"/>
      <c r="AR284" s="3969"/>
      <c r="AS284" s="3969"/>
      <c r="AT284" s="3969"/>
      <c r="AU284" s="3969"/>
      <c r="AV284" s="3969"/>
      <c r="AW284" s="3969"/>
      <c r="AX284" s="3969"/>
      <c r="AY284" s="3969"/>
      <c r="AZ284" s="3969"/>
      <c r="BA284" s="3969"/>
      <c r="BB284" s="3969"/>
      <c r="BC284" s="3969"/>
      <c r="BD284" s="5704"/>
      <c r="BE284" s="5704"/>
      <c r="BF284" s="5704"/>
      <c r="BG284" s="5704"/>
      <c r="BH284" s="5704"/>
      <c r="BI284" s="5704"/>
      <c r="BJ284" s="5704"/>
      <c r="BK284" s="5704"/>
      <c r="BL284" s="5704"/>
      <c r="BM284" s="5704"/>
      <c r="BN284" s="5704"/>
      <c r="BO284" s="5704"/>
      <c r="BP284" s="5704"/>
      <c r="BQ284" s="5704"/>
      <c r="BR284" s="5704"/>
      <c r="BS284" s="5704"/>
      <c r="BT284" s="5704"/>
      <c r="BU284" s="5704"/>
      <c r="BV284" s="5704"/>
      <c r="BW284" s="5704"/>
      <c r="BX284" s="5704"/>
      <c r="BY284" s="5704"/>
      <c r="BZ284" s="5704"/>
      <c r="CA284" s="5704"/>
      <c r="CB284" s="5704"/>
      <c r="CC284" s="5704"/>
      <c r="CD284" s="5704"/>
      <c r="CE284" s="5704"/>
      <c r="CF284" s="5704"/>
      <c r="CG284" s="5704"/>
      <c r="CH284" s="5704"/>
      <c r="CI284" s="5704"/>
      <c r="CJ284" s="5704"/>
      <c r="CK284" s="5704"/>
      <c r="CL284" s="5704"/>
      <c r="CM284" s="5704"/>
      <c r="CN284" s="5704"/>
      <c r="CO284" s="5704"/>
      <c r="CP284" s="5704"/>
      <c r="CQ284" s="5704"/>
      <c r="CR284" s="5704"/>
      <c r="CS284" s="5704"/>
      <c r="CT284" s="5704"/>
      <c r="CU284" s="5704"/>
      <c r="CV284" s="5704"/>
      <c r="CW284" s="5704"/>
      <c r="CX284" s="5704"/>
      <c r="CY284" s="5704"/>
      <c r="CZ284" s="5704"/>
      <c r="DA284" s="5704"/>
      <c r="DB284" s="5704"/>
      <c r="DC284" s="5704"/>
      <c r="DD284" s="5704"/>
      <c r="DE284" s="3969"/>
    </row>
    <row r="285" spans="1:143" ht="6.75" customHeight="1">
      <c r="A285" s="4001"/>
      <c r="B285" s="4001"/>
      <c r="C285" s="4001"/>
      <c r="D285" s="4001"/>
      <c r="E285" s="4001"/>
      <c r="F285" s="4001"/>
      <c r="G285" s="4001"/>
      <c r="H285" s="4005"/>
      <c r="I285" s="4001"/>
      <c r="J285" s="4001"/>
      <c r="K285" s="4001"/>
      <c r="L285" s="4001"/>
      <c r="M285" s="4001"/>
      <c r="N285" s="4001"/>
      <c r="O285" s="4001"/>
      <c r="P285" s="4001"/>
      <c r="Q285" s="4001"/>
      <c r="R285" s="4005"/>
      <c r="S285" s="4005"/>
      <c r="T285" s="4005"/>
      <c r="U285" s="4005"/>
      <c r="V285" s="4001"/>
      <c r="W285" s="5739"/>
      <c r="X285" s="5739"/>
      <c r="Y285" s="5739"/>
      <c r="Z285" s="5739"/>
      <c r="AA285" s="5739"/>
      <c r="AB285" s="5739"/>
      <c r="AC285" s="5739"/>
      <c r="AD285" s="5739"/>
      <c r="AE285" s="5739"/>
      <c r="AF285" s="5739"/>
      <c r="AG285" s="5739"/>
      <c r="AH285" s="5739"/>
      <c r="AI285" s="5739"/>
      <c r="AJ285" s="4001"/>
      <c r="AK285" s="4009"/>
      <c r="AL285" s="4005"/>
      <c r="AM285" s="4001"/>
      <c r="AN285" s="3969"/>
      <c r="AO285" s="3969"/>
      <c r="AP285" s="3969"/>
      <c r="AQ285" s="3969"/>
      <c r="AR285" s="3969"/>
      <c r="AS285" s="3969"/>
      <c r="AT285" s="3969"/>
      <c r="AU285" s="3969"/>
      <c r="AV285" s="3969"/>
      <c r="AW285" s="3969"/>
      <c r="AX285" s="3969"/>
      <c r="AY285" s="3969"/>
      <c r="AZ285" s="3969"/>
      <c r="BA285" s="3969"/>
      <c r="BB285" s="3969"/>
      <c r="BC285" s="3969"/>
      <c r="BD285" s="3969"/>
      <c r="BE285" s="4030"/>
      <c r="BF285" s="4030"/>
      <c r="BG285" s="4030"/>
      <c r="BH285" s="4030"/>
      <c r="BI285" s="4030"/>
      <c r="BJ285" s="4030"/>
      <c r="BK285" s="4030"/>
      <c r="BL285" s="4030"/>
      <c r="BM285" s="4030"/>
      <c r="BN285" s="4030"/>
      <c r="BO285" s="4030"/>
      <c r="BP285" s="4030"/>
      <c r="BQ285" s="4030"/>
      <c r="BR285" s="4030"/>
      <c r="BS285" s="4030"/>
      <c r="BT285" s="4030"/>
      <c r="BU285" s="4030"/>
      <c r="BV285" s="4030"/>
      <c r="BW285" s="4030"/>
      <c r="BX285" s="4030"/>
      <c r="BY285" s="4030"/>
      <c r="BZ285" s="4030"/>
      <c r="CA285" s="4030"/>
      <c r="CB285" s="4030"/>
      <c r="CC285" s="4030"/>
      <c r="CD285" s="4030"/>
      <c r="CE285" s="4030"/>
      <c r="CF285" s="4030"/>
      <c r="CG285" s="4030"/>
      <c r="CH285" s="4030"/>
      <c r="CI285" s="4030"/>
      <c r="CJ285" s="4030"/>
      <c r="CK285" s="4030"/>
      <c r="CL285" s="4030"/>
      <c r="CM285" s="4030"/>
      <c r="CN285" s="4030"/>
      <c r="CO285" s="4030"/>
      <c r="CP285" s="4030"/>
      <c r="CQ285" s="4030"/>
      <c r="CR285" s="4030"/>
      <c r="CS285" s="4030"/>
      <c r="CT285" s="4030"/>
      <c r="CU285" s="4030"/>
      <c r="CV285" s="4030"/>
      <c r="CW285" s="4030"/>
      <c r="CX285" s="4030"/>
      <c r="CY285" s="4030"/>
      <c r="CZ285" s="4030"/>
      <c r="DA285" s="4030"/>
      <c r="DB285" s="4030"/>
      <c r="DC285" s="4030"/>
      <c r="DD285" s="4030"/>
      <c r="DE285" s="3969"/>
    </row>
    <row r="286" spans="1:143" ht="6.75" customHeight="1">
      <c r="A286" s="4001"/>
      <c r="B286" s="4001"/>
      <c r="C286" s="4001"/>
      <c r="D286" s="4001"/>
      <c r="E286" s="4001"/>
      <c r="F286" s="4001"/>
      <c r="G286" s="4001"/>
      <c r="H286" s="4005"/>
      <c r="I286" s="4001"/>
      <c r="J286" s="4001"/>
      <c r="K286" s="4001"/>
      <c r="L286" s="4001"/>
      <c r="M286" s="4001"/>
      <c r="N286" s="4001"/>
      <c r="O286" s="4001"/>
      <c r="P286" s="4001"/>
      <c r="Q286" s="4001"/>
      <c r="R286" s="4005"/>
      <c r="S286" s="4005"/>
      <c r="T286" s="4005"/>
      <c r="U286" s="4005"/>
      <c r="V286" s="4001"/>
      <c r="W286" s="4082"/>
      <c r="X286" s="4082"/>
      <c r="Y286" s="4082"/>
      <c r="Z286" s="4082"/>
      <c r="AA286" s="4082"/>
      <c r="AB286" s="4082"/>
      <c r="AC286" s="4082"/>
      <c r="AD286" s="4082"/>
      <c r="AE286" s="4082"/>
      <c r="AF286" s="4082"/>
      <c r="AG286" s="4083"/>
      <c r="AH286" s="4083"/>
      <c r="AI286" s="4001"/>
      <c r="AJ286" s="4001"/>
      <c r="AK286" s="4009"/>
      <c r="AL286" s="4005"/>
      <c r="AM286" s="4001"/>
      <c r="AN286" s="3969"/>
      <c r="AO286" s="3969"/>
      <c r="AP286" s="3969"/>
      <c r="AQ286" s="3969"/>
      <c r="AR286" s="3969"/>
      <c r="AS286" s="3969"/>
      <c r="AT286" s="3969"/>
      <c r="AU286" s="3969"/>
      <c r="AV286" s="3969"/>
      <c r="AW286" s="3969"/>
      <c r="AX286" s="3969"/>
      <c r="AY286" s="3969"/>
      <c r="AZ286" s="3969"/>
      <c r="BA286" s="3969"/>
      <c r="BB286" s="3969"/>
      <c r="BC286" s="3969"/>
      <c r="BD286" s="5704" t="s">
        <v>
6804</v>
      </c>
      <c r="BE286" s="5704"/>
      <c r="BF286" s="5704"/>
      <c r="BG286" s="5704"/>
      <c r="BH286" s="5704"/>
      <c r="BI286" s="5704"/>
      <c r="BJ286" s="5704"/>
      <c r="BK286" s="5704"/>
      <c r="BL286" s="5704"/>
      <c r="BM286" s="5704"/>
      <c r="BN286" s="5704"/>
      <c r="BO286" s="5704"/>
      <c r="BP286" s="5704"/>
      <c r="BQ286" s="5704"/>
      <c r="BR286" s="5704"/>
      <c r="BS286" s="5704"/>
      <c r="BT286" s="5704"/>
      <c r="BU286" s="5704"/>
      <c r="BV286" s="5704"/>
      <c r="BW286" s="5704"/>
      <c r="BX286" s="5704"/>
      <c r="BY286" s="5704"/>
      <c r="BZ286" s="5704"/>
      <c r="CA286" s="5704"/>
      <c r="CB286" s="5704"/>
      <c r="CC286" s="5704"/>
      <c r="CD286" s="5704"/>
      <c r="CE286" s="5704"/>
      <c r="CF286" s="5704"/>
      <c r="CG286" s="5704"/>
      <c r="CH286" s="5704"/>
      <c r="CI286" s="5704"/>
      <c r="CJ286" s="5704"/>
      <c r="CK286" s="5704"/>
      <c r="CL286" s="5704"/>
      <c r="CM286" s="5704"/>
      <c r="CN286" s="5704"/>
      <c r="CO286" s="5704"/>
      <c r="CP286" s="5704"/>
      <c r="CQ286" s="5704"/>
      <c r="CR286" s="5704"/>
      <c r="CS286" s="5704"/>
      <c r="CT286" s="5704"/>
      <c r="CU286" s="5704"/>
      <c r="CV286" s="5704"/>
      <c r="CW286" s="5704"/>
      <c r="CX286" s="5704"/>
      <c r="CY286" s="5704"/>
      <c r="CZ286" s="5704"/>
      <c r="DA286" s="5704"/>
      <c r="DB286" s="5704"/>
      <c r="DC286" s="5704"/>
      <c r="DD286" s="5704"/>
      <c r="DE286" s="3969"/>
    </row>
    <row r="287" spans="1:143" ht="7.5" customHeight="1">
      <c r="A287" s="4001"/>
      <c r="B287" s="4001"/>
      <c r="C287" s="4001"/>
      <c r="D287" s="4001"/>
      <c r="E287" s="4001"/>
      <c r="F287" s="4001"/>
      <c r="G287" s="4001"/>
      <c r="H287" s="4005"/>
      <c r="I287" s="4001"/>
      <c r="J287" s="4001"/>
      <c r="K287" s="4001"/>
      <c r="L287" s="4001"/>
      <c r="M287" s="4001"/>
      <c r="N287" s="4001"/>
      <c r="O287" s="4001"/>
      <c r="P287" s="4001"/>
      <c r="Q287" s="4001"/>
      <c r="R287" s="4005"/>
      <c r="S287" s="4005"/>
      <c r="T287" s="4005"/>
      <c r="U287" s="4005"/>
      <c r="V287" s="4001"/>
      <c r="W287" s="4084"/>
      <c r="X287" s="4083"/>
      <c r="Y287" s="4083"/>
      <c r="Z287" s="4083"/>
      <c r="AA287" s="4083"/>
      <c r="AB287" s="4083"/>
      <c r="AC287" s="4083"/>
      <c r="AD287" s="4083"/>
      <c r="AE287" s="4083"/>
      <c r="AF287" s="4083"/>
      <c r="AG287" s="4083"/>
      <c r="AH287" s="4083"/>
      <c r="AI287" s="4083"/>
      <c r="AJ287" s="4001"/>
      <c r="AK287" s="4009"/>
      <c r="AL287" s="4005"/>
      <c r="AM287" s="4001"/>
      <c r="AN287" s="3969"/>
      <c r="AO287" s="3969"/>
      <c r="AP287" s="3969"/>
      <c r="AQ287" s="3969"/>
      <c r="AR287" s="3969"/>
      <c r="AS287" s="3969"/>
      <c r="AT287" s="3969"/>
      <c r="AU287" s="3969"/>
      <c r="AV287" s="3969"/>
      <c r="AW287" s="3969"/>
      <c r="AX287" s="3969"/>
      <c r="AY287" s="3969"/>
      <c r="AZ287" s="3969"/>
      <c r="BA287" s="3969"/>
      <c r="BB287" s="3969"/>
      <c r="BC287" s="3969"/>
      <c r="BD287" s="5704"/>
      <c r="BE287" s="5704"/>
      <c r="BF287" s="5704"/>
      <c r="BG287" s="5704"/>
      <c r="BH287" s="5704"/>
      <c r="BI287" s="5704"/>
      <c r="BJ287" s="5704"/>
      <c r="BK287" s="5704"/>
      <c r="BL287" s="5704"/>
      <c r="BM287" s="5704"/>
      <c r="BN287" s="5704"/>
      <c r="BO287" s="5704"/>
      <c r="BP287" s="5704"/>
      <c r="BQ287" s="5704"/>
      <c r="BR287" s="5704"/>
      <c r="BS287" s="5704"/>
      <c r="BT287" s="5704"/>
      <c r="BU287" s="5704"/>
      <c r="BV287" s="5704"/>
      <c r="BW287" s="5704"/>
      <c r="BX287" s="5704"/>
      <c r="BY287" s="5704"/>
      <c r="BZ287" s="5704"/>
      <c r="CA287" s="5704"/>
      <c r="CB287" s="5704"/>
      <c r="CC287" s="5704"/>
      <c r="CD287" s="5704"/>
      <c r="CE287" s="5704"/>
      <c r="CF287" s="5704"/>
      <c r="CG287" s="5704"/>
      <c r="CH287" s="5704"/>
      <c r="CI287" s="5704"/>
      <c r="CJ287" s="5704"/>
      <c r="CK287" s="5704"/>
      <c r="CL287" s="5704"/>
      <c r="CM287" s="5704"/>
      <c r="CN287" s="5704"/>
      <c r="CO287" s="5704"/>
      <c r="CP287" s="5704"/>
      <c r="CQ287" s="5704"/>
      <c r="CR287" s="5704"/>
      <c r="CS287" s="5704"/>
      <c r="CT287" s="5704"/>
      <c r="CU287" s="5704"/>
      <c r="CV287" s="5704"/>
      <c r="CW287" s="5704"/>
      <c r="CX287" s="5704"/>
      <c r="CY287" s="5704"/>
      <c r="CZ287" s="5704"/>
      <c r="DA287" s="5704"/>
      <c r="DB287" s="5704"/>
      <c r="DC287" s="5704"/>
      <c r="DD287" s="5704"/>
      <c r="DE287" s="3969"/>
      <c r="DF287" s="3385"/>
      <c r="DG287" s="3385"/>
      <c r="DH287" s="3385"/>
      <c r="DI287" s="3385"/>
      <c r="DJ287" s="3385"/>
      <c r="DK287" s="3385"/>
      <c r="DL287" s="3385"/>
      <c r="DM287" s="3385"/>
      <c r="DN287" s="3385"/>
      <c r="DO287" s="3385"/>
      <c r="DP287" s="3385"/>
      <c r="DQ287" s="3385"/>
      <c r="DR287" s="3385"/>
      <c r="DS287" s="3385"/>
      <c r="DT287" s="3385"/>
      <c r="DU287" s="3385"/>
      <c r="DV287" s="3385"/>
      <c r="DW287" s="3385"/>
      <c r="DX287" s="3385"/>
      <c r="DY287" s="3385"/>
      <c r="DZ287" s="3385"/>
      <c r="EA287" s="3385"/>
      <c r="EB287" s="3385"/>
      <c r="EC287" s="3385"/>
      <c r="ED287" s="3385"/>
      <c r="EE287" s="3385"/>
      <c r="EF287" s="3385"/>
      <c r="EG287" s="3385"/>
      <c r="EH287" s="3385"/>
      <c r="EI287" s="3385"/>
      <c r="EJ287" s="3385"/>
      <c r="EK287" s="3385"/>
      <c r="EL287" s="3385"/>
      <c r="EM287" s="3385"/>
    </row>
    <row r="288" spans="1:143" ht="7.5" customHeight="1">
      <c r="A288" s="4001"/>
      <c r="B288" s="4001"/>
      <c r="C288" s="4001"/>
      <c r="D288" s="4001"/>
      <c r="E288" s="4001"/>
      <c r="F288" s="4001"/>
      <c r="G288" s="4001"/>
      <c r="H288" s="4005"/>
      <c r="I288" s="4001"/>
      <c r="J288" s="4001"/>
      <c r="K288" s="4001"/>
      <c r="L288" s="4001"/>
      <c r="M288" s="4001"/>
      <c r="N288" s="4001"/>
      <c r="O288" s="4001"/>
      <c r="P288" s="4001"/>
      <c r="Q288" s="4001"/>
      <c r="R288" s="4005"/>
      <c r="S288" s="4005"/>
      <c r="T288" s="4005"/>
      <c r="U288" s="4005"/>
      <c r="V288" s="4001"/>
      <c r="W288" s="4084"/>
      <c r="X288" s="4083"/>
      <c r="Y288" s="4083"/>
      <c r="Z288" s="4083"/>
      <c r="AA288" s="4083"/>
      <c r="AB288" s="4083"/>
      <c r="AC288" s="4083"/>
      <c r="AD288" s="4083"/>
      <c r="AE288" s="4083"/>
      <c r="AF288" s="4083"/>
      <c r="AG288" s="4083"/>
      <c r="AH288" s="4083"/>
      <c r="AI288" s="4083"/>
      <c r="AJ288" s="4001"/>
      <c r="AK288" s="4009"/>
      <c r="AL288" s="4005"/>
      <c r="AM288" s="4001"/>
      <c r="AN288" s="3969"/>
      <c r="AO288" s="3969"/>
      <c r="AP288" s="3969"/>
      <c r="AQ288" s="3969"/>
      <c r="AR288" s="3969"/>
      <c r="AS288" s="3969"/>
      <c r="AT288" s="3969"/>
      <c r="AU288" s="3969"/>
      <c r="AV288" s="3969"/>
      <c r="AW288" s="3969"/>
      <c r="AX288" s="3969"/>
      <c r="AY288" s="3969"/>
      <c r="AZ288" s="3969"/>
      <c r="BA288" s="3969"/>
      <c r="BB288" s="3969"/>
      <c r="BC288" s="3969"/>
      <c r="BD288" s="4033"/>
      <c r="BE288" s="4033"/>
      <c r="BF288" s="4033"/>
      <c r="BG288" s="4033"/>
      <c r="BH288" s="4033"/>
      <c r="BI288" s="4033"/>
      <c r="BJ288" s="4033"/>
      <c r="BK288" s="4033"/>
      <c r="BL288" s="4033"/>
      <c r="BM288" s="4033"/>
      <c r="BN288" s="4033"/>
      <c r="BO288" s="4033"/>
      <c r="BP288" s="4033"/>
      <c r="BQ288" s="4033"/>
      <c r="BR288" s="4033"/>
      <c r="BS288" s="4033"/>
      <c r="BT288" s="4033"/>
      <c r="BU288" s="4033"/>
      <c r="BV288" s="4033"/>
      <c r="BW288" s="4033"/>
      <c r="BX288" s="4033"/>
      <c r="BY288" s="4033"/>
      <c r="BZ288" s="4033"/>
      <c r="CA288" s="4033"/>
      <c r="CB288" s="4033"/>
      <c r="CC288" s="4033"/>
      <c r="CD288" s="4033"/>
      <c r="CE288" s="4033"/>
      <c r="CF288" s="4033"/>
      <c r="CG288" s="4033"/>
      <c r="CH288" s="4033"/>
      <c r="CI288" s="4033"/>
      <c r="CJ288" s="4033"/>
      <c r="CK288" s="4033"/>
      <c r="CL288" s="4033"/>
      <c r="CM288" s="4033"/>
      <c r="CN288" s="4033"/>
      <c r="CO288" s="4033"/>
      <c r="CP288" s="4033"/>
      <c r="CQ288" s="4033"/>
      <c r="CR288" s="4033"/>
      <c r="CS288" s="4033"/>
      <c r="CT288" s="4033"/>
      <c r="CU288" s="4033"/>
      <c r="CV288" s="4033"/>
      <c r="CW288" s="4033"/>
      <c r="CX288" s="4033"/>
      <c r="CY288" s="4033"/>
      <c r="CZ288" s="4033"/>
      <c r="DA288" s="4033"/>
      <c r="DB288" s="4033"/>
      <c r="DC288" s="4033"/>
      <c r="DD288" s="4033"/>
      <c r="DE288" s="3969"/>
      <c r="DF288" s="3385"/>
      <c r="DG288" s="3385"/>
      <c r="DH288" s="3385"/>
      <c r="DI288" s="3385"/>
      <c r="DJ288" s="3385"/>
      <c r="DK288" s="3385"/>
      <c r="DL288" s="3385"/>
      <c r="DM288" s="3385"/>
      <c r="DN288" s="3385"/>
      <c r="DO288" s="3385"/>
      <c r="DP288" s="3385"/>
      <c r="DQ288" s="3385"/>
      <c r="DR288" s="3385"/>
      <c r="DS288" s="3385"/>
      <c r="DT288" s="3385"/>
      <c r="DU288" s="3385"/>
      <c r="DV288" s="3385"/>
      <c r="DW288" s="3385"/>
      <c r="DX288" s="3385"/>
      <c r="DY288" s="3385"/>
      <c r="DZ288" s="3385"/>
      <c r="EA288" s="3385"/>
      <c r="EB288" s="3385"/>
      <c r="EC288" s="3385"/>
      <c r="ED288" s="3385"/>
      <c r="EE288" s="3385"/>
      <c r="EF288" s="3385"/>
      <c r="EG288" s="3385"/>
      <c r="EH288" s="3385"/>
      <c r="EI288" s="3385"/>
      <c r="EJ288" s="3385"/>
      <c r="EK288" s="3385"/>
      <c r="EL288" s="3385"/>
      <c r="EM288" s="3385"/>
    </row>
    <row r="289" spans="1:151" ht="6.75" customHeight="1">
      <c r="A289" s="4001"/>
      <c r="B289" s="4001"/>
      <c r="C289" s="4001"/>
      <c r="D289" s="4001"/>
      <c r="E289" s="4001"/>
      <c r="F289" s="4001"/>
      <c r="G289" s="4001"/>
      <c r="H289" s="4005"/>
      <c r="I289" s="4001"/>
      <c r="J289" s="4001"/>
      <c r="K289" s="4001"/>
      <c r="L289" s="4001"/>
      <c r="M289" s="4001"/>
      <c r="N289" s="4001"/>
      <c r="O289" s="4001"/>
      <c r="P289" s="4001"/>
      <c r="Q289" s="4001"/>
      <c r="R289" s="4005"/>
      <c r="S289" s="4005"/>
      <c r="T289" s="4005"/>
      <c r="U289" s="4005"/>
      <c r="V289" s="4001"/>
      <c r="W289" s="4083"/>
      <c r="X289" s="4083"/>
      <c r="Y289" s="4083"/>
      <c r="Z289" s="4083"/>
      <c r="AA289" s="4083"/>
      <c r="AB289" s="4083"/>
      <c r="AC289" s="4083"/>
      <c r="AD289" s="4083"/>
      <c r="AE289" s="4083"/>
      <c r="AF289" s="4083"/>
      <c r="AG289" s="4083"/>
      <c r="AH289" s="4083"/>
      <c r="AI289" s="4083"/>
      <c r="AJ289" s="4001"/>
      <c r="AK289" s="4009"/>
      <c r="AL289" s="4005"/>
      <c r="AM289" s="4001"/>
      <c r="AN289" s="3969"/>
      <c r="AO289" s="3969"/>
      <c r="AP289" s="3969"/>
      <c r="AQ289" s="3969"/>
      <c r="AR289" s="3969"/>
      <c r="AS289" s="3969"/>
      <c r="AT289" s="3969"/>
      <c r="AU289" s="3969"/>
      <c r="AV289" s="3969"/>
      <c r="AW289" s="3969"/>
      <c r="AX289" s="3969"/>
      <c r="AY289" s="3969"/>
      <c r="AZ289" s="3969"/>
      <c r="BA289" s="3969"/>
      <c r="BB289" s="3969"/>
      <c r="BC289" s="3969"/>
      <c r="BD289" s="5699" t="s">
        <v>
6805</v>
      </c>
      <c r="BE289" s="5699"/>
      <c r="BF289" s="5699"/>
      <c r="BG289" s="5699"/>
      <c r="BH289" s="5699"/>
      <c r="BI289" s="5699"/>
      <c r="BJ289" s="5699"/>
      <c r="BK289" s="5699"/>
      <c r="BL289" s="5699"/>
      <c r="BM289" s="5699"/>
      <c r="BN289" s="5699"/>
      <c r="BO289" s="5699"/>
      <c r="BP289" s="5699"/>
      <c r="BQ289" s="5699"/>
      <c r="BR289" s="5699"/>
      <c r="BS289" s="5699"/>
      <c r="BT289" s="5699"/>
      <c r="BU289" s="5699"/>
      <c r="BV289" s="5699"/>
      <c r="BW289" s="5699"/>
      <c r="BX289" s="5699"/>
      <c r="BY289" s="5699"/>
      <c r="BZ289" s="5699"/>
      <c r="CA289" s="5699"/>
      <c r="CB289" s="5699"/>
      <c r="CC289" s="5699"/>
      <c r="CD289" s="5699"/>
      <c r="CE289" s="5699"/>
      <c r="CF289" s="5699"/>
      <c r="CG289" s="5699"/>
      <c r="CH289" s="5699"/>
      <c r="CI289" s="5699"/>
      <c r="CJ289" s="5699"/>
      <c r="CK289" s="5699"/>
      <c r="CL289" s="5699"/>
      <c r="CM289" s="5699"/>
      <c r="CN289" s="5699"/>
      <c r="CO289" s="5699"/>
      <c r="CP289" s="5699"/>
      <c r="CQ289" s="5699"/>
      <c r="CR289" s="5699"/>
      <c r="CS289" s="5699"/>
      <c r="CT289" s="5699"/>
      <c r="CU289" s="5699"/>
      <c r="CV289" s="5699"/>
      <c r="CW289" s="5699"/>
      <c r="CX289" s="5699"/>
      <c r="CY289" s="5699"/>
      <c r="CZ289" s="5699"/>
      <c r="DA289" s="5699"/>
      <c r="DB289" s="5699"/>
      <c r="DC289" s="5699"/>
      <c r="DD289" s="5699"/>
      <c r="DE289" s="5699"/>
    </row>
    <row r="290" spans="1:151" ht="6.75" customHeight="1">
      <c r="A290" s="4001"/>
      <c r="B290" s="4001"/>
      <c r="C290" s="4001"/>
      <c r="D290" s="4001"/>
      <c r="E290" s="4001"/>
      <c r="F290" s="4001"/>
      <c r="G290" s="4001"/>
      <c r="H290" s="4005"/>
      <c r="I290" s="4001"/>
      <c r="J290" s="4001"/>
      <c r="K290" s="4001"/>
      <c r="L290" s="4001"/>
      <c r="M290" s="4001"/>
      <c r="N290" s="4001"/>
      <c r="O290" s="4001"/>
      <c r="P290" s="4001"/>
      <c r="Q290" s="4001"/>
      <c r="R290" s="4005"/>
      <c r="S290" s="4005"/>
      <c r="T290" s="4005"/>
      <c r="U290" s="4005"/>
      <c r="V290" s="4001"/>
      <c r="W290" s="4083"/>
      <c r="X290" s="4083"/>
      <c r="Y290" s="4083"/>
      <c r="Z290" s="4083"/>
      <c r="AA290" s="4083"/>
      <c r="AB290" s="4083"/>
      <c r="AC290" s="4083"/>
      <c r="AD290" s="4083"/>
      <c r="AE290" s="4083"/>
      <c r="AF290" s="4083"/>
      <c r="AG290" s="4083"/>
      <c r="AH290" s="4083"/>
      <c r="AI290" s="4001"/>
      <c r="AJ290" s="4001"/>
      <c r="AK290" s="4009"/>
      <c r="AL290" s="4005"/>
      <c r="AM290" s="4001"/>
      <c r="AN290" s="3969"/>
      <c r="AO290" s="3969"/>
      <c r="AP290" s="3969"/>
      <c r="AQ290" s="3969"/>
      <c r="AR290" s="3969"/>
      <c r="AS290" s="3969"/>
      <c r="AT290" s="3969"/>
      <c r="AU290" s="3969"/>
      <c r="AV290" s="3969"/>
      <c r="AW290" s="3969"/>
      <c r="AX290" s="3969"/>
      <c r="AY290" s="3969"/>
      <c r="AZ290" s="3969"/>
      <c r="BA290" s="3969"/>
      <c r="BB290" s="3969"/>
      <c r="BC290" s="3969"/>
      <c r="BD290" s="5699"/>
      <c r="BE290" s="5699"/>
      <c r="BF290" s="5699"/>
      <c r="BG290" s="5699"/>
      <c r="BH290" s="5699"/>
      <c r="BI290" s="5699"/>
      <c r="BJ290" s="5699"/>
      <c r="BK290" s="5699"/>
      <c r="BL290" s="5699"/>
      <c r="BM290" s="5699"/>
      <c r="BN290" s="5699"/>
      <c r="BO290" s="5699"/>
      <c r="BP290" s="5699"/>
      <c r="BQ290" s="5699"/>
      <c r="BR290" s="5699"/>
      <c r="BS290" s="5699"/>
      <c r="BT290" s="5699"/>
      <c r="BU290" s="5699"/>
      <c r="BV290" s="5699"/>
      <c r="BW290" s="5699"/>
      <c r="BX290" s="5699"/>
      <c r="BY290" s="5699"/>
      <c r="BZ290" s="5699"/>
      <c r="CA290" s="5699"/>
      <c r="CB290" s="5699"/>
      <c r="CC290" s="5699"/>
      <c r="CD290" s="5699"/>
      <c r="CE290" s="5699"/>
      <c r="CF290" s="5699"/>
      <c r="CG290" s="5699"/>
      <c r="CH290" s="5699"/>
      <c r="CI290" s="5699"/>
      <c r="CJ290" s="5699"/>
      <c r="CK290" s="5699"/>
      <c r="CL290" s="5699"/>
      <c r="CM290" s="5699"/>
      <c r="CN290" s="5699"/>
      <c r="CO290" s="5699"/>
      <c r="CP290" s="5699"/>
      <c r="CQ290" s="5699"/>
      <c r="CR290" s="5699"/>
      <c r="CS290" s="5699"/>
      <c r="CT290" s="5699"/>
      <c r="CU290" s="5699"/>
      <c r="CV290" s="5699"/>
      <c r="CW290" s="5699"/>
      <c r="CX290" s="5699"/>
      <c r="CY290" s="5699"/>
      <c r="CZ290" s="5699"/>
      <c r="DA290" s="5699"/>
      <c r="DB290" s="5699"/>
      <c r="DC290" s="5699"/>
      <c r="DD290" s="5699"/>
      <c r="DE290" s="5699"/>
      <c r="DF290" s="3385"/>
      <c r="DG290" s="3385"/>
      <c r="DH290" s="3385"/>
      <c r="DI290" s="3385"/>
      <c r="DJ290" s="3385"/>
      <c r="DK290" s="3385"/>
      <c r="DL290" s="3385"/>
      <c r="DM290" s="3385"/>
      <c r="DN290" s="3385"/>
      <c r="DO290" s="3385"/>
      <c r="DP290" s="3385"/>
      <c r="DQ290" s="3385"/>
      <c r="DR290" s="3385"/>
      <c r="DS290" s="3385"/>
      <c r="DT290" s="3385"/>
      <c r="DU290" s="3385"/>
      <c r="DV290" s="3385"/>
      <c r="DW290" s="3385"/>
      <c r="DX290" s="3385"/>
      <c r="DY290" s="3385"/>
      <c r="DZ290" s="3385"/>
      <c r="EA290" s="3385"/>
      <c r="EB290" s="3385"/>
      <c r="EC290" s="3385"/>
      <c r="ED290" s="3385"/>
      <c r="EE290" s="3385"/>
      <c r="EF290" s="3385"/>
      <c r="EG290" s="3385"/>
      <c r="EH290" s="3385"/>
      <c r="EI290" s="3385"/>
      <c r="EJ290" s="3385"/>
      <c r="EK290" s="3385"/>
      <c r="EL290" s="3385"/>
      <c r="EM290" s="3385"/>
    </row>
    <row r="291" spans="1:151" ht="6.75" customHeight="1">
      <c r="A291" s="4001"/>
      <c r="B291" s="4001"/>
      <c r="C291" s="4001"/>
      <c r="D291" s="4001"/>
      <c r="E291" s="4001"/>
      <c r="F291" s="4001"/>
      <c r="G291" s="4001"/>
      <c r="H291" s="4005"/>
      <c r="I291" s="4001"/>
      <c r="J291" s="4001"/>
      <c r="K291" s="4001"/>
      <c r="L291" s="4001"/>
      <c r="M291" s="4001"/>
      <c r="N291" s="4001"/>
      <c r="O291" s="4001"/>
      <c r="P291" s="4001"/>
      <c r="Q291" s="4001"/>
      <c r="R291" s="4005"/>
      <c r="S291" s="4005"/>
      <c r="T291" s="4005"/>
      <c r="U291" s="4005"/>
      <c r="V291" s="4001"/>
      <c r="W291" s="4083"/>
      <c r="X291" s="4083"/>
      <c r="Y291" s="4083"/>
      <c r="Z291" s="4083"/>
      <c r="AA291" s="4083"/>
      <c r="AB291" s="4083"/>
      <c r="AC291" s="4083"/>
      <c r="AD291" s="4083"/>
      <c r="AE291" s="4083"/>
      <c r="AF291" s="4083"/>
      <c r="AG291" s="4083"/>
      <c r="AH291" s="4083"/>
      <c r="AI291" s="4001"/>
      <c r="AJ291" s="4001"/>
      <c r="AK291" s="4009"/>
      <c r="AL291" s="4005"/>
      <c r="AM291" s="4001"/>
      <c r="AN291" s="3969"/>
      <c r="AO291" s="3969"/>
      <c r="AP291" s="3969"/>
      <c r="AQ291" s="3969"/>
      <c r="AR291" s="3969"/>
      <c r="AS291" s="3969"/>
      <c r="AT291" s="3969"/>
      <c r="AU291" s="3969"/>
      <c r="AV291" s="3969"/>
      <c r="AW291" s="3969"/>
      <c r="AX291" s="3969"/>
      <c r="AY291" s="3969"/>
      <c r="AZ291" s="3969"/>
      <c r="BA291" s="3969"/>
      <c r="BB291" s="3969"/>
      <c r="BC291" s="3969"/>
      <c r="BD291" s="4013"/>
      <c r="BE291" s="4013"/>
      <c r="BF291" s="4013"/>
      <c r="BG291" s="4013"/>
      <c r="BH291" s="4013"/>
      <c r="BI291" s="4013"/>
      <c r="BJ291" s="4013"/>
      <c r="BK291" s="4013"/>
      <c r="BL291" s="4013"/>
      <c r="BM291" s="4013"/>
      <c r="BN291" s="4013"/>
      <c r="BO291" s="4013"/>
      <c r="BP291" s="4013"/>
      <c r="BQ291" s="4013"/>
      <c r="BR291" s="4013"/>
      <c r="BS291" s="4013"/>
      <c r="BT291" s="4013"/>
      <c r="BU291" s="4013"/>
      <c r="BV291" s="4013"/>
      <c r="BW291" s="4013"/>
      <c r="BX291" s="4013"/>
      <c r="BY291" s="4013"/>
      <c r="BZ291" s="4013"/>
      <c r="CA291" s="4013"/>
      <c r="CB291" s="4013"/>
      <c r="CC291" s="4013"/>
      <c r="CD291" s="4013"/>
      <c r="CE291" s="4013"/>
      <c r="CF291" s="4013"/>
      <c r="CG291" s="4013"/>
      <c r="CH291" s="4013"/>
      <c r="CI291" s="4013"/>
      <c r="CJ291" s="4013"/>
      <c r="CK291" s="4013"/>
      <c r="CL291" s="4013"/>
      <c r="CM291" s="4013"/>
      <c r="CN291" s="4013"/>
      <c r="CO291" s="4013"/>
      <c r="CP291" s="4013"/>
      <c r="CQ291" s="4013"/>
      <c r="CR291" s="4013"/>
      <c r="CS291" s="4013"/>
      <c r="CT291" s="4013"/>
      <c r="CU291" s="4013"/>
      <c r="CV291" s="4013"/>
      <c r="CW291" s="4013"/>
      <c r="CX291" s="4013"/>
      <c r="CY291" s="4013"/>
      <c r="CZ291" s="4013"/>
      <c r="DA291" s="4013"/>
      <c r="DB291" s="4013"/>
      <c r="DC291" s="4013"/>
      <c r="DD291" s="4013"/>
      <c r="DE291" s="4013"/>
      <c r="DF291" s="3385"/>
      <c r="DG291" s="3385"/>
      <c r="DH291" s="3385"/>
      <c r="DI291" s="3385"/>
      <c r="DJ291" s="3385"/>
      <c r="DK291" s="3385"/>
      <c r="DL291" s="3385"/>
      <c r="DM291" s="3385"/>
      <c r="DN291" s="3385"/>
      <c r="DO291" s="3385"/>
      <c r="DP291" s="3385"/>
      <c r="DQ291" s="3385"/>
      <c r="DR291" s="3385"/>
      <c r="DS291" s="3385"/>
      <c r="DT291" s="3385"/>
      <c r="DU291" s="3385"/>
      <c r="DV291" s="3385"/>
      <c r="DW291" s="3385"/>
      <c r="DX291" s="3385"/>
      <c r="DY291" s="3385"/>
      <c r="DZ291" s="3385"/>
      <c r="EA291" s="3385"/>
      <c r="EB291" s="3385"/>
      <c r="EC291" s="3385"/>
      <c r="ED291" s="3385"/>
      <c r="EE291" s="3385"/>
      <c r="EF291" s="3385"/>
      <c r="EG291" s="3385"/>
      <c r="EH291" s="3385"/>
      <c r="EI291" s="3385"/>
      <c r="EJ291" s="3385"/>
      <c r="EK291" s="3385"/>
      <c r="EL291" s="3385"/>
      <c r="EM291" s="3385"/>
    </row>
    <row r="292" spans="1:151" ht="6.75" customHeight="1">
      <c r="A292" s="4001"/>
      <c r="B292" s="4001"/>
      <c r="C292" s="4001"/>
      <c r="D292" s="4001"/>
      <c r="E292" s="4001"/>
      <c r="F292" s="4001"/>
      <c r="G292" s="4001"/>
      <c r="H292" s="4005"/>
      <c r="I292" s="4001"/>
      <c r="J292" s="4001"/>
      <c r="K292" s="4001"/>
      <c r="L292" s="4001"/>
      <c r="M292" s="4001"/>
      <c r="N292" s="4001"/>
      <c r="O292" s="4001"/>
      <c r="P292" s="4001"/>
      <c r="Q292" s="4001"/>
      <c r="R292" s="4005"/>
      <c r="S292" s="4005"/>
      <c r="T292" s="4005"/>
      <c r="U292" s="4005"/>
      <c r="V292" s="4001"/>
      <c r="W292" s="4083"/>
      <c r="X292" s="4083"/>
      <c r="Y292" s="4083"/>
      <c r="Z292" s="4083"/>
      <c r="AA292" s="4083"/>
      <c r="AB292" s="4083"/>
      <c r="AC292" s="4083"/>
      <c r="AD292" s="4083"/>
      <c r="AE292" s="4083"/>
      <c r="AF292" s="4083"/>
      <c r="AG292" s="4083"/>
      <c r="AH292" s="4083"/>
      <c r="AI292" s="4001"/>
      <c r="AJ292" s="4001"/>
      <c r="AK292" s="4009"/>
      <c r="AL292" s="4005"/>
      <c r="AM292" s="4001"/>
      <c r="AN292" s="5701" t="s">
        <v>
6806</v>
      </c>
      <c r="AO292" s="5701"/>
      <c r="AP292" s="5701"/>
      <c r="AQ292" s="5701"/>
      <c r="AR292" s="5701"/>
      <c r="AS292" s="5701"/>
      <c r="AT292" s="5701"/>
      <c r="AU292" s="5701"/>
      <c r="AV292" s="5701"/>
      <c r="AW292" s="5701"/>
      <c r="AX292" s="5701"/>
      <c r="AY292" s="5701"/>
      <c r="AZ292" s="5701"/>
      <c r="BA292" s="5701"/>
      <c r="BB292" s="5701"/>
      <c r="BC292" s="5701"/>
      <c r="BD292" s="5701"/>
      <c r="BE292" s="5701"/>
      <c r="BF292" s="5701"/>
      <c r="BG292" s="5701"/>
      <c r="BH292" s="5701"/>
      <c r="BI292" s="5701"/>
      <c r="BJ292" s="5701"/>
      <c r="BK292" s="5701"/>
      <c r="BL292" s="5701"/>
      <c r="BM292" s="4013"/>
      <c r="BN292" s="4013"/>
      <c r="BO292" s="4013"/>
      <c r="BP292" s="4013"/>
      <c r="BQ292" s="4013"/>
      <c r="BR292" s="4013"/>
      <c r="BS292" s="4013"/>
      <c r="BT292" s="4013"/>
      <c r="BU292" s="4013"/>
      <c r="BV292" s="4013"/>
      <c r="BW292" s="4013"/>
      <c r="BX292" s="4013"/>
      <c r="BY292" s="4013"/>
      <c r="BZ292" s="4013"/>
      <c r="CA292" s="4013"/>
      <c r="CB292" s="4013"/>
      <c r="CC292" s="4013"/>
      <c r="CD292" s="4013"/>
      <c r="CE292" s="4013"/>
      <c r="CF292" s="4013"/>
      <c r="CG292" s="4013"/>
      <c r="CH292" s="4013"/>
      <c r="CI292" s="4013"/>
      <c r="CJ292" s="4013"/>
      <c r="CK292" s="4013"/>
      <c r="CL292" s="4013"/>
      <c r="CM292" s="4013"/>
      <c r="CN292" s="4013"/>
      <c r="CO292" s="4013"/>
      <c r="CP292" s="4013"/>
      <c r="CQ292" s="4013"/>
      <c r="CR292" s="4013"/>
      <c r="CS292" s="4013"/>
      <c r="CT292" s="4013"/>
      <c r="CU292" s="4013"/>
      <c r="CV292" s="4013"/>
      <c r="CW292" s="4013"/>
      <c r="CX292" s="4013"/>
      <c r="CY292" s="4013"/>
      <c r="CZ292" s="4013"/>
      <c r="DA292" s="4013"/>
      <c r="DB292" s="4013"/>
      <c r="DC292" s="4013"/>
      <c r="DD292" s="4013"/>
      <c r="DE292" s="4013"/>
    </row>
    <row r="293" spans="1:151" ht="6.75" customHeight="1">
      <c r="A293" s="4001"/>
      <c r="B293" s="4001"/>
      <c r="C293" s="4001"/>
      <c r="D293" s="4001"/>
      <c r="E293" s="4001"/>
      <c r="F293" s="4001"/>
      <c r="G293" s="4001"/>
      <c r="H293" s="4005"/>
      <c r="I293" s="4001"/>
      <c r="J293" s="4001"/>
      <c r="K293" s="4001"/>
      <c r="L293" s="4001"/>
      <c r="M293" s="4001"/>
      <c r="N293" s="4001"/>
      <c r="O293" s="4001"/>
      <c r="P293" s="4001"/>
      <c r="Q293" s="4001"/>
      <c r="R293" s="4005"/>
      <c r="S293" s="4005"/>
      <c r="T293" s="4005"/>
      <c r="U293" s="4005"/>
      <c r="V293" s="4001"/>
      <c r="W293" s="4083"/>
      <c r="X293" s="4083"/>
      <c r="Y293" s="4083"/>
      <c r="Z293" s="4083"/>
      <c r="AA293" s="4083"/>
      <c r="AB293" s="4083"/>
      <c r="AC293" s="4083"/>
      <c r="AD293" s="4083"/>
      <c r="AE293" s="4083"/>
      <c r="AF293" s="4083"/>
      <c r="AG293" s="4083"/>
      <c r="AH293" s="4083"/>
      <c r="AI293" s="4001"/>
      <c r="AJ293" s="4001"/>
      <c r="AK293" s="4010"/>
      <c r="AL293" s="4008"/>
      <c r="AM293" s="4001"/>
      <c r="AN293" s="5701"/>
      <c r="AO293" s="5701"/>
      <c r="AP293" s="5701"/>
      <c r="AQ293" s="5701"/>
      <c r="AR293" s="5701"/>
      <c r="AS293" s="5701"/>
      <c r="AT293" s="5701"/>
      <c r="AU293" s="5701"/>
      <c r="AV293" s="5701"/>
      <c r="AW293" s="5701"/>
      <c r="AX293" s="5701"/>
      <c r="AY293" s="5701"/>
      <c r="AZ293" s="5701"/>
      <c r="BA293" s="5701"/>
      <c r="BB293" s="5701"/>
      <c r="BC293" s="5701"/>
      <c r="BD293" s="5701"/>
      <c r="BE293" s="5701"/>
      <c r="BF293" s="5701"/>
      <c r="BG293" s="5701"/>
      <c r="BH293" s="5701"/>
      <c r="BI293" s="5701"/>
      <c r="BJ293" s="5701"/>
      <c r="BK293" s="5701"/>
      <c r="BL293" s="5701"/>
      <c r="BM293" s="4013"/>
      <c r="BN293" s="4013"/>
      <c r="BO293" s="4013"/>
      <c r="BP293" s="4013"/>
      <c r="BQ293" s="4013"/>
      <c r="BR293" s="4013"/>
      <c r="BS293" s="4013"/>
      <c r="BT293" s="4013"/>
      <c r="BU293" s="4013"/>
      <c r="BV293" s="4013"/>
      <c r="BW293" s="4013"/>
      <c r="BX293" s="4013"/>
      <c r="BY293" s="4013"/>
      <c r="BZ293" s="4013"/>
      <c r="CA293" s="4013"/>
      <c r="CB293" s="4013"/>
      <c r="CC293" s="4013"/>
      <c r="CD293" s="4013"/>
      <c r="CE293" s="4013"/>
      <c r="CF293" s="4013"/>
      <c r="CG293" s="4013"/>
      <c r="CH293" s="4013"/>
      <c r="CI293" s="4013"/>
      <c r="CJ293" s="4013"/>
      <c r="CK293" s="4013"/>
      <c r="CL293" s="4013"/>
      <c r="CM293" s="4013"/>
      <c r="CN293" s="4013"/>
      <c r="CO293" s="4013"/>
      <c r="CP293" s="4013"/>
      <c r="CQ293" s="4013"/>
      <c r="CR293" s="4013"/>
      <c r="CS293" s="4013"/>
      <c r="CT293" s="4013"/>
      <c r="CU293" s="4013"/>
      <c r="CV293" s="4013"/>
      <c r="CW293" s="4013"/>
      <c r="CX293" s="4013"/>
      <c r="CY293" s="4013"/>
      <c r="CZ293" s="4013"/>
      <c r="DA293" s="4013"/>
      <c r="DB293" s="4013"/>
      <c r="DC293" s="4013"/>
      <c r="DD293" s="4013"/>
      <c r="DE293" s="4013"/>
    </row>
    <row r="294" spans="1:151" ht="6.75" customHeight="1">
      <c r="A294" s="4001"/>
      <c r="B294" s="4001"/>
      <c r="C294" s="4001"/>
      <c r="D294" s="4001"/>
      <c r="E294" s="4001"/>
      <c r="F294" s="4001"/>
      <c r="G294" s="4001"/>
      <c r="H294" s="4005"/>
      <c r="I294" s="4001"/>
      <c r="J294" s="4001"/>
      <c r="K294" s="4001"/>
      <c r="L294" s="4001"/>
      <c r="M294" s="4001"/>
      <c r="N294" s="4001"/>
      <c r="O294" s="4001"/>
      <c r="P294" s="4001"/>
      <c r="Q294" s="4001"/>
      <c r="R294" s="4005"/>
      <c r="S294" s="4005"/>
      <c r="T294" s="4005"/>
      <c r="U294" s="4005"/>
      <c r="V294" s="4001"/>
      <c r="W294" s="4083"/>
      <c r="X294" s="4083"/>
      <c r="Y294" s="4083"/>
      <c r="Z294" s="4083"/>
      <c r="AA294" s="4083"/>
      <c r="AB294" s="4083"/>
      <c r="AC294" s="4083"/>
      <c r="AD294" s="4083"/>
      <c r="AE294" s="4083"/>
      <c r="AF294" s="4083"/>
      <c r="AG294" s="4083"/>
      <c r="AH294" s="4083"/>
      <c r="AI294" s="4001"/>
      <c r="AJ294" s="4001"/>
      <c r="AK294" s="4009"/>
      <c r="AL294" s="4005"/>
      <c r="AM294" s="4001"/>
      <c r="AN294" s="3969"/>
      <c r="AO294" s="3969"/>
      <c r="AP294" s="3969"/>
      <c r="AQ294" s="3969"/>
      <c r="AR294" s="3969"/>
      <c r="AS294" s="3969"/>
      <c r="AT294" s="3969"/>
      <c r="AU294" s="3969"/>
      <c r="AV294" s="3969"/>
      <c r="AW294" s="3969"/>
      <c r="AX294" s="3969"/>
      <c r="AY294" s="3969"/>
      <c r="AZ294" s="3969"/>
      <c r="BA294" s="3969"/>
      <c r="BB294" s="3969"/>
      <c r="BC294" s="3969"/>
      <c r="BD294" s="3969"/>
      <c r="BE294" s="3969"/>
      <c r="BF294" s="3969"/>
      <c r="BG294" s="3969"/>
      <c r="BH294" s="3969"/>
      <c r="BI294" s="3969"/>
      <c r="BJ294" s="3969"/>
      <c r="BK294" s="3969"/>
      <c r="BL294" s="3969"/>
      <c r="BM294" s="3969"/>
      <c r="BN294" s="3969"/>
      <c r="BO294" s="3969"/>
      <c r="BP294" s="3969"/>
      <c r="BQ294" s="3969"/>
      <c r="BR294" s="3969"/>
      <c r="BS294" s="3969"/>
      <c r="BT294" s="3969"/>
      <c r="BU294" s="3969"/>
      <c r="BV294" s="3969"/>
      <c r="BW294" s="3969"/>
      <c r="BX294" s="3969"/>
      <c r="BY294" s="3969"/>
      <c r="BZ294" s="3969"/>
      <c r="CA294" s="3969"/>
      <c r="CB294" s="3969"/>
      <c r="CC294" s="3969"/>
      <c r="CD294" s="3969"/>
      <c r="CE294" s="3969"/>
      <c r="CF294" s="3969"/>
      <c r="CG294" s="3969"/>
      <c r="CH294" s="3969"/>
      <c r="CI294" s="3969"/>
      <c r="CJ294" s="3969"/>
      <c r="CK294" s="3969"/>
      <c r="CL294" s="3969"/>
      <c r="CM294" s="3969"/>
      <c r="CN294" s="3969"/>
      <c r="CO294" s="3969"/>
      <c r="CP294" s="3969"/>
      <c r="CQ294" s="3969"/>
      <c r="CR294" s="3969"/>
      <c r="CS294" s="3969"/>
      <c r="CT294" s="3969"/>
      <c r="CU294" s="3969"/>
      <c r="CV294" s="3969"/>
      <c r="CW294" s="3969"/>
      <c r="CX294" s="3969"/>
      <c r="CY294" s="3969"/>
      <c r="CZ294" s="3969"/>
      <c r="DA294" s="3969"/>
      <c r="DB294" s="3969"/>
      <c r="DC294" s="3969"/>
      <c r="DD294" s="3969"/>
      <c r="DE294" s="3969"/>
      <c r="DF294" s="3385"/>
      <c r="DG294" s="3385"/>
      <c r="DH294" s="3385"/>
      <c r="DI294" s="3385"/>
      <c r="DJ294" s="3385"/>
      <c r="DK294" s="3385"/>
      <c r="DL294" s="3385"/>
      <c r="DM294" s="3385"/>
      <c r="DN294" s="3385"/>
      <c r="DO294" s="3385"/>
      <c r="DP294" s="3385"/>
      <c r="DQ294" s="3385"/>
      <c r="DR294" s="3385"/>
      <c r="DS294" s="3385"/>
      <c r="DT294" s="3385"/>
      <c r="DU294" s="3385"/>
      <c r="DV294" s="3385"/>
      <c r="DW294" s="3385"/>
      <c r="DX294" s="3385"/>
      <c r="DY294" s="3385"/>
      <c r="DZ294" s="3385"/>
      <c r="EA294" s="3385"/>
      <c r="EB294" s="3385"/>
      <c r="EC294" s="3385"/>
      <c r="ED294" s="3385"/>
      <c r="EE294" s="3385"/>
      <c r="EF294" s="3385"/>
      <c r="EG294" s="3385"/>
      <c r="EH294" s="3385"/>
      <c r="EI294" s="3385"/>
      <c r="EJ294" s="3385"/>
      <c r="EK294" s="3385"/>
      <c r="EL294" s="3385"/>
      <c r="EM294" s="3385"/>
      <c r="EN294" s="3385"/>
      <c r="EO294" s="3385"/>
      <c r="EP294" s="3385"/>
      <c r="EQ294" s="3385"/>
      <c r="ER294" s="3385"/>
      <c r="ES294" s="3385"/>
      <c r="ET294" s="3385"/>
      <c r="EU294" s="3385"/>
    </row>
    <row r="295" spans="1:151" ht="6.75" customHeight="1">
      <c r="A295" s="4001"/>
      <c r="B295" s="4001"/>
      <c r="C295" s="4001"/>
      <c r="D295" s="4001"/>
      <c r="E295" s="4001"/>
      <c r="F295" s="4001"/>
      <c r="G295" s="4001"/>
      <c r="H295" s="4005"/>
      <c r="I295" s="4001"/>
      <c r="J295" s="4001"/>
      <c r="K295" s="4001"/>
      <c r="L295" s="4001"/>
      <c r="M295" s="4001"/>
      <c r="N295" s="4001"/>
      <c r="O295" s="4001"/>
      <c r="P295" s="4001"/>
      <c r="Q295" s="4001"/>
      <c r="R295" s="4005"/>
      <c r="S295" s="4005"/>
      <c r="T295" s="4005"/>
      <c r="U295" s="4005"/>
      <c r="V295" s="4001"/>
      <c r="W295" s="4030"/>
      <c r="X295" s="4030"/>
      <c r="Y295" s="4030"/>
      <c r="Z295" s="4030"/>
      <c r="AA295" s="4030"/>
      <c r="AB295" s="4030"/>
      <c r="AC295" s="4030"/>
      <c r="AD295" s="4030"/>
      <c r="AE295" s="4030"/>
      <c r="AF295" s="4030"/>
      <c r="AG295" s="4030"/>
      <c r="AH295" s="4030"/>
      <c r="AI295" s="4001"/>
      <c r="AJ295" s="4001"/>
      <c r="AK295" s="4009"/>
      <c r="AL295" s="4005"/>
      <c r="AM295" s="4001"/>
      <c r="AN295" s="5701" t="s">
        <v>
6807</v>
      </c>
      <c r="AO295" s="5701"/>
      <c r="AP295" s="5701"/>
      <c r="AQ295" s="5701"/>
      <c r="AR295" s="5701"/>
      <c r="AS295" s="5701"/>
      <c r="AT295" s="5701"/>
      <c r="AU295" s="5701"/>
      <c r="AV295" s="5701"/>
      <c r="AW295" s="5701"/>
      <c r="AX295" s="5701"/>
      <c r="AY295" s="5701"/>
      <c r="AZ295" s="5701"/>
      <c r="BA295" s="5701"/>
      <c r="BB295" s="5701"/>
      <c r="BC295" s="5701"/>
      <c r="BD295" s="5701"/>
      <c r="BE295" s="5701"/>
      <c r="BF295" s="5701"/>
      <c r="BG295" s="5701"/>
      <c r="BH295" s="5701"/>
      <c r="BI295" s="5701"/>
      <c r="BJ295" s="5701"/>
      <c r="BK295" s="5701"/>
      <c r="BL295" s="5701"/>
      <c r="BM295" s="3969"/>
      <c r="BN295" s="3969"/>
      <c r="BO295" s="3969"/>
      <c r="BP295" s="3969"/>
      <c r="BQ295" s="3969"/>
      <c r="BR295" s="3969"/>
      <c r="BS295" s="3969"/>
      <c r="BT295" s="3969"/>
      <c r="BU295" s="3969"/>
      <c r="BV295" s="3969"/>
      <c r="BW295" s="3969"/>
      <c r="BX295" s="3969"/>
      <c r="BY295" s="3969"/>
      <c r="BZ295" s="3969"/>
      <c r="CA295" s="3969"/>
      <c r="CB295" s="3969"/>
      <c r="CC295" s="3969"/>
      <c r="CD295" s="3969"/>
      <c r="CE295" s="3969"/>
      <c r="CF295" s="3969"/>
      <c r="CG295" s="3969"/>
      <c r="CH295" s="3969"/>
      <c r="CI295" s="3969"/>
      <c r="CJ295" s="3969"/>
      <c r="CK295" s="3969"/>
      <c r="CL295" s="3969"/>
      <c r="CM295" s="3969"/>
      <c r="CN295" s="3969"/>
      <c r="CO295" s="3969"/>
      <c r="CP295" s="3969"/>
      <c r="CQ295" s="3969"/>
      <c r="CR295" s="3969"/>
      <c r="CS295" s="3969"/>
      <c r="CT295" s="3969"/>
      <c r="CU295" s="3969"/>
      <c r="CV295" s="3969"/>
      <c r="CW295" s="3969"/>
      <c r="CX295" s="3969"/>
      <c r="CY295" s="3969"/>
      <c r="CZ295" s="3969"/>
      <c r="DA295" s="3969"/>
      <c r="DB295" s="3969"/>
      <c r="DC295" s="3969"/>
      <c r="DD295" s="3969"/>
      <c r="DE295" s="3969"/>
      <c r="DF295" s="3385"/>
      <c r="DG295" s="3385"/>
      <c r="DH295" s="3385"/>
      <c r="DI295" s="3385"/>
      <c r="DJ295" s="3385"/>
      <c r="DK295" s="3385"/>
      <c r="DL295" s="3385"/>
      <c r="DM295" s="3385"/>
      <c r="DN295" s="3385"/>
      <c r="DO295" s="3385"/>
      <c r="DP295" s="3385"/>
      <c r="DQ295" s="3385"/>
      <c r="DR295" s="3385"/>
      <c r="DS295" s="3385"/>
      <c r="DT295" s="3385"/>
      <c r="DU295" s="3385"/>
      <c r="DV295" s="3385"/>
      <c r="DW295" s="3385"/>
      <c r="DX295" s="3385"/>
      <c r="DY295" s="3385"/>
      <c r="DZ295" s="3385"/>
      <c r="EA295" s="3385"/>
      <c r="EB295" s="3385"/>
      <c r="EC295" s="3385"/>
      <c r="ED295" s="3385"/>
      <c r="EE295" s="3385"/>
      <c r="EF295" s="3385"/>
      <c r="EG295" s="3385"/>
      <c r="EH295" s="3385"/>
      <c r="EI295" s="3385"/>
      <c r="EJ295" s="3385"/>
      <c r="EK295" s="3385"/>
      <c r="EL295" s="3385"/>
      <c r="EM295" s="3385"/>
      <c r="EN295" s="3385"/>
      <c r="EO295" s="3385"/>
      <c r="EP295" s="3385"/>
      <c r="EQ295" s="3385"/>
      <c r="ER295" s="3385"/>
      <c r="ES295" s="3385"/>
      <c r="ET295" s="3385"/>
      <c r="EU295" s="3385"/>
    </row>
    <row r="296" spans="1:151" ht="6.75" customHeight="1">
      <c r="A296" s="4001"/>
      <c r="B296" s="4001"/>
      <c r="C296" s="4001"/>
      <c r="D296" s="4001"/>
      <c r="E296" s="4001"/>
      <c r="F296" s="4001"/>
      <c r="G296" s="4001"/>
      <c r="H296" s="4005"/>
      <c r="I296" s="4001"/>
      <c r="J296" s="4001"/>
      <c r="K296" s="4001"/>
      <c r="L296" s="4001"/>
      <c r="M296" s="4001"/>
      <c r="N296" s="4001"/>
      <c r="O296" s="4001"/>
      <c r="P296" s="4001"/>
      <c r="Q296" s="4001"/>
      <c r="R296" s="4005"/>
      <c r="S296" s="4005"/>
      <c r="T296" s="4005"/>
      <c r="U296" s="4005"/>
      <c r="V296" s="4001"/>
      <c r="W296" s="4030"/>
      <c r="X296" s="4030"/>
      <c r="Y296" s="4030"/>
      <c r="Z296" s="4030"/>
      <c r="AA296" s="4030"/>
      <c r="AB296" s="4030"/>
      <c r="AC296" s="4030"/>
      <c r="AD296" s="4030"/>
      <c r="AE296" s="4030"/>
      <c r="AF296" s="4030"/>
      <c r="AG296" s="4030"/>
      <c r="AH296" s="4030"/>
      <c r="AI296" s="4001"/>
      <c r="AJ296" s="4001"/>
      <c r="AK296" s="4010"/>
      <c r="AL296" s="4008"/>
      <c r="AM296" s="4001"/>
      <c r="AN296" s="5701"/>
      <c r="AO296" s="5701"/>
      <c r="AP296" s="5701"/>
      <c r="AQ296" s="5701"/>
      <c r="AR296" s="5701"/>
      <c r="AS296" s="5701"/>
      <c r="AT296" s="5701"/>
      <c r="AU296" s="5701"/>
      <c r="AV296" s="5701"/>
      <c r="AW296" s="5701"/>
      <c r="AX296" s="5701"/>
      <c r="AY296" s="5701"/>
      <c r="AZ296" s="5701"/>
      <c r="BA296" s="5701"/>
      <c r="BB296" s="5701"/>
      <c r="BC296" s="5701"/>
      <c r="BD296" s="5701"/>
      <c r="BE296" s="5701"/>
      <c r="BF296" s="5701"/>
      <c r="BG296" s="5701"/>
      <c r="BH296" s="5701"/>
      <c r="BI296" s="5701"/>
      <c r="BJ296" s="5701"/>
      <c r="BK296" s="5701"/>
      <c r="BL296" s="5701"/>
      <c r="BM296" s="3969"/>
      <c r="BN296" s="3969"/>
      <c r="BO296" s="3969"/>
      <c r="BP296" s="3969"/>
      <c r="BQ296" s="3969"/>
      <c r="BR296" s="3969"/>
      <c r="BS296" s="3969"/>
      <c r="BT296" s="3969"/>
      <c r="BU296" s="3969"/>
      <c r="BV296" s="3969"/>
      <c r="BW296" s="3969"/>
      <c r="BX296" s="3969"/>
      <c r="BY296" s="3969"/>
      <c r="BZ296" s="3969"/>
      <c r="CA296" s="3969"/>
      <c r="CB296" s="3969"/>
      <c r="CC296" s="3969"/>
      <c r="CD296" s="3969"/>
      <c r="CE296" s="3969"/>
      <c r="CF296" s="3969"/>
      <c r="CG296" s="3969"/>
      <c r="CH296" s="3969"/>
      <c r="CI296" s="3969"/>
      <c r="CJ296" s="3969"/>
      <c r="CK296" s="3969"/>
      <c r="CL296" s="3969"/>
      <c r="CM296" s="3969"/>
      <c r="CN296" s="3969"/>
      <c r="CO296" s="3969"/>
      <c r="CP296" s="3969"/>
      <c r="CQ296" s="3969"/>
      <c r="CR296" s="3969"/>
      <c r="CS296" s="3969"/>
      <c r="CT296" s="3969"/>
      <c r="CU296" s="3969"/>
      <c r="CV296" s="3969"/>
      <c r="CW296" s="3969"/>
      <c r="CX296" s="3969"/>
      <c r="CY296" s="3969"/>
      <c r="CZ296" s="3969"/>
      <c r="DA296" s="3969"/>
      <c r="DB296" s="3969"/>
      <c r="DC296" s="3969"/>
      <c r="DD296" s="3969"/>
      <c r="DE296" s="3969"/>
      <c r="DF296" s="3385"/>
      <c r="DG296" s="3385"/>
      <c r="DH296" s="3385"/>
      <c r="DI296" s="3385"/>
      <c r="DJ296" s="3385"/>
      <c r="DK296" s="3385"/>
      <c r="DL296" s="3385"/>
      <c r="DM296" s="3385"/>
      <c r="DN296" s="3385"/>
      <c r="DO296" s="3385"/>
      <c r="DP296" s="3385"/>
      <c r="DQ296" s="3385"/>
      <c r="DR296" s="3385"/>
      <c r="DS296" s="3385"/>
      <c r="DT296" s="3385"/>
      <c r="DU296" s="3385"/>
      <c r="DV296" s="3385"/>
      <c r="DW296" s="3385"/>
      <c r="DX296" s="3385"/>
      <c r="DY296" s="3385"/>
      <c r="DZ296" s="3385"/>
      <c r="EA296" s="3385"/>
      <c r="EB296" s="3385"/>
      <c r="EC296" s="3385"/>
      <c r="ED296" s="3385"/>
      <c r="EE296" s="3385"/>
      <c r="EF296" s="3385"/>
      <c r="EG296" s="3385"/>
      <c r="EH296" s="3385"/>
      <c r="EI296" s="3385"/>
      <c r="EJ296" s="3385"/>
      <c r="EK296" s="3385"/>
      <c r="EL296" s="3385"/>
      <c r="EM296" s="3385"/>
      <c r="EN296" s="3385"/>
      <c r="EO296" s="3385"/>
      <c r="EP296" s="3385"/>
      <c r="EQ296" s="3385"/>
      <c r="ER296" s="3385"/>
      <c r="ES296" s="3385"/>
      <c r="ET296" s="3385"/>
      <c r="EU296" s="3385"/>
    </row>
    <row r="297" spans="1:151" ht="6.75" customHeight="1">
      <c r="A297" s="4001"/>
      <c r="B297" s="4001"/>
      <c r="C297" s="4001"/>
      <c r="D297" s="4001"/>
      <c r="E297" s="4001"/>
      <c r="F297" s="4001"/>
      <c r="G297" s="4001"/>
      <c r="H297" s="4005"/>
      <c r="I297" s="4001"/>
      <c r="J297" s="4001"/>
      <c r="K297" s="4001"/>
      <c r="L297" s="4001"/>
      <c r="M297" s="4001"/>
      <c r="N297" s="4001"/>
      <c r="O297" s="4001"/>
      <c r="P297" s="4001"/>
      <c r="Q297" s="4001"/>
      <c r="R297" s="4005"/>
      <c r="S297" s="4005"/>
      <c r="T297" s="4005"/>
      <c r="U297" s="4005"/>
      <c r="V297" s="4001"/>
      <c r="W297" s="3969"/>
      <c r="X297" s="3969"/>
      <c r="Y297" s="3969"/>
      <c r="Z297" s="3969"/>
      <c r="AA297" s="3969"/>
      <c r="AB297" s="3969"/>
      <c r="AC297" s="3969"/>
      <c r="AD297" s="3969"/>
      <c r="AE297" s="4001"/>
      <c r="AF297" s="4001"/>
      <c r="AG297" s="4001"/>
      <c r="AH297" s="4001"/>
      <c r="AI297" s="4001"/>
      <c r="AJ297" s="4001"/>
      <c r="AK297" s="4009"/>
      <c r="AL297" s="4005"/>
      <c r="AM297" s="4001"/>
      <c r="AN297" s="3969"/>
      <c r="AO297" s="3969"/>
      <c r="AP297" s="3969"/>
      <c r="AQ297" s="3969"/>
      <c r="AR297" s="3969"/>
      <c r="AS297" s="3969"/>
      <c r="AT297" s="3969"/>
      <c r="AU297" s="3969"/>
      <c r="AV297" s="3969"/>
      <c r="AW297" s="3969"/>
      <c r="AX297" s="3969"/>
      <c r="AY297" s="3969"/>
      <c r="AZ297" s="3969"/>
      <c r="BA297" s="3969"/>
      <c r="BB297" s="3969"/>
      <c r="BC297" s="3969"/>
      <c r="BD297" s="3969"/>
      <c r="BE297" s="3969"/>
      <c r="BF297" s="3969"/>
      <c r="BG297" s="3969"/>
      <c r="BH297" s="3969"/>
      <c r="BI297" s="3969"/>
      <c r="BJ297" s="3969"/>
      <c r="BK297" s="3969"/>
      <c r="BL297" s="3969"/>
      <c r="BM297" s="3969"/>
      <c r="BN297" s="3969"/>
      <c r="BO297" s="3969"/>
      <c r="BP297" s="3969"/>
      <c r="BQ297" s="3969"/>
      <c r="BR297" s="3969"/>
      <c r="BS297" s="3969"/>
      <c r="BT297" s="3969"/>
      <c r="BU297" s="3969"/>
      <c r="BV297" s="3969"/>
      <c r="BW297" s="3969"/>
      <c r="BX297" s="3969"/>
      <c r="BY297" s="3969"/>
      <c r="BZ297" s="3969"/>
      <c r="CA297" s="3969"/>
      <c r="CB297" s="3969"/>
      <c r="CC297" s="3969"/>
      <c r="CD297" s="3969"/>
      <c r="CE297" s="3969"/>
      <c r="CF297" s="3969"/>
      <c r="CG297" s="3969"/>
      <c r="CH297" s="3969"/>
      <c r="CI297" s="3969"/>
      <c r="CJ297" s="3969"/>
      <c r="CK297" s="3969"/>
      <c r="CL297" s="3969"/>
      <c r="CM297" s="3969"/>
      <c r="CN297" s="3969"/>
      <c r="CO297" s="3969"/>
      <c r="CP297" s="3969"/>
      <c r="CQ297" s="3969"/>
      <c r="CR297" s="3969"/>
      <c r="CS297" s="3969"/>
      <c r="CT297" s="3969"/>
      <c r="CU297" s="3969"/>
      <c r="CV297" s="3969"/>
      <c r="CW297" s="3969"/>
      <c r="CX297" s="3969"/>
      <c r="CY297" s="3969"/>
      <c r="CZ297" s="3969"/>
      <c r="DA297" s="3969"/>
      <c r="DB297" s="3969"/>
      <c r="DC297" s="3969"/>
      <c r="DD297" s="3969"/>
      <c r="DE297" s="3969"/>
      <c r="DF297" s="3385"/>
      <c r="DG297" s="3385"/>
      <c r="DH297" s="3385"/>
      <c r="DI297" s="3385"/>
      <c r="DJ297" s="3385"/>
      <c r="DK297" s="3385"/>
      <c r="DL297" s="3385"/>
      <c r="DM297" s="3385"/>
      <c r="DN297" s="3385"/>
      <c r="DO297" s="3385"/>
      <c r="DP297" s="3385"/>
      <c r="DQ297" s="3385"/>
      <c r="DR297" s="3385"/>
      <c r="DS297" s="3385"/>
      <c r="DT297" s="3385"/>
      <c r="DU297" s="3385"/>
      <c r="DV297" s="3385"/>
      <c r="DW297" s="3385"/>
      <c r="DX297" s="3385"/>
      <c r="DY297" s="3385"/>
      <c r="DZ297" s="3385"/>
      <c r="EA297" s="3385"/>
      <c r="EB297" s="3385"/>
      <c r="EC297" s="3385"/>
      <c r="ED297" s="3385"/>
      <c r="EE297" s="3385"/>
      <c r="EF297" s="3385"/>
      <c r="EG297" s="3385"/>
      <c r="EH297" s="3385"/>
      <c r="EI297" s="3385"/>
      <c r="EJ297" s="3385"/>
      <c r="EK297" s="3385"/>
      <c r="EL297" s="3385"/>
      <c r="EM297" s="3385"/>
      <c r="EN297" s="3385"/>
      <c r="EO297" s="3385"/>
      <c r="EP297" s="3385"/>
      <c r="EQ297" s="3385"/>
      <c r="ER297" s="3385"/>
      <c r="ES297" s="3385"/>
      <c r="ET297" s="3385"/>
      <c r="EU297" s="3385"/>
    </row>
    <row r="298" spans="1:151" ht="6.75" customHeight="1">
      <c r="A298" s="4001"/>
      <c r="B298" s="4001"/>
      <c r="C298" s="4001"/>
      <c r="D298" s="4001"/>
      <c r="E298" s="4001"/>
      <c r="F298" s="4001"/>
      <c r="G298" s="4001"/>
      <c r="H298" s="4005"/>
      <c r="I298" s="4001"/>
      <c r="J298" s="4001"/>
      <c r="K298" s="4001"/>
      <c r="L298" s="4001"/>
      <c r="M298" s="4001"/>
      <c r="N298" s="4001"/>
      <c r="O298" s="4001"/>
      <c r="P298" s="4001"/>
      <c r="Q298" s="4001"/>
      <c r="R298" s="4005"/>
      <c r="S298" s="4005"/>
      <c r="T298" s="4005"/>
      <c r="U298" s="4005"/>
      <c r="V298" s="4001"/>
      <c r="W298" s="4001"/>
      <c r="X298" s="4001"/>
      <c r="Y298" s="4001"/>
      <c r="Z298" s="4001"/>
      <c r="AA298" s="4001"/>
      <c r="AB298" s="4001"/>
      <c r="AC298" s="4001"/>
      <c r="AD298" s="4001"/>
      <c r="AE298" s="4001"/>
      <c r="AF298" s="4001"/>
      <c r="AG298" s="4001"/>
      <c r="AH298" s="4001"/>
      <c r="AI298" s="4001"/>
      <c r="AJ298" s="4001"/>
      <c r="AK298" s="4015"/>
      <c r="AL298" s="4003"/>
      <c r="AM298" s="4001"/>
      <c r="AN298" s="5701" t="s">
        <v>
6808</v>
      </c>
      <c r="AO298" s="5701"/>
      <c r="AP298" s="5701"/>
      <c r="AQ298" s="5701"/>
      <c r="AR298" s="5701"/>
      <c r="AS298" s="5701"/>
      <c r="AT298" s="5701"/>
      <c r="AU298" s="5701"/>
      <c r="AV298" s="5701"/>
      <c r="AW298" s="5701"/>
      <c r="AX298" s="5701"/>
      <c r="AY298" s="5701"/>
      <c r="AZ298" s="5701"/>
      <c r="BA298" s="5701"/>
      <c r="BB298" s="5701"/>
      <c r="BC298" s="5701"/>
      <c r="BD298" s="5701"/>
      <c r="BE298" s="5701"/>
      <c r="BF298" s="5701"/>
      <c r="BG298" s="5701"/>
      <c r="BH298" s="5701"/>
      <c r="BI298" s="3969"/>
      <c r="BJ298" s="3969"/>
      <c r="BK298" s="3969"/>
      <c r="BL298" s="3969"/>
      <c r="BM298" s="3969"/>
      <c r="BN298" s="3969"/>
      <c r="BO298" s="3969"/>
      <c r="BP298" s="3969"/>
      <c r="BQ298" s="3969"/>
      <c r="BR298" s="3969"/>
      <c r="BS298" s="3969"/>
      <c r="BT298" s="3969"/>
      <c r="BU298" s="3969"/>
      <c r="BV298" s="3969"/>
      <c r="BW298" s="4001"/>
      <c r="BX298" s="4001"/>
      <c r="BY298" s="4001"/>
      <c r="BZ298" s="4001"/>
      <c r="CA298" s="4001"/>
      <c r="CB298" s="4001"/>
      <c r="CC298" s="4001"/>
      <c r="CD298" s="4001"/>
      <c r="CE298" s="4001"/>
      <c r="CF298" s="4001"/>
      <c r="CG298" s="4001"/>
      <c r="CH298" s="4001"/>
      <c r="CI298" s="4001"/>
      <c r="CJ298" s="4001"/>
      <c r="CK298" s="4001"/>
      <c r="CL298" s="4001"/>
      <c r="CM298" s="4001"/>
      <c r="CN298" s="4001"/>
      <c r="CO298" s="4001"/>
      <c r="CP298" s="4001"/>
      <c r="CQ298" s="4001"/>
      <c r="CR298" s="4001"/>
      <c r="CS298" s="4001"/>
      <c r="CT298" s="4001"/>
      <c r="CU298" s="4001"/>
      <c r="CV298" s="4001"/>
      <c r="CW298" s="4001"/>
      <c r="CX298" s="4001"/>
      <c r="CY298" s="4001"/>
      <c r="CZ298" s="4001"/>
      <c r="DA298" s="4001"/>
      <c r="DB298" s="4001"/>
      <c r="DC298" s="4001"/>
      <c r="DD298" s="4001"/>
      <c r="DE298" s="4001"/>
      <c r="DF298" s="3385"/>
      <c r="DG298" s="3385"/>
      <c r="DH298" s="3385"/>
      <c r="DI298" s="3385"/>
      <c r="DJ298" s="3385"/>
      <c r="DK298" s="3385"/>
      <c r="DL298" s="3385"/>
      <c r="DM298" s="3385"/>
      <c r="DN298" s="3385"/>
      <c r="DO298" s="3385"/>
      <c r="DP298" s="3385"/>
      <c r="DQ298" s="3385"/>
      <c r="DR298" s="3385"/>
      <c r="DS298" s="3385"/>
      <c r="DT298" s="3385"/>
      <c r="DU298" s="3385"/>
      <c r="DV298" s="3385"/>
      <c r="DW298" s="3385"/>
      <c r="DX298" s="3385"/>
      <c r="DY298" s="3385"/>
      <c r="DZ298" s="3385"/>
      <c r="EA298" s="3385"/>
      <c r="EB298" s="3385"/>
      <c r="EC298" s="3385"/>
      <c r="ED298" s="3385"/>
      <c r="EE298" s="3385"/>
      <c r="EF298" s="3385"/>
      <c r="EG298" s="3385"/>
      <c r="EH298" s="3385"/>
      <c r="EI298" s="3385"/>
      <c r="EJ298" s="3385"/>
      <c r="EK298" s="3385"/>
      <c r="EL298" s="3385"/>
      <c r="EM298" s="3385"/>
      <c r="EN298" s="3385"/>
      <c r="EO298" s="3385"/>
      <c r="EP298" s="3385"/>
      <c r="EQ298" s="3385"/>
      <c r="ER298" s="3385"/>
      <c r="ES298" s="3385"/>
      <c r="ET298" s="3385"/>
      <c r="EU298" s="3385"/>
    </row>
    <row r="299" spans="1:151" ht="6.75" customHeight="1">
      <c r="A299" s="4001"/>
      <c r="B299" s="4001"/>
      <c r="C299" s="4001"/>
      <c r="D299" s="4001"/>
      <c r="E299" s="4001"/>
      <c r="F299" s="4001"/>
      <c r="G299" s="4001"/>
      <c r="H299" s="4005"/>
      <c r="I299" s="4001"/>
      <c r="J299" s="4001"/>
      <c r="K299" s="4001"/>
      <c r="L299" s="4001"/>
      <c r="M299" s="4001"/>
      <c r="N299" s="4001"/>
      <c r="O299" s="4001"/>
      <c r="P299" s="4001"/>
      <c r="Q299" s="4001"/>
      <c r="R299" s="4005"/>
      <c r="S299" s="4005"/>
      <c r="T299" s="4005"/>
      <c r="U299" s="4005"/>
      <c r="V299" s="4001"/>
      <c r="W299" s="4001"/>
      <c r="X299" s="4001"/>
      <c r="Y299" s="4001"/>
      <c r="Z299" s="4001"/>
      <c r="AA299" s="4001"/>
      <c r="AB299" s="4001"/>
      <c r="AC299" s="4001"/>
      <c r="AD299" s="4001"/>
      <c r="AE299" s="4001"/>
      <c r="AF299" s="4001"/>
      <c r="AG299" s="4001"/>
      <c r="AH299" s="4001"/>
      <c r="AI299" s="4001"/>
      <c r="AJ299" s="4001"/>
      <c r="AK299" s="4009"/>
      <c r="AL299" s="4005"/>
      <c r="AM299" s="4001"/>
      <c r="AN299" s="5701"/>
      <c r="AO299" s="5701"/>
      <c r="AP299" s="5701"/>
      <c r="AQ299" s="5701"/>
      <c r="AR299" s="5701"/>
      <c r="AS299" s="5701"/>
      <c r="AT299" s="5701"/>
      <c r="AU299" s="5701"/>
      <c r="AV299" s="5701"/>
      <c r="AW299" s="5701"/>
      <c r="AX299" s="5701"/>
      <c r="AY299" s="5701"/>
      <c r="AZ299" s="5701"/>
      <c r="BA299" s="5701"/>
      <c r="BB299" s="5701"/>
      <c r="BC299" s="5701"/>
      <c r="BD299" s="5701"/>
      <c r="BE299" s="5701"/>
      <c r="BF299" s="5701"/>
      <c r="BG299" s="5701"/>
      <c r="BH299" s="5701"/>
      <c r="BI299" s="3969"/>
      <c r="BJ299" s="3969"/>
      <c r="BK299" s="3969"/>
      <c r="BL299" s="3969"/>
      <c r="BM299" s="3969"/>
      <c r="BN299" s="3969"/>
      <c r="BO299" s="3969"/>
      <c r="BP299" s="3969"/>
      <c r="BQ299" s="3969"/>
      <c r="BR299" s="3969"/>
      <c r="BS299" s="3969"/>
      <c r="BT299" s="3969"/>
      <c r="BU299" s="3969"/>
      <c r="BV299" s="3969"/>
      <c r="BW299" s="4001"/>
      <c r="BX299" s="4001"/>
      <c r="BY299" s="4001"/>
      <c r="BZ299" s="4001"/>
      <c r="CA299" s="4001"/>
      <c r="CB299" s="4001"/>
      <c r="CC299" s="4001"/>
      <c r="CD299" s="4001"/>
      <c r="CE299" s="4001"/>
      <c r="CF299" s="4001"/>
      <c r="CG299" s="4001"/>
      <c r="CH299" s="4001"/>
      <c r="CI299" s="4001"/>
      <c r="CJ299" s="4001"/>
      <c r="CK299" s="4001"/>
      <c r="CL299" s="4001"/>
      <c r="CM299" s="4001"/>
      <c r="CN299" s="4001"/>
      <c r="CO299" s="4001"/>
      <c r="CP299" s="4001"/>
      <c r="CQ299" s="4001"/>
      <c r="CR299" s="4001"/>
      <c r="CS299" s="4001"/>
      <c r="CT299" s="4001"/>
      <c r="CU299" s="4001"/>
      <c r="CV299" s="4001"/>
      <c r="CW299" s="4001"/>
      <c r="CX299" s="4001"/>
      <c r="CY299" s="4001"/>
      <c r="CZ299" s="4001"/>
      <c r="DA299" s="4001"/>
      <c r="DB299" s="4001"/>
      <c r="DC299" s="4001"/>
      <c r="DD299" s="4001"/>
      <c r="DE299" s="4001"/>
      <c r="DF299" s="3385"/>
      <c r="DG299" s="3385"/>
      <c r="DH299" s="3385"/>
      <c r="DI299" s="3385"/>
      <c r="DJ299" s="3385"/>
      <c r="DK299" s="3385"/>
      <c r="DL299" s="3385"/>
      <c r="DM299" s="3385"/>
      <c r="DN299" s="3385"/>
      <c r="DO299" s="3385"/>
      <c r="DP299" s="3385"/>
      <c r="DQ299" s="3385"/>
      <c r="DR299" s="3385"/>
      <c r="DS299" s="3385"/>
      <c r="DT299" s="3385"/>
      <c r="DU299" s="3385"/>
      <c r="DV299" s="3385"/>
      <c r="DW299" s="3385"/>
      <c r="DX299" s="3385"/>
      <c r="DY299" s="3385"/>
      <c r="DZ299" s="3385"/>
      <c r="EA299" s="3385"/>
      <c r="EB299" s="3385"/>
      <c r="EC299" s="3385"/>
      <c r="ED299" s="3385"/>
      <c r="EE299" s="3385"/>
      <c r="EF299" s="3385"/>
      <c r="EG299" s="3385"/>
      <c r="EH299" s="3385"/>
      <c r="EI299" s="3385"/>
      <c r="EJ299" s="3385"/>
      <c r="EK299" s="3385"/>
      <c r="EL299" s="3385"/>
      <c r="EM299" s="3385"/>
      <c r="EN299" s="3385"/>
      <c r="EO299" s="3385"/>
      <c r="EP299" s="3385"/>
      <c r="EQ299" s="3385"/>
      <c r="ER299" s="3385"/>
      <c r="ES299" s="3385"/>
      <c r="ET299" s="3385"/>
      <c r="EU299" s="3385"/>
    </row>
    <row r="300" spans="1:151" ht="6.75" customHeight="1">
      <c r="A300" s="4001"/>
      <c r="B300" s="4001"/>
      <c r="C300" s="4001"/>
      <c r="D300" s="4001"/>
      <c r="E300" s="4001"/>
      <c r="F300" s="4001"/>
      <c r="G300" s="4001"/>
      <c r="H300" s="4005"/>
      <c r="I300" s="4001"/>
      <c r="J300" s="4001"/>
      <c r="K300" s="4001"/>
      <c r="L300" s="4001"/>
      <c r="M300" s="4001"/>
      <c r="N300" s="4001"/>
      <c r="O300" s="4001"/>
      <c r="P300" s="4001"/>
      <c r="Q300" s="4001"/>
      <c r="R300" s="4005"/>
      <c r="S300" s="4005"/>
      <c r="T300" s="4005"/>
      <c r="U300" s="4005"/>
      <c r="V300" s="4001"/>
      <c r="W300" s="4001"/>
      <c r="X300" s="4001"/>
      <c r="Y300" s="4001"/>
      <c r="Z300" s="4001"/>
      <c r="AA300" s="4001"/>
      <c r="AB300" s="4001"/>
      <c r="AC300" s="4001"/>
      <c r="AD300" s="4001"/>
      <c r="AE300" s="4001"/>
      <c r="AF300" s="4001"/>
      <c r="AG300" s="4001"/>
      <c r="AH300" s="4001"/>
      <c r="AI300" s="4001"/>
      <c r="AJ300" s="4001"/>
      <c r="AK300" s="4009"/>
      <c r="AL300" s="4005"/>
      <c r="AM300" s="4001"/>
      <c r="AN300" s="3969"/>
      <c r="AO300" s="3969"/>
      <c r="AP300" s="3969"/>
      <c r="AQ300" s="3969"/>
      <c r="AR300" s="3969"/>
      <c r="AS300" s="3969"/>
      <c r="AT300" s="3969"/>
      <c r="AU300" s="3969"/>
      <c r="AV300" s="3969"/>
      <c r="AW300" s="3969"/>
      <c r="AX300" s="3969"/>
      <c r="AY300" s="3969"/>
      <c r="AZ300" s="3969"/>
      <c r="BA300" s="3969"/>
      <c r="BB300" s="3969"/>
      <c r="BC300" s="3969"/>
      <c r="BD300" s="3969"/>
      <c r="BE300" s="3969"/>
      <c r="BF300" s="3969"/>
      <c r="BG300" s="3969"/>
      <c r="BH300" s="3969"/>
      <c r="BI300" s="3969"/>
      <c r="BJ300" s="3969"/>
      <c r="BK300" s="3969"/>
      <c r="BL300" s="3969"/>
      <c r="BM300" s="3969"/>
      <c r="BN300" s="3969"/>
      <c r="BO300" s="3969"/>
      <c r="BP300" s="3969"/>
      <c r="BQ300" s="3969"/>
      <c r="BR300" s="3969"/>
      <c r="BS300" s="3969"/>
      <c r="BT300" s="3969"/>
      <c r="BU300" s="3969"/>
      <c r="BV300" s="3969"/>
      <c r="BW300" s="4001"/>
      <c r="BX300" s="4001"/>
      <c r="BY300" s="4001"/>
      <c r="BZ300" s="4001"/>
      <c r="CA300" s="4001"/>
      <c r="CB300" s="4001"/>
      <c r="CC300" s="4001"/>
      <c r="CD300" s="4001"/>
      <c r="CE300" s="4001"/>
      <c r="CF300" s="4001"/>
      <c r="CG300" s="4001"/>
      <c r="CH300" s="4001"/>
      <c r="CI300" s="4001"/>
      <c r="CJ300" s="4001"/>
      <c r="CK300" s="4001"/>
      <c r="CL300" s="4001"/>
      <c r="CM300" s="4001"/>
      <c r="CN300" s="4001"/>
      <c r="CO300" s="4001"/>
      <c r="CP300" s="4001"/>
      <c r="CQ300" s="4001"/>
      <c r="CR300" s="4001"/>
      <c r="CS300" s="4001"/>
      <c r="CT300" s="4001"/>
      <c r="CU300" s="4001"/>
      <c r="CV300" s="4001"/>
      <c r="CW300" s="4001"/>
      <c r="CX300" s="4001"/>
      <c r="CY300" s="4001"/>
      <c r="CZ300" s="4001"/>
      <c r="DA300" s="4001"/>
      <c r="DB300" s="4001"/>
      <c r="DC300" s="4001"/>
      <c r="DD300" s="4001"/>
      <c r="DE300" s="4001"/>
      <c r="DF300" s="3385"/>
      <c r="DG300" s="3385"/>
      <c r="DH300" s="3385"/>
      <c r="DI300" s="3385"/>
      <c r="DJ300" s="3385"/>
      <c r="DK300" s="3385"/>
      <c r="DL300" s="3385"/>
      <c r="DM300" s="3385"/>
      <c r="DN300" s="3385"/>
      <c r="DO300" s="3385"/>
      <c r="DP300" s="3385"/>
      <c r="DQ300" s="3385"/>
      <c r="DR300" s="3385"/>
      <c r="DS300" s="3385"/>
      <c r="DT300" s="3385"/>
      <c r="DU300" s="3385"/>
      <c r="DV300" s="3385"/>
      <c r="DW300" s="3385"/>
      <c r="DX300" s="3385"/>
      <c r="DY300" s="3385"/>
      <c r="DZ300" s="3385"/>
      <c r="EA300" s="3385"/>
      <c r="EB300" s="3385"/>
      <c r="EC300" s="3385"/>
      <c r="ED300" s="3385"/>
      <c r="EE300" s="3385"/>
      <c r="EF300" s="3385"/>
      <c r="EG300" s="3385"/>
      <c r="EH300" s="3385"/>
      <c r="EI300" s="3385"/>
      <c r="EJ300" s="3385"/>
      <c r="EK300" s="3385"/>
      <c r="EL300" s="3385"/>
      <c r="EM300" s="3385"/>
      <c r="EN300" s="3385"/>
      <c r="EO300" s="3385"/>
      <c r="EP300" s="3385"/>
      <c r="EQ300" s="3385"/>
      <c r="ER300" s="3385"/>
      <c r="ES300" s="3385"/>
      <c r="ET300" s="3385"/>
      <c r="EU300" s="3385"/>
    </row>
    <row r="301" spans="1:151" ht="6.75" customHeight="1">
      <c r="A301" s="4001"/>
      <c r="B301" s="4001"/>
      <c r="C301" s="4001"/>
      <c r="D301" s="4001"/>
      <c r="E301" s="4001"/>
      <c r="F301" s="4001"/>
      <c r="G301" s="4001"/>
      <c r="H301" s="4005"/>
      <c r="I301" s="4001"/>
      <c r="J301" s="4001"/>
      <c r="K301" s="4001"/>
      <c r="L301" s="4001"/>
      <c r="M301" s="4001"/>
      <c r="N301" s="4001"/>
      <c r="O301" s="4001"/>
      <c r="P301" s="4001"/>
      <c r="Q301" s="4001"/>
      <c r="R301" s="4005"/>
      <c r="S301" s="4005"/>
      <c r="T301" s="4005"/>
      <c r="U301" s="4005"/>
      <c r="V301" s="4001"/>
      <c r="W301" s="4001"/>
      <c r="X301" s="4001"/>
      <c r="Y301" s="4001"/>
      <c r="Z301" s="4001"/>
      <c r="AA301" s="4001"/>
      <c r="AB301" s="4001"/>
      <c r="AC301" s="4001"/>
      <c r="AD301" s="4001"/>
      <c r="AE301" s="4001"/>
      <c r="AF301" s="4001"/>
      <c r="AG301" s="4001"/>
      <c r="AH301" s="4001"/>
      <c r="AI301" s="4001"/>
      <c r="AJ301" s="4001"/>
      <c r="AK301" s="4015"/>
      <c r="AL301" s="4003"/>
      <c r="AM301" s="4001"/>
      <c r="AN301" s="5699" t="s">
        <v>
6809</v>
      </c>
      <c r="AO301" s="5699"/>
      <c r="AP301" s="5699"/>
      <c r="AQ301" s="5699"/>
      <c r="AR301" s="5699"/>
      <c r="AS301" s="5699"/>
      <c r="AT301" s="5699"/>
      <c r="AU301" s="5699"/>
      <c r="AV301" s="5699"/>
      <c r="AW301" s="5699"/>
      <c r="AX301" s="5699"/>
      <c r="AY301" s="5699"/>
      <c r="AZ301" s="5699"/>
      <c r="BA301" s="5699"/>
      <c r="BB301" s="5699"/>
      <c r="BC301" s="5699"/>
      <c r="BD301" s="5699"/>
      <c r="BE301" s="5699"/>
      <c r="BF301" s="5699"/>
      <c r="BG301" s="5699"/>
      <c r="BH301" s="5699"/>
      <c r="BI301" s="5699"/>
      <c r="BJ301" s="5699"/>
      <c r="BK301" s="5699"/>
      <c r="BL301" s="5699"/>
      <c r="BM301" s="3969"/>
      <c r="BN301" s="3969"/>
      <c r="BO301" s="3969"/>
      <c r="BP301" s="3969"/>
      <c r="BQ301" s="3969"/>
      <c r="BR301" s="3969"/>
      <c r="BS301" s="3969"/>
      <c r="BT301" s="3969"/>
      <c r="BU301" s="4001"/>
      <c r="BV301" s="4001"/>
      <c r="BW301" s="4001"/>
      <c r="BX301" s="4001"/>
      <c r="BY301" s="4001"/>
      <c r="BZ301" s="4001"/>
      <c r="CA301" s="4001"/>
      <c r="CB301" s="4001"/>
      <c r="CC301" s="4001"/>
      <c r="CD301" s="4001"/>
      <c r="CE301" s="4001"/>
      <c r="CF301" s="4001"/>
      <c r="CG301" s="4001"/>
      <c r="CH301" s="4001"/>
      <c r="CI301" s="4001"/>
      <c r="CJ301" s="4001"/>
      <c r="CK301" s="4001"/>
      <c r="CL301" s="4001"/>
      <c r="CM301" s="4001"/>
      <c r="CN301" s="4001"/>
      <c r="CO301" s="4001"/>
      <c r="CP301" s="4001"/>
      <c r="CQ301" s="4001"/>
      <c r="CR301" s="4001"/>
      <c r="CS301" s="4001"/>
      <c r="CT301" s="4001"/>
      <c r="CU301" s="4001"/>
      <c r="CV301" s="4001"/>
      <c r="CW301" s="4001"/>
      <c r="CX301" s="4001"/>
      <c r="CY301" s="4001"/>
      <c r="CZ301" s="4001"/>
      <c r="DA301" s="4001"/>
      <c r="DB301" s="4001"/>
      <c r="DC301" s="4001"/>
      <c r="DD301" s="4001"/>
      <c r="DE301" s="4001"/>
      <c r="DF301" s="3385"/>
      <c r="DG301" s="3385"/>
      <c r="DH301" s="3385"/>
      <c r="DI301" s="3385"/>
      <c r="DJ301" s="3385"/>
      <c r="DK301" s="3385"/>
      <c r="DL301" s="3385"/>
      <c r="DM301" s="3385"/>
      <c r="DN301" s="3385"/>
      <c r="DO301" s="3385"/>
      <c r="DP301" s="3385"/>
      <c r="DQ301" s="3385"/>
      <c r="DR301" s="3385"/>
      <c r="DS301" s="3385"/>
      <c r="DT301" s="3385"/>
      <c r="DU301" s="3385"/>
      <c r="DV301" s="3385"/>
      <c r="DW301" s="3385"/>
      <c r="DX301" s="3385"/>
      <c r="DY301" s="3385"/>
      <c r="DZ301" s="3385"/>
      <c r="EA301" s="3385"/>
      <c r="EB301" s="3385"/>
      <c r="EC301" s="3385"/>
      <c r="ED301" s="3385"/>
      <c r="EE301" s="3385"/>
      <c r="EF301" s="3385"/>
      <c r="EG301" s="3385"/>
      <c r="EH301" s="3385"/>
      <c r="EI301" s="3385"/>
      <c r="EJ301" s="3385"/>
      <c r="EK301" s="3385"/>
      <c r="EL301" s="3385"/>
      <c r="EM301" s="3385"/>
      <c r="EN301" s="3385"/>
      <c r="EO301" s="3385"/>
      <c r="EP301" s="3385"/>
      <c r="EQ301" s="3385"/>
      <c r="ER301" s="3385"/>
      <c r="ES301" s="3385"/>
      <c r="ET301" s="3385"/>
      <c r="EU301" s="3385"/>
    </row>
    <row r="302" spans="1:151" ht="6.75" customHeight="1">
      <c r="A302" s="4001"/>
      <c r="B302" s="4001"/>
      <c r="C302" s="4001"/>
      <c r="D302" s="4001"/>
      <c r="E302" s="4001"/>
      <c r="F302" s="4001"/>
      <c r="G302" s="4001"/>
      <c r="H302" s="4005"/>
      <c r="I302" s="4001"/>
      <c r="J302" s="4001"/>
      <c r="K302" s="4001"/>
      <c r="L302" s="4001"/>
      <c r="M302" s="4001"/>
      <c r="N302" s="4001"/>
      <c r="O302" s="4001"/>
      <c r="P302" s="4001"/>
      <c r="Q302" s="4001"/>
      <c r="R302" s="4005"/>
      <c r="S302" s="4005"/>
      <c r="T302" s="4005"/>
      <c r="U302" s="4005"/>
      <c r="V302" s="4001"/>
      <c r="W302" s="4001"/>
      <c r="X302" s="4001"/>
      <c r="Y302" s="4001"/>
      <c r="Z302" s="4001"/>
      <c r="AA302" s="4001"/>
      <c r="AB302" s="4001"/>
      <c r="AC302" s="4001"/>
      <c r="AD302" s="4001"/>
      <c r="AE302" s="4001"/>
      <c r="AF302" s="4001"/>
      <c r="AG302" s="4001"/>
      <c r="AH302" s="4001"/>
      <c r="AI302" s="4001"/>
      <c r="AJ302" s="4001"/>
      <c r="AK302" s="4010"/>
      <c r="AL302" s="4005"/>
      <c r="AM302" s="4001"/>
      <c r="AN302" s="5699"/>
      <c r="AO302" s="5699"/>
      <c r="AP302" s="5699"/>
      <c r="AQ302" s="5699"/>
      <c r="AR302" s="5699"/>
      <c r="AS302" s="5699"/>
      <c r="AT302" s="5699"/>
      <c r="AU302" s="5699"/>
      <c r="AV302" s="5699"/>
      <c r="AW302" s="5699"/>
      <c r="AX302" s="5699"/>
      <c r="AY302" s="5699"/>
      <c r="AZ302" s="5699"/>
      <c r="BA302" s="5699"/>
      <c r="BB302" s="5699"/>
      <c r="BC302" s="5699"/>
      <c r="BD302" s="5699"/>
      <c r="BE302" s="5699"/>
      <c r="BF302" s="5699"/>
      <c r="BG302" s="5699"/>
      <c r="BH302" s="5699"/>
      <c r="BI302" s="5699"/>
      <c r="BJ302" s="5699"/>
      <c r="BK302" s="5699"/>
      <c r="BL302" s="5699"/>
      <c r="BM302" s="3969"/>
      <c r="BN302" s="3969"/>
      <c r="BO302" s="3969"/>
      <c r="BP302" s="3969"/>
      <c r="BQ302" s="3969"/>
      <c r="BR302" s="3969"/>
      <c r="BS302" s="3969"/>
      <c r="BT302" s="3969"/>
      <c r="BU302" s="4001"/>
      <c r="BV302" s="4001"/>
      <c r="BW302" s="4001"/>
      <c r="BX302" s="4001"/>
      <c r="BY302" s="4001"/>
      <c r="BZ302" s="4001"/>
      <c r="CA302" s="4001"/>
      <c r="CB302" s="4001"/>
      <c r="CC302" s="4001"/>
      <c r="CD302" s="4001"/>
      <c r="CE302" s="4001"/>
      <c r="CF302" s="4001"/>
      <c r="CG302" s="4001"/>
      <c r="CH302" s="4001"/>
      <c r="CI302" s="4001"/>
      <c r="CJ302" s="4001"/>
      <c r="CK302" s="4001"/>
      <c r="CL302" s="4001"/>
      <c r="CM302" s="4001"/>
      <c r="CN302" s="4001"/>
      <c r="CO302" s="4001"/>
      <c r="CP302" s="4001"/>
      <c r="CQ302" s="4001"/>
      <c r="CR302" s="4001"/>
      <c r="CS302" s="4001"/>
      <c r="CT302" s="4001"/>
      <c r="CU302" s="4001"/>
      <c r="CV302" s="4001"/>
      <c r="CW302" s="4001"/>
      <c r="CX302" s="4001"/>
      <c r="CY302" s="4001"/>
      <c r="CZ302" s="4001"/>
      <c r="DA302" s="4001"/>
      <c r="DB302" s="4001"/>
      <c r="DC302" s="4001"/>
      <c r="DD302" s="4001"/>
      <c r="DE302" s="4001"/>
      <c r="DF302" s="3385"/>
      <c r="DG302" s="3385"/>
      <c r="DH302" s="3385"/>
      <c r="DI302" s="3385"/>
      <c r="DJ302" s="3385"/>
      <c r="DK302" s="3385"/>
      <c r="DL302" s="3385"/>
      <c r="DM302" s="3385"/>
      <c r="DN302" s="3385"/>
      <c r="DO302" s="3385"/>
      <c r="DP302" s="3385"/>
      <c r="DQ302" s="3385"/>
      <c r="DR302" s="3385"/>
      <c r="DS302" s="3385"/>
      <c r="DT302" s="3385"/>
      <c r="DU302" s="3385"/>
      <c r="DV302" s="3385"/>
      <c r="DW302" s="3385"/>
      <c r="DX302" s="3385"/>
      <c r="DY302" s="3385"/>
      <c r="DZ302" s="3385"/>
      <c r="EA302" s="3385"/>
      <c r="EB302" s="3385"/>
      <c r="EC302" s="3385"/>
      <c r="ED302" s="3385"/>
      <c r="EE302" s="3385"/>
      <c r="EF302" s="3385"/>
      <c r="EG302" s="3385"/>
      <c r="EH302" s="3385"/>
      <c r="EI302" s="3385"/>
      <c r="EJ302" s="3385"/>
      <c r="EK302" s="3385"/>
      <c r="EL302" s="3385"/>
      <c r="EM302" s="3385"/>
      <c r="EN302" s="3385"/>
      <c r="EO302" s="3385"/>
      <c r="EP302" s="3385"/>
      <c r="EQ302" s="3385"/>
      <c r="ER302" s="3385"/>
      <c r="ES302" s="3385"/>
      <c r="ET302" s="3385"/>
      <c r="EU302" s="3385"/>
    </row>
    <row r="303" spans="1:151" ht="6.75" customHeight="1">
      <c r="A303" s="4001"/>
      <c r="B303" s="4001"/>
      <c r="C303" s="4001"/>
      <c r="D303" s="4001"/>
      <c r="E303" s="4001"/>
      <c r="F303" s="4001"/>
      <c r="G303" s="4001"/>
      <c r="H303" s="4005"/>
      <c r="I303" s="4001"/>
      <c r="J303" s="4001"/>
      <c r="K303" s="4001"/>
      <c r="L303" s="4001"/>
      <c r="M303" s="4001"/>
      <c r="N303" s="4001"/>
      <c r="O303" s="4001"/>
      <c r="P303" s="4001"/>
      <c r="Q303" s="4001"/>
      <c r="R303" s="4005"/>
      <c r="S303" s="4005"/>
      <c r="T303" s="4005"/>
      <c r="U303" s="4005"/>
      <c r="V303" s="4001"/>
      <c r="W303" s="4001"/>
      <c r="X303" s="4001"/>
      <c r="Y303" s="4001"/>
      <c r="Z303" s="4001"/>
      <c r="AA303" s="4001"/>
      <c r="AB303" s="4001"/>
      <c r="AC303" s="4001"/>
      <c r="AD303" s="4001"/>
      <c r="AE303" s="4001"/>
      <c r="AF303" s="4001"/>
      <c r="AG303" s="4001"/>
      <c r="AH303" s="4001"/>
      <c r="AI303" s="4001"/>
      <c r="AJ303" s="4001"/>
      <c r="AK303" s="4009"/>
      <c r="AL303" s="4005"/>
      <c r="AM303" s="4001"/>
      <c r="AN303" s="4013"/>
      <c r="AO303" s="4013"/>
      <c r="AP303" s="4013"/>
      <c r="AQ303" s="4013"/>
      <c r="AR303" s="4013"/>
      <c r="AS303" s="4013"/>
      <c r="AT303" s="4013"/>
      <c r="AU303" s="4013"/>
      <c r="AV303" s="4013"/>
      <c r="AW303" s="4013"/>
      <c r="AX303" s="4013"/>
      <c r="AY303" s="4013"/>
      <c r="AZ303" s="4013"/>
      <c r="BA303" s="4013"/>
      <c r="BB303" s="4013"/>
      <c r="BC303" s="4013"/>
      <c r="BD303" s="4013"/>
      <c r="BE303" s="4013"/>
      <c r="BF303" s="4013"/>
      <c r="BG303" s="4013"/>
      <c r="BH303" s="4013"/>
      <c r="BI303" s="4013"/>
      <c r="BJ303" s="4013"/>
      <c r="BK303" s="4013"/>
      <c r="BL303" s="4013"/>
      <c r="BM303" s="3969"/>
      <c r="BN303" s="3969"/>
      <c r="BO303" s="3969"/>
      <c r="BP303" s="3969"/>
      <c r="BQ303" s="3969"/>
      <c r="BR303" s="3969"/>
      <c r="BS303" s="3969"/>
      <c r="BT303" s="3969"/>
      <c r="BU303" s="4001"/>
      <c r="BV303" s="4001"/>
      <c r="BW303" s="4001"/>
      <c r="BX303" s="4001"/>
      <c r="BY303" s="4001"/>
      <c r="BZ303" s="4001"/>
      <c r="CA303" s="4001"/>
      <c r="CB303" s="4001"/>
      <c r="CC303" s="4001"/>
      <c r="CD303" s="4001"/>
      <c r="CE303" s="4001"/>
      <c r="CF303" s="4001"/>
      <c r="CG303" s="4001"/>
      <c r="CH303" s="4001"/>
      <c r="CI303" s="4001"/>
      <c r="CJ303" s="4001"/>
      <c r="CK303" s="4001"/>
      <c r="CL303" s="4001"/>
      <c r="CM303" s="4001"/>
      <c r="CN303" s="4001"/>
      <c r="CO303" s="4001"/>
      <c r="CP303" s="4001"/>
      <c r="CQ303" s="4001"/>
      <c r="CR303" s="4001"/>
      <c r="CS303" s="4001"/>
      <c r="CT303" s="4001"/>
      <c r="CU303" s="4001"/>
      <c r="CV303" s="4001"/>
      <c r="CW303" s="4001"/>
      <c r="CX303" s="4001"/>
      <c r="CY303" s="4001"/>
      <c r="CZ303" s="4001"/>
      <c r="DA303" s="4001"/>
      <c r="DB303" s="4001"/>
      <c r="DC303" s="4001"/>
      <c r="DD303" s="4001"/>
      <c r="DE303" s="4001"/>
    </row>
    <row r="304" spans="1:151" ht="6.75" customHeight="1">
      <c r="A304" s="4001"/>
      <c r="B304" s="4001"/>
      <c r="C304" s="4001"/>
      <c r="D304" s="4001"/>
      <c r="E304" s="4001"/>
      <c r="F304" s="4001"/>
      <c r="G304" s="4001"/>
      <c r="H304" s="4005"/>
      <c r="I304" s="4001"/>
      <c r="J304" s="4001"/>
      <c r="K304" s="4001"/>
      <c r="L304" s="4001"/>
      <c r="M304" s="4001"/>
      <c r="N304" s="4001"/>
      <c r="O304" s="4001"/>
      <c r="P304" s="4001"/>
      <c r="Q304" s="4001"/>
      <c r="R304" s="4005"/>
      <c r="S304" s="4005"/>
      <c r="T304" s="4005"/>
      <c r="U304" s="4005"/>
      <c r="V304" s="4001"/>
      <c r="W304" s="4001"/>
      <c r="X304" s="4001"/>
      <c r="Y304" s="4001"/>
      <c r="Z304" s="4001"/>
      <c r="AA304" s="4001"/>
      <c r="AB304" s="4001"/>
      <c r="AC304" s="4001"/>
      <c r="AD304" s="4001"/>
      <c r="AE304" s="4001"/>
      <c r="AF304" s="4001"/>
      <c r="AG304" s="4001"/>
      <c r="AH304" s="4001"/>
      <c r="AI304" s="4001"/>
      <c r="AJ304" s="4001"/>
      <c r="AK304" s="4015"/>
      <c r="AL304" s="4003"/>
      <c r="AM304" s="4001"/>
      <c r="AN304" s="5699" t="s">
        <v>
6810</v>
      </c>
      <c r="AO304" s="5699"/>
      <c r="AP304" s="5699"/>
      <c r="AQ304" s="5699"/>
      <c r="AR304" s="5699"/>
      <c r="AS304" s="5699"/>
      <c r="AT304" s="5699"/>
      <c r="AU304" s="5699"/>
      <c r="AV304" s="5699"/>
      <c r="AW304" s="5699"/>
      <c r="AX304" s="5699"/>
      <c r="AY304" s="5699"/>
      <c r="AZ304" s="5699"/>
      <c r="BA304" s="5699"/>
      <c r="BB304" s="5699"/>
      <c r="BC304" s="5699"/>
      <c r="BD304" s="5699"/>
      <c r="BE304" s="5699"/>
      <c r="BF304" s="5699"/>
      <c r="BG304" s="5699"/>
      <c r="BH304" s="5699"/>
      <c r="BI304" s="5699"/>
      <c r="BJ304" s="5699"/>
      <c r="BK304" s="5699"/>
      <c r="BL304" s="5699"/>
      <c r="BM304" s="3969"/>
      <c r="BN304" s="3969"/>
      <c r="BO304" s="3969"/>
      <c r="BP304" s="3969"/>
      <c r="BQ304" s="3969"/>
      <c r="BR304" s="3969"/>
      <c r="BS304" s="3969"/>
      <c r="BT304" s="3969"/>
      <c r="BU304" s="3969"/>
      <c r="BV304" s="3969"/>
      <c r="BW304" s="4001"/>
      <c r="BX304" s="4001"/>
      <c r="BY304" s="4001"/>
      <c r="BZ304" s="4001"/>
      <c r="CA304" s="4001"/>
      <c r="CB304" s="4001"/>
      <c r="CC304" s="4001"/>
      <c r="CD304" s="4001"/>
      <c r="CE304" s="4001"/>
      <c r="CF304" s="4001"/>
      <c r="CG304" s="4001"/>
      <c r="CH304" s="4001"/>
      <c r="CI304" s="4001"/>
      <c r="CJ304" s="4001"/>
      <c r="CK304" s="4001"/>
      <c r="CL304" s="4001"/>
      <c r="CM304" s="4001"/>
      <c r="CN304" s="4001"/>
      <c r="CO304" s="4001"/>
      <c r="CP304" s="4001"/>
      <c r="CQ304" s="4001"/>
      <c r="CR304" s="4001"/>
      <c r="CS304" s="4001"/>
      <c r="CT304" s="4001"/>
      <c r="CU304" s="4001"/>
      <c r="CV304" s="4001"/>
      <c r="CW304" s="4001"/>
      <c r="CX304" s="4001"/>
      <c r="CY304" s="4001"/>
      <c r="CZ304" s="4001"/>
      <c r="DA304" s="4001"/>
      <c r="DB304" s="4001"/>
      <c r="DC304" s="4001"/>
      <c r="DD304" s="4001"/>
      <c r="DE304" s="4001"/>
    </row>
    <row r="305" spans="1:153" ht="6.75" customHeight="1">
      <c r="A305" s="4001"/>
      <c r="B305" s="4001"/>
      <c r="C305" s="4001"/>
      <c r="D305" s="4001"/>
      <c r="E305" s="4001"/>
      <c r="F305" s="4001"/>
      <c r="G305" s="4001"/>
      <c r="H305" s="4005"/>
      <c r="I305" s="4001"/>
      <c r="J305" s="4001"/>
      <c r="K305" s="4001"/>
      <c r="L305" s="4001"/>
      <c r="M305" s="4001"/>
      <c r="N305" s="4001"/>
      <c r="O305" s="4001"/>
      <c r="P305" s="4001"/>
      <c r="Q305" s="4001"/>
      <c r="R305" s="4005"/>
      <c r="S305" s="4005"/>
      <c r="T305" s="4005"/>
      <c r="U305" s="4005"/>
      <c r="V305" s="4001"/>
      <c r="W305" s="4001"/>
      <c r="X305" s="4001"/>
      <c r="Y305" s="4001"/>
      <c r="Z305" s="4001"/>
      <c r="AA305" s="4001"/>
      <c r="AB305" s="4001"/>
      <c r="AC305" s="4001"/>
      <c r="AD305" s="4001"/>
      <c r="AE305" s="4001"/>
      <c r="AF305" s="4001"/>
      <c r="AG305" s="4001"/>
      <c r="AH305" s="4001"/>
      <c r="AI305" s="4001"/>
      <c r="AJ305" s="4001"/>
      <c r="AK305" s="4009"/>
      <c r="AL305" s="4005"/>
      <c r="AM305" s="4001"/>
      <c r="AN305" s="5699"/>
      <c r="AO305" s="5699"/>
      <c r="AP305" s="5699"/>
      <c r="AQ305" s="5699"/>
      <c r="AR305" s="5699"/>
      <c r="AS305" s="5699"/>
      <c r="AT305" s="5699"/>
      <c r="AU305" s="5699"/>
      <c r="AV305" s="5699"/>
      <c r="AW305" s="5699"/>
      <c r="AX305" s="5699"/>
      <c r="AY305" s="5699"/>
      <c r="AZ305" s="5699"/>
      <c r="BA305" s="5699"/>
      <c r="BB305" s="5699"/>
      <c r="BC305" s="5699"/>
      <c r="BD305" s="5699"/>
      <c r="BE305" s="5699"/>
      <c r="BF305" s="5699"/>
      <c r="BG305" s="5699"/>
      <c r="BH305" s="5699"/>
      <c r="BI305" s="5699"/>
      <c r="BJ305" s="5699"/>
      <c r="BK305" s="5699"/>
      <c r="BL305" s="5699"/>
      <c r="BM305" s="3969"/>
      <c r="BN305" s="3969"/>
      <c r="BO305" s="3969"/>
      <c r="BP305" s="3969"/>
      <c r="BQ305" s="3969"/>
      <c r="BR305" s="3969"/>
      <c r="BS305" s="3969"/>
      <c r="BT305" s="3969"/>
      <c r="BU305" s="3969"/>
      <c r="BV305" s="3969"/>
      <c r="BW305" s="4001"/>
      <c r="BX305" s="4001"/>
      <c r="BY305" s="4001"/>
      <c r="BZ305" s="4001"/>
      <c r="CA305" s="4001"/>
      <c r="CB305" s="4001"/>
      <c r="CC305" s="4001"/>
      <c r="CD305" s="4001"/>
      <c r="CE305" s="4001"/>
      <c r="CF305" s="4001"/>
      <c r="CG305" s="4001"/>
      <c r="CH305" s="4001"/>
      <c r="CI305" s="4001"/>
      <c r="CJ305" s="4001"/>
      <c r="CK305" s="4001"/>
      <c r="CL305" s="4001"/>
      <c r="CM305" s="4001"/>
      <c r="CN305" s="4001"/>
      <c r="CO305" s="4001"/>
      <c r="CP305" s="4001"/>
      <c r="CQ305" s="4001"/>
      <c r="CR305" s="4001"/>
      <c r="CS305" s="4001"/>
      <c r="CT305" s="4001"/>
      <c r="CU305" s="4001"/>
      <c r="CV305" s="4001"/>
      <c r="CW305" s="4001"/>
      <c r="CX305" s="4001"/>
      <c r="CY305" s="4001"/>
      <c r="CZ305" s="4001"/>
      <c r="DA305" s="4001"/>
      <c r="DB305" s="4001"/>
      <c r="DC305" s="4001"/>
      <c r="DD305" s="4001"/>
      <c r="DE305" s="4001"/>
    </row>
    <row r="306" spans="1:153" ht="6.75" customHeight="1">
      <c r="A306" s="4001"/>
      <c r="B306" s="4001"/>
      <c r="C306" s="4001"/>
      <c r="D306" s="4001"/>
      <c r="E306" s="4001"/>
      <c r="F306" s="4001"/>
      <c r="G306" s="4001"/>
      <c r="H306" s="4005"/>
      <c r="I306" s="4001"/>
      <c r="J306" s="4001"/>
      <c r="K306" s="4001"/>
      <c r="L306" s="4001"/>
      <c r="M306" s="4001"/>
      <c r="N306" s="4001"/>
      <c r="O306" s="4001"/>
      <c r="P306" s="4001"/>
      <c r="Q306" s="4001"/>
      <c r="R306" s="4005"/>
      <c r="S306" s="4005"/>
      <c r="T306" s="4005"/>
      <c r="U306" s="4005"/>
      <c r="V306" s="4001"/>
      <c r="W306" s="4001"/>
      <c r="X306" s="4001"/>
      <c r="Y306" s="4001"/>
      <c r="Z306" s="4001"/>
      <c r="AA306" s="4001"/>
      <c r="AB306" s="4001"/>
      <c r="AC306" s="4001"/>
      <c r="AD306" s="4001"/>
      <c r="AE306" s="4001"/>
      <c r="AF306" s="4001"/>
      <c r="AG306" s="4001"/>
      <c r="AH306" s="4001"/>
      <c r="AI306" s="4001"/>
      <c r="AJ306" s="4001"/>
      <c r="AK306" s="4009"/>
      <c r="AL306" s="4005"/>
      <c r="AM306" s="4001"/>
      <c r="AN306" s="3969"/>
      <c r="AO306" s="3969"/>
      <c r="AP306" s="3969"/>
      <c r="AQ306" s="3969"/>
      <c r="AR306" s="3969"/>
      <c r="AS306" s="3969"/>
      <c r="AT306" s="3969"/>
      <c r="AU306" s="3969"/>
      <c r="AV306" s="3969"/>
      <c r="AW306" s="3969"/>
      <c r="AX306" s="3969"/>
      <c r="AY306" s="3969"/>
      <c r="AZ306" s="3969"/>
      <c r="BA306" s="3969"/>
      <c r="BB306" s="3969"/>
      <c r="BC306" s="3969"/>
      <c r="BD306" s="3969"/>
      <c r="BE306" s="3969"/>
      <c r="BF306" s="3969"/>
      <c r="BG306" s="3969"/>
      <c r="BH306" s="3969"/>
      <c r="BI306" s="3969"/>
      <c r="BJ306" s="3969"/>
      <c r="BK306" s="3969"/>
      <c r="BL306" s="3969"/>
      <c r="BM306" s="3969"/>
      <c r="BN306" s="3969"/>
      <c r="BO306" s="3969"/>
      <c r="BP306" s="3969"/>
      <c r="BQ306" s="3969"/>
      <c r="BR306" s="3969"/>
      <c r="BS306" s="3969"/>
      <c r="BT306" s="3969"/>
      <c r="BU306" s="3969"/>
      <c r="BV306" s="3969"/>
      <c r="BW306" s="4001"/>
      <c r="BX306" s="4001"/>
      <c r="BY306" s="4001"/>
      <c r="BZ306" s="4001"/>
      <c r="CA306" s="4001"/>
      <c r="CB306" s="4001"/>
      <c r="CC306" s="4001"/>
      <c r="CD306" s="4001"/>
      <c r="CE306" s="4001"/>
      <c r="CF306" s="4001"/>
      <c r="CG306" s="4001"/>
      <c r="CH306" s="4001"/>
      <c r="CI306" s="4001"/>
      <c r="CJ306" s="4001"/>
      <c r="CK306" s="4001"/>
      <c r="CL306" s="4001"/>
      <c r="CM306" s="4001"/>
      <c r="CN306" s="4001"/>
      <c r="CO306" s="4001"/>
      <c r="CP306" s="4001"/>
      <c r="CQ306" s="4001"/>
      <c r="CR306" s="4001"/>
      <c r="CS306" s="4001"/>
      <c r="CT306" s="4001"/>
      <c r="CU306" s="4001"/>
      <c r="CV306" s="4001"/>
      <c r="CW306" s="4001"/>
      <c r="CX306" s="4001"/>
      <c r="CY306" s="4001"/>
      <c r="CZ306" s="4001"/>
      <c r="DA306" s="4001"/>
      <c r="DB306" s="4001"/>
      <c r="DC306" s="4001"/>
      <c r="DD306" s="4001"/>
      <c r="DE306" s="4001"/>
    </row>
    <row r="307" spans="1:153" ht="6.75" customHeight="1">
      <c r="A307" s="4001"/>
      <c r="B307" s="4001"/>
      <c r="C307" s="4001"/>
      <c r="D307" s="4001"/>
      <c r="E307" s="4001"/>
      <c r="F307" s="4001"/>
      <c r="G307" s="4001"/>
      <c r="H307" s="4005"/>
      <c r="I307" s="4001"/>
      <c r="J307" s="4001"/>
      <c r="K307" s="4001"/>
      <c r="L307" s="4001"/>
      <c r="M307" s="4001"/>
      <c r="N307" s="4001"/>
      <c r="O307" s="4001"/>
      <c r="P307" s="4001"/>
      <c r="Q307" s="4001"/>
      <c r="R307" s="4005"/>
      <c r="S307" s="4005"/>
      <c r="T307" s="4005"/>
      <c r="U307" s="4005"/>
      <c r="V307" s="4001"/>
      <c r="W307" s="4001"/>
      <c r="X307" s="4001"/>
      <c r="Y307" s="4001"/>
      <c r="Z307" s="4001"/>
      <c r="AA307" s="4001"/>
      <c r="AB307" s="4001"/>
      <c r="AC307" s="4001"/>
      <c r="AD307" s="4001"/>
      <c r="AE307" s="4001"/>
      <c r="AF307" s="4001"/>
      <c r="AG307" s="4001"/>
      <c r="AH307" s="4001"/>
      <c r="AI307" s="4001"/>
      <c r="AJ307" s="4001"/>
      <c r="AK307" s="4015"/>
      <c r="AL307" s="4003"/>
      <c r="AM307" s="4001"/>
      <c r="AN307" s="5699" t="s">
        <v>
6811</v>
      </c>
      <c r="AO307" s="5699"/>
      <c r="AP307" s="5699"/>
      <c r="AQ307" s="5699"/>
      <c r="AR307" s="5699"/>
      <c r="AS307" s="5699"/>
      <c r="AT307" s="5699"/>
      <c r="AU307" s="5699"/>
      <c r="AV307" s="5699"/>
      <c r="AW307" s="5699"/>
      <c r="AX307" s="5699"/>
      <c r="AY307" s="5699"/>
      <c r="AZ307" s="5699"/>
      <c r="BA307" s="5699"/>
      <c r="BB307" s="5699"/>
      <c r="BC307" s="5699"/>
      <c r="BD307" s="5699"/>
      <c r="BE307" s="5699"/>
      <c r="BF307" s="5699"/>
      <c r="BG307" s="5699"/>
      <c r="BH307" s="5699"/>
      <c r="BI307" s="5699"/>
      <c r="BJ307" s="5699"/>
      <c r="BK307" s="5699"/>
      <c r="BL307" s="5699"/>
      <c r="BM307" s="3969"/>
      <c r="BN307" s="3969"/>
      <c r="BO307" s="3969"/>
      <c r="BP307" s="3969"/>
      <c r="BQ307" s="3969"/>
      <c r="BR307" s="3969"/>
      <c r="BS307" s="3969"/>
      <c r="BT307" s="3969"/>
      <c r="BU307" s="4001"/>
      <c r="BV307" s="4001"/>
      <c r="BW307" s="4001"/>
      <c r="BX307" s="4001"/>
      <c r="BY307" s="4001"/>
      <c r="BZ307" s="4001"/>
      <c r="CA307" s="4001"/>
      <c r="CB307" s="4001"/>
      <c r="CC307" s="4001"/>
      <c r="CD307" s="4001"/>
      <c r="CE307" s="4001"/>
      <c r="CF307" s="4001"/>
      <c r="CG307" s="4001"/>
      <c r="CH307" s="4001"/>
      <c r="CI307" s="4001"/>
      <c r="CJ307" s="4001"/>
      <c r="CK307" s="4001"/>
      <c r="CL307" s="4001"/>
      <c r="CM307" s="4001"/>
      <c r="CN307" s="4001"/>
      <c r="CO307" s="4001"/>
      <c r="CP307" s="4001"/>
      <c r="CQ307" s="4001"/>
      <c r="CR307" s="4001"/>
      <c r="CS307" s="4001"/>
      <c r="CT307" s="4001"/>
      <c r="CU307" s="4001"/>
      <c r="CV307" s="4001"/>
      <c r="CW307" s="4001"/>
      <c r="CX307" s="4001"/>
      <c r="CY307" s="4001"/>
      <c r="CZ307" s="4001"/>
      <c r="DA307" s="4001"/>
      <c r="DB307" s="4001"/>
      <c r="DC307" s="4001"/>
      <c r="DD307" s="4001"/>
      <c r="DE307" s="4001"/>
    </row>
    <row r="308" spans="1:153" ht="6.75" customHeight="1">
      <c r="A308" s="4001"/>
      <c r="B308" s="4001"/>
      <c r="C308" s="4001"/>
      <c r="D308" s="4001"/>
      <c r="E308" s="4001"/>
      <c r="F308" s="4001"/>
      <c r="G308" s="4001"/>
      <c r="H308" s="4005"/>
      <c r="I308" s="4001"/>
      <c r="J308" s="4001"/>
      <c r="K308" s="4001"/>
      <c r="L308" s="4001"/>
      <c r="M308" s="4001"/>
      <c r="N308" s="4001"/>
      <c r="O308" s="4001"/>
      <c r="P308" s="4001"/>
      <c r="Q308" s="4001"/>
      <c r="R308" s="4005"/>
      <c r="S308" s="4005"/>
      <c r="T308" s="4005"/>
      <c r="U308" s="4005"/>
      <c r="V308" s="4001"/>
      <c r="W308" s="4001"/>
      <c r="X308" s="4001"/>
      <c r="Y308" s="4001"/>
      <c r="Z308" s="4001"/>
      <c r="AA308" s="4001"/>
      <c r="AB308" s="4001"/>
      <c r="AC308" s="4001"/>
      <c r="AD308" s="4001"/>
      <c r="AE308" s="4001"/>
      <c r="AF308" s="4001"/>
      <c r="AG308" s="4001"/>
      <c r="AH308" s="4001"/>
      <c r="AI308" s="4001"/>
      <c r="AJ308" s="4001"/>
      <c r="AK308" s="4010"/>
      <c r="AL308" s="4005"/>
      <c r="AM308" s="4001"/>
      <c r="AN308" s="5699"/>
      <c r="AO308" s="5699"/>
      <c r="AP308" s="5699"/>
      <c r="AQ308" s="5699"/>
      <c r="AR308" s="5699"/>
      <c r="AS308" s="5699"/>
      <c r="AT308" s="5699"/>
      <c r="AU308" s="5699"/>
      <c r="AV308" s="5699"/>
      <c r="AW308" s="5699"/>
      <c r="AX308" s="5699"/>
      <c r="AY308" s="5699"/>
      <c r="AZ308" s="5699"/>
      <c r="BA308" s="5699"/>
      <c r="BB308" s="5699"/>
      <c r="BC308" s="5699"/>
      <c r="BD308" s="5699"/>
      <c r="BE308" s="5699"/>
      <c r="BF308" s="5699"/>
      <c r="BG308" s="5699"/>
      <c r="BH308" s="5699"/>
      <c r="BI308" s="5699"/>
      <c r="BJ308" s="5699"/>
      <c r="BK308" s="5699"/>
      <c r="BL308" s="5699"/>
      <c r="BM308" s="3969"/>
      <c r="BN308" s="3969"/>
      <c r="BO308" s="3969"/>
      <c r="BP308" s="3969"/>
      <c r="BQ308" s="3969"/>
      <c r="BR308" s="3969"/>
      <c r="BS308" s="3969"/>
      <c r="BT308" s="3969"/>
      <c r="BU308" s="4001"/>
      <c r="BV308" s="4001"/>
      <c r="BW308" s="4001"/>
      <c r="BX308" s="4001"/>
      <c r="BY308" s="4001"/>
      <c r="BZ308" s="4001"/>
      <c r="CA308" s="4001"/>
      <c r="CB308" s="4001"/>
      <c r="CC308" s="4001"/>
      <c r="CD308" s="4001"/>
      <c r="CE308" s="4001"/>
      <c r="CF308" s="4001"/>
      <c r="CG308" s="4001"/>
      <c r="CH308" s="4001"/>
      <c r="CI308" s="4001"/>
      <c r="CJ308" s="4001"/>
      <c r="CK308" s="4001"/>
      <c r="CL308" s="4001"/>
      <c r="CM308" s="4001"/>
      <c r="CN308" s="4001"/>
      <c r="CO308" s="4001"/>
      <c r="CP308" s="4001"/>
      <c r="CQ308" s="4001"/>
      <c r="CR308" s="4001"/>
      <c r="CS308" s="4001"/>
      <c r="CT308" s="4001"/>
      <c r="CU308" s="4001"/>
      <c r="CV308" s="4001"/>
      <c r="CW308" s="4001"/>
      <c r="CX308" s="4001"/>
      <c r="CY308" s="4001"/>
      <c r="CZ308" s="4001"/>
      <c r="DA308" s="4001"/>
      <c r="DB308" s="4001"/>
      <c r="DC308" s="4001"/>
      <c r="DD308" s="4001"/>
      <c r="DE308" s="4001"/>
    </row>
    <row r="309" spans="1:153" ht="6.75" customHeight="1">
      <c r="A309" s="4001"/>
      <c r="B309" s="4001"/>
      <c r="C309" s="4001"/>
      <c r="D309" s="4001"/>
      <c r="E309" s="4001"/>
      <c r="F309" s="4001"/>
      <c r="G309" s="4001"/>
      <c r="H309" s="4005"/>
      <c r="I309" s="4001"/>
      <c r="J309" s="4001"/>
      <c r="K309" s="4001"/>
      <c r="L309" s="4001"/>
      <c r="M309" s="4001"/>
      <c r="N309" s="4001"/>
      <c r="O309" s="4001"/>
      <c r="P309" s="4001"/>
      <c r="Q309" s="4001"/>
      <c r="R309" s="4005"/>
      <c r="S309" s="4005"/>
      <c r="T309" s="4005"/>
      <c r="U309" s="4005"/>
      <c r="V309" s="4001"/>
      <c r="W309" s="4001"/>
      <c r="X309" s="4001"/>
      <c r="Y309" s="4001"/>
      <c r="Z309" s="4001"/>
      <c r="AA309" s="4001"/>
      <c r="AB309" s="4001"/>
      <c r="AC309" s="4001"/>
      <c r="AD309" s="4001"/>
      <c r="AE309" s="4001"/>
      <c r="AF309" s="4001"/>
      <c r="AG309" s="4001"/>
      <c r="AH309" s="4001"/>
      <c r="AI309" s="4001"/>
      <c r="AJ309" s="4001"/>
      <c r="AK309" s="4009"/>
      <c r="AL309" s="4005"/>
      <c r="AM309" s="4001"/>
      <c r="AN309" s="4013"/>
      <c r="AO309" s="4013"/>
      <c r="AP309" s="4013"/>
      <c r="AQ309" s="4013"/>
      <c r="AR309" s="4013"/>
      <c r="AS309" s="4013"/>
      <c r="AT309" s="4013"/>
      <c r="AU309" s="4013"/>
      <c r="AV309" s="4013"/>
      <c r="AW309" s="4013"/>
      <c r="AX309" s="4013"/>
      <c r="AY309" s="4013"/>
      <c r="AZ309" s="4013"/>
      <c r="BA309" s="4013"/>
      <c r="BB309" s="4013"/>
      <c r="BC309" s="4013"/>
      <c r="BD309" s="4013"/>
      <c r="BE309" s="4013"/>
      <c r="BF309" s="4013"/>
      <c r="BG309" s="4013"/>
      <c r="BH309" s="4013"/>
      <c r="BI309" s="4013"/>
      <c r="BJ309" s="4013"/>
      <c r="BK309" s="4013"/>
      <c r="BL309" s="4013"/>
      <c r="BM309" s="3969"/>
      <c r="BN309" s="3969"/>
      <c r="BO309" s="3969"/>
      <c r="BP309" s="3969"/>
      <c r="BQ309" s="3969"/>
      <c r="BR309" s="3969"/>
      <c r="BS309" s="3969"/>
      <c r="BT309" s="3969"/>
      <c r="BU309" s="4001"/>
      <c r="BV309" s="4001"/>
      <c r="BW309" s="4001"/>
      <c r="BX309" s="4001"/>
      <c r="BY309" s="4001"/>
      <c r="BZ309" s="4001"/>
      <c r="CA309" s="4001"/>
      <c r="CB309" s="4001"/>
      <c r="CC309" s="4001"/>
      <c r="CD309" s="4001"/>
      <c r="CE309" s="4001"/>
      <c r="CF309" s="4001"/>
      <c r="CG309" s="4001"/>
      <c r="CH309" s="4001"/>
      <c r="CI309" s="4001"/>
      <c r="CJ309" s="4001"/>
      <c r="CK309" s="4001"/>
      <c r="CL309" s="4001"/>
      <c r="CM309" s="4001"/>
      <c r="CN309" s="4001"/>
      <c r="CO309" s="4001"/>
      <c r="CP309" s="4001"/>
      <c r="CQ309" s="4001"/>
      <c r="CR309" s="4001"/>
      <c r="CS309" s="4001"/>
      <c r="CT309" s="4001"/>
      <c r="CU309" s="4001"/>
      <c r="CV309" s="4001"/>
      <c r="CW309" s="4001"/>
      <c r="CX309" s="4001"/>
      <c r="CY309" s="4001"/>
      <c r="CZ309" s="4001"/>
      <c r="DA309" s="4001"/>
      <c r="DB309" s="4001"/>
      <c r="DC309" s="4001"/>
      <c r="DD309" s="4001"/>
      <c r="DE309" s="4001"/>
    </row>
    <row r="310" spans="1:153" ht="6.75" customHeight="1">
      <c r="A310" s="4001"/>
      <c r="B310" s="4001"/>
      <c r="C310" s="4001"/>
      <c r="D310" s="4001"/>
      <c r="E310" s="4001"/>
      <c r="F310" s="4001"/>
      <c r="G310" s="4001"/>
      <c r="H310" s="4005"/>
      <c r="I310" s="4001"/>
      <c r="J310" s="4001"/>
      <c r="K310" s="4001"/>
      <c r="L310" s="4001"/>
      <c r="M310" s="4001"/>
      <c r="N310" s="4001"/>
      <c r="O310" s="4001"/>
      <c r="P310" s="4001"/>
      <c r="Q310" s="4001"/>
      <c r="R310" s="4005"/>
      <c r="S310" s="4005"/>
      <c r="T310" s="4005"/>
      <c r="U310" s="4005"/>
      <c r="V310" s="4001"/>
      <c r="W310" s="4001"/>
      <c r="X310" s="4001"/>
      <c r="Y310" s="4001"/>
      <c r="Z310" s="4001"/>
      <c r="AA310" s="4001"/>
      <c r="AB310" s="4001"/>
      <c r="AC310" s="4001"/>
      <c r="AD310" s="4001"/>
      <c r="AE310" s="4001"/>
      <c r="AF310" s="4001"/>
      <c r="AG310" s="4001"/>
      <c r="AH310" s="4001"/>
      <c r="AI310" s="4001"/>
      <c r="AJ310" s="4001"/>
      <c r="AK310" s="4009"/>
      <c r="AL310" s="4005"/>
      <c r="AM310" s="4001"/>
      <c r="AN310" s="5699" t="s">
        <v>
6812</v>
      </c>
      <c r="AO310" s="5699"/>
      <c r="AP310" s="5699"/>
      <c r="AQ310" s="5699"/>
      <c r="AR310" s="5699"/>
      <c r="AS310" s="5699"/>
      <c r="AT310" s="5699"/>
      <c r="AU310" s="5699"/>
      <c r="AV310" s="5699"/>
      <c r="AW310" s="5699"/>
      <c r="AX310" s="5699"/>
      <c r="AY310" s="5699"/>
      <c r="AZ310" s="5699"/>
      <c r="BA310" s="5699"/>
      <c r="BB310" s="5699"/>
      <c r="BC310" s="5699"/>
      <c r="BD310" s="5699"/>
      <c r="BE310" s="5699"/>
      <c r="BF310" s="5699"/>
      <c r="BG310" s="5699"/>
      <c r="BH310" s="5699"/>
      <c r="BI310" s="5699"/>
      <c r="BJ310" s="5699"/>
      <c r="BK310" s="5699"/>
      <c r="BL310" s="5699"/>
      <c r="BM310" s="3969"/>
      <c r="BN310" s="3969"/>
      <c r="BO310" s="3969"/>
      <c r="BP310" s="3969"/>
      <c r="BQ310" s="3969"/>
      <c r="BR310" s="3969"/>
      <c r="BS310" s="3969"/>
      <c r="BT310" s="3969"/>
      <c r="BU310" s="4001"/>
      <c r="BV310" s="4001"/>
      <c r="BW310" s="4001"/>
      <c r="BX310" s="4001"/>
      <c r="BY310" s="4001"/>
      <c r="BZ310" s="4001"/>
      <c r="CA310" s="4001"/>
      <c r="CB310" s="4001"/>
      <c r="CC310" s="4001"/>
      <c r="CD310" s="4001"/>
      <c r="CE310" s="4001"/>
      <c r="CF310" s="4001"/>
      <c r="CG310" s="4001"/>
      <c r="CH310" s="4001"/>
      <c r="CI310" s="4001"/>
      <c r="CJ310" s="4001"/>
      <c r="CK310" s="4001"/>
      <c r="CL310" s="4001"/>
      <c r="CM310" s="4001"/>
      <c r="CN310" s="4001"/>
      <c r="CO310" s="4001"/>
      <c r="CP310" s="4001"/>
      <c r="CQ310" s="4001"/>
      <c r="CR310" s="4001"/>
      <c r="CS310" s="4001"/>
      <c r="CT310" s="4001"/>
      <c r="CU310" s="4001"/>
      <c r="CV310" s="4001"/>
      <c r="CW310" s="4001"/>
      <c r="CX310" s="4001"/>
      <c r="CY310" s="4001"/>
      <c r="CZ310" s="4001"/>
      <c r="DA310" s="4001"/>
      <c r="DB310" s="4001"/>
      <c r="DC310" s="4001"/>
      <c r="DD310" s="4001"/>
      <c r="DE310" s="4001"/>
    </row>
    <row r="311" spans="1:153" ht="6.75" customHeight="1">
      <c r="A311" s="4001"/>
      <c r="B311" s="4001"/>
      <c r="C311" s="4001"/>
      <c r="D311" s="4001"/>
      <c r="E311" s="4001"/>
      <c r="F311" s="4001"/>
      <c r="G311" s="4001"/>
      <c r="H311" s="4005"/>
      <c r="I311" s="4001"/>
      <c r="J311" s="4001"/>
      <c r="K311" s="4001"/>
      <c r="L311" s="4001"/>
      <c r="M311" s="4001"/>
      <c r="N311" s="4001"/>
      <c r="O311" s="4001"/>
      <c r="P311" s="4001"/>
      <c r="Q311" s="4001"/>
      <c r="R311" s="4005"/>
      <c r="S311" s="4005"/>
      <c r="T311" s="4005"/>
      <c r="U311" s="4005"/>
      <c r="V311" s="4001"/>
      <c r="W311" s="4001"/>
      <c r="X311" s="4001"/>
      <c r="Y311" s="4001"/>
      <c r="Z311" s="4001"/>
      <c r="AA311" s="4001"/>
      <c r="AB311" s="4001"/>
      <c r="AC311" s="4001"/>
      <c r="AD311" s="4001"/>
      <c r="AE311" s="4001"/>
      <c r="AF311" s="4001"/>
      <c r="AG311" s="4001"/>
      <c r="AH311" s="4001"/>
      <c r="AI311" s="4001"/>
      <c r="AJ311" s="4001"/>
      <c r="AK311" s="4010"/>
      <c r="AL311" s="4008"/>
      <c r="AM311" s="4001"/>
      <c r="AN311" s="5699"/>
      <c r="AO311" s="5699"/>
      <c r="AP311" s="5699"/>
      <c r="AQ311" s="5699"/>
      <c r="AR311" s="5699"/>
      <c r="AS311" s="5699"/>
      <c r="AT311" s="5699"/>
      <c r="AU311" s="5699"/>
      <c r="AV311" s="5699"/>
      <c r="AW311" s="5699"/>
      <c r="AX311" s="5699"/>
      <c r="AY311" s="5699"/>
      <c r="AZ311" s="5699"/>
      <c r="BA311" s="5699"/>
      <c r="BB311" s="5699"/>
      <c r="BC311" s="5699"/>
      <c r="BD311" s="5699"/>
      <c r="BE311" s="5699"/>
      <c r="BF311" s="5699"/>
      <c r="BG311" s="5699"/>
      <c r="BH311" s="5699"/>
      <c r="BI311" s="5699"/>
      <c r="BJ311" s="5699"/>
      <c r="BK311" s="5699"/>
      <c r="BL311" s="5699"/>
      <c r="BM311" s="3969"/>
      <c r="BN311" s="3969"/>
      <c r="BO311" s="3969"/>
      <c r="BP311" s="3969"/>
      <c r="BQ311" s="3969"/>
      <c r="BR311" s="3969"/>
      <c r="BS311" s="3969"/>
      <c r="BT311" s="3969"/>
      <c r="BU311" s="4001"/>
      <c r="BV311" s="4001"/>
      <c r="BW311" s="4001"/>
      <c r="BX311" s="4001"/>
      <c r="BY311" s="4001"/>
      <c r="BZ311" s="4001"/>
      <c r="CA311" s="4001"/>
      <c r="CB311" s="4001"/>
      <c r="CC311" s="4001"/>
      <c r="CD311" s="4001"/>
      <c r="CE311" s="4001"/>
      <c r="CF311" s="4001"/>
      <c r="CG311" s="4001"/>
      <c r="CH311" s="4001"/>
      <c r="CI311" s="4001"/>
      <c r="CJ311" s="4001"/>
      <c r="CK311" s="4001"/>
      <c r="CL311" s="4001"/>
      <c r="CM311" s="4001"/>
      <c r="CN311" s="4001"/>
      <c r="CO311" s="4001"/>
      <c r="CP311" s="4001"/>
      <c r="CQ311" s="4001"/>
      <c r="CR311" s="4001"/>
      <c r="CS311" s="4001"/>
      <c r="CT311" s="4001"/>
      <c r="CU311" s="4001"/>
      <c r="CV311" s="4001"/>
      <c r="CW311" s="4001"/>
      <c r="CX311" s="4001"/>
      <c r="CY311" s="4001"/>
      <c r="CZ311" s="4001"/>
      <c r="DA311" s="4001"/>
      <c r="DB311" s="4001"/>
      <c r="DC311" s="4001"/>
      <c r="DD311" s="4001"/>
      <c r="DE311" s="4001"/>
    </row>
    <row r="312" spans="1:153" ht="6.75" customHeight="1">
      <c r="A312" s="4001"/>
      <c r="B312" s="4001"/>
      <c r="C312" s="4001"/>
      <c r="D312" s="4001"/>
      <c r="E312" s="4001"/>
      <c r="F312" s="4001"/>
      <c r="G312" s="4001"/>
      <c r="H312" s="4005"/>
      <c r="I312" s="4001"/>
      <c r="J312" s="4001"/>
      <c r="K312" s="4001"/>
      <c r="L312" s="4001"/>
      <c r="M312" s="4001"/>
      <c r="N312" s="4001"/>
      <c r="O312" s="4001"/>
      <c r="P312" s="4001"/>
      <c r="Q312" s="4001"/>
      <c r="R312" s="4005"/>
      <c r="S312" s="4005"/>
      <c r="T312" s="4005"/>
      <c r="U312" s="4005"/>
      <c r="V312" s="4001"/>
      <c r="W312" s="4001"/>
      <c r="X312" s="4001"/>
      <c r="Y312" s="4001"/>
      <c r="Z312" s="4001"/>
      <c r="AA312" s="4001"/>
      <c r="AB312" s="4001"/>
      <c r="AC312" s="4001"/>
      <c r="AD312" s="4001"/>
      <c r="AE312" s="4001"/>
      <c r="AF312" s="4001"/>
      <c r="AG312" s="4001"/>
      <c r="AH312" s="4001"/>
      <c r="AI312" s="4001"/>
      <c r="AJ312" s="4001"/>
      <c r="AK312" s="4009"/>
      <c r="AL312" s="4005"/>
      <c r="AM312" s="4001"/>
      <c r="AN312" s="4001"/>
      <c r="AO312" s="4001"/>
      <c r="AP312" s="4001"/>
      <c r="AQ312" s="4001"/>
      <c r="AR312" s="4001"/>
      <c r="AS312" s="4001"/>
      <c r="AT312" s="4001"/>
      <c r="AU312" s="4001"/>
      <c r="AV312" s="4001"/>
      <c r="AW312" s="4001"/>
      <c r="AX312" s="4001"/>
      <c r="AY312" s="4001"/>
      <c r="AZ312" s="4001"/>
      <c r="BA312" s="4001"/>
      <c r="BB312" s="4001"/>
      <c r="BC312" s="4001"/>
      <c r="BD312" s="4001"/>
      <c r="BE312" s="4001"/>
      <c r="BF312" s="4001"/>
      <c r="BG312" s="4001"/>
      <c r="BH312" s="4001"/>
      <c r="BI312" s="4001"/>
      <c r="BJ312" s="4001"/>
      <c r="BK312" s="4001"/>
      <c r="BL312" s="4001"/>
      <c r="BM312" s="4001"/>
      <c r="BN312" s="4001"/>
      <c r="BO312" s="4001"/>
      <c r="BP312" s="4001"/>
      <c r="BQ312" s="4001"/>
      <c r="BR312" s="4001"/>
      <c r="BS312" s="4001"/>
      <c r="BT312" s="4001"/>
      <c r="BU312" s="4001"/>
      <c r="BV312" s="4001"/>
      <c r="BW312" s="4001"/>
      <c r="BX312" s="4001"/>
      <c r="BY312" s="4001"/>
      <c r="BZ312" s="4001"/>
      <c r="CA312" s="4001"/>
      <c r="CB312" s="4001"/>
      <c r="CC312" s="4001"/>
      <c r="CD312" s="4001"/>
      <c r="CE312" s="4001"/>
      <c r="CF312" s="4001"/>
      <c r="CG312" s="4001"/>
      <c r="CH312" s="4001"/>
      <c r="CI312" s="4001"/>
      <c r="CJ312" s="4001"/>
      <c r="CK312" s="4001"/>
      <c r="CL312" s="4001"/>
      <c r="CM312" s="4001"/>
      <c r="CN312" s="4001"/>
      <c r="CO312" s="4001"/>
      <c r="CP312" s="4001"/>
      <c r="CQ312" s="4001"/>
      <c r="CR312" s="4001"/>
      <c r="CS312" s="4001"/>
      <c r="CT312" s="4001"/>
      <c r="CU312" s="4001"/>
      <c r="CV312" s="4001"/>
      <c r="CW312" s="4001"/>
      <c r="CX312" s="4001"/>
      <c r="CY312" s="4001"/>
      <c r="CZ312" s="4001"/>
      <c r="DA312" s="4001"/>
      <c r="DB312" s="4001"/>
      <c r="DC312" s="4001"/>
      <c r="DD312" s="4001"/>
      <c r="DE312" s="4001"/>
    </row>
    <row r="313" spans="1:153" ht="6.75" customHeight="1">
      <c r="A313" s="4001"/>
      <c r="B313" s="4001"/>
      <c r="C313" s="4001"/>
      <c r="D313" s="4001"/>
      <c r="E313" s="4001"/>
      <c r="F313" s="4001"/>
      <c r="G313" s="4001"/>
      <c r="H313" s="4005"/>
      <c r="I313" s="4001"/>
      <c r="J313" s="4001"/>
      <c r="K313" s="4001"/>
      <c r="L313" s="4001"/>
      <c r="M313" s="4001"/>
      <c r="N313" s="4001"/>
      <c r="O313" s="4001"/>
      <c r="P313" s="4001"/>
      <c r="Q313" s="4001"/>
      <c r="R313" s="4005"/>
      <c r="S313" s="4005"/>
      <c r="T313" s="4005"/>
      <c r="U313" s="4005"/>
      <c r="V313" s="4001"/>
      <c r="W313" s="4001"/>
      <c r="X313" s="4001"/>
      <c r="Y313" s="4001"/>
      <c r="Z313" s="4001"/>
      <c r="AA313" s="4001"/>
      <c r="AB313" s="4001"/>
      <c r="AC313" s="4001"/>
      <c r="AD313" s="4001"/>
      <c r="AE313" s="4001"/>
      <c r="AF313" s="4001"/>
      <c r="AG313" s="4001"/>
      <c r="AH313" s="4001"/>
      <c r="AI313" s="4001"/>
      <c r="AJ313" s="4001"/>
      <c r="AK313" s="4015"/>
      <c r="AL313" s="4003"/>
      <c r="AM313" s="4001"/>
      <c r="AN313" s="5702" t="s">
        <v>
6813</v>
      </c>
      <c r="AO313" s="5702"/>
      <c r="AP313" s="5702"/>
      <c r="AQ313" s="5702"/>
      <c r="AR313" s="5702"/>
      <c r="AS313" s="5702"/>
      <c r="AT313" s="5702"/>
      <c r="AU313" s="5702"/>
      <c r="AV313" s="5701"/>
      <c r="AW313" s="5701"/>
      <c r="AX313" s="5701"/>
      <c r="AY313" s="5701"/>
      <c r="AZ313" s="5701"/>
      <c r="BA313" s="4005"/>
      <c r="BB313" s="4005"/>
      <c r="BC313" s="4001"/>
      <c r="BD313" s="5701" t="s">
        <v>
6814</v>
      </c>
      <c r="BE313" s="5701"/>
      <c r="BF313" s="5701"/>
      <c r="BG313" s="5701"/>
      <c r="BH313" s="5701"/>
      <c r="BI313" s="5701"/>
      <c r="BJ313" s="5701"/>
      <c r="BK313" s="5701"/>
      <c r="BL313" s="5701"/>
      <c r="BM313" s="5701"/>
      <c r="BN313" s="5701"/>
      <c r="BO313" s="5701"/>
      <c r="BP313" s="5701"/>
      <c r="BQ313" s="5701"/>
      <c r="BR313" s="5701"/>
      <c r="BS313" s="5701"/>
      <c r="BT313" s="5701"/>
      <c r="BU313" s="5701"/>
      <c r="BV313" s="5701"/>
      <c r="BW313" s="5701"/>
      <c r="BX313" s="5701"/>
      <c r="BY313" s="5701"/>
      <c r="BZ313" s="5701"/>
      <c r="CA313" s="5701"/>
      <c r="CB313" s="5701"/>
      <c r="CC313" s="5701"/>
      <c r="CD313" s="5701"/>
      <c r="CE313" s="5701"/>
      <c r="CF313" s="5701"/>
      <c r="CG313" s="5701"/>
      <c r="CH313" s="5701"/>
      <c r="CI313" s="5701"/>
      <c r="CJ313" s="5701"/>
      <c r="CK313" s="5701"/>
      <c r="CL313" s="5701"/>
      <c r="CM313" s="5701"/>
      <c r="CN313" s="5701"/>
      <c r="CO313" s="5701"/>
      <c r="CP313" s="5701"/>
      <c r="CQ313" s="5701"/>
      <c r="CR313" s="5701"/>
      <c r="CS313" s="5701"/>
      <c r="CT313" s="5701"/>
      <c r="CU313" s="5701"/>
      <c r="CV313" s="5701"/>
      <c r="CW313" s="5701"/>
      <c r="CX313" s="5701"/>
      <c r="CY313" s="5701"/>
      <c r="CZ313" s="5701"/>
      <c r="DA313" s="5701"/>
      <c r="DB313" s="5701"/>
      <c r="DC313" s="3969"/>
      <c r="DD313" s="3969"/>
      <c r="DE313" s="3969"/>
    </row>
    <row r="314" spans="1:153" ht="6.75" customHeight="1">
      <c r="A314" s="4001"/>
      <c r="B314" s="4001"/>
      <c r="C314" s="4001"/>
      <c r="D314" s="4001"/>
      <c r="E314" s="4001"/>
      <c r="F314" s="4001"/>
      <c r="G314" s="4001"/>
      <c r="H314" s="4005"/>
      <c r="I314" s="4001"/>
      <c r="J314" s="4001"/>
      <c r="K314" s="4001"/>
      <c r="L314" s="4001"/>
      <c r="M314" s="4001"/>
      <c r="N314" s="4001"/>
      <c r="O314" s="4001"/>
      <c r="P314" s="4001"/>
      <c r="Q314" s="4001"/>
      <c r="R314" s="4005"/>
      <c r="S314" s="4005"/>
      <c r="T314" s="4005"/>
      <c r="U314" s="4005"/>
      <c r="V314" s="4001"/>
      <c r="W314" s="4001"/>
      <c r="X314" s="4001"/>
      <c r="Y314" s="4001"/>
      <c r="Z314" s="4001"/>
      <c r="AA314" s="4001"/>
      <c r="AB314" s="4001"/>
      <c r="AC314" s="4001"/>
      <c r="AD314" s="4001"/>
      <c r="AE314" s="4001"/>
      <c r="AF314" s="4001"/>
      <c r="AG314" s="4001"/>
      <c r="AH314" s="4001"/>
      <c r="AI314" s="4001"/>
      <c r="AJ314" s="4001"/>
      <c r="AK314" s="4010"/>
      <c r="AL314" s="4005"/>
      <c r="AM314" s="4001"/>
      <c r="AN314" s="5702"/>
      <c r="AO314" s="5702"/>
      <c r="AP314" s="5702"/>
      <c r="AQ314" s="5702"/>
      <c r="AR314" s="5702"/>
      <c r="AS314" s="5702"/>
      <c r="AT314" s="5702"/>
      <c r="AU314" s="5702"/>
      <c r="AV314" s="5701"/>
      <c r="AW314" s="5701"/>
      <c r="AX314" s="5701"/>
      <c r="AY314" s="5701"/>
      <c r="AZ314" s="5701"/>
      <c r="BA314" s="4008"/>
      <c r="BB314" s="4008"/>
      <c r="BC314" s="4001"/>
      <c r="BD314" s="5701"/>
      <c r="BE314" s="5701"/>
      <c r="BF314" s="5701"/>
      <c r="BG314" s="5701"/>
      <c r="BH314" s="5701"/>
      <c r="BI314" s="5701"/>
      <c r="BJ314" s="5701"/>
      <c r="BK314" s="5701"/>
      <c r="BL314" s="5701"/>
      <c r="BM314" s="5701"/>
      <c r="BN314" s="5701"/>
      <c r="BO314" s="5701"/>
      <c r="BP314" s="5701"/>
      <c r="BQ314" s="5701"/>
      <c r="BR314" s="5701"/>
      <c r="BS314" s="5701"/>
      <c r="BT314" s="5701"/>
      <c r="BU314" s="5701"/>
      <c r="BV314" s="5701"/>
      <c r="BW314" s="5701"/>
      <c r="BX314" s="5701"/>
      <c r="BY314" s="5701"/>
      <c r="BZ314" s="5701"/>
      <c r="CA314" s="5701"/>
      <c r="CB314" s="5701"/>
      <c r="CC314" s="5701"/>
      <c r="CD314" s="5701"/>
      <c r="CE314" s="5701"/>
      <c r="CF314" s="5701"/>
      <c r="CG314" s="5701"/>
      <c r="CH314" s="5701"/>
      <c r="CI314" s="5701"/>
      <c r="CJ314" s="5701"/>
      <c r="CK314" s="5701"/>
      <c r="CL314" s="5701"/>
      <c r="CM314" s="5701"/>
      <c r="CN314" s="5701"/>
      <c r="CO314" s="5701"/>
      <c r="CP314" s="5701"/>
      <c r="CQ314" s="5701"/>
      <c r="CR314" s="5701"/>
      <c r="CS314" s="5701"/>
      <c r="CT314" s="5701"/>
      <c r="CU314" s="5701"/>
      <c r="CV314" s="5701"/>
      <c r="CW314" s="5701"/>
      <c r="CX314" s="5701"/>
      <c r="CY314" s="5701"/>
      <c r="CZ314" s="5701"/>
      <c r="DA314" s="5701"/>
      <c r="DB314" s="5701"/>
      <c r="DC314" s="3969"/>
      <c r="DD314" s="3969"/>
      <c r="DE314" s="3969"/>
    </row>
    <row r="315" spans="1:153" ht="6.75" customHeight="1">
      <c r="A315" s="4001"/>
      <c r="B315" s="4001"/>
      <c r="C315" s="4001"/>
      <c r="D315" s="4001"/>
      <c r="E315" s="4001"/>
      <c r="F315" s="4001"/>
      <c r="G315" s="4001"/>
      <c r="H315" s="4005"/>
      <c r="I315" s="4001"/>
      <c r="J315" s="4001"/>
      <c r="K315" s="4001"/>
      <c r="L315" s="4001"/>
      <c r="M315" s="4001"/>
      <c r="N315" s="4001"/>
      <c r="O315" s="4001"/>
      <c r="P315" s="4001"/>
      <c r="Q315" s="4001"/>
      <c r="R315" s="4005"/>
      <c r="S315" s="4005"/>
      <c r="T315" s="4005"/>
      <c r="U315" s="4005"/>
      <c r="V315" s="4001"/>
      <c r="W315" s="4001"/>
      <c r="X315" s="4001"/>
      <c r="Y315" s="4001"/>
      <c r="Z315" s="4001"/>
      <c r="AA315" s="4001"/>
      <c r="AB315" s="4001"/>
      <c r="AC315" s="4001"/>
      <c r="AD315" s="4001"/>
      <c r="AE315" s="4001"/>
      <c r="AF315" s="4001"/>
      <c r="AG315" s="4001"/>
      <c r="AH315" s="4001"/>
      <c r="AI315" s="4001"/>
      <c r="AJ315" s="4001"/>
      <c r="AK315" s="4009"/>
      <c r="AL315" s="4005"/>
      <c r="AM315" s="4001"/>
      <c r="AN315" s="3403"/>
      <c r="AO315" s="3403"/>
      <c r="AP315" s="3403"/>
      <c r="AQ315" s="3403"/>
      <c r="AR315" s="3403"/>
      <c r="AS315" s="3403"/>
      <c r="AT315" s="3403"/>
      <c r="AU315" s="3403"/>
      <c r="AV315" s="3971"/>
      <c r="AW315" s="4001"/>
      <c r="AX315" s="4001"/>
      <c r="AY315" s="4001"/>
      <c r="AZ315" s="4001"/>
      <c r="BA315" s="4005"/>
      <c r="BB315" s="4005"/>
      <c r="BC315" s="4001"/>
      <c r="BD315" s="3969"/>
      <c r="BE315" s="3969"/>
      <c r="BF315" s="3969"/>
      <c r="BG315" s="3969"/>
      <c r="BH315" s="3969"/>
      <c r="BI315" s="3969"/>
      <c r="BJ315" s="3969"/>
      <c r="BK315" s="3969"/>
      <c r="BL315" s="3969"/>
      <c r="BM315" s="3969"/>
      <c r="BN315" s="3969"/>
      <c r="BO315" s="3969"/>
      <c r="BP315" s="3969"/>
      <c r="BQ315" s="3969"/>
      <c r="BR315" s="3969"/>
      <c r="BS315" s="3969"/>
      <c r="BT315" s="3969"/>
      <c r="BU315" s="3969"/>
      <c r="BV315" s="3969"/>
      <c r="BW315" s="3969"/>
      <c r="BX315" s="3969"/>
      <c r="BY315" s="3969"/>
      <c r="BZ315" s="3969"/>
      <c r="CA315" s="3969"/>
      <c r="CB315" s="3969"/>
      <c r="CC315" s="3969"/>
      <c r="CD315" s="3969"/>
      <c r="CE315" s="3969"/>
      <c r="CF315" s="3969"/>
      <c r="CG315" s="3969"/>
      <c r="CH315" s="3969"/>
      <c r="CI315" s="3969"/>
      <c r="CJ315" s="3969"/>
      <c r="CK315" s="3969"/>
      <c r="CL315" s="3969"/>
      <c r="CM315" s="3969"/>
      <c r="CN315" s="3969"/>
      <c r="CO315" s="3969"/>
      <c r="CP315" s="3969"/>
      <c r="CQ315" s="3969"/>
      <c r="CR315" s="3969"/>
      <c r="CS315" s="3969"/>
      <c r="CT315" s="3969"/>
      <c r="CU315" s="3969"/>
      <c r="CV315" s="3969"/>
      <c r="CW315" s="3969"/>
      <c r="CX315" s="3969"/>
      <c r="CY315" s="3969"/>
      <c r="CZ315" s="3969"/>
      <c r="DA315" s="3969"/>
      <c r="DB315" s="3969"/>
      <c r="DC315" s="3969"/>
      <c r="DD315" s="3969"/>
      <c r="DE315" s="3969"/>
    </row>
    <row r="316" spans="1:153" ht="6.75" customHeight="1">
      <c r="A316" s="4001"/>
      <c r="B316" s="4001"/>
      <c r="C316" s="4001"/>
      <c r="D316" s="4001"/>
      <c r="E316" s="4001"/>
      <c r="F316" s="4001"/>
      <c r="G316" s="4001"/>
      <c r="H316" s="4005"/>
      <c r="I316" s="4001"/>
      <c r="J316" s="4001"/>
      <c r="K316" s="4001"/>
      <c r="L316" s="4001"/>
      <c r="M316" s="4001"/>
      <c r="N316" s="4001"/>
      <c r="O316" s="4001"/>
      <c r="P316" s="4001"/>
      <c r="Q316" s="4001"/>
      <c r="R316" s="4005"/>
      <c r="S316" s="4005"/>
      <c r="T316" s="4005"/>
      <c r="U316" s="4005"/>
      <c r="V316" s="4001"/>
      <c r="W316" s="4001"/>
      <c r="X316" s="4001"/>
      <c r="Y316" s="4001"/>
      <c r="Z316" s="4001"/>
      <c r="AA316" s="4001"/>
      <c r="AB316" s="4001"/>
      <c r="AC316" s="4001"/>
      <c r="AD316" s="4001"/>
      <c r="AE316" s="4001"/>
      <c r="AF316" s="4001"/>
      <c r="AG316" s="4001"/>
      <c r="AH316" s="4001"/>
      <c r="AI316" s="4001"/>
      <c r="AJ316" s="4001"/>
      <c r="AK316" s="4015"/>
      <c r="AL316" s="4003"/>
      <c r="AM316" s="4001"/>
      <c r="AN316" s="5701" t="s">
        <v>
6815</v>
      </c>
      <c r="AO316" s="5701"/>
      <c r="AP316" s="5701"/>
      <c r="AQ316" s="5701"/>
      <c r="AR316" s="5701"/>
      <c r="AS316" s="5701"/>
      <c r="AT316" s="5701"/>
      <c r="AU316" s="4003"/>
      <c r="AV316" s="4003"/>
      <c r="AW316" s="4003"/>
      <c r="AX316" s="4003"/>
      <c r="AY316" s="4003"/>
      <c r="AZ316" s="4003"/>
      <c r="BA316" s="4003"/>
      <c r="BB316" s="4003"/>
      <c r="BC316" s="4001"/>
      <c r="BD316" s="5701" t="s">
        <v>
6816</v>
      </c>
      <c r="BE316" s="5701"/>
      <c r="BF316" s="5701"/>
      <c r="BG316" s="5701"/>
      <c r="BH316" s="5701"/>
      <c r="BI316" s="5701"/>
      <c r="BJ316" s="5701"/>
      <c r="BK316" s="5701"/>
      <c r="BL316" s="5701"/>
      <c r="BM316" s="5701"/>
      <c r="BN316" s="5701"/>
      <c r="BO316" s="5701"/>
      <c r="BP316" s="5701"/>
      <c r="BQ316" s="5701"/>
      <c r="BR316" s="5701"/>
      <c r="BS316" s="5701"/>
      <c r="BT316" s="5701"/>
      <c r="BU316" s="5701"/>
      <c r="BV316" s="5701"/>
      <c r="BW316" s="5701"/>
      <c r="BX316" s="5701"/>
      <c r="BY316" s="5701"/>
      <c r="BZ316" s="5701"/>
      <c r="CA316" s="5701"/>
      <c r="CB316" s="5701"/>
      <c r="CC316" s="5701"/>
      <c r="CD316" s="5701"/>
      <c r="CE316" s="5701"/>
      <c r="CF316" s="5701"/>
      <c r="CG316" s="5701"/>
      <c r="CH316" s="5701"/>
      <c r="CI316" s="5701"/>
      <c r="CJ316" s="5701"/>
      <c r="CK316" s="5701"/>
      <c r="CL316" s="5701"/>
      <c r="CM316" s="5701"/>
      <c r="CN316" s="5701"/>
      <c r="CO316" s="5701"/>
      <c r="CP316" s="5701"/>
      <c r="CQ316" s="5701"/>
      <c r="CR316" s="5701"/>
      <c r="CS316" s="5701"/>
      <c r="CT316" s="5701"/>
      <c r="CU316" s="5701"/>
      <c r="CV316" s="5701"/>
      <c r="CW316" s="5701"/>
      <c r="CX316" s="5701"/>
      <c r="CY316" s="5701"/>
      <c r="CZ316" s="5701"/>
      <c r="DA316" s="5701"/>
      <c r="DB316" s="5701"/>
      <c r="DC316" s="3969"/>
      <c r="DD316" s="3969"/>
      <c r="DE316" s="3969"/>
    </row>
    <row r="317" spans="1:153" ht="6.75" customHeight="1">
      <c r="A317" s="4001"/>
      <c r="B317" s="4001"/>
      <c r="C317" s="4001"/>
      <c r="D317" s="4001"/>
      <c r="E317" s="4001"/>
      <c r="F317" s="4001"/>
      <c r="G317" s="4001"/>
      <c r="H317" s="4005"/>
      <c r="I317" s="4001"/>
      <c r="J317" s="4001"/>
      <c r="K317" s="4001"/>
      <c r="L317" s="4001"/>
      <c r="M317" s="4001"/>
      <c r="N317" s="4001"/>
      <c r="O317" s="4001"/>
      <c r="P317" s="4001"/>
      <c r="Q317" s="4001"/>
      <c r="R317" s="4005"/>
      <c r="S317" s="4005"/>
      <c r="T317" s="4005"/>
      <c r="U317" s="4005"/>
      <c r="V317" s="4001"/>
      <c r="W317" s="4001"/>
      <c r="X317" s="4001"/>
      <c r="Y317" s="4001"/>
      <c r="Z317" s="4001"/>
      <c r="AA317" s="4001"/>
      <c r="AB317" s="4001"/>
      <c r="AC317" s="4001"/>
      <c r="AD317" s="4001"/>
      <c r="AE317" s="4001"/>
      <c r="AF317" s="4001"/>
      <c r="AG317" s="4001"/>
      <c r="AH317" s="4001"/>
      <c r="AI317" s="4001"/>
      <c r="AJ317" s="4001"/>
      <c r="AK317" s="4010"/>
      <c r="AL317" s="4005"/>
      <c r="AM317" s="4001"/>
      <c r="AN317" s="5701"/>
      <c r="AO317" s="5701"/>
      <c r="AP317" s="5701"/>
      <c r="AQ317" s="5701"/>
      <c r="AR317" s="5701"/>
      <c r="AS317" s="5701"/>
      <c r="AT317" s="5701"/>
      <c r="AU317" s="4001"/>
      <c r="AV317" s="4001"/>
      <c r="AW317" s="4001"/>
      <c r="AX317" s="4001"/>
      <c r="AY317" s="4001"/>
      <c r="AZ317" s="4001"/>
      <c r="BA317" s="4001"/>
      <c r="BB317" s="4001"/>
      <c r="BC317" s="4001"/>
      <c r="BD317" s="5701"/>
      <c r="BE317" s="5701"/>
      <c r="BF317" s="5701"/>
      <c r="BG317" s="5701"/>
      <c r="BH317" s="5701"/>
      <c r="BI317" s="5701"/>
      <c r="BJ317" s="5701"/>
      <c r="BK317" s="5701"/>
      <c r="BL317" s="5701"/>
      <c r="BM317" s="5701"/>
      <c r="BN317" s="5701"/>
      <c r="BO317" s="5701"/>
      <c r="BP317" s="5701"/>
      <c r="BQ317" s="5701"/>
      <c r="BR317" s="5701"/>
      <c r="BS317" s="5701"/>
      <c r="BT317" s="5701"/>
      <c r="BU317" s="5701"/>
      <c r="BV317" s="5701"/>
      <c r="BW317" s="5701"/>
      <c r="BX317" s="5701"/>
      <c r="BY317" s="5701"/>
      <c r="BZ317" s="5701"/>
      <c r="CA317" s="5701"/>
      <c r="CB317" s="5701"/>
      <c r="CC317" s="5701"/>
      <c r="CD317" s="5701"/>
      <c r="CE317" s="5701"/>
      <c r="CF317" s="5701"/>
      <c r="CG317" s="5701"/>
      <c r="CH317" s="5701"/>
      <c r="CI317" s="5701"/>
      <c r="CJ317" s="5701"/>
      <c r="CK317" s="5701"/>
      <c r="CL317" s="5701"/>
      <c r="CM317" s="5701"/>
      <c r="CN317" s="5701"/>
      <c r="CO317" s="5701"/>
      <c r="CP317" s="5701"/>
      <c r="CQ317" s="5701"/>
      <c r="CR317" s="5701"/>
      <c r="CS317" s="5701"/>
      <c r="CT317" s="5701"/>
      <c r="CU317" s="5701"/>
      <c r="CV317" s="5701"/>
      <c r="CW317" s="5701"/>
      <c r="CX317" s="5701"/>
      <c r="CY317" s="5701"/>
      <c r="CZ317" s="5701"/>
      <c r="DA317" s="5701"/>
      <c r="DB317" s="5701"/>
      <c r="DC317" s="3969"/>
      <c r="DD317" s="3969"/>
      <c r="DE317" s="3969"/>
    </row>
    <row r="318" spans="1:153" ht="6.75" customHeight="1">
      <c r="A318" s="4001"/>
      <c r="B318" s="4001"/>
      <c r="C318" s="4001"/>
      <c r="D318" s="4001"/>
      <c r="E318" s="4001"/>
      <c r="F318" s="4001"/>
      <c r="G318" s="4001"/>
      <c r="H318" s="4005"/>
      <c r="I318" s="4001"/>
      <c r="J318" s="4001"/>
      <c r="K318" s="4001"/>
      <c r="L318" s="4001"/>
      <c r="M318" s="4001"/>
      <c r="N318" s="4001"/>
      <c r="O318" s="4001"/>
      <c r="P318" s="4001"/>
      <c r="Q318" s="4001"/>
      <c r="R318" s="4005"/>
      <c r="S318" s="4005"/>
      <c r="T318" s="4005"/>
      <c r="U318" s="4005"/>
      <c r="V318" s="4001"/>
      <c r="W318" s="4001"/>
      <c r="X318" s="4001"/>
      <c r="Y318" s="4001"/>
      <c r="Z318" s="4001"/>
      <c r="AA318" s="4001"/>
      <c r="AB318" s="4001"/>
      <c r="AC318" s="4001"/>
      <c r="AD318" s="4001"/>
      <c r="AE318" s="4001"/>
      <c r="AF318" s="4001"/>
      <c r="AG318" s="4001"/>
      <c r="AH318" s="4001"/>
      <c r="AI318" s="4001"/>
      <c r="AJ318" s="4001"/>
      <c r="AK318" s="4009"/>
      <c r="AL318" s="4005"/>
      <c r="AM318" s="4001"/>
      <c r="AN318" s="4001"/>
      <c r="AO318" s="4001"/>
      <c r="AP318" s="4001"/>
      <c r="AQ318" s="4001"/>
      <c r="AR318" s="4001"/>
      <c r="AS318" s="4001"/>
      <c r="AT318" s="4001"/>
      <c r="AU318" s="4001"/>
      <c r="AV318" s="4001"/>
      <c r="AW318" s="4001"/>
      <c r="AX318" s="4001"/>
      <c r="AY318" s="4001"/>
      <c r="AZ318" s="4001"/>
      <c r="BA318" s="4001"/>
      <c r="BB318" s="4001"/>
      <c r="BC318" s="4001"/>
      <c r="BD318" s="4001"/>
      <c r="BE318" s="4001"/>
      <c r="BF318" s="4001"/>
      <c r="BG318" s="4001"/>
      <c r="BH318" s="4001"/>
      <c r="BI318" s="4001"/>
      <c r="BJ318" s="4001"/>
      <c r="BK318" s="4001"/>
      <c r="BL318" s="4001"/>
      <c r="BM318" s="4001"/>
      <c r="BN318" s="4001"/>
      <c r="BO318" s="4001"/>
      <c r="BP318" s="4001"/>
      <c r="BQ318" s="4001"/>
      <c r="BR318" s="4001"/>
      <c r="BS318" s="4001"/>
      <c r="BT318" s="4001"/>
      <c r="BU318" s="4001"/>
      <c r="BV318" s="4001"/>
      <c r="BW318" s="4001"/>
      <c r="BX318" s="4001"/>
      <c r="BY318" s="4001"/>
      <c r="BZ318" s="4001"/>
      <c r="CA318" s="4001"/>
      <c r="CB318" s="4001"/>
      <c r="CC318" s="4001"/>
      <c r="CD318" s="4001"/>
      <c r="CE318" s="4001"/>
      <c r="CF318" s="4001"/>
      <c r="CG318" s="4001"/>
      <c r="CH318" s="4001"/>
      <c r="CI318" s="4001"/>
      <c r="CJ318" s="4001"/>
      <c r="CK318" s="4001"/>
      <c r="CL318" s="4001"/>
      <c r="CM318" s="4001"/>
      <c r="CN318" s="4001"/>
      <c r="CO318" s="4001"/>
      <c r="CP318" s="4001"/>
      <c r="CQ318" s="4001"/>
      <c r="CR318" s="4001"/>
      <c r="CS318" s="4001"/>
      <c r="CT318" s="4001"/>
      <c r="CU318" s="4001"/>
      <c r="CV318" s="4001"/>
      <c r="CW318" s="4001"/>
      <c r="CX318" s="4001"/>
      <c r="CY318" s="4001"/>
      <c r="CZ318" s="4001"/>
      <c r="DA318" s="4001"/>
      <c r="DB318" s="4001"/>
      <c r="DC318" s="4001"/>
      <c r="DD318" s="4001"/>
      <c r="DE318" s="4001"/>
      <c r="DF318" s="3385"/>
      <c r="DG318" s="3385"/>
      <c r="DH318" s="3385"/>
      <c r="DI318" s="3385"/>
      <c r="DJ318" s="3385"/>
      <c r="DK318" s="3385"/>
      <c r="DL318" s="3385"/>
      <c r="DM318" s="3385"/>
      <c r="DN318" s="3385"/>
      <c r="DO318" s="3385"/>
      <c r="DP318" s="3385"/>
      <c r="DQ318" s="3385"/>
      <c r="DR318" s="3385"/>
      <c r="DS318" s="3385"/>
      <c r="DT318" s="3385"/>
      <c r="DU318" s="3385"/>
      <c r="DV318" s="3385"/>
      <c r="DW318" s="3385"/>
      <c r="DX318" s="3385"/>
      <c r="DY318" s="3385"/>
      <c r="DZ318" s="3385"/>
      <c r="EA318" s="3385"/>
      <c r="EB318" s="3385"/>
      <c r="EC318" s="3385"/>
      <c r="ED318" s="3385"/>
      <c r="EE318" s="3385"/>
      <c r="EF318" s="3385"/>
      <c r="EG318" s="3385"/>
      <c r="EH318" s="3385"/>
      <c r="EI318" s="3385"/>
      <c r="EJ318" s="3385"/>
      <c r="EK318" s="3385"/>
      <c r="EL318" s="3385"/>
      <c r="EM318" s="3385"/>
      <c r="EN318" s="3385"/>
      <c r="EO318" s="3385"/>
      <c r="EP318" s="3385"/>
      <c r="EQ318" s="3385"/>
      <c r="ER318" s="3385"/>
      <c r="ES318" s="3385"/>
      <c r="ET318" s="3385"/>
      <c r="EU318" s="3385"/>
      <c r="EV318" s="3385"/>
      <c r="EW318" s="3385"/>
    </row>
    <row r="319" spans="1:153" ht="6.75" customHeight="1">
      <c r="A319" s="4001"/>
      <c r="B319" s="4001"/>
      <c r="C319" s="4001"/>
      <c r="D319" s="4001"/>
      <c r="E319" s="4001"/>
      <c r="F319" s="4001"/>
      <c r="G319" s="4001"/>
      <c r="H319" s="4005"/>
      <c r="I319" s="4001"/>
      <c r="J319" s="4001"/>
      <c r="K319" s="4001"/>
      <c r="L319" s="4001"/>
      <c r="M319" s="4001"/>
      <c r="N319" s="4001"/>
      <c r="O319" s="4001"/>
      <c r="P319" s="4001"/>
      <c r="Q319" s="4001"/>
      <c r="R319" s="4005"/>
      <c r="S319" s="4005"/>
      <c r="T319" s="4005"/>
      <c r="U319" s="4005"/>
      <c r="V319" s="4001"/>
      <c r="W319" s="4001"/>
      <c r="X319" s="4001"/>
      <c r="Y319" s="4001"/>
      <c r="Z319" s="4001"/>
      <c r="AA319" s="4001"/>
      <c r="AB319" s="4001"/>
      <c r="AC319" s="4001"/>
      <c r="AD319" s="4001"/>
      <c r="AE319" s="4001"/>
      <c r="AF319" s="4001"/>
      <c r="AG319" s="4001"/>
      <c r="AH319" s="4001"/>
      <c r="AI319" s="4001"/>
      <c r="AJ319" s="4001"/>
      <c r="AK319" s="4015"/>
      <c r="AL319" s="4003"/>
      <c r="AM319" s="4001"/>
      <c r="AN319" s="5702" t="s">
        <v>
6817</v>
      </c>
      <c r="AO319" s="5702"/>
      <c r="AP319" s="5702"/>
      <c r="AQ319" s="5702"/>
      <c r="AR319" s="5702"/>
      <c r="AS319" s="5702"/>
      <c r="AT319" s="5702"/>
      <c r="AU319" s="5702"/>
      <c r="AV319" s="5701"/>
      <c r="AW319" s="5701"/>
      <c r="AX319" s="5703"/>
      <c r="AY319" s="5703"/>
      <c r="AZ319" s="4005"/>
      <c r="BA319" s="4005"/>
      <c r="BB319" s="4005"/>
      <c r="BC319" s="4001"/>
      <c r="BD319" s="5701" t="s">
        <v>
6818</v>
      </c>
      <c r="BE319" s="5701"/>
      <c r="BF319" s="5701"/>
      <c r="BG319" s="5701"/>
      <c r="BH319" s="5701"/>
      <c r="BI319" s="5701"/>
      <c r="BJ319" s="5701"/>
      <c r="BK319" s="5701"/>
      <c r="BL319" s="5701"/>
      <c r="BM319" s="5701"/>
      <c r="BN319" s="5701"/>
      <c r="BO319" s="5701"/>
      <c r="BP319" s="5701"/>
      <c r="BQ319" s="5701"/>
      <c r="BR319" s="5701"/>
      <c r="BS319" s="5701"/>
      <c r="BT319" s="5701"/>
      <c r="BU319" s="5701"/>
      <c r="BV319" s="5701"/>
      <c r="BW319" s="5701"/>
      <c r="BX319" s="5701"/>
      <c r="BY319" s="5701"/>
      <c r="BZ319" s="5701"/>
      <c r="CA319" s="5701"/>
      <c r="CB319" s="5701"/>
      <c r="CC319" s="5701"/>
      <c r="CD319" s="5701"/>
      <c r="CE319" s="5701"/>
      <c r="CF319" s="5701"/>
      <c r="CG319" s="5701"/>
      <c r="CH319" s="5701"/>
      <c r="CI319" s="5701"/>
      <c r="CJ319" s="5701"/>
      <c r="CK319" s="5701"/>
      <c r="CL319" s="5701"/>
      <c r="CM319" s="5701"/>
      <c r="CN319" s="5701"/>
      <c r="CO319" s="5701"/>
      <c r="CP319" s="5701"/>
      <c r="CQ319" s="5701"/>
      <c r="CR319" s="5701"/>
      <c r="CS319" s="5701"/>
      <c r="CT319" s="5701"/>
      <c r="CU319" s="5701"/>
      <c r="CV319" s="5701"/>
      <c r="CW319" s="5701"/>
      <c r="CX319" s="5701"/>
      <c r="CY319" s="5701"/>
      <c r="CZ319" s="5701"/>
      <c r="DA319" s="5701"/>
      <c r="DB319" s="5701"/>
      <c r="DC319" s="3969"/>
      <c r="DD319" s="3969"/>
      <c r="DE319" s="3969"/>
      <c r="DF319" s="3385"/>
      <c r="DG319" s="3385"/>
      <c r="DH319" s="3385"/>
      <c r="DI319" s="3385"/>
      <c r="DJ319" s="3385"/>
      <c r="DK319" s="3385"/>
      <c r="DL319" s="3385"/>
      <c r="DM319" s="3385"/>
      <c r="DN319" s="3385"/>
      <c r="DO319" s="3385"/>
      <c r="DP319" s="3385"/>
      <c r="DQ319" s="3385"/>
      <c r="DR319" s="3385"/>
      <c r="DS319" s="3385"/>
      <c r="DT319" s="3385"/>
      <c r="DU319" s="3385"/>
      <c r="DV319" s="3385"/>
      <c r="DW319" s="3385"/>
      <c r="DX319" s="3385"/>
      <c r="DY319" s="3385"/>
      <c r="DZ319" s="3385"/>
      <c r="EA319" s="3385"/>
      <c r="EB319" s="3385"/>
      <c r="EC319" s="3385"/>
      <c r="ED319" s="3385"/>
      <c r="EE319" s="3385"/>
      <c r="EF319" s="3385"/>
      <c r="EG319" s="3385"/>
      <c r="EH319" s="3385"/>
      <c r="EI319" s="3385"/>
      <c r="EJ319" s="3385"/>
      <c r="EK319" s="3385"/>
      <c r="EL319" s="3385"/>
      <c r="EM319" s="3385"/>
      <c r="EN319" s="3385"/>
      <c r="EO319" s="3385"/>
      <c r="EP319" s="3385"/>
      <c r="EQ319" s="3385"/>
      <c r="ER319" s="3385"/>
      <c r="ES319" s="3385"/>
      <c r="ET319" s="3385"/>
      <c r="EU319" s="3385"/>
      <c r="EV319" s="3385"/>
      <c r="EW319" s="3385"/>
    </row>
    <row r="320" spans="1:153" ht="6.75" customHeight="1">
      <c r="A320" s="4001"/>
      <c r="B320" s="4001"/>
      <c r="C320" s="4001"/>
      <c r="D320" s="4001"/>
      <c r="E320" s="4001"/>
      <c r="F320" s="4001"/>
      <c r="G320" s="4001"/>
      <c r="H320" s="4005"/>
      <c r="I320" s="4001"/>
      <c r="J320" s="4001"/>
      <c r="K320" s="4001"/>
      <c r="L320" s="4001"/>
      <c r="M320" s="4001"/>
      <c r="N320" s="4001"/>
      <c r="O320" s="4001"/>
      <c r="P320" s="4001"/>
      <c r="Q320" s="4001"/>
      <c r="R320" s="4005"/>
      <c r="S320" s="4005"/>
      <c r="T320" s="4005"/>
      <c r="U320" s="4005"/>
      <c r="V320" s="4001"/>
      <c r="W320" s="4001"/>
      <c r="X320" s="4001"/>
      <c r="Y320" s="4001"/>
      <c r="Z320" s="4001"/>
      <c r="AA320" s="4001"/>
      <c r="AB320" s="4001"/>
      <c r="AC320" s="4001"/>
      <c r="AD320" s="4001"/>
      <c r="AE320" s="4001"/>
      <c r="AF320" s="4001"/>
      <c r="AG320" s="4001"/>
      <c r="AH320" s="4001"/>
      <c r="AI320" s="4001"/>
      <c r="AJ320" s="4001"/>
      <c r="AK320" s="4010"/>
      <c r="AL320" s="4005"/>
      <c r="AM320" s="4001"/>
      <c r="AN320" s="5702"/>
      <c r="AO320" s="5702"/>
      <c r="AP320" s="5702"/>
      <c r="AQ320" s="5702"/>
      <c r="AR320" s="5702"/>
      <c r="AS320" s="5702"/>
      <c r="AT320" s="5702"/>
      <c r="AU320" s="5702"/>
      <c r="AV320" s="5701"/>
      <c r="AW320" s="5701"/>
      <c r="AX320" s="5703"/>
      <c r="AY320" s="5703"/>
      <c r="AZ320" s="4008"/>
      <c r="BA320" s="4008"/>
      <c r="BB320" s="4008"/>
      <c r="BC320" s="4001"/>
      <c r="BD320" s="5701"/>
      <c r="BE320" s="5701"/>
      <c r="BF320" s="5701"/>
      <c r="BG320" s="5701"/>
      <c r="BH320" s="5701"/>
      <c r="BI320" s="5701"/>
      <c r="BJ320" s="5701"/>
      <c r="BK320" s="5701"/>
      <c r="BL320" s="5701"/>
      <c r="BM320" s="5701"/>
      <c r="BN320" s="5701"/>
      <c r="BO320" s="5701"/>
      <c r="BP320" s="5701"/>
      <c r="BQ320" s="5701"/>
      <c r="BR320" s="5701"/>
      <c r="BS320" s="5701"/>
      <c r="BT320" s="5701"/>
      <c r="BU320" s="5701"/>
      <c r="BV320" s="5701"/>
      <c r="BW320" s="5701"/>
      <c r="BX320" s="5701"/>
      <c r="BY320" s="5701"/>
      <c r="BZ320" s="5701"/>
      <c r="CA320" s="5701"/>
      <c r="CB320" s="5701"/>
      <c r="CC320" s="5701"/>
      <c r="CD320" s="5701"/>
      <c r="CE320" s="5701"/>
      <c r="CF320" s="5701"/>
      <c r="CG320" s="5701"/>
      <c r="CH320" s="5701"/>
      <c r="CI320" s="5701"/>
      <c r="CJ320" s="5701"/>
      <c r="CK320" s="5701"/>
      <c r="CL320" s="5701"/>
      <c r="CM320" s="5701"/>
      <c r="CN320" s="5701"/>
      <c r="CO320" s="5701"/>
      <c r="CP320" s="5701"/>
      <c r="CQ320" s="5701"/>
      <c r="CR320" s="5701"/>
      <c r="CS320" s="5701"/>
      <c r="CT320" s="5701"/>
      <c r="CU320" s="5701"/>
      <c r="CV320" s="5701"/>
      <c r="CW320" s="5701"/>
      <c r="CX320" s="5701"/>
      <c r="CY320" s="5701"/>
      <c r="CZ320" s="5701"/>
      <c r="DA320" s="5701"/>
      <c r="DB320" s="5701"/>
      <c r="DC320" s="3969"/>
      <c r="DD320" s="3969"/>
      <c r="DE320" s="3969"/>
      <c r="DF320" s="3385"/>
      <c r="DG320" s="3385"/>
      <c r="DH320" s="3385"/>
      <c r="DI320" s="3385"/>
      <c r="DJ320" s="3385"/>
      <c r="DK320" s="3385"/>
      <c r="DL320" s="3385"/>
      <c r="DM320" s="3385"/>
      <c r="DN320" s="3385"/>
      <c r="DO320" s="3385"/>
      <c r="DP320" s="3385"/>
      <c r="DQ320" s="3385"/>
      <c r="DR320" s="3385"/>
      <c r="DS320" s="3385"/>
      <c r="DT320" s="3385"/>
      <c r="DU320" s="3385"/>
      <c r="DV320" s="3385"/>
      <c r="DW320" s="3385"/>
      <c r="DX320" s="3385"/>
      <c r="DY320" s="3385"/>
      <c r="DZ320" s="3385"/>
      <c r="EA320" s="3385"/>
      <c r="EB320" s="3385"/>
      <c r="EC320" s="3385"/>
      <c r="ED320" s="3385"/>
      <c r="EE320" s="3385"/>
      <c r="EF320" s="3385"/>
      <c r="EG320" s="3385"/>
      <c r="EH320" s="3385"/>
      <c r="EI320" s="3385"/>
      <c r="EJ320" s="3385"/>
      <c r="EK320" s="3385"/>
      <c r="EL320" s="3385"/>
      <c r="EM320" s="3385"/>
      <c r="EN320" s="3385"/>
      <c r="EO320" s="3385"/>
      <c r="EP320" s="3385"/>
      <c r="EQ320" s="3385"/>
      <c r="ER320" s="3385"/>
      <c r="ES320" s="3385"/>
      <c r="ET320" s="3385"/>
      <c r="EU320" s="3385"/>
      <c r="EV320" s="3385"/>
      <c r="EW320" s="3385"/>
    </row>
    <row r="321" spans="1:142" ht="6.75" customHeight="1">
      <c r="A321" s="4001"/>
      <c r="B321" s="4001"/>
      <c r="C321" s="4001"/>
      <c r="D321" s="4001"/>
      <c r="E321" s="4001"/>
      <c r="F321" s="4001"/>
      <c r="G321" s="4001"/>
      <c r="H321" s="4005"/>
      <c r="I321" s="4001"/>
      <c r="J321" s="4001"/>
      <c r="K321" s="4001"/>
      <c r="L321" s="4001"/>
      <c r="M321" s="4001"/>
      <c r="N321" s="4001"/>
      <c r="O321" s="4001"/>
      <c r="P321" s="4001"/>
      <c r="Q321" s="4001"/>
      <c r="R321" s="4005"/>
      <c r="S321" s="4005"/>
      <c r="T321" s="4005"/>
      <c r="U321" s="4005"/>
      <c r="V321" s="4001"/>
      <c r="W321" s="4001"/>
      <c r="X321" s="4001"/>
      <c r="Y321" s="4001"/>
      <c r="Z321" s="4001"/>
      <c r="AA321" s="4001"/>
      <c r="AB321" s="4001"/>
      <c r="AC321" s="4001"/>
      <c r="AD321" s="4001"/>
      <c r="AE321" s="4001"/>
      <c r="AF321" s="4001"/>
      <c r="AG321" s="4001"/>
      <c r="AH321" s="4001"/>
      <c r="AI321" s="4001"/>
      <c r="AJ321" s="4001"/>
      <c r="AK321" s="4009"/>
      <c r="AL321" s="4005"/>
      <c r="AM321" s="4001"/>
      <c r="AN321" s="3970"/>
      <c r="AO321" s="3970"/>
      <c r="AP321" s="3970"/>
      <c r="AQ321" s="3970"/>
      <c r="AR321" s="3970"/>
      <c r="AS321" s="3970"/>
      <c r="AT321" s="3970"/>
      <c r="AU321" s="3970"/>
      <c r="AV321" s="3969"/>
      <c r="AW321" s="3969"/>
      <c r="AX321" s="3969"/>
      <c r="AY321" s="4001"/>
      <c r="AZ321" s="4005"/>
      <c r="BA321" s="4005"/>
      <c r="BB321" s="4005"/>
      <c r="BC321" s="4001"/>
      <c r="BD321" s="3969"/>
      <c r="BE321" s="3969"/>
      <c r="BF321" s="3969"/>
      <c r="BG321" s="3969"/>
      <c r="BH321" s="3969"/>
      <c r="BI321" s="3969"/>
      <c r="BJ321" s="3969"/>
      <c r="BK321" s="3969"/>
      <c r="BL321" s="3969"/>
      <c r="BM321" s="3969"/>
      <c r="BN321" s="3969"/>
      <c r="BO321" s="3969"/>
      <c r="BP321" s="3969"/>
      <c r="BQ321" s="3969"/>
      <c r="BR321" s="3969"/>
      <c r="BS321" s="3969"/>
      <c r="BT321" s="3969"/>
      <c r="BU321" s="3969"/>
      <c r="BV321" s="3969"/>
      <c r="BW321" s="3969"/>
      <c r="BX321" s="3969"/>
      <c r="BY321" s="3969"/>
      <c r="BZ321" s="3969"/>
      <c r="CA321" s="3969"/>
      <c r="CB321" s="3969"/>
      <c r="CC321" s="3969"/>
      <c r="CD321" s="3969"/>
      <c r="CE321" s="3969"/>
      <c r="CF321" s="3969"/>
      <c r="CG321" s="3969"/>
      <c r="CH321" s="3969"/>
      <c r="CI321" s="3969"/>
      <c r="CJ321" s="3969"/>
      <c r="CK321" s="3969"/>
      <c r="CL321" s="3969"/>
      <c r="CM321" s="3969"/>
      <c r="CN321" s="3969"/>
      <c r="CO321" s="3969"/>
      <c r="CP321" s="3969"/>
      <c r="CQ321" s="3969"/>
      <c r="CR321" s="3969"/>
      <c r="CS321" s="3969"/>
      <c r="CT321" s="3969"/>
      <c r="CU321" s="3969"/>
      <c r="CV321" s="3969"/>
      <c r="CW321" s="3969"/>
      <c r="CX321" s="3969"/>
      <c r="CY321" s="3969"/>
      <c r="CZ321" s="3969"/>
      <c r="DA321" s="3969"/>
      <c r="DB321" s="3969"/>
      <c r="DC321" s="3969"/>
      <c r="DD321" s="3969"/>
      <c r="DE321" s="3969"/>
      <c r="DF321" s="3385"/>
      <c r="DG321" s="3385"/>
      <c r="DH321" s="3385"/>
      <c r="DI321" s="3385"/>
      <c r="DJ321" s="3385"/>
      <c r="DK321" s="3385"/>
      <c r="DL321" s="3385"/>
      <c r="DM321" s="3385"/>
      <c r="DN321" s="3385"/>
      <c r="DO321" s="3385"/>
      <c r="DP321" s="3385"/>
      <c r="DQ321" s="3385"/>
      <c r="DR321" s="3385"/>
    </row>
    <row r="322" spans="1:142" ht="6.75" customHeight="1">
      <c r="A322" s="4001"/>
      <c r="B322" s="4001"/>
      <c r="C322" s="4001"/>
      <c r="D322" s="4001"/>
      <c r="E322" s="4001"/>
      <c r="F322" s="4001"/>
      <c r="G322" s="4001"/>
      <c r="H322" s="4005"/>
      <c r="I322" s="4001"/>
      <c r="J322" s="4001"/>
      <c r="K322" s="4001"/>
      <c r="L322" s="4001"/>
      <c r="M322" s="4001"/>
      <c r="N322" s="4001"/>
      <c r="O322" s="4001"/>
      <c r="P322" s="4001"/>
      <c r="Q322" s="4001"/>
      <c r="R322" s="4005"/>
      <c r="S322" s="4005"/>
      <c r="T322" s="4005"/>
      <c r="U322" s="4005"/>
      <c r="V322" s="4001"/>
      <c r="W322" s="4001"/>
      <c r="X322" s="4001"/>
      <c r="Y322" s="4001"/>
      <c r="Z322" s="4001"/>
      <c r="AA322" s="4001"/>
      <c r="AB322" s="4001"/>
      <c r="AC322" s="4001"/>
      <c r="AD322" s="4001"/>
      <c r="AE322" s="4001"/>
      <c r="AF322" s="4001"/>
      <c r="AG322" s="4001"/>
      <c r="AH322" s="4001"/>
      <c r="AI322" s="4001"/>
      <c r="AJ322" s="4001"/>
      <c r="AK322" s="4015"/>
      <c r="AL322" s="4003"/>
      <c r="AM322" s="4001"/>
      <c r="AN322" s="5702" t="s">
        <v>
6819</v>
      </c>
      <c r="AO322" s="5702"/>
      <c r="AP322" s="5702"/>
      <c r="AQ322" s="5702"/>
      <c r="AR322" s="5702"/>
      <c r="AS322" s="5702"/>
      <c r="AT322" s="5702"/>
      <c r="AU322" s="5702"/>
      <c r="AV322" s="5701"/>
      <c r="AW322" s="5701"/>
      <c r="AX322" s="5703"/>
      <c r="AY322" s="5703"/>
      <c r="AZ322" s="4003"/>
      <c r="BA322" s="4003"/>
      <c r="BB322" s="4003"/>
      <c r="BC322" s="4001"/>
      <c r="BD322" s="5701" t="s">
        <v>
6820</v>
      </c>
      <c r="BE322" s="5701"/>
      <c r="BF322" s="5701"/>
      <c r="BG322" s="5701"/>
      <c r="BH322" s="5701"/>
      <c r="BI322" s="5701"/>
      <c r="BJ322" s="5701"/>
      <c r="BK322" s="5701"/>
      <c r="BL322" s="5701"/>
      <c r="BM322" s="5701"/>
      <c r="BN322" s="5701"/>
      <c r="BO322" s="5701"/>
      <c r="BP322" s="5701"/>
      <c r="BQ322" s="5701"/>
      <c r="BR322" s="5701"/>
      <c r="BS322" s="5701"/>
      <c r="BT322" s="5701"/>
      <c r="BU322" s="5701"/>
      <c r="BV322" s="5701"/>
      <c r="BW322" s="5701"/>
      <c r="BX322" s="5701"/>
      <c r="BY322" s="5701"/>
      <c r="BZ322" s="5701"/>
      <c r="CA322" s="5701"/>
      <c r="CB322" s="5701"/>
      <c r="CC322" s="5701"/>
      <c r="CD322" s="5701"/>
      <c r="CE322" s="5701"/>
      <c r="CF322" s="5701"/>
      <c r="CG322" s="5701"/>
      <c r="CH322" s="5701"/>
      <c r="CI322" s="5701"/>
      <c r="CJ322" s="5701"/>
      <c r="CK322" s="5701"/>
      <c r="CL322" s="5701"/>
      <c r="CM322" s="5701"/>
      <c r="CN322" s="5701"/>
      <c r="CO322" s="5701"/>
      <c r="CP322" s="5701"/>
      <c r="CQ322" s="5701"/>
      <c r="CR322" s="5701"/>
      <c r="CS322" s="5701"/>
      <c r="CT322" s="5701"/>
      <c r="CU322" s="5701"/>
      <c r="CV322" s="5701"/>
      <c r="CW322" s="5701"/>
      <c r="CX322" s="5701"/>
      <c r="CY322" s="5701"/>
      <c r="CZ322" s="5701"/>
      <c r="DA322" s="5701"/>
      <c r="DB322" s="5701"/>
      <c r="DC322" s="3969"/>
      <c r="DD322" s="3969"/>
      <c r="DE322" s="3969"/>
      <c r="DF322" s="3385"/>
      <c r="DG322" s="3385"/>
      <c r="DH322" s="3385"/>
      <c r="DI322" s="3385"/>
      <c r="DJ322" s="3385"/>
      <c r="DK322" s="3385"/>
      <c r="DL322" s="3385"/>
      <c r="DM322" s="3385"/>
      <c r="DN322" s="3385"/>
      <c r="DO322" s="3385"/>
      <c r="DP322" s="3385"/>
      <c r="DQ322" s="3385"/>
      <c r="DR322" s="3385"/>
    </row>
    <row r="323" spans="1:142" ht="6.75" customHeight="1">
      <c r="A323" s="4001"/>
      <c r="B323" s="4001"/>
      <c r="C323" s="4001"/>
      <c r="D323" s="4001"/>
      <c r="E323" s="4001"/>
      <c r="F323" s="4001"/>
      <c r="G323" s="4001"/>
      <c r="H323" s="4005"/>
      <c r="I323" s="4001"/>
      <c r="J323" s="4001"/>
      <c r="K323" s="4001"/>
      <c r="L323" s="4001"/>
      <c r="M323" s="4001"/>
      <c r="N323" s="4001"/>
      <c r="O323" s="4001"/>
      <c r="P323" s="4001"/>
      <c r="Q323" s="4001"/>
      <c r="R323" s="4005"/>
      <c r="S323" s="4005"/>
      <c r="T323" s="4005"/>
      <c r="U323" s="4005"/>
      <c r="V323" s="4001"/>
      <c r="W323" s="4001"/>
      <c r="X323" s="4001"/>
      <c r="Y323" s="4001"/>
      <c r="Z323" s="4001"/>
      <c r="AA323" s="4001"/>
      <c r="AB323" s="4001"/>
      <c r="AC323" s="4001"/>
      <c r="AD323" s="4001"/>
      <c r="AE323" s="4001"/>
      <c r="AF323" s="4001"/>
      <c r="AG323" s="4001"/>
      <c r="AH323" s="4001"/>
      <c r="AI323" s="4001"/>
      <c r="AJ323" s="4036"/>
      <c r="AK323" s="4001"/>
      <c r="AL323" s="4001"/>
      <c r="AM323" s="4001"/>
      <c r="AN323" s="5702"/>
      <c r="AO323" s="5702"/>
      <c r="AP323" s="5702"/>
      <c r="AQ323" s="5702"/>
      <c r="AR323" s="5702"/>
      <c r="AS323" s="5702"/>
      <c r="AT323" s="5702"/>
      <c r="AU323" s="5702"/>
      <c r="AV323" s="5701"/>
      <c r="AW323" s="5701"/>
      <c r="AX323" s="5703"/>
      <c r="AY323" s="5703"/>
      <c r="AZ323" s="4001"/>
      <c r="BA323" s="4001"/>
      <c r="BB323" s="4001"/>
      <c r="BC323" s="4001"/>
      <c r="BD323" s="5701"/>
      <c r="BE323" s="5701"/>
      <c r="BF323" s="5701"/>
      <c r="BG323" s="5701"/>
      <c r="BH323" s="5701"/>
      <c r="BI323" s="5701"/>
      <c r="BJ323" s="5701"/>
      <c r="BK323" s="5701"/>
      <c r="BL323" s="5701"/>
      <c r="BM323" s="5701"/>
      <c r="BN323" s="5701"/>
      <c r="BO323" s="5701"/>
      <c r="BP323" s="5701"/>
      <c r="BQ323" s="5701"/>
      <c r="BR323" s="5701"/>
      <c r="BS323" s="5701"/>
      <c r="BT323" s="5701"/>
      <c r="BU323" s="5701"/>
      <c r="BV323" s="5701"/>
      <c r="BW323" s="5701"/>
      <c r="BX323" s="5701"/>
      <c r="BY323" s="5701"/>
      <c r="BZ323" s="5701"/>
      <c r="CA323" s="5701"/>
      <c r="CB323" s="5701"/>
      <c r="CC323" s="5701"/>
      <c r="CD323" s="5701"/>
      <c r="CE323" s="5701"/>
      <c r="CF323" s="5701"/>
      <c r="CG323" s="5701"/>
      <c r="CH323" s="5701"/>
      <c r="CI323" s="5701"/>
      <c r="CJ323" s="5701"/>
      <c r="CK323" s="5701"/>
      <c r="CL323" s="5701"/>
      <c r="CM323" s="5701"/>
      <c r="CN323" s="5701"/>
      <c r="CO323" s="5701"/>
      <c r="CP323" s="5701"/>
      <c r="CQ323" s="5701"/>
      <c r="CR323" s="5701"/>
      <c r="CS323" s="5701"/>
      <c r="CT323" s="5701"/>
      <c r="CU323" s="5701"/>
      <c r="CV323" s="5701"/>
      <c r="CW323" s="5701"/>
      <c r="CX323" s="5701"/>
      <c r="CY323" s="5701"/>
      <c r="CZ323" s="5701"/>
      <c r="DA323" s="5701"/>
      <c r="DB323" s="5701"/>
      <c r="DC323" s="3969"/>
      <c r="DD323" s="3969"/>
      <c r="DE323" s="3969"/>
    </row>
    <row r="324" spans="1:142" ht="6.75" customHeight="1">
      <c r="A324" s="4001"/>
      <c r="B324" s="4001"/>
      <c r="C324" s="4001"/>
      <c r="D324" s="4001"/>
      <c r="E324" s="4001"/>
      <c r="F324" s="4001"/>
      <c r="G324" s="4001"/>
      <c r="H324" s="4005"/>
      <c r="I324" s="4001"/>
      <c r="J324" s="4001"/>
      <c r="K324" s="4001"/>
      <c r="L324" s="4001"/>
      <c r="M324" s="4001"/>
      <c r="N324" s="4001"/>
      <c r="O324" s="4001"/>
      <c r="P324" s="4001"/>
      <c r="Q324" s="4001"/>
      <c r="R324" s="4005"/>
      <c r="S324" s="4005"/>
      <c r="T324" s="4005"/>
      <c r="U324" s="4005"/>
      <c r="V324" s="4001"/>
      <c r="W324" s="4001"/>
      <c r="X324" s="4001"/>
      <c r="Y324" s="4001"/>
      <c r="Z324" s="4001"/>
      <c r="AA324" s="4001"/>
      <c r="AB324" s="4001"/>
      <c r="AC324" s="4001"/>
      <c r="AD324" s="4001"/>
      <c r="AE324" s="4001"/>
      <c r="AF324" s="4001"/>
      <c r="AG324" s="4001"/>
      <c r="AH324" s="4001"/>
      <c r="AI324" s="4001"/>
      <c r="AJ324" s="4005"/>
      <c r="AK324" s="4009"/>
      <c r="AL324" s="4001"/>
      <c r="AM324" s="4001"/>
      <c r="AN324" s="3970"/>
      <c r="AO324" s="3970"/>
      <c r="AP324" s="3970"/>
      <c r="AQ324" s="3970"/>
      <c r="AR324" s="3970"/>
      <c r="AS324" s="3970"/>
      <c r="AT324" s="3970"/>
      <c r="AU324" s="3970"/>
      <c r="AV324" s="3969"/>
      <c r="AW324" s="3969"/>
      <c r="AX324" s="3969"/>
      <c r="AY324" s="4001"/>
      <c r="AZ324" s="4001"/>
      <c r="BA324" s="4001"/>
      <c r="BB324" s="4001"/>
      <c r="BC324" s="4001"/>
      <c r="BD324" s="3969"/>
      <c r="BE324" s="3969"/>
      <c r="BF324" s="3969"/>
      <c r="BG324" s="3969"/>
      <c r="BH324" s="3969"/>
      <c r="BI324" s="3969"/>
      <c r="BJ324" s="3969"/>
      <c r="BK324" s="3969"/>
      <c r="BL324" s="3969"/>
      <c r="BM324" s="3969"/>
      <c r="BN324" s="3969"/>
      <c r="BO324" s="3969"/>
      <c r="BP324" s="3969"/>
      <c r="BQ324" s="3969"/>
      <c r="BR324" s="3969"/>
      <c r="BS324" s="3969"/>
      <c r="BT324" s="3969"/>
      <c r="BU324" s="3969"/>
      <c r="BV324" s="3969"/>
      <c r="BW324" s="3969"/>
      <c r="BX324" s="3969"/>
      <c r="BY324" s="3969"/>
      <c r="BZ324" s="3969"/>
      <c r="CA324" s="3969"/>
      <c r="CB324" s="3969"/>
      <c r="CC324" s="3969"/>
      <c r="CD324" s="3969"/>
      <c r="CE324" s="3969"/>
      <c r="CF324" s="3969"/>
      <c r="CG324" s="3969"/>
      <c r="CH324" s="3969"/>
      <c r="CI324" s="3969"/>
      <c r="CJ324" s="3969"/>
      <c r="CK324" s="3969"/>
      <c r="CL324" s="3969"/>
      <c r="CM324" s="3969"/>
      <c r="CN324" s="3969"/>
      <c r="CO324" s="3969"/>
      <c r="CP324" s="3969"/>
      <c r="CQ324" s="3969"/>
      <c r="CR324" s="3969"/>
      <c r="CS324" s="3969"/>
      <c r="CT324" s="3969"/>
      <c r="CU324" s="3969"/>
      <c r="CV324" s="3969"/>
      <c r="CW324" s="3969"/>
      <c r="CX324" s="3969"/>
      <c r="CY324" s="3969"/>
      <c r="CZ324" s="3969"/>
      <c r="DA324" s="3969"/>
      <c r="DB324" s="3969"/>
      <c r="DC324" s="3969"/>
      <c r="DD324" s="3969"/>
      <c r="DE324" s="3969"/>
      <c r="DF324" s="3385"/>
      <c r="DG324" s="3385"/>
      <c r="DH324" s="3385"/>
      <c r="DI324" s="3385"/>
      <c r="DJ324" s="3385"/>
      <c r="DK324" s="3385"/>
      <c r="DL324" s="3385"/>
      <c r="DM324" s="3385"/>
      <c r="DN324" s="3385"/>
      <c r="DO324" s="3385"/>
      <c r="DP324" s="3385"/>
      <c r="DQ324" s="3385"/>
    </row>
    <row r="325" spans="1:142" ht="6.75" customHeight="1">
      <c r="A325" s="4001"/>
      <c r="B325" s="4001"/>
      <c r="C325" s="4001"/>
      <c r="D325" s="4001"/>
      <c r="E325" s="4001"/>
      <c r="F325" s="4001"/>
      <c r="G325" s="4001"/>
      <c r="H325" s="4005"/>
      <c r="I325" s="4001"/>
      <c r="J325" s="4001"/>
      <c r="K325" s="4001"/>
      <c r="L325" s="4001"/>
      <c r="M325" s="4001"/>
      <c r="N325" s="4001"/>
      <c r="O325" s="4001"/>
      <c r="P325" s="4001"/>
      <c r="Q325" s="4001"/>
      <c r="R325" s="4005"/>
      <c r="S325" s="4005"/>
      <c r="T325" s="4005"/>
      <c r="U325" s="4005"/>
      <c r="V325" s="4001"/>
      <c r="W325" s="4001"/>
      <c r="X325" s="4001"/>
      <c r="Y325" s="4001"/>
      <c r="Z325" s="4001"/>
      <c r="AA325" s="4001"/>
      <c r="AB325" s="4001"/>
      <c r="AC325" s="4001"/>
      <c r="AD325" s="4001"/>
      <c r="AE325" s="4001"/>
      <c r="AF325" s="4001"/>
      <c r="AG325" s="4001"/>
      <c r="AH325" s="4001"/>
      <c r="AI325" s="4001"/>
      <c r="AJ325" s="4005"/>
      <c r="AK325" s="4009"/>
      <c r="AL325" s="4001"/>
      <c r="AM325" s="4001"/>
      <c r="AN325" s="3970"/>
      <c r="AO325" s="3970"/>
      <c r="AP325" s="3970"/>
      <c r="AQ325" s="3970"/>
      <c r="AR325" s="3970"/>
      <c r="AS325" s="3970"/>
      <c r="AT325" s="3970"/>
      <c r="AU325" s="3970"/>
      <c r="AV325" s="3969"/>
      <c r="AW325" s="3969"/>
      <c r="AX325" s="3969"/>
      <c r="AY325" s="4001"/>
      <c r="AZ325" s="4001"/>
      <c r="BA325" s="4001"/>
      <c r="BB325" s="4001"/>
      <c r="BC325" s="4001"/>
      <c r="BD325" s="3969"/>
      <c r="BE325" s="3969"/>
      <c r="BF325" s="3969"/>
      <c r="BG325" s="3969"/>
      <c r="BH325" s="3969"/>
      <c r="BI325" s="3969"/>
      <c r="BJ325" s="3969"/>
      <c r="BK325" s="3969"/>
      <c r="BL325" s="3969"/>
      <c r="BM325" s="3969"/>
      <c r="BN325" s="3969"/>
      <c r="BO325" s="3969"/>
      <c r="BP325" s="3969"/>
      <c r="BQ325" s="3969"/>
      <c r="BR325" s="3969"/>
      <c r="BS325" s="3969"/>
      <c r="BT325" s="3969"/>
      <c r="BU325" s="3969"/>
      <c r="BV325" s="3969"/>
      <c r="BW325" s="3969"/>
      <c r="BX325" s="3969"/>
      <c r="BY325" s="3969"/>
      <c r="BZ325" s="3969"/>
      <c r="CA325" s="3969"/>
      <c r="CB325" s="3969"/>
      <c r="CC325" s="3969"/>
      <c r="CD325" s="3969"/>
      <c r="CE325" s="3969"/>
      <c r="CF325" s="3969"/>
      <c r="CG325" s="3969"/>
      <c r="CH325" s="3969"/>
      <c r="CI325" s="3969"/>
      <c r="CJ325" s="3969"/>
      <c r="CK325" s="3969"/>
      <c r="CL325" s="3969"/>
      <c r="CM325" s="3969"/>
      <c r="CN325" s="3969"/>
      <c r="CO325" s="3969"/>
      <c r="CP325" s="3969"/>
      <c r="CQ325" s="3969"/>
      <c r="CR325" s="3969"/>
      <c r="CS325" s="3969"/>
      <c r="CT325" s="3969"/>
      <c r="CU325" s="3969"/>
      <c r="CV325" s="3969"/>
      <c r="CW325" s="3969"/>
      <c r="CX325" s="3969"/>
      <c r="CY325" s="3969"/>
      <c r="CZ325" s="3969"/>
      <c r="DA325" s="3969"/>
      <c r="DB325" s="3969"/>
      <c r="DC325" s="3969"/>
      <c r="DD325" s="3969"/>
      <c r="DE325" s="3969"/>
      <c r="DF325" s="3385"/>
      <c r="DG325" s="3385"/>
      <c r="DH325" s="3385"/>
      <c r="DI325" s="3385"/>
      <c r="DJ325" s="3385"/>
      <c r="DK325" s="3385"/>
      <c r="DL325" s="3385"/>
      <c r="DM325" s="3385"/>
      <c r="DN325" s="3385"/>
      <c r="DO325" s="3385"/>
      <c r="DP325" s="3385"/>
      <c r="DQ325" s="3385"/>
    </row>
    <row r="326" spans="1:142" ht="6.75" customHeight="1">
      <c r="A326" s="4001"/>
      <c r="B326" s="4001"/>
      <c r="C326" s="4001"/>
      <c r="D326" s="4001"/>
      <c r="E326" s="4001"/>
      <c r="F326" s="4001"/>
      <c r="G326" s="4001"/>
      <c r="H326" s="4005"/>
      <c r="I326" s="4001"/>
      <c r="J326" s="4001"/>
      <c r="K326" s="4001"/>
      <c r="L326" s="4001"/>
      <c r="M326" s="4001"/>
      <c r="N326" s="4001"/>
      <c r="O326" s="4001"/>
      <c r="P326" s="4001"/>
      <c r="Q326" s="4001"/>
      <c r="R326" s="4005"/>
      <c r="S326" s="4005"/>
      <c r="T326" s="4005"/>
      <c r="U326" s="4005"/>
      <c r="V326" s="4001"/>
      <c r="W326" s="4001"/>
      <c r="X326" s="4001"/>
      <c r="Y326" s="4001"/>
      <c r="Z326" s="4001"/>
      <c r="AA326" s="4001"/>
      <c r="AB326" s="4001"/>
      <c r="AC326" s="4001"/>
      <c r="AD326" s="4001"/>
      <c r="AE326" s="4001"/>
      <c r="AF326" s="4001"/>
      <c r="AG326" s="4001"/>
      <c r="AH326" s="4001"/>
      <c r="AI326" s="4001"/>
      <c r="AJ326" s="4005"/>
      <c r="AK326" s="4009"/>
      <c r="AL326" s="4001"/>
      <c r="AM326" s="4001"/>
      <c r="AN326" s="3970"/>
      <c r="AO326" s="3970"/>
      <c r="AP326" s="3970"/>
      <c r="AQ326" s="3970"/>
      <c r="AR326" s="3970"/>
      <c r="AS326" s="3970"/>
      <c r="AT326" s="3970"/>
      <c r="AU326" s="3970"/>
      <c r="AV326" s="3969"/>
      <c r="AW326" s="3969"/>
      <c r="AX326" s="3969"/>
      <c r="AY326" s="4001"/>
      <c r="AZ326" s="4001"/>
      <c r="BA326" s="4001"/>
      <c r="BB326" s="4001"/>
      <c r="BC326" s="4001"/>
      <c r="BD326" s="3969"/>
      <c r="BE326" s="3969"/>
      <c r="BF326" s="3969"/>
      <c r="BG326" s="3969"/>
      <c r="BH326" s="3969"/>
      <c r="BI326" s="3969"/>
      <c r="BJ326" s="3969"/>
      <c r="BK326" s="3969"/>
      <c r="BL326" s="3969"/>
      <c r="BM326" s="3969"/>
      <c r="BN326" s="3969"/>
      <c r="BO326" s="3969"/>
      <c r="BP326" s="3969"/>
      <c r="BQ326" s="3969"/>
      <c r="BR326" s="3969"/>
      <c r="BS326" s="3969"/>
      <c r="BT326" s="3969"/>
      <c r="BU326" s="3969"/>
      <c r="BV326" s="3969"/>
      <c r="BW326" s="3969"/>
      <c r="BX326" s="3969"/>
      <c r="BY326" s="3969"/>
      <c r="BZ326" s="3969"/>
      <c r="CA326" s="3969"/>
      <c r="CB326" s="3969"/>
      <c r="CC326" s="3969"/>
      <c r="CD326" s="3969"/>
      <c r="CE326" s="3969"/>
      <c r="CF326" s="3969"/>
      <c r="CG326" s="3969"/>
      <c r="CH326" s="3969"/>
      <c r="CI326" s="3969"/>
      <c r="CJ326" s="3969"/>
      <c r="CK326" s="3969"/>
      <c r="CL326" s="3969"/>
      <c r="CM326" s="3969"/>
      <c r="CN326" s="3969"/>
      <c r="CO326" s="3969"/>
      <c r="CP326" s="3969"/>
      <c r="CQ326" s="3969"/>
      <c r="CR326" s="3969"/>
      <c r="CS326" s="3969"/>
      <c r="CT326" s="3969"/>
      <c r="CU326" s="3969"/>
      <c r="CV326" s="3969"/>
      <c r="CW326" s="3969"/>
      <c r="CX326" s="3969"/>
      <c r="CY326" s="3969"/>
      <c r="CZ326" s="3969"/>
      <c r="DA326" s="3969"/>
      <c r="DB326" s="3969"/>
      <c r="DC326" s="3969"/>
      <c r="DD326" s="3969"/>
      <c r="DE326" s="3969"/>
      <c r="DF326" s="3385"/>
      <c r="DG326" s="3385"/>
      <c r="DH326" s="3385"/>
      <c r="DI326" s="3385"/>
      <c r="DJ326" s="3385"/>
      <c r="DK326" s="3385"/>
      <c r="DL326" s="3385"/>
      <c r="DM326" s="3385"/>
      <c r="DN326" s="3385"/>
      <c r="DO326" s="3385"/>
      <c r="DP326" s="3385"/>
      <c r="DQ326" s="3385"/>
    </row>
    <row r="327" spans="1:142" ht="6.75" customHeight="1">
      <c r="A327" s="4001"/>
      <c r="B327" s="4001"/>
      <c r="C327" s="4001"/>
      <c r="D327" s="4001"/>
      <c r="E327" s="4001"/>
      <c r="F327" s="4001"/>
      <c r="G327" s="4001"/>
      <c r="H327" s="4005"/>
      <c r="I327" s="4001"/>
      <c r="J327" s="4001"/>
      <c r="K327" s="4001"/>
      <c r="L327" s="4001"/>
      <c r="M327" s="4001"/>
      <c r="N327" s="4001"/>
      <c r="O327" s="4001"/>
      <c r="P327" s="4001"/>
      <c r="Q327" s="4001"/>
      <c r="R327" s="4005"/>
      <c r="S327" s="4005"/>
      <c r="T327" s="4005"/>
      <c r="U327" s="4005"/>
      <c r="V327" s="4001"/>
      <c r="W327" s="4001"/>
      <c r="X327" s="4001"/>
      <c r="Y327" s="4001"/>
      <c r="Z327" s="4001"/>
      <c r="AA327" s="4001"/>
      <c r="AB327" s="4001"/>
      <c r="AC327" s="4001"/>
      <c r="AD327" s="4001"/>
      <c r="AE327" s="4001"/>
      <c r="AF327" s="4001"/>
      <c r="AG327" s="4001"/>
      <c r="AH327" s="4001"/>
      <c r="AI327" s="4001"/>
      <c r="AJ327" s="4001"/>
      <c r="AK327" s="4015"/>
      <c r="AL327" s="4003"/>
      <c r="AM327" s="4001"/>
      <c r="AN327" s="5702" t="s">
        <v>
6821</v>
      </c>
      <c r="AO327" s="5702"/>
      <c r="AP327" s="5702"/>
      <c r="AQ327" s="5702"/>
      <c r="AR327" s="5702"/>
      <c r="AS327" s="5702"/>
      <c r="AT327" s="5702"/>
      <c r="AU327" s="5702"/>
      <c r="AV327" s="5701"/>
      <c r="AW327" s="5701"/>
      <c r="AX327" s="5703"/>
      <c r="AY327" s="5703"/>
      <c r="AZ327" s="4005"/>
      <c r="BA327" s="4005"/>
      <c r="BB327" s="4005"/>
      <c r="BC327" s="4001"/>
      <c r="BD327" s="5701" t="s">
        <v>
6822</v>
      </c>
      <c r="BE327" s="5701"/>
      <c r="BF327" s="5701"/>
      <c r="BG327" s="5701"/>
      <c r="BH327" s="5701"/>
      <c r="BI327" s="5701"/>
      <c r="BJ327" s="5701"/>
      <c r="BK327" s="5701"/>
      <c r="BL327" s="5701"/>
      <c r="BM327" s="5701"/>
      <c r="BN327" s="5701"/>
      <c r="BO327" s="5701"/>
      <c r="BP327" s="5701"/>
      <c r="BQ327" s="5701"/>
      <c r="BR327" s="5701"/>
      <c r="BS327" s="5701"/>
      <c r="BT327" s="5701"/>
      <c r="BU327" s="5701"/>
      <c r="BV327" s="5701"/>
      <c r="BW327" s="5701"/>
      <c r="BX327" s="5701"/>
      <c r="BY327" s="5701"/>
      <c r="BZ327" s="5701"/>
      <c r="CA327" s="5701"/>
      <c r="CB327" s="5701"/>
      <c r="CC327" s="5701"/>
      <c r="CD327" s="5701"/>
      <c r="CE327" s="5701"/>
      <c r="CF327" s="5701"/>
      <c r="CG327" s="5701"/>
      <c r="CH327" s="5701"/>
      <c r="CI327" s="5701"/>
      <c r="CJ327" s="5701"/>
      <c r="CK327" s="5701"/>
      <c r="CL327" s="5701"/>
      <c r="CM327" s="5701"/>
      <c r="CN327" s="5701"/>
      <c r="CO327" s="5701"/>
      <c r="CP327" s="5701"/>
      <c r="CQ327" s="5701"/>
      <c r="CR327" s="5701"/>
      <c r="CS327" s="5701"/>
      <c r="CT327" s="5701"/>
      <c r="CU327" s="5701"/>
      <c r="CV327" s="5701"/>
      <c r="CW327" s="5701"/>
      <c r="CX327" s="5701"/>
      <c r="CY327" s="5701"/>
      <c r="CZ327" s="5701"/>
      <c r="DA327" s="5701"/>
      <c r="DB327" s="5701"/>
      <c r="DC327" s="3969"/>
      <c r="DD327" s="3969"/>
      <c r="DE327" s="3969"/>
    </row>
    <row r="328" spans="1:142" ht="6.75" customHeight="1">
      <c r="A328" s="4001"/>
      <c r="B328" s="4001"/>
      <c r="C328" s="4001"/>
      <c r="D328" s="4001"/>
      <c r="E328" s="4001"/>
      <c r="F328" s="4001"/>
      <c r="G328" s="4001"/>
      <c r="H328" s="4005"/>
      <c r="I328" s="4001"/>
      <c r="J328" s="4001"/>
      <c r="K328" s="4001"/>
      <c r="L328" s="4001"/>
      <c r="M328" s="4001"/>
      <c r="N328" s="4001"/>
      <c r="O328" s="4001"/>
      <c r="P328" s="4001"/>
      <c r="Q328" s="4001"/>
      <c r="R328" s="4005"/>
      <c r="S328" s="4005"/>
      <c r="T328" s="4005"/>
      <c r="U328" s="4005"/>
      <c r="V328" s="4001"/>
      <c r="W328" s="4001"/>
      <c r="X328" s="4001"/>
      <c r="Y328" s="4001"/>
      <c r="Z328" s="4001"/>
      <c r="AA328" s="4001"/>
      <c r="AB328" s="4001"/>
      <c r="AC328" s="4001"/>
      <c r="AD328" s="4001"/>
      <c r="AE328" s="4001"/>
      <c r="AF328" s="4001"/>
      <c r="AG328" s="4001"/>
      <c r="AH328" s="4001"/>
      <c r="AI328" s="4001"/>
      <c r="AJ328" s="4001"/>
      <c r="AK328" s="4010"/>
      <c r="AL328" s="4005"/>
      <c r="AM328" s="4001"/>
      <c r="AN328" s="5702"/>
      <c r="AO328" s="5702"/>
      <c r="AP328" s="5702"/>
      <c r="AQ328" s="5702"/>
      <c r="AR328" s="5702"/>
      <c r="AS328" s="5702"/>
      <c r="AT328" s="5702"/>
      <c r="AU328" s="5702"/>
      <c r="AV328" s="5701"/>
      <c r="AW328" s="5701"/>
      <c r="AX328" s="5703"/>
      <c r="AY328" s="5703"/>
      <c r="AZ328" s="4008"/>
      <c r="BA328" s="4008"/>
      <c r="BB328" s="4008"/>
      <c r="BC328" s="4001"/>
      <c r="BD328" s="5701"/>
      <c r="BE328" s="5701"/>
      <c r="BF328" s="5701"/>
      <c r="BG328" s="5701"/>
      <c r="BH328" s="5701"/>
      <c r="BI328" s="5701"/>
      <c r="BJ328" s="5701"/>
      <c r="BK328" s="5701"/>
      <c r="BL328" s="5701"/>
      <c r="BM328" s="5701"/>
      <c r="BN328" s="5701"/>
      <c r="BO328" s="5701"/>
      <c r="BP328" s="5701"/>
      <c r="BQ328" s="5701"/>
      <c r="BR328" s="5701"/>
      <c r="BS328" s="5701"/>
      <c r="BT328" s="5701"/>
      <c r="BU328" s="5701"/>
      <c r="BV328" s="5701"/>
      <c r="BW328" s="5701"/>
      <c r="BX328" s="5701"/>
      <c r="BY328" s="5701"/>
      <c r="BZ328" s="5701"/>
      <c r="CA328" s="5701"/>
      <c r="CB328" s="5701"/>
      <c r="CC328" s="5701"/>
      <c r="CD328" s="5701"/>
      <c r="CE328" s="5701"/>
      <c r="CF328" s="5701"/>
      <c r="CG328" s="5701"/>
      <c r="CH328" s="5701"/>
      <c r="CI328" s="5701"/>
      <c r="CJ328" s="5701"/>
      <c r="CK328" s="5701"/>
      <c r="CL328" s="5701"/>
      <c r="CM328" s="5701"/>
      <c r="CN328" s="5701"/>
      <c r="CO328" s="5701"/>
      <c r="CP328" s="5701"/>
      <c r="CQ328" s="5701"/>
      <c r="CR328" s="5701"/>
      <c r="CS328" s="5701"/>
      <c r="CT328" s="5701"/>
      <c r="CU328" s="5701"/>
      <c r="CV328" s="5701"/>
      <c r="CW328" s="5701"/>
      <c r="CX328" s="5701"/>
      <c r="CY328" s="5701"/>
      <c r="CZ328" s="5701"/>
      <c r="DA328" s="5701"/>
      <c r="DB328" s="5701"/>
      <c r="DC328" s="3969"/>
      <c r="DD328" s="3969"/>
      <c r="DE328" s="3969"/>
    </row>
    <row r="329" spans="1:142" ht="6.75" customHeight="1">
      <c r="A329" s="4001"/>
      <c r="B329" s="4001"/>
      <c r="C329" s="4001"/>
      <c r="D329" s="4001"/>
      <c r="E329" s="4001"/>
      <c r="F329" s="4001"/>
      <c r="G329" s="4001"/>
      <c r="H329" s="4001"/>
      <c r="I329" s="4001"/>
      <c r="J329" s="4001"/>
      <c r="K329" s="4001"/>
      <c r="L329" s="4001"/>
      <c r="M329" s="4001"/>
      <c r="N329" s="4001"/>
      <c r="O329" s="4001"/>
      <c r="P329" s="4001"/>
      <c r="Q329" s="4001"/>
      <c r="R329" s="4005"/>
      <c r="S329" s="4005"/>
      <c r="T329" s="4005"/>
      <c r="U329" s="4005"/>
      <c r="V329" s="4001"/>
      <c r="W329" s="4001"/>
      <c r="X329" s="4001"/>
      <c r="Y329" s="4001"/>
      <c r="Z329" s="4001"/>
      <c r="AA329" s="4001"/>
      <c r="AB329" s="4001"/>
      <c r="AC329" s="4001"/>
      <c r="AD329" s="4001"/>
      <c r="AE329" s="4001"/>
      <c r="AF329" s="4001"/>
      <c r="AG329" s="4005"/>
      <c r="AH329" s="4005"/>
      <c r="AI329" s="4005"/>
      <c r="AJ329" s="4036"/>
      <c r="AK329" s="4001"/>
      <c r="AL329" s="4001"/>
      <c r="AM329" s="4001"/>
      <c r="AN329" s="3970"/>
      <c r="AO329" s="3970"/>
      <c r="AP329" s="3970"/>
      <c r="AQ329" s="3970"/>
      <c r="AR329" s="3970"/>
      <c r="AS329" s="3970"/>
      <c r="AT329" s="3970"/>
      <c r="AU329" s="3970"/>
      <c r="AV329" s="4001"/>
      <c r="AW329" s="4001"/>
      <c r="AX329" s="4001"/>
      <c r="AY329" s="4001"/>
      <c r="AZ329" s="4001"/>
      <c r="BA329" s="4005"/>
      <c r="BB329" s="4005"/>
      <c r="BC329" s="4001"/>
      <c r="BD329" s="5701" t="s">
        <v>
6823</v>
      </c>
      <c r="BE329" s="5701"/>
      <c r="BF329" s="5701"/>
      <c r="BG329" s="5701"/>
      <c r="BH329" s="5701"/>
      <c r="BI329" s="5701"/>
      <c r="BJ329" s="5701"/>
      <c r="BK329" s="5701"/>
      <c r="BL329" s="5701"/>
      <c r="BM329" s="5701"/>
      <c r="BN329" s="5701"/>
      <c r="BO329" s="5701"/>
      <c r="BP329" s="5701"/>
      <c r="BQ329" s="5701"/>
      <c r="BR329" s="5701"/>
      <c r="BS329" s="5701"/>
      <c r="BT329" s="5701"/>
      <c r="BU329" s="5701"/>
      <c r="BV329" s="5701"/>
      <c r="BW329" s="5701"/>
      <c r="BX329" s="5701"/>
      <c r="BY329" s="5701"/>
      <c r="BZ329" s="5701"/>
      <c r="CA329" s="5701"/>
      <c r="CB329" s="5701"/>
      <c r="CC329" s="5701"/>
      <c r="CD329" s="5701"/>
      <c r="CE329" s="5701"/>
      <c r="CF329" s="5701"/>
      <c r="CG329" s="5701"/>
      <c r="CH329" s="5701"/>
      <c r="CI329" s="5701"/>
      <c r="CJ329" s="5701"/>
      <c r="CK329" s="5701"/>
      <c r="CL329" s="5701"/>
      <c r="CM329" s="5701"/>
      <c r="CN329" s="5701"/>
      <c r="CO329" s="5701"/>
      <c r="CP329" s="5701"/>
      <c r="CQ329" s="5701"/>
      <c r="CR329" s="5701"/>
      <c r="CS329" s="5701"/>
      <c r="CT329" s="5701"/>
      <c r="CU329" s="5701"/>
      <c r="CV329" s="5701"/>
      <c r="CW329" s="5701"/>
      <c r="CX329" s="5701"/>
      <c r="CY329" s="5701"/>
      <c r="CZ329" s="5701"/>
      <c r="DA329" s="5701"/>
      <c r="DB329" s="5701"/>
      <c r="DC329" s="3969"/>
      <c r="DD329" s="3969"/>
      <c r="DE329" s="3969"/>
    </row>
    <row r="330" spans="1:142" ht="6.75" customHeight="1">
      <c r="A330" s="4001"/>
      <c r="B330" s="4001"/>
      <c r="C330" s="4001"/>
      <c r="D330" s="4001"/>
      <c r="E330" s="4001"/>
      <c r="F330" s="4001"/>
      <c r="G330" s="4001"/>
      <c r="H330" s="4001"/>
      <c r="I330" s="4001"/>
      <c r="J330" s="4001"/>
      <c r="K330" s="4001"/>
      <c r="L330" s="4001"/>
      <c r="M330" s="4001"/>
      <c r="N330" s="4001"/>
      <c r="O330" s="4001"/>
      <c r="P330" s="4001"/>
      <c r="Q330" s="4001"/>
      <c r="R330" s="4005"/>
      <c r="S330" s="4005"/>
      <c r="T330" s="4005"/>
      <c r="U330" s="4005"/>
      <c r="V330" s="4001"/>
      <c r="W330" s="4001"/>
      <c r="X330" s="4001"/>
      <c r="Y330" s="4001"/>
      <c r="Z330" s="4001"/>
      <c r="AA330" s="4001"/>
      <c r="AB330" s="4001"/>
      <c r="AC330" s="4001"/>
      <c r="AD330" s="4001"/>
      <c r="AE330" s="4001"/>
      <c r="AF330" s="4001"/>
      <c r="AG330" s="4005"/>
      <c r="AH330" s="4005"/>
      <c r="AI330" s="4005"/>
      <c r="AJ330" s="4036"/>
      <c r="AK330" s="4001"/>
      <c r="AL330" s="4001"/>
      <c r="AM330" s="4001"/>
      <c r="AN330" s="3969"/>
      <c r="AO330" s="3969"/>
      <c r="AP330" s="3969"/>
      <c r="AQ330" s="3969"/>
      <c r="AR330" s="3969"/>
      <c r="AS330" s="3969"/>
      <c r="AT330" s="3969"/>
      <c r="AU330" s="3969"/>
      <c r="AV330" s="3969"/>
      <c r="AW330" s="3969"/>
      <c r="AX330" s="3969"/>
      <c r="AY330" s="3969"/>
      <c r="AZ330" s="3969"/>
      <c r="BA330" s="3970"/>
      <c r="BB330" s="3970"/>
      <c r="BC330" s="3969"/>
      <c r="BD330" s="5701"/>
      <c r="BE330" s="5701"/>
      <c r="BF330" s="5701"/>
      <c r="BG330" s="5701"/>
      <c r="BH330" s="5701"/>
      <c r="BI330" s="5701"/>
      <c r="BJ330" s="5701"/>
      <c r="BK330" s="5701"/>
      <c r="BL330" s="5701"/>
      <c r="BM330" s="5701"/>
      <c r="BN330" s="5701"/>
      <c r="BO330" s="5701"/>
      <c r="BP330" s="5701"/>
      <c r="BQ330" s="5701"/>
      <c r="BR330" s="5701"/>
      <c r="BS330" s="5701"/>
      <c r="BT330" s="5701"/>
      <c r="BU330" s="5701"/>
      <c r="BV330" s="5701"/>
      <c r="BW330" s="5701"/>
      <c r="BX330" s="5701"/>
      <c r="BY330" s="5701"/>
      <c r="BZ330" s="5701"/>
      <c r="CA330" s="5701"/>
      <c r="CB330" s="5701"/>
      <c r="CC330" s="5701"/>
      <c r="CD330" s="5701"/>
      <c r="CE330" s="5701"/>
      <c r="CF330" s="5701"/>
      <c r="CG330" s="5701"/>
      <c r="CH330" s="5701"/>
      <c r="CI330" s="5701"/>
      <c r="CJ330" s="5701"/>
      <c r="CK330" s="5701"/>
      <c r="CL330" s="5701"/>
      <c r="CM330" s="5701"/>
      <c r="CN330" s="5701"/>
      <c r="CO330" s="5701"/>
      <c r="CP330" s="5701"/>
      <c r="CQ330" s="5701"/>
      <c r="CR330" s="5701"/>
      <c r="CS330" s="5701"/>
      <c r="CT330" s="5701"/>
      <c r="CU330" s="5701"/>
      <c r="CV330" s="5701"/>
      <c r="CW330" s="5701"/>
      <c r="CX330" s="5701"/>
      <c r="CY330" s="5701"/>
      <c r="CZ330" s="5701"/>
      <c r="DA330" s="5701"/>
      <c r="DB330" s="5701"/>
      <c r="DC330" s="3969"/>
      <c r="DD330" s="3969"/>
      <c r="DE330" s="3969"/>
    </row>
    <row r="331" spans="1:142" ht="6.75" customHeight="1">
      <c r="A331" s="4001"/>
      <c r="B331" s="4001"/>
      <c r="C331" s="4001"/>
      <c r="D331" s="4001"/>
      <c r="E331" s="4001"/>
      <c r="F331" s="4001"/>
      <c r="G331" s="4001"/>
      <c r="H331" s="4001"/>
      <c r="I331" s="4001"/>
      <c r="J331" s="4001"/>
      <c r="K331" s="4001"/>
      <c r="L331" s="4001"/>
      <c r="M331" s="4001"/>
      <c r="N331" s="4001"/>
      <c r="O331" s="4001"/>
      <c r="P331" s="4001"/>
      <c r="Q331" s="4001"/>
      <c r="R331" s="4005"/>
      <c r="S331" s="4005"/>
      <c r="T331" s="4005"/>
      <c r="U331" s="4005"/>
      <c r="V331" s="4001"/>
      <c r="W331" s="4001"/>
      <c r="X331" s="4001"/>
      <c r="Y331" s="4001"/>
      <c r="Z331" s="4001"/>
      <c r="AA331" s="4001"/>
      <c r="AB331" s="4001"/>
      <c r="AC331" s="4001"/>
      <c r="AD331" s="4001"/>
      <c r="AE331" s="4001"/>
      <c r="AF331" s="4001"/>
      <c r="AG331" s="4005"/>
      <c r="AH331" s="4005"/>
      <c r="AI331" s="4005"/>
      <c r="AJ331" s="4036"/>
      <c r="AK331" s="4001"/>
      <c r="AL331" s="4001"/>
      <c r="AM331" s="4001"/>
      <c r="AN331" s="3969"/>
      <c r="AO331" s="3969"/>
      <c r="AP331" s="3969"/>
      <c r="AQ331" s="3969"/>
      <c r="AR331" s="3969"/>
      <c r="AS331" s="3969"/>
      <c r="AT331" s="3969"/>
      <c r="AU331" s="3969"/>
      <c r="AV331" s="3969"/>
      <c r="AW331" s="3969"/>
      <c r="AX331" s="3969"/>
      <c r="AY331" s="3969"/>
      <c r="AZ331" s="3969"/>
      <c r="BA331" s="3970"/>
      <c r="BB331" s="3970"/>
      <c r="BC331" s="3969"/>
      <c r="BD331" s="3969"/>
      <c r="BE331" s="3969"/>
      <c r="BF331" s="3969"/>
      <c r="BG331" s="3969"/>
      <c r="BH331" s="3969"/>
      <c r="BI331" s="3969"/>
      <c r="BJ331" s="3969"/>
      <c r="BK331" s="3969"/>
      <c r="BL331" s="3969"/>
      <c r="BM331" s="3969"/>
      <c r="BN331" s="3969"/>
      <c r="BO331" s="3969"/>
      <c r="BP331" s="3969"/>
      <c r="BQ331" s="3969"/>
      <c r="BR331" s="3969"/>
      <c r="BS331" s="3969"/>
      <c r="BT331" s="3969"/>
      <c r="BU331" s="3969"/>
      <c r="BV331" s="3969"/>
      <c r="BW331" s="3969"/>
      <c r="BX331" s="3969"/>
      <c r="BY331" s="3969"/>
      <c r="BZ331" s="3969"/>
      <c r="CA331" s="3969"/>
      <c r="CB331" s="3969"/>
      <c r="CC331" s="3969"/>
      <c r="CD331" s="3969"/>
      <c r="CE331" s="3969"/>
      <c r="CF331" s="3969"/>
      <c r="CG331" s="3969"/>
      <c r="CH331" s="3969"/>
      <c r="CI331" s="3969"/>
      <c r="CJ331" s="3969"/>
      <c r="CK331" s="3969"/>
      <c r="CL331" s="3969"/>
      <c r="CM331" s="3969"/>
      <c r="CN331" s="3969"/>
      <c r="CO331" s="3969"/>
      <c r="CP331" s="3969"/>
      <c r="CQ331" s="3969"/>
      <c r="CR331" s="3969"/>
      <c r="CS331" s="3969"/>
      <c r="CT331" s="3969"/>
      <c r="CU331" s="3969"/>
      <c r="CV331" s="3969"/>
      <c r="CW331" s="3969"/>
      <c r="CX331" s="3969"/>
      <c r="CY331" s="3969"/>
      <c r="CZ331" s="3969"/>
      <c r="DA331" s="3969"/>
      <c r="DB331" s="3969"/>
      <c r="DC331" s="3969"/>
      <c r="DD331" s="3969"/>
      <c r="DE331" s="3969"/>
    </row>
    <row r="332" spans="1:142" ht="6.75" customHeight="1">
      <c r="A332" s="4001"/>
      <c r="B332" s="4001"/>
      <c r="C332" s="4001"/>
      <c r="D332" s="4001"/>
      <c r="E332" s="4001"/>
      <c r="F332" s="4001"/>
      <c r="G332" s="4001"/>
      <c r="H332" s="4001"/>
      <c r="I332" s="4001"/>
      <c r="J332" s="4001"/>
      <c r="K332" s="4001"/>
      <c r="L332" s="4001"/>
      <c r="M332" s="4001"/>
      <c r="N332" s="4001"/>
      <c r="O332" s="4001"/>
      <c r="P332" s="4001"/>
      <c r="Q332" s="4001"/>
      <c r="R332" s="4005"/>
      <c r="S332" s="4005"/>
      <c r="T332" s="4005"/>
      <c r="U332" s="4005"/>
      <c r="V332" s="4001"/>
      <c r="W332" s="4001"/>
      <c r="X332" s="4001"/>
      <c r="Y332" s="4001"/>
      <c r="Z332" s="4001"/>
      <c r="AA332" s="4001"/>
      <c r="AB332" s="4001"/>
      <c r="AC332" s="4001"/>
      <c r="AD332" s="4001"/>
      <c r="AE332" s="4001"/>
      <c r="AF332" s="4001"/>
      <c r="AG332" s="4005"/>
      <c r="AH332" s="4005"/>
      <c r="AI332" s="4005"/>
      <c r="AJ332" s="4036"/>
      <c r="AK332" s="4003"/>
      <c r="AL332" s="4003"/>
      <c r="AM332" s="4001"/>
      <c r="AN332" s="5702" t="s">
        <v>
6824</v>
      </c>
      <c r="AO332" s="5702"/>
      <c r="AP332" s="5702"/>
      <c r="AQ332" s="5702"/>
      <c r="AR332" s="5702"/>
      <c r="AS332" s="5702"/>
      <c r="AT332" s="5702"/>
      <c r="AU332" s="5702"/>
      <c r="AV332" s="5701"/>
      <c r="AW332" s="5701"/>
      <c r="AX332" s="3969"/>
      <c r="AY332" s="4003"/>
      <c r="AZ332" s="4003"/>
      <c r="BA332" s="4003"/>
      <c r="BB332" s="4003"/>
      <c r="BC332" s="4001"/>
      <c r="BD332" s="5701" t="s">
        <v>
6825</v>
      </c>
      <c r="BE332" s="5701"/>
      <c r="BF332" s="5701"/>
      <c r="BG332" s="5701"/>
      <c r="BH332" s="5701"/>
      <c r="BI332" s="5701"/>
      <c r="BJ332" s="5701"/>
      <c r="BK332" s="5701"/>
      <c r="BL332" s="5701"/>
      <c r="BM332" s="5701"/>
      <c r="BN332" s="5701"/>
      <c r="BO332" s="5701"/>
      <c r="BP332" s="5701"/>
      <c r="BQ332" s="5701"/>
      <c r="BR332" s="5701"/>
      <c r="BS332" s="5701"/>
      <c r="BT332" s="5701"/>
      <c r="BU332" s="5701"/>
      <c r="BV332" s="5701"/>
      <c r="BW332" s="5701"/>
      <c r="BX332" s="5701"/>
      <c r="BY332" s="5701"/>
      <c r="BZ332" s="5701"/>
      <c r="CA332" s="5701"/>
      <c r="CB332" s="5701"/>
      <c r="CC332" s="5701"/>
      <c r="CD332" s="5701"/>
      <c r="CE332" s="5701"/>
      <c r="CF332" s="5701"/>
      <c r="CG332" s="5701"/>
      <c r="CH332" s="5701"/>
      <c r="CI332" s="5701"/>
      <c r="CJ332" s="5701"/>
      <c r="CK332" s="5701"/>
      <c r="CL332" s="5701"/>
      <c r="CM332" s="5701"/>
      <c r="CN332" s="5701"/>
      <c r="CO332" s="5701"/>
      <c r="CP332" s="5701"/>
      <c r="CQ332" s="5701"/>
      <c r="CR332" s="5701"/>
      <c r="CS332" s="5701"/>
      <c r="CT332" s="5701"/>
      <c r="CU332" s="5701"/>
      <c r="CV332" s="5701"/>
      <c r="CW332" s="5701"/>
      <c r="CX332" s="5701"/>
      <c r="CY332" s="5701"/>
      <c r="CZ332" s="5701"/>
      <c r="DA332" s="5701"/>
      <c r="DB332" s="5701"/>
      <c r="DC332" s="3969"/>
      <c r="DD332" s="3969"/>
      <c r="DE332" s="3969"/>
      <c r="DF332" s="3385"/>
      <c r="DG332" s="3385"/>
      <c r="DH332" s="3385"/>
      <c r="DI332" s="3385"/>
      <c r="DJ332" s="3385"/>
      <c r="DK332" s="3385"/>
      <c r="DL332" s="3385"/>
      <c r="DM332" s="3385"/>
      <c r="DN332" s="3385"/>
      <c r="DO332" s="3385"/>
      <c r="DP332" s="3385"/>
      <c r="DQ332" s="3385"/>
      <c r="DR332" s="3385"/>
      <c r="DS332" s="3385"/>
      <c r="DT332" s="3385"/>
      <c r="DU332" s="3385"/>
      <c r="DV332" s="3385"/>
      <c r="DW332" s="3385"/>
      <c r="DX332" s="3385"/>
      <c r="DY332" s="3385"/>
      <c r="DZ332" s="3385"/>
      <c r="EA332" s="3385"/>
      <c r="EB332" s="3385"/>
      <c r="EC332" s="3385"/>
      <c r="ED332" s="3385"/>
      <c r="EE332" s="3385"/>
      <c r="EF332" s="3385"/>
      <c r="EG332" s="3385"/>
      <c r="EH332" s="3385"/>
      <c r="EI332" s="3385"/>
      <c r="EJ332" s="3385"/>
      <c r="EK332" s="3385"/>
      <c r="EL332" s="3385"/>
    </row>
    <row r="333" spans="1:142" ht="6.75" customHeight="1">
      <c r="A333" s="4001"/>
      <c r="B333" s="4001"/>
      <c r="C333" s="4001"/>
      <c r="D333" s="4001"/>
      <c r="E333" s="4001"/>
      <c r="F333" s="4001"/>
      <c r="G333" s="4001"/>
      <c r="H333" s="4001"/>
      <c r="I333" s="4001"/>
      <c r="J333" s="4001"/>
      <c r="K333" s="4001"/>
      <c r="L333" s="4001"/>
      <c r="M333" s="4001"/>
      <c r="N333" s="4001"/>
      <c r="O333" s="4001"/>
      <c r="P333" s="4001"/>
      <c r="Q333" s="4001"/>
      <c r="R333" s="4005"/>
      <c r="S333" s="4005"/>
      <c r="T333" s="4005"/>
      <c r="U333" s="4005"/>
      <c r="V333" s="4001"/>
      <c r="W333" s="4001"/>
      <c r="X333" s="4001"/>
      <c r="Y333" s="4001"/>
      <c r="Z333" s="4001"/>
      <c r="AA333" s="4001"/>
      <c r="AB333" s="4001"/>
      <c r="AC333" s="4001"/>
      <c r="AD333" s="4001"/>
      <c r="AE333" s="4001"/>
      <c r="AF333" s="4001"/>
      <c r="AG333" s="4005"/>
      <c r="AH333" s="4005"/>
      <c r="AI333" s="4005"/>
      <c r="AJ333" s="4005"/>
      <c r="AK333" s="4008"/>
      <c r="AL333" s="4008"/>
      <c r="AM333" s="4001"/>
      <c r="AN333" s="5702"/>
      <c r="AO333" s="5702"/>
      <c r="AP333" s="5702"/>
      <c r="AQ333" s="5702"/>
      <c r="AR333" s="5702"/>
      <c r="AS333" s="5702"/>
      <c r="AT333" s="5702"/>
      <c r="AU333" s="5702"/>
      <c r="AV333" s="5701"/>
      <c r="AW333" s="5701"/>
      <c r="AX333" s="3969"/>
      <c r="AY333" s="4001"/>
      <c r="AZ333" s="4001"/>
      <c r="BA333" s="4001"/>
      <c r="BB333" s="4001"/>
      <c r="BC333" s="4001"/>
      <c r="BD333" s="5701"/>
      <c r="BE333" s="5701"/>
      <c r="BF333" s="5701"/>
      <c r="BG333" s="5701"/>
      <c r="BH333" s="5701"/>
      <c r="BI333" s="5701"/>
      <c r="BJ333" s="5701"/>
      <c r="BK333" s="5701"/>
      <c r="BL333" s="5701"/>
      <c r="BM333" s="5701"/>
      <c r="BN333" s="5701"/>
      <c r="BO333" s="5701"/>
      <c r="BP333" s="5701"/>
      <c r="BQ333" s="5701"/>
      <c r="BR333" s="5701"/>
      <c r="BS333" s="5701"/>
      <c r="BT333" s="5701"/>
      <c r="BU333" s="5701"/>
      <c r="BV333" s="5701"/>
      <c r="BW333" s="5701"/>
      <c r="BX333" s="5701"/>
      <c r="BY333" s="5701"/>
      <c r="BZ333" s="5701"/>
      <c r="CA333" s="5701"/>
      <c r="CB333" s="5701"/>
      <c r="CC333" s="5701"/>
      <c r="CD333" s="5701"/>
      <c r="CE333" s="5701"/>
      <c r="CF333" s="5701"/>
      <c r="CG333" s="5701"/>
      <c r="CH333" s="5701"/>
      <c r="CI333" s="5701"/>
      <c r="CJ333" s="5701"/>
      <c r="CK333" s="5701"/>
      <c r="CL333" s="5701"/>
      <c r="CM333" s="5701"/>
      <c r="CN333" s="5701"/>
      <c r="CO333" s="5701"/>
      <c r="CP333" s="5701"/>
      <c r="CQ333" s="5701"/>
      <c r="CR333" s="5701"/>
      <c r="CS333" s="5701"/>
      <c r="CT333" s="5701"/>
      <c r="CU333" s="5701"/>
      <c r="CV333" s="5701"/>
      <c r="CW333" s="5701"/>
      <c r="CX333" s="5701"/>
      <c r="CY333" s="5701"/>
      <c r="CZ333" s="5701"/>
      <c r="DA333" s="5701"/>
      <c r="DB333" s="5701"/>
      <c r="DC333" s="3969"/>
      <c r="DD333" s="3969"/>
      <c r="DE333" s="3969"/>
      <c r="DF333" s="3385"/>
      <c r="DG333" s="3385"/>
      <c r="DH333" s="3385"/>
      <c r="DI333" s="3385"/>
      <c r="DJ333" s="3385"/>
      <c r="DK333" s="3385"/>
      <c r="DL333" s="3385"/>
      <c r="DM333" s="3385"/>
      <c r="DN333" s="3385"/>
      <c r="DO333" s="3385"/>
      <c r="DP333" s="3385"/>
      <c r="DQ333" s="3385"/>
      <c r="DR333" s="3385"/>
      <c r="DS333" s="3385"/>
      <c r="DT333" s="3385"/>
      <c r="DU333" s="3385"/>
      <c r="DV333" s="3385"/>
      <c r="DW333" s="3385"/>
      <c r="DX333" s="3385"/>
      <c r="DY333" s="3385"/>
      <c r="DZ333" s="3385"/>
      <c r="EA333" s="3385"/>
      <c r="EB333" s="3385"/>
      <c r="EC333" s="3385"/>
      <c r="ED333" s="3385"/>
      <c r="EE333" s="3385"/>
      <c r="EF333" s="3385"/>
      <c r="EG333" s="3385"/>
      <c r="EH333" s="3385"/>
      <c r="EI333" s="3385"/>
      <c r="EJ333" s="3385"/>
      <c r="EK333" s="3385"/>
      <c r="EL333" s="3385"/>
    </row>
    <row r="334" spans="1:142" ht="6.75" customHeight="1">
      <c r="A334" s="4001"/>
      <c r="B334" s="4001"/>
      <c r="C334" s="4001"/>
      <c r="D334" s="4001"/>
      <c r="E334" s="4001"/>
      <c r="F334" s="4001"/>
      <c r="G334" s="4001"/>
      <c r="H334" s="4001"/>
      <c r="I334" s="4001"/>
      <c r="J334" s="4001"/>
      <c r="K334" s="4001"/>
      <c r="L334" s="4001"/>
      <c r="M334" s="4001"/>
      <c r="N334" s="4001"/>
      <c r="O334" s="4001"/>
      <c r="P334" s="4001"/>
      <c r="Q334" s="4001"/>
      <c r="R334" s="4005"/>
      <c r="S334" s="4005"/>
      <c r="T334" s="4005"/>
      <c r="U334" s="4005"/>
      <c r="V334" s="4001"/>
      <c r="W334" s="4001"/>
      <c r="X334" s="4001"/>
      <c r="Y334" s="4001"/>
      <c r="Z334" s="4001"/>
      <c r="AA334" s="4001"/>
      <c r="AB334" s="4001"/>
      <c r="AC334" s="4001"/>
      <c r="AD334" s="4001"/>
      <c r="AE334" s="4001"/>
      <c r="AF334" s="4001"/>
      <c r="AG334" s="4001"/>
      <c r="AH334" s="4001"/>
      <c r="AI334" s="4001"/>
      <c r="AJ334" s="4001"/>
      <c r="AK334" s="4001"/>
      <c r="AL334" s="4001"/>
      <c r="AM334" s="4001"/>
      <c r="AN334" s="4001"/>
      <c r="AO334" s="4001"/>
      <c r="AP334" s="4001"/>
      <c r="AQ334" s="4001"/>
      <c r="AR334" s="4001"/>
      <c r="AS334" s="4001"/>
      <c r="AT334" s="4001"/>
      <c r="AU334" s="4001"/>
      <c r="AV334" s="4001"/>
      <c r="AW334" s="4001"/>
      <c r="AX334" s="4001"/>
      <c r="AY334" s="4001"/>
      <c r="AZ334" s="4001"/>
      <c r="BA334" s="4005"/>
      <c r="BB334" s="4005"/>
      <c r="BC334" s="4001"/>
      <c r="BD334" s="4001"/>
      <c r="BE334" s="4001"/>
      <c r="BF334" s="4001"/>
      <c r="BG334" s="4001"/>
      <c r="BH334" s="4001"/>
      <c r="BI334" s="4001"/>
      <c r="BJ334" s="4001"/>
      <c r="BK334" s="4001"/>
      <c r="BL334" s="4001"/>
      <c r="BM334" s="4001"/>
      <c r="BN334" s="4001"/>
      <c r="BO334" s="4001"/>
      <c r="BP334" s="4001"/>
      <c r="BQ334" s="4001"/>
      <c r="BR334" s="4001"/>
      <c r="BS334" s="4001"/>
      <c r="BT334" s="4001"/>
      <c r="BU334" s="4001"/>
      <c r="BV334" s="4001"/>
      <c r="BW334" s="4001"/>
      <c r="BX334" s="4001"/>
      <c r="BY334" s="4001"/>
      <c r="BZ334" s="4001"/>
      <c r="CA334" s="4001"/>
      <c r="CB334" s="4001"/>
      <c r="CC334" s="4001"/>
      <c r="CD334" s="4001"/>
      <c r="CE334" s="4001"/>
      <c r="CF334" s="4001"/>
      <c r="CG334" s="4001"/>
      <c r="CH334" s="4001"/>
      <c r="CI334" s="4001"/>
      <c r="CJ334" s="4001"/>
      <c r="CK334" s="4001"/>
      <c r="CL334" s="4001"/>
      <c r="CM334" s="4001"/>
      <c r="CN334" s="4001"/>
      <c r="CO334" s="4001"/>
      <c r="CP334" s="4001"/>
      <c r="CQ334" s="4001"/>
      <c r="CR334" s="4001"/>
      <c r="CS334" s="4001"/>
      <c r="CT334" s="4001"/>
      <c r="CU334" s="4001"/>
      <c r="CV334" s="4001"/>
      <c r="CW334" s="4001"/>
      <c r="CX334" s="4001"/>
      <c r="CY334" s="4001"/>
      <c r="CZ334" s="4001"/>
      <c r="DA334" s="4001"/>
      <c r="DB334" s="4001"/>
      <c r="DC334" s="4001"/>
      <c r="DD334" s="4001"/>
      <c r="DE334" s="4001"/>
    </row>
    <row r="335" spans="1:142" ht="6.75" customHeight="1">
      <c r="A335" s="4001"/>
      <c r="B335" s="4001"/>
      <c r="C335" s="4001"/>
      <c r="D335" s="4001"/>
      <c r="E335" s="4001"/>
      <c r="F335" s="4001"/>
      <c r="G335" s="4001"/>
      <c r="H335" s="4005"/>
      <c r="I335" s="4001"/>
      <c r="J335" s="4001"/>
      <c r="K335" s="4001"/>
      <c r="L335" s="4001"/>
      <c r="M335" s="4001"/>
      <c r="N335" s="4001"/>
      <c r="O335" s="4001"/>
      <c r="P335" s="4001"/>
      <c r="Q335" s="4001"/>
      <c r="R335" s="4005"/>
      <c r="S335" s="4005"/>
      <c r="T335" s="4005"/>
      <c r="U335" s="4005"/>
      <c r="V335" s="4001"/>
      <c r="W335" s="4001"/>
      <c r="X335" s="4001"/>
      <c r="Y335" s="4001"/>
      <c r="Z335" s="4001"/>
      <c r="AA335" s="4001"/>
      <c r="AB335" s="4001"/>
      <c r="AC335" s="4001"/>
      <c r="AD335" s="4001"/>
      <c r="AE335" s="4001"/>
      <c r="AF335" s="4001"/>
      <c r="AG335" s="4001"/>
      <c r="AH335" s="4001"/>
      <c r="AI335" s="4001"/>
      <c r="AJ335" s="4001"/>
      <c r="AK335" s="4001"/>
      <c r="AL335" s="5699" t="s">
        <v>
6826</v>
      </c>
      <c r="AM335" s="5699"/>
      <c r="AN335" s="5699"/>
      <c r="AO335" s="5699"/>
      <c r="AP335" s="5699"/>
      <c r="AQ335" s="5699"/>
      <c r="AR335" s="5699"/>
      <c r="AS335" s="5699"/>
      <c r="AT335" s="5699"/>
      <c r="AU335" s="5699"/>
      <c r="AV335" s="5699"/>
      <c r="AW335" s="4001"/>
      <c r="AX335" s="4001"/>
      <c r="AY335" s="4001"/>
      <c r="AZ335" s="4001"/>
      <c r="BA335" s="4005"/>
      <c r="BB335" s="4005"/>
      <c r="BC335" s="4001"/>
      <c r="BD335" s="4001"/>
      <c r="BE335" s="4001"/>
      <c r="BF335" s="4001"/>
      <c r="BG335" s="4001"/>
      <c r="BH335" s="4001"/>
      <c r="BI335" s="4001"/>
      <c r="BJ335" s="4001"/>
      <c r="BK335" s="4001"/>
      <c r="BL335" s="4001"/>
      <c r="BM335" s="4001"/>
      <c r="BN335" s="4001"/>
      <c r="BO335" s="4001"/>
      <c r="BP335" s="4001"/>
      <c r="BQ335" s="4001"/>
      <c r="BR335" s="4001"/>
      <c r="BS335" s="4001"/>
      <c r="BT335" s="4001"/>
      <c r="BU335" s="4001"/>
      <c r="BV335" s="4001"/>
      <c r="BW335" s="4001"/>
      <c r="BX335" s="4001"/>
      <c r="BY335" s="4001"/>
      <c r="BZ335" s="4001"/>
      <c r="CA335" s="4001"/>
      <c r="CB335" s="4001"/>
      <c r="CC335" s="4001"/>
      <c r="CD335" s="4001"/>
      <c r="CE335" s="4001"/>
      <c r="CF335" s="4001"/>
      <c r="CG335" s="4001"/>
      <c r="CH335" s="4001"/>
      <c r="CI335" s="4001"/>
      <c r="CJ335" s="4001"/>
      <c r="CK335" s="4001"/>
      <c r="CL335" s="4001"/>
      <c r="CM335" s="4001"/>
      <c r="CN335" s="4001"/>
      <c r="CO335" s="4001"/>
      <c r="CP335" s="4001"/>
      <c r="CQ335" s="4001"/>
      <c r="CR335" s="4001"/>
      <c r="CS335" s="4001"/>
      <c r="CT335" s="4001"/>
      <c r="CU335" s="4001"/>
      <c r="CV335" s="4001"/>
      <c r="CW335" s="4001"/>
      <c r="CX335" s="4001"/>
      <c r="CY335" s="4001"/>
      <c r="CZ335" s="4001"/>
      <c r="DA335" s="4001"/>
      <c r="DB335" s="4001"/>
      <c r="DC335" s="4001"/>
      <c r="DD335" s="4001"/>
      <c r="DE335" s="4001"/>
    </row>
    <row r="336" spans="1:142" ht="6.75" customHeight="1">
      <c r="A336" s="4001"/>
      <c r="B336" s="4001"/>
      <c r="C336" s="4001"/>
      <c r="D336" s="4001"/>
      <c r="E336" s="4001"/>
      <c r="F336" s="4001"/>
      <c r="G336" s="4001"/>
      <c r="H336" s="4005"/>
      <c r="I336" s="4001"/>
      <c r="J336" s="4001"/>
      <c r="K336" s="4001"/>
      <c r="L336" s="4001"/>
      <c r="M336" s="4001"/>
      <c r="N336" s="4001"/>
      <c r="O336" s="4001"/>
      <c r="P336" s="4001"/>
      <c r="Q336" s="4001"/>
      <c r="R336" s="4001"/>
      <c r="S336" s="4001"/>
      <c r="T336" s="4005"/>
      <c r="U336" s="4001"/>
      <c r="V336" s="4001"/>
      <c r="W336" s="4001"/>
      <c r="X336" s="4001"/>
      <c r="Y336" s="4001"/>
      <c r="Z336" s="4001"/>
      <c r="AA336" s="4001"/>
      <c r="AB336" s="4001"/>
      <c r="AC336" s="4001"/>
      <c r="AD336" s="4001"/>
      <c r="AE336" s="4001"/>
      <c r="AF336" s="4001"/>
      <c r="AG336" s="4001"/>
      <c r="AH336" s="4001"/>
      <c r="AI336" s="4001"/>
      <c r="AJ336" s="4001"/>
      <c r="AK336" s="4001"/>
      <c r="AL336" s="5699"/>
      <c r="AM336" s="5699"/>
      <c r="AN336" s="5699"/>
      <c r="AO336" s="5699"/>
      <c r="AP336" s="5699"/>
      <c r="AQ336" s="5699"/>
      <c r="AR336" s="5699"/>
      <c r="AS336" s="5699"/>
      <c r="AT336" s="5699"/>
      <c r="AU336" s="5699"/>
      <c r="AV336" s="5699"/>
      <c r="AW336" s="4001"/>
      <c r="AX336" s="4001"/>
      <c r="AY336" s="4001"/>
      <c r="AZ336" s="4001"/>
      <c r="BA336" s="4005"/>
      <c r="BB336" s="4005"/>
      <c r="BC336" s="4001"/>
      <c r="BD336" s="4001"/>
      <c r="BE336" s="4001"/>
      <c r="BF336" s="4001"/>
      <c r="BG336" s="4001"/>
      <c r="BH336" s="4001"/>
      <c r="BI336" s="4001"/>
      <c r="BJ336" s="4001"/>
      <c r="BK336" s="4001"/>
      <c r="BL336" s="4001"/>
      <c r="BM336" s="4001"/>
      <c r="BN336" s="4001"/>
      <c r="BO336" s="4001"/>
      <c r="BP336" s="4001"/>
      <c r="BQ336" s="4001"/>
      <c r="BR336" s="4001"/>
      <c r="BS336" s="4001"/>
      <c r="BT336" s="4001"/>
      <c r="BU336" s="4001"/>
      <c r="BV336" s="4001"/>
      <c r="BW336" s="4001"/>
      <c r="BX336" s="4001"/>
      <c r="BY336" s="4001"/>
      <c r="BZ336" s="4001"/>
      <c r="CA336" s="4001"/>
      <c r="CB336" s="4001"/>
      <c r="CC336" s="4001"/>
      <c r="CD336" s="4001"/>
      <c r="CE336" s="4001"/>
      <c r="CF336" s="4001"/>
      <c r="CG336" s="4001"/>
      <c r="CH336" s="4001"/>
      <c r="CI336" s="4001"/>
      <c r="CJ336" s="4001"/>
      <c r="CK336" s="4001"/>
      <c r="CL336" s="4001"/>
      <c r="CM336" s="4001"/>
      <c r="CN336" s="4001"/>
      <c r="CO336" s="4001"/>
      <c r="CP336" s="4001"/>
      <c r="CQ336" s="4001"/>
      <c r="CR336" s="4001"/>
      <c r="CS336" s="4001"/>
      <c r="CT336" s="4001"/>
      <c r="CU336" s="4001"/>
      <c r="CV336" s="4001"/>
      <c r="CW336" s="4001"/>
      <c r="CX336" s="4001"/>
      <c r="CY336" s="4001"/>
      <c r="CZ336" s="4001"/>
      <c r="DA336" s="4001"/>
      <c r="DB336" s="4001"/>
      <c r="DC336" s="4001"/>
      <c r="DD336" s="4001"/>
      <c r="DE336" s="4001"/>
    </row>
    <row r="337" spans="1:109" ht="6.75" customHeight="1">
      <c r="A337" s="4001"/>
      <c r="B337" s="3969"/>
      <c r="C337" s="3969"/>
      <c r="D337" s="3969"/>
      <c r="E337" s="3969"/>
      <c r="F337" s="3969"/>
      <c r="G337" s="3969"/>
      <c r="H337" s="3970"/>
      <c r="I337" s="3970"/>
      <c r="J337" s="3970"/>
      <c r="K337" s="3970"/>
      <c r="L337" s="3970"/>
      <c r="M337" s="3970"/>
      <c r="N337" s="3970"/>
      <c r="O337" s="3970"/>
      <c r="P337" s="3970"/>
      <c r="Q337" s="3970"/>
      <c r="R337" s="3970"/>
      <c r="S337" s="3970"/>
      <c r="T337" s="3970"/>
      <c r="U337" s="3970"/>
      <c r="V337" s="3970"/>
      <c r="W337" s="5701" t="s">
        <v>
6827</v>
      </c>
      <c r="X337" s="5701"/>
      <c r="Y337" s="5701"/>
      <c r="Z337" s="5701"/>
      <c r="AA337" s="5701"/>
      <c r="AB337" s="5701"/>
      <c r="AC337" s="5701"/>
      <c r="AD337" s="5701"/>
      <c r="AE337" s="5701"/>
      <c r="AF337" s="5701"/>
      <c r="AG337" s="4004"/>
      <c r="AH337" s="4004"/>
      <c r="AI337" s="4004"/>
      <c r="AJ337" s="4004"/>
      <c r="AK337" s="4004"/>
      <c r="AL337" s="4004"/>
      <c r="AM337" s="4001"/>
      <c r="AN337" s="5702" t="s">
        <v>
6828</v>
      </c>
      <c r="AO337" s="5702"/>
      <c r="AP337" s="5702"/>
      <c r="AQ337" s="5702"/>
      <c r="AR337" s="5702"/>
      <c r="AS337" s="5702"/>
      <c r="AT337" s="5702"/>
      <c r="AU337" s="5701"/>
      <c r="AV337" s="5701"/>
      <c r="AW337" s="4003"/>
      <c r="AX337" s="4003"/>
      <c r="AY337" s="4003"/>
      <c r="AZ337" s="4003"/>
      <c r="BA337" s="4003"/>
      <c r="BB337" s="4003"/>
      <c r="BC337" s="4001"/>
      <c r="BD337" s="5701" t="s">
        <v>
6829</v>
      </c>
      <c r="BE337" s="5701"/>
      <c r="BF337" s="5701"/>
      <c r="BG337" s="5701"/>
      <c r="BH337" s="5701"/>
      <c r="BI337" s="5701"/>
      <c r="BJ337" s="5701"/>
      <c r="BK337" s="5701"/>
      <c r="BL337" s="5701"/>
      <c r="BM337" s="5701"/>
      <c r="BN337" s="5701"/>
      <c r="BO337" s="5701"/>
      <c r="BP337" s="5701"/>
      <c r="BQ337" s="5701"/>
      <c r="BR337" s="5701"/>
      <c r="BS337" s="5701"/>
      <c r="BT337" s="5701"/>
      <c r="BU337" s="5701"/>
      <c r="BV337" s="5701"/>
      <c r="BW337" s="5701"/>
      <c r="BX337" s="5701"/>
      <c r="BY337" s="5701"/>
      <c r="BZ337" s="5701"/>
      <c r="CA337" s="5701"/>
      <c r="CB337" s="5701"/>
      <c r="CC337" s="5701"/>
      <c r="CD337" s="5701"/>
      <c r="CE337" s="5701"/>
      <c r="CF337" s="5701"/>
      <c r="CG337" s="5701"/>
      <c r="CH337" s="5701"/>
      <c r="CI337" s="5701"/>
      <c r="CJ337" s="5701"/>
      <c r="CK337" s="5701"/>
      <c r="CL337" s="5701"/>
      <c r="CM337" s="5701"/>
      <c r="CN337" s="5701"/>
      <c r="CO337" s="5701"/>
      <c r="CP337" s="5701"/>
      <c r="CQ337" s="5701"/>
      <c r="CR337" s="5701"/>
      <c r="CS337" s="5701"/>
      <c r="CT337" s="5701"/>
      <c r="CU337" s="5701"/>
      <c r="CV337" s="5701"/>
      <c r="CW337" s="5701"/>
      <c r="CX337" s="5701"/>
      <c r="CY337" s="5701"/>
      <c r="CZ337" s="5701"/>
      <c r="DA337" s="5701"/>
      <c r="DB337" s="5701"/>
      <c r="DC337" s="3969"/>
      <c r="DD337" s="3969"/>
      <c r="DE337" s="3969"/>
    </row>
    <row r="338" spans="1:109" ht="6.75" customHeight="1">
      <c r="A338" s="4001"/>
      <c r="B338" s="3969"/>
      <c r="C338" s="3969"/>
      <c r="D338" s="3969"/>
      <c r="E338" s="3969"/>
      <c r="F338" s="3969"/>
      <c r="G338" s="3969"/>
      <c r="H338" s="3969"/>
      <c r="I338" s="4001"/>
      <c r="J338" s="4001"/>
      <c r="K338" s="4001"/>
      <c r="L338" s="4001"/>
      <c r="M338" s="4001"/>
      <c r="N338" s="4001"/>
      <c r="O338" s="4001"/>
      <c r="P338" s="4001"/>
      <c r="Q338" s="4001"/>
      <c r="R338" s="4001"/>
      <c r="S338" s="4001"/>
      <c r="T338" s="4001"/>
      <c r="U338" s="4001"/>
      <c r="V338" s="4001"/>
      <c r="W338" s="5701"/>
      <c r="X338" s="5701"/>
      <c r="Y338" s="5701"/>
      <c r="Z338" s="5701"/>
      <c r="AA338" s="5701"/>
      <c r="AB338" s="5701"/>
      <c r="AC338" s="5701"/>
      <c r="AD338" s="5701"/>
      <c r="AE338" s="5701"/>
      <c r="AF338" s="5701"/>
      <c r="AG338" s="4001"/>
      <c r="AH338" s="4001"/>
      <c r="AI338" s="4001"/>
      <c r="AJ338" s="4001"/>
      <c r="AK338" s="4001"/>
      <c r="AL338" s="4001"/>
      <c r="AM338" s="4001"/>
      <c r="AN338" s="5702"/>
      <c r="AO338" s="5702"/>
      <c r="AP338" s="5702"/>
      <c r="AQ338" s="5702"/>
      <c r="AR338" s="5702"/>
      <c r="AS338" s="5702"/>
      <c r="AT338" s="5702"/>
      <c r="AU338" s="5701"/>
      <c r="AV338" s="5701"/>
      <c r="AW338" s="4001"/>
      <c r="AX338" s="4001"/>
      <c r="AY338" s="4001"/>
      <c r="AZ338" s="4001"/>
      <c r="BA338" s="4001"/>
      <c r="BB338" s="4001"/>
      <c r="BC338" s="4001"/>
      <c r="BD338" s="5701"/>
      <c r="BE338" s="5701"/>
      <c r="BF338" s="5701"/>
      <c r="BG338" s="5701"/>
      <c r="BH338" s="5701"/>
      <c r="BI338" s="5701"/>
      <c r="BJ338" s="5701"/>
      <c r="BK338" s="5701"/>
      <c r="BL338" s="5701"/>
      <c r="BM338" s="5701"/>
      <c r="BN338" s="5701"/>
      <c r="BO338" s="5701"/>
      <c r="BP338" s="5701"/>
      <c r="BQ338" s="5701"/>
      <c r="BR338" s="5701"/>
      <c r="BS338" s="5701"/>
      <c r="BT338" s="5701"/>
      <c r="BU338" s="5701"/>
      <c r="BV338" s="5701"/>
      <c r="BW338" s="5701"/>
      <c r="BX338" s="5701"/>
      <c r="BY338" s="5701"/>
      <c r="BZ338" s="5701"/>
      <c r="CA338" s="5701"/>
      <c r="CB338" s="5701"/>
      <c r="CC338" s="5701"/>
      <c r="CD338" s="5701"/>
      <c r="CE338" s="5701"/>
      <c r="CF338" s="5701"/>
      <c r="CG338" s="5701"/>
      <c r="CH338" s="5701"/>
      <c r="CI338" s="5701"/>
      <c r="CJ338" s="5701"/>
      <c r="CK338" s="5701"/>
      <c r="CL338" s="5701"/>
      <c r="CM338" s="5701"/>
      <c r="CN338" s="5701"/>
      <c r="CO338" s="5701"/>
      <c r="CP338" s="5701"/>
      <c r="CQ338" s="5701"/>
      <c r="CR338" s="5701"/>
      <c r="CS338" s="5701"/>
      <c r="CT338" s="5701"/>
      <c r="CU338" s="5701"/>
      <c r="CV338" s="5701"/>
      <c r="CW338" s="5701"/>
      <c r="CX338" s="5701"/>
      <c r="CY338" s="5701"/>
      <c r="CZ338" s="5701"/>
      <c r="DA338" s="5701"/>
      <c r="DB338" s="5701"/>
      <c r="DC338" s="3969"/>
      <c r="DD338" s="3969"/>
      <c r="DE338" s="3969"/>
    </row>
    <row r="339" spans="1:109" ht="6.75" customHeight="1">
      <c r="A339" s="4001"/>
      <c r="B339" s="4001"/>
      <c r="C339" s="4001"/>
      <c r="D339" s="4001"/>
      <c r="E339" s="4001"/>
      <c r="F339" s="4001"/>
      <c r="G339" s="3969"/>
      <c r="H339" s="3969"/>
      <c r="I339" s="3969"/>
      <c r="J339" s="3969"/>
      <c r="K339" s="3969"/>
      <c r="L339" s="3969"/>
      <c r="M339" s="3969"/>
      <c r="N339" s="3969"/>
      <c r="O339" s="3969"/>
      <c r="P339" s="3969"/>
      <c r="Q339" s="3969"/>
      <c r="R339" s="3969"/>
      <c r="S339" s="3969"/>
      <c r="T339" s="3969"/>
      <c r="U339" s="3969"/>
      <c r="V339" s="3969"/>
      <c r="W339" s="3969"/>
      <c r="X339" s="3969"/>
      <c r="Y339" s="4001"/>
      <c r="Z339" s="4001"/>
      <c r="AA339" s="4001"/>
      <c r="AB339" s="4001"/>
      <c r="AC339" s="4001"/>
      <c r="AD339" s="4001"/>
      <c r="AE339" s="4001"/>
      <c r="AF339" s="4001"/>
      <c r="AG339" s="4001"/>
      <c r="AH339" s="4001"/>
      <c r="AI339" s="4001"/>
      <c r="AJ339" s="4001"/>
      <c r="AK339" s="4001"/>
      <c r="AL339" s="4001"/>
      <c r="AM339" s="4001"/>
      <c r="AN339" s="4001"/>
      <c r="AO339" s="4001"/>
      <c r="AP339" s="4001"/>
      <c r="AQ339" s="4001"/>
      <c r="AR339" s="4001"/>
      <c r="AS339" s="4001"/>
      <c r="AT339" s="4001"/>
      <c r="AU339" s="4001"/>
      <c r="AV339" s="4001"/>
      <c r="AW339" s="4001"/>
      <c r="AX339" s="4001"/>
      <c r="AY339" s="4001"/>
      <c r="AZ339" s="4001"/>
      <c r="BA339" s="4001"/>
      <c r="BB339" s="4001"/>
      <c r="BC339" s="4001"/>
      <c r="BD339" s="4001"/>
      <c r="BE339" s="4001"/>
      <c r="BF339" s="4001"/>
      <c r="BG339" s="4001"/>
      <c r="BH339" s="4001"/>
      <c r="BI339" s="4001"/>
      <c r="BJ339" s="4001"/>
      <c r="BK339" s="4001"/>
      <c r="BL339" s="4001"/>
      <c r="BM339" s="4001"/>
      <c r="BN339" s="4001"/>
      <c r="BO339" s="4001"/>
      <c r="BP339" s="4001"/>
      <c r="BQ339" s="4001"/>
      <c r="BR339" s="4001"/>
      <c r="BS339" s="4001"/>
      <c r="BT339" s="4001"/>
      <c r="BU339" s="4001"/>
      <c r="BV339" s="4001"/>
      <c r="BW339" s="4001"/>
      <c r="BX339" s="4001"/>
      <c r="BY339" s="4001"/>
      <c r="BZ339" s="4001"/>
      <c r="CA339" s="4001"/>
      <c r="CB339" s="4001"/>
      <c r="CC339" s="4001"/>
      <c r="CD339" s="4001"/>
      <c r="CE339" s="4001"/>
      <c r="CF339" s="4001"/>
      <c r="CG339" s="4001"/>
      <c r="CH339" s="4001"/>
      <c r="CI339" s="4001"/>
      <c r="CJ339" s="4001"/>
      <c r="CK339" s="4001"/>
      <c r="CL339" s="4001"/>
      <c r="CM339" s="4001"/>
      <c r="CN339" s="4001"/>
      <c r="CO339" s="4001"/>
      <c r="CP339" s="4001"/>
      <c r="CQ339" s="4001"/>
      <c r="CR339" s="4001"/>
      <c r="CS339" s="4001"/>
      <c r="CT339" s="4001"/>
      <c r="CU339" s="4001"/>
      <c r="CV339" s="4001"/>
      <c r="CW339" s="4001"/>
      <c r="CX339" s="4001"/>
      <c r="CY339" s="4001"/>
      <c r="CZ339" s="4001"/>
      <c r="DA339" s="4001"/>
      <c r="DB339" s="4001"/>
      <c r="DC339" s="4001"/>
      <c r="DD339" s="4001"/>
      <c r="DE339" s="4001"/>
    </row>
    <row r="340" spans="1:109" ht="6.75" customHeight="1">
      <c r="A340" s="5711" t="s">
        <v>
6830</v>
      </c>
      <c r="B340" s="5711"/>
      <c r="C340" s="5711"/>
      <c r="D340" s="5711"/>
      <c r="E340" s="5711"/>
      <c r="F340" s="5711"/>
      <c r="G340" s="4001"/>
      <c r="H340" s="3969"/>
      <c r="I340" s="4001"/>
      <c r="J340" s="3969"/>
      <c r="K340" s="3969"/>
      <c r="L340" s="3969"/>
      <c r="M340" s="4001"/>
      <c r="N340" s="3969"/>
      <c r="O340" s="5699" t="s">
        <v>
6831</v>
      </c>
      <c r="P340" s="5699"/>
      <c r="Q340" s="5699"/>
      <c r="R340" s="5699"/>
      <c r="S340" s="5699"/>
      <c r="T340" s="5699"/>
      <c r="U340" s="5699"/>
      <c r="V340" s="5699"/>
      <c r="W340" s="5699"/>
      <c r="X340" s="5699"/>
      <c r="Y340" s="5699"/>
      <c r="Z340" s="5699"/>
      <c r="AA340" s="5699"/>
      <c r="AB340" s="5699"/>
      <c r="AC340" s="5699"/>
      <c r="AD340" s="5699"/>
      <c r="AE340" s="5699"/>
      <c r="AF340" s="4001"/>
      <c r="AG340" s="4001"/>
      <c r="AH340" s="4001"/>
      <c r="AI340" s="4001"/>
      <c r="AJ340" s="4001"/>
      <c r="AK340" s="4001"/>
      <c r="AL340" s="4001"/>
      <c r="AM340" s="4001"/>
      <c r="AN340" s="4001"/>
      <c r="AO340" s="4001"/>
      <c r="AP340" s="4001"/>
      <c r="AQ340" s="4001"/>
      <c r="AR340" s="4001"/>
      <c r="AS340" s="4001"/>
      <c r="AT340" s="4001"/>
      <c r="AU340" s="4001"/>
      <c r="AV340" s="4001"/>
      <c r="AW340" s="4001"/>
      <c r="AX340" s="4001"/>
      <c r="AY340" s="4001"/>
      <c r="AZ340" s="4001"/>
      <c r="BA340" s="4001"/>
      <c r="BB340" s="4001"/>
      <c r="BC340" s="4001"/>
      <c r="BD340" s="4001"/>
      <c r="BE340" s="4001"/>
      <c r="BF340" s="4001"/>
      <c r="BG340" s="4001"/>
      <c r="BH340" s="4001"/>
      <c r="BI340" s="4001"/>
      <c r="BJ340" s="4001"/>
      <c r="BK340" s="4001"/>
      <c r="BL340" s="4001"/>
      <c r="BM340" s="4001"/>
      <c r="BN340" s="4001"/>
      <c r="BO340" s="4001"/>
      <c r="BP340" s="4001"/>
      <c r="BQ340" s="4001"/>
      <c r="BR340" s="4001"/>
      <c r="BS340" s="4001"/>
      <c r="BT340" s="4001"/>
      <c r="BU340" s="4001"/>
      <c r="BV340" s="4001"/>
      <c r="BW340" s="4001"/>
      <c r="BX340" s="4001"/>
      <c r="BY340" s="4001"/>
      <c r="BZ340" s="4001"/>
      <c r="CA340" s="4001"/>
      <c r="CB340" s="4001"/>
      <c r="CC340" s="4001"/>
      <c r="CD340" s="4001"/>
      <c r="CE340" s="4001"/>
      <c r="CF340" s="4001"/>
      <c r="CG340" s="4001"/>
      <c r="CH340" s="4001"/>
      <c r="CI340" s="4001"/>
      <c r="CJ340" s="4001"/>
      <c r="CK340" s="4001"/>
      <c r="CL340" s="4001"/>
      <c r="CM340" s="4001"/>
      <c r="CN340" s="4001"/>
      <c r="CO340" s="4001"/>
      <c r="CP340" s="4001"/>
      <c r="CQ340" s="4001"/>
      <c r="CR340" s="4001"/>
      <c r="CS340" s="4001"/>
      <c r="CT340" s="4001"/>
      <c r="CU340" s="4001"/>
      <c r="CV340" s="4001"/>
      <c r="CW340" s="4001"/>
      <c r="CX340" s="4001"/>
      <c r="CY340" s="4001"/>
      <c r="CZ340" s="4001"/>
      <c r="DA340" s="4001"/>
      <c r="DB340" s="4001"/>
      <c r="DC340" s="4001"/>
      <c r="DD340" s="4001"/>
      <c r="DE340" s="4001"/>
    </row>
    <row r="341" spans="1:109" ht="6.75" customHeight="1">
      <c r="A341" s="5711"/>
      <c r="B341" s="5711"/>
      <c r="C341" s="5711"/>
      <c r="D341" s="5711"/>
      <c r="E341" s="5711"/>
      <c r="F341" s="5711"/>
      <c r="G341" s="4001"/>
      <c r="H341" s="4001"/>
      <c r="I341" s="3969"/>
      <c r="J341" s="3969"/>
      <c r="K341" s="3969"/>
      <c r="L341" s="3969"/>
      <c r="M341" s="3969"/>
      <c r="N341" s="3969"/>
      <c r="O341" s="5699"/>
      <c r="P341" s="5699"/>
      <c r="Q341" s="5699"/>
      <c r="R341" s="5699"/>
      <c r="S341" s="5699"/>
      <c r="T341" s="5699"/>
      <c r="U341" s="5699"/>
      <c r="V341" s="5699"/>
      <c r="W341" s="5699"/>
      <c r="X341" s="5699"/>
      <c r="Y341" s="5699"/>
      <c r="Z341" s="5699"/>
      <c r="AA341" s="5699"/>
      <c r="AB341" s="5699"/>
      <c r="AC341" s="5699"/>
      <c r="AD341" s="5699"/>
      <c r="AE341" s="5699"/>
      <c r="AF341" s="4001"/>
      <c r="AG341" s="4001"/>
      <c r="AH341" s="4001"/>
      <c r="AI341" s="4001"/>
      <c r="AJ341" s="4001"/>
      <c r="AK341" s="4001"/>
      <c r="AL341" s="4001"/>
      <c r="AM341" s="4001"/>
      <c r="AN341" s="4001"/>
      <c r="AO341" s="4001"/>
      <c r="AP341" s="4001"/>
      <c r="AQ341" s="4001"/>
      <c r="AR341" s="4001"/>
      <c r="AS341" s="4001"/>
      <c r="AT341" s="4001"/>
      <c r="AU341" s="4001"/>
      <c r="AV341" s="4001"/>
      <c r="AW341" s="4001"/>
      <c r="AX341" s="4001"/>
      <c r="AY341" s="4001"/>
      <c r="AZ341" s="4001"/>
      <c r="BA341" s="4001"/>
      <c r="BB341" s="4001"/>
      <c r="BC341" s="4001"/>
      <c r="BD341" s="4001"/>
      <c r="BE341" s="4001"/>
      <c r="BF341" s="4001"/>
      <c r="BG341" s="4001"/>
      <c r="BH341" s="4001"/>
      <c r="BI341" s="4001"/>
      <c r="BJ341" s="4001"/>
      <c r="BK341" s="4001"/>
      <c r="BL341" s="4001"/>
      <c r="BM341" s="4001"/>
      <c r="BN341" s="4001"/>
      <c r="BO341" s="4001"/>
      <c r="BP341" s="4001"/>
      <c r="BQ341" s="4001"/>
      <c r="BR341" s="4001"/>
      <c r="BS341" s="4001"/>
      <c r="BT341" s="4001"/>
      <c r="BU341" s="4001"/>
      <c r="BV341" s="4001"/>
      <c r="BW341" s="4001"/>
      <c r="BX341" s="4001"/>
      <c r="BY341" s="4001"/>
      <c r="BZ341" s="4001"/>
      <c r="CA341" s="4001"/>
      <c r="CB341" s="4001"/>
      <c r="CC341" s="4001"/>
      <c r="CD341" s="4001"/>
      <c r="CE341" s="4001"/>
      <c r="CF341" s="4001"/>
      <c r="CG341" s="4001"/>
      <c r="CH341" s="4001"/>
      <c r="CI341" s="4001"/>
      <c r="CJ341" s="4001"/>
      <c r="CK341" s="4001"/>
      <c r="CL341" s="4001"/>
      <c r="CM341" s="4001"/>
      <c r="CN341" s="4001"/>
      <c r="CO341" s="4001"/>
      <c r="CP341" s="4001"/>
      <c r="CQ341" s="4001"/>
      <c r="CR341" s="4001"/>
      <c r="CS341" s="4001"/>
      <c r="CT341" s="4001"/>
      <c r="CU341" s="4001"/>
      <c r="CV341" s="4001"/>
      <c r="CW341" s="4001"/>
      <c r="CX341" s="4001"/>
      <c r="CY341" s="4001"/>
      <c r="CZ341" s="4001"/>
      <c r="DA341" s="4001"/>
      <c r="DB341" s="4001"/>
      <c r="DC341" s="4001"/>
      <c r="DD341" s="4001"/>
      <c r="DE341" s="4001"/>
    </row>
    <row r="342" spans="1:109" ht="6.75" customHeight="1">
      <c r="A342" s="5711"/>
      <c r="B342" s="5711"/>
      <c r="C342" s="5711"/>
      <c r="D342" s="5711"/>
      <c r="E342" s="5711"/>
      <c r="F342" s="5711"/>
      <c r="G342" s="4001"/>
      <c r="H342" s="3969"/>
      <c r="I342" s="3969"/>
      <c r="J342" s="5701" t="s">
        <v>
6832</v>
      </c>
      <c r="K342" s="5701"/>
      <c r="L342" s="5701"/>
      <c r="M342" s="5701"/>
      <c r="N342" s="5701"/>
      <c r="O342" s="5701"/>
      <c r="P342" s="5701"/>
      <c r="Q342" s="4003"/>
      <c r="R342" s="4003"/>
      <c r="S342" s="4003"/>
      <c r="T342" s="4001"/>
      <c r="U342" s="4001"/>
      <c r="V342" s="4001"/>
      <c r="W342" s="5702" t="s">
        <v>
6833</v>
      </c>
      <c r="X342" s="5702"/>
      <c r="Y342" s="5702"/>
      <c r="Z342" s="5702"/>
      <c r="AA342" s="5702"/>
      <c r="AB342" s="5702"/>
      <c r="AC342" s="5702"/>
      <c r="AD342" s="5702"/>
      <c r="AE342" s="4001"/>
      <c r="AF342" s="4001"/>
      <c r="AG342" s="4003"/>
      <c r="AH342" s="4003"/>
      <c r="AI342" s="4003"/>
      <c r="AJ342" s="4003"/>
      <c r="AK342" s="4003"/>
      <c r="AL342" s="4003"/>
      <c r="AM342" s="4001"/>
      <c r="AN342" s="5699" t="s">
        <v>
6834</v>
      </c>
      <c r="AO342" s="5699"/>
      <c r="AP342" s="5699"/>
      <c r="AQ342" s="5699"/>
      <c r="AR342" s="5699"/>
      <c r="AS342" s="5699"/>
      <c r="AT342" s="5699"/>
      <c r="AU342" s="5699"/>
      <c r="AV342" s="5699"/>
      <c r="AW342" s="5699"/>
      <c r="AX342" s="4003"/>
      <c r="AY342" s="4003"/>
      <c r="AZ342" s="4005"/>
      <c r="BA342" s="4005"/>
      <c r="BB342" s="4005"/>
      <c r="BC342" s="4001"/>
      <c r="BD342" s="5699" t="s">
        <v>
6835</v>
      </c>
      <c r="BE342" s="5699"/>
      <c r="BF342" s="5699"/>
      <c r="BG342" s="5699"/>
      <c r="BH342" s="5699"/>
      <c r="BI342" s="5699"/>
      <c r="BJ342" s="5699"/>
      <c r="BK342" s="5699"/>
      <c r="BL342" s="5699"/>
      <c r="BM342" s="5699"/>
      <c r="BN342" s="5699"/>
      <c r="BO342" s="5699"/>
      <c r="BP342" s="5699"/>
      <c r="BQ342" s="5699"/>
      <c r="BR342" s="5699"/>
      <c r="BS342" s="5699"/>
      <c r="BT342" s="5699"/>
      <c r="BU342" s="5699"/>
      <c r="BV342" s="5699"/>
      <c r="BW342" s="5699"/>
      <c r="BX342" s="5699"/>
      <c r="BY342" s="5699"/>
      <c r="BZ342" s="5699"/>
      <c r="CA342" s="5699"/>
      <c r="CB342" s="5699"/>
      <c r="CC342" s="5699"/>
      <c r="CD342" s="5699"/>
      <c r="CE342" s="5699"/>
      <c r="CF342" s="5699"/>
      <c r="CG342" s="5699"/>
      <c r="CH342" s="5699"/>
      <c r="CI342" s="5699"/>
      <c r="CJ342" s="5699"/>
      <c r="CK342" s="5699"/>
      <c r="CL342" s="5699"/>
      <c r="CM342" s="5699"/>
      <c r="CN342" s="5699"/>
      <c r="CO342" s="5699"/>
      <c r="CP342" s="5699"/>
      <c r="CQ342" s="5699"/>
      <c r="CR342" s="5699"/>
      <c r="CS342" s="5699"/>
      <c r="CT342" s="5699"/>
      <c r="CU342" s="5699"/>
      <c r="CV342" s="5699"/>
      <c r="CW342" s="5699"/>
      <c r="CX342" s="5699"/>
      <c r="CY342" s="5699"/>
      <c r="CZ342" s="5699"/>
      <c r="DA342" s="5699"/>
      <c r="DB342" s="5699"/>
      <c r="DC342" s="5699"/>
      <c r="DD342" s="5699"/>
      <c r="DE342" s="5699"/>
    </row>
    <row r="343" spans="1:109" ht="6.75" customHeight="1">
      <c r="A343" s="5711"/>
      <c r="B343" s="5711"/>
      <c r="C343" s="5711"/>
      <c r="D343" s="5711"/>
      <c r="E343" s="5711"/>
      <c r="F343" s="5711"/>
      <c r="G343" s="4001"/>
      <c r="H343" s="4012"/>
      <c r="I343" s="3969"/>
      <c r="J343" s="5701"/>
      <c r="K343" s="5701"/>
      <c r="L343" s="5701"/>
      <c r="M343" s="5701"/>
      <c r="N343" s="5701"/>
      <c r="O343" s="5701"/>
      <c r="P343" s="5701"/>
      <c r="Q343" s="4001"/>
      <c r="R343" s="4001"/>
      <c r="S343" s="4001"/>
      <c r="T343" s="4008"/>
      <c r="U343" s="4010"/>
      <c r="V343" s="4001"/>
      <c r="W343" s="5702"/>
      <c r="X343" s="5702"/>
      <c r="Y343" s="5702"/>
      <c r="Z343" s="5702"/>
      <c r="AA343" s="5702"/>
      <c r="AB343" s="5702"/>
      <c r="AC343" s="5702"/>
      <c r="AD343" s="5702"/>
      <c r="AE343" s="4008"/>
      <c r="AF343" s="4008"/>
      <c r="AG343" s="4001"/>
      <c r="AH343" s="4001"/>
      <c r="AI343" s="4001"/>
      <c r="AJ343" s="4001"/>
      <c r="AK343" s="4010"/>
      <c r="AL343" s="4005"/>
      <c r="AM343" s="4001"/>
      <c r="AN343" s="5699"/>
      <c r="AO343" s="5699"/>
      <c r="AP343" s="5699"/>
      <c r="AQ343" s="5699"/>
      <c r="AR343" s="5699"/>
      <c r="AS343" s="5699"/>
      <c r="AT343" s="5699"/>
      <c r="AU343" s="5699"/>
      <c r="AV343" s="5699"/>
      <c r="AW343" s="5699"/>
      <c r="AX343" s="4001"/>
      <c r="AY343" s="4001"/>
      <c r="AZ343" s="4008"/>
      <c r="BA343" s="4008"/>
      <c r="BB343" s="4008"/>
      <c r="BC343" s="4001"/>
      <c r="BD343" s="5699"/>
      <c r="BE343" s="5699"/>
      <c r="BF343" s="5699"/>
      <c r="BG343" s="5699"/>
      <c r="BH343" s="5699"/>
      <c r="BI343" s="5699"/>
      <c r="BJ343" s="5699"/>
      <c r="BK343" s="5699"/>
      <c r="BL343" s="5699"/>
      <c r="BM343" s="5699"/>
      <c r="BN343" s="5699"/>
      <c r="BO343" s="5699"/>
      <c r="BP343" s="5699"/>
      <c r="BQ343" s="5699"/>
      <c r="BR343" s="5699"/>
      <c r="BS343" s="5699"/>
      <c r="BT343" s="5699"/>
      <c r="BU343" s="5699"/>
      <c r="BV343" s="5699"/>
      <c r="BW343" s="5699"/>
      <c r="BX343" s="5699"/>
      <c r="BY343" s="5699"/>
      <c r="BZ343" s="5699"/>
      <c r="CA343" s="5699"/>
      <c r="CB343" s="5699"/>
      <c r="CC343" s="5699"/>
      <c r="CD343" s="5699"/>
      <c r="CE343" s="5699"/>
      <c r="CF343" s="5699"/>
      <c r="CG343" s="5699"/>
      <c r="CH343" s="5699"/>
      <c r="CI343" s="5699"/>
      <c r="CJ343" s="5699"/>
      <c r="CK343" s="5699"/>
      <c r="CL343" s="5699"/>
      <c r="CM343" s="5699"/>
      <c r="CN343" s="5699"/>
      <c r="CO343" s="5699"/>
      <c r="CP343" s="5699"/>
      <c r="CQ343" s="5699"/>
      <c r="CR343" s="5699"/>
      <c r="CS343" s="5699"/>
      <c r="CT343" s="5699"/>
      <c r="CU343" s="5699"/>
      <c r="CV343" s="5699"/>
      <c r="CW343" s="5699"/>
      <c r="CX343" s="5699"/>
      <c r="CY343" s="5699"/>
      <c r="CZ343" s="5699"/>
      <c r="DA343" s="5699"/>
      <c r="DB343" s="5699"/>
      <c r="DC343" s="5699"/>
      <c r="DD343" s="5699"/>
      <c r="DE343" s="5699"/>
    </row>
    <row r="344" spans="1:109" ht="6.75" customHeight="1">
      <c r="A344" s="4001"/>
      <c r="B344" s="4037"/>
      <c r="C344" s="4038"/>
      <c r="D344" s="4038"/>
      <c r="E344" s="4038"/>
      <c r="F344" s="4038"/>
      <c r="G344" s="4038"/>
      <c r="H344" s="3970"/>
      <c r="I344" s="3969"/>
      <c r="J344" s="3969"/>
      <c r="K344" s="3969"/>
      <c r="L344" s="3969"/>
      <c r="M344" s="3969"/>
      <c r="N344" s="3969"/>
      <c r="O344" s="3969"/>
      <c r="P344" s="3969"/>
      <c r="Q344" s="4001"/>
      <c r="R344" s="4001"/>
      <c r="S344" s="4001"/>
      <c r="T344" s="4005"/>
      <c r="U344" s="4009"/>
      <c r="V344" s="4001"/>
      <c r="W344" s="3970"/>
      <c r="X344" s="3970"/>
      <c r="Y344" s="3970"/>
      <c r="Z344" s="3970"/>
      <c r="AA344" s="3970"/>
      <c r="AB344" s="3970"/>
      <c r="AC344" s="3970"/>
      <c r="AD344" s="3970"/>
      <c r="AE344" s="4005"/>
      <c r="AF344" s="4005"/>
      <c r="AG344" s="4001"/>
      <c r="AH344" s="4001"/>
      <c r="AI344" s="4001"/>
      <c r="AJ344" s="4001"/>
      <c r="AK344" s="4009"/>
      <c r="AL344" s="4005"/>
      <c r="AM344" s="4001"/>
      <c r="AN344" s="4013"/>
      <c r="AO344" s="4013"/>
      <c r="AP344" s="4013"/>
      <c r="AQ344" s="4013"/>
      <c r="AR344" s="4013"/>
      <c r="AS344" s="4013"/>
      <c r="AT344" s="4013"/>
      <c r="AU344" s="4013"/>
      <c r="AV344" s="4013"/>
      <c r="AW344" s="4013"/>
      <c r="AX344" s="4001"/>
      <c r="AY344" s="4001"/>
      <c r="AZ344" s="4005"/>
      <c r="BA344" s="4005"/>
      <c r="BB344" s="4005"/>
      <c r="BC344" s="4001"/>
      <c r="BD344" s="5699" t="s">
        <v>
6836</v>
      </c>
      <c r="BE344" s="5699"/>
      <c r="BF344" s="5699"/>
      <c r="BG344" s="5699"/>
      <c r="BH344" s="5699"/>
      <c r="BI344" s="5699"/>
      <c r="BJ344" s="5699"/>
      <c r="BK344" s="5699"/>
      <c r="BL344" s="5699"/>
      <c r="BM344" s="5699"/>
      <c r="BN344" s="5699"/>
      <c r="BO344" s="5699"/>
      <c r="BP344" s="5699"/>
      <c r="BQ344" s="5699"/>
      <c r="BR344" s="5699"/>
      <c r="BS344" s="5699"/>
      <c r="BT344" s="5699"/>
      <c r="BU344" s="5699"/>
      <c r="BV344" s="5699"/>
      <c r="BW344" s="5699"/>
      <c r="BX344" s="5699"/>
      <c r="BY344" s="5699"/>
      <c r="BZ344" s="5699"/>
      <c r="CA344" s="5699"/>
      <c r="CB344" s="5699"/>
      <c r="CC344" s="5699"/>
      <c r="CD344" s="5699"/>
      <c r="CE344" s="5699"/>
      <c r="CF344" s="5699"/>
      <c r="CG344" s="5699"/>
      <c r="CH344" s="5699"/>
      <c r="CI344" s="5699"/>
      <c r="CJ344" s="5699"/>
      <c r="CK344" s="5699"/>
      <c r="CL344" s="5699"/>
      <c r="CM344" s="5699"/>
      <c r="CN344" s="5699"/>
      <c r="CO344" s="5699"/>
      <c r="CP344" s="5699"/>
      <c r="CQ344" s="5699"/>
      <c r="CR344" s="5699"/>
      <c r="CS344" s="5699"/>
      <c r="CT344" s="5699"/>
      <c r="CU344" s="5699"/>
      <c r="CV344" s="5699"/>
      <c r="CW344" s="5699"/>
      <c r="CX344" s="5699"/>
      <c r="CY344" s="5699"/>
      <c r="CZ344" s="5699"/>
      <c r="DA344" s="5699"/>
      <c r="DB344" s="5699"/>
      <c r="DC344" s="5699"/>
      <c r="DD344" s="5699"/>
      <c r="DE344" s="5699"/>
    </row>
    <row r="345" spans="1:109" ht="6.75" customHeight="1">
      <c r="A345" s="4001"/>
      <c r="B345" s="4038"/>
      <c r="C345" s="4038"/>
      <c r="D345" s="4038"/>
      <c r="E345" s="4038"/>
      <c r="F345" s="4038"/>
      <c r="G345" s="4038"/>
      <c r="H345" s="3970"/>
      <c r="I345" s="3969"/>
      <c r="J345" s="3969"/>
      <c r="K345" s="3969"/>
      <c r="L345" s="3969"/>
      <c r="M345" s="3969"/>
      <c r="N345" s="3969"/>
      <c r="O345" s="3969"/>
      <c r="P345" s="3969"/>
      <c r="Q345" s="4001"/>
      <c r="R345" s="4001"/>
      <c r="S345" s="4001"/>
      <c r="T345" s="4005"/>
      <c r="U345" s="4009"/>
      <c r="V345" s="4001"/>
      <c r="W345" s="3970"/>
      <c r="X345" s="3970"/>
      <c r="Y345" s="3970"/>
      <c r="Z345" s="3970"/>
      <c r="AA345" s="3970"/>
      <c r="AB345" s="3970"/>
      <c r="AC345" s="3970"/>
      <c r="AD345" s="3970"/>
      <c r="AE345" s="4005"/>
      <c r="AF345" s="4005"/>
      <c r="AG345" s="4001"/>
      <c r="AH345" s="4001"/>
      <c r="AI345" s="4001"/>
      <c r="AJ345" s="4001"/>
      <c r="AK345" s="4009"/>
      <c r="AL345" s="4005"/>
      <c r="AM345" s="4001"/>
      <c r="AN345" s="4013"/>
      <c r="AO345" s="4013"/>
      <c r="AP345" s="4013"/>
      <c r="AQ345" s="4013"/>
      <c r="AR345" s="4013"/>
      <c r="AS345" s="4013"/>
      <c r="AT345" s="4013"/>
      <c r="AU345" s="4013"/>
      <c r="AV345" s="4013"/>
      <c r="AW345" s="4013"/>
      <c r="AX345" s="4001"/>
      <c r="AY345" s="4001"/>
      <c r="AZ345" s="4005"/>
      <c r="BA345" s="4005"/>
      <c r="BB345" s="4005"/>
      <c r="BC345" s="4001"/>
      <c r="BD345" s="5699"/>
      <c r="BE345" s="5699"/>
      <c r="BF345" s="5699"/>
      <c r="BG345" s="5699"/>
      <c r="BH345" s="5699"/>
      <c r="BI345" s="5699"/>
      <c r="BJ345" s="5699"/>
      <c r="BK345" s="5699"/>
      <c r="BL345" s="5699"/>
      <c r="BM345" s="5699"/>
      <c r="BN345" s="5699"/>
      <c r="BO345" s="5699"/>
      <c r="BP345" s="5699"/>
      <c r="BQ345" s="5699"/>
      <c r="BR345" s="5699"/>
      <c r="BS345" s="5699"/>
      <c r="BT345" s="5699"/>
      <c r="BU345" s="5699"/>
      <c r="BV345" s="5699"/>
      <c r="BW345" s="5699"/>
      <c r="BX345" s="5699"/>
      <c r="BY345" s="5699"/>
      <c r="BZ345" s="5699"/>
      <c r="CA345" s="5699"/>
      <c r="CB345" s="5699"/>
      <c r="CC345" s="5699"/>
      <c r="CD345" s="5699"/>
      <c r="CE345" s="5699"/>
      <c r="CF345" s="5699"/>
      <c r="CG345" s="5699"/>
      <c r="CH345" s="5699"/>
      <c r="CI345" s="5699"/>
      <c r="CJ345" s="5699"/>
      <c r="CK345" s="5699"/>
      <c r="CL345" s="5699"/>
      <c r="CM345" s="5699"/>
      <c r="CN345" s="5699"/>
      <c r="CO345" s="5699"/>
      <c r="CP345" s="5699"/>
      <c r="CQ345" s="5699"/>
      <c r="CR345" s="5699"/>
      <c r="CS345" s="5699"/>
      <c r="CT345" s="5699"/>
      <c r="CU345" s="5699"/>
      <c r="CV345" s="5699"/>
      <c r="CW345" s="5699"/>
      <c r="CX345" s="5699"/>
      <c r="CY345" s="5699"/>
      <c r="CZ345" s="5699"/>
      <c r="DA345" s="5699"/>
      <c r="DB345" s="5699"/>
      <c r="DC345" s="5699"/>
      <c r="DD345" s="5699"/>
      <c r="DE345" s="5699"/>
    </row>
    <row r="346" spans="1:109" ht="6.75" customHeight="1">
      <c r="A346" s="4001"/>
      <c r="B346" s="4001"/>
      <c r="C346" s="4001"/>
      <c r="D346" s="4001"/>
      <c r="E346" s="4001"/>
      <c r="F346" s="4001"/>
      <c r="G346" s="4001"/>
      <c r="H346" s="4001"/>
      <c r="I346" s="4001"/>
      <c r="J346" s="4001"/>
      <c r="K346" s="4001"/>
      <c r="L346" s="4001"/>
      <c r="M346" s="4001"/>
      <c r="N346" s="4001"/>
      <c r="O346" s="4001"/>
      <c r="P346" s="4001"/>
      <c r="Q346" s="4001"/>
      <c r="R346" s="4001"/>
      <c r="S346" s="4020"/>
      <c r="T346" s="4005"/>
      <c r="U346" s="4015"/>
      <c r="V346" s="4005"/>
      <c r="W346" s="5711" t="s">
        <v>
6837</v>
      </c>
      <c r="X346" s="5711"/>
      <c r="Y346" s="5711"/>
      <c r="Z346" s="5711"/>
      <c r="AA346" s="5711"/>
      <c r="AB346" s="5711"/>
      <c r="AC346" s="5711"/>
      <c r="AD346" s="5711"/>
      <c r="AE346" s="5711"/>
      <c r="AF346" s="5711"/>
      <c r="AG346" s="5711"/>
      <c r="AH346" s="5711"/>
      <c r="AI346" s="4001"/>
      <c r="AJ346" s="4001"/>
      <c r="AK346" s="4015"/>
      <c r="AL346" s="4003"/>
      <c r="AM346" s="4001"/>
      <c r="AN346" s="5700" t="s">
        <v>
6838</v>
      </c>
      <c r="AO346" s="5700"/>
      <c r="AP346" s="5700"/>
      <c r="AQ346" s="5700"/>
      <c r="AR346" s="5700"/>
      <c r="AS346" s="5700"/>
      <c r="AT346" s="5700"/>
      <c r="AU346" s="5700"/>
      <c r="AV346" s="5700"/>
      <c r="AW346" s="5700"/>
      <c r="AX346" s="5700"/>
      <c r="AY346" s="5700"/>
      <c r="AZ346" s="5700"/>
      <c r="BA346" s="5700"/>
      <c r="BB346" s="5700"/>
      <c r="BC346" s="4001"/>
      <c r="BD346" s="3969"/>
      <c r="BE346" s="3969"/>
      <c r="BF346" s="3969"/>
      <c r="BG346" s="3969"/>
      <c r="BH346" s="3969"/>
      <c r="BI346" s="3969"/>
      <c r="BJ346" s="3969"/>
      <c r="BK346" s="3969"/>
      <c r="BL346" s="3969"/>
      <c r="BM346" s="3969"/>
      <c r="BN346" s="3969"/>
      <c r="BO346" s="3969"/>
      <c r="BP346" s="3969"/>
      <c r="BQ346" s="3969"/>
      <c r="BR346" s="3969"/>
      <c r="BS346" s="3969"/>
      <c r="BT346" s="3969"/>
      <c r="BU346" s="3969"/>
      <c r="BV346" s="3969"/>
      <c r="BW346" s="3969"/>
      <c r="BX346" s="3969"/>
      <c r="BY346" s="3969"/>
      <c r="BZ346" s="3969"/>
      <c r="CA346" s="3969"/>
      <c r="CB346" s="3969"/>
      <c r="CC346" s="3969"/>
      <c r="CD346" s="3969"/>
      <c r="CE346" s="3969"/>
      <c r="CF346" s="3969"/>
      <c r="CG346" s="3969"/>
      <c r="CH346" s="3969"/>
      <c r="CI346" s="3969"/>
      <c r="CJ346" s="3969"/>
      <c r="CK346" s="3969"/>
      <c r="CL346" s="3969"/>
      <c r="CM346" s="3969"/>
      <c r="CN346" s="3969"/>
      <c r="CO346" s="3969"/>
      <c r="CP346" s="3969"/>
      <c r="CQ346" s="3969"/>
      <c r="CR346" s="3969"/>
      <c r="CS346" s="3969"/>
      <c r="CT346" s="3969"/>
      <c r="CU346" s="3969"/>
      <c r="CV346" s="3969"/>
      <c r="CW346" s="3969"/>
      <c r="CX346" s="3969"/>
      <c r="CY346" s="3969"/>
      <c r="CZ346" s="3969"/>
      <c r="DA346" s="3969"/>
      <c r="DB346" s="3969"/>
      <c r="DC346" s="3969"/>
      <c r="DD346" s="3969"/>
      <c r="DE346" s="3969"/>
    </row>
    <row r="347" spans="1:109" ht="6.75" customHeight="1">
      <c r="A347" s="4001"/>
      <c r="B347" s="4001"/>
      <c r="C347" s="4001"/>
      <c r="D347" s="4001"/>
      <c r="E347" s="4001"/>
      <c r="F347" s="4001"/>
      <c r="G347" s="4001"/>
      <c r="H347" s="4001"/>
      <c r="I347" s="4001"/>
      <c r="J347" s="4001"/>
      <c r="K347" s="4001"/>
      <c r="L347" s="4001"/>
      <c r="M347" s="4001"/>
      <c r="N347" s="4001"/>
      <c r="O347" s="4001"/>
      <c r="P347" s="4001"/>
      <c r="Q347" s="4001"/>
      <c r="R347" s="4001"/>
      <c r="S347" s="4020"/>
      <c r="T347" s="4005"/>
      <c r="U347" s="4005"/>
      <c r="V347" s="4005"/>
      <c r="W347" s="5711"/>
      <c r="X347" s="5711"/>
      <c r="Y347" s="5711"/>
      <c r="Z347" s="5711"/>
      <c r="AA347" s="5711"/>
      <c r="AB347" s="5711"/>
      <c r="AC347" s="5711"/>
      <c r="AD347" s="5711"/>
      <c r="AE347" s="5711"/>
      <c r="AF347" s="5711"/>
      <c r="AG347" s="5711"/>
      <c r="AH347" s="5711"/>
      <c r="AI347" s="4001"/>
      <c r="AJ347" s="4001"/>
      <c r="AK347" s="4009"/>
      <c r="AL347" s="4005"/>
      <c r="AM347" s="4001"/>
      <c r="AN347" s="5700"/>
      <c r="AO347" s="5700"/>
      <c r="AP347" s="5700"/>
      <c r="AQ347" s="5700"/>
      <c r="AR347" s="5700"/>
      <c r="AS347" s="5700"/>
      <c r="AT347" s="5700"/>
      <c r="AU347" s="5700"/>
      <c r="AV347" s="5700"/>
      <c r="AW347" s="5700"/>
      <c r="AX347" s="5700"/>
      <c r="AY347" s="5700"/>
      <c r="AZ347" s="5700"/>
      <c r="BA347" s="5700"/>
      <c r="BB347" s="5700"/>
      <c r="BC347" s="4001"/>
      <c r="BD347" s="3969"/>
      <c r="BE347" s="3969"/>
      <c r="BF347" s="3969"/>
      <c r="BG347" s="3969"/>
      <c r="BH347" s="3969"/>
      <c r="BI347" s="3969"/>
      <c r="BJ347" s="3969"/>
      <c r="BK347" s="3969"/>
      <c r="BL347" s="3969"/>
      <c r="BM347" s="3969"/>
      <c r="BN347" s="3969"/>
      <c r="BO347" s="3969"/>
      <c r="BP347" s="3969"/>
      <c r="BQ347" s="3969"/>
      <c r="BR347" s="3969"/>
      <c r="BS347" s="3969"/>
      <c r="BT347" s="3969"/>
      <c r="BU347" s="3969"/>
      <c r="BV347" s="3969"/>
      <c r="BW347" s="3969"/>
      <c r="BX347" s="3969"/>
      <c r="BY347" s="3969"/>
      <c r="BZ347" s="3969"/>
      <c r="CA347" s="3969"/>
      <c r="CB347" s="3969"/>
      <c r="CC347" s="3969"/>
      <c r="CD347" s="3969"/>
      <c r="CE347" s="3969"/>
      <c r="CF347" s="3969"/>
      <c r="CG347" s="3969"/>
      <c r="CH347" s="3969"/>
      <c r="CI347" s="3969"/>
      <c r="CJ347" s="3969"/>
      <c r="CK347" s="3969"/>
      <c r="CL347" s="3969"/>
      <c r="CM347" s="3969"/>
      <c r="CN347" s="3969"/>
      <c r="CO347" s="3969"/>
      <c r="CP347" s="3969"/>
      <c r="CQ347" s="3969"/>
      <c r="CR347" s="3969"/>
      <c r="CS347" s="3969"/>
      <c r="CT347" s="3969"/>
      <c r="CU347" s="3969"/>
      <c r="CV347" s="3969"/>
      <c r="CW347" s="3969"/>
      <c r="CX347" s="3969"/>
      <c r="CY347" s="3969"/>
      <c r="CZ347" s="3969"/>
      <c r="DA347" s="3969"/>
      <c r="DB347" s="3969"/>
      <c r="DC347" s="3969"/>
      <c r="DD347" s="3969"/>
      <c r="DE347" s="3969"/>
    </row>
    <row r="348" spans="1:109" ht="6.75" customHeight="1">
      <c r="A348" s="4001"/>
      <c r="B348" s="4001"/>
      <c r="C348" s="4001"/>
      <c r="D348" s="4001"/>
      <c r="E348" s="4001"/>
      <c r="F348" s="4001"/>
      <c r="G348" s="4001"/>
      <c r="H348" s="4001"/>
      <c r="I348" s="4001"/>
      <c r="J348" s="4001"/>
      <c r="K348" s="4001"/>
      <c r="L348" s="4001"/>
      <c r="M348" s="4001"/>
      <c r="N348" s="4001"/>
      <c r="O348" s="4001"/>
      <c r="P348" s="4001"/>
      <c r="Q348" s="4001"/>
      <c r="R348" s="4001"/>
      <c r="S348" s="4020"/>
      <c r="T348" s="4005"/>
      <c r="U348" s="4005"/>
      <c r="V348" s="4005"/>
      <c r="W348" s="5711"/>
      <c r="X348" s="5711"/>
      <c r="Y348" s="5711"/>
      <c r="Z348" s="5711"/>
      <c r="AA348" s="5711"/>
      <c r="AB348" s="5711"/>
      <c r="AC348" s="5711"/>
      <c r="AD348" s="5711"/>
      <c r="AE348" s="5711"/>
      <c r="AF348" s="5711"/>
      <c r="AG348" s="5711"/>
      <c r="AH348" s="5711"/>
      <c r="AI348" s="4001"/>
      <c r="AJ348" s="4001"/>
      <c r="AK348" s="4009"/>
      <c r="AL348" s="4005"/>
      <c r="AM348" s="4001"/>
      <c r="AN348" s="4079"/>
      <c r="AO348" s="4079"/>
      <c r="AP348" s="4079"/>
      <c r="AQ348" s="4079"/>
      <c r="AR348" s="4079"/>
      <c r="AS348" s="4079"/>
      <c r="AT348" s="4079"/>
      <c r="AU348" s="4079"/>
      <c r="AV348" s="4079"/>
      <c r="AW348" s="4079"/>
      <c r="AX348" s="4079"/>
      <c r="AY348" s="4079"/>
      <c r="AZ348" s="4079"/>
      <c r="BA348" s="4079"/>
      <c r="BB348" s="4079"/>
      <c r="BC348" s="4001"/>
      <c r="BD348" s="3969"/>
      <c r="BE348" s="3969"/>
      <c r="BF348" s="3969"/>
      <c r="BG348" s="3969"/>
      <c r="BH348" s="3969"/>
      <c r="BI348" s="3969"/>
      <c r="BJ348" s="3969"/>
      <c r="BK348" s="3969"/>
      <c r="BL348" s="3969"/>
      <c r="BM348" s="3969"/>
      <c r="BN348" s="3969"/>
      <c r="BO348" s="3969"/>
      <c r="BP348" s="3969"/>
      <c r="BQ348" s="3969"/>
      <c r="BR348" s="3969"/>
      <c r="BS348" s="3969"/>
      <c r="BT348" s="3969"/>
      <c r="BU348" s="3969"/>
      <c r="BV348" s="3969"/>
      <c r="BW348" s="3969"/>
      <c r="BX348" s="3969"/>
      <c r="BY348" s="3969"/>
      <c r="BZ348" s="3969"/>
      <c r="CA348" s="3969"/>
      <c r="CB348" s="3969"/>
      <c r="CC348" s="3969"/>
      <c r="CD348" s="3969"/>
      <c r="CE348" s="3969"/>
      <c r="CF348" s="3969"/>
      <c r="CG348" s="3969"/>
      <c r="CH348" s="3969"/>
      <c r="CI348" s="3969"/>
      <c r="CJ348" s="3969"/>
      <c r="CK348" s="3969"/>
      <c r="CL348" s="3969"/>
      <c r="CM348" s="3969"/>
      <c r="CN348" s="3969"/>
      <c r="CO348" s="3969"/>
      <c r="CP348" s="3969"/>
      <c r="CQ348" s="3969"/>
      <c r="CR348" s="3969"/>
      <c r="CS348" s="3969"/>
      <c r="CT348" s="3969"/>
      <c r="CU348" s="3969"/>
      <c r="CV348" s="3969"/>
      <c r="CW348" s="3969"/>
      <c r="CX348" s="3969"/>
      <c r="CY348" s="3969"/>
      <c r="CZ348" s="3969"/>
      <c r="DA348" s="3969"/>
      <c r="DB348" s="3969"/>
      <c r="DC348" s="3969"/>
      <c r="DD348" s="3969"/>
      <c r="DE348" s="3969"/>
    </row>
    <row r="349" spans="1:109" ht="6.75" customHeight="1">
      <c r="A349" s="4001"/>
      <c r="B349" s="4001"/>
      <c r="C349" s="4001"/>
      <c r="D349" s="4001"/>
      <c r="E349" s="4001"/>
      <c r="F349" s="4001"/>
      <c r="G349" s="4001"/>
      <c r="H349" s="4001"/>
      <c r="I349" s="4001"/>
      <c r="J349" s="4001"/>
      <c r="K349" s="4001"/>
      <c r="L349" s="4001"/>
      <c r="M349" s="4001"/>
      <c r="N349" s="4001"/>
      <c r="O349" s="4001"/>
      <c r="P349" s="4001"/>
      <c r="Q349" s="4001"/>
      <c r="R349" s="4001"/>
      <c r="S349" s="4020"/>
      <c r="T349" s="4005"/>
      <c r="U349" s="4005"/>
      <c r="V349" s="4005"/>
      <c r="W349" s="5711"/>
      <c r="X349" s="5711"/>
      <c r="Y349" s="5711"/>
      <c r="Z349" s="5711"/>
      <c r="AA349" s="5711"/>
      <c r="AB349" s="5711"/>
      <c r="AC349" s="5711"/>
      <c r="AD349" s="5711"/>
      <c r="AE349" s="5711"/>
      <c r="AF349" s="5711"/>
      <c r="AG349" s="5711"/>
      <c r="AH349" s="5711"/>
      <c r="AI349" s="4001"/>
      <c r="AJ349" s="4001"/>
      <c r="AK349" s="4015"/>
      <c r="AL349" s="4003"/>
      <c r="AM349" s="4001"/>
      <c r="AN349" s="5700" t="s">
        <v>
6839</v>
      </c>
      <c r="AO349" s="5700"/>
      <c r="AP349" s="5700"/>
      <c r="AQ349" s="5700"/>
      <c r="AR349" s="5700"/>
      <c r="AS349" s="5700"/>
      <c r="AT349" s="5700"/>
      <c r="AU349" s="5700"/>
      <c r="AV349" s="5700"/>
      <c r="AW349" s="5700"/>
      <c r="AX349" s="5700"/>
      <c r="AY349" s="5700"/>
      <c r="AZ349" s="5700"/>
      <c r="BA349" s="5700"/>
      <c r="BB349" s="5700"/>
      <c r="BC349" s="5700"/>
      <c r="BD349" s="5700"/>
      <c r="BE349" s="5700"/>
      <c r="BF349" s="5700"/>
      <c r="BG349" s="3969"/>
      <c r="BH349" s="3969"/>
      <c r="BI349" s="3969"/>
      <c r="BJ349" s="3969"/>
      <c r="BK349" s="3969"/>
      <c r="BL349" s="3969"/>
      <c r="BM349" s="3969"/>
      <c r="BN349" s="3969"/>
      <c r="BO349" s="3969"/>
      <c r="BP349" s="3969"/>
      <c r="BQ349" s="3969"/>
      <c r="BR349" s="3969"/>
      <c r="BS349" s="3969"/>
      <c r="BT349" s="3969"/>
      <c r="BU349" s="3969"/>
      <c r="BV349" s="3969"/>
      <c r="BW349" s="3969"/>
      <c r="BX349" s="3969"/>
      <c r="BY349" s="3969"/>
      <c r="BZ349" s="3969"/>
      <c r="CA349" s="3969"/>
      <c r="CB349" s="3969"/>
      <c r="CC349" s="3969"/>
      <c r="CD349" s="3969"/>
      <c r="CE349" s="3969"/>
      <c r="CF349" s="3969"/>
      <c r="CG349" s="3969"/>
      <c r="CH349" s="3969"/>
      <c r="CI349" s="3969"/>
      <c r="CJ349" s="3969"/>
      <c r="CK349" s="3969"/>
      <c r="CL349" s="3969"/>
      <c r="CM349" s="3969"/>
      <c r="CN349" s="3969"/>
      <c r="CO349" s="3969"/>
      <c r="CP349" s="3969"/>
      <c r="CQ349" s="3969"/>
      <c r="CR349" s="3969"/>
      <c r="CS349" s="3969"/>
      <c r="CT349" s="3969"/>
      <c r="CU349" s="3969"/>
      <c r="CV349" s="3969"/>
      <c r="CW349" s="3969"/>
      <c r="CX349" s="3969"/>
      <c r="CY349" s="3969"/>
      <c r="CZ349" s="3969"/>
      <c r="DA349" s="3969"/>
      <c r="DB349" s="3969"/>
      <c r="DC349" s="3969"/>
      <c r="DD349" s="3969"/>
      <c r="DE349" s="3969"/>
    </row>
    <row r="350" spans="1:109" ht="6.75" customHeight="1">
      <c r="A350" s="4001"/>
      <c r="B350" s="4001"/>
      <c r="C350" s="4001"/>
      <c r="D350" s="4001"/>
      <c r="E350" s="4001"/>
      <c r="F350" s="4001"/>
      <c r="G350" s="4001"/>
      <c r="H350" s="4001"/>
      <c r="I350" s="4001"/>
      <c r="J350" s="4001"/>
      <c r="K350" s="4001"/>
      <c r="L350" s="4001"/>
      <c r="M350" s="4001"/>
      <c r="N350" s="4001"/>
      <c r="O350" s="4001"/>
      <c r="P350" s="4001"/>
      <c r="Q350" s="4001"/>
      <c r="R350" s="4001"/>
      <c r="S350" s="4020"/>
      <c r="T350" s="4005"/>
      <c r="U350" s="4005"/>
      <c r="V350" s="4005"/>
      <c r="W350" s="4038"/>
      <c r="X350" s="4038"/>
      <c r="Y350" s="4038"/>
      <c r="Z350" s="4038"/>
      <c r="AA350" s="4038"/>
      <c r="AB350" s="4038"/>
      <c r="AC350" s="4038"/>
      <c r="AD350" s="4038"/>
      <c r="AE350" s="4038"/>
      <c r="AF350" s="4038"/>
      <c r="AG350" s="4038"/>
      <c r="AH350" s="4038"/>
      <c r="AI350" s="4001"/>
      <c r="AJ350" s="4001"/>
      <c r="AK350" s="4009"/>
      <c r="AL350" s="4005"/>
      <c r="AM350" s="4001"/>
      <c r="AN350" s="5700"/>
      <c r="AO350" s="5700"/>
      <c r="AP350" s="5700"/>
      <c r="AQ350" s="5700"/>
      <c r="AR350" s="5700"/>
      <c r="AS350" s="5700"/>
      <c r="AT350" s="5700"/>
      <c r="AU350" s="5700"/>
      <c r="AV350" s="5700"/>
      <c r="AW350" s="5700"/>
      <c r="AX350" s="5700"/>
      <c r="AY350" s="5700"/>
      <c r="AZ350" s="5700"/>
      <c r="BA350" s="5700"/>
      <c r="BB350" s="5700"/>
      <c r="BC350" s="5700"/>
      <c r="BD350" s="5700"/>
      <c r="BE350" s="5700"/>
      <c r="BF350" s="5700"/>
      <c r="BG350" s="3969"/>
      <c r="BH350" s="3969"/>
      <c r="BI350" s="3969"/>
      <c r="BJ350" s="3969"/>
      <c r="BK350" s="3969"/>
      <c r="BL350" s="3969"/>
      <c r="BM350" s="3969"/>
      <c r="BN350" s="3969"/>
      <c r="BO350" s="3969"/>
      <c r="BP350" s="3969"/>
      <c r="BQ350" s="3969"/>
      <c r="BR350" s="3969"/>
      <c r="BS350" s="3969"/>
      <c r="BT350" s="3969"/>
      <c r="BU350" s="3969"/>
      <c r="BV350" s="3969"/>
      <c r="BW350" s="3969"/>
      <c r="BX350" s="3969"/>
      <c r="BY350" s="3969"/>
      <c r="BZ350" s="3969"/>
      <c r="CA350" s="3969"/>
      <c r="CB350" s="3969"/>
      <c r="CC350" s="3969"/>
      <c r="CD350" s="3969"/>
      <c r="CE350" s="3969"/>
      <c r="CF350" s="3969"/>
      <c r="CG350" s="3969"/>
      <c r="CH350" s="3969"/>
      <c r="CI350" s="3969"/>
      <c r="CJ350" s="3969"/>
      <c r="CK350" s="3969"/>
      <c r="CL350" s="3969"/>
      <c r="CM350" s="3969"/>
      <c r="CN350" s="3969"/>
      <c r="CO350" s="3969"/>
      <c r="CP350" s="3969"/>
      <c r="CQ350" s="3969"/>
      <c r="CR350" s="3969"/>
      <c r="CS350" s="3969"/>
      <c r="CT350" s="3969"/>
      <c r="CU350" s="3969"/>
      <c r="CV350" s="3969"/>
      <c r="CW350" s="3969"/>
      <c r="CX350" s="3969"/>
      <c r="CY350" s="3969"/>
      <c r="CZ350" s="3969"/>
      <c r="DA350" s="3969"/>
      <c r="DB350" s="3969"/>
      <c r="DC350" s="3969"/>
      <c r="DD350" s="3969"/>
      <c r="DE350" s="3969"/>
    </row>
    <row r="351" spans="1:109" ht="6.75" customHeight="1">
      <c r="A351" s="4001"/>
      <c r="B351" s="4001"/>
      <c r="C351" s="4001"/>
      <c r="D351" s="4001"/>
      <c r="E351" s="4001"/>
      <c r="F351" s="4001"/>
      <c r="G351" s="4001"/>
      <c r="H351" s="4001"/>
      <c r="I351" s="4001"/>
      <c r="J351" s="4001"/>
      <c r="K351" s="4001"/>
      <c r="L351" s="4001"/>
      <c r="M351" s="4001"/>
      <c r="N351" s="4001"/>
      <c r="O351" s="4001"/>
      <c r="P351" s="4001"/>
      <c r="Q351" s="4001"/>
      <c r="R351" s="4001"/>
      <c r="S351" s="4020"/>
      <c r="T351" s="4005"/>
      <c r="U351" s="4005"/>
      <c r="V351" s="4005"/>
      <c r="W351" s="5732" t="s">
        <v>
6653</v>
      </c>
      <c r="X351" s="5732"/>
      <c r="Y351" s="5732"/>
      <c r="Z351" s="5732"/>
      <c r="AA351" s="5732"/>
      <c r="AB351" s="5732"/>
      <c r="AC351" s="5732"/>
      <c r="AD351" s="5732"/>
      <c r="AE351" s="5732"/>
      <c r="AF351" s="5732"/>
      <c r="AG351" s="5732"/>
      <c r="AH351" s="5732"/>
      <c r="AI351" s="4001"/>
      <c r="AJ351" s="4001"/>
      <c r="AK351" s="4009"/>
      <c r="AL351" s="4005"/>
      <c r="AM351" s="4001"/>
      <c r="AN351" s="4001"/>
      <c r="AO351" s="4001"/>
      <c r="AP351" s="4001"/>
      <c r="AQ351" s="4001"/>
      <c r="AR351" s="4001"/>
      <c r="AS351" s="4001"/>
      <c r="AT351" s="4001"/>
      <c r="AU351" s="4001"/>
      <c r="AV351" s="4001"/>
      <c r="AW351" s="4001"/>
      <c r="AX351" s="4001"/>
      <c r="AY351" s="4001"/>
      <c r="AZ351" s="4001"/>
      <c r="BA351" s="4001"/>
      <c r="BB351" s="4001"/>
      <c r="BC351" s="4001"/>
      <c r="BD351" s="4001"/>
      <c r="BE351" s="4001"/>
      <c r="BF351" s="4001"/>
      <c r="BG351" s="4001"/>
      <c r="BH351" s="4001"/>
      <c r="BI351" s="4001"/>
      <c r="BJ351" s="4001"/>
      <c r="BK351" s="4001"/>
      <c r="BL351" s="4001"/>
      <c r="BM351" s="4001"/>
      <c r="BN351" s="4001"/>
      <c r="BO351" s="4001"/>
      <c r="BP351" s="4001"/>
      <c r="BQ351" s="4001"/>
      <c r="BR351" s="4001"/>
      <c r="BS351" s="4001"/>
      <c r="BT351" s="4001"/>
      <c r="BU351" s="4001"/>
      <c r="BV351" s="4001"/>
      <c r="BW351" s="4001"/>
      <c r="BX351" s="4001"/>
      <c r="BY351" s="4001"/>
      <c r="BZ351" s="4001"/>
      <c r="CA351" s="4001"/>
      <c r="CB351" s="4001"/>
      <c r="CC351" s="4001"/>
      <c r="CD351" s="4001"/>
      <c r="CE351" s="4001"/>
      <c r="CF351" s="4001"/>
      <c r="CG351" s="4001"/>
      <c r="CH351" s="4001"/>
      <c r="CI351" s="4001"/>
      <c r="CJ351" s="4001"/>
      <c r="CK351" s="4001"/>
      <c r="CL351" s="4001"/>
      <c r="CM351" s="4001"/>
      <c r="CN351" s="4001"/>
      <c r="CO351" s="4001"/>
      <c r="CP351" s="4001"/>
      <c r="CQ351" s="4001"/>
      <c r="CR351" s="4001"/>
      <c r="CS351" s="4001"/>
      <c r="CT351" s="4001"/>
      <c r="CU351" s="4001"/>
      <c r="CV351" s="4001"/>
      <c r="CW351" s="4001"/>
      <c r="CX351" s="4001"/>
      <c r="CY351" s="4001"/>
      <c r="CZ351" s="4001"/>
      <c r="DA351" s="4001"/>
      <c r="DB351" s="4001"/>
      <c r="DC351" s="4001"/>
      <c r="DD351" s="4001"/>
      <c r="DE351" s="4001"/>
    </row>
    <row r="352" spans="1:109" ht="6.75" customHeight="1">
      <c r="A352" s="4001"/>
      <c r="B352" s="4001"/>
      <c r="C352" s="4001"/>
      <c r="D352" s="4001"/>
      <c r="E352" s="4001"/>
      <c r="F352" s="4001"/>
      <c r="G352" s="4001"/>
      <c r="H352" s="4001"/>
      <c r="I352" s="4001"/>
      <c r="J352" s="4001"/>
      <c r="K352" s="4001"/>
      <c r="L352" s="4001"/>
      <c r="M352" s="4001"/>
      <c r="N352" s="4001"/>
      <c r="O352" s="4001"/>
      <c r="P352" s="4001"/>
      <c r="Q352" s="4001"/>
      <c r="R352" s="4001"/>
      <c r="S352" s="4020"/>
      <c r="T352" s="4005"/>
      <c r="U352" s="4005"/>
      <c r="V352" s="4001"/>
      <c r="W352" s="5732"/>
      <c r="X352" s="5732"/>
      <c r="Y352" s="5732"/>
      <c r="Z352" s="5732"/>
      <c r="AA352" s="5732"/>
      <c r="AB352" s="5732"/>
      <c r="AC352" s="5732"/>
      <c r="AD352" s="5732"/>
      <c r="AE352" s="5732"/>
      <c r="AF352" s="5732"/>
      <c r="AG352" s="5732"/>
      <c r="AH352" s="5732"/>
      <c r="AI352" s="4001"/>
      <c r="AJ352" s="4001"/>
      <c r="AK352" s="4015"/>
      <c r="AL352" s="4003"/>
      <c r="AM352" s="4001"/>
      <c r="AN352" s="5701" t="s">
        <v>
6840</v>
      </c>
      <c r="AO352" s="5701"/>
      <c r="AP352" s="5701"/>
      <c r="AQ352" s="5701"/>
      <c r="AR352" s="5701"/>
      <c r="AS352" s="5701"/>
      <c r="AT352" s="5701"/>
      <c r="AU352" s="5703"/>
      <c r="AV352" s="5703"/>
      <c r="AW352" s="4001"/>
      <c r="AX352" s="4001"/>
      <c r="AY352" s="4001"/>
      <c r="AZ352" s="4001"/>
      <c r="BA352" s="4001"/>
      <c r="BB352" s="4001"/>
      <c r="BC352" s="4001"/>
      <c r="BD352" s="5701" t="s">
        <v>
6841</v>
      </c>
      <c r="BE352" s="5701"/>
      <c r="BF352" s="5701"/>
      <c r="BG352" s="5701"/>
      <c r="BH352" s="5701"/>
      <c r="BI352" s="5701"/>
      <c r="BJ352" s="5701"/>
      <c r="BK352" s="5701"/>
      <c r="BL352" s="5701"/>
      <c r="BM352" s="5701"/>
      <c r="BN352" s="5701"/>
      <c r="BO352" s="5701"/>
      <c r="BP352" s="5701"/>
      <c r="BQ352" s="5701"/>
      <c r="BR352" s="5701"/>
      <c r="BS352" s="5701"/>
      <c r="BT352" s="5701"/>
      <c r="BU352" s="5701"/>
      <c r="BV352" s="5701"/>
      <c r="BW352" s="5701"/>
      <c r="BX352" s="5701"/>
      <c r="BY352" s="5701"/>
      <c r="BZ352" s="5701"/>
      <c r="CA352" s="5701"/>
      <c r="CB352" s="5701"/>
      <c r="CC352" s="5701"/>
      <c r="CD352" s="5701"/>
      <c r="CE352" s="5701"/>
      <c r="CF352" s="5701"/>
      <c r="CG352" s="5701"/>
      <c r="CH352" s="5701"/>
      <c r="CI352" s="5701"/>
      <c r="CJ352" s="5701"/>
      <c r="CK352" s="5701"/>
      <c r="CL352" s="5701"/>
      <c r="CM352" s="5701"/>
      <c r="CN352" s="5701"/>
      <c r="CO352" s="5701"/>
      <c r="CP352" s="5701"/>
      <c r="CQ352" s="5701"/>
      <c r="CR352" s="5701"/>
      <c r="CS352" s="5701"/>
      <c r="CT352" s="5701"/>
      <c r="CU352" s="5701"/>
      <c r="CV352" s="5701"/>
      <c r="CW352" s="5701"/>
      <c r="CX352" s="5701"/>
      <c r="CY352" s="5701"/>
      <c r="CZ352" s="5701"/>
      <c r="DA352" s="5701"/>
      <c r="DB352" s="5701"/>
      <c r="DC352" s="3969"/>
      <c r="DD352" s="3969"/>
      <c r="DE352" s="3969"/>
    </row>
    <row r="353" spans="1:134" ht="6.75" customHeight="1">
      <c r="A353" s="4001"/>
      <c r="B353" s="4001"/>
      <c r="C353" s="4001"/>
      <c r="D353" s="4001"/>
      <c r="E353" s="4001"/>
      <c r="F353" s="4001"/>
      <c r="G353" s="4001"/>
      <c r="H353" s="4001"/>
      <c r="I353" s="4001"/>
      <c r="J353" s="4001"/>
      <c r="K353" s="4001"/>
      <c r="L353" s="4001"/>
      <c r="M353" s="4001"/>
      <c r="N353" s="4001"/>
      <c r="O353" s="4001"/>
      <c r="P353" s="4001"/>
      <c r="Q353" s="4001"/>
      <c r="R353" s="4001"/>
      <c r="S353" s="4020"/>
      <c r="T353" s="4005"/>
      <c r="U353" s="4005"/>
      <c r="V353" s="4001"/>
      <c r="W353" s="4001"/>
      <c r="X353" s="4001"/>
      <c r="Y353" s="4001"/>
      <c r="Z353" s="4001"/>
      <c r="AA353" s="4001"/>
      <c r="AB353" s="4001"/>
      <c r="AC353" s="4001"/>
      <c r="AD353" s="4001"/>
      <c r="AE353" s="4001"/>
      <c r="AF353" s="4001"/>
      <c r="AG353" s="4001"/>
      <c r="AH353" s="4001"/>
      <c r="AI353" s="4001"/>
      <c r="AJ353" s="4001"/>
      <c r="AK353" s="4010"/>
      <c r="AL353" s="4005"/>
      <c r="AM353" s="4001"/>
      <c r="AN353" s="5701"/>
      <c r="AO353" s="5701"/>
      <c r="AP353" s="5701"/>
      <c r="AQ353" s="5701"/>
      <c r="AR353" s="5701"/>
      <c r="AS353" s="5701"/>
      <c r="AT353" s="5701"/>
      <c r="AU353" s="5703"/>
      <c r="AV353" s="5703"/>
      <c r="AW353" s="4008"/>
      <c r="AX353" s="4008"/>
      <c r="AY353" s="4008"/>
      <c r="AZ353" s="4008"/>
      <c r="BA353" s="4008"/>
      <c r="BB353" s="4008"/>
      <c r="BC353" s="4001"/>
      <c r="BD353" s="5701"/>
      <c r="BE353" s="5701"/>
      <c r="BF353" s="5701"/>
      <c r="BG353" s="5701"/>
      <c r="BH353" s="5701"/>
      <c r="BI353" s="5701"/>
      <c r="BJ353" s="5701"/>
      <c r="BK353" s="5701"/>
      <c r="BL353" s="5701"/>
      <c r="BM353" s="5701"/>
      <c r="BN353" s="5701"/>
      <c r="BO353" s="5701"/>
      <c r="BP353" s="5701"/>
      <c r="BQ353" s="5701"/>
      <c r="BR353" s="5701"/>
      <c r="BS353" s="5701"/>
      <c r="BT353" s="5701"/>
      <c r="BU353" s="5701"/>
      <c r="BV353" s="5701"/>
      <c r="BW353" s="5701"/>
      <c r="BX353" s="5701"/>
      <c r="BY353" s="5701"/>
      <c r="BZ353" s="5701"/>
      <c r="CA353" s="5701"/>
      <c r="CB353" s="5701"/>
      <c r="CC353" s="5701"/>
      <c r="CD353" s="5701"/>
      <c r="CE353" s="5701"/>
      <c r="CF353" s="5701"/>
      <c r="CG353" s="5701"/>
      <c r="CH353" s="5701"/>
      <c r="CI353" s="5701"/>
      <c r="CJ353" s="5701"/>
      <c r="CK353" s="5701"/>
      <c r="CL353" s="5701"/>
      <c r="CM353" s="5701"/>
      <c r="CN353" s="5701"/>
      <c r="CO353" s="5701"/>
      <c r="CP353" s="5701"/>
      <c r="CQ353" s="5701"/>
      <c r="CR353" s="5701"/>
      <c r="CS353" s="5701"/>
      <c r="CT353" s="5701"/>
      <c r="CU353" s="5701"/>
      <c r="CV353" s="5701"/>
      <c r="CW353" s="5701"/>
      <c r="CX353" s="5701"/>
      <c r="CY353" s="5701"/>
      <c r="CZ353" s="5701"/>
      <c r="DA353" s="5701"/>
      <c r="DB353" s="5701"/>
      <c r="DC353" s="3969"/>
      <c r="DD353" s="3969"/>
      <c r="DE353" s="3969"/>
    </row>
    <row r="354" spans="1:134" ht="6.75" customHeight="1">
      <c r="A354" s="4001"/>
      <c r="B354" s="4001"/>
      <c r="C354" s="4001"/>
      <c r="D354" s="4001"/>
      <c r="E354" s="4001"/>
      <c r="F354" s="4001"/>
      <c r="G354" s="4001"/>
      <c r="H354" s="4001"/>
      <c r="I354" s="4001"/>
      <c r="J354" s="4001"/>
      <c r="K354" s="3969"/>
      <c r="L354" s="3969"/>
      <c r="M354" s="3969"/>
      <c r="N354" s="3969"/>
      <c r="O354" s="4001"/>
      <c r="P354" s="4001"/>
      <c r="Q354" s="4001"/>
      <c r="R354" s="4001"/>
      <c r="S354" s="4020"/>
      <c r="T354" s="4005"/>
      <c r="U354" s="4005"/>
      <c r="V354" s="4001"/>
      <c r="W354" s="4001"/>
      <c r="X354" s="4001"/>
      <c r="Y354" s="4001"/>
      <c r="Z354" s="4001"/>
      <c r="AA354" s="4001"/>
      <c r="AB354" s="4001"/>
      <c r="AC354" s="4001"/>
      <c r="AD354" s="4001"/>
      <c r="AE354" s="4001"/>
      <c r="AF354" s="4001"/>
      <c r="AG354" s="4001"/>
      <c r="AH354" s="4001"/>
      <c r="AI354" s="4001"/>
      <c r="AJ354" s="4001"/>
      <c r="AK354" s="4009"/>
      <c r="AL354" s="4005"/>
      <c r="AM354" s="4001"/>
      <c r="AN354" s="4001"/>
      <c r="AO354" s="4001"/>
      <c r="AP354" s="4001"/>
      <c r="AQ354" s="4001"/>
      <c r="AR354" s="4001"/>
      <c r="AS354" s="4001"/>
      <c r="AT354" s="4001"/>
      <c r="AU354" s="4001"/>
      <c r="AV354" s="4001"/>
      <c r="AW354" s="4001"/>
      <c r="AX354" s="4001"/>
      <c r="AY354" s="4001"/>
      <c r="AZ354" s="4001"/>
      <c r="BA354" s="4005"/>
      <c r="BB354" s="4005"/>
      <c r="BC354" s="4001"/>
      <c r="BD354" s="4001"/>
      <c r="BE354" s="4001"/>
      <c r="BF354" s="4001"/>
      <c r="BG354" s="4001"/>
      <c r="BH354" s="4001"/>
      <c r="BI354" s="4001"/>
      <c r="BJ354" s="4001"/>
      <c r="BK354" s="4001"/>
      <c r="BL354" s="4001"/>
      <c r="BM354" s="4001"/>
      <c r="BN354" s="4001"/>
      <c r="BO354" s="4001"/>
      <c r="BP354" s="4001"/>
      <c r="BQ354" s="4001"/>
      <c r="BR354" s="4001"/>
      <c r="BS354" s="4001"/>
      <c r="BT354" s="4001"/>
      <c r="BU354" s="4001"/>
      <c r="BV354" s="4001"/>
      <c r="BW354" s="4001"/>
      <c r="BX354" s="4001"/>
      <c r="BY354" s="4001"/>
      <c r="BZ354" s="4001"/>
      <c r="CA354" s="4001"/>
      <c r="CB354" s="4001"/>
      <c r="CC354" s="4001"/>
      <c r="CD354" s="4001"/>
      <c r="CE354" s="4001"/>
      <c r="CF354" s="4001"/>
      <c r="CG354" s="4001"/>
      <c r="CH354" s="4001"/>
      <c r="CI354" s="4001"/>
      <c r="CJ354" s="4001"/>
      <c r="CK354" s="4001"/>
      <c r="CL354" s="4001"/>
      <c r="CM354" s="4001"/>
      <c r="CN354" s="4001"/>
      <c r="CO354" s="4001"/>
      <c r="CP354" s="4001"/>
      <c r="CQ354" s="4001"/>
      <c r="CR354" s="4001"/>
      <c r="CS354" s="4001"/>
      <c r="CT354" s="4001"/>
      <c r="CU354" s="4001"/>
      <c r="CV354" s="4001"/>
      <c r="CW354" s="4001"/>
      <c r="CX354" s="4001"/>
      <c r="CY354" s="4001"/>
      <c r="CZ354" s="4001"/>
      <c r="DA354" s="4001"/>
      <c r="DB354" s="4001"/>
      <c r="DC354" s="4001"/>
      <c r="DD354" s="4001"/>
      <c r="DE354" s="4001"/>
    </row>
    <row r="355" spans="1:134" ht="6.75" customHeight="1">
      <c r="A355" s="4001"/>
      <c r="B355" s="4001"/>
      <c r="C355" s="4001"/>
      <c r="D355" s="4001"/>
      <c r="E355" s="4001"/>
      <c r="F355" s="4001"/>
      <c r="G355" s="4001"/>
      <c r="H355" s="3969"/>
      <c r="I355" s="3969"/>
      <c r="J355" s="3969"/>
      <c r="K355" s="3969"/>
      <c r="L355" s="3969"/>
      <c r="M355" s="3969"/>
      <c r="N355" s="3969"/>
      <c r="O355" s="4001"/>
      <c r="P355" s="4001"/>
      <c r="Q355" s="4001"/>
      <c r="R355" s="4001"/>
      <c r="S355" s="4020"/>
      <c r="T355" s="4005"/>
      <c r="U355" s="4005"/>
      <c r="V355" s="4001"/>
      <c r="W355" s="4001"/>
      <c r="X355" s="4001"/>
      <c r="Y355" s="4001"/>
      <c r="Z355" s="4001"/>
      <c r="AA355" s="4001"/>
      <c r="AB355" s="4001"/>
      <c r="AC355" s="4001"/>
      <c r="AD355" s="4001"/>
      <c r="AE355" s="4001"/>
      <c r="AF355" s="4001"/>
      <c r="AG355" s="4001"/>
      <c r="AH355" s="4001"/>
      <c r="AI355" s="4001"/>
      <c r="AJ355" s="4001"/>
      <c r="AK355" s="4015"/>
      <c r="AL355" s="4003"/>
      <c r="AM355" s="4001"/>
      <c r="AN355" s="5701" t="s">
        <v>
6842</v>
      </c>
      <c r="AO355" s="5701"/>
      <c r="AP355" s="5701"/>
      <c r="AQ355" s="5701"/>
      <c r="AR355" s="5701"/>
      <c r="AS355" s="5701"/>
      <c r="AT355" s="5701"/>
      <c r="AU355" s="5703"/>
      <c r="AV355" s="5703"/>
      <c r="AW355" s="4003"/>
      <c r="AX355" s="4003"/>
      <c r="AY355" s="4003"/>
      <c r="AZ355" s="4003"/>
      <c r="BA355" s="4003"/>
      <c r="BB355" s="4003"/>
      <c r="BC355" s="4001"/>
      <c r="BD355" s="5699" t="s">
        <v>
6843</v>
      </c>
      <c r="BE355" s="5699"/>
      <c r="BF355" s="5699"/>
      <c r="BG355" s="5699"/>
      <c r="BH355" s="5699"/>
      <c r="BI355" s="5699"/>
      <c r="BJ355" s="5699"/>
      <c r="BK355" s="5699"/>
      <c r="BL355" s="5699"/>
      <c r="BM355" s="5699"/>
      <c r="BN355" s="5699"/>
      <c r="BO355" s="5699"/>
      <c r="BP355" s="5699"/>
      <c r="BQ355" s="5699"/>
      <c r="BR355" s="5699"/>
      <c r="BS355" s="5699"/>
      <c r="BT355" s="5699"/>
      <c r="BU355" s="5699"/>
      <c r="BV355" s="5699"/>
      <c r="BW355" s="5699"/>
      <c r="BX355" s="5699"/>
      <c r="BY355" s="5699"/>
      <c r="BZ355" s="5699"/>
      <c r="CA355" s="5699"/>
      <c r="CB355" s="5699"/>
      <c r="CC355" s="5699"/>
      <c r="CD355" s="5699"/>
      <c r="CE355" s="5699"/>
      <c r="CF355" s="5699"/>
      <c r="CG355" s="5699"/>
      <c r="CH355" s="5699"/>
      <c r="CI355" s="5699"/>
      <c r="CJ355" s="5699"/>
      <c r="CK355" s="5699"/>
      <c r="CL355" s="5699"/>
      <c r="CM355" s="5699"/>
      <c r="CN355" s="5699"/>
      <c r="CO355" s="5699"/>
      <c r="CP355" s="5699"/>
      <c r="CQ355" s="5699"/>
      <c r="CR355" s="5699"/>
      <c r="CS355" s="5699"/>
      <c r="CT355" s="5699"/>
      <c r="CU355" s="5699"/>
      <c r="CV355" s="5699"/>
      <c r="CW355" s="5699"/>
      <c r="CX355" s="5699"/>
      <c r="CY355" s="5699"/>
      <c r="CZ355" s="5699"/>
      <c r="DA355" s="5699"/>
      <c r="DB355" s="5699"/>
      <c r="DC355" s="5699"/>
      <c r="DD355" s="5699"/>
      <c r="DE355" s="3969"/>
    </row>
    <row r="356" spans="1:134" ht="6.75" customHeight="1">
      <c r="A356" s="4001"/>
      <c r="B356" s="4001"/>
      <c r="C356" s="4001"/>
      <c r="D356" s="4001"/>
      <c r="E356" s="4001"/>
      <c r="F356" s="4001"/>
      <c r="G356" s="4001"/>
      <c r="H356" s="4001"/>
      <c r="I356" s="4001"/>
      <c r="J356" s="4001"/>
      <c r="K356" s="4001"/>
      <c r="L356" s="4001"/>
      <c r="M356" s="4001"/>
      <c r="N356" s="4001"/>
      <c r="O356" s="4001"/>
      <c r="P356" s="4001"/>
      <c r="Q356" s="4001"/>
      <c r="R356" s="4001"/>
      <c r="S356" s="4020"/>
      <c r="T356" s="4005"/>
      <c r="U356" s="4005"/>
      <c r="V356" s="4001"/>
      <c r="W356" s="4001"/>
      <c r="X356" s="4001"/>
      <c r="Y356" s="4001"/>
      <c r="Z356" s="4001"/>
      <c r="AA356" s="4001"/>
      <c r="AB356" s="4001"/>
      <c r="AC356" s="4001"/>
      <c r="AD356" s="4001"/>
      <c r="AE356" s="4001"/>
      <c r="AF356" s="4001"/>
      <c r="AG356" s="4001"/>
      <c r="AH356" s="4001"/>
      <c r="AI356" s="4001"/>
      <c r="AJ356" s="4001"/>
      <c r="AK356" s="4010"/>
      <c r="AL356" s="4005"/>
      <c r="AM356" s="4001"/>
      <c r="AN356" s="5701"/>
      <c r="AO356" s="5701"/>
      <c r="AP356" s="5701"/>
      <c r="AQ356" s="5701"/>
      <c r="AR356" s="5701"/>
      <c r="AS356" s="5701"/>
      <c r="AT356" s="5701"/>
      <c r="AU356" s="5703"/>
      <c r="AV356" s="5703"/>
      <c r="AW356" s="4001"/>
      <c r="AX356" s="4001"/>
      <c r="AY356" s="4001"/>
      <c r="AZ356" s="4001"/>
      <c r="BA356" s="4001"/>
      <c r="BB356" s="4001"/>
      <c r="BC356" s="4001"/>
      <c r="BD356" s="5699"/>
      <c r="BE356" s="5699"/>
      <c r="BF356" s="5699"/>
      <c r="BG356" s="5699"/>
      <c r="BH356" s="5699"/>
      <c r="BI356" s="5699"/>
      <c r="BJ356" s="5699"/>
      <c r="BK356" s="5699"/>
      <c r="BL356" s="5699"/>
      <c r="BM356" s="5699"/>
      <c r="BN356" s="5699"/>
      <c r="BO356" s="5699"/>
      <c r="BP356" s="5699"/>
      <c r="BQ356" s="5699"/>
      <c r="BR356" s="5699"/>
      <c r="BS356" s="5699"/>
      <c r="BT356" s="5699"/>
      <c r="BU356" s="5699"/>
      <c r="BV356" s="5699"/>
      <c r="BW356" s="5699"/>
      <c r="BX356" s="5699"/>
      <c r="BY356" s="5699"/>
      <c r="BZ356" s="5699"/>
      <c r="CA356" s="5699"/>
      <c r="CB356" s="5699"/>
      <c r="CC356" s="5699"/>
      <c r="CD356" s="5699"/>
      <c r="CE356" s="5699"/>
      <c r="CF356" s="5699"/>
      <c r="CG356" s="5699"/>
      <c r="CH356" s="5699"/>
      <c r="CI356" s="5699"/>
      <c r="CJ356" s="5699"/>
      <c r="CK356" s="5699"/>
      <c r="CL356" s="5699"/>
      <c r="CM356" s="5699"/>
      <c r="CN356" s="5699"/>
      <c r="CO356" s="5699"/>
      <c r="CP356" s="5699"/>
      <c r="CQ356" s="5699"/>
      <c r="CR356" s="5699"/>
      <c r="CS356" s="5699"/>
      <c r="CT356" s="5699"/>
      <c r="CU356" s="5699"/>
      <c r="CV356" s="5699"/>
      <c r="CW356" s="5699"/>
      <c r="CX356" s="5699"/>
      <c r="CY356" s="5699"/>
      <c r="CZ356" s="5699"/>
      <c r="DA356" s="5699"/>
      <c r="DB356" s="5699"/>
      <c r="DC356" s="5699"/>
      <c r="DD356" s="5699"/>
      <c r="DE356" s="3969"/>
      <c r="DF356" s="3385"/>
      <c r="DG356" s="3385"/>
      <c r="DH356" s="3385"/>
      <c r="DI356" s="3385"/>
      <c r="DJ356" s="3385"/>
      <c r="DK356" s="3385"/>
      <c r="DL356" s="3385"/>
      <c r="DM356" s="3385"/>
      <c r="DN356" s="3385"/>
      <c r="DO356" s="3385"/>
      <c r="DP356" s="3385"/>
      <c r="DQ356" s="3385"/>
      <c r="DR356" s="3385"/>
      <c r="DS356" s="3385"/>
      <c r="DT356" s="3385"/>
      <c r="DU356" s="3385"/>
      <c r="DV356" s="3385"/>
      <c r="DW356" s="3385"/>
      <c r="DX356" s="3385"/>
      <c r="DY356" s="3385"/>
      <c r="DZ356" s="3385"/>
      <c r="EA356" s="3385"/>
      <c r="EB356" s="3385"/>
      <c r="EC356" s="3385"/>
      <c r="ED356" s="3385"/>
    </row>
    <row r="357" spans="1:134" ht="6.75" customHeight="1">
      <c r="A357" s="4001"/>
      <c r="B357" s="4001"/>
      <c r="C357" s="4001"/>
      <c r="D357" s="4001"/>
      <c r="E357" s="4001"/>
      <c r="F357" s="4001"/>
      <c r="G357" s="4001"/>
      <c r="H357" s="4001"/>
      <c r="I357" s="4001"/>
      <c r="J357" s="4001"/>
      <c r="K357" s="4001"/>
      <c r="L357" s="4001"/>
      <c r="M357" s="4001"/>
      <c r="N357" s="4001"/>
      <c r="O357" s="4001"/>
      <c r="P357" s="4001"/>
      <c r="Q357" s="4001"/>
      <c r="R357" s="4001"/>
      <c r="S357" s="4020"/>
      <c r="T357" s="4005"/>
      <c r="U357" s="4005"/>
      <c r="V357" s="4001"/>
      <c r="W357" s="4001"/>
      <c r="X357" s="4001"/>
      <c r="Y357" s="4001"/>
      <c r="Z357" s="4001"/>
      <c r="AA357" s="4001"/>
      <c r="AB357" s="4001"/>
      <c r="AC357" s="4001"/>
      <c r="AD357" s="4001"/>
      <c r="AE357" s="4001"/>
      <c r="AF357" s="4001"/>
      <c r="AG357" s="4001"/>
      <c r="AH357" s="4001"/>
      <c r="AI357" s="4001"/>
      <c r="AJ357" s="4001"/>
      <c r="AK357" s="4009"/>
      <c r="AL357" s="4005"/>
      <c r="AM357" s="4005"/>
      <c r="AN357" s="3970"/>
      <c r="AO357" s="3970"/>
      <c r="AP357" s="3970"/>
      <c r="AQ357" s="3970"/>
      <c r="AR357" s="3970"/>
      <c r="AS357" s="3970"/>
      <c r="AT357" s="3970"/>
      <c r="AU357" s="3970"/>
      <c r="AV357" s="3970"/>
      <c r="AW357" s="3970"/>
      <c r="AX357" s="3970"/>
      <c r="AY357" s="3969"/>
      <c r="AZ357" s="3969"/>
      <c r="BA357" s="4005"/>
      <c r="BB357" s="4005"/>
      <c r="BC357" s="4005"/>
      <c r="BD357" s="5701" t="s">
        <v>
6844</v>
      </c>
      <c r="BE357" s="5701"/>
      <c r="BF357" s="5701"/>
      <c r="BG357" s="5701"/>
      <c r="BH357" s="5701"/>
      <c r="BI357" s="5701"/>
      <c r="BJ357" s="5701"/>
      <c r="BK357" s="5701"/>
      <c r="BL357" s="5701"/>
      <c r="BM357" s="5701"/>
      <c r="BN357" s="5701"/>
      <c r="BO357" s="5701"/>
      <c r="BP357" s="5701"/>
      <c r="BQ357" s="5701"/>
      <c r="BR357" s="5701"/>
      <c r="BS357" s="5701"/>
      <c r="BT357" s="5701"/>
      <c r="BU357" s="5701"/>
      <c r="BV357" s="5701"/>
      <c r="BW357" s="5701"/>
      <c r="BX357" s="5701"/>
      <c r="BY357" s="5701"/>
      <c r="BZ357" s="5701"/>
      <c r="CA357" s="5701"/>
      <c r="CB357" s="5701"/>
      <c r="CC357" s="5701"/>
      <c r="CD357" s="5701"/>
      <c r="CE357" s="5701"/>
      <c r="CF357" s="5701"/>
      <c r="CG357" s="5701"/>
      <c r="CH357" s="5701"/>
      <c r="CI357" s="5701"/>
      <c r="CJ357" s="5701"/>
      <c r="CK357" s="5701"/>
      <c r="CL357" s="5701"/>
      <c r="CM357" s="5701"/>
      <c r="CN357" s="5701"/>
      <c r="CO357" s="5701"/>
      <c r="CP357" s="5701"/>
      <c r="CQ357" s="5701"/>
      <c r="CR357" s="5701"/>
      <c r="CS357" s="5701"/>
      <c r="CT357" s="5701"/>
      <c r="CU357" s="5701"/>
      <c r="CV357" s="5701"/>
      <c r="CW357" s="5701"/>
      <c r="CX357" s="5701"/>
      <c r="CY357" s="5701"/>
      <c r="CZ357" s="5701"/>
      <c r="DA357" s="5701"/>
      <c r="DB357" s="5701"/>
      <c r="DC357" s="3969"/>
      <c r="DD357" s="3969"/>
      <c r="DE357" s="3969"/>
      <c r="DF357" s="3385"/>
      <c r="DG357" s="3385"/>
      <c r="DH357" s="3385"/>
      <c r="DI357" s="3385"/>
      <c r="DJ357" s="3385"/>
      <c r="DK357" s="3385"/>
      <c r="DL357" s="3385"/>
      <c r="DM357" s="3385"/>
      <c r="DN357" s="3385"/>
      <c r="DO357" s="3385"/>
      <c r="DP357" s="3385"/>
      <c r="DQ357" s="3385"/>
      <c r="DR357" s="3385"/>
      <c r="DS357" s="3385"/>
      <c r="DT357" s="3385"/>
      <c r="DU357" s="3385"/>
      <c r="DV357" s="3385"/>
      <c r="DW357" s="3385"/>
      <c r="DX357" s="3385"/>
      <c r="DY357" s="3385"/>
      <c r="DZ357" s="3385"/>
      <c r="EA357" s="3385"/>
      <c r="EB357" s="3385"/>
      <c r="EC357" s="3385"/>
      <c r="ED357" s="3385"/>
    </row>
    <row r="358" spans="1:134" ht="6.75" customHeight="1">
      <c r="A358" s="4001"/>
      <c r="B358" s="4001"/>
      <c r="C358" s="4001"/>
      <c r="D358" s="4001"/>
      <c r="E358" s="4001"/>
      <c r="F358" s="4001"/>
      <c r="G358" s="4001"/>
      <c r="H358" s="4001"/>
      <c r="I358" s="4001"/>
      <c r="J358" s="4001"/>
      <c r="K358" s="4001"/>
      <c r="L358" s="4001"/>
      <c r="M358" s="4001"/>
      <c r="N358" s="4001"/>
      <c r="O358" s="4001"/>
      <c r="P358" s="4001"/>
      <c r="Q358" s="4001"/>
      <c r="R358" s="4001"/>
      <c r="S358" s="4020"/>
      <c r="T358" s="4005"/>
      <c r="U358" s="4005"/>
      <c r="V358" s="4001"/>
      <c r="W358" s="4001"/>
      <c r="X358" s="4001"/>
      <c r="Y358" s="4001"/>
      <c r="Z358" s="4001"/>
      <c r="AA358" s="4001"/>
      <c r="AB358" s="4001"/>
      <c r="AC358" s="4001"/>
      <c r="AD358" s="4001"/>
      <c r="AE358" s="4001"/>
      <c r="AF358" s="4001"/>
      <c r="AG358" s="4001"/>
      <c r="AH358" s="4001"/>
      <c r="AI358" s="4001"/>
      <c r="AJ358" s="4036"/>
      <c r="AK358" s="4009"/>
      <c r="AL358" s="4005"/>
      <c r="AM358" s="4005"/>
      <c r="AN358" s="3970"/>
      <c r="AO358" s="3970"/>
      <c r="AP358" s="3970"/>
      <c r="AQ358" s="3970"/>
      <c r="AR358" s="3970"/>
      <c r="AS358" s="3970"/>
      <c r="AT358" s="3970"/>
      <c r="AU358" s="3970"/>
      <c r="AV358" s="3970"/>
      <c r="AW358" s="3970"/>
      <c r="AX358" s="3970"/>
      <c r="AY358" s="3969"/>
      <c r="AZ358" s="3969"/>
      <c r="BA358" s="4005"/>
      <c r="BB358" s="4005"/>
      <c r="BC358" s="4005"/>
      <c r="BD358" s="5701"/>
      <c r="BE358" s="5701"/>
      <c r="BF358" s="5701"/>
      <c r="BG358" s="5701"/>
      <c r="BH358" s="5701"/>
      <c r="BI358" s="5701"/>
      <c r="BJ358" s="5701"/>
      <c r="BK358" s="5701"/>
      <c r="BL358" s="5701"/>
      <c r="BM358" s="5701"/>
      <c r="BN358" s="5701"/>
      <c r="BO358" s="5701"/>
      <c r="BP358" s="5701"/>
      <c r="BQ358" s="5701"/>
      <c r="BR358" s="5701"/>
      <c r="BS358" s="5701"/>
      <c r="BT358" s="5701"/>
      <c r="BU358" s="5701"/>
      <c r="BV358" s="5701"/>
      <c r="BW358" s="5701"/>
      <c r="BX358" s="5701"/>
      <c r="BY358" s="5701"/>
      <c r="BZ358" s="5701"/>
      <c r="CA358" s="5701"/>
      <c r="CB358" s="5701"/>
      <c r="CC358" s="5701"/>
      <c r="CD358" s="5701"/>
      <c r="CE358" s="5701"/>
      <c r="CF358" s="5701"/>
      <c r="CG358" s="5701"/>
      <c r="CH358" s="5701"/>
      <c r="CI358" s="5701"/>
      <c r="CJ358" s="5701"/>
      <c r="CK358" s="5701"/>
      <c r="CL358" s="5701"/>
      <c r="CM358" s="5701"/>
      <c r="CN358" s="5701"/>
      <c r="CO358" s="5701"/>
      <c r="CP358" s="5701"/>
      <c r="CQ358" s="5701"/>
      <c r="CR358" s="5701"/>
      <c r="CS358" s="5701"/>
      <c r="CT358" s="5701"/>
      <c r="CU358" s="5701"/>
      <c r="CV358" s="5701"/>
      <c r="CW358" s="5701"/>
      <c r="CX358" s="5701"/>
      <c r="CY358" s="5701"/>
      <c r="CZ358" s="5701"/>
      <c r="DA358" s="5701"/>
      <c r="DB358" s="5701"/>
      <c r="DC358" s="3969"/>
      <c r="DD358" s="3969"/>
      <c r="DE358" s="3969"/>
      <c r="DF358" s="3385"/>
      <c r="DG358" s="3385"/>
      <c r="DH358" s="3385"/>
      <c r="DI358" s="3385"/>
      <c r="DJ358" s="3385"/>
      <c r="DK358" s="3385"/>
      <c r="DL358" s="3385"/>
      <c r="DM358" s="3385"/>
      <c r="DN358" s="3385"/>
      <c r="DO358" s="3385"/>
      <c r="DP358" s="3385"/>
      <c r="DQ358" s="3385"/>
      <c r="DR358" s="3385"/>
      <c r="DS358" s="3385"/>
      <c r="DT358" s="3385"/>
      <c r="DU358" s="3385"/>
      <c r="DV358" s="3385"/>
      <c r="DW358" s="3385"/>
      <c r="DX358" s="3385"/>
      <c r="DY358" s="3385"/>
      <c r="DZ358" s="3385"/>
      <c r="EA358" s="3385"/>
      <c r="EB358" s="3385"/>
      <c r="EC358" s="3385"/>
      <c r="ED358" s="3385"/>
    </row>
    <row r="359" spans="1:134" ht="6.75" customHeight="1">
      <c r="A359" s="4001"/>
      <c r="B359" s="4001"/>
      <c r="C359" s="4001"/>
      <c r="D359" s="4001"/>
      <c r="E359" s="4001"/>
      <c r="F359" s="4001"/>
      <c r="G359" s="4001"/>
      <c r="H359" s="4001"/>
      <c r="I359" s="4001"/>
      <c r="J359" s="4001"/>
      <c r="K359" s="4001"/>
      <c r="L359" s="4001"/>
      <c r="M359" s="4001"/>
      <c r="N359" s="4001"/>
      <c r="O359" s="4001"/>
      <c r="P359" s="4001"/>
      <c r="Q359" s="4001"/>
      <c r="R359" s="4001"/>
      <c r="S359" s="4020"/>
      <c r="T359" s="4005"/>
      <c r="U359" s="4005"/>
      <c r="V359" s="4001"/>
      <c r="W359" s="4001"/>
      <c r="X359" s="4001"/>
      <c r="Y359" s="4001"/>
      <c r="Z359" s="4001"/>
      <c r="AA359" s="4001"/>
      <c r="AB359" s="4001"/>
      <c r="AC359" s="4001"/>
      <c r="AD359" s="4001"/>
      <c r="AE359" s="4001"/>
      <c r="AF359" s="4001"/>
      <c r="AG359" s="4001"/>
      <c r="AH359" s="4001"/>
      <c r="AI359" s="4001"/>
      <c r="AJ359" s="4036"/>
      <c r="AK359" s="4005"/>
      <c r="AL359" s="4005"/>
      <c r="AM359" s="4005"/>
      <c r="AN359" s="3970"/>
      <c r="AO359" s="3970"/>
      <c r="AP359" s="3970"/>
      <c r="AQ359" s="3970"/>
      <c r="AR359" s="3970"/>
      <c r="AS359" s="3970"/>
      <c r="AT359" s="3970"/>
      <c r="AU359" s="3970"/>
      <c r="AV359" s="3970"/>
      <c r="AW359" s="3970"/>
      <c r="AX359" s="3970"/>
      <c r="AY359" s="3969"/>
      <c r="AZ359" s="3969"/>
      <c r="BA359" s="4005"/>
      <c r="BB359" s="4005"/>
      <c r="BC359" s="4005"/>
      <c r="BD359" s="3969"/>
      <c r="BE359" s="3969"/>
      <c r="BF359" s="3969"/>
      <c r="BG359" s="3969"/>
      <c r="BH359" s="3969"/>
      <c r="BI359" s="3969"/>
      <c r="BJ359" s="3969"/>
      <c r="BK359" s="3969"/>
      <c r="BL359" s="3969"/>
      <c r="BM359" s="3969"/>
      <c r="BN359" s="3969"/>
      <c r="BO359" s="3969"/>
      <c r="BP359" s="3969"/>
      <c r="BQ359" s="3969"/>
      <c r="BR359" s="3969"/>
      <c r="BS359" s="3969"/>
      <c r="BT359" s="3969"/>
      <c r="BU359" s="3969"/>
      <c r="BV359" s="3969"/>
      <c r="BW359" s="3969"/>
      <c r="BX359" s="3969"/>
      <c r="BY359" s="3969"/>
      <c r="BZ359" s="3969"/>
      <c r="CA359" s="3969"/>
      <c r="CB359" s="3969"/>
      <c r="CC359" s="3969"/>
      <c r="CD359" s="3969"/>
      <c r="CE359" s="3969"/>
      <c r="CF359" s="3969"/>
      <c r="CG359" s="3969"/>
      <c r="CH359" s="3969"/>
      <c r="CI359" s="3969"/>
      <c r="CJ359" s="3969"/>
      <c r="CK359" s="3969"/>
      <c r="CL359" s="3969"/>
      <c r="CM359" s="3969"/>
      <c r="CN359" s="3969"/>
      <c r="CO359" s="3969"/>
      <c r="CP359" s="3969"/>
      <c r="CQ359" s="3969"/>
      <c r="CR359" s="3969"/>
      <c r="CS359" s="3969"/>
      <c r="CT359" s="3969"/>
      <c r="CU359" s="3969"/>
      <c r="CV359" s="3969"/>
      <c r="CW359" s="3969"/>
      <c r="CX359" s="3969"/>
      <c r="CY359" s="3969"/>
      <c r="CZ359" s="3969"/>
      <c r="DA359" s="3969"/>
      <c r="DB359" s="3969"/>
      <c r="DC359" s="3969"/>
      <c r="DD359" s="3969"/>
      <c r="DE359" s="3969"/>
      <c r="DF359" s="3385"/>
      <c r="DG359" s="3385"/>
      <c r="DH359" s="3385"/>
      <c r="DI359" s="3385"/>
      <c r="DJ359" s="3385"/>
      <c r="DK359" s="3385"/>
      <c r="DL359" s="3385"/>
      <c r="DM359" s="3385"/>
      <c r="DN359" s="3385"/>
      <c r="DO359" s="3385"/>
      <c r="DP359" s="3385"/>
      <c r="DQ359" s="3385"/>
      <c r="DR359" s="3385"/>
      <c r="DS359" s="3385"/>
      <c r="DT359" s="3385"/>
      <c r="DU359" s="3385"/>
      <c r="DV359" s="3385"/>
      <c r="DW359" s="3385"/>
      <c r="DX359" s="3385"/>
      <c r="DY359" s="3385"/>
      <c r="DZ359" s="3385"/>
      <c r="EA359" s="3385"/>
      <c r="EB359" s="3385"/>
      <c r="EC359" s="3385"/>
      <c r="ED359" s="3385"/>
    </row>
    <row r="360" spans="1:134" ht="6.75" customHeight="1">
      <c r="A360" s="4001"/>
      <c r="B360" s="4001"/>
      <c r="C360" s="4001"/>
      <c r="D360" s="4001"/>
      <c r="E360" s="4001"/>
      <c r="F360" s="4001"/>
      <c r="G360" s="4001"/>
      <c r="H360" s="4001"/>
      <c r="I360" s="4001"/>
      <c r="J360" s="4001"/>
      <c r="K360" s="4001"/>
      <c r="L360" s="4001"/>
      <c r="M360" s="4001"/>
      <c r="N360" s="4001"/>
      <c r="O360" s="4001"/>
      <c r="P360" s="4001"/>
      <c r="Q360" s="4001"/>
      <c r="R360" s="4001"/>
      <c r="S360" s="4020"/>
      <c r="T360" s="4005"/>
      <c r="U360" s="4005"/>
      <c r="V360" s="4001"/>
      <c r="W360" s="4001"/>
      <c r="X360" s="4001"/>
      <c r="Y360" s="4001"/>
      <c r="Z360" s="4001"/>
      <c r="AA360" s="4001"/>
      <c r="AB360" s="4001"/>
      <c r="AC360" s="4001"/>
      <c r="AD360" s="4001"/>
      <c r="AE360" s="4001"/>
      <c r="AF360" s="4001"/>
      <c r="AG360" s="4001"/>
      <c r="AH360" s="4001"/>
      <c r="AI360" s="4001"/>
      <c r="AJ360" s="4036"/>
      <c r="AK360" s="4005"/>
      <c r="AL360" s="4005"/>
      <c r="AM360" s="4005"/>
      <c r="AN360" s="5700" t="s">
        <v>
6845</v>
      </c>
      <c r="AO360" s="5700"/>
      <c r="AP360" s="5700"/>
      <c r="AQ360" s="5700"/>
      <c r="AR360" s="5700"/>
      <c r="AS360" s="5700"/>
      <c r="AT360" s="5700"/>
      <c r="AU360" s="5700"/>
      <c r="AV360" s="5700"/>
      <c r="AW360" s="5700"/>
      <c r="AX360" s="5700"/>
      <c r="AY360" s="5700"/>
      <c r="AZ360" s="5700"/>
      <c r="BA360" s="5700"/>
      <c r="BB360" s="5700"/>
      <c r="BC360" s="5700"/>
      <c r="BD360" s="5700"/>
      <c r="BE360" s="5700"/>
      <c r="BF360" s="5700"/>
      <c r="BG360" s="5700"/>
      <c r="BH360" s="3969"/>
      <c r="BI360" s="3969"/>
      <c r="BJ360" s="3969"/>
      <c r="BK360" s="3969"/>
      <c r="BL360" s="3969"/>
      <c r="BM360" s="3969"/>
      <c r="BN360" s="3969"/>
      <c r="BO360" s="3969"/>
      <c r="BP360" s="3969"/>
      <c r="BQ360" s="3969"/>
      <c r="BR360" s="3969"/>
      <c r="BS360" s="3969"/>
      <c r="BT360" s="3969"/>
      <c r="BU360" s="3969"/>
      <c r="BV360" s="3969"/>
      <c r="BW360" s="3969"/>
      <c r="BX360" s="3969"/>
      <c r="BY360" s="3969"/>
      <c r="BZ360" s="3969"/>
      <c r="CA360" s="3969"/>
      <c r="CB360" s="3969"/>
      <c r="CC360" s="3969"/>
      <c r="CD360" s="3969"/>
      <c r="CE360" s="3969"/>
      <c r="CF360" s="3969"/>
      <c r="CG360" s="3969"/>
      <c r="CH360" s="3969"/>
      <c r="CI360" s="3969"/>
      <c r="CJ360" s="3969"/>
      <c r="CK360" s="3969"/>
      <c r="CL360" s="3969"/>
      <c r="CM360" s="3969"/>
      <c r="CN360" s="3969"/>
      <c r="CO360" s="3969"/>
      <c r="CP360" s="3969"/>
      <c r="CQ360" s="3969"/>
      <c r="CR360" s="3969"/>
      <c r="CS360" s="3969"/>
      <c r="CT360" s="3969"/>
      <c r="CU360" s="3969"/>
      <c r="CV360" s="3969"/>
      <c r="CW360" s="3969"/>
      <c r="CX360" s="3969"/>
      <c r="CY360" s="3969"/>
      <c r="CZ360" s="3969"/>
      <c r="DA360" s="3969"/>
      <c r="DB360" s="3969"/>
      <c r="DC360" s="3969"/>
      <c r="DD360" s="3969"/>
      <c r="DE360" s="3969"/>
      <c r="DF360" s="3385"/>
      <c r="DG360" s="3385"/>
      <c r="DH360" s="3385"/>
      <c r="DI360" s="3385"/>
      <c r="DJ360" s="3385"/>
      <c r="DK360" s="3385"/>
      <c r="DL360" s="3385"/>
      <c r="DM360" s="3385"/>
      <c r="DN360" s="3385"/>
      <c r="DO360" s="3385"/>
      <c r="DP360" s="3385"/>
      <c r="DQ360" s="3385"/>
      <c r="DR360" s="3385"/>
      <c r="DS360" s="3385"/>
      <c r="DT360" s="3385"/>
      <c r="DU360" s="3385"/>
      <c r="DV360" s="3385"/>
      <c r="DW360" s="3385"/>
      <c r="DX360" s="3385"/>
      <c r="DY360" s="3385"/>
      <c r="DZ360" s="3385"/>
      <c r="EA360" s="3385"/>
      <c r="EB360" s="3385"/>
      <c r="EC360" s="3385"/>
      <c r="ED360" s="3385"/>
    </row>
    <row r="361" spans="1:134" ht="6.75" customHeight="1">
      <c r="A361" s="4001"/>
      <c r="B361" s="4001"/>
      <c r="C361" s="4001"/>
      <c r="D361" s="4001"/>
      <c r="E361" s="4001"/>
      <c r="F361" s="4001"/>
      <c r="G361" s="4001"/>
      <c r="H361" s="4001"/>
      <c r="I361" s="4001"/>
      <c r="J361" s="4001"/>
      <c r="K361" s="4001"/>
      <c r="L361" s="4001"/>
      <c r="M361" s="4001"/>
      <c r="N361" s="4001"/>
      <c r="O361" s="4001"/>
      <c r="P361" s="4001"/>
      <c r="Q361" s="4001"/>
      <c r="R361" s="4001"/>
      <c r="S361" s="4020"/>
      <c r="T361" s="4005"/>
      <c r="U361" s="4005"/>
      <c r="V361" s="4001"/>
      <c r="W361" s="4001"/>
      <c r="X361" s="4001"/>
      <c r="Y361" s="4001"/>
      <c r="Z361" s="4001"/>
      <c r="AA361" s="4001"/>
      <c r="AB361" s="4001"/>
      <c r="AC361" s="4001"/>
      <c r="AD361" s="4001"/>
      <c r="AE361" s="4001"/>
      <c r="AF361" s="4001"/>
      <c r="AG361" s="4001"/>
      <c r="AH361" s="4001"/>
      <c r="AI361" s="4001"/>
      <c r="AJ361" s="4036"/>
      <c r="AK361" s="4010"/>
      <c r="AL361" s="4008"/>
      <c r="AM361" s="4005"/>
      <c r="AN361" s="5700"/>
      <c r="AO361" s="5700"/>
      <c r="AP361" s="5700"/>
      <c r="AQ361" s="5700"/>
      <c r="AR361" s="5700"/>
      <c r="AS361" s="5700"/>
      <c r="AT361" s="5700"/>
      <c r="AU361" s="5700"/>
      <c r="AV361" s="5700"/>
      <c r="AW361" s="5700"/>
      <c r="AX361" s="5700"/>
      <c r="AY361" s="5700"/>
      <c r="AZ361" s="5700"/>
      <c r="BA361" s="5700"/>
      <c r="BB361" s="5700"/>
      <c r="BC361" s="5700"/>
      <c r="BD361" s="5700"/>
      <c r="BE361" s="5700"/>
      <c r="BF361" s="5700"/>
      <c r="BG361" s="5700"/>
      <c r="BH361" s="3969"/>
      <c r="BI361" s="3969"/>
      <c r="BJ361" s="3969"/>
      <c r="BK361" s="3969"/>
      <c r="BL361" s="3969"/>
      <c r="BM361" s="3969"/>
      <c r="BN361" s="3969"/>
      <c r="BO361" s="3969"/>
      <c r="BP361" s="3969"/>
      <c r="BQ361" s="3969"/>
      <c r="BR361" s="3969"/>
      <c r="BS361" s="3969"/>
      <c r="BT361" s="3969"/>
      <c r="BU361" s="3969"/>
      <c r="BV361" s="3969"/>
      <c r="BW361" s="3969"/>
      <c r="BX361" s="3969"/>
      <c r="BY361" s="3969"/>
      <c r="BZ361" s="3969"/>
      <c r="CA361" s="3969"/>
      <c r="CB361" s="3969"/>
      <c r="CC361" s="3969"/>
      <c r="CD361" s="3969"/>
      <c r="CE361" s="3969"/>
      <c r="CF361" s="3969"/>
      <c r="CG361" s="3969"/>
      <c r="CH361" s="3969"/>
      <c r="CI361" s="3969"/>
      <c r="CJ361" s="3969"/>
      <c r="CK361" s="3969"/>
      <c r="CL361" s="3969"/>
      <c r="CM361" s="3969"/>
      <c r="CN361" s="3969"/>
      <c r="CO361" s="3969"/>
      <c r="CP361" s="3969"/>
      <c r="CQ361" s="3969"/>
      <c r="CR361" s="3969"/>
      <c r="CS361" s="3969"/>
      <c r="CT361" s="3969"/>
      <c r="CU361" s="3969"/>
      <c r="CV361" s="3969"/>
      <c r="CW361" s="3969"/>
      <c r="CX361" s="3969"/>
      <c r="CY361" s="3969"/>
      <c r="CZ361" s="3969"/>
      <c r="DA361" s="3969"/>
      <c r="DB361" s="3969"/>
      <c r="DC361" s="3969"/>
      <c r="DD361" s="3969"/>
      <c r="DE361" s="3969"/>
    </row>
    <row r="362" spans="1:134" ht="6.75" customHeight="1">
      <c r="A362" s="4001"/>
      <c r="B362" s="4001"/>
      <c r="C362" s="4001"/>
      <c r="D362" s="4001"/>
      <c r="E362" s="4001"/>
      <c r="F362" s="4001"/>
      <c r="G362" s="4001"/>
      <c r="H362" s="4001"/>
      <c r="I362" s="4001"/>
      <c r="J362" s="4001"/>
      <c r="K362" s="4001"/>
      <c r="L362" s="4001"/>
      <c r="M362" s="4001"/>
      <c r="N362" s="4001"/>
      <c r="O362" s="4001"/>
      <c r="P362" s="4001"/>
      <c r="Q362" s="4001"/>
      <c r="R362" s="4001"/>
      <c r="S362" s="4020"/>
      <c r="T362" s="4005"/>
      <c r="U362" s="4005"/>
      <c r="V362" s="4001"/>
      <c r="W362" s="4001"/>
      <c r="X362" s="4001"/>
      <c r="Y362" s="4001"/>
      <c r="Z362" s="4001"/>
      <c r="AA362" s="4001"/>
      <c r="AB362" s="4001"/>
      <c r="AC362" s="4001"/>
      <c r="AD362" s="4001"/>
      <c r="AE362" s="4001"/>
      <c r="AF362" s="4001"/>
      <c r="AG362" s="4001"/>
      <c r="AH362" s="4001"/>
      <c r="AI362" s="4001"/>
      <c r="AJ362" s="4036"/>
      <c r="AK362" s="4005"/>
      <c r="AL362" s="4005"/>
      <c r="AM362" s="4005"/>
      <c r="AN362" s="3970"/>
      <c r="AO362" s="3970"/>
      <c r="AP362" s="3970"/>
      <c r="AQ362" s="3970"/>
      <c r="AR362" s="3970"/>
      <c r="AS362" s="3970"/>
      <c r="AT362" s="3970"/>
      <c r="AU362" s="3970"/>
      <c r="AV362" s="3970"/>
      <c r="AW362" s="3970"/>
      <c r="AX362" s="3970"/>
      <c r="AY362" s="3969"/>
      <c r="AZ362" s="3969"/>
      <c r="BA362" s="4005"/>
      <c r="BB362" s="4005"/>
      <c r="BC362" s="4005"/>
      <c r="BD362" s="3969"/>
      <c r="BE362" s="3969"/>
      <c r="BF362" s="3969"/>
      <c r="BG362" s="3969"/>
      <c r="BH362" s="3969"/>
      <c r="BI362" s="3969"/>
      <c r="BJ362" s="3969"/>
      <c r="BK362" s="3969"/>
      <c r="BL362" s="3969"/>
      <c r="BM362" s="3969"/>
      <c r="BN362" s="3969"/>
      <c r="BO362" s="3969"/>
      <c r="BP362" s="3969"/>
      <c r="BQ362" s="3969"/>
      <c r="BR362" s="3969"/>
      <c r="BS362" s="3969"/>
      <c r="BT362" s="3969"/>
      <c r="BU362" s="3969"/>
      <c r="BV362" s="3969"/>
      <c r="BW362" s="3969"/>
      <c r="BX362" s="3969"/>
      <c r="BY362" s="3969"/>
      <c r="BZ362" s="3969"/>
      <c r="CA362" s="3969"/>
      <c r="CB362" s="3969"/>
      <c r="CC362" s="3969"/>
      <c r="CD362" s="3969"/>
      <c r="CE362" s="3969"/>
      <c r="CF362" s="3969"/>
      <c r="CG362" s="3969"/>
      <c r="CH362" s="3969"/>
      <c r="CI362" s="3969"/>
      <c r="CJ362" s="3969"/>
      <c r="CK362" s="3969"/>
      <c r="CL362" s="3969"/>
      <c r="CM362" s="3969"/>
      <c r="CN362" s="3969"/>
      <c r="CO362" s="3969"/>
      <c r="CP362" s="3969"/>
      <c r="CQ362" s="3969"/>
      <c r="CR362" s="3969"/>
      <c r="CS362" s="3969"/>
      <c r="CT362" s="3969"/>
      <c r="CU362" s="3969"/>
      <c r="CV362" s="3969"/>
      <c r="CW362" s="3969"/>
      <c r="CX362" s="3969"/>
      <c r="CY362" s="3969"/>
      <c r="CZ362" s="3969"/>
      <c r="DA362" s="3969"/>
      <c r="DB362" s="3969"/>
      <c r="DC362" s="3969"/>
      <c r="DD362" s="3969"/>
      <c r="DE362" s="3969"/>
      <c r="DF362" s="3385"/>
      <c r="DG362" s="3385"/>
      <c r="DH362" s="3385"/>
      <c r="DI362" s="3385"/>
      <c r="DJ362" s="3385"/>
      <c r="DK362" s="3385"/>
      <c r="DL362" s="3385"/>
      <c r="DM362" s="3385"/>
      <c r="DN362" s="3385"/>
      <c r="DO362" s="3385"/>
      <c r="DP362" s="3385"/>
      <c r="DQ362" s="3385"/>
      <c r="DR362" s="3385"/>
      <c r="DS362" s="3385"/>
      <c r="DT362" s="3385"/>
      <c r="DU362" s="3385"/>
      <c r="DV362" s="3385"/>
      <c r="DW362" s="3385"/>
      <c r="DX362" s="3385"/>
      <c r="DY362" s="3385"/>
      <c r="DZ362" s="3385"/>
      <c r="EA362" s="3385"/>
      <c r="EB362" s="3385"/>
      <c r="EC362" s="3385"/>
      <c r="ED362" s="3385"/>
    </row>
    <row r="363" spans="1:134" ht="6.75" customHeight="1">
      <c r="A363" s="4001"/>
      <c r="B363" s="4001"/>
      <c r="C363" s="4001"/>
      <c r="D363" s="4001"/>
      <c r="E363" s="4001"/>
      <c r="F363" s="4001"/>
      <c r="G363" s="4001"/>
      <c r="H363" s="4001"/>
      <c r="I363" s="4001"/>
      <c r="J363" s="4001"/>
      <c r="K363" s="4001"/>
      <c r="L363" s="4001"/>
      <c r="M363" s="4001"/>
      <c r="N363" s="4001"/>
      <c r="O363" s="4001"/>
      <c r="P363" s="4001"/>
      <c r="Q363" s="4001"/>
      <c r="R363" s="4001"/>
      <c r="S363" s="4020"/>
      <c r="T363" s="4005"/>
      <c r="U363" s="4005"/>
      <c r="V363" s="4001"/>
      <c r="W363" s="4001"/>
      <c r="X363" s="4001"/>
      <c r="Y363" s="4001"/>
      <c r="Z363" s="4001"/>
      <c r="AA363" s="4001"/>
      <c r="AB363" s="4001"/>
      <c r="AC363" s="4001"/>
      <c r="AD363" s="4001"/>
      <c r="AE363" s="4001"/>
      <c r="AF363" s="4001"/>
      <c r="AG363" s="4001"/>
      <c r="AH363" s="4001"/>
      <c r="AI363" s="4001"/>
      <c r="AJ363" s="4036"/>
      <c r="AK363" s="4005"/>
      <c r="AL363" s="4005"/>
      <c r="AM363" s="4005"/>
      <c r="AN363" s="5701" t="s">
        <v>
6846</v>
      </c>
      <c r="AO363" s="5701"/>
      <c r="AP363" s="5701"/>
      <c r="AQ363" s="5701"/>
      <c r="AR363" s="5701"/>
      <c r="AS363" s="5701"/>
      <c r="AT363" s="5701"/>
      <c r="AU363" s="5701"/>
      <c r="AV363" s="5701"/>
      <c r="AW363" s="5701"/>
      <c r="AX363" s="5701"/>
      <c r="AY363" s="5701"/>
      <c r="AZ363" s="5701"/>
      <c r="BA363" s="5701"/>
      <c r="BB363" s="5701"/>
      <c r="BC363" s="5701"/>
      <c r="BD363" s="5701"/>
      <c r="BE363" s="5701"/>
      <c r="BF363" s="5701"/>
      <c r="BG363" s="5701"/>
      <c r="BH363" s="3969"/>
      <c r="BI363" s="3969"/>
      <c r="BJ363" s="3969"/>
      <c r="BK363" s="3969"/>
      <c r="BL363" s="3969"/>
      <c r="BM363" s="3969"/>
      <c r="BN363" s="3969"/>
      <c r="BO363" s="3969"/>
      <c r="BP363" s="3969"/>
      <c r="BQ363" s="3969"/>
      <c r="BR363" s="3969"/>
      <c r="BS363" s="3969"/>
      <c r="BT363" s="3969"/>
      <c r="BU363" s="3969"/>
      <c r="BV363" s="3969"/>
      <c r="BW363" s="3969"/>
      <c r="BX363" s="3969"/>
      <c r="BY363" s="3969"/>
      <c r="BZ363" s="3969"/>
      <c r="CA363" s="3969"/>
      <c r="CB363" s="3969"/>
      <c r="CC363" s="3969"/>
      <c r="CD363" s="3969"/>
      <c r="CE363" s="3969"/>
      <c r="CF363" s="3969"/>
      <c r="CG363" s="3969"/>
      <c r="CH363" s="3969"/>
      <c r="CI363" s="3969"/>
      <c r="CJ363" s="3969"/>
      <c r="CK363" s="3969"/>
      <c r="CL363" s="3969"/>
      <c r="CM363" s="3969"/>
      <c r="CN363" s="3969"/>
      <c r="CO363" s="3969"/>
      <c r="CP363" s="3969"/>
      <c r="CQ363" s="3969"/>
      <c r="CR363" s="3969"/>
      <c r="CS363" s="3969"/>
      <c r="CT363" s="3969"/>
      <c r="CU363" s="3969"/>
      <c r="CV363" s="3969"/>
      <c r="CW363" s="3969"/>
      <c r="CX363" s="3969"/>
      <c r="CY363" s="3969"/>
      <c r="CZ363" s="3969"/>
      <c r="DA363" s="3969"/>
      <c r="DB363" s="3969"/>
      <c r="DC363" s="3969"/>
      <c r="DD363" s="3969"/>
      <c r="DE363" s="3969"/>
      <c r="DF363" s="3385"/>
      <c r="DG363" s="3385"/>
      <c r="DH363" s="3385"/>
      <c r="DI363" s="3385"/>
      <c r="DJ363" s="3385"/>
      <c r="DK363" s="3385"/>
      <c r="DL363" s="3385"/>
      <c r="DM363" s="3385"/>
      <c r="DN363" s="3385"/>
      <c r="DO363" s="3385"/>
      <c r="DP363" s="3385"/>
      <c r="DQ363" s="3385"/>
      <c r="DR363" s="3385"/>
      <c r="DS363" s="3385"/>
      <c r="DT363" s="3385"/>
      <c r="DU363" s="3385"/>
      <c r="DV363" s="3385"/>
      <c r="DW363" s="3385"/>
      <c r="DX363" s="3385"/>
      <c r="DY363" s="3385"/>
      <c r="DZ363" s="3385"/>
      <c r="EA363" s="3385"/>
      <c r="EB363" s="3385"/>
      <c r="EC363" s="3385"/>
      <c r="ED363" s="3385"/>
    </row>
    <row r="364" spans="1:134" ht="6.75" customHeight="1">
      <c r="A364" s="4001"/>
      <c r="B364" s="4001"/>
      <c r="C364" s="4001"/>
      <c r="D364" s="4001"/>
      <c r="E364" s="4001"/>
      <c r="F364" s="4001"/>
      <c r="G364" s="4001"/>
      <c r="H364" s="4001"/>
      <c r="I364" s="4001"/>
      <c r="J364" s="4001"/>
      <c r="K364" s="4001"/>
      <c r="L364" s="4001"/>
      <c r="M364" s="4001"/>
      <c r="N364" s="4001"/>
      <c r="O364" s="4001"/>
      <c r="P364" s="4001"/>
      <c r="Q364" s="4001"/>
      <c r="R364" s="4001"/>
      <c r="S364" s="4020"/>
      <c r="T364" s="4005"/>
      <c r="U364" s="4005"/>
      <c r="V364" s="4001"/>
      <c r="W364" s="4001"/>
      <c r="X364" s="4001"/>
      <c r="Y364" s="4001"/>
      <c r="Z364" s="4001"/>
      <c r="AA364" s="4001"/>
      <c r="AB364" s="4001"/>
      <c r="AC364" s="4001"/>
      <c r="AD364" s="4001"/>
      <c r="AE364" s="4001"/>
      <c r="AF364" s="4001"/>
      <c r="AG364" s="4001"/>
      <c r="AH364" s="4001"/>
      <c r="AI364" s="4001"/>
      <c r="AJ364" s="4036"/>
      <c r="AK364" s="4010"/>
      <c r="AL364" s="4008"/>
      <c r="AM364" s="4005"/>
      <c r="AN364" s="5701"/>
      <c r="AO364" s="5701"/>
      <c r="AP364" s="5701"/>
      <c r="AQ364" s="5701"/>
      <c r="AR364" s="5701"/>
      <c r="AS364" s="5701"/>
      <c r="AT364" s="5701"/>
      <c r="AU364" s="5701"/>
      <c r="AV364" s="5701"/>
      <c r="AW364" s="5701"/>
      <c r="AX364" s="5701"/>
      <c r="AY364" s="5701"/>
      <c r="AZ364" s="5701"/>
      <c r="BA364" s="5701"/>
      <c r="BB364" s="5701"/>
      <c r="BC364" s="5701"/>
      <c r="BD364" s="5701"/>
      <c r="BE364" s="5701"/>
      <c r="BF364" s="5701"/>
      <c r="BG364" s="5701"/>
      <c r="BH364" s="3969"/>
      <c r="BI364" s="3969"/>
      <c r="BJ364" s="3969"/>
      <c r="BK364" s="3969"/>
      <c r="BL364" s="3969"/>
      <c r="BM364" s="3969"/>
      <c r="BN364" s="3969"/>
      <c r="BO364" s="3969"/>
      <c r="BP364" s="3969"/>
      <c r="BQ364" s="3969"/>
      <c r="BR364" s="3969"/>
      <c r="BS364" s="3969"/>
      <c r="BT364" s="3969"/>
      <c r="BU364" s="3969"/>
      <c r="BV364" s="3969"/>
      <c r="BW364" s="3969"/>
      <c r="BX364" s="3969"/>
      <c r="BY364" s="3969"/>
      <c r="BZ364" s="3969"/>
      <c r="CA364" s="3969"/>
      <c r="CB364" s="3969"/>
      <c r="CC364" s="3969"/>
      <c r="CD364" s="3969"/>
      <c r="CE364" s="3969"/>
      <c r="CF364" s="3969"/>
      <c r="CG364" s="3969"/>
      <c r="CH364" s="3969"/>
      <c r="CI364" s="3969"/>
      <c r="CJ364" s="3969"/>
      <c r="CK364" s="3969"/>
      <c r="CL364" s="3969"/>
      <c r="CM364" s="3969"/>
      <c r="CN364" s="3969"/>
      <c r="CO364" s="3969"/>
      <c r="CP364" s="3969"/>
      <c r="CQ364" s="3969"/>
      <c r="CR364" s="3969"/>
      <c r="CS364" s="3969"/>
      <c r="CT364" s="3969"/>
      <c r="CU364" s="3969"/>
      <c r="CV364" s="3969"/>
      <c r="CW364" s="3969"/>
      <c r="CX364" s="3969"/>
      <c r="CY364" s="3969"/>
      <c r="CZ364" s="3969"/>
      <c r="DA364" s="3969"/>
      <c r="DB364" s="3969"/>
      <c r="DC364" s="3969"/>
      <c r="DD364" s="3969"/>
      <c r="DE364" s="3969"/>
    </row>
    <row r="365" spans="1:134" ht="6.75" customHeight="1">
      <c r="A365" s="4001"/>
      <c r="B365" s="4001"/>
      <c r="C365" s="4001"/>
      <c r="D365" s="4001"/>
      <c r="E365" s="4001"/>
      <c r="F365" s="4001"/>
      <c r="G365" s="4001"/>
      <c r="H365" s="4001"/>
      <c r="I365" s="4001"/>
      <c r="J365" s="4001"/>
      <c r="K365" s="4001"/>
      <c r="L365" s="4001"/>
      <c r="M365" s="4001"/>
      <c r="N365" s="4001"/>
      <c r="O365" s="4001"/>
      <c r="P365" s="4001"/>
      <c r="Q365" s="4001"/>
      <c r="R365" s="4001"/>
      <c r="S365" s="4020"/>
      <c r="T365" s="4005"/>
      <c r="U365" s="4005"/>
      <c r="V365" s="4001"/>
      <c r="W365" s="4001"/>
      <c r="X365" s="4001"/>
      <c r="Y365" s="4001"/>
      <c r="Z365" s="4001"/>
      <c r="AA365" s="4001"/>
      <c r="AB365" s="4001"/>
      <c r="AC365" s="4001"/>
      <c r="AD365" s="4001"/>
      <c r="AE365" s="4001"/>
      <c r="AF365" s="4001"/>
      <c r="AG365" s="4001"/>
      <c r="AH365" s="4001"/>
      <c r="AI365" s="4001"/>
      <c r="AJ365" s="4036"/>
      <c r="AK365" s="4005"/>
      <c r="AL365" s="4005"/>
      <c r="AM365" s="4005"/>
      <c r="AN365" s="3970"/>
      <c r="AO365" s="3970"/>
      <c r="AP365" s="3970"/>
      <c r="AQ365" s="3970"/>
      <c r="AR365" s="3970"/>
      <c r="AS365" s="3970"/>
      <c r="AT365" s="3970"/>
      <c r="AU365" s="3970"/>
      <c r="AV365" s="3970"/>
      <c r="AW365" s="3970"/>
      <c r="AX365" s="3970"/>
      <c r="AY365" s="3969"/>
      <c r="AZ365" s="3969"/>
      <c r="BA365" s="4005"/>
      <c r="BB365" s="4005"/>
      <c r="BC365" s="4005"/>
      <c r="BD365" s="3969"/>
      <c r="BE365" s="3969"/>
      <c r="BF365" s="3969"/>
      <c r="BG365" s="3969"/>
      <c r="BH365" s="3969"/>
      <c r="BI365" s="3969"/>
      <c r="BJ365" s="3969"/>
      <c r="BK365" s="3969"/>
      <c r="BL365" s="3969"/>
      <c r="BM365" s="3969"/>
      <c r="BN365" s="3969"/>
      <c r="BO365" s="3969"/>
      <c r="BP365" s="3969"/>
      <c r="BQ365" s="3969"/>
      <c r="BR365" s="3969"/>
      <c r="BS365" s="3969"/>
      <c r="BT365" s="3969"/>
      <c r="BU365" s="3969"/>
      <c r="BV365" s="3969"/>
      <c r="BW365" s="3969"/>
      <c r="BX365" s="3969"/>
      <c r="BY365" s="3969"/>
      <c r="BZ365" s="3969"/>
      <c r="CA365" s="3969"/>
      <c r="CB365" s="3969"/>
      <c r="CC365" s="3969"/>
      <c r="CD365" s="3969"/>
      <c r="CE365" s="3969"/>
      <c r="CF365" s="3969"/>
      <c r="CG365" s="3969"/>
      <c r="CH365" s="3969"/>
      <c r="CI365" s="3969"/>
      <c r="CJ365" s="3969"/>
      <c r="CK365" s="3969"/>
      <c r="CL365" s="3969"/>
      <c r="CM365" s="3969"/>
      <c r="CN365" s="3969"/>
      <c r="CO365" s="3969"/>
      <c r="CP365" s="3969"/>
      <c r="CQ365" s="3969"/>
      <c r="CR365" s="3969"/>
      <c r="CS365" s="3969"/>
      <c r="CT365" s="3969"/>
      <c r="CU365" s="3969"/>
      <c r="CV365" s="3969"/>
      <c r="CW365" s="3969"/>
      <c r="CX365" s="3969"/>
      <c r="CY365" s="3969"/>
      <c r="CZ365" s="3969"/>
      <c r="DA365" s="3969"/>
      <c r="DB365" s="3969"/>
      <c r="DC365" s="3969"/>
      <c r="DD365" s="3969"/>
      <c r="DE365" s="3969"/>
      <c r="DF365" s="3385"/>
      <c r="DG365" s="3385"/>
      <c r="DH365" s="3385"/>
      <c r="DI365" s="3385"/>
      <c r="DJ365" s="3385"/>
      <c r="DK365" s="3385"/>
      <c r="DL365" s="3385"/>
      <c r="DM365" s="3385"/>
      <c r="DN365" s="3385"/>
      <c r="DO365" s="3385"/>
      <c r="DP365" s="3385"/>
      <c r="DQ365" s="3385"/>
      <c r="DR365" s="3385"/>
      <c r="DS365" s="3385"/>
      <c r="DT365" s="3385"/>
      <c r="DU365" s="3385"/>
      <c r="DV365" s="3385"/>
      <c r="DW365" s="3385"/>
      <c r="DX365" s="3385"/>
      <c r="DY365" s="3385"/>
      <c r="DZ365" s="3385"/>
      <c r="EA365" s="3385"/>
      <c r="EB365" s="3385"/>
    </row>
    <row r="366" spans="1:134" ht="6.75" customHeight="1">
      <c r="A366" s="4001"/>
      <c r="B366" s="4001"/>
      <c r="C366" s="4001"/>
      <c r="D366" s="4001"/>
      <c r="E366" s="4001"/>
      <c r="F366" s="4001"/>
      <c r="G366" s="4001"/>
      <c r="H366" s="4001"/>
      <c r="I366" s="4001"/>
      <c r="J366" s="4001"/>
      <c r="K366" s="4001"/>
      <c r="L366" s="4001"/>
      <c r="M366" s="4001"/>
      <c r="N366" s="4001"/>
      <c r="O366" s="4001"/>
      <c r="P366" s="4001"/>
      <c r="Q366" s="4001"/>
      <c r="R366" s="4001"/>
      <c r="S366" s="4020"/>
      <c r="T366" s="4005"/>
      <c r="U366" s="4005"/>
      <c r="V366" s="4001"/>
      <c r="W366" s="4001"/>
      <c r="X366" s="4001"/>
      <c r="Y366" s="4001"/>
      <c r="Z366" s="4001"/>
      <c r="AA366" s="4001"/>
      <c r="AB366" s="4001"/>
      <c r="AC366" s="4001"/>
      <c r="AD366" s="4001"/>
      <c r="AE366" s="4001"/>
      <c r="AF366" s="4001"/>
      <c r="AG366" s="4001"/>
      <c r="AH366" s="4001"/>
      <c r="AI366" s="4001"/>
      <c r="AJ366" s="4036"/>
      <c r="AK366" s="4005"/>
      <c r="AL366" s="4005"/>
      <c r="AM366" s="4005"/>
      <c r="AN366" s="5702" t="s">
        <v>
6847</v>
      </c>
      <c r="AO366" s="5702"/>
      <c r="AP366" s="5702"/>
      <c r="AQ366" s="5702"/>
      <c r="AR366" s="5702"/>
      <c r="AS366" s="5702"/>
      <c r="AT366" s="5702"/>
      <c r="AU366" s="5702"/>
      <c r="AV366" s="5702"/>
      <c r="AW366" s="5702"/>
      <c r="AX366" s="5703"/>
      <c r="AY366" s="5703"/>
      <c r="AZ366" s="3969"/>
      <c r="BA366" s="4005"/>
      <c r="BB366" s="4005"/>
      <c r="BC366" s="4005"/>
      <c r="BD366" s="5701" t="s">
        <v>
6848</v>
      </c>
      <c r="BE366" s="5701"/>
      <c r="BF366" s="5701"/>
      <c r="BG366" s="5701"/>
      <c r="BH366" s="5701"/>
      <c r="BI366" s="5701"/>
      <c r="BJ366" s="5701"/>
      <c r="BK366" s="5701"/>
      <c r="BL366" s="5701"/>
      <c r="BM366" s="5701"/>
      <c r="BN366" s="5701"/>
      <c r="BO366" s="5701"/>
      <c r="BP366" s="5701"/>
      <c r="BQ366" s="5701"/>
      <c r="BR366" s="5701"/>
      <c r="BS366" s="5701"/>
      <c r="BT366" s="5701"/>
      <c r="BU366" s="5701"/>
      <c r="BV366" s="5701"/>
      <c r="BW366" s="5701"/>
      <c r="BX366" s="5701"/>
      <c r="BY366" s="5701"/>
      <c r="BZ366" s="5701"/>
      <c r="CA366" s="5701"/>
      <c r="CB366" s="5701"/>
      <c r="CC366" s="5701"/>
      <c r="CD366" s="5701"/>
      <c r="CE366" s="5701"/>
      <c r="CF366" s="5701"/>
      <c r="CG366" s="5701"/>
      <c r="CH366" s="5701"/>
      <c r="CI366" s="5701"/>
      <c r="CJ366" s="5701"/>
      <c r="CK366" s="5701"/>
      <c r="CL366" s="5701"/>
      <c r="CM366" s="5701"/>
      <c r="CN366" s="5701"/>
      <c r="CO366" s="5701"/>
      <c r="CP366" s="5701"/>
      <c r="CQ366" s="5701"/>
      <c r="CR366" s="5701"/>
      <c r="CS366" s="5701"/>
      <c r="CT366" s="5701"/>
      <c r="CU366" s="5701"/>
      <c r="CV366" s="5701"/>
      <c r="CW366" s="5701"/>
      <c r="CX366" s="5701"/>
      <c r="CY366" s="5701"/>
      <c r="CZ366" s="5701"/>
      <c r="DA366" s="5701"/>
      <c r="DB366" s="5701"/>
      <c r="DC366" s="3969"/>
      <c r="DD366" s="3969"/>
      <c r="DE366" s="3969"/>
      <c r="DF366" s="3385"/>
      <c r="DG366" s="3385"/>
      <c r="DH366" s="3385"/>
      <c r="DI366" s="3385"/>
      <c r="DJ366" s="3385"/>
      <c r="DK366" s="3385"/>
      <c r="DL366" s="3385"/>
      <c r="DM366" s="3385"/>
      <c r="DN366" s="3385"/>
      <c r="DO366" s="3385"/>
      <c r="DP366" s="3385"/>
      <c r="DQ366" s="3385"/>
      <c r="DR366" s="3385"/>
      <c r="DS366" s="3385"/>
      <c r="DT366" s="3385"/>
      <c r="DU366" s="3385"/>
      <c r="DV366" s="3385"/>
      <c r="DW366" s="3385"/>
      <c r="DX366" s="3385"/>
      <c r="DY366" s="3385"/>
      <c r="DZ366" s="3385"/>
      <c r="EA366" s="3385"/>
      <c r="EB366" s="3385"/>
    </row>
    <row r="367" spans="1:134" ht="6.75" customHeight="1">
      <c r="A367" s="4001"/>
      <c r="B367" s="4001"/>
      <c r="C367" s="4001"/>
      <c r="D367" s="4001"/>
      <c r="E367" s="4001"/>
      <c r="F367" s="4001"/>
      <c r="G367" s="4001"/>
      <c r="H367" s="4001"/>
      <c r="I367" s="4001"/>
      <c r="J367" s="4001"/>
      <c r="K367" s="4001"/>
      <c r="L367" s="4001"/>
      <c r="M367" s="4001"/>
      <c r="N367" s="4001"/>
      <c r="O367" s="4001"/>
      <c r="P367" s="4001"/>
      <c r="Q367" s="4001"/>
      <c r="R367" s="4001"/>
      <c r="S367" s="4020"/>
      <c r="T367" s="4005"/>
      <c r="U367" s="4005"/>
      <c r="V367" s="4001"/>
      <c r="W367" s="4001"/>
      <c r="X367" s="4001"/>
      <c r="Y367" s="4001"/>
      <c r="Z367" s="4001"/>
      <c r="AA367" s="4001"/>
      <c r="AB367" s="4001"/>
      <c r="AC367" s="4001"/>
      <c r="AD367" s="4001"/>
      <c r="AE367" s="4001"/>
      <c r="AF367" s="4001"/>
      <c r="AG367" s="4001"/>
      <c r="AH367" s="4001"/>
      <c r="AI367" s="4001"/>
      <c r="AJ367" s="4036"/>
      <c r="AK367" s="4010"/>
      <c r="AL367" s="4008"/>
      <c r="AM367" s="4005"/>
      <c r="AN367" s="5702"/>
      <c r="AO367" s="5702"/>
      <c r="AP367" s="5702"/>
      <c r="AQ367" s="5702"/>
      <c r="AR367" s="5702"/>
      <c r="AS367" s="5702"/>
      <c r="AT367" s="5702"/>
      <c r="AU367" s="5702"/>
      <c r="AV367" s="5702"/>
      <c r="AW367" s="5702"/>
      <c r="AX367" s="5703"/>
      <c r="AY367" s="5703"/>
      <c r="AZ367" s="4012"/>
      <c r="BA367" s="4008"/>
      <c r="BB367" s="4008"/>
      <c r="BC367" s="4005"/>
      <c r="BD367" s="5701"/>
      <c r="BE367" s="5701"/>
      <c r="BF367" s="5701"/>
      <c r="BG367" s="5701"/>
      <c r="BH367" s="5701"/>
      <c r="BI367" s="5701"/>
      <c r="BJ367" s="5701"/>
      <c r="BK367" s="5701"/>
      <c r="BL367" s="5701"/>
      <c r="BM367" s="5701"/>
      <c r="BN367" s="5701"/>
      <c r="BO367" s="5701"/>
      <c r="BP367" s="5701"/>
      <c r="BQ367" s="5701"/>
      <c r="BR367" s="5701"/>
      <c r="BS367" s="5701"/>
      <c r="BT367" s="5701"/>
      <c r="BU367" s="5701"/>
      <c r="BV367" s="5701"/>
      <c r="BW367" s="5701"/>
      <c r="BX367" s="5701"/>
      <c r="BY367" s="5701"/>
      <c r="BZ367" s="5701"/>
      <c r="CA367" s="5701"/>
      <c r="CB367" s="5701"/>
      <c r="CC367" s="5701"/>
      <c r="CD367" s="5701"/>
      <c r="CE367" s="5701"/>
      <c r="CF367" s="5701"/>
      <c r="CG367" s="5701"/>
      <c r="CH367" s="5701"/>
      <c r="CI367" s="5701"/>
      <c r="CJ367" s="5701"/>
      <c r="CK367" s="5701"/>
      <c r="CL367" s="5701"/>
      <c r="CM367" s="5701"/>
      <c r="CN367" s="5701"/>
      <c r="CO367" s="5701"/>
      <c r="CP367" s="5701"/>
      <c r="CQ367" s="5701"/>
      <c r="CR367" s="5701"/>
      <c r="CS367" s="5701"/>
      <c r="CT367" s="5701"/>
      <c r="CU367" s="5701"/>
      <c r="CV367" s="5701"/>
      <c r="CW367" s="5701"/>
      <c r="CX367" s="5701"/>
      <c r="CY367" s="5701"/>
      <c r="CZ367" s="5701"/>
      <c r="DA367" s="5701"/>
      <c r="DB367" s="5701"/>
      <c r="DC367" s="3969"/>
      <c r="DD367" s="3969"/>
      <c r="DE367" s="3969"/>
    </row>
    <row r="368" spans="1:134" ht="6.75" customHeight="1">
      <c r="A368" s="4001"/>
      <c r="B368" s="4001"/>
      <c r="C368" s="4001"/>
      <c r="D368" s="4001"/>
      <c r="E368" s="4001"/>
      <c r="F368" s="4001"/>
      <c r="G368" s="4001"/>
      <c r="H368" s="4001"/>
      <c r="I368" s="4001"/>
      <c r="J368" s="4001"/>
      <c r="K368" s="4001"/>
      <c r="L368" s="4001"/>
      <c r="M368" s="4001"/>
      <c r="N368" s="4001"/>
      <c r="O368" s="4001"/>
      <c r="P368" s="4001"/>
      <c r="Q368" s="4001"/>
      <c r="R368" s="4001"/>
      <c r="S368" s="4020"/>
      <c r="T368" s="4005"/>
      <c r="U368" s="4005"/>
      <c r="V368" s="4001"/>
      <c r="W368" s="4001"/>
      <c r="X368" s="4001"/>
      <c r="Y368" s="4001"/>
      <c r="Z368" s="4001"/>
      <c r="AA368" s="4001"/>
      <c r="AB368" s="4001"/>
      <c r="AC368" s="4001"/>
      <c r="AD368" s="4001"/>
      <c r="AE368" s="4001"/>
      <c r="AF368" s="4001"/>
      <c r="AG368" s="4001"/>
      <c r="AH368" s="4001"/>
      <c r="AI368" s="4001"/>
      <c r="AJ368" s="4036"/>
      <c r="AK368" s="4005"/>
      <c r="AL368" s="4005"/>
      <c r="AM368" s="4005"/>
      <c r="AN368" s="3970"/>
      <c r="AO368" s="3970"/>
      <c r="AP368" s="3970"/>
      <c r="AQ368" s="3970"/>
      <c r="AR368" s="3970"/>
      <c r="AS368" s="3970"/>
      <c r="AT368" s="3970"/>
      <c r="AU368" s="3970"/>
      <c r="AV368" s="3970"/>
      <c r="AW368" s="3970"/>
      <c r="AX368" s="4030"/>
      <c r="AY368" s="4030"/>
      <c r="AZ368" s="3970"/>
      <c r="BA368" s="4005"/>
      <c r="BB368" s="4005"/>
      <c r="BC368" s="4005"/>
      <c r="BD368" s="3969"/>
      <c r="BE368" s="3969"/>
      <c r="BF368" s="3969"/>
      <c r="BG368" s="3969"/>
      <c r="BH368" s="3969"/>
      <c r="BI368" s="3969"/>
      <c r="BJ368" s="3969"/>
      <c r="BK368" s="3969"/>
      <c r="BL368" s="3969"/>
      <c r="BM368" s="3969"/>
      <c r="BN368" s="3969"/>
      <c r="BO368" s="3969"/>
      <c r="BP368" s="3969"/>
      <c r="BQ368" s="3969"/>
      <c r="BR368" s="3969"/>
      <c r="BS368" s="3969"/>
      <c r="BT368" s="3969"/>
      <c r="BU368" s="3969"/>
      <c r="BV368" s="3969"/>
      <c r="BW368" s="3969"/>
      <c r="BX368" s="3969"/>
      <c r="BY368" s="3969"/>
      <c r="BZ368" s="3969"/>
      <c r="CA368" s="3969"/>
      <c r="CB368" s="3969"/>
      <c r="CC368" s="3969"/>
      <c r="CD368" s="3969"/>
      <c r="CE368" s="3969"/>
      <c r="CF368" s="3969"/>
      <c r="CG368" s="3969"/>
      <c r="CH368" s="3969"/>
      <c r="CI368" s="3969"/>
      <c r="CJ368" s="3969"/>
      <c r="CK368" s="3969"/>
      <c r="CL368" s="3969"/>
      <c r="CM368" s="3969"/>
      <c r="CN368" s="3969"/>
      <c r="CO368" s="3969"/>
      <c r="CP368" s="3969"/>
      <c r="CQ368" s="3969"/>
      <c r="CR368" s="3969"/>
      <c r="CS368" s="3969"/>
      <c r="CT368" s="3969"/>
      <c r="CU368" s="3969"/>
      <c r="CV368" s="3969"/>
      <c r="CW368" s="3969"/>
      <c r="CX368" s="3969"/>
      <c r="CY368" s="3969"/>
      <c r="CZ368" s="3969"/>
      <c r="DA368" s="3969"/>
      <c r="DB368" s="3969"/>
      <c r="DC368" s="3969"/>
      <c r="DD368" s="3969"/>
      <c r="DE368" s="3969"/>
    </row>
    <row r="369" spans="1:140" ht="6.75" customHeight="1">
      <c r="A369" s="4001"/>
      <c r="B369" s="4001"/>
      <c r="C369" s="4001"/>
      <c r="D369" s="4001"/>
      <c r="E369" s="4001"/>
      <c r="F369" s="4001"/>
      <c r="G369" s="4001"/>
      <c r="H369" s="4001"/>
      <c r="I369" s="4001"/>
      <c r="J369" s="4001"/>
      <c r="K369" s="4001"/>
      <c r="L369" s="4001"/>
      <c r="M369" s="4001"/>
      <c r="N369" s="4001"/>
      <c r="O369" s="4001"/>
      <c r="P369" s="4001"/>
      <c r="Q369" s="4001"/>
      <c r="R369" s="4001"/>
      <c r="S369" s="4020"/>
      <c r="T369" s="4005"/>
      <c r="U369" s="4005"/>
      <c r="V369" s="4001"/>
      <c r="W369" s="4001"/>
      <c r="X369" s="4001"/>
      <c r="Y369" s="4001"/>
      <c r="Z369" s="4001"/>
      <c r="AA369" s="4001"/>
      <c r="AB369" s="4001"/>
      <c r="AC369" s="4001"/>
      <c r="AD369" s="4001"/>
      <c r="AE369" s="4001"/>
      <c r="AF369" s="4001"/>
      <c r="AG369" s="4001"/>
      <c r="AH369" s="4001"/>
      <c r="AI369" s="4001"/>
      <c r="AJ369" s="4036"/>
      <c r="AK369" s="4005"/>
      <c r="AL369" s="4005"/>
      <c r="AM369" s="4005"/>
      <c r="AN369" s="5700" t="s">
        <v>
6849</v>
      </c>
      <c r="AO369" s="5700"/>
      <c r="AP369" s="5700"/>
      <c r="AQ369" s="5700"/>
      <c r="AR369" s="5700"/>
      <c r="AS369" s="5700"/>
      <c r="AT369" s="5700"/>
      <c r="AU369" s="5700"/>
      <c r="AV369" s="5700"/>
      <c r="AW369" s="5700"/>
      <c r="AX369" s="5700"/>
      <c r="AY369" s="5700"/>
      <c r="AZ369" s="5700"/>
      <c r="BA369" s="4005"/>
      <c r="BB369" s="4005"/>
      <c r="BC369" s="4005"/>
      <c r="BD369" s="5701" t="s">
        <v>
6850</v>
      </c>
      <c r="BE369" s="5701"/>
      <c r="BF369" s="5701"/>
      <c r="BG369" s="5701"/>
      <c r="BH369" s="5701"/>
      <c r="BI369" s="5701"/>
      <c r="BJ369" s="5701"/>
      <c r="BK369" s="5701"/>
      <c r="BL369" s="5701"/>
      <c r="BM369" s="5701"/>
      <c r="BN369" s="5701"/>
      <c r="BO369" s="5701"/>
      <c r="BP369" s="5701"/>
      <c r="BQ369" s="5701"/>
      <c r="BR369" s="5701"/>
      <c r="BS369" s="5701"/>
      <c r="BT369" s="5701"/>
      <c r="BU369" s="5701"/>
      <c r="BV369" s="5701"/>
      <c r="BW369" s="5701"/>
      <c r="BX369" s="5701"/>
      <c r="BY369" s="5701"/>
      <c r="BZ369" s="5701"/>
      <c r="CA369" s="5701"/>
      <c r="CB369" s="5701"/>
      <c r="CC369" s="5701"/>
      <c r="CD369" s="5701"/>
      <c r="CE369" s="5701"/>
      <c r="CF369" s="5701"/>
      <c r="CG369" s="5701"/>
      <c r="CH369" s="5701"/>
      <c r="CI369" s="5701"/>
      <c r="CJ369" s="5701"/>
      <c r="CK369" s="5701"/>
      <c r="CL369" s="5701"/>
      <c r="CM369" s="5701"/>
      <c r="CN369" s="5701"/>
      <c r="CO369" s="5701"/>
      <c r="CP369" s="5701"/>
      <c r="CQ369" s="5701"/>
      <c r="CR369" s="5701"/>
      <c r="CS369" s="5701"/>
      <c r="CT369" s="5701"/>
      <c r="CU369" s="5701"/>
      <c r="CV369" s="5701"/>
      <c r="CW369" s="5701"/>
      <c r="CX369" s="5701"/>
      <c r="CY369" s="5701"/>
      <c r="CZ369" s="5701"/>
      <c r="DA369" s="5701"/>
      <c r="DB369" s="5701"/>
      <c r="DC369" s="3969"/>
      <c r="DD369" s="3969"/>
      <c r="DE369" s="3969"/>
    </row>
    <row r="370" spans="1:140" ht="6.75" customHeight="1">
      <c r="A370" s="4001"/>
      <c r="B370" s="4001"/>
      <c r="C370" s="4001"/>
      <c r="D370" s="4001"/>
      <c r="E370" s="4001"/>
      <c r="F370" s="4001"/>
      <c r="G370" s="4001"/>
      <c r="H370" s="4001"/>
      <c r="I370" s="4001"/>
      <c r="J370" s="4001"/>
      <c r="K370" s="4001"/>
      <c r="L370" s="4001"/>
      <c r="M370" s="4001"/>
      <c r="N370" s="4001"/>
      <c r="O370" s="4001"/>
      <c r="P370" s="4001"/>
      <c r="Q370" s="4001"/>
      <c r="R370" s="4001"/>
      <c r="S370" s="4020"/>
      <c r="T370" s="4005"/>
      <c r="U370" s="4005"/>
      <c r="V370" s="4001"/>
      <c r="W370" s="4001"/>
      <c r="X370" s="4001"/>
      <c r="Y370" s="4001"/>
      <c r="Z370" s="4001"/>
      <c r="AA370" s="4001"/>
      <c r="AB370" s="4001"/>
      <c r="AC370" s="4001"/>
      <c r="AD370" s="4001"/>
      <c r="AE370" s="4001"/>
      <c r="AF370" s="4001"/>
      <c r="AG370" s="4001"/>
      <c r="AH370" s="4001"/>
      <c r="AI370" s="4001"/>
      <c r="AJ370" s="4036"/>
      <c r="AK370" s="4010"/>
      <c r="AL370" s="4008"/>
      <c r="AM370" s="4005"/>
      <c r="AN370" s="5700"/>
      <c r="AO370" s="5700"/>
      <c r="AP370" s="5700"/>
      <c r="AQ370" s="5700"/>
      <c r="AR370" s="5700"/>
      <c r="AS370" s="5700"/>
      <c r="AT370" s="5700"/>
      <c r="AU370" s="5700"/>
      <c r="AV370" s="5700"/>
      <c r="AW370" s="5700"/>
      <c r="AX370" s="5700"/>
      <c r="AY370" s="5700"/>
      <c r="AZ370" s="5700"/>
      <c r="BA370" s="4008"/>
      <c r="BB370" s="4008"/>
      <c r="BC370" s="4005"/>
      <c r="BD370" s="5701"/>
      <c r="BE370" s="5701"/>
      <c r="BF370" s="5701"/>
      <c r="BG370" s="5701"/>
      <c r="BH370" s="5701"/>
      <c r="BI370" s="5701"/>
      <c r="BJ370" s="5701"/>
      <c r="BK370" s="5701"/>
      <c r="BL370" s="5701"/>
      <c r="BM370" s="5701"/>
      <c r="BN370" s="5701"/>
      <c r="BO370" s="5701"/>
      <c r="BP370" s="5701"/>
      <c r="BQ370" s="5701"/>
      <c r="BR370" s="5701"/>
      <c r="BS370" s="5701"/>
      <c r="BT370" s="5701"/>
      <c r="BU370" s="5701"/>
      <c r="BV370" s="5701"/>
      <c r="BW370" s="5701"/>
      <c r="BX370" s="5701"/>
      <c r="BY370" s="5701"/>
      <c r="BZ370" s="5701"/>
      <c r="CA370" s="5701"/>
      <c r="CB370" s="5701"/>
      <c r="CC370" s="5701"/>
      <c r="CD370" s="5701"/>
      <c r="CE370" s="5701"/>
      <c r="CF370" s="5701"/>
      <c r="CG370" s="5701"/>
      <c r="CH370" s="5701"/>
      <c r="CI370" s="5701"/>
      <c r="CJ370" s="5701"/>
      <c r="CK370" s="5701"/>
      <c r="CL370" s="5701"/>
      <c r="CM370" s="5701"/>
      <c r="CN370" s="5701"/>
      <c r="CO370" s="5701"/>
      <c r="CP370" s="5701"/>
      <c r="CQ370" s="5701"/>
      <c r="CR370" s="5701"/>
      <c r="CS370" s="5701"/>
      <c r="CT370" s="5701"/>
      <c r="CU370" s="5701"/>
      <c r="CV370" s="5701"/>
      <c r="CW370" s="5701"/>
      <c r="CX370" s="5701"/>
      <c r="CY370" s="5701"/>
      <c r="CZ370" s="5701"/>
      <c r="DA370" s="5701"/>
      <c r="DB370" s="5701"/>
      <c r="DC370" s="3969"/>
      <c r="DD370" s="3969"/>
      <c r="DE370" s="3969"/>
    </row>
    <row r="371" spans="1:140" ht="6.75" customHeight="1">
      <c r="A371" s="4001"/>
      <c r="B371" s="4001"/>
      <c r="C371" s="4001"/>
      <c r="D371" s="4001"/>
      <c r="E371" s="4001"/>
      <c r="F371" s="4001"/>
      <c r="G371" s="4001"/>
      <c r="H371" s="4001"/>
      <c r="I371" s="4001"/>
      <c r="J371" s="4001"/>
      <c r="K371" s="4001"/>
      <c r="L371" s="4001"/>
      <c r="M371" s="4001"/>
      <c r="N371" s="4001"/>
      <c r="O371" s="4001"/>
      <c r="P371" s="4001"/>
      <c r="Q371" s="4001"/>
      <c r="R371" s="4001"/>
      <c r="S371" s="4020"/>
      <c r="T371" s="4005"/>
      <c r="U371" s="4005"/>
      <c r="V371" s="4001"/>
      <c r="W371" s="4001"/>
      <c r="X371" s="4001"/>
      <c r="Y371" s="4001"/>
      <c r="Z371" s="4001"/>
      <c r="AA371" s="4001"/>
      <c r="AB371" s="4001"/>
      <c r="AC371" s="4001"/>
      <c r="AD371" s="4001"/>
      <c r="AE371" s="4001"/>
      <c r="AF371" s="4001"/>
      <c r="AG371" s="4001"/>
      <c r="AH371" s="4001"/>
      <c r="AI371" s="4001"/>
      <c r="AJ371" s="4036"/>
      <c r="AK371" s="4005"/>
      <c r="AL371" s="4005"/>
      <c r="AM371" s="4005"/>
      <c r="AN371" s="3970"/>
      <c r="AO371" s="3970"/>
      <c r="AP371" s="3970"/>
      <c r="AQ371" s="3970"/>
      <c r="AR371" s="3970"/>
      <c r="AS371" s="3970"/>
      <c r="AT371" s="3970"/>
      <c r="AU371" s="3970"/>
      <c r="AV371" s="3970"/>
      <c r="AW371" s="3970"/>
      <c r="AX371" s="3970"/>
      <c r="AY371" s="3969"/>
      <c r="AZ371" s="3969"/>
      <c r="BA371" s="4005"/>
      <c r="BB371" s="4005"/>
      <c r="BC371" s="4005"/>
      <c r="BD371" s="3969"/>
      <c r="BE371" s="3969"/>
      <c r="BF371" s="3969"/>
      <c r="BG371" s="3969"/>
      <c r="BH371" s="3969"/>
      <c r="BI371" s="3969"/>
      <c r="BJ371" s="3969"/>
      <c r="BK371" s="3969"/>
      <c r="BL371" s="3969"/>
      <c r="BM371" s="3969"/>
      <c r="BN371" s="3969"/>
      <c r="BO371" s="3969"/>
      <c r="BP371" s="3969"/>
      <c r="BQ371" s="3969"/>
      <c r="BR371" s="3969"/>
      <c r="BS371" s="3969"/>
      <c r="BT371" s="3969"/>
      <c r="BU371" s="3969"/>
      <c r="BV371" s="3969"/>
      <c r="BW371" s="3969"/>
      <c r="BX371" s="3969"/>
      <c r="BY371" s="3969"/>
      <c r="BZ371" s="3969"/>
      <c r="CA371" s="3969"/>
      <c r="CB371" s="3969"/>
      <c r="CC371" s="3969"/>
      <c r="CD371" s="3969"/>
      <c r="CE371" s="3969"/>
      <c r="CF371" s="3969"/>
      <c r="CG371" s="3969"/>
      <c r="CH371" s="3969"/>
      <c r="CI371" s="3969"/>
      <c r="CJ371" s="3969"/>
      <c r="CK371" s="3969"/>
      <c r="CL371" s="3969"/>
      <c r="CM371" s="3969"/>
      <c r="CN371" s="3969"/>
      <c r="CO371" s="3969"/>
      <c r="CP371" s="3969"/>
      <c r="CQ371" s="3969"/>
      <c r="CR371" s="3969"/>
      <c r="CS371" s="3969"/>
      <c r="CT371" s="3969"/>
      <c r="CU371" s="3969"/>
      <c r="CV371" s="3969"/>
      <c r="CW371" s="3969"/>
      <c r="CX371" s="3969"/>
      <c r="CY371" s="3969"/>
      <c r="CZ371" s="3969"/>
      <c r="DA371" s="3969"/>
      <c r="DB371" s="3969"/>
      <c r="DC371" s="3969"/>
      <c r="DD371" s="3969"/>
      <c r="DE371" s="3969"/>
    </row>
    <row r="372" spans="1:140" ht="6.75" customHeight="1">
      <c r="A372" s="4001"/>
      <c r="B372" s="4001"/>
      <c r="C372" s="4001"/>
      <c r="D372" s="4001"/>
      <c r="E372" s="4001"/>
      <c r="F372" s="4001"/>
      <c r="G372" s="4001"/>
      <c r="H372" s="4001"/>
      <c r="I372" s="4001"/>
      <c r="J372" s="4001"/>
      <c r="K372" s="4001"/>
      <c r="L372" s="4001"/>
      <c r="M372" s="4001"/>
      <c r="N372" s="4001"/>
      <c r="O372" s="4001"/>
      <c r="P372" s="4001"/>
      <c r="Q372" s="4001"/>
      <c r="R372" s="4001"/>
      <c r="S372" s="4020"/>
      <c r="T372" s="4005"/>
      <c r="U372" s="4005"/>
      <c r="V372" s="4001"/>
      <c r="W372" s="3970"/>
      <c r="X372" s="3970"/>
      <c r="Y372" s="3970"/>
      <c r="Z372" s="3970"/>
      <c r="AA372" s="3970"/>
      <c r="AB372" s="3970"/>
      <c r="AC372" s="3970"/>
      <c r="AD372" s="3970"/>
      <c r="AE372" s="3970"/>
      <c r="AF372" s="3970"/>
      <c r="AG372" s="4005"/>
      <c r="AH372" s="4005"/>
      <c r="AI372" s="4005"/>
      <c r="AJ372" s="4036"/>
      <c r="AK372" s="4003"/>
      <c r="AL372" s="4003"/>
      <c r="AM372" s="4001"/>
      <c r="AN372" s="5702" t="s">
        <v>
6851</v>
      </c>
      <c r="AO372" s="5702"/>
      <c r="AP372" s="5702"/>
      <c r="AQ372" s="5702"/>
      <c r="AR372" s="5702"/>
      <c r="AS372" s="5702"/>
      <c r="AT372" s="5702"/>
      <c r="AU372" s="5702"/>
      <c r="AV372" s="5701"/>
      <c r="AW372" s="5701"/>
      <c r="AX372" s="3969"/>
      <c r="AY372" s="4003"/>
      <c r="AZ372" s="4003"/>
      <c r="BA372" s="4003"/>
      <c r="BB372" s="4003"/>
      <c r="BC372" s="4001"/>
      <c r="BD372" s="5701" t="s">
        <v>
6852</v>
      </c>
      <c r="BE372" s="5701"/>
      <c r="BF372" s="5701"/>
      <c r="BG372" s="5701"/>
      <c r="BH372" s="5701"/>
      <c r="BI372" s="5701"/>
      <c r="BJ372" s="5701"/>
      <c r="BK372" s="5701"/>
      <c r="BL372" s="5701"/>
      <c r="BM372" s="5701"/>
      <c r="BN372" s="5701"/>
      <c r="BO372" s="5701"/>
      <c r="BP372" s="5701"/>
      <c r="BQ372" s="5701"/>
      <c r="BR372" s="5701"/>
      <c r="BS372" s="5701"/>
      <c r="BT372" s="5701"/>
      <c r="BU372" s="5701"/>
      <c r="BV372" s="5701"/>
      <c r="BW372" s="5701"/>
      <c r="BX372" s="5701"/>
      <c r="BY372" s="5701"/>
      <c r="BZ372" s="5701"/>
      <c r="CA372" s="5701"/>
      <c r="CB372" s="5701"/>
      <c r="CC372" s="5701"/>
      <c r="CD372" s="5701"/>
      <c r="CE372" s="5701"/>
      <c r="CF372" s="5701"/>
      <c r="CG372" s="5701"/>
      <c r="CH372" s="5701"/>
      <c r="CI372" s="5701"/>
      <c r="CJ372" s="5701"/>
      <c r="CK372" s="5701"/>
      <c r="CL372" s="5701"/>
      <c r="CM372" s="5701"/>
      <c r="CN372" s="5701"/>
      <c r="CO372" s="5701"/>
      <c r="CP372" s="5701"/>
      <c r="CQ372" s="5701"/>
      <c r="CR372" s="5701"/>
      <c r="CS372" s="5701"/>
      <c r="CT372" s="5701"/>
      <c r="CU372" s="5701"/>
      <c r="CV372" s="5701"/>
      <c r="CW372" s="5701"/>
      <c r="CX372" s="5701"/>
      <c r="CY372" s="5701"/>
      <c r="CZ372" s="5701"/>
      <c r="DA372" s="5701"/>
      <c r="DB372" s="5701"/>
      <c r="DC372" s="3969"/>
      <c r="DD372" s="3969"/>
      <c r="DE372" s="3969"/>
    </row>
    <row r="373" spans="1:140" ht="6.75" customHeight="1">
      <c r="A373" s="4001"/>
      <c r="B373" s="4001"/>
      <c r="C373" s="4001"/>
      <c r="D373" s="4001"/>
      <c r="E373" s="4001"/>
      <c r="F373" s="4001"/>
      <c r="G373" s="4001"/>
      <c r="H373" s="4001"/>
      <c r="I373" s="4001"/>
      <c r="J373" s="4001"/>
      <c r="K373" s="4001"/>
      <c r="L373" s="4001"/>
      <c r="M373" s="4001"/>
      <c r="N373" s="4001"/>
      <c r="O373" s="4001"/>
      <c r="P373" s="4001"/>
      <c r="Q373" s="4001"/>
      <c r="R373" s="4001"/>
      <c r="S373" s="4020"/>
      <c r="T373" s="4001"/>
      <c r="U373" s="4001"/>
      <c r="V373" s="4001"/>
      <c r="W373" s="3970"/>
      <c r="X373" s="3970"/>
      <c r="Y373" s="3970"/>
      <c r="Z373" s="3970"/>
      <c r="AA373" s="3970"/>
      <c r="AB373" s="3970"/>
      <c r="AC373" s="3970"/>
      <c r="AD373" s="3970"/>
      <c r="AE373" s="3970"/>
      <c r="AF373" s="3970"/>
      <c r="AG373" s="4001"/>
      <c r="AH373" s="4001"/>
      <c r="AI373" s="4001"/>
      <c r="AJ373" s="4001"/>
      <c r="AK373" s="4010"/>
      <c r="AL373" s="4005"/>
      <c r="AM373" s="4001"/>
      <c r="AN373" s="5702"/>
      <c r="AO373" s="5702"/>
      <c r="AP373" s="5702"/>
      <c r="AQ373" s="5702"/>
      <c r="AR373" s="5702"/>
      <c r="AS373" s="5702"/>
      <c r="AT373" s="5702"/>
      <c r="AU373" s="5702"/>
      <c r="AV373" s="5701"/>
      <c r="AW373" s="5701"/>
      <c r="AX373" s="3969"/>
      <c r="AY373" s="4001"/>
      <c r="AZ373" s="4001"/>
      <c r="BA373" s="4001"/>
      <c r="BB373" s="4001"/>
      <c r="BC373" s="4001"/>
      <c r="BD373" s="5701"/>
      <c r="BE373" s="5701"/>
      <c r="BF373" s="5701"/>
      <c r="BG373" s="5701"/>
      <c r="BH373" s="5701"/>
      <c r="BI373" s="5701"/>
      <c r="BJ373" s="5701"/>
      <c r="BK373" s="5701"/>
      <c r="BL373" s="5701"/>
      <c r="BM373" s="5701"/>
      <c r="BN373" s="5701"/>
      <c r="BO373" s="5701"/>
      <c r="BP373" s="5701"/>
      <c r="BQ373" s="5701"/>
      <c r="BR373" s="5701"/>
      <c r="BS373" s="5701"/>
      <c r="BT373" s="5701"/>
      <c r="BU373" s="5701"/>
      <c r="BV373" s="5701"/>
      <c r="BW373" s="5701"/>
      <c r="BX373" s="5701"/>
      <c r="BY373" s="5701"/>
      <c r="BZ373" s="5701"/>
      <c r="CA373" s="5701"/>
      <c r="CB373" s="5701"/>
      <c r="CC373" s="5701"/>
      <c r="CD373" s="5701"/>
      <c r="CE373" s="5701"/>
      <c r="CF373" s="5701"/>
      <c r="CG373" s="5701"/>
      <c r="CH373" s="5701"/>
      <c r="CI373" s="5701"/>
      <c r="CJ373" s="5701"/>
      <c r="CK373" s="5701"/>
      <c r="CL373" s="5701"/>
      <c r="CM373" s="5701"/>
      <c r="CN373" s="5701"/>
      <c r="CO373" s="5701"/>
      <c r="CP373" s="5701"/>
      <c r="CQ373" s="5701"/>
      <c r="CR373" s="5701"/>
      <c r="CS373" s="5701"/>
      <c r="CT373" s="5701"/>
      <c r="CU373" s="5701"/>
      <c r="CV373" s="5701"/>
      <c r="CW373" s="5701"/>
      <c r="CX373" s="5701"/>
      <c r="CY373" s="5701"/>
      <c r="CZ373" s="5701"/>
      <c r="DA373" s="5701"/>
      <c r="DB373" s="5701"/>
      <c r="DC373" s="3969"/>
      <c r="DD373" s="3969"/>
      <c r="DE373" s="3969"/>
    </row>
    <row r="374" spans="1:140" ht="6.75" customHeight="1">
      <c r="A374" s="4001"/>
      <c r="B374" s="4001"/>
      <c r="C374" s="4001"/>
      <c r="D374" s="4001"/>
      <c r="E374" s="4001"/>
      <c r="F374" s="4001"/>
      <c r="G374" s="4001"/>
      <c r="H374" s="4001"/>
      <c r="I374" s="4001"/>
      <c r="J374" s="4001"/>
      <c r="K374" s="4001"/>
      <c r="L374" s="4001"/>
      <c r="M374" s="4001"/>
      <c r="N374" s="4001"/>
      <c r="O374" s="4001"/>
      <c r="P374" s="4001"/>
      <c r="Q374" s="4001"/>
      <c r="R374" s="4001"/>
      <c r="S374" s="4001"/>
      <c r="T374" s="4001"/>
      <c r="U374" s="4001"/>
      <c r="V374" s="4001"/>
      <c r="W374" s="4001"/>
      <c r="X374" s="4001"/>
      <c r="Y374" s="4001"/>
      <c r="Z374" s="4001"/>
      <c r="AA374" s="4001"/>
      <c r="AB374" s="4001"/>
      <c r="AC374" s="4001"/>
      <c r="AD374" s="4001"/>
      <c r="AE374" s="4001"/>
      <c r="AF374" s="4001"/>
      <c r="AG374" s="4001"/>
      <c r="AH374" s="4001"/>
      <c r="AI374" s="4001"/>
      <c r="AJ374" s="4001"/>
      <c r="AK374" s="4009"/>
      <c r="AL374" s="4005"/>
      <c r="AM374" s="4001"/>
      <c r="AN374" s="4001"/>
      <c r="AO374" s="4001"/>
      <c r="AP374" s="4001"/>
      <c r="AQ374" s="4001"/>
      <c r="AR374" s="4001"/>
      <c r="AS374" s="4001"/>
      <c r="AT374" s="4001"/>
      <c r="AU374" s="4001"/>
      <c r="AV374" s="4001"/>
      <c r="AW374" s="4001"/>
      <c r="AX374" s="4001"/>
      <c r="AY374" s="4001"/>
      <c r="AZ374" s="4001"/>
      <c r="BA374" s="4001"/>
      <c r="BB374" s="4001"/>
      <c r="BC374" s="4001"/>
      <c r="BD374" s="4001"/>
      <c r="BE374" s="4001"/>
      <c r="BF374" s="4001"/>
      <c r="BG374" s="4001"/>
      <c r="BH374" s="4001"/>
      <c r="BI374" s="4001"/>
      <c r="BJ374" s="4001"/>
      <c r="BK374" s="4001"/>
      <c r="BL374" s="4001"/>
      <c r="BM374" s="4001"/>
      <c r="BN374" s="4001"/>
      <c r="BO374" s="4001"/>
      <c r="BP374" s="4001"/>
      <c r="BQ374" s="4001"/>
      <c r="BR374" s="4001"/>
      <c r="BS374" s="4001"/>
      <c r="BT374" s="4001"/>
      <c r="BU374" s="4001"/>
      <c r="BV374" s="4001"/>
      <c r="BW374" s="4001"/>
      <c r="BX374" s="4001"/>
      <c r="BY374" s="4001"/>
      <c r="BZ374" s="4001"/>
      <c r="CA374" s="4001"/>
      <c r="CB374" s="4001"/>
      <c r="CC374" s="4001"/>
      <c r="CD374" s="4001"/>
      <c r="CE374" s="4001"/>
      <c r="CF374" s="4001"/>
      <c r="CG374" s="4001"/>
      <c r="CH374" s="4001"/>
      <c r="CI374" s="4001"/>
      <c r="CJ374" s="4001"/>
      <c r="CK374" s="4001"/>
      <c r="CL374" s="4001"/>
      <c r="CM374" s="4001"/>
      <c r="CN374" s="4001"/>
      <c r="CO374" s="4001"/>
      <c r="CP374" s="4001"/>
      <c r="CQ374" s="4001"/>
      <c r="CR374" s="4001"/>
      <c r="CS374" s="4001"/>
      <c r="CT374" s="4001"/>
      <c r="CU374" s="4001"/>
      <c r="CV374" s="4001"/>
      <c r="CW374" s="4001"/>
      <c r="CX374" s="4001"/>
      <c r="CY374" s="4001"/>
      <c r="CZ374" s="4001"/>
      <c r="DA374" s="4001"/>
      <c r="DB374" s="4001"/>
      <c r="DC374" s="4001"/>
      <c r="DD374" s="4001"/>
      <c r="DE374" s="4001"/>
    </row>
    <row r="375" spans="1:140" ht="6.75" customHeight="1">
      <c r="A375" s="4001"/>
      <c r="B375" s="4001"/>
      <c r="C375" s="4001"/>
      <c r="D375" s="4001"/>
      <c r="E375" s="4001"/>
      <c r="F375" s="4001"/>
      <c r="G375" s="4001"/>
      <c r="H375" s="4001"/>
      <c r="I375" s="4001"/>
      <c r="J375" s="4001"/>
      <c r="K375" s="4001"/>
      <c r="L375" s="4001"/>
      <c r="M375" s="4001"/>
      <c r="N375" s="4001"/>
      <c r="O375" s="4001"/>
      <c r="P375" s="4001"/>
      <c r="Q375" s="4001"/>
      <c r="R375" s="4001"/>
      <c r="S375" s="4001"/>
      <c r="T375" s="4001"/>
      <c r="U375" s="4001"/>
      <c r="V375" s="4001"/>
      <c r="W375" s="4001"/>
      <c r="X375" s="4001"/>
      <c r="Y375" s="4001"/>
      <c r="Z375" s="4001"/>
      <c r="AA375" s="4001"/>
      <c r="AB375" s="4001"/>
      <c r="AC375" s="4001"/>
      <c r="AD375" s="4001"/>
      <c r="AE375" s="4001"/>
      <c r="AF375" s="4001"/>
      <c r="AG375" s="4001"/>
      <c r="AH375" s="4001"/>
      <c r="AI375" s="4001"/>
      <c r="AJ375" s="4001"/>
      <c r="AK375" s="4015"/>
      <c r="AL375" s="4003"/>
      <c r="AM375" s="4001"/>
      <c r="AN375" s="5702" t="s">
        <v>
6853</v>
      </c>
      <c r="AO375" s="5702"/>
      <c r="AP375" s="5702"/>
      <c r="AQ375" s="5702"/>
      <c r="AR375" s="5702"/>
      <c r="AS375" s="5702"/>
      <c r="AT375" s="5702"/>
      <c r="AU375" s="5702"/>
      <c r="AV375" s="5702"/>
      <c r="AW375" s="5702"/>
      <c r="AX375" s="5702"/>
      <c r="AY375" s="5701"/>
      <c r="AZ375" s="5701"/>
      <c r="BA375" s="4003"/>
      <c r="BB375" s="4003"/>
      <c r="BC375" s="4001"/>
      <c r="BD375" s="5701" t="s">
        <v>
6854</v>
      </c>
      <c r="BE375" s="5701"/>
      <c r="BF375" s="5701"/>
      <c r="BG375" s="5701"/>
      <c r="BH375" s="5701"/>
      <c r="BI375" s="5701"/>
      <c r="BJ375" s="5701"/>
      <c r="BK375" s="5701"/>
      <c r="BL375" s="5701"/>
      <c r="BM375" s="5701"/>
      <c r="BN375" s="5701"/>
      <c r="BO375" s="5701"/>
      <c r="BP375" s="5701"/>
      <c r="BQ375" s="5701"/>
      <c r="BR375" s="5701"/>
      <c r="BS375" s="5701"/>
      <c r="BT375" s="5701"/>
      <c r="BU375" s="5701"/>
      <c r="BV375" s="5701"/>
      <c r="BW375" s="5701"/>
      <c r="BX375" s="5701"/>
      <c r="BY375" s="5701"/>
      <c r="BZ375" s="5701"/>
      <c r="CA375" s="5701"/>
      <c r="CB375" s="5701"/>
      <c r="CC375" s="5701"/>
      <c r="CD375" s="5701"/>
      <c r="CE375" s="5701"/>
      <c r="CF375" s="5701"/>
      <c r="CG375" s="5701"/>
      <c r="CH375" s="5701"/>
      <c r="CI375" s="5701"/>
      <c r="CJ375" s="5701"/>
      <c r="CK375" s="5701"/>
      <c r="CL375" s="5701"/>
      <c r="CM375" s="5701"/>
      <c r="CN375" s="5701"/>
      <c r="CO375" s="5701"/>
      <c r="CP375" s="5701"/>
      <c r="CQ375" s="5701"/>
      <c r="CR375" s="5701"/>
      <c r="CS375" s="5701"/>
      <c r="CT375" s="5701"/>
      <c r="CU375" s="5701"/>
      <c r="CV375" s="5701"/>
      <c r="CW375" s="5701"/>
      <c r="CX375" s="5701"/>
      <c r="CY375" s="5701"/>
      <c r="CZ375" s="5701"/>
      <c r="DA375" s="5701"/>
      <c r="DB375" s="5701"/>
      <c r="DC375" s="3969"/>
      <c r="DD375" s="3969"/>
      <c r="DE375" s="3969"/>
    </row>
    <row r="376" spans="1:140" ht="6.75" customHeight="1">
      <c r="A376" s="4001"/>
      <c r="B376" s="4001"/>
      <c r="C376" s="4001"/>
      <c r="D376" s="4001"/>
      <c r="E376" s="4001"/>
      <c r="F376" s="4001"/>
      <c r="G376" s="4001"/>
      <c r="H376" s="4001"/>
      <c r="I376" s="4001"/>
      <c r="J376" s="4001"/>
      <c r="K376" s="4001"/>
      <c r="L376" s="4001"/>
      <c r="M376" s="4001"/>
      <c r="N376" s="4001"/>
      <c r="O376" s="4001"/>
      <c r="P376" s="4001"/>
      <c r="Q376" s="4001"/>
      <c r="R376" s="4001"/>
      <c r="S376" s="4001"/>
      <c r="T376" s="4001"/>
      <c r="U376" s="4001"/>
      <c r="V376" s="4001"/>
      <c r="W376" s="4001"/>
      <c r="X376" s="4001"/>
      <c r="Y376" s="4001"/>
      <c r="Z376" s="4001"/>
      <c r="AA376" s="4001"/>
      <c r="AB376" s="4001"/>
      <c r="AC376" s="4001"/>
      <c r="AD376" s="4001"/>
      <c r="AE376" s="4001"/>
      <c r="AF376" s="4001"/>
      <c r="AG376" s="4001"/>
      <c r="AH376" s="4001"/>
      <c r="AI376" s="4001"/>
      <c r="AJ376" s="4001"/>
      <c r="AK376" s="4010"/>
      <c r="AL376" s="4005"/>
      <c r="AM376" s="4001"/>
      <c r="AN376" s="5702"/>
      <c r="AO376" s="5702"/>
      <c r="AP376" s="5702"/>
      <c r="AQ376" s="5702"/>
      <c r="AR376" s="5702"/>
      <c r="AS376" s="5702"/>
      <c r="AT376" s="5702"/>
      <c r="AU376" s="5702"/>
      <c r="AV376" s="5702"/>
      <c r="AW376" s="5702"/>
      <c r="AX376" s="5702"/>
      <c r="AY376" s="5701"/>
      <c r="AZ376" s="5701"/>
      <c r="BA376" s="4001"/>
      <c r="BB376" s="4001"/>
      <c r="BC376" s="4001"/>
      <c r="BD376" s="5701"/>
      <c r="BE376" s="5701"/>
      <c r="BF376" s="5701"/>
      <c r="BG376" s="5701"/>
      <c r="BH376" s="5701"/>
      <c r="BI376" s="5701"/>
      <c r="BJ376" s="5701"/>
      <c r="BK376" s="5701"/>
      <c r="BL376" s="5701"/>
      <c r="BM376" s="5701"/>
      <c r="BN376" s="5701"/>
      <c r="BO376" s="5701"/>
      <c r="BP376" s="5701"/>
      <c r="BQ376" s="5701"/>
      <c r="BR376" s="5701"/>
      <c r="BS376" s="5701"/>
      <c r="BT376" s="5701"/>
      <c r="BU376" s="5701"/>
      <c r="BV376" s="5701"/>
      <c r="BW376" s="5701"/>
      <c r="BX376" s="5701"/>
      <c r="BY376" s="5701"/>
      <c r="BZ376" s="5701"/>
      <c r="CA376" s="5701"/>
      <c r="CB376" s="5701"/>
      <c r="CC376" s="5701"/>
      <c r="CD376" s="5701"/>
      <c r="CE376" s="5701"/>
      <c r="CF376" s="5701"/>
      <c r="CG376" s="5701"/>
      <c r="CH376" s="5701"/>
      <c r="CI376" s="5701"/>
      <c r="CJ376" s="5701"/>
      <c r="CK376" s="5701"/>
      <c r="CL376" s="5701"/>
      <c r="CM376" s="5701"/>
      <c r="CN376" s="5701"/>
      <c r="CO376" s="5701"/>
      <c r="CP376" s="5701"/>
      <c r="CQ376" s="5701"/>
      <c r="CR376" s="5701"/>
      <c r="CS376" s="5701"/>
      <c r="CT376" s="5701"/>
      <c r="CU376" s="5701"/>
      <c r="CV376" s="5701"/>
      <c r="CW376" s="5701"/>
      <c r="CX376" s="5701"/>
      <c r="CY376" s="5701"/>
      <c r="CZ376" s="5701"/>
      <c r="DA376" s="5701"/>
      <c r="DB376" s="5701"/>
      <c r="DC376" s="3969"/>
      <c r="DD376" s="3969"/>
      <c r="DE376" s="3969"/>
    </row>
    <row r="377" spans="1:140" ht="6.75" customHeight="1">
      <c r="A377" s="4001"/>
      <c r="B377" s="4001"/>
      <c r="C377" s="4001"/>
      <c r="D377" s="4001"/>
      <c r="E377" s="4001"/>
      <c r="F377" s="4001"/>
      <c r="G377" s="4001"/>
      <c r="H377" s="4001"/>
      <c r="I377" s="4001"/>
      <c r="J377" s="4001"/>
      <c r="K377" s="4001"/>
      <c r="L377" s="4001"/>
      <c r="M377" s="4001"/>
      <c r="N377" s="4001"/>
      <c r="O377" s="4001"/>
      <c r="P377" s="4001"/>
      <c r="Q377" s="4001"/>
      <c r="R377" s="4001"/>
      <c r="S377" s="4001"/>
      <c r="T377" s="4001"/>
      <c r="U377" s="4001"/>
      <c r="V377" s="4001"/>
      <c r="W377" s="4001"/>
      <c r="X377" s="4001"/>
      <c r="Y377" s="4001"/>
      <c r="Z377" s="4001"/>
      <c r="AA377" s="4001"/>
      <c r="AB377" s="4001"/>
      <c r="AC377" s="4001"/>
      <c r="AD377" s="4001"/>
      <c r="AE377" s="4001"/>
      <c r="AF377" s="4001"/>
      <c r="AG377" s="4001"/>
      <c r="AH377" s="4001"/>
      <c r="AI377" s="4001"/>
      <c r="AJ377" s="4001"/>
      <c r="AK377" s="4009"/>
      <c r="AL377" s="4005"/>
      <c r="AM377" s="4001"/>
      <c r="AN377" s="4001"/>
      <c r="AO377" s="4001"/>
      <c r="AP377" s="4001"/>
      <c r="AQ377" s="4001"/>
      <c r="AR377" s="4001"/>
      <c r="AS377" s="4001"/>
      <c r="AT377" s="4001"/>
      <c r="AU377" s="4001"/>
      <c r="AV377" s="4001"/>
      <c r="AW377" s="4001"/>
      <c r="AX377" s="4001"/>
      <c r="AY377" s="4001"/>
      <c r="AZ377" s="4001"/>
      <c r="BA377" s="4001"/>
      <c r="BB377" s="4001"/>
      <c r="BC377" s="4001"/>
      <c r="BD377" s="4001"/>
      <c r="BE377" s="4001"/>
      <c r="BF377" s="4001"/>
      <c r="BG377" s="4001"/>
      <c r="BH377" s="4001"/>
      <c r="BI377" s="4001"/>
      <c r="BJ377" s="4001"/>
      <c r="BK377" s="4001"/>
      <c r="BL377" s="4001"/>
      <c r="BM377" s="4001"/>
      <c r="BN377" s="4001"/>
      <c r="BO377" s="4001"/>
      <c r="BP377" s="4001"/>
      <c r="BQ377" s="4001"/>
      <c r="BR377" s="4001"/>
      <c r="BS377" s="4001"/>
      <c r="BT377" s="4001"/>
      <c r="BU377" s="4001"/>
      <c r="BV377" s="4001"/>
      <c r="BW377" s="4001"/>
      <c r="BX377" s="4001"/>
      <c r="BY377" s="4001"/>
      <c r="BZ377" s="4001"/>
      <c r="CA377" s="4001"/>
      <c r="CB377" s="4001"/>
      <c r="CC377" s="4001"/>
      <c r="CD377" s="4001"/>
      <c r="CE377" s="4001"/>
      <c r="CF377" s="4001"/>
      <c r="CG377" s="4001"/>
      <c r="CH377" s="4001"/>
      <c r="CI377" s="4001"/>
      <c r="CJ377" s="4001"/>
      <c r="CK377" s="4001"/>
      <c r="CL377" s="4001"/>
      <c r="CM377" s="4001"/>
      <c r="CN377" s="4001"/>
      <c r="CO377" s="4001"/>
      <c r="CP377" s="4001"/>
      <c r="CQ377" s="4001"/>
      <c r="CR377" s="4001"/>
      <c r="CS377" s="4001"/>
      <c r="CT377" s="4001"/>
      <c r="CU377" s="4001"/>
      <c r="CV377" s="4001"/>
      <c r="CW377" s="4001"/>
      <c r="CX377" s="4001"/>
      <c r="CY377" s="4001"/>
      <c r="CZ377" s="4001"/>
      <c r="DA377" s="4001"/>
      <c r="DB377" s="4001"/>
      <c r="DC377" s="4001"/>
      <c r="DD377" s="4001"/>
      <c r="DE377" s="4001"/>
    </row>
    <row r="378" spans="1:140" ht="6.75" customHeight="1">
      <c r="A378" s="4001"/>
      <c r="B378" s="4001"/>
      <c r="C378" s="4001"/>
      <c r="D378" s="4001"/>
      <c r="E378" s="4001"/>
      <c r="F378" s="4001"/>
      <c r="G378" s="4001"/>
      <c r="H378" s="4001"/>
      <c r="I378" s="4001"/>
      <c r="J378" s="4001"/>
      <c r="K378" s="4001"/>
      <c r="L378" s="4001"/>
      <c r="M378" s="4001"/>
      <c r="N378" s="4001"/>
      <c r="O378" s="4001"/>
      <c r="P378" s="4001"/>
      <c r="Q378" s="4001"/>
      <c r="R378" s="4001"/>
      <c r="S378" s="4001"/>
      <c r="T378" s="4001"/>
      <c r="U378" s="4001"/>
      <c r="V378" s="4001"/>
      <c r="W378" s="4001"/>
      <c r="X378" s="4001"/>
      <c r="Y378" s="4001"/>
      <c r="Z378" s="4001"/>
      <c r="AA378" s="4001"/>
      <c r="AB378" s="4001"/>
      <c r="AC378" s="4001"/>
      <c r="AD378" s="4001"/>
      <c r="AE378" s="4001"/>
      <c r="AF378" s="4001"/>
      <c r="AG378" s="4001"/>
      <c r="AH378" s="4001"/>
      <c r="AI378" s="4001"/>
      <c r="AJ378" s="4001"/>
      <c r="AK378" s="4015"/>
      <c r="AL378" s="4003"/>
      <c r="AM378" s="4001"/>
      <c r="AN378" s="5700" t="s">
        <v>
2224</v>
      </c>
      <c r="AO378" s="5700"/>
      <c r="AP378" s="5700"/>
      <c r="AQ378" s="5700"/>
      <c r="AR378" s="5700"/>
      <c r="AS378" s="5700"/>
      <c r="AT378" s="5700"/>
      <c r="AU378" s="5700"/>
      <c r="AV378" s="5700"/>
      <c r="AW378" s="5700"/>
      <c r="AX378" s="5700"/>
      <c r="AY378" s="5700"/>
      <c r="AZ378" s="5700"/>
      <c r="BA378" s="4003"/>
      <c r="BB378" s="4003"/>
      <c r="BC378" s="4001"/>
      <c r="BD378" s="5701" t="s">
        <v>
6855</v>
      </c>
      <c r="BE378" s="5701"/>
      <c r="BF378" s="5701"/>
      <c r="BG378" s="5701"/>
      <c r="BH378" s="5701"/>
      <c r="BI378" s="5701"/>
      <c r="BJ378" s="5701"/>
      <c r="BK378" s="5701"/>
      <c r="BL378" s="5701"/>
      <c r="BM378" s="5701"/>
      <c r="BN378" s="5701"/>
      <c r="BO378" s="5701"/>
      <c r="BP378" s="5701"/>
      <c r="BQ378" s="5701"/>
      <c r="BR378" s="5701"/>
      <c r="BS378" s="5701"/>
      <c r="BT378" s="5701"/>
      <c r="BU378" s="5701"/>
      <c r="BV378" s="5701"/>
      <c r="BW378" s="5701"/>
      <c r="BX378" s="5701"/>
      <c r="BY378" s="5701"/>
      <c r="BZ378" s="5701"/>
      <c r="CA378" s="5701"/>
      <c r="CB378" s="5701"/>
      <c r="CC378" s="5701"/>
      <c r="CD378" s="5701"/>
      <c r="CE378" s="5701"/>
      <c r="CF378" s="5701"/>
      <c r="CG378" s="5701"/>
      <c r="CH378" s="5701"/>
      <c r="CI378" s="5701"/>
      <c r="CJ378" s="5701"/>
      <c r="CK378" s="5701"/>
      <c r="CL378" s="5701"/>
      <c r="CM378" s="5701"/>
      <c r="CN378" s="5701"/>
      <c r="CO378" s="5701"/>
      <c r="CP378" s="5701"/>
      <c r="CQ378" s="5701"/>
      <c r="CR378" s="5701"/>
      <c r="CS378" s="5701"/>
      <c r="CT378" s="5701"/>
      <c r="CU378" s="5701"/>
      <c r="CV378" s="5701"/>
      <c r="CW378" s="5701"/>
      <c r="CX378" s="5701"/>
      <c r="CY378" s="5701"/>
      <c r="CZ378" s="5701"/>
      <c r="DA378" s="5701"/>
      <c r="DB378" s="5701"/>
      <c r="DC378" s="3969"/>
      <c r="DD378" s="3969"/>
      <c r="DE378" s="3969"/>
    </row>
    <row r="379" spans="1:140" ht="6.75" customHeight="1">
      <c r="A379" s="4001"/>
      <c r="B379" s="4001"/>
      <c r="C379" s="4001"/>
      <c r="D379" s="4001"/>
      <c r="E379" s="4001"/>
      <c r="F379" s="4001"/>
      <c r="G379" s="4001"/>
      <c r="H379" s="4001"/>
      <c r="I379" s="4001"/>
      <c r="J379" s="4001"/>
      <c r="K379" s="4001"/>
      <c r="L379" s="4001"/>
      <c r="M379" s="4001"/>
      <c r="N379" s="4001"/>
      <c r="O379" s="4001"/>
      <c r="P379" s="4001"/>
      <c r="Q379" s="4001"/>
      <c r="R379" s="4001"/>
      <c r="S379" s="4001"/>
      <c r="T379" s="4001"/>
      <c r="U379" s="4001"/>
      <c r="V379" s="4001"/>
      <c r="W379" s="4001"/>
      <c r="X379" s="4001"/>
      <c r="Y379" s="4001"/>
      <c r="Z379" s="4001"/>
      <c r="AA379" s="4001"/>
      <c r="AB379" s="4001"/>
      <c r="AC379" s="4001"/>
      <c r="AD379" s="4001"/>
      <c r="AE379" s="4001"/>
      <c r="AF379" s="4001"/>
      <c r="AG379" s="4001"/>
      <c r="AH379" s="4001"/>
      <c r="AI379" s="4001"/>
      <c r="AJ379" s="4001"/>
      <c r="AK379" s="4001"/>
      <c r="AL379" s="4001"/>
      <c r="AM379" s="4001"/>
      <c r="AN379" s="5700"/>
      <c r="AO379" s="5700"/>
      <c r="AP379" s="5700"/>
      <c r="AQ379" s="5700"/>
      <c r="AR379" s="5700"/>
      <c r="AS379" s="5700"/>
      <c r="AT379" s="5700"/>
      <c r="AU379" s="5700"/>
      <c r="AV379" s="5700"/>
      <c r="AW379" s="5700"/>
      <c r="AX379" s="5700"/>
      <c r="AY379" s="5700"/>
      <c r="AZ379" s="5700"/>
      <c r="BA379" s="4005"/>
      <c r="BB379" s="4005"/>
      <c r="BC379" s="4001"/>
      <c r="BD379" s="5701"/>
      <c r="BE379" s="5701"/>
      <c r="BF379" s="5701"/>
      <c r="BG379" s="5701"/>
      <c r="BH379" s="5701"/>
      <c r="BI379" s="5701"/>
      <c r="BJ379" s="5701"/>
      <c r="BK379" s="5701"/>
      <c r="BL379" s="5701"/>
      <c r="BM379" s="5701"/>
      <c r="BN379" s="5701"/>
      <c r="BO379" s="5701"/>
      <c r="BP379" s="5701"/>
      <c r="BQ379" s="5701"/>
      <c r="BR379" s="5701"/>
      <c r="BS379" s="5701"/>
      <c r="BT379" s="5701"/>
      <c r="BU379" s="5701"/>
      <c r="BV379" s="5701"/>
      <c r="BW379" s="5701"/>
      <c r="BX379" s="5701"/>
      <c r="BY379" s="5701"/>
      <c r="BZ379" s="5701"/>
      <c r="CA379" s="5701"/>
      <c r="CB379" s="5701"/>
      <c r="CC379" s="5701"/>
      <c r="CD379" s="5701"/>
      <c r="CE379" s="5701"/>
      <c r="CF379" s="5701"/>
      <c r="CG379" s="5701"/>
      <c r="CH379" s="5701"/>
      <c r="CI379" s="5701"/>
      <c r="CJ379" s="5701"/>
      <c r="CK379" s="5701"/>
      <c r="CL379" s="5701"/>
      <c r="CM379" s="5701"/>
      <c r="CN379" s="5701"/>
      <c r="CO379" s="5701"/>
      <c r="CP379" s="5701"/>
      <c r="CQ379" s="5701"/>
      <c r="CR379" s="5701"/>
      <c r="CS379" s="5701"/>
      <c r="CT379" s="5701"/>
      <c r="CU379" s="5701"/>
      <c r="CV379" s="5701"/>
      <c r="CW379" s="5701"/>
      <c r="CX379" s="5701"/>
      <c r="CY379" s="5701"/>
      <c r="CZ379" s="5701"/>
      <c r="DA379" s="5701"/>
      <c r="DB379" s="5701"/>
      <c r="DC379" s="3969"/>
      <c r="DD379" s="3969"/>
      <c r="DE379" s="3969"/>
    </row>
    <row r="380" spans="1:140" ht="6.75" customHeight="1">
      <c r="A380" s="4001"/>
      <c r="B380" s="4001"/>
      <c r="C380" s="4001"/>
      <c r="D380" s="4001"/>
      <c r="E380" s="4001"/>
      <c r="F380" s="4001"/>
      <c r="G380" s="4001"/>
      <c r="H380" s="4001"/>
      <c r="I380" s="4001"/>
      <c r="J380" s="4001"/>
      <c r="K380" s="4001"/>
      <c r="L380" s="4001"/>
      <c r="M380" s="4001"/>
      <c r="N380" s="4001"/>
      <c r="O380" s="4001"/>
      <c r="P380" s="4001"/>
      <c r="Q380" s="4001"/>
      <c r="R380" s="4001"/>
      <c r="S380" s="4001"/>
      <c r="T380" s="4001"/>
      <c r="U380" s="4001"/>
      <c r="V380" s="4001"/>
      <c r="W380" s="4001"/>
      <c r="X380" s="4001"/>
      <c r="Y380" s="4001"/>
      <c r="Z380" s="4001"/>
      <c r="AA380" s="4001"/>
      <c r="AB380" s="4001"/>
      <c r="AC380" s="4001"/>
      <c r="AD380" s="4001"/>
      <c r="AE380" s="4001"/>
      <c r="AF380" s="4001"/>
      <c r="AG380" s="4001"/>
      <c r="AH380" s="4001"/>
      <c r="AI380" s="4001"/>
      <c r="AJ380" s="4001"/>
      <c r="AK380" s="4001"/>
      <c r="AL380" s="4001"/>
      <c r="AM380" s="4001"/>
      <c r="AN380" s="4001"/>
      <c r="AO380" s="4001"/>
      <c r="AP380" s="4001"/>
      <c r="AQ380" s="4001"/>
      <c r="AR380" s="4001"/>
      <c r="AS380" s="4001"/>
      <c r="AT380" s="4001"/>
      <c r="AU380" s="4001"/>
      <c r="AV380" s="4001"/>
      <c r="AW380" s="4001"/>
      <c r="AX380" s="4001"/>
      <c r="AY380" s="4001"/>
      <c r="AZ380" s="4001"/>
      <c r="BA380" s="4001"/>
      <c r="BB380" s="4001"/>
      <c r="BC380" s="4001"/>
      <c r="BD380" s="4001"/>
      <c r="BE380" s="4001"/>
      <c r="BF380" s="4001"/>
      <c r="BG380" s="4001"/>
      <c r="BH380" s="4001"/>
      <c r="BI380" s="4001"/>
      <c r="BJ380" s="4001"/>
      <c r="BK380" s="4001"/>
      <c r="BL380" s="4001"/>
      <c r="BM380" s="4001"/>
      <c r="BN380" s="4001"/>
      <c r="BO380" s="4001"/>
      <c r="BP380" s="4001"/>
      <c r="BQ380" s="4001"/>
      <c r="BR380" s="4001"/>
      <c r="BS380" s="4001"/>
      <c r="BT380" s="4001"/>
      <c r="BU380" s="4001"/>
      <c r="BV380" s="4001"/>
      <c r="BW380" s="4001"/>
      <c r="BX380" s="4001"/>
      <c r="BY380" s="4001"/>
      <c r="BZ380" s="4001"/>
      <c r="CA380" s="4001"/>
      <c r="CB380" s="4001"/>
      <c r="CC380" s="4001"/>
      <c r="CD380" s="4001"/>
      <c r="CE380" s="4001"/>
      <c r="CF380" s="4001"/>
      <c r="CG380" s="4001"/>
      <c r="CH380" s="4001"/>
      <c r="CI380" s="4001"/>
      <c r="CJ380" s="4001"/>
      <c r="CK380" s="4001"/>
      <c r="CL380" s="4001"/>
      <c r="CM380" s="4001"/>
      <c r="CN380" s="4001"/>
      <c r="CO380" s="4001"/>
      <c r="CP380" s="4001"/>
      <c r="CQ380" s="4001"/>
      <c r="CR380" s="4001"/>
      <c r="CS380" s="4001"/>
      <c r="CT380" s="4001"/>
      <c r="CU380" s="4001"/>
      <c r="CV380" s="4001"/>
      <c r="CW380" s="4001"/>
      <c r="CX380" s="4001"/>
      <c r="CY380" s="4001"/>
      <c r="CZ380" s="4001"/>
      <c r="DA380" s="4001"/>
      <c r="DB380" s="4001"/>
      <c r="DC380" s="4001"/>
      <c r="DD380" s="4001"/>
      <c r="DE380" s="4001"/>
    </row>
    <row r="381" spans="1:140" ht="6.75" customHeight="1">
      <c r="A381" s="4001"/>
      <c r="B381" s="4001"/>
      <c r="C381" s="4001"/>
      <c r="D381" s="4001"/>
      <c r="E381" s="4001"/>
      <c r="F381" s="4001"/>
      <c r="G381" s="4001"/>
      <c r="H381" s="4001"/>
      <c r="I381" s="4001"/>
      <c r="J381" s="4001"/>
      <c r="K381" s="4001"/>
      <c r="L381" s="4001"/>
      <c r="M381" s="4001"/>
      <c r="N381" s="4001"/>
      <c r="O381" s="4001"/>
      <c r="P381" s="4001"/>
      <c r="Q381" s="4001"/>
      <c r="R381" s="4001"/>
      <c r="S381" s="4001"/>
      <c r="T381" s="4001"/>
      <c r="U381" s="4001"/>
      <c r="V381" s="4001"/>
      <c r="W381" s="4001"/>
      <c r="X381" s="4001"/>
      <c r="Y381" s="4001"/>
      <c r="Z381" s="4001"/>
      <c r="AA381" s="4001"/>
      <c r="AB381" s="4001"/>
      <c r="AC381" s="4001"/>
      <c r="AD381" s="4001"/>
      <c r="AE381" s="4001"/>
      <c r="AF381" s="4001"/>
      <c r="AG381" s="4001"/>
      <c r="AH381" s="4001"/>
      <c r="AI381" s="4001"/>
      <c r="AJ381" s="5699" t="s">
        <v>
6856</v>
      </c>
      <c r="AK381" s="5699"/>
      <c r="AL381" s="5699"/>
      <c r="AM381" s="5699"/>
      <c r="AN381" s="5699"/>
      <c r="AO381" s="5699"/>
      <c r="AP381" s="5699"/>
      <c r="AQ381" s="5699"/>
      <c r="AR381" s="5699"/>
      <c r="AS381" s="5699"/>
      <c r="AT381" s="5699"/>
      <c r="AU381" s="5699"/>
      <c r="AV381" s="4001"/>
      <c r="AW381" s="4001"/>
      <c r="AX381" s="4001"/>
      <c r="AY381" s="4001"/>
      <c r="AZ381" s="4001"/>
      <c r="BA381" s="4001"/>
      <c r="BB381" s="4001"/>
      <c r="BC381" s="4001"/>
      <c r="BD381" s="4001"/>
      <c r="BE381" s="4001"/>
      <c r="BF381" s="4001"/>
      <c r="BG381" s="4001"/>
      <c r="BH381" s="4001"/>
      <c r="BI381" s="4001"/>
      <c r="BJ381" s="4001"/>
      <c r="BK381" s="4001"/>
      <c r="BL381" s="4001"/>
      <c r="BM381" s="4001"/>
      <c r="BN381" s="4001"/>
      <c r="BO381" s="4001"/>
      <c r="BP381" s="4001"/>
      <c r="BQ381" s="4001"/>
      <c r="BR381" s="4001"/>
      <c r="BS381" s="4001"/>
      <c r="BT381" s="4001"/>
      <c r="BU381" s="4001"/>
      <c r="BV381" s="4001"/>
      <c r="BW381" s="4001"/>
      <c r="BX381" s="4001"/>
      <c r="BY381" s="4001"/>
      <c r="BZ381" s="4001"/>
      <c r="CA381" s="4001"/>
      <c r="CB381" s="4001"/>
      <c r="CC381" s="4001"/>
      <c r="CD381" s="4001"/>
      <c r="CE381" s="4001"/>
      <c r="CF381" s="4001"/>
      <c r="CG381" s="4001"/>
      <c r="CH381" s="4001"/>
      <c r="CI381" s="4001"/>
      <c r="CJ381" s="4001"/>
      <c r="CK381" s="4001"/>
      <c r="CL381" s="4001"/>
      <c r="CM381" s="4001"/>
      <c r="CN381" s="4001"/>
      <c r="CO381" s="4001"/>
      <c r="CP381" s="4001"/>
      <c r="CQ381" s="4001"/>
      <c r="CR381" s="4001"/>
      <c r="CS381" s="4001"/>
      <c r="CT381" s="4001"/>
      <c r="CU381" s="4001"/>
      <c r="CV381" s="4001"/>
      <c r="CW381" s="4001"/>
      <c r="CX381" s="4001"/>
      <c r="CY381" s="4001"/>
      <c r="CZ381" s="4001"/>
      <c r="DA381" s="4001"/>
      <c r="DB381" s="4001"/>
      <c r="DC381" s="4001"/>
      <c r="DD381" s="4001"/>
      <c r="DE381" s="4001"/>
    </row>
    <row r="382" spans="1:140" ht="6.75" customHeight="1">
      <c r="A382" s="4001"/>
      <c r="B382" s="4001"/>
      <c r="C382" s="4001"/>
      <c r="D382" s="4001"/>
      <c r="E382" s="4001"/>
      <c r="F382" s="4001"/>
      <c r="G382" s="4001"/>
      <c r="H382" s="4001"/>
      <c r="I382" s="4001"/>
      <c r="J382" s="4001"/>
      <c r="K382" s="4001"/>
      <c r="L382" s="4001"/>
      <c r="M382" s="4001"/>
      <c r="N382" s="4001"/>
      <c r="O382" s="4001"/>
      <c r="P382" s="4001"/>
      <c r="Q382" s="4001"/>
      <c r="R382" s="4001"/>
      <c r="S382" s="4001"/>
      <c r="T382" s="4001"/>
      <c r="U382" s="4001"/>
      <c r="V382" s="4001"/>
      <c r="W382" s="4001"/>
      <c r="X382" s="4001"/>
      <c r="Y382" s="4001"/>
      <c r="Z382" s="4001"/>
      <c r="AA382" s="4001"/>
      <c r="AB382" s="4001"/>
      <c r="AC382" s="4001"/>
      <c r="AD382" s="4001"/>
      <c r="AE382" s="4001"/>
      <c r="AF382" s="4001"/>
      <c r="AG382" s="4001"/>
      <c r="AH382" s="4001"/>
      <c r="AI382" s="4001"/>
      <c r="AJ382" s="5699"/>
      <c r="AK382" s="5699"/>
      <c r="AL382" s="5699"/>
      <c r="AM382" s="5699"/>
      <c r="AN382" s="5699"/>
      <c r="AO382" s="5699"/>
      <c r="AP382" s="5699"/>
      <c r="AQ382" s="5699"/>
      <c r="AR382" s="5699"/>
      <c r="AS382" s="5699"/>
      <c r="AT382" s="5699"/>
      <c r="AU382" s="5699"/>
      <c r="AV382" s="4001"/>
      <c r="AW382" s="4001"/>
      <c r="AX382" s="4001"/>
      <c r="AY382" s="4001"/>
      <c r="AZ382" s="4001"/>
      <c r="BA382" s="4001"/>
      <c r="BB382" s="4001"/>
      <c r="BC382" s="4001"/>
      <c r="BD382" s="4001"/>
      <c r="BE382" s="4001"/>
      <c r="BF382" s="4001"/>
      <c r="BG382" s="4001"/>
      <c r="BH382" s="4001"/>
      <c r="BI382" s="4001"/>
      <c r="BJ382" s="4001"/>
      <c r="BK382" s="4001"/>
      <c r="BL382" s="4001"/>
      <c r="BM382" s="4001"/>
      <c r="BN382" s="4001"/>
      <c r="BO382" s="4001"/>
      <c r="BP382" s="4001"/>
      <c r="BQ382" s="4001"/>
      <c r="BR382" s="4001"/>
      <c r="BS382" s="4001"/>
      <c r="BT382" s="4001"/>
      <c r="BU382" s="4001"/>
      <c r="BV382" s="4001"/>
      <c r="BW382" s="4001"/>
      <c r="BX382" s="4001"/>
      <c r="BY382" s="4001"/>
      <c r="BZ382" s="4001"/>
      <c r="CA382" s="4001"/>
      <c r="CB382" s="4001"/>
      <c r="CC382" s="4001"/>
      <c r="CD382" s="4001"/>
      <c r="CE382" s="4001"/>
      <c r="CF382" s="4001"/>
      <c r="CG382" s="4001"/>
      <c r="CH382" s="4001"/>
      <c r="CI382" s="4001"/>
      <c r="CJ382" s="4001"/>
      <c r="CK382" s="4001"/>
      <c r="CL382" s="4001"/>
      <c r="CM382" s="4001"/>
      <c r="CN382" s="4001"/>
      <c r="CO382" s="4001"/>
      <c r="CP382" s="4001"/>
      <c r="CQ382" s="4001"/>
      <c r="CR382" s="4001"/>
      <c r="CS382" s="4001"/>
      <c r="CT382" s="4001"/>
      <c r="CU382" s="4001"/>
      <c r="CV382" s="4001"/>
      <c r="CW382" s="4001"/>
      <c r="CX382" s="4001"/>
      <c r="CY382" s="4001"/>
      <c r="CZ382" s="4001"/>
      <c r="DA382" s="4001"/>
      <c r="DB382" s="4001"/>
      <c r="DC382" s="4001"/>
      <c r="DD382" s="4001"/>
      <c r="DE382" s="4001"/>
    </row>
    <row r="383" spans="1:140" ht="6.75" customHeight="1">
      <c r="A383" s="4001"/>
      <c r="B383" s="5701" t="s">
        <v>
6857</v>
      </c>
      <c r="C383" s="5701"/>
      <c r="D383" s="5701"/>
      <c r="E383" s="5701"/>
      <c r="F383" s="5701"/>
      <c r="G383" s="5701"/>
      <c r="H383" s="5701"/>
      <c r="I383" s="5701"/>
      <c r="J383" s="5701"/>
      <c r="K383" s="4004"/>
      <c r="L383" s="4004"/>
      <c r="M383" s="4004"/>
      <c r="N383" s="4003"/>
      <c r="O383" s="4003"/>
      <c r="P383" s="4003"/>
      <c r="Q383" s="4003"/>
      <c r="R383" s="4003"/>
      <c r="S383" s="4003"/>
      <c r="T383" s="4003"/>
      <c r="U383" s="4003"/>
      <c r="V383" s="4003"/>
      <c r="W383" s="4003"/>
      <c r="X383" s="4003"/>
      <c r="Y383" s="4003"/>
      <c r="Z383" s="4003"/>
      <c r="AA383" s="4003"/>
      <c r="AB383" s="4003"/>
      <c r="AC383" s="4003"/>
      <c r="AD383" s="4003"/>
      <c r="AE383" s="4003"/>
      <c r="AF383" s="4003"/>
      <c r="AG383" s="4003"/>
      <c r="AH383" s="4003"/>
      <c r="AI383" s="4003"/>
      <c r="AJ383" s="4003"/>
      <c r="AK383" s="4003"/>
      <c r="AL383" s="4003"/>
      <c r="AM383" s="4001"/>
      <c r="AN383" s="5700" t="s">
        <v>
6858</v>
      </c>
      <c r="AO383" s="5700"/>
      <c r="AP383" s="5700"/>
      <c r="AQ383" s="5700"/>
      <c r="AR383" s="5700"/>
      <c r="AS383" s="5700"/>
      <c r="AT383" s="5700"/>
      <c r="AU383" s="5700"/>
      <c r="AV383" s="4003"/>
      <c r="AW383" s="4003"/>
      <c r="AX383" s="4003"/>
      <c r="AY383" s="4003"/>
      <c r="AZ383" s="4005"/>
      <c r="BA383" s="4005"/>
      <c r="BB383" s="4005"/>
      <c r="BC383" s="4001"/>
      <c r="BD383" s="5701" t="s">
        <v>
6859</v>
      </c>
      <c r="BE383" s="5701"/>
      <c r="BF383" s="5701"/>
      <c r="BG383" s="5701"/>
      <c r="BH383" s="5701"/>
      <c r="BI383" s="5701"/>
      <c r="BJ383" s="5701"/>
      <c r="BK383" s="5701"/>
      <c r="BL383" s="5701"/>
      <c r="BM383" s="5701"/>
      <c r="BN383" s="5701"/>
      <c r="BO383" s="5701"/>
      <c r="BP383" s="5701"/>
      <c r="BQ383" s="5701"/>
      <c r="BR383" s="5701"/>
      <c r="BS383" s="5701"/>
      <c r="BT383" s="5701"/>
      <c r="BU383" s="5701"/>
      <c r="BV383" s="5701"/>
      <c r="BW383" s="5701"/>
      <c r="BX383" s="5701"/>
      <c r="BY383" s="5701"/>
      <c r="BZ383" s="5701"/>
      <c r="CA383" s="5701"/>
      <c r="CB383" s="5701"/>
      <c r="CC383" s="5701"/>
      <c r="CD383" s="5701"/>
      <c r="CE383" s="5701"/>
      <c r="CF383" s="5701"/>
      <c r="CG383" s="5701"/>
      <c r="CH383" s="5701"/>
      <c r="CI383" s="5701"/>
      <c r="CJ383" s="5701"/>
      <c r="CK383" s="5701"/>
      <c r="CL383" s="5701"/>
      <c r="CM383" s="5701"/>
      <c r="CN383" s="5701"/>
      <c r="CO383" s="5701"/>
      <c r="CP383" s="5701"/>
      <c r="CQ383" s="5701"/>
      <c r="CR383" s="5701"/>
      <c r="CS383" s="5701"/>
      <c r="CT383" s="5701"/>
      <c r="CU383" s="5701"/>
      <c r="CV383" s="5701"/>
      <c r="CW383" s="5701"/>
      <c r="CX383" s="5701"/>
      <c r="CY383" s="5701"/>
      <c r="CZ383" s="5701"/>
      <c r="DA383" s="5701"/>
      <c r="DB383" s="5701"/>
      <c r="DC383" s="3969"/>
      <c r="DD383" s="3969"/>
      <c r="DE383" s="4001"/>
      <c r="DF383" s="3385"/>
      <c r="DG383" s="3385"/>
      <c r="DH383" s="3385"/>
      <c r="DI383" s="3385"/>
      <c r="DJ383" s="3385"/>
      <c r="DK383" s="3385"/>
      <c r="DL383" s="3385"/>
      <c r="DM383" s="3385"/>
      <c r="DN383" s="3385"/>
      <c r="DO383" s="3385"/>
      <c r="DP383" s="3385"/>
      <c r="DQ383" s="3385"/>
      <c r="DR383" s="3385"/>
      <c r="DS383" s="3385"/>
      <c r="DT383" s="3385"/>
      <c r="DU383" s="3385"/>
      <c r="DV383" s="3385"/>
      <c r="DW383" s="3385"/>
      <c r="DX383" s="3385"/>
      <c r="DY383" s="3385"/>
      <c r="DZ383" s="3385"/>
      <c r="EA383" s="3385"/>
      <c r="EB383" s="3385"/>
      <c r="EC383" s="3385"/>
      <c r="ED383" s="3385"/>
      <c r="EE383" s="3385"/>
      <c r="EF383" s="3385"/>
      <c r="EG383" s="3385"/>
      <c r="EH383" s="3385"/>
      <c r="EI383" s="3385"/>
      <c r="EJ383" s="3385"/>
    </row>
    <row r="384" spans="1:140" ht="6.75" customHeight="1">
      <c r="A384" s="4001"/>
      <c r="B384" s="5701"/>
      <c r="C384" s="5701"/>
      <c r="D384" s="5701"/>
      <c r="E384" s="5701"/>
      <c r="F384" s="5701"/>
      <c r="G384" s="5701"/>
      <c r="H384" s="5701"/>
      <c r="I384" s="5701"/>
      <c r="J384" s="5701"/>
      <c r="K384" s="3969"/>
      <c r="L384" s="3969"/>
      <c r="M384" s="3969"/>
      <c r="N384" s="4001"/>
      <c r="O384" s="4001"/>
      <c r="P384" s="4001"/>
      <c r="Q384" s="4001"/>
      <c r="R384" s="4001"/>
      <c r="S384" s="4001"/>
      <c r="T384" s="4001"/>
      <c r="U384" s="4001"/>
      <c r="V384" s="4001"/>
      <c r="W384" s="4001"/>
      <c r="X384" s="4001"/>
      <c r="Y384" s="4001"/>
      <c r="Z384" s="4001"/>
      <c r="AA384" s="4001"/>
      <c r="AB384" s="4001"/>
      <c r="AC384" s="4001"/>
      <c r="AD384" s="4001"/>
      <c r="AE384" s="4001"/>
      <c r="AF384" s="4001"/>
      <c r="AG384" s="4001"/>
      <c r="AH384" s="4001"/>
      <c r="AI384" s="4001"/>
      <c r="AJ384" s="4001"/>
      <c r="AK384" s="4001"/>
      <c r="AL384" s="4001"/>
      <c r="AM384" s="4001"/>
      <c r="AN384" s="5700"/>
      <c r="AO384" s="5700"/>
      <c r="AP384" s="5700"/>
      <c r="AQ384" s="5700"/>
      <c r="AR384" s="5700"/>
      <c r="AS384" s="5700"/>
      <c r="AT384" s="5700"/>
      <c r="AU384" s="5700"/>
      <c r="AV384" s="4001"/>
      <c r="AW384" s="4001"/>
      <c r="AX384" s="4001"/>
      <c r="AY384" s="4001"/>
      <c r="AZ384" s="4008"/>
      <c r="BA384" s="4008"/>
      <c r="BB384" s="4008"/>
      <c r="BC384" s="4001"/>
      <c r="BD384" s="5701"/>
      <c r="BE384" s="5701"/>
      <c r="BF384" s="5701"/>
      <c r="BG384" s="5701"/>
      <c r="BH384" s="5701"/>
      <c r="BI384" s="5701"/>
      <c r="BJ384" s="5701"/>
      <c r="BK384" s="5701"/>
      <c r="BL384" s="5701"/>
      <c r="BM384" s="5701"/>
      <c r="BN384" s="5701"/>
      <c r="BO384" s="5701"/>
      <c r="BP384" s="5701"/>
      <c r="BQ384" s="5701"/>
      <c r="BR384" s="5701"/>
      <c r="BS384" s="5701"/>
      <c r="BT384" s="5701"/>
      <c r="BU384" s="5701"/>
      <c r="BV384" s="5701"/>
      <c r="BW384" s="5701"/>
      <c r="BX384" s="5701"/>
      <c r="BY384" s="5701"/>
      <c r="BZ384" s="5701"/>
      <c r="CA384" s="5701"/>
      <c r="CB384" s="5701"/>
      <c r="CC384" s="5701"/>
      <c r="CD384" s="5701"/>
      <c r="CE384" s="5701"/>
      <c r="CF384" s="5701"/>
      <c r="CG384" s="5701"/>
      <c r="CH384" s="5701"/>
      <c r="CI384" s="5701"/>
      <c r="CJ384" s="5701"/>
      <c r="CK384" s="5701"/>
      <c r="CL384" s="5701"/>
      <c r="CM384" s="5701"/>
      <c r="CN384" s="5701"/>
      <c r="CO384" s="5701"/>
      <c r="CP384" s="5701"/>
      <c r="CQ384" s="5701"/>
      <c r="CR384" s="5701"/>
      <c r="CS384" s="5701"/>
      <c r="CT384" s="5701"/>
      <c r="CU384" s="5701"/>
      <c r="CV384" s="5701"/>
      <c r="CW384" s="5701"/>
      <c r="CX384" s="5701"/>
      <c r="CY384" s="5701"/>
      <c r="CZ384" s="5701"/>
      <c r="DA384" s="5701"/>
      <c r="DB384" s="5701"/>
      <c r="DC384" s="3969"/>
      <c r="DD384" s="3969"/>
      <c r="DE384" s="4001"/>
      <c r="DF384" s="3385"/>
      <c r="DG384" s="3385"/>
      <c r="DH384" s="3385"/>
      <c r="DI384" s="3385"/>
      <c r="DJ384" s="3385"/>
      <c r="DK384" s="3385"/>
      <c r="DL384" s="3385"/>
      <c r="DM384" s="3385"/>
      <c r="DN384" s="3385"/>
      <c r="DO384" s="3385"/>
      <c r="DP384" s="3385"/>
      <c r="DQ384" s="3385"/>
      <c r="DR384" s="3385"/>
      <c r="DS384" s="3385"/>
      <c r="DT384" s="3385"/>
      <c r="DU384" s="3385"/>
      <c r="DV384" s="3385"/>
      <c r="DW384" s="3385"/>
      <c r="DX384" s="3385"/>
      <c r="DY384" s="3385"/>
      <c r="DZ384" s="3385"/>
      <c r="EA384" s="3385"/>
      <c r="EB384" s="3385"/>
      <c r="EC384" s="3385"/>
      <c r="ED384" s="3385"/>
      <c r="EE384" s="3385"/>
      <c r="EF384" s="3385"/>
      <c r="EG384" s="3385"/>
      <c r="EH384" s="3385"/>
      <c r="EI384" s="3385"/>
      <c r="EJ384" s="3385"/>
    </row>
    <row r="385" spans="1:132" ht="6.75" customHeight="1">
      <c r="A385" s="4001"/>
      <c r="B385" s="4001"/>
      <c r="C385" s="4001"/>
      <c r="D385" s="4001"/>
      <c r="E385" s="4001"/>
      <c r="F385" s="4001"/>
      <c r="G385" s="4001"/>
      <c r="H385" s="4001"/>
      <c r="I385" s="4001"/>
      <c r="J385" s="4001"/>
      <c r="K385" s="4001"/>
      <c r="L385" s="4001"/>
      <c r="M385" s="4001"/>
      <c r="N385" s="4001"/>
      <c r="O385" s="4001"/>
      <c r="P385" s="4001"/>
      <c r="Q385" s="4001"/>
      <c r="R385" s="4001"/>
      <c r="S385" s="4001"/>
      <c r="T385" s="4001"/>
      <c r="U385" s="4001"/>
      <c r="V385" s="4001"/>
      <c r="W385" s="4001"/>
      <c r="X385" s="4001"/>
      <c r="Y385" s="4001"/>
      <c r="Z385" s="4001"/>
      <c r="AA385" s="4001"/>
      <c r="AB385" s="4001"/>
      <c r="AC385" s="4001"/>
      <c r="AD385" s="4001"/>
      <c r="AE385" s="4001"/>
      <c r="AF385" s="4001"/>
      <c r="AG385" s="4001"/>
      <c r="AH385" s="4001"/>
      <c r="AI385" s="4001"/>
      <c r="AJ385" s="4001"/>
      <c r="AK385" s="4001"/>
      <c r="AL385" s="4001"/>
      <c r="AM385" s="4001"/>
      <c r="AN385" s="4001"/>
      <c r="AO385" s="4001"/>
      <c r="AP385" s="4001"/>
      <c r="AQ385" s="4001"/>
      <c r="AR385" s="4001"/>
      <c r="AS385" s="4001"/>
      <c r="AT385" s="4001"/>
      <c r="AU385" s="4001"/>
      <c r="AV385" s="4001"/>
      <c r="AW385" s="4001"/>
      <c r="AX385" s="4001"/>
      <c r="AY385" s="4001"/>
      <c r="AZ385" s="4001"/>
      <c r="BA385" s="4001"/>
      <c r="BB385" s="4001"/>
      <c r="BC385" s="4001"/>
      <c r="BD385" s="4001"/>
      <c r="BE385" s="4001"/>
      <c r="BF385" s="4001"/>
      <c r="BG385" s="4001"/>
      <c r="BH385" s="4001"/>
      <c r="BI385" s="4001"/>
      <c r="BJ385" s="4001"/>
      <c r="BK385" s="4001"/>
      <c r="BL385" s="4001"/>
      <c r="BM385" s="4001"/>
      <c r="BN385" s="4001"/>
      <c r="BO385" s="4001"/>
      <c r="BP385" s="4001"/>
      <c r="BQ385" s="4001"/>
      <c r="BR385" s="4001"/>
      <c r="BS385" s="4001"/>
      <c r="BT385" s="4001"/>
      <c r="BU385" s="4001"/>
      <c r="BV385" s="4001"/>
      <c r="BW385" s="4001"/>
      <c r="BX385" s="4001"/>
      <c r="BY385" s="4001"/>
      <c r="BZ385" s="4001"/>
      <c r="CA385" s="4001"/>
      <c r="CB385" s="4001"/>
      <c r="CC385" s="4001"/>
      <c r="CD385" s="4001"/>
      <c r="CE385" s="4001"/>
      <c r="CF385" s="4001"/>
      <c r="CG385" s="4001"/>
      <c r="CH385" s="4001"/>
      <c r="CI385" s="4001"/>
      <c r="CJ385" s="4001"/>
      <c r="CK385" s="4001"/>
      <c r="CL385" s="4001"/>
      <c r="CM385" s="4001"/>
      <c r="CN385" s="4001"/>
      <c r="CO385" s="4001"/>
      <c r="CP385" s="4001"/>
      <c r="CQ385" s="4001"/>
      <c r="CR385" s="4001"/>
      <c r="CS385" s="4001"/>
      <c r="CT385" s="4001"/>
      <c r="CU385" s="4001"/>
      <c r="CV385" s="4001"/>
      <c r="CW385" s="4001"/>
      <c r="CX385" s="4001"/>
      <c r="CY385" s="4001"/>
      <c r="CZ385" s="4001"/>
      <c r="DA385" s="4001"/>
      <c r="DB385" s="4001"/>
      <c r="DC385" s="4001"/>
      <c r="DD385" s="4001"/>
      <c r="DE385" s="4001"/>
    </row>
    <row r="386" spans="1:132" ht="6.75" customHeight="1">
      <c r="A386" s="4001"/>
      <c r="B386" s="4001"/>
      <c r="C386" s="4001"/>
      <c r="D386" s="4001"/>
      <c r="E386" s="4001"/>
      <c r="F386" s="4001"/>
      <c r="G386" s="4001"/>
      <c r="H386" s="4001"/>
      <c r="I386" s="4001"/>
      <c r="J386" s="4001"/>
      <c r="K386" s="4001"/>
      <c r="L386" s="4001"/>
      <c r="M386" s="4001"/>
      <c r="N386" s="4001"/>
      <c r="O386" s="4001"/>
      <c r="P386" s="4001"/>
      <c r="Q386" s="4001"/>
      <c r="R386" s="4001"/>
      <c r="S386" s="4001"/>
      <c r="T386" s="4001"/>
      <c r="U386" s="4001"/>
      <c r="V386" s="4001"/>
      <c r="W386" s="4001"/>
      <c r="X386" s="4001"/>
      <c r="Y386" s="4001"/>
      <c r="Z386" s="4001"/>
      <c r="AA386" s="4001"/>
      <c r="AB386" s="5699" t="s">
        <v>
6860</v>
      </c>
      <c r="AC386" s="5699"/>
      <c r="AD386" s="5699"/>
      <c r="AE386" s="5699"/>
      <c r="AF386" s="5699"/>
      <c r="AG386" s="5699"/>
      <c r="AH386" s="5699"/>
      <c r="AI386" s="5699"/>
      <c r="AJ386" s="5699"/>
      <c r="AK386" s="5699"/>
      <c r="AL386" s="5699"/>
      <c r="AM386" s="5699"/>
      <c r="AN386" s="5699"/>
      <c r="AO386" s="5699"/>
      <c r="AP386" s="5699"/>
      <c r="AQ386" s="5699"/>
      <c r="AR386" s="5699"/>
      <c r="AS386" s="5699"/>
      <c r="AT386" s="5699"/>
      <c r="AU386" s="5699"/>
      <c r="AV386" s="4001"/>
      <c r="AW386" s="4001"/>
      <c r="AX386" s="4001"/>
      <c r="AY386" s="4001"/>
      <c r="AZ386" s="4001"/>
      <c r="BA386" s="4001"/>
      <c r="BB386" s="4001"/>
      <c r="BC386" s="4001"/>
      <c r="BD386" s="4001"/>
      <c r="BE386" s="4001"/>
      <c r="BF386" s="4001"/>
      <c r="BG386" s="4001"/>
      <c r="BH386" s="4001"/>
      <c r="BI386" s="4001"/>
      <c r="BJ386" s="4001"/>
      <c r="BK386" s="4001"/>
      <c r="BL386" s="4001"/>
      <c r="BM386" s="4001"/>
      <c r="BN386" s="4001"/>
      <c r="BO386" s="4001"/>
      <c r="BP386" s="4001"/>
      <c r="BQ386" s="4001"/>
      <c r="BR386" s="4001"/>
      <c r="BS386" s="4001"/>
      <c r="BT386" s="4001"/>
      <c r="BU386" s="4001"/>
      <c r="BV386" s="4001"/>
      <c r="BW386" s="4001"/>
      <c r="BX386" s="4001"/>
      <c r="BY386" s="4001"/>
      <c r="BZ386" s="4001"/>
      <c r="CA386" s="4001"/>
      <c r="CB386" s="4001"/>
      <c r="CC386" s="4001"/>
      <c r="CD386" s="4001"/>
      <c r="CE386" s="4001"/>
      <c r="CF386" s="4001"/>
      <c r="CG386" s="4001"/>
      <c r="CH386" s="4001"/>
      <c r="CI386" s="4001"/>
      <c r="CJ386" s="4001"/>
      <c r="CK386" s="4001"/>
      <c r="CL386" s="4001"/>
      <c r="CM386" s="4001"/>
      <c r="CN386" s="4001"/>
      <c r="CO386" s="4001"/>
      <c r="CP386" s="4001"/>
      <c r="CQ386" s="4001"/>
      <c r="CR386" s="4001"/>
      <c r="CS386" s="4001"/>
      <c r="CT386" s="4001"/>
      <c r="CU386" s="4001"/>
      <c r="CV386" s="4001"/>
      <c r="CW386" s="4001"/>
      <c r="CX386" s="4001"/>
      <c r="CY386" s="4001"/>
      <c r="CZ386" s="4001"/>
      <c r="DA386" s="4001"/>
      <c r="DB386" s="4001"/>
      <c r="DC386" s="4001"/>
      <c r="DD386" s="4001"/>
      <c r="DE386" s="4001"/>
    </row>
    <row r="387" spans="1:132" ht="6.75" customHeight="1">
      <c r="A387" s="4001"/>
      <c r="B387" s="4001"/>
      <c r="C387" s="4001"/>
      <c r="D387" s="4001"/>
      <c r="E387" s="4001"/>
      <c r="F387" s="4001"/>
      <c r="G387" s="4001"/>
      <c r="H387" s="4001"/>
      <c r="I387" s="4001"/>
      <c r="J387" s="4001"/>
      <c r="K387" s="4001"/>
      <c r="L387" s="4001"/>
      <c r="M387" s="4001"/>
      <c r="N387" s="4001"/>
      <c r="O387" s="4001"/>
      <c r="P387" s="4001"/>
      <c r="Q387" s="4001"/>
      <c r="R387" s="4001"/>
      <c r="S387" s="4001"/>
      <c r="T387" s="4001"/>
      <c r="U387" s="4001"/>
      <c r="V387" s="4001"/>
      <c r="W387" s="4001"/>
      <c r="X387" s="4001"/>
      <c r="Y387" s="4001"/>
      <c r="Z387" s="3969"/>
      <c r="AA387" s="3969"/>
      <c r="AB387" s="5699"/>
      <c r="AC387" s="5699"/>
      <c r="AD387" s="5699"/>
      <c r="AE387" s="5699"/>
      <c r="AF387" s="5699"/>
      <c r="AG387" s="5699"/>
      <c r="AH387" s="5699"/>
      <c r="AI387" s="5699"/>
      <c r="AJ387" s="5699"/>
      <c r="AK387" s="5699"/>
      <c r="AL387" s="5699"/>
      <c r="AM387" s="5699"/>
      <c r="AN387" s="5699"/>
      <c r="AO387" s="5699"/>
      <c r="AP387" s="5699"/>
      <c r="AQ387" s="5699"/>
      <c r="AR387" s="5699"/>
      <c r="AS387" s="5699"/>
      <c r="AT387" s="5699"/>
      <c r="AU387" s="5699"/>
      <c r="AV387" s="4001"/>
      <c r="AW387" s="4001"/>
      <c r="AX387" s="4001"/>
      <c r="AY387" s="4001"/>
      <c r="AZ387" s="4001"/>
      <c r="BA387" s="4001"/>
      <c r="BB387" s="4001"/>
      <c r="BC387" s="4001"/>
      <c r="BD387" s="4001"/>
      <c r="BE387" s="4001"/>
      <c r="BF387" s="4001"/>
      <c r="BG387" s="4001"/>
      <c r="BH387" s="4001"/>
      <c r="BI387" s="4001"/>
      <c r="BJ387" s="4001"/>
      <c r="BK387" s="4001"/>
      <c r="BL387" s="4001"/>
      <c r="BM387" s="4001"/>
      <c r="BN387" s="4001"/>
      <c r="BO387" s="4001"/>
      <c r="BP387" s="4001"/>
      <c r="BQ387" s="4001"/>
      <c r="BR387" s="4001"/>
      <c r="BS387" s="4001"/>
      <c r="BT387" s="4001"/>
      <c r="BU387" s="4001"/>
      <c r="BV387" s="4001"/>
      <c r="BW387" s="4001"/>
      <c r="BX387" s="4001"/>
      <c r="BY387" s="4001"/>
      <c r="BZ387" s="4001"/>
      <c r="CA387" s="4001"/>
      <c r="CB387" s="4001"/>
      <c r="CC387" s="4001"/>
      <c r="CD387" s="4001"/>
      <c r="CE387" s="4001"/>
      <c r="CF387" s="4001"/>
      <c r="CG387" s="4001"/>
      <c r="CH387" s="4001"/>
      <c r="CI387" s="4001"/>
      <c r="CJ387" s="4001"/>
      <c r="CK387" s="4001"/>
      <c r="CL387" s="4001"/>
      <c r="CM387" s="4001"/>
      <c r="CN387" s="4001"/>
      <c r="CO387" s="4001"/>
      <c r="CP387" s="4001"/>
      <c r="CQ387" s="4001"/>
      <c r="CR387" s="4001"/>
      <c r="CS387" s="4001"/>
      <c r="CT387" s="4001"/>
      <c r="CU387" s="4001"/>
      <c r="CV387" s="4001"/>
      <c r="CW387" s="4001"/>
      <c r="CX387" s="4001"/>
      <c r="CY387" s="4001"/>
      <c r="CZ387" s="4001"/>
      <c r="DA387" s="4001"/>
      <c r="DB387" s="4001"/>
      <c r="DC387" s="4001"/>
      <c r="DD387" s="4001"/>
      <c r="DE387" s="4001"/>
    </row>
    <row r="388" spans="1:132" ht="6.75" customHeight="1">
      <c r="A388" s="4001"/>
      <c r="B388" s="5701" t="s">
        <v>
6861</v>
      </c>
      <c r="C388" s="5701"/>
      <c r="D388" s="5701"/>
      <c r="E388" s="5701"/>
      <c r="F388" s="5701"/>
      <c r="G388" s="5701"/>
      <c r="H388" s="5701"/>
      <c r="I388" s="5701"/>
      <c r="J388" s="5701"/>
      <c r="K388" s="5701"/>
      <c r="L388" s="5701"/>
      <c r="M388" s="5701"/>
      <c r="N388" s="5701"/>
      <c r="O388" s="4004"/>
      <c r="P388" s="4004"/>
      <c r="Q388" s="4004"/>
      <c r="R388" s="4004"/>
      <c r="S388" s="4004"/>
      <c r="T388" s="4004"/>
      <c r="U388" s="4004"/>
      <c r="V388" s="4004"/>
      <c r="W388" s="4004"/>
      <c r="X388" s="4004"/>
      <c r="Y388" s="4004"/>
      <c r="Z388" s="4004"/>
      <c r="AA388" s="4004"/>
      <c r="AB388" s="4004"/>
      <c r="AC388" s="4004"/>
      <c r="AD388" s="4004"/>
      <c r="AE388" s="4004"/>
      <c r="AF388" s="4004"/>
      <c r="AG388" s="4004"/>
      <c r="AH388" s="4004"/>
      <c r="AI388" s="4004"/>
      <c r="AJ388" s="4004"/>
      <c r="AK388" s="4004"/>
      <c r="AL388" s="4004"/>
      <c r="AM388" s="4001"/>
      <c r="AN388" s="5700" t="s">
        <v>
6858</v>
      </c>
      <c r="AO388" s="5700"/>
      <c r="AP388" s="5700"/>
      <c r="AQ388" s="5700"/>
      <c r="AR388" s="5700"/>
      <c r="AS388" s="5700"/>
      <c r="AT388" s="5700"/>
      <c r="AU388" s="5700"/>
      <c r="AV388" s="4003"/>
      <c r="AW388" s="4003"/>
      <c r="AX388" s="4003"/>
      <c r="AY388" s="4003"/>
      <c r="AZ388" s="4005"/>
      <c r="BA388" s="4005"/>
      <c r="BB388" s="4005"/>
      <c r="BC388" s="4001"/>
      <c r="BD388" s="5701" t="s">
        <v>
6862</v>
      </c>
      <c r="BE388" s="5701"/>
      <c r="BF388" s="5701"/>
      <c r="BG388" s="5701"/>
      <c r="BH388" s="5701"/>
      <c r="BI388" s="5701"/>
      <c r="BJ388" s="5701"/>
      <c r="BK388" s="5701"/>
      <c r="BL388" s="5701"/>
      <c r="BM388" s="5701"/>
      <c r="BN388" s="5701"/>
      <c r="BO388" s="5701"/>
      <c r="BP388" s="5701"/>
      <c r="BQ388" s="5701"/>
      <c r="BR388" s="5701"/>
      <c r="BS388" s="5701"/>
      <c r="BT388" s="5701"/>
      <c r="BU388" s="5701"/>
      <c r="BV388" s="5701"/>
      <c r="BW388" s="5701"/>
      <c r="BX388" s="5701"/>
      <c r="BY388" s="5701"/>
      <c r="BZ388" s="5701"/>
      <c r="CA388" s="5701"/>
      <c r="CB388" s="5701"/>
      <c r="CC388" s="5701"/>
      <c r="CD388" s="5701"/>
      <c r="CE388" s="5701"/>
      <c r="CF388" s="5701"/>
      <c r="CG388" s="5701"/>
      <c r="CH388" s="5701"/>
      <c r="CI388" s="5701"/>
      <c r="CJ388" s="5701"/>
      <c r="CK388" s="5701"/>
      <c r="CL388" s="5701"/>
      <c r="CM388" s="5701"/>
      <c r="CN388" s="5701"/>
      <c r="CO388" s="5701"/>
      <c r="CP388" s="5701"/>
      <c r="CQ388" s="5701"/>
      <c r="CR388" s="5701"/>
      <c r="CS388" s="5701"/>
      <c r="CT388" s="5701"/>
      <c r="CU388" s="5701"/>
      <c r="CV388" s="5701"/>
      <c r="CW388" s="5701"/>
      <c r="CX388" s="5701"/>
      <c r="CY388" s="5701"/>
      <c r="CZ388" s="5701"/>
      <c r="DA388" s="5701"/>
      <c r="DB388" s="5701"/>
      <c r="DC388" s="4001"/>
      <c r="DD388" s="4001"/>
      <c r="DE388" s="4001"/>
    </row>
    <row r="389" spans="1:132" ht="6.75" customHeight="1">
      <c r="A389" s="4001"/>
      <c r="B389" s="5701"/>
      <c r="C389" s="5701"/>
      <c r="D389" s="5701"/>
      <c r="E389" s="5701"/>
      <c r="F389" s="5701"/>
      <c r="G389" s="5701"/>
      <c r="H389" s="5701"/>
      <c r="I389" s="5701"/>
      <c r="J389" s="5701"/>
      <c r="K389" s="5701"/>
      <c r="L389" s="5701"/>
      <c r="M389" s="5701"/>
      <c r="N389" s="5701"/>
      <c r="O389" s="3969"/>
      <c r="P389" s="3969"/>
      <c r="Q389" s="3969"/>
      <c r="R389" s="4001"/>
      <c r="S389" s="4001"/>
      <c r="T389" s="4001"/>
      <c r="U389" s="4001"/>
      <c r="V389" s="4001"/>
      <c r="W389" s="4001"/>
      <c r="X389" s="4001"/>
      <c r="Y389" s="4001"/>
      <c r="Z389" s="4001"/>
      <c r="AA389" s="4001"/>
      <c r="AB389" s="4001"/>
      <c r="AC389" s="4001"/>
      <c r="AD389" s="4001"/>
      <c r="AE389" s="4001"/>
      <c r="AF389" s="4001"/>
      <c r="AG389" s="4001"/>
      <c r="AH389" s="4001"/>
      <c r="AI389" s="4001"/>
      <c r="AJ389" s="4001"/>
      <c r="AK389" s="4001"/>
      <c r="AL389" s="4001"/>
      <c r="AM389" s="4001"/>
      <c r="AN389" s="5700"/>
      <c r="AO389" s="5700"/>
      <c r="AP389" s="5700"/>
      <c r="AQ389" s="5700"/>
      <c r="AR389" s="5700"/>
      <c r="AS389" s="5700"/>
      <c r="AT389" s="5700"/>
      <c r="AU389" s="5700"/>
      <c r="AV389" s="4001"/>
      <c r="AW389" s="4001"/>
      <c r="AX389" s="4001"/>
      <c r="AY389" s="4001"/>
      <c r="AZ389" s="4008"/>
      <c r="BA389" s="4008"/>
      <c r="BB389" s="4008"/>
      <c r="BC389" s="4001"/>
      <c r="BD389" s="5701"/>
      <c r="BE389" s="5701"/>
      <c r="BF389" s="5701"/>
      <c r="BG389" s="5701"/>
      <c r="BH389" s="5701"/>
      <c r="BI389" s="5701"/>
      <c r="BJ389" s="5701"/>
      <c r="BK389" s="5701"/>
      <c r="BL389" s="5701"/>
      <c r="BM389" s="5701"/>
      <c r="BN389" s="5701"/>
      <c r="BO389" s="5701"/>
      <c r="BP389" s="5701"/>
      <c r="BQ389" s="5701"/>
      <c r="BR389" s="5701"/>
      <c r="BS389" s="5701"/>
      <c r="BT389" s="5701"/>
      <c r="BU389" s="5701"/>
      <c r="BV389" s="5701"/>
      <c r="BW389" s="5701"/>
      <c r="BX389" s="5701"/>
      <c r="BY389" s="5701"/>
      <c r="BZ389" s="5701"/>
      <c r="CA389" s="5701"/>
      <c r="CB389" s="5701"/>
      <c r="CC389" s="5701"/>
      <c r="CD389" s="5701"/>
      <c r="CE389" s="5701"/>
      <c r="CF389" s="5701"/>
      <c r="CG389" s="5701"/>
      <c r="CH389" s="5701"/>
      <c r="CI389" s="5701"/>
      <c r="CJ389" s="5701"/>
      <c r="CK389" s="5701"/>
      <c r="CL389" s="5701"/>
      <c r="CM389" s="5701"/>
      <c r="CN389" s="5701"/>
      <c r="CO389" s="5701"/>
      <c r="CP389" s="5701"/>
      <c r="CQ389" s="5701"/>
      <c r="CR389" s="5701"/>
      <c r="CS389" s="5701"/>
      <c r="CT389" s="5701"/>
      <c r="CU389" s="5701"/>
      <c r="CV389" s="5701"/>
      <c r="CW389" s="5701"/>
      <c r="CX389" s="5701"/>
      <c r="CY389" s="5701"/>
      <c r="CZ389" s="5701"/>
      <c r="DA389" s="5701"/>
      <c r="DB389" s="5701"/>
      <c r="DC389" s="4001"/>
      <c r="DD389" s="4001"/>
      <c r="DE389" s="4001"/>
      <c r="DF389" s="3385"/>
      <c r="DG389" s="3385"/>
      <c r="DH389" s="3385"/>
      <c r="DI389" s="3385"/>
      <c r="DJ389" s="3385"/>
      <c r="DK389" s="3385"/>
      <c r="DL389" s="3385"/>
      <c r="DM389" s="3385"/>
      <c r="DN389" s="3385"/>
      <c r="DO389" s="3385"/>
      <c r="DP389" s="3385"/>
      <c r="DQ389" s="3385"/>
      <c r="DR389" s="3385"/>
      <c r="DS389" s="3385"/>
      <c r="DT389" s="3385"/>
      <c r="DU389" s="3385"/>
      <c r="DV389" s="3385"/>
      <c r="DW389" s="3385"/>
      <c r="DX389" s="3385"/>
      <c r="DY389" s="3385"/>
      <c r="DZ389" s="3385"/>
      <c r="EA389" s="3385"/>
      <c r="EB389" s="3385"/>
    </row>
    <row r="390" spans="1:132" ht="6.75" customHeight="1">
      <c r="A390" s="4001"/>
      <c r="B390" s="4001"/>
      <c r="C390" s="4001"/>
      <c r="D390" s="4001"/>
      <c r="E390" s="4001"/>
      <c r="F390" s="4001"/>
      <c r="G390" s="4001"/>
      <c r="H390" s="4001"/>
      <c r="I390" s="4001"/>
      <c r="J390" s="4001"/>
      <c r="K390" s="4001"/>
      <c r="L390" s="4001"/>
      <c r="M390" s="4001"/>
      <c r="N390" s="4001"/>
      <c r="O390" s="4001"/>
      <c r="P390" s="4001"/>
      <c r="Q390" s="4001"/>
      <c r="R390" s="4001"/>
      <c r="S390" s="4001"/>
      <c r="T390" s="4001"/>
      <c r="U390" s="4001"/>
      <c r="V390" s="4001"/>
      <c r="W390" s="4001"/>
      <c r="X390" s="4001"/>
      <c r="Y390" s="4001"/>
      <c r="Z390" s="4001"/>
      <c r="AA390" s="4001"/>
      <c r="AB390" s="4001"/>
      <c r="AC390" s="4001"/>
      <c r="AD390" s="4001"/>
      <c r="AE390" s="4001"/>
      <c r="AF390" s="4001"/>
      <c r="AG390" s="4001"/>
      <c r="AH390" s="4001"/>
      <c r="AI390" s="4001"/>
      <c r="AJ390" s="4001"/>
      <c r="AK390" s="4001"/>
      <c r="AL390" s="4001"/>
      <c r="AM390" s="4001"/>
      <c r="AN390" s="4001"/>
      <c r="AO390" s="4001"/>
      <c r="AP390" s="4001"/>
      <c r="AQ390" s="4001"/>
      <c r="AR390" s="4001"/>
      <c r="AS390" s="4001"/>
      <c r="AT390" s="4001"/>
      <c r="AU390" s="4001"/>
      <c r="AV390" s="4001"/>
      <c r="AW390" s="4001"/>
      <c r="AX390" s="4001"/>
      <c r="AY390" s="4001"/>
      <c r="AZ390" s="4001"/>
      <c r="BA390" s="4005"/>
      <c r="BB390" s="4005"/>
      <c r="BC390" s="4001"/>
      <c r="BD390" s="4001"/>
      <c r="BE390" s="4001"/>
      <c r="BF390" s="4001"/>
      <c r="BG390" s="4001"/>
      <c r="BH390" s="4001"/>
      <c r="BI390" s="4001"/>
      <c r="BJ390" s="4001"/>
      <c r="BK390" s="4001"/>
      <c r="BL390" s="4001"/>
      <c r="BM390" s="4001"/>
      <c r="BN390" s="4001"/>
      <c r="BO390" s="4001"/>
      <c r="BP390" s="4001"/>
      <c r="BQ390" s="4001"/>
      <c r="BR390" s="4001"/>
      <c r="BS390" s="4001"/>
      <c r="BT390" s="4001"/>
      <c r="BU390" s="4001"/>
      <c r="BV390" s="4001"/>
      <c r="BW390" s="4001"/>
      <c r="BX390" s="4001"/>
      <c r="BY390" s="4001"/>
      <c r="BZ390" s="4001"/>
      <c r="CA390" s="4001"/>
      <c r="CB390" s="4001"/>
      <c r="CC390" s="4001"/>
      <c r="CD390" s="4001"/>
      <c r="CE390" s="4001"/>
      <c r="CF390" s="4001"/>
      <c r="CG390" s="4001"/>
      <c r="CH390" s="4001"/>
      <c r="CI390" s="4001"/>
      <c r="CJ390" s="4001"/>
      <c r="CK390" s="4001"/>
      <c r="CL390" s="4001"/>
      <c r="CM390" s="4001"/>
      <c r="CN390" s="4001"/>
      <c r="CO390" s="4001"/>
      <c r="CP390" s="4001"/>
      <c r="CQ390" s="4001"/>
      <c r="CR390" s="4001"/>
      <c r="CS390" s="4001"/>
      <c r="CT390" s="4001"/>
      <c r="CU390" s="4001"/>
      <c r="CV390" s="4001"/>
      <c r="CW390" s="4001"/>
      <c r="CX390" s="4001"/>
      <c r="CY390" s="4001"/>
      <c r="CZ390" s="4001"/>
      <c r="DA390" s="4001"/>
      <c r="DB390" s="4001"/>
      <c r="DC390" s="4001"/>
      <c r="DD390" s="4001"/>
      <c r="DE390" s="4001"/>
      <c r="DF390" s="3385"/>
      <c r="DG390" s="3385"/>
      <c r="DH390" s="3385"/>
      <c r="DI390" s="3385"/>
      <c r="DJ390" s="3385"/>
      <c r="DK390" s="3385"/>
      <c r="DL390" s="3385"/>
      <c r="DM390" s="3385"/>
      <c r="DN390" s="3385"/>
      <c r="DO390" s="3385"/>
      <c r="DP390" s="3385"/>
      <c r="DQ390" s="3385"/>
      <c r="DR390" s="3385"/>
      <c r="DS390" s="3385"/>
      <c r="DT390" s="3385"/>
      <c r="DU390" s="3385"/>
      <c r="DV390" s="3385"/>
      <c r="DW390" s="3385"/>
      <c r="DX390" s="3385"/>
      <c r="DY390" s="3385"/>
      <c r="DZ390" s="3385"/>
      <c r="EA390" s="3385"/>
      <c r="EB390" s="3385"/>
    </row>
    <row r="391" spans="1:132" ht="6.75" customHeight="1">
      <c r="A391" s="4001"/>
      <c r="B391" s="4001"/>
      <c r="C391" s="4001"/>
      <c r="D391" s="4001"/>
      <c r="E391" s="4001"/>
      <c r="F391" s="4001"/>
      <c r="G391" s="4001"/>
      <c r="H391" s="4001"/>
      <c r="I391" s="4001"/>
      <c r="J391" s="4001"/>
      <c r="K391" s="4001"/>
      <c r="L391" s="4001"/>
      <c r="M391" s="4001"/>
      <c r="N391" s="4001"/>
      <c r="O391" s="4001"/>
      <c r="P391" s="4001"/>
      <c r="Q391" s="4001"/>
      <c r="R391" s="4001"/>
      <c r="S391" s="4001"/>
      <c r="T391" s="4001"/>
      <c r="U391" s="4001"/>
      <c r="V391" s="4001"/>
      <c r="W391" s="4001"/>
      <c r="X391" s="4001"/>
      <c r="Y391" s="4001"/>
      <c r="Z391" s="4001"/>
      <c r="AA391" s="4001"/>
      <c r="AB391" s="4001"/>
      <c r="AC391" s="4001"/>
      <c r="AD391" s="4001"/>
      <c r="AE391" s="4001"/>
      <c r="AF391" s="4001"/>
      <c r="AG391" s="4001"/>
      <c r="AH391" s="4001"/>
      <c r="AI391" s="4001"/>
      <c r="AJ391" s="4001"/>
      <c r="AK391" s="4001"/>
      <c r="AL391" s="4001"/>
      <c r="AM391" s="4001"/>
      <c r="AN391" s="4001"/>
      <c r="AO391" s="4001"/>
      <c r="AP391" s="4001"/>
      <c r="AQ391" s="4001"/>
      <c r="AR391" s="4001"/>
      <c r="AS391" s="4001"/>
      <c r="AT391" s="4001"/>
      <c r="AU391" s="4001"/>
      <c r="AV391" s="4001"/>
      <c r="AW391" s="4001"/>
      <c r="AX391" s="4001"/>
      <c r="AY391" s="4001"/>
      <c r="AZ391" s="4001"/>
      <c r="BA391" s="4005"/>
      <c r="BB391" s="4005"/>
      <c r="BC391" s="4001"/>
      <c r="BD391" s="4001"/>
      <c r="BE391" s="4001"/>
      <c r="BF391" s="4001"/>
      <c r="BG391" s="4001"/>
      <c r="BH391" s="4001"/>
      <c r="BI391" s="4001"/>
      <c r="BJ391" s="4001"/>
      <c r="BK391" s="4001"/>
      <c r="BL391" s="4001"/>
      <c r="BM391" s="4001"/>
      <c r="BN391" s="4001"/>
      <c r="BO391" s="4001"/>
      <c r="BP391" s="4001"/>
      <c r="BQ391" s="4001"/>
      <c r="BR391" s="4001"/>
      <c r="BS391" s="4001"/>
      <c r="BT391" s="4001"/>
      <c r="BU391" s="4001"/>
      <c r="BV391" s="4001"/>
      <c r="BW391" s="4001"/>
      <c r="BX391" s="4001"/>
      <c r="BY391" s="4001"/>
      <c r="BZ391" s="4001"/>
      <c r="CA391" s="4001"/>
      <c r="CB391" s="4001"/>
      <c r="CC391" s="4001"/>
      <c r="CD391" s="4001"/>
      <c r="CE391" s="4001"/>
      <c r="CF391" s="4001"/>
      <c r="CG391" s="4001"/>
      <c r="CH391" s="4001"/>
      <c r="CI391" s="4001"/>
      <c r="CJ391" s="4001"/>
      <c r="CK391" s="4001"/>
      <c r="CL391" s="4001"/>
      <c r="CM391" s="4001"/>
      <c r="CN391" s="4001"/>
      <c r="CO391" s="4001"/>
      <c r="CP391" s="4001"/>
      <c r="CQ391" s="4001"/>
      <c r="CR391" s="4001"/>
      <c r="CS391" s="4001"/>
      <c r="CT391" s="4001"/>
      <c r="CU391" s="4001"/>
      <c r="CV391" s="4001"/>
      <c r="CW391" s="4001"/>
      <c r="CX391" s="4001"/>
      <c r="CY391" s="4001"/>
      <c r="CZ391" s="4001"/>
      <c r="DA391" s="4001"/>
      <c r="DB391" s="4001"/>
      <c r="DC391" s="4001"/>
      <c r="DD391" s="4001"/>
      <c r="DE391" s="4001"/>
    </row>
    <row r="392" spans="1:132" ht="6.75" customHeight="1">
      <c r="A392" s="4001"/>
      <c r="B392" s="5701" t="s">
        <v>
6863</v>
      </c>
      <c r="C392" s="5701"/>
      <c r="D392" s="5701"/>
      <c r="E392" s="5701"/>
      <c r="F392" s="5701"/>
      <c r="G392" s="5701"/>
      <c r="H392" s="5701"/>
      <c r="I392" s="5701"/>
      <c r="J392" s="5701"/>
      <c r="K392" s="5701"/>
      <c r="L392" s="4004"/>
      <c r="M392" s="4004"/>
      <c r="N392" s="4004"/>
      <c r="O392" s="3969"/>
      <c r="P392" s="4003"/>
      <c r="Q392" s="4003"/>
      <c r="R392" s="4003"/>
      <c r="S392" s="4003"/>
      <c r="T392" s="4003"/>
      <c r="U392" s="4003"/>
      <c r="V392" s="4003"/>
      <c r="W392" s="4003"/>
      <c r="X392" s="4003"/>
      <c r="Y392" s="4003"/>
      <c r="Z392" s="4003"/>
      <c r="AA392" s="4003"/>
      <c r="AB392" s="4003"/>
      <c r="AC392" s="4003"/>
      <c r="AD392" s="4003"/>
      <c r="AE392" s="4003"/>
      <c r="AF392" s="4003"/>
      <c r="AG392" s="4003"/>
      <c r="AH392" s="4003"/>
      <c r="AI392" s="4003"/>
      <c r="AJ392" s="4003"/>
      <c r="AK392" s="4003"/>
      <c r="AL392" s="4003"/>
      <c r="AM392" s="4003"/>
      <c r="AN392" s="4003"/>
      <c r="AO392" s="4003"/>
      <c r="AP392" s="4003"/>
      <c r="AQ392" s="4003"/>
      <c r="AR392" s="4003"/>
      <c r="AS392" s="4003"/>
      <c r="AT392" s="4003"/>
      <c r="AU392" s="4003"/>
      <c r="AV392" s="4003"/>
      <c r="AW392" s="4003"/>
      <c r="AX392" s="4003"/>
      <c r="AY392" s="4003"/>
      <c r="AZ392" s="4003"/>
      <c r="BA392" s="4003"/>
      <c r="BB392" s="4003"/>
      <c r="BC392" s="4001"/>
      <c r="BD392" s="5701" t="s">
        <v>
6864</v>
      </c>
      <c r="BE392" s="5701"/>
      <c r="BF392" s="5701"/>
      <c r="BG392" s="5701"/>
      <c r="BH392" s="5701"/>
      <c r="BI392" s="5701"/>
      <c r="BJ392" s="5701"/>
      <c r="BK392" s="5701"/>
      <c r="BL392" s="5701"/>
      <c r="BM392" s="5701"/>
      <c r="BN392" s="5701"/>
      <c r="BO392" s="5701"/>
      <c r="BP392" s="5701"/>
      <c r="BQ392" s="5701"/>
      <c r="BR392" s="5701"/>
      <c r="BS392" s="5701"/>
      <c r="BT392" s="5701"/>
      <c r="BU392" s="5701"/>
      <c r="BV392" s="5701"/>
      <c r="BW392" s="5701"/>
      <c r="BX392" s="5701"/>
      <c r="BY392" s="5701"/>
      <c r="BZ392" s="5701"/>
      <c r="CA392" s="5701"/>
      <c r="CB392" s="5701"/>
      <c r="CC392" s="5701"/>
      <c r="CD392" s="5701"/>
      <c r="CE392" s="5701"/>
      <c r="CF392" s="5701"/>
      <c r="CG392" s="5701"/>
      <c r="CH392" s="5701"/>
      <c r="CI392" s="5701"/>
      <c r="CJ392" s="5701"/>
      <c r="CK392" s="5701"/>
      <c r="CL392" s="5701"/>
      <c r="CM392" s="5701"/>
      <c r="CN392" s="5701"/>
      <c r="CO392" s="5701"/>
      <c r="CP392" s="5701"/>
      <c r="CQ392" s="5701"/>
      <c r="CR392" s="5701"/>
      <c r="CS392" s="5701"/>
      <c r="CT392" s="5701"/>
      <c r="CU392" s="5701"/>
      <c r="CV392" s="5701"/>
      <c r="CW392" s="5701"/>
      <c r="CX392" s="5701"/>
      <c r="CY392" s="5701"/>
      <c r="CZ392" s="5701"/>
      <c r="DA392" s="5701"/>
      <c r="DB392" s="5701"/>
      <c r="DC392" s="3969"/>
      <c r="DD392" s="3969"/>
      <c r="DE392" s="3969"/>
    </row>
    <row r="393" spans="1:132" ht="6.75" customHeight="1">
      <c r="A393" s="4001"/>
      <c r="B393" s="5701"/>
      <c r="C393" s="5701"/>
      <c r="D393" s="5701"/>
      <c r="E393" s="5701"/>
      <c r="F393" s="5701"/>
      <c r="G393" s="5701"/>
      <c r="H393" s="5701"/>
      <c r="I393" s="5701"/>
      <c r="J393" s="5701"/>
      <c r="K393" s="5701"/>
      <c r="L393" s="3969"/>
      <c r="M393" s="3969"/>
      <c r="N393" s="3969"/>
      <c r="O393" s="4012"/>
      <c r="P393" s="4001"/>
      <c r="Q393" s="4001"/>
      <c r="R393" s="4001"/>
      <c r="S393" s="4001"/>
      <c r="T393" s="4001"/>
      <c r="U393" s="4001"/>
      <c r="V393" s="4001"/>
      <c r="W393" s="4001"/>
      <c r="X393" s="4001"/>
      <c r="Y393" s="4001"/>
      <c r="Z393" s="4001"/>
      <c r="AA393" s="4001"/>
      <c r="AB393" s="4001"/>
      <c r="AC393" s="4001"/>
      <c r="AD393" s="4001"/>
      <c r="AE393" s="4001"/>
      <c r="AF393" s="4001"/>
      <c r="AG393" s="4001"/>
      <c r="AH393" s="4001"/>
      <c r="AI393" s="4001"/>
      <c r="AJ393" s="4001"/>
      <c r="AK393" s="4001"/>
      <c r="AL393" s="4001"/>
      <c r="AM393" s="4001"/>
      <c r="AN393" s="4001"/>
      <c r="AO393" s="4001"/>
      <c r="AP393" s="4001"/>
      <c r="AQ393" s="4001"/>
      <c r="AR393" s="4001"/>
      <c r="AS393" s="4001"/>
      <c r="AT393" s="4001"/>
      <c r="AU393" s="4001"/>
      <c r="AV393" s="4001"/>
      <c r="AW393" s="4001"/>
      <c r="AX393" s="4001"/>
      <c r="AY393" s="4001"/>
      <c r="AZ393" s="4001"/>
      <c r="BA393" s="4008"/>
      <c r="BB393" s="4008"/>
      <c r="BC393" s="4001"/>
      <c r="BD393" s="5701"/>
      <c r="BE393" s="5701"/>
      <c r="BF393" s="5701"/>
      <c r="BG393" s="5701"/>
      <c r="BH393" s="5701"/>
      <c r="BI393" s="5701"/>
      <c r="BJ393" s="5701"/>
      <c r="BK393" s="5701"/>
      <c r="BL393" s="5701"/>
      <c r="BM393" s="5701"/>
      <c r="BN393" s="5701"/>
      <c r="BO393" s="5701"/>
      <c r="BP393" s="5701"/>
      <c r="BQ393" s="5701"/>
      <c r="BR393" s="5701"/>
      <c r="BS393" s="5701"/>
      <c r="BT393" s="5701"/>
      <c r="BU393" s="5701"/>
      <c r="BV393" s="5701"/>
      <c r="BW393" s="5701"/>
      <c r="BX393" s="5701"/>
      <c r="BY393" s="5701"/>
      <c r="BZ393" s="5701"/>
      <c r="CA393" s="5701"/>
      <c r="CB393" s="5701"/>
      <c r="CC393" s="5701"/>
      <c r="CD393" s="5701"/>
      <c r="CE393" s="5701"/>
      <c r="CF393" s="5701"/>
      <c r="CG393" s="5701"/>
      <c r="CH393" s="5701"/>
      <c r="CI393" s="5701"/>
      <c r="CJ393" s="5701"/>
      <c r="CK393" s="5701"/>
      <c r="CL393" s="5701"/>
      <c r="CM393" s="5701"/>
      <c r="CN393" s="5701"/>
      <c r="CO393" s="5701"/>
      <c r="CP393" s="5701"/>
      <c r="CQ393" s="5701"/>
      <c r="CR393" s="5701"/>
      <c r="CS393" s="5701"/>
      <c r="CT393" s="5701"/>
      <c r="CU393" s="5701"/>
      <c r="CV393" s="5701"/>
      <c r="CW393" s="5701"/>
      <c r="CX393" s="5701"/>
      <c r="CY393" s="5701"/>
      <c r="CZ393" s="5701"/>
      <c r="DA393" s="5701"/>
      <c r="DB393" s="5701"/>
      <c r="DC393" s="3969"/>
      <c r="DD393" s="3969"/>
      <c r="DE393" s="3969"/>
    </row>
    <row r="394" spans="1:132" ht="6.75" customHeight="1">
      <c r="A394" s="4001"/>
      <c r="B394" s="4001"/>
      <c r="C394" s="4001"/>
      <c r="D394" s="4001"/>
      <c r="E394" s="4001"/>
      <c r="F394" s="4001"/>
      <c r="G394" s="4001"/>
      <c r="H394" s="4001"/>
      <c r="I394" s="4001"/>
      <c r="J394" s="4001"/>
      <c r="K394" s="4001"/>
      <c r="L394" s="4001"/>
      <c r="M394" s="4001"/>
      <c r="N394" s="4001"/>
      <c r="O394" s="4001"/>
      <c r="P394" s="4001"/>
      <c r="Q394" s="4001"/>
      <c r="R394" s="5699" t="s">
        <v>
6865</v>
      </c>
      <c r="S394" s="5699"/>
      <c r="T394" s="5699"/>
      <c r="U394" s="5699"/>
      <c r="V394" s="5699"/>
      <c r="W394" s="5699"/>
      <c r="X394" s="5699"/>
      <c r="Y394" s="5699"/>
      <c r="Z394" s="5699"/>
      <c r="AA394" s="5699"/>
      <c r="AB394" s="5699"/>
      <c r="AC394" s="5699"/>
      <c r="AD394" s="5699"/>
      <c r="AE394" s="3969"/>
      <c r="AF394" s="3969"/>
      <c r="AG394" s="4001"/>
      <c r="AH394" s="4001"/>
      <c r="AI394" s="4001"/>
      <c r="AJ394" s="4001"/>
      <c r="AK394" s="4001"/>
      <c r="AL394" s="4001"/>
      <c r="AM394" s="4001"/>
      <c r="AN394" s="4001"/>
      <c r="AO394" s="4001"/>
      <c r="AP394" s="4001"/>
      <c r="AQ394" s="4001"/>
      <c r="AR394" s="4001"/>
      <c r="AS394" s="4001"/>
      <c r="AT394" s="4001"/>
      <c r="AU394" s="4001"/>
      <c r="AV394" s="4001"/>
      <c r="AW394" s="4001"/>
      <c r="AX394" s="4001"/>
      <c r="AY394" s="4001"/>
      <c r="AZ394" s="4001"/>
      <c r="BA394" s="4005"/>
      <c r="BB394" s="4005"/>
      <c r="BC394" s="4001"/>
      <c r="BD394" s="4001"/>
      <c r="BE394" s="4001"/>
      <c r="BF394" s="4001"/>
      <c r="BG394" s="4001"/>
      <c r="BH394" s="4001"/>
      <c r="BI394" s="4001"/>
      <c r="BJ394" s="4001"/>
      <c r="BK394" s="4001"/>
      <c r="BL394" s="4001"/>
      <c r="BM394" s="4001"/>
      <c r="BN394" s="4001"/>
      <c r="BO394" s="4001"/>
      <c r="BP394" s="4001"/>
      <c r="BQ394" s="4001"/>
      <c r="BR394" s="4001"/>
      <c r="BS394" s="4001"/>
      <c r="BT394" s="4001"/>
      <c r="BU394" s="4001"/>
      <c r="BV394" s="4001"/>
      <c r="BW394" s="4001"/>
      <c r="BX394" s="4001"/>
      <c r="BY394" s="4001"/>
      <c r="BZ394" s="4001"/>
      <c r="CA394" s="4001"/>
      <c r="CB394" s="4001"/>
      <c r="CC394" s="4001"/>
      <c r="CD394" s="4001"/>
      <c r="CE394" s="4001"/>
      <c r="CF394" s="4001"/>
      <c r="CG394" s="4001"/>
      <c r="CH394" s="4001"/>
      <c r="CI394" s="4001"/>
      <c r="CJ394" s="4001"/>
      <c r="CK394" s="4001"/>
      <c r="CL394" s="4001"/>
      <c r="CM394" s="4001"/>
      <c r="CN394" s="4001"/>
      <c r="CO394" s="4001"/>
      <c r="CP394" s="4001"/>
      <c r="CQ394" s="4001"/>
      <c r="CR394" s="4001"/>
      <c r="CS394" s="4001"/>
      <c r="CT394" s="4001"/>
      <c r="CU394" s="4001"/>
      <c r="CV394" s="4001"/>
      <c r="CW394" s="4001"/>
      <c r="CX394" s="4001"/>
      <c r="CY394" s="4001"/>
      <c r="CZ394" s="4001"/>
      <c r="DA394" s="4001"/>
      <c r="DB394" s="4001"/>
      <c r="DC394" s="4001"/>
      <c r="DD394" s="4001"/>
      <c r="DE394" s="4001"/>
    </row>
    <row r="395" spans="1:132" ht="6.75" customHeight="1">
      <c r="A395" s="4001"/>
      <c r="B395" s="4001"/>
      <c r="C395" s="4001"/>
      <c r="D395" s="4001"/>
      <c r="E395" s="4001"/>
      <c r="F395" s="4001"/>
      <c r="G395" s="4001"/>
      <c r="H395" s="4001"/>
      <c r="I395" s="4001"/>
      <c r="J395" s="4001"/>
      <c r="K395" s="4001"/>
      <c r="L395" s="4001"/>
      <c r="M395" s="4001"/>
      <c r="N395" s="4001"/>
      <c r="O395" s="4001"/>
      <c r="P395" s="4001"/>
      <c r="Q395" s="4001"/>
      <c r="R395" s="5699"/>
      <c r="S395" s="5699"/>
      <c r="T395" s="5699"/>
      <c r="U395" s="5699"/>
      <c r="V395" s="5699"/>
      <c r="W395" s="5699"/>
      <c r="X395" s="5699"/>
      <c r="Y395" s="5699"/>
      <c r="Z395" s="5699"/>
      <c r="AA395" s="5699"/>
      <c r="AB395" s="5699"/>
      <c r="AC395" s="5699"/>
      <c r="AD395" s="5699"/>
      <c r="AE395" s="3969"/>
      <c r="AF395" s="3969"/>
      <c r="AG395" s="4001"/>
      <c r="AH395" s="4001"/>
      <c r="AI395" s="4001"/>
      <c r="AJ395" s="4001"/>
      <c r="AK395" s="4001"/>
      <c r="AL395" s="4001"/>
      <c r="AM395" s="4001"/>
      <c r="AN395" s="4001"/>
      <c r="AO395" s="4001"/>
      <c r="AP395" s="4001"/>
      <c r="AQ395" s="4001"/>
      <c r="AR395" s="4001"/>
      <c r="AS395" s="4001"/>
      <c r="AT395" s="4001"/>
      <c r="AU395" s="4001"/>
      <c r="AV395" s="4001"/>
      <c r="AW395" s="4001"/>
      <c r="AX395" s="4001"/>
      <c r="AY395" s="4001"/>
      <c r="AZ395" s="4001"/>
      <c r="BA395" s="4005"/>
      <c r="BB395" s="4005"/>
      <c r="BC395" s="4001"/>
      <c r="BD395" s="4001"/>
      <c r="BE395" s="4001"/>
      <c r="BF395" s="4001"/>
      <c r="BG395" s="4001"/>
      <c r="BH395" s="4001"/>
      <c r="BI395" s="4001"/>
      <c r="BJ395" s="4001"/>
      <c r="BK395" s="4001"/>
      <c r="BL395" s="4001"/>
      <c r="BM395" s="4001"/>
      <c r="BN395" s="4001"/>
      <c r="BO395" s="4001"/>
      <c r="BP395" s="4001"/>
      <c r="BQ395" s="4001"/>
      <c r="BR395" s="4001"/>
      <c r="BS395" s="4001"/>
      <c r="BT395" s="4001"/>
      <c r="BU395" s="4001"/>
      <c r="BV395" s="4001"/>
      <c r="BW395" s="4001"/>
      <c r="BX395" s="4001"/>
      <c r="BY395" s="4001"/>
      <c r="BZ395" s="4001"/>
      <c r="CA395" s="4001"/>
      <c r="CB395" s="4001"/>
      <c r="CC395" s="4001"/>
      <c r="CD395" s="4001"/>
      <c r="CE395" s="4001"/>
      <c r="CF395" s="4001"/>
      <c r="CG395" s="4001"/>
      <c r="CH395" s="4001"/>
      <c r="CI395" s="4001"/>
      <c r="CJ395" s="4001"/>
      <c r="CK395" s="4001"/>
      <c r="CL395" s="4001"/>
      <c r="CM395" s="4001"/>
      <c r="CN395" s="4001"/>
      <c r="CO395" s="4001"/>
      <c r="CP395" s="4001"/>
      <c r="CQ395" s="4001"/>
      <c r="CR395" s="4001"/>
      <c r="CS395" s="4001"/>
      <c r="CT395" s="4001"/>
      <c r="CU395" s="4001"/>
      <c r="CV395" s="4001"/>
      <c r="CW395" s="4001"/>
      <c r="CX395" s="4001"/>
      <c r="CY395" s="4001"/>
      <c r="CZ395" s="4001"/>
      <c r="DA395" s="4001"/>
      <c r="DB395" s="4001"/>
      <c r="DC395" s="4001"/>
      <c r="DD395" s="4001"/>
      <c r="DE395" s="4001"/>
    </row>
    <row r="396" spans="1:132" ht="6.75" customHeight="1">
      <c r="A396" s="4001"/>
      <c r="B396" s="5699" t="s">
        <v>
6866</v>
      </c>
      <c r="C396" s="5699"/>
      <c r="D396" s="5699"/>
      <c r="E396" s="5699"/>
      <c r="F396" s="5699"/>
      <c r="G396" s="5699"/>
      <c r="H396" s="5699"/>
      <c r="I396" s="5699"/>
      <c r="J396" s="5699"/>
      <c r="K396" s="5699"/>
      <c r="L396" s="4004"/>
      <c r="M396" s="4004"/>
      <c r="N396" s="4004"/>
      <c r="O396" s="4003"/>
      <c r="P396" s="4003"/>
      <c r="Q396" s="4003"/>
      <c r="R396" s="4003"/>
      <c r="S396" s="4003"/>
      <c r="T396" s="4003"/>
      <c r="U396" s="4003"/>
      <c r="V396" s="4001"/>
      <c r="W396" s="5700" t="s">
        <v>
6858</v>
      </c>
      <c r="X396" s="5700"/>
      <c r="Y396" s="5700"/>
      <c r="Z396" s="5700"/>
      <c r="AA396" s="5700"/>
      <c r="AB396" s="5700"/>
      <c r="AC396" s="5700"/>
      <c r="AD396" s="5700"/>
      <c r="AE396" s="4003"/>
      <c r="AF396" s="4003"/>
      <c r="AG396" s="4003"/>
      <c r="AH396" s="4003"/>
      <c r="AI396" s="4003"/>
      <c r="AJ396" s="4003"/>
      <c r="AK396" s="4003"/>
      <c r="AL396" s="4003"/>
      <c r="AM396" s="4001"/>
      <c r="AN396" s="5701" t="s">
        <v>
6749</v>
      </c>
      <c r="AO396" s="5701"/>
      <c r="AP396" s="5701"/>
      <c r="AQ396" s="5701"/>
      <c r="AR396" s="5701"/>
      <c r="AS396" s="4003"/>
      <c r="AT396" s="4003"/>
      <c r="AU396" s="4003"/>
      <c r="AV396" s="4003"/>
      <c r="AW396" s="4003"/>
      <c r="AX396" s="4003"/>
      <c r="AY396" s="4003"/>
      <c r="AZ396" s="4003"/>
      <c r="BA396" s="4003"/>
      <c r="BB396" s="4003"/>
      <c r="BC396" s="4001"/>
      <c r="BD396" s="5701" t="s">
        <v>
6867</v>
      </c>
      <c r="BE396" s="5701"/>
      <c r="BF396" s="5701"/>
      <c r="BG396" s="5701"/>
      <c r="BH396" s="5701"/>
      <c r="BI396" s="5701"/>
      <c r="BJ396" s="5701"/>
      <c r="BK396" s="5701"/>
      <c r="BL396" s="5701"/>
      <c r="BM396" s="5701"/>
      <c r="BN396" s="5701"/>
      <c r="BO396" s="5701"/>
      <c r="BP396" s="5701"/>
      <c r="BQ396" s="5701"/>
      <c r="BR396" s="5701"/>
      <c r="BS396" s="5701"/>
      <c r="BT396" s="5701"/>
      <c r="BU396" s="5701"/>
      <c r="BV396" s="5701"/>
      <c r="BW396" s="5701"/>
      <c r="BX396" s="5701"/>
      <c r="BY396" s="5701"/>
      <c r="BZ396" s="5701"/>
      <c r="CA396" s="5701"/>
      <c r="CB396" s="5701"/>
      <c r="CC396" s="5701"/>
      <c r="CD396" s="5701"/>
      <c r="CE396" s="5701"/>
      <c r="CF396" s="5701"/>
      <c r="CG396" s="5701"/>
      <c r="CH396" s="5701"/>
      <c r="CI396" s="5701"/>
      <c r="CJ396" s="5701"/>
      <c r="CK396" s="5701"/>
      <c r="CL396" s="5701"/>
      <c r="CM396" s="5701"/>
      <c r="CN396" s="5701"/>
      <c r="CO396" s="5701"/>
      <c r="CP396" s="5701"/>
      <c r="CQ396" s="5701"/>
      <c r="CR396" s="5701"/>
      <c r="CS396" s="5701"/>
      <c r="CT396" s="5701"/>
      <c r="CU396" s="5701"/>
      <c r="CV396" s="5701"/>
      <c r="CW396" s="5701"/>
      <c r="CX396" s="5701"/>
      <c r="CY396" s="5701"/>
      <c r="CZ396" s="5701"/>
      <c r="DA396" s="5701"/>
      <c r="DB396" s="5701"/>
      <c r="DC396" s="3969"/>
      <c r="DD396" s="3969"/>
      <c r="DE396" s="3969"/>
    </row>
    <row r="397" spans="1:132" ht="6.75" customHeight="1">
      <c r="A397" s="4001"/>
      <c r="B397" s="5699"/>
      <c r="C397" s="5699"/>
      <c r="D397" s="5699"/>
      <c r="E397" s="5699"/>
      <c r="F397" s="5699"/>
      <c r="G397" s="5699"/>
      <c r="H397" s="5699"/>
      <c r="I397" s="5699"/>
      <c r="J397" s="5699"/>
      <c r="K397" s="5699"/>
      <c r="L397" s="4012"/>
      <c r="M397" s="4012"/>
      <c r="N397" s="4012"/>
      <c r="O397" s="4001"/>
      <c r="P397" s="4001"/>
      <c r="Q397" s="4001"/>
      <c r="R397" s="4001"/>
      <c r="S397" s="4001"/>
      <c r="T397" s="4001"/>
      <c r="U397" s="4001"/>
      <c r="V397" s="4001"/>
      <c r="W397" s="5700"/>
      <c r="X397" s="5700"/>
      <c r="Y397" s="5700"/>
      <c r="Z397" s="5700"/>
      <c r="AA397" s="5700"/>
      <c r="AB397" s="5700"/>
      <c r="AC397" s="5700"/>
      <c r="AD397" s="5700"/>
      <c r="AE397" s="4001"/>
      <c r="AF397" s="4001"/>
      <c r="AG397" s="4001"/>
      <c r="AH397" s="4001"/>
      <c r="AI397" s="4001"/>
      <c r="AJ397" s="4001"/>
      <c r="AK397" s="4001"/>
      <c r="AL397" s="4001"/>
      <c r="AM397" s="4001"/>
      <c r="AN397" s="5701"/>
      <c r="AO397" s="5701"/>
      <c r="AP397" s="5701"/>
      <c r="AQ397" s="5701"/>
      <c r="AR397" s="5701"/>
      <c r="AS397" s="4001"/>
      <c r="AT397" s="4001"/>
      <c r="AU397" s="4001"/>
      <c r="AV397" s="4001"/>
      <c r="AW397" s="4001"/>
      <c r="AX397" s="4001"/>
      <c r="AY397" s="4001"/>
      <c r="AZ397" s="4001"/>
      <c r="BA397" s="4001"/>
      <c r="BB397" s="4001"/>
      <c r="BC397" s="4001"/>
      <c r="BD397" s="5701"/>
      <c r="BE397" s="5701"/>
      <c r="BF397" s="5701"/>
      <c r="BG397" s="5701"/>
      <c r="BH397" s="5701"/>
      <c r="BI397" s="5701"/>
      <c r="BJ397" s="5701"/>
      <c r="BK397" s="5701"/>
      <c r="BL397" s="5701"/>
      <c r="BM397" s="5701"/>
      <c r="BN397" s="5701"/>
      <c r="BO397" s="5701"/>
      <c r="BP397" s="5701"/>
      <c r="BQ397" s="5701"/>
      <c r="BR397" s="5701"/>
      <c r="BS397" s="5701"/>
      <c r="BT397" s="5701"/>
      <c r="BU397" s="5701"/>
      <c r="BV397" s="5701"/>
      <c r="BW397" s="5701"/>
      <c r="BX397" s="5701"/>
      <c r="BY397" s="5701"/>
      <c r="BZ397" s="5701"/>
      <c r="CA397" s="5701"/>
      <c r="CB397" s="5701"/>
      <c r="CC397" s="5701"/>
      <c r="CD397" s="5701"/>
      <c r="CE397" s="5701"/>
      <c r="CF397" s="5701"/>
      <c r="CG397" s="5701"/>
      <c r="CH397" s="5701"/>
      <c r="CI397" s="5701"/>
      <c r="CJ397" s="5701"/>
      <c r="CK397" s="5701"/>
      <c r="CL397" s="5701"/>
      <c r="CM397" s="5701"/>
      <c r="CN397" s="5701"/>
      <c r="CO397" s="5701"/>
      <c r="CP397" s="5701"/>
      <c r="CQ397" s="5701"/>
      <c r="CR397" s="5701"/>
      <c r="CS397" s="5701"/>
      <c r="CT397" s="5701"/>
      <c r="CU397" s="5701"/>
      <c r="CV397" s="5701"/>
      <c r="CW397" s="5701"/>
      <c r="CX397" s="5701"/>
      <c r="CY397" s="5701"/>
      <c r="CZ397" s="5701"/>
      <c r="DA397" s="5701"/>
      <c r="DB397" s="5701"/>
      <c r="DC397" s="3969"/>
      <c r="DD397" s="3969"/>
      <c r="DE397" s="3969"/>
    </row>
    <row r="398" spans="1:132" ht="6.75" customHeight="1">
      <c r="A398" s="4001"/>
      <c r="B398" s="4001"/>
      <c r="C398" s="4001"/>
      <c r="D398" s="4001"/>
      <c r="E398" s="4001"/>
      <c r="F398" s="4001"/>
      <c r="G398" s="4001"/>
      <c r="H398" s="4001"/>
      <c r="I398" s="4001"/>
      <c r="J398" s="4001"/>
      <c r="K398" s="4001"/>
      <c r="L398" s="4001"/>
      <c r="M398" s="4001"/>
      <c r="N398" s="4001"/>
      <c r="O398" s="4001"/>
      <c r="P398" s="4001"/>
      <c r="Q398" s="4001"/>
      <c r="R398" s="4001"/>
      <c r="S398" s="4001"/>
      <c r="T398" s="4001"/>
      <c r="U398" s="4001"/>
      <c r="V398" s="4001"/>
      <c r="W398" s="4001"/>
      <c r="X398" s="4001"/>
      <c r="Y398" s="4001"/>
      <c r="Z398" s="4001"/>
      <c r="AA398" s="4001"/>
      <c r="AB398" s="4001"/>
      <c r="AC398" s="4001"/>
      <c r="AD398" s="4001"/>
      <c r="AE398" s="4001"/>
      <c r="AF398" s="4001"/>
      <c r="AG398" s="4001"/>
      <c r="AH398" s="4001"/>
      <c r="AI398" s="4001"/>
      <c r="AJ398" s="4001"/>
      <c r="AK398" s="4001"/>
      <c r="AL398" s="4001"/>
      <c r="AM398" s="4001"/>
      <c r="AN398" s="4001"/>
      <c r="AO398" s="4001"/>
      <c r="AP398" s="4001"/>
      <c r="AQ398" s="4001"/>
      <c r="AR398" s="4001"/>
      <c r="AS398" s="4001"/>
      <c r="AT398" s="4001"/>
      <c r="AU398" s="4001"/>
      <c r="AV398" s="4001"/>
      <c r="AW398" s="4001"/>
      <c r="AX398" s="4001"/>
      <c r="AY398" s="4001"/>
      <c r="AZ398" s="4001"/>
      <c r="BA398" s="4001"/>
      <c r="BB398" s="4001"/>
      <c r="BC398" s="4001"/>
      <c r="BD398" s="4001"/>
      <c r="BE398" s="4001"/>
      <c r="BF398" s="4001"/>
      <c r="BG398" s="4001"/>
      <c r="BH398" s="4001"/>
      <c r="BI398" s="4001"/>
      <c r="BJ398" s="4001"/>
      <c r="BK398" s="4001"/>
      <c r="BL398" s="4001"/>
      <c r="BM398" s="4001"/>
      <c r="BN398" s="4001"/>
      <c r="BO398" s="4001"/>
      <c r="BP398" s="4001"/>
      <c r="BQ398" s="4001"/>
      <c r="BR398" s="4001"/>
      <c r="BS398" s="4001"/>
      <c r="BT398" s="4001"/>
      <c r="BU398" s="4001"/>
      <c r="BV398" s="4001"/>
      <c r="BW398" s="4001"/>
      <c r="BX398" s="4001"/>
      <c r="BY398" s="4001"/>
      <c r="BZ398" s="4001"/>
      <c r="CA398" s="4001"/>
      <c r="CB398" s="4001"/>
      <c r="CC398" s="4001"/>
      <c r="CD398" s="4001"/>
      <c r="CE398" s="4001"/>
      <c r="CF398" s="4001"/>
      <c r="CG398" s="4001"/>
      <c r="CH398" s="4001"/>
      <c r="CI398" s="4001"/>
      <c r="CJ398" s="4001"/>
      <c r="CK398" s="4001"/>
      <c r="CL398" s="4001"/>
      <c r="CM398" s="4001"/>
      <c r="CN398" s="4001"/>
      <c r="CO398" s="4001"/>
      <c r="CP398" s="4001"/>
      <c r="CQ398" s="4001"/>
      <c r="CR398" s="4001"/>
      <c r="CS398" s="4001"/>
      <c r="CT398" s="4001"/>
      <c r="CU398" s="4001"/>
      <c r="CV398" s="4001"/>
      <c r="CW398" s="4001"/>
      <c r="CX398" s="4001"/>
      <c r="CY398" s="4001"/>
      <c r="CZ398" s="4001"/>
      <c r="DA398" s="4001"/>
      <c r="DB398" s="4001"/>
      <c r="DC398" s="4001"/>
      <c r="DD398" s="4001"/>
      <c r="DE398" s="4001"/>
    </row>
  </sheetData>
  <mergeCells count="272">
    <mergeCell ref="AN113:AW114"/>
    <mergeCell ref="BD113:DB114"/>
    <mergeCell ref="AN62:AT63"/>
    <mergeCell ref="BD62:DD63"/>
    <mergeCell ref="W15:AH16"/>
    <mergeCell ref="AN16:BO17"/>
    <mergeCell ref="W18:AF22"/>
    <mergeCell ref="AN19:BO20"/>
    <mergeCell ref="AN22:AT23"/>
    <mergeCell ref="BD22:DB23"/>
    <mergeCell ref="W23:AH24"/>
    <mergeCell ref="AN25:BB26"/>
    <mergeCell ref="BG25:DB26"/>
    <mergeCell ref="AN47:AW48"/>
    <mergeCell ref="BD47:CJ48"/>
    <mergeCell ref="AN50:AT51"/>
    <mergeCell ref="BD50:CS51"/>
    <mergeCell ref="AN53:AW54"/>
    <mergeCell ref="BD53:DB54"/>
    <mergeCell ref="AN56:AW57"/>
    <mergeCell ref="BD56:DB57"/>
    <mergeCell ref="AN59:AW60"/>
    <mergeCell ref="BD59:DB60"/>
    <mergeCell ref="BD29:DB30"/>
    <mergeCell ref="AN97:AY98"/>
    <mergeCell ref="BD97:DE98"/>
    <mergeCell ref="AN100:AY101"/>
    <mergeCell ref="AN106:AX107"/>
    <mergeCell ref="BD106:CG107"/>
    <mergeCell ref="W110:AF111"/>
    <mergeCell ref="AN110:AW111"/>
    <mergeCell ref="BD110:DB111"/>
    <mergeCell ref="BD100:DE101"/>
    <mergeCell ref="AN103:AY104"/>
    <mergeCell ref="BD103:DE104"/>
    <mergeCell ref="BD162:DE163"/>
    <mergeCell ref="AN167:AW168"/>
    <mergeCell ref="BD167:DB168"/>
    <mergeCell ref="AN123:BA124"/>
    <mergeCell ref="BD123:DB124"/>
    <mergeCell ref="AN126:AW127"/>
    <mergeCell ref="BD126:DB127"/>
    <mergeCell ref="AN130:AW131"/>
    <mergeCell ref="BD130:DB131"/>
    <mergeCell ref="BD133:DE134"/>
    <mergeCell ref="AN136:BV137"/>
    <mergeCell ref="AN146:BG147"/>
    <mergeCell ref="AN149:AW151"/>
    <mergeCell ref="BD149:BK151"/>
    <mergeCell ref="BM149:CV151"/>
    <mergeCell ref="BD153:DB154"/>
    <mergeCell ref="AN244:AT245"/>
    <mergeCell ref="BD244:DB245"/>
    <mergeCell ref="AN247:BA248"/>
    <mergeCell ref="BD247:DD248"/>
    <mergeCell ref="BD225:BP227"/>
    <mergeCell ref="BR225:CQ227"/>
    <mergeCell ref="AN226:AZ227"/>
    <mergeCell ref="BD210:BM212"/>
    <mergeCell ref="BO210:BX212"/>
    <mergeCell ref="BZ210:CJ212"/>
    <mergeCell ref="CL210:CV212"/>
    <mergeCell ref="AN211:AW212"/>
    <mergeCell ref="AN216:BH217"/>
    <mergeCell ref="AN219:BK220"/>
    <mergeCell ref="BD222:BP224"/>
    <mergeCell ref="BR222:CS224"/>
    <mergeCell ref="AN223:AZ224"/>
    <mergeCell ref="BD277:DD278"/>
    <mergeCell ref="W280:AF283"/>
    <mergeCell ref="BD280:DD281"/>
    <mergeCell ref="BD283:DD284"/>
    <mergeCell ref="W284:AI285"/>
    <mergeCell ref="BD250:DB251"/>
    <mergeCell ref="AN253:AY256"/>
    <mergeCell ref="BD253:DD254"/>
    <mergeCell ref="BD255:DD256"/>
    <mergeCell ref="AN258:BM259"/>
    <mergeCell ref="AN261:BM262"/>
    <mergeCell ref="AN264:BA265"/>
    <mergeCell ref="BD264:CG265"/>
    <mergeCell ref="W268:AF269"/>
    <mergeCell ref="AN268:AU269"/>
    <mergeCell ref="BD268:DD269"/>
    <mergeCell ref="A340:F343"/>
    <mergeCell ref="O340:AE341"/>
    <mergeCell ref="J342:P343"/>
    <mergeCell ref="AN313:AZ314"/>
    <mergeCell ref="BD313:DB314"/>
    <mergeCell ref="AN316:AT317"/>
    <mergeCell ref="BD316:DB317"/>
    <mergeCell ref="AN319:AY320"/>
    <mergeCell ref="BD319:DB320"/>
    <mergeCell ref="AN322:AY323"/>
    <mergeCell ref="BD322:DB323"/>
    <mergeCell ref="AN327:AY328"/>
    <mergeCell ref="BD327:DB328"/>
    <mergeCell ref="BD332:DB333"/>
    <mergeCell ref="BD329:DB330"/>
    <mergeCell ref="AN332:AW333"/>
    <mergeCell ref="AL335:AV336"/>
    <mergeCell ref="W337:AF338"/>
    <mergeCell ref="AN337:AV338"/>
    <mergeCell ref="BD337:DB338"/>
    <mergeCell ref="BD396:DB397"/>
    <mergeCell ref="BD383:DB384"/>
    <mergeCell ref="AN378:AZ379"/>
    <mergeCell ref="BD378:DB379"/>
    <mergeCell ref="AJ381:AU382"/>
    <mergeCell ref="W342:AD343"/>
    <mergeCell ref="AN342:AW343"/>
    <mergeCell ref="BD342:DE343"/>
    <mergeCell ref="BD344:DE345"/>
    <mergeCell ref="W346:AH349"/>
    <mergeCell ref="AN346:BB347"/>
    <mergeCell ref="AN349:BF350"/>
    <mergeCell ref="W351:AH352"/>
    <mergeCell ref="AN352:AV353"/>
    <mergeCell ref="BD352:DB353"/>
    <mergeCell ref="AN355:AV356"/>
    <mergeCell ref="BD355:DD356"/>
    <mergeCell ref="BD357:DB358"/>
    <mergeCell ref="B7:F8"/>
    <mergeCell ref="I7:Q8"/>
    <mergeCell ref="W7:AF8"/>
    <mergeCell ref="AN7:AW8"/>
    <mergeCell ref="BD7:DD8"/>
    <mergeCell ref="W10:AH14"/>
    <mergeCell ref="AN10:BG11"/>
    <mergeCell ref="AN13:BG14"/>
    <mergeCell ref="A1:Z1"/>
    <mergeCell ref="A2:Z2"/>
    <mergeCell ref="CM4:DE6"/>
    <mergeCell ref="W29:AC30"/>
    <mergeCell ref="AN29:AT30"/>
    <mergeCell ref="W66:AC67"/>
    <mergeCell ref="AN66:AW67"/>
    <mergeCell ref="BD66:DD67"/>
    <mergeCell ref="AN69:BG70"/>
    <mergeCell ref="AN72:AT73"/>
    <mergeCell ref="BD72:DD73"/>
    <mergeCell ref="BD75:DD76"/>
    <mergeCell ref="AN35:BJ36"/>
    <mergeCell ref="W37:AH38"/>
    <mergeCell ref="AN38:AU39"/>
    <mergeCell ref="BD38:BT39"/>
    <mergeCell ref="W40:AG44"/>
    <mergeCell ref="AN41:AV42"/>
    <mergeCell ref="BD41:DB42"/>
    <mergeCell ref="AN44:AW45"/>
    <mergeCell ref="BD44:DB45"/>
    <mergeCell ref="W45:AH46"/>
    <mergeCell ref="W32:AG36"/>
    <mergeCell ref="AN32:BJ33"/>
    <mergeCell ref="AN78:BC79"/>
    <mergeCell ref="AN81:AW82"/>
    <mergeCell ref="BD81:DD82"/>
    <mergeCell ref="BD139:BV141"/>
    <mergeCell ref="BX139:CV141"/>
    <mergeCell ref="V143:AF145"/>
    <mergeCell ref="BD143:DB144"/>
    <mergeCell ref="W130:AC131"/>
    <mergeCell ref="AN116:AT117"/>
    <mergeCell ref="BD116:DB117"/>
    <mergeCell ref="W120:AC121"/>
    <mergeCell ref="AN120:AS121"/>
    <mergeCell ref="BD120:DE121"/>
    <mergeCell ref="W85:AF86"/>
    <mergeCell ref="AN85:AW86"/>
    <mergeCell ref="BD85:DE86"/>
    <mergeCell ref="W88:AI93"/>
    <mergeCell ref="BD88:DE89"/>
    <mergeCell ref="AN91:AW92"/>
    <mergeCell ref="BD91:DE92"/>
    <mergeCell ref="BD94:DE95"/>
    <mergeCell ref="V139:AF141"/>
    <mergeCell ref="AN139:AZ141"/>
    <mergeCell ref="W95:AI96"/>
    <mergeCell ref="BD170:DB171"/>
    <mergeCell ref="AN173:BG174"/>
    <mergeCell ref="AN176:AW177"/>
    <mergeCell ref="BD176:DB177"/>
    <mergeCell ref="AN156:BL157"/>
    <mergeCell ref="BD192:BM193"/>
    <mergeCell ref="BO192:CY193"/>
    <mergeCell ref="BD196:BJ198"/>
    <mergeCell ref="BL196:BU198"/>
    <mergeCell ref="BW196:CZ198"/>
    <mergeCell ref="CE187:CN189"/>
    <mergeCell ref="CP187:CY189"/>
    <mergeCell ref="AN179:AU181"/>
    <mergeCell ref="BD179:BJ181"/>
    <mergeCell ref="BL179:BR181"/>
    <mergeCell ref="BT179:CC181"/>
    <mergeCell ref="CE179:CN181"/>
    <mergeCell ref="CP179:CY181"/>
    <mergeCell ref="BD183:BM184"/>
    <mergeCell ref="BO183:BX184"/>
    <mergeCell ref="BZ183:CI184"/>
    <mergeCell ref="CK183:CZ184"/>
    <mergeCell ref="AN159:AZ160"/>
    <mergeCell ref="BD159:DB160"/>
    <mergeCell ref="W197:AC198"/>
    <mergeCell ref="AN197:AW198"/>
    <mergeCell ref="AN187:AU189"/>
    <mergeCell ref="BD187:BJ189"/>
    <mergeCell ref="BL187:BR189"/>
    <mergeCell ref="BT187:CC189"/>
    <mergeCell ref="W207:AH211"/>
    <mergeCell ref="AN207:BB209"/>
    <mergeCell ref="BD213:BR214"/>
    <mergeCell ref="BT213:CQ214"/>
    <mergeCell ref="AN200:AW202"/>
    <mergeCell ref="BD200:BM202"/>
    <mergeCell ref="BO200:BX202"/>
    <mergeCell ref="BZ200:CM202"/>
    <mergeCell ref="CO200:DD202"/>
    <mergeCell ref="W204:AG206"/>
    <mergeCell ref="AN204:AW206"/>
    <mergeCell ref="BD204:BN206"/>
    <mergeCell ref="BP204:BY206"/>
    <mergeCell ref="CA204:CN206"/>
    <mergeCell ref="CP204:DB206"/>
    <mergeCell ref="W200:AG201"/>
    <mergeCell ref="BD289:DE290"/>
    <mergeCell ref="AN292:BL293"/>
    <mergeCell ref="AN295:BL296"/>
    <mergeCell ref="AN298:BH299"/>
    <mergeCell ref="AN301:BL302"/>
    <mergeCell ref="AN304:BL305"/>
    <mergeCell ref="AN307:BL308"/>
    <mergeCell ref="AN310:BL311"/>
    <mergeCell ref="W230:AG231"/>
    <mergeCell ref="AN230:AT231"/>
    <mergeCell ref="BD230:DB231"/>
    <mergeCell ref="W233:AI238"/>
    <mergeCell ref="BD233:DB234"/>
    <mergeCell ref="AN236:BP237"/>
    <mergeCell ref="AN239:AY240"/>
    <mergeCell ref="BD239:CR240"/>
    <mergeCell ref="W240:AH241"/>
    <mergeCell ref="BD241:BU242"/>
    <mergeCell ref="W271:AI276"/>
    <mergeCell ref="AN271:AY272"/>
    <mergeCell ref="BD271:DD272"/>
    <mergeCell ref="AN274:BI275"/>
    <mergeCell ref="W277:AI278"/>
    <mergeCell ref="AN277:AX278"/>
    <mergeCell ref="B396:K397"/>
    <mergeCell ref="W396:AD397"/>
    <mergeCell ref="AN396:AR397"/>
    <mergeCell ref="A3:DE3"/>
    <mergeCell ref="B383:J384"/>
    <mergeCell ref="AN383:AU384"/>
    <mergeCell ref="AB386:AU387"/>
    <mergeCell ref="B388:N389"/>
    <mergeCell ref="AN388:AU389"/>
    <mergeCell ref="BD388:DB389"/>
    <mergeCell ref="B392:K393"/>
    <mergeCell ref="BD392:DB393"/>
    <mergeCell ref="R394:AD395"/>
    <mergeCell ref="AN360:BG361"/>
    <mergeCell ref="AN363:BG364"/>
    <mergeCell ref="AN366:AY367"/>
    <mergeCell ref="BD366:DB367"/>
    <mergeCell ref="AN369:AZ370"/>
    <mergeCell ref="BD369:DB370"/>
    <mergeCell ref="AN372:AW373"/>
    <mergeCell ref="BD372:DB373"/>
    <mergeCell ref="AN375:AZ376"/>
    <mergeCell ref="BD375:DB376"/>
    <mergeCell ref="BD286:DD287"/>
  </mergeCells>
  <phoneticPr fontId="25"/>
  <pageMargins left="0.70866141732283472" right="0.70866141732283472" top="0.74803149606299213" bottom="0.74803149606299213" header="0.31496062992125984" footer="0.31496062992125984"/>
  <rowBreaks count="1" manualBreakCount="1">
    <brk id="19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27"/>
  <sheetViews>
    <sheetView zoomScaleNormal="100" zoomScaleSheetLayoutView="100" workbookViewId="0">
      <selection activeCell="B23" sqref="B23"/>
    </sheetView>
  </sheetViews>
  <sheetFormatPr defaultColWidth="9" defaultRowHeight="14.25"/>
  <cols>
    <col min="1" max="8" width="15.625" style="371" customWidth="1"/>
    <col min="9" max="16384" width="9" style="371"/>
  </cols>
  <sheetData>
    <row r="1" spans="1:10" s="1482" customFormat="1" ht="20.100000000000001" customHeight="1">
      <c r="A1" s="4569" t="str">
        <f>
HYPERLINK("#目次!A1","【目次に戻る】")</f>
        <v>
【目次に戻る】</v>
      </c>
      <c r="B1" s="4569"/>
      <c r="C1" s="4569"/>
      <c r="D1" s="4569"/>
      <c r="E1" s="2409"/>
      <c r="F1" s="2409"/>
      <c r="G1" s="2409"/>
      <c r="H1" s="2409"/>
    </row>
    <row r="2" spans="1:10" s="1482" customFormat="1" ht="20.100000000000001" customHeight="1">
      <c r="A2" s="4569" t="str">
        <f>
HYPERLINK("#業務所管課別目次!A1","【業務所管課別目次に戻る】")</f>
        <v>
【業務所管課別目次に戻る】</v>
      </c>
      <c r="B2" s="4569"/>
      <c r="C2" s="4569"/>
      <c r="D2" s="4569"/>
      <c r="E2" s="2409"/>
      <c r="F2" s="2409"/>
      <c r="G2" s="2409"/>
      <c r="H2" s="2409"/>
    </row>
    <row r="3" spans="1:10" s="385" customFormat="1" ht="26.1" customHeight="1">
      <c r="A3" s="4705" t="s">
        <v>
9347</v>
      </c>
      <c r="B3" s="4705"/>
      <c r="C3" s="4705"/>
      <c r="D3" s="4705"/>
      <c r="E3" s="4705"/>
      <c r="F3" s="4705"/>
      <c r="G3" s="4705"/>
      <c r="H3" s="4705"/>
    </row>
    <row r="4" spans="1:10" s="82" customFormat="1" ht="15" customHeight="1">
      <c r="A4" s="104"/>
      <c r="B4" s="104"/>
      <c r="C4" s="104"/>
      <c r="D4" s="104"/>
      <c r="E4" s="104"/>
      <c r="F4" s="104"/>
      <c r="G4" s="104"/>
      <c r="H4" s="104"/>
      <c r="I4" s="104"/>
      <c r="J4" s="104"/>
    </row>
    <row r="5" spans="1:10" s="102" customFormat="1" ht="20.100000000000001" customHeight="1">
      <c r="A5" s="4600" t="s">
        <v>
4077</v>
      </c>
      <c r="B5" s="4600"/>
      <c r="C5" s="4600"/>
      <c r="D5" s="4600"/>
      <c r="E5" s="4600"/>
      <c r="F5" s="4600"/>
      <c r="G5" s="4600"/>
      <c r="H5" s="4600"/>
      <c r="I5" s="2457"/>
      <c r="J5" s="2457"/>
    </row>
    <row r="6" spans="1:10" s="372" customFormat="1" ht="15" customHeight="1">
      <c r="A6" s="384"/>
      <c r="B6" s="384"/>
      <c r="C6" s="384"/>
      <c r="D6" s="384"/>
      <c r="E6" s="384"/>
      <c r="F6" s="384"/>
      <c r="G6" s="384"/>
      <c r="H6" s="384"/>
    </row>
    <row r="7" spans="1:10" s="372" customFormat="1" ht="15" customHeight="1" thickBot="1">
      <c r="A7" s="373" t="s">
        <v>
9285</v>
      </c>
      <c r="H7" s="392" t="s">
        <v>
494</v>
      </c>
    </row>
    <row r="8" spans="1:10" ht="30" customHeight="1" thickTop="1">
      <c r="A8" s="2458" t="s">
        <v>
4078</v>
      </c>
      <c r="B8" s="2459" t="s">
        <v>
23</v>
      </c>
      <c r="C8" s="2460" t="s">
        <v>
452</v>
      </c>
      <c r="D8" s="2461" t="s">
        <v>
470</v>
      </c>
      <c r="E8" s="2461" t="s">
        <v>
469</v>
      </c>
      <c r="F8" s="2462" t="s">
        <v>
468</v>
      </c>
      <c r="G8" s="2461" t="s">
        <v>
467</v>
      </c>
      <c r="H8" s="2463" t="s">
        <v>
194</v>
      </c>
    </row>
    <row r="9" spans="1:10" ht="18" customHeight="1">
      <c r="A9" s="383" t="s">
        <v>
4079</v>
      </c>
      <c r="B9" s="361">
        <v>
1636</v>
      </c>
      <c r="C9" s="361">
        <v>
1336</v>
      </c>
      <c r="D9" s="361">
        <v>
2</v>
      </c>
      <c r="E9" s="361">
        <v>
30</v>
      </c>
      <c r="F9" s="361">
        <v>
264</v>
      </c>
      <c r="G9" s="361" t="s">
        <v>
374</v>
      </c>
      <c r="H9" s="361">
        <v>
4</v>
      </c>
    </row>
    <row r="10" spans="1:10" ht="18" customHeight="1">
      <c r="A10" s="383">
        <v>
30</v>
      </c>
      <c r="B10" s="361">
        <v>
1620</v>
      </c>
      <c r="C10" s="361">
        <v>
1331</v>
      </c>
      <c r="D10" s="361">
        <v>
1</v>
      </c>
      <c r="E10" s="361">
        <v>
48</v>
      </c>
      <c r="F10" s="361">
        <v>
238</v>
      </c>
      <c r="G10" s="361" t="s">
        <v>
374</v>
      </c>
      <c r="H10" s="361">
        <v>
2</v>
      </c>
    </row>
    <row r="11" spans="1:10" ht="18" customHeight="1">
      <c r="A11" s="383" t="s">
        <v>
465</v>
      </c>
      <c r="B11" s="362">
        <v>
1638</v>
      </c>
      <c r="C11" s="361">
        <v>
1352</v>
      </c>
      <c r="D11" s="361">
        <v>
4</v>
      </c>
      <c r="E11" s="361">
        <v>
41</v>
      </c>
      <c r="F11" s="361">
        <v>
238</v>
      </c>
      <c r="G11" s="361" t="s">
        <v>
374</v>
      </c>
      <c r="H11" s="361">
        <v>
3</v>
      </c>
    </row>
    <row r="12" spans="1:10" s="380" customFormat="1" ht="18" customHeight="1">
      <c r="A12" s="383">
        <v>
2</v>
      </c>
      <c r="B12" s="382">
        <v>
1452</v>
      </c>
      <c r="C12" s="381">
        <v>
1234</v>
      </c>
      <c r="D12" s="381" t="s">
        <v>
374</v>
      </c>
      <c r="E12" s="381">
        <v>
55</v>
      </c>
      <c r="F12" s="381">
        <v>
162</v>
      </c>
      <c r="G12" s="381" t="s">
        <v>
374</v>
      </c>
      <c r="H12" s="381">
        <v>
1</v>
      </c>
    </row>
    <row r="13" spans="1:10" s="376" customFormat="1" ht="18" customHeight="1">
      <c r="A13" s="2464">
        <v>
3</v>
      </c>
      <c r="B13" s="2465">
        <f>
SUM(C13:H13)</f>
        <v>
1637</v>
      </c>
      <c r="C13" s="2466">
        <v>
1373</v>
      </c>
      <c r="D13" s="2466">
        <v>
2</v>
      </c>
      <c r="E13" s="2466">
        <v>
55</v>
      </c>
      <c r="F13" s="2466">
        <v>
202</v>
      </c>
      <c r="G13" s="2466" t="s">
        <v>
374</v>
      </c>
      <c r="H13" s="2466">
        <v>
5</v>
      </c>
    </row>
    <row r="14" spans="1:10" s="372" customFormat="1" ht="15" customHeight="1">
      <c r="A14" s="375" t="s">
        <v>
464</v>
      </c>
      <c r="B14" s="374"/>
      <c r="C14" s="374"/>
    </row>
    <row r="15" spans="1:10" s="372" customFormat="1" ht="15" customHeight="1">
      <c r="A15" s="373" t="s">
        <v>
463</v>
      </c>
    </row>
    <row r="16" spans="1:10" s="372" customFormat="1" ht="15" customHeight="1">
      <c r="A16" s="373" t="s">
        <v>
462</v>
      </c>
    </row>
    <row r="17" spans="1:10" s="82" customFormat="1" ht="15" customHeight="1">
      <c r="A17" s="104"/>
      <c r="B17" s="104"/>
      <c r="C17" s="104"/>
      <c r="D17" s="104"/>
      <c r="E17" s="104"/>
      <c r="F17" s="104"/>
      <c r="G17" s="104"/>
      <c r="H17" s="104"/>
      <c r="I17" s="104"/>
      <c r="J17" s="104"/>
    </row>
    <row r="18" spans="1:10" s="102" customFormat="1" ht="20.100000000000001" customHeight="1">
      <c r="A18" s="4600" t="s">
        <v>
4080</v>
      </c>
      <c r="B18" s="4600"/>
      <c r="C18" s="4600"/>
      <c r="D18" s="4600"/>
      <c r="E18" s="4600"/>
      <c r="F18" s="4600"/>
      <c r="G18" s="4600"/>
      <c r="H18" s="4600"/>
      <c r="I18" s="2457"/>
      <c r="J18" s="2457"/>
    </row>
    <row r="19" spans="1:10" s="372" customFormat="1" ht="15" customHeight="1">
      <c r="A19" s="384"/>
      <c r="B19" s="384"/>
      <c r="C19" s="384"/>
      <c r="D19" s="384"/>
      <c r="E19" s="384"/>
      <c r="F19" s="384"/>
    </row>
    <row r="20" spans="1:10" s="372" customFormat="1" ht="15" customHeight="1" thickBot="1">
      <c r="A20" s="373" t="s">
        <v>
9287</v>
      </c>
      <c r="F20" s="392" t="s">
        <v>
494</v>
      </c>
    </row>
    <row r="21" spans="1:10" ht="30" customHeight="1" thickTop="1">
      <c r="A21" s="2458" t="s">
        <v>
4078</v>
      </c>
      <c r="B21" s="2459" t="s">
        <v>
23</v>
      </c>
      <c r="C21" s="2460" t="s">
        <v>
506</v>
      </c>
      <c r="D21" s="2463" t="s">
        <v>
4081</v>
      </c>
      <c r="E21" s="2463" t="s">
        <v>
504</v>
      </c>
      <c r="F21" s="2463" t="s">
        <v>
503</v>
      </c>
    </row>
    <row r="22" spans="1:10" ht="18" customHeight="1">
      <c r="A22" s="383" t="s">
        <v>
4079</v>
      </c>
      <c r="B22" s="361">
        <v>
4237</v>
      </c>
      <c r="C22" s="361">
        <v>
462</v>
      </c>
      <c r="D22" s="361">
        <v>
2428</v>
      </c>
      <c r="E22" s="361">
        <v>
14</v>
      </c>
      <c r="F22" s="361">
        <v>
1333</v>
      </c>
    </row>
    <row r="23" spans="1:10" ht="18" customHeight="1">
      <c r="A23" s="383">
        <v>
30</v>
      </c>
      <c r="B23" s="361">
        <v>
4704</v>
      </c>
      <c r="C23" s="361">
        <v>
452</v>
      </c>
      <c r="D23" s="361">
        <v>
2991</v>
      </c>
      <c r="E23" s="361">
        <v>
34</v>
      </c>
      <c r="F23" s="361">
        <v>
1227</v>
      </c>
    </row>
    <row r="24" spans="1:10" ht="18" customHeight="1">
      <c r="A24" s="383" t="s">
        <v>
465</v>
      </c>
      <c r="B24" s="362">
        <v>
5260</v>
      </c>
      <c r="C24" s="361">
        <v>
441</v>
      </c>
      <c r="D24" s="361">
        <v>
2469</v>
      </c>
      <c r="E24" s="361">
        <v>
29</v>
      </c>
      <c r="F24" s="361">
        <v>
2321</v>
      </c>
    </row>
    <row r="25" spans="1:10" s="380" customFormat="1" ht="18" customHeight="1">
      <c r="A25" s="383">
        <v>
2</v>
      </c>
      <c r="B25" s="382">
        <v>
4805</v>
      </c>
      <c r="C25" s="381">
        <v>
381</v>
      </c>
      <c r="D25" s="381">
        <v>
2294</v>
      </c>
      <c r="E25" s="381">
        <v>
22</v>
      </c>
      <c r="F25" s="381">
        <v>
2108</v>
      </c>
    </row>
    <row r="26" spans="1:10" s="376" customFormat="1" ht="18" customHeight="1">
      <c r="A26" s="2464">
        <v>
3</v>
      </c>
      <c r="B26" s="2465">
        <f>
SUM(C26:F26)</f>
        <v>
4403</v>
      </c>
      <c r="C26" s="2466">
        <v>
433</v>
      </c>
      <c r="D26" s="2466">
        <v>
2008</v>
      </c>
      <c r="E26" s="2466">
        <v>
47</v>
      </c>
      <c r="F26" s="2466">
        <v>
1915</v>
      </c>
    </row>
    <row r="27" spans="1:10" s="372" customFormat="1" ht="15" customHeight="1">
      <c r="A27" s="373" t="s">
        <v>
461</v>
      </c>
    </row>
  </sheetData>
  <mergeCells count="5">
    <mergeCell ref="A1:D1"/>
    <mergeCell ref="A2:D2"/>
    <mergeCell ref="A3:H3"/>
    <mergeCell ref="A5:H5"/>
    <mergeCell ref="A18:H18"/>
  </mergeCells>
  <phoneticPr fontId="25"/>
  <pageMargins left="0.70866141732283472" right="0.70866141732283472" top="0.74803149606299213" bottom="0.74803149606299213" header="0.31496062992125984" footer="0.3149606299212598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pageSetUpPr fitToPage="1"/>
  </sheetPr>
  <dimension ref="A1:H42"/>
  <sheetViews>
    <sheetView zoomScaleNormal="100" zoomScaleSheetLayoutView="100" workbookViewId="0">
      <selection activeCell="B23" sqref="B23"/>
    </sheetView>
  </sheetViews>
  <sheetFormatPr defaultColWidth="9" defaultRowHeight="13.5"/>
  <cols>
    <col min="1" max="1" width="33.625" style="79" customWidth="1"/>
    <col min="2" max="6" width="6.625" style="3028" customWidth="1"/>
    <col min="7" max="7" width="50.625" style="78" customWidth="1"/>
    <col min="8" max="8" width="10.625" style="78" customWidth="1"/>
    <col min="9" max="16384" width="9" style="78"/>
  </cols>
  <sheetData>
    <row r="1" spans="1:8" s="1482" customFormat="1" ht="20.100000000000001" customHeight="1">
      <c r="A1" s="4569" t="str">
        <f>
HYPERLINK("#目次!A1","【目次に戻る】")</f>
        <v>
【目次に戻る】</v>
      </c>
      <c r="B1" s="4569"/>
      <c r="C1" s="4569"/>
      <c r="D1" s="4569"/>
      <c r="E1" s="3040"/>
      <c r="F1" s="3040"/>
    </row>
    <row r="2" spans="1:8" s="1482" customFormat="1" ht="20.100000000000001" customHeight="1">
      <c r="A2" s="4569" t="str">
        <f>
HYPERLINK("#業務所管課別目次!A1","【業務所管課別目次に戻る】")</f>
        <v>
【業務所管課別目次に戻る】</v>
      </c>
      <c r="B2" s="4569"/>
      <c r="C2" s="4569"/>
      <c r="D2" s="4569"/>
      <c r="E2" s="3040"/>
      <c r="F2" s="3040"/>
    </row>
    <row r="3" spans="1:8" ht="26.1" customHeight="1">
      <c r="A3" s="4574" t="s">
        <v>
9488</v>
      </c>
      <c r="B3" s="4574"/>
      <c r="C3" s="4574"/>
      <c r="D3" s="4574"/>
      <c r="E3" s="4574"/>
      <c r="F3" s="4574"/>
      <c r="G3" s="4574"/>
      <c r="H3" s="4574"/>
    </row>
    <row r="4" spans="1:8" s="82" customFormat="1" ht="15" customHeight="1">
      <c r="A4" s="104"/>
      <c r="B4" s="3041"/>
      <c r="C4" s="3041"/>
      <c r="D4" s="3041"/>
      <c r="E4" s="3041"/>
      <c r="F4" s="3041"/>
    </row>
    <row r="5" spans="1:8" s="82" customFormat="1" ht="15" customHeight="1" thickBot="1">
      <c r="A5" s="83" t="s">
        <v>
4045</v>
      </c>
      <c r="B5" s="3042"/>
      <c r="C5" s="3027"/>
      <c r="D5" s="3042"/>
      <c r="E5" s="3042"/>
      <c r="H5" s="2040" t="s">
        <v>
9025</v>
      </c>
    </row>
    <row r="6" spans="1:8" s="85" customFormat="1" ht="18" customHeight="1" thickTop="1">
      <c r="A6" s="2706" t="s">
        <v>
5218</v>
      </c>
      <c r="B6" s="3043" t="s">
        <v>
5774</v>
      </c>
      <c r="C6" s="3044" t="s">
        <v>
5775</v>
      </c>
      <c r="D6" s="3044" t="s">
        <v>
1</v>
      </c>
      <c r="E6" s="3044" t="s">
        <v>
2</v>
      </c>
      <c r="F6" s="3045" t="s">
        <v>
5776</v>
      </c>
      <c r="G6" s="2965" t="s">
        <v>
5777</v>
      </c>
      <c r="H6" s="3046" t="s">
        <v>
5778</v>
      </c>
    </row>
    <row r="7" spans="1:8" s="2690" customFormat="1" ht="24.95" customHeight="1">
      <c r="A7" s="2701" t="s">
        <v>
5794</v>
      </c>
      <c r="B7" s="3047">
        <v>
3</v>
      </c>
      <c r="C7" s="3048">
        <v>
3</v>
      </c>
      <c r="D7" s="3048">
        <v>
2</v>
      </c>
      <c r="E7" s="3048">
        <v>
1</v>
      </c>
      <c r="F7" s="3064" t="s">
        <v>
5795</v>
      </c>
      <c r="G7" s="3065" t="s">
        <v>
5796</v>
      </c>
      <c r="H7" s="3050" t="s">
        <v>
5797</v>
      </c>
    </row>
    <row r="8" spans="1:8" s="2690" customFormat="1" ht="24.95" customHeight="1">
      <c r="A8" s="2702" t="s">
        <v>
5798</v>
      </c>
      <c r="B8" s="3051" t="s">
        <v>
5799</v>
      </c>
      <c r="C8" s="3052">
        <v>
12</v>
      </c>
      <c r="D8" s="3052">
        <v>
7</v>
      </c>
      <c r="E8" s="3052">
        <v>
5</v>
      </c>
      <c r="F8" s="3053" t="s">
        <v>
5800</v>
      </c>
      <c r="G8" s="3066" t="s">
        <v>
5801</v>
      </c>
      <c r="H8" s="3055" t="s">
        <v>
5797</v>
      </c>
    </row>
    <row r="9" spans="1:8" s="56" customFormat="1" ht="24.95" customHeight="1">
      <c r="A9" s="2702" t="s">
        <v>
5802</v>
      </c>
      <c r="B9" s="3051" t="s">
        <v>
5803</v>
      </c>
      <c r="C9" s="3052">
        <v>
10</v>
      </c>
      <c r="D9" s="3052">
        <v>
9</v>
      </c>
      <c r="E9" s="3052">
        <v>
1</v>
      </c>
      <c r="F9" s="3053" t="s">
        <v>
5800</v>
      </c>
      <c r="G9" s="3067" t="s">
        <v>
5804</v>
      </c>
      <c r="H9" s="3058" t="s">
        <v>
5797</v>
      </c>
    </row>
    <row r="10" spans="1:8" s="2690" customFormat="1" ht="24.95" customHeight="1">
      <c r="A10" s="2702" t="s">
        <v>
5805</v>
      </c>
      <c r="B10" s="3051" t="s">
        <v>
5806</v>
      </c>
      <c r="C10" s="3052">
        <v>
13</v>
      </c>
      <c r="D10" s="3052">
        <v>
8</v>
      </c>
      <c r="E10" s="3052">
        <v>
5</v>
      </c>
      <c r="F10" s="3053" t="s">
        <v>
5800</v>
      </c>
      <c r="G10" s="3066" t="s">
        <v>
5807</v>
      </c>
      <c r="H10" s="3055" t="s">
        <v>
5797</v>
      </c>
    </row>
    <row r="11" spans="1:8" s="2690" customFormat="1" ht="24.95" customHeight="1">
      <c r="A11" s="2702" t="s">
        <v>
5808</v>
      </c>
      <c r="B11" s="3051">
        <v>
17</v>
      </c>
      <c r="C11" s="3052">
        <v>
17</v>
      </c>
      <c r="D11" s="3052">
        <v>
5</v>
      </c>
      <c r="E11" s="3052">
        <v>
12</v>
      </c>
      <c r="F11" s="3053" t="s">
        <v>
5800</v>
      </c>
      <c r="G11" s="3068" t="s">
        <v>
5809</v>
      </c>
      <c r="H11" s="3055" t="s">
        <v>
5810</v>
      </c>
    </row>
    <row r="12" spans="1:8" s="2690" customFormat="1" ht="24.95" customHeight="1">
      <c r="A12" s="2702" t="s">
        <v>
5811</v>
      </c>
      <c r="B12" s="3051">
        <v>
3</v>
      </c>
      <c r="C12" s="3052">
        <v>
3</v>
      </c>
      <c r="D12" s="3052">
        <v>
1</v>
      </c>
      <c r="E12" s="3052">
        <v>
2</v>
      </c>
      <c r="F12" s="3053" t="s">
        <v>
5800</v>
      </c>
      <c r="G12" s="3066" t="s">
        <v>
5812</v>
      </c>
      <c r="H12" s="3055" t="s">
        <v>
5810</v>
      </c>
    </row>
    <row r="13" spans="1:8" s="2690" customFormat="1" ht="24.95" customHeight="1">
      <c r="A13" s="2702" t="s">
        <v>
5813</v>
      </c>
      <c r="B13" s="3051" t="s">
        <v>
5814</v>
      </c>
      <c r="C13" s="3052">
        <v>
8</v>
      </c>
      <c r="D13" s="3052">
        <v>
7</v>
      </c>
      <c r="E13" s="3052">
        <v>
1</v>
      </c>
      <c r="F13" s="3053" t="s">
        <v>
5800</v>
      </c>
      <c r="G13" s="3066" t="s">
        <v>
9809</v>
      </c>
      <c r="H13" s="3055" t="s">
        <v>
5815</v>
      </c>
    </row>
    <row r="14" spans="1:8" s="2690" customFormat="1" ht="24.95" customHeight="1">
      <c r="A14" s="2702" t="s">
        <v>
5816</v>
      </c>
      <c r="B14" s="3051">
        <v>
8</v>
      </c>
      <c r="C14" s="3052">
        <v>
7</v>
      </c>
      <c r="D14" s="3052">
        <v>
4</v>
      </c>
      <c r="E14" s="3052">
        <v>
3</v>
      </c>
      <c r="F14" s="3053" t="s">
        <v>
5800</v>
      </c>
      <c r="G14" s="3066" t="s">
        <v>
5817</v>
      </c>
      <c r="H14" s="3069" t="s">
        <v>
5818</v>
      </c>
    </row>
    <row r="15" spans="1:8" s="2690" customFormat="1" ht="24.95" customHeight="1">
      <c r="A15" s="2702" t="s">
        <v>
5819</v>
      </c>
      <c r="B15" s="3051">
        <v>
8</v>
      </c>
      <c r="C15" s="3052">
        <v>
7</v>
      </c>
      <c r="D15" s="3052">
        <v>
4</v>
      </c>
      <c r="E15" s="3052">
        <v>
3</v>
      </c>
      <c r="F15" s="3053" t="s">
        <v>
5800</v>
      </c>
      <c r="G15" s="3066" t="s">
        <v>
5820</v>
      </c>
      <c r="H15" s="3069" t="s">
        <v>
5818</v>
      </c>
    </row>
    <row r="16" spans="1:8" s="2690" customFormat="1" ht="45" customHeight="1">
      <c r="A16" s="2702" t="s">
        <v>
5821</v>
      </c>
      <c r="B16" s="3051">
        <v>
55</v>
      </c>
      <c r="C16" s="3052">
        <v>
51</v>
      </c>
      <c r="D16" s="3052">
        <v>
44</v>
      </c>
      <c r="E16" s="3052">
        <v>
7</v>
      </c>
      <c r="F16" s="3070" t="s">
        <v>
5822</v>
      </c>
      <c r="G16" s="3071" t="s">
        <v>
5823</v>
      </c>
      <c r="H16" s="3055" t="s">
        <v>
5824</v>
      </c>
    </row>
    <row r="17" spans="1:8" s="2690" customFormat="1" ht="30" customHeight="1">
      <c r="A17" s="2702" t="s">
        <v>
5825</v>
      </c>
      <c r="B17" s="3051" t="s">
        <v>
5826</v>
      </c>
      <c r="C17" s="3052">
        <v>
50</v>
      </c>
      <c r="D17" s="3052">
        <v>
44</v>
      </c>
      <c r="E17" s="3052">
        <v>
6</v>
      </c>
      <c r="F17" s="3053" t="s">
        <v>
5800</v>
      </c>
      <c r="G17" s="3071" t="s">
        <v>
5827</v>
      </c>
      <c r="H17" s="3055" t="s">
        <v>
5828</v>
      </c>
    </row>
    <row r="18" spans="1:8" s="2690" customFormat="1" ht="24.95" customHeight="1">
      <c r="A18" s="2702" t="s">
        <v>
5829</v>
      </c>
      <c r="B18" s="3051">
        <v>
14</v>
      </c>
      <c r="C18" s="3052">
        <v>
14</v>
      </c>
      <c r="D18" s="3052">
        <v>
11</v>
      </c>
      <c r="E18" s="3052">
        <v>
3</v>
      </c>
      <c r="F18" s="3053" t="s">
        <v>
5795</v>
      </c>
      <c r="G18" s="3066" t="s">
        <v>
5830</v>
      </c>
      <c r="H18" s="3055" t="s">
        <v>
5831</v>
      </c>
    </row>
    <row r="19" spans="1:8" s="2690" customFormat="1" ht="24.95" customHeight="1">
      <c r="A19" s="2702" t="s">
        <v>
9706</v>
      </c>
      <c r="B19" s="3051" t="s">
        <v>
9707</v>
      </c>
      <c r="C19" s="3052">
        <v>
3</v>
      </c>
      <c r="D19" s="3052">
        <v>
2</v>
      </c>
      <c r="E19" s="3052">
        <v>
1</v>
      </c>
      <c r="F19" s="3053" t="s">
        <v>
9708</v>
      </c>
      <c r="G19" s="3066" t="s">
        <v>
9709</v>
      </c>
      <c r="H19" s="3055" t="s">
        <v>
6723</v>
      </c>
    </row>
    <row r="20" spans="1:8" s="2690" customFormat="1" ht="24.95" customHeight="1">
      <c r="A20" s="2702" t="s">
        <v>
5832</v>
      </c>
      <c r="B20" s="3051">
        <v>
22</v>
      </c>
      <c r="C20" s="3052">
        <v>
22</v>
      </c>
      <c r="D20" s="3052">
        <v>
15</v>
      </c>
      <c r="E20" s="3052">
        <v>
7</v>
      </c>
      <c r="F20" s="3053" t="s">
        <v>
5833</v>
      </c>
      <c r="G20" s="3068" t="s">
        <v>
5834</v>
      </c>
      <c r="H20" s="3055" t="s">
        <v>
5835</v>
      </c>
    </row>
    <row r="21" spans="1:8" s="2690" customFormat="1" ht="24.95" customHeight="1">
      <c r="A21" s="2702" t="s">
        <v>
5836</v>
      </c>
      <c r="B21" s="3051" t="s">
        <v>
5837</v>
      </c>
      <c r="C21" s="3052">
        <v>
30</v>
      </c>
      <c r="D21" s="3052">
        <v>
16</v>
      </c>
      <c r="E21" s="3052">
        <v>
14</v>
      </c>
      <c r="F21" s="3053" t="s">
        <v>
5795</v>
      </c>
      <c r="G21" s="3068" t="s">
        <v>
5838</v>
      </c>
      <c r="H21" s="3055" t="s">
        <v>
5839</v>
      </c>
    </row>
    <row r="22" spans="1:8" s="2690" customFormat="1" ht="30" customHeight="1">
      <c r="A22" s="2702" t="s">
        <v>
5840</v>
      </c>
      <c r="B22" s="3051" t="s">
        <v>
5841</v>
      </c>
      <c r="C22" s="3052">
        <v>
194</v>
      </c>
      <c r="D22" s="3052">
        <v>
124</v>
      </c>
      <c r="E22" s="3052">
        <v>
70</v>
      </c>
      <c r="F22" s="3053" t="s">
        <v>
5800</v>
      </c>
      <c r="G22" s="3071" t="s">
        <v>
5842</v>
      </c>
      <c r="H22" s="3055" t="s">
        <v>
5839</v>
      </c>
    </row>
    <row r="23" spans="1:8" s="2690" customFormat="1" ht="24.95" customHeight="1">
      <c r="A23" s="2702" t="s">
        <v>
5843</v>
      </c>
      <c r="B23" s="3051">
        <v>
21</v>
      </c>
      <c r="C23" s="3052">
        <v>
21</v>
      </c>
      <c r="D23" s="3052">
        <v>
13</v>
      </c>
      <c r="E23" s="3052">
        <v>
8</v>
      </c>
      <c r="F23" s="3053" t="s">
        <v>
5795</v>
      </c>
      <c r="G23" s="3068" t="s">
        <v>
5844</v>
      </c>
      <c r="H23" s="3055" t="s">
        <v>
5845</v>
      </c>
    </row>
    <row r="24" spans="1:8" s="2690" customFormat="1" ht="24.95" customHeight="1">
      <c r="A24" s="2702" t="s">
        <v>
5846</v>
      </c>
      <c r="B24" s="3051" t="s">
        <v>
5847</v>
      </c>
      <c r="C24" s="3052">
        <v>
5</v>
      </c>
      <c r="D24" s="3052">
        <v>
4</v>
      </c>
      <c r="E24" s="3052">
        <v>
1</v>
      </c>
      <c r="F24" s="3053" t="s">
        <v>
5800</v>
      </c>
      <c r="G24" s="3066" t="s">
        <v>
5848</v>
      </c>
      <c r="H24" s="3055" t="s">
        <v>
5849</v>
      </c>
    </row>
    <row r="25" spans="1:8" s="2690" customFormat="1" ht="24.95" customHeight="1">
      <c r="A25" s="2702" t="s">
        <v>
5850</v>
      </c>
      <c r="B25" s="3051" t="s">
        <v>
5851</v>
      </c>
      <c r="C25" s="3052">
        <v>
10</v>
      </c>
      <c r="D25" s="3052">
        <v>
8</v>
      </c>
      <c r="E25" s="3052">
        <v>
2</v>
      </c>
      <c r="F25" s="3053" t="s">
        <v>
5800</v>
      </c>
      <c r="G25" s="3066" t="s">
        <v>
9714</v>
      </c>
      <c r="H25" s="3055" t="s">
        <v>
5849</v>
      </c>
    </row>
    <row r="26" spans="1:8" s="2690" customFormat="1" ht="24.95" customHeight="1">
      <c r="A26" s="2702" t="s">
        <v>
5852</v>
      </c>
      <c r="B26" s="3051" t="s">
        <v>
5853</v>
      </c>
      <c r="C26" s="3052">
        <v>
7</v>
      </c>
      <c r="D26" s="3052">
        <v>
6</v>
      </c>
      <c r="E26" s="3052">
        <v>
1</v>
      </c>
      <c r="F26" s="3053" t="s">
        <v>
5800</v>
      </c>
      <c r="G26" s="3066" t="s">
        <v>
5854</v>
      </c>
      <c r="H26" s="3055" t="s">
        <v>
5849</v>
      </c>
    </row>
    <row r="27" spans="1:8" s="2690" customFormat="1" ht="24.95" customHeight="1">
      <c r="A27" s="3072" t="s">
        <v>
5855</v>
      </c>
      <c r="B27" s="3051">
        <v>
9</v>
      </c>
      <c r="C27" s="3052">
        <v>
9</v>
      </c>
      <c r="D27" s="3052">
        <v>
8</v>
      </c>
      <c r="E27" s="3052">
        <v>
1</v>
      </c>
      <c r="F27" s="3053" t="s">
        <v>
5800</v>
      </c>
      <c r="G27" s="3066" t="s">
        <v>
5856</v>
      </c>
      <c r="H27" s="3055" t="s">
        <v>
5857</v>
      </c>
    </row>
    <row r="28" spans="1:8" s="2690" customFormat="1" ht="24.95" customHeight="1">
      <c r="A28" s="3073" t="s">
        <v>
5858</v>
      </c>
      <c r="B28" s="3051">
        <v>
5</v>
      </c>
      <c r="C28" s="3052">
        <v>
5</v>
      </c>
      <c r="D28" s="3052">
        <v>
4</v>
      </c>
      <c r="E28" s="3052">
        <v>
1</v>
      </c>
      <c r="F28" s="3053" t="s">
        <v>
5800</v>
      </c>
      <c r="G28" s="3066" t="s">
        <v>
5859</v>
      </c>
      <c r="H28" s="3055" t="s">
        <v>
5857</v>
      </c>
    </row>
    <row r="29" spans="1:8" s="2690" customFormat="1" ht="24.95" customHeight="1">
      <c r="A29" s="2702" t="s">
        <v>
5860</v>
      </c>
      <c r="B29" s="3051" t="s">
        <v>
5861</v>
      </c>
      <c r="C29" s="3052">
        <v>
25</v>
      </c>
      <c r="D29" s="3052">
        <v>
10</v>
      </c>
      <c r="E29" s="3052">
        <v>
15</v>
      </c>
      <c r="F29" s="3053" t="s">
        <v>
5833</v>
      </c>
      <c r="G29" s="3066" t="s">
        <v>
5862</v>
      </c>
      <c r="H29" s="3055" t="s">
        <v>
5863</v>
      </c>
    </row>
    <row r="30" spans="1:8" s="2690" customFormat="1" ht="24.95" customHeight="1">
      <c r="A30" s="2702" t="s">
        <v>
5864</v>
      </c>
      <c r="B30" s="3051" t="s">
        <v>
5865</v>
      </c>
      <c r="C30" s="3052">
        <v>
4</v>
      </c>
      <c r="D30" s="3052">
        <v>
3</v>
      </c>
      <c r="E30" s="3052">
        <v>
1</v>
      </c>
      <c r="F30" s="3053" t="s">
        <v>
5800</v>
      </c>
      <c r="G30" s="3066" t="s">
        <v>
9745</v>
      </c>
      <c r="H30" s="3076" t="s">
        <v>
5867</v>
      </c>
    </row>
    <row r="31" spans="1:8" s="2690" customFormat="1" ht="24.95" customHeight="1">
      <c r="A31" s="2702" t="s">
        <v>
5868</v>
      </c>
      <c r="B31" s="3051">
        <v>
5</v>
      </c>
      <c r="C31" s="3052">
        <v>
5</v>
      </c>
      <c r="D31" s="3052">
        <v>
3</v>
      </c>
      <c r="E31" s="3052">
        <v>
2</v>
      </c>
      <c r="F31" s="3053" t="s">
        <v>
5800</v>
      </c>
      <c r="G31" s="3066" t="s">
        <v>
5866</v>
      </c>
      <c r="H31" s="3055" t="s">
        <v>
5869</v>
      </c>
    </row>
    <row r="32" spans="1:8" s="2690" customFormat="1" ht="24.95" customHeight="1">
      <c r="A32" s="2702" t="s">
        <v>
5870</v>
      </c>
      <c r="B32" s="3051">
        <v>
17</v>
      </c>
      <c r="C32" s="3052">
        <v>
13</v>
      </c>
      <c r="D32" s="3052">
        <v>
12</v>
      </c>
      <c r="E32" s="3052">
        <v>
1</v>
      </c>
      <c r="F32" s="3053" t="s">
        <v>
5800</v>
      </c>
      <c r="G32" s="3066" t="s">
        <v>
5871</v>
      </c>
      <c r="H32" s="3055" t="s">
        <v>
5869</v>
      </c>
    </row>
    <row r="33" spans="1:8" s="2690" customFormat="1" ht="24.95" customHeight="1">
      <c r="A33" s="2702" t="s">
        <v>
5872</v>
      </c>
      <c r="B33" s="3051" t="s">
        <v>
5873</v>
      </c>
      <c r="C33" s="3052">
        <v>
16</v>
      </c>
      <c r="D33" s="3052">
        <v>
15</v>
      </c>
      <c r="E33" s="3052">
        <v>
1</v>
      </c>
      <c r="F33" s="3053" t="s">
        <v>
5800</v>
      </c>
      <c r="G33" s="3068" t="s">
        <v>
5874</v>
      </c>
      <c r="H33" s="3076" t="s">
        <v>
5867</v>
      </c>
    </row>
    <row r="34" spans="1:8" s="2690" customFormat="1" ht="24.95" customHeight="1">
      <c r="A34" s="2702" t="s">
        <v>
5875</v>
      </c>
      <c r="B34" s="3051" t="s">
        <v>
10387</v>
      </c>
      <c r="C34" s="3052">
        <v>
17</v>
      </c>
      <c r="D34" s="3052">
        <v>
9</v>
      </c>
      <c r="E34" s="3052">
        <v>
8</v>
      </c>
      <c r="F34" s="3053" t="s">
        <v>
5800</v>
      </c>
      <c r="G34" s="3068" t="s">
        <v>
5876</v>
      </c>
      <c r="H34" s="3055" t="s">
        <v>
3507</v>
      </c>
    </row>
    <row r="35" spans="1:8" s="2690" customFormat="1" ht="24.95" customHeight="1">
      <c r="A35" s="2702" t="s">
        <v>
5877</v>
      </c>
      <c r="B35" s="3051" t="s">
        <v>
5803</v>
      </c>
      <c r="C35" s="3052">
        <v>
8</v>
      </c>
      <c r="D35" s="3052">
        <v>
5</v>
      </c>
      <c r="E35" s="3052">
        <v>
3</v>
      </c>
      <c r="F35" s="3053" t="s">
        <v>
5800</v>
      </c>
      <c r="G35" s="3066" t="s">
        <v>
5878</v>
      </c>
      <c r="H35" s="3055" t="s">
        <v>
3500</v>
      </c>
    </row>
    <row r="36" spans="1:8" s="2690" customFormat="1" ht="24.95" customHeight="1">
      <c r="A36" s="2702" t="s">
        <v>
5879</v>
      </c>
      <c r="B36" s="3051" t="s">
        <v>
5803</v>
      </c>
      <c r="C36" s="3052">
        <v>
5</v>
      </c>
      <c r="D36" s="3052">
        <v>
2</v>
      </c>
      <c r="E36" s="3052">
        <v>
3</v>
      </c>
      <c r="F36" s="3053" t="s">
        <v>
5800</v>
      </c>
      <c r="G36" s="3066" t="s">
        <v>
5880</v>
      </c>
      <c r="H36" s="3055" t="s">
        <v>
5881</v>
      </c>
    </row>
    <row r="37" spans="1:8" s="2690" customFormat="1" ht="24.95" customHeight="1">
      <c r="A37" s="2702" t="s">
        <v>
5882</v>
      </c>
      <c r="B37" s="3051" t="s">
        <v>
5883</v>
      </c>
      <c r="C37" s="3052">
        <v>
4</v>
      </c>
      <c r="D37" s="3052">
        <v>
3</v>
      </c>
      <c r="E37" s="3052">
        <v>
1</v>
      </c>
      <c r="F37" s="3053" t="s">
        <v>
5800</v>
      </c>
      <c r="G37" s="3066" t="s">
        <v>
9779</v>
      </c>
      <c r="H37" s="3055" t="s">
        <v>
3500</v>
      </c>
    </row>
    <row r="38" spans="1:8" s="2690" customFormat="1" ht="24.95" customHeight="1">
      <c r="A38" s="2702" t="s">
        <v>
5884</v>
      </c>
      <c r="B38" s="3051" t="s">
        <v>
5803</v>
      </c>
      <c r="C38" s="3052">
        <v>
8</v>
      </c>
      <c r="D38" s="3052">
        <v>
7</v>
      </c>
      <c r="E38" s="3052">
        <v>
1</v>
      </c>
      <c r="F38" s="3053" t="s">
        <v>
5800</v>
      </c>
      <c r="G38" s="3068" t="s">
        <v>
5885</v>
      </c>
      <c r="H38" s="3055" t="s">
        <v>
3500</v>
      </c>
    </row>
    <row r="39" spans="1:8" s="2690" customFormat="1" ht="24.95" customHeight="1">
      <c r="A39" s="2703" t="s">
        <v>
5886</v>
      </c>
      <c r="B39" s="3059">
        <v>
44</v>
      </c>
      <c r="C39" s="3060">
        <v>
44</v>
      </c>
      <c r="D39" s="3060">
        <v>
33</v>
      </c>
      <c r="E39" s="3060">
        <v>
11</v>
      </c>
      <c r="F39" s="3074" t="s">
        <v>
5887</v>
      </c>
      <c r="G39" s="3075" t="s">
        <v>
5888</v>
      </c>
      <c r="H39" s="3063" t="s">
        <v>
5889</v>
      </c>
    </row>
    <row r="40" spans="1:8">
      <c r="A40" s="3453" t="s">
        <v>
7621</v>
      </c>
    </row>
    <row r="41" spans="1:8">
      <c r="A41" s="3485" t="s">
        <v>
7623</v>
      </c>
    </row>
    <row r="42" spans="1:8">
      <c r="A42" s="3485" t="s">
        <v>
7622</v>
      </c>
    </row>
  </sheetData>
  <mergeCells count="3">
    <mergeCell ref="A1:D1"/>
    <mergeCell ref="A2:D2"/>
    <mergeCell ref="A3:H3"/>
  </mergeCells>
  <phoneticPr fontId="25"/>
  <pageMargins left="0.70866141732283472" right="0.70866141732283472" top="0.74803149606299213" bottom="0.74803149606299213" header="0.31496062992125984" footer="0.31496062992125984"/>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pageSetUpPr fitToPage="1"/>
  </sheetPr>
  <dimension ref="A1:Z15"/>
  <sheetViews>
    <sheetView zoomScaleNormal="100" zoomScaleSheetLayoutView="100" workbookViewId="0">
      <selection activeCell="B27" sqref="B27"/>
    </sheetView>
  </sheetViews>
  <sheetFormatPr defaultColWidth="9" defaultRowHeight="14.25"/>
  <cols>
    <col min="1" max="1" width="15.75" style="1443" customWidth="1"/>
    <col min="2" max="6" width="21.625" style="1443" customWidth="1"/>
    <col min="7" max="16384" width="9" style="1443"/>
  </cols>
  <sheetData>
    <row r="1" spans="1:26" s="1482" customFormat="1" ht="20.100000000000001" customHeight="1">
      <c r="A1" s="4569" t="str">
        <f>
HYPERLINK("#目次!A1","【目次に戻る】")</f>
        <v>
【目次に戻る】</v>
      </c>
      <c r="B1" s="4569"/>
      <c r="C1" s="4569"/>
      <c r="D1" s="4569"/>
      <c r="E1" s="2662"/>
      <c r="F1" s="2662"/>
      <c r="G1" s="2662"/>
      <c r="H1" s="2662"/>
      <c r="I1" s="2662"/>
      <c r="J1" s="2662"/>
      <c r="K1" s="2662"/>
      <c r="L1" s="2662"/>
      <c r="M1" s="2662"/>
      <c r="N1" s="2662"/>
      <c r="O1" s="2662"/>
      <c r="P1" s="2662"/>
      <c r="Q1" s="2662"/>
      <c r="R1" s="2662"/>
      <c r="S1" s="2662"/>
      <c r="T1" s="2662"/>
      <c r="U1" s="2662"/>
      <c r="V1" s="2662"/>
      <c r="W1" s="2662"/>
      <c r="X1" s="2662"/>
      <c r="Y1" s="2662"/>
      <c r="Z1" s="2662"/>
    </row>
    <row r="2" spans="1:26" s="1482" customFormat="1" ht="20.100000000000001" customHeight="1">
      <c r="A2" s="4569" t="str">
        <f>
HYPERLINK("#業務所管課別目次!A1","【業務所管課別目次に戻る】")</f>
        <v>
【業務所管課別目次に戻る】</v>
      </c>
      <c r="B2" s="4569"/>
      <c r="C2" s="4569"/>
      <c r="D2" s="4569"/>
      <c r="E2" s="2662"/>
      <c r="F2" s="2662"/>
      <c r="G2" s="2662"/>
      <c r="H2" s="2662"/>
      <c r="I2" s="2662"/>
      <c r="J2" s="2662"/>
      <c r="K2" s="2662"/>
      <c r="L2" s="2662"/>
      <c r="M2" s="2662"/>
      <c r="N2" s="2662"/>
      <c r="O2" s="2662"/>
      <c r="P2" s="2662"/>
      <c r="Q2" s="2662"/>
      <c r="R2" s="2662"/>
      <c r="S2" s="2662"/>
      <c r="T2" s="2662"/>
      <c r="U2" s="2662"/>
      <c r="V2" s="2662"/>
      <c r="W2" s="2662"/>
      <c r="X2" s="2662"/>
      <c r="Y2" s="2662"/>
      <c r="Z2" s="2662"/>
    </row>
    <row r="3" spans="1:26" s="223" customFormat="1" ht="25.9" customHeight="1">
      <c r="A3" s="4649" t="s">
        <v>
6913</v>
      </c>
      <c r="B3" s="4649"/>
      <c r="C3" s="4649"/>
      <c r="D3" s="4649"/>
      <c r="E3" s="4649"/>
      <c r="F3" s="4649"/>
    </row>
    <row r="4" spans="1:26" s="211" customFormat="1" ht="15" customHeight="1">
      <c r="A4" s="222"/>
      <c r="B4" s="222"/>
      <c r="C4" s="222"/>
      <c r="D4" s="222"/>
      <c r="E4" s="222"/>
      <c r="F4" s="222"/>
    </row>
    <row r="5" spans="1:26" s="102" customFormat="1" ht="20.100000000000001" customHeight="1">
      <c r="A5" s="4600" t="s">
        <v>
5198</v>
      </c>
      <c r="B5" s="4600"/>
      <c r="C5" s="4600"/>
      <c r="D5" s="4600"/>
      <c r="E5" s="4600"/>
      <c r="F5" s="4600"/>
      <c r="G5" s="2457"/>
      <c r="H5" s="2457"/>
      <c r="I5" s="2457"/>
      <c r="J5" s="2457"/>
    </row>
    <row r="6" spans="1:26" s="211" customFormat="1" ht="15" customHeight="1" thickBot="1">
      <c r="F6" s="42" t="s">
        <v>
5205</v>
      </c>
    </row>
    <row r="7" spans="1:26" ht="18" customHeight="1" thickTop="1">
      <c r="A7" s="2672" t="s">
        <v>
287</v>
      </c>
      <c r="B7" s="2678" t="s">
        <v>
3555</v>
      </c>
      <c r="C7" s="2678" t="s">
        <v>
195</v>
      </c>
      <c r="D7" s="2678" t="s">
        <v>
3554</v>
      </c>
      <c r="E7" s="2678" t="s">
        <v>
3553</v>
      </c>
      <c r="F7" s="2673" t="s">
        <v>
3552</v>
      </c>
    </row>
    <row r="8" spans="1:26" s="211" customFormat="1" ht="18" customHeight="1">
      <c r="A8" s="2839"/>
      <c r="B8" s="491" t="s">
        <v>
1668</v>
      </c>
      <c r="C8" s="476" t="s">
        <v>
4</v>
      </c>
      <c r="D8" s="476" t="s">
        <v>
4</v>
      </c>
      <c r="E8" s="476" t="s">
        <v>
4</v>
      </c>
      <c r="F8" s="476" t="s">
        <v>
1668</v>
      </c>
    </row>
    <row r="9" spans="1:26" s="1398" customFormat="1" ht="18" customHeight="1">
      <c r="A9" s="2178" t="s">
        <v>
4082</v>
      </c>
      <c r="B9" s="1390">
        <v>
886</v>
      </c>
      <c r="C9" s="1386">
        <v>
6</v>
      </c>
      <c r="D9" s="1386">
        <v>
29</v>
      </c>
      <c r="E9" s="1386">
        <v>
971</v>
      </c>
      <c r="F9" s="1386">
        <v>
5835</v>
      </c>
      <c r="G9" s="1443"/>
    </row>
    <row r="10" spans="1:26" ht="18" customHeight="1">
      <c r="A10" s="2178" t="s">
        <v>
367</v>
      </c>
      <c r="B10" s="1390">
        <v>
937</v>
      </c>
      <c r="C10" s="1386">
        <v>
2</v>
      </c>
      <c r="D10" s="1386">
        <v>
40</v>
      </c>
      <c r="E10" s="1386">
        <v>
1034</v>
      </c>
      <c r="F10" s="1386">
        <v>
5320</v>
      </c>
    </row>
    <row r="11" spans="1:26" ht="18" customHeight="1">
      <c r="A11" s="2178" t="s">
        <v>
473</v>
      </c>
      <c r="B11" s="1390">
        <v>
780</v>
      </c>
      <c r="C11" s="1386">
        <v>
6</v>
      </c>
      <c r="D11" s="1386">
        <v>
23</v>
      </c>
      <c r="E11" s="1386">
        <v>
837</v>
      </c>
      <c r="F11" s="1386">
        <v>
5666</v>
      </c>
      <c r="G11" s="1398"/>
    </row>
    <row r="12" spans="1:26" s="1398" customFormat="1" ht="18" customHeight="1">
      <c r="A12" s="2178" t="s">
        <v>
1827</v>
      </c>
      <c r="B12" s="1390">
        <v>
511</v>
      </c>
      <c r="C12" s="1386">
        <v>
3</v>
      </c>
      <c r="D12" s="1386">
        <v>
23</v>
      </c>
      <c r="E12" s="1386">
        <v>
548</v>
      </c>
      <c r="F12" s="1386">
        <v>
5097</v>
      </c>
      <c r="G12" s="1443"/>
    </row>
    <row r="13" spans="1:26" s="1618" customFormat="1" ht="18" customHeight="1">
      <c r="A13" s="2840" t="s">
        <v>
1804</v>
      </c>
      <c r="B13" s="2841">
        <v>
582</v>
      </c>
      <c r="C13" s="2842">
        <v>
2</v>
      </c>
      <c r="D13" s="2842">
        <v>
19</v>
      </c>
      <c r="E13" s="2842">
        <v>
628</v>
      </c>
      <c r="F13" s="2842">
        <v>
5410</v>
      </c>
      <c r="G13" s="2177"/>
    </row>
    <row r="14" spans="1:26" s="211" customFormat="1" ht="15" customHeight="1">
      <c r="A14" s="2843" t="s">
        <v>
3551</v>
      </c>
      <c r="B14" s="2844"/>
      <c r="C14" s="2844"/>
      <c r="D14" s="2176"/>
      <c r="E14" s="2176"/>
      <c r="F14" s="2176"/>
      <c r="G14" s="212"/>
    </row>
    <row r="15" spans="1:26" s="211" customFormat="1" ht="15" customHeight="1">
      <c r="A15" s="212" t="s">
        <v>
3550</v>
      </c>
      <c r="B15" s="212"/>
      <c r="C15" s="212"/>
    </row>
  </sheetData>
  <mergeCells count="4">
    <mergeCell ref="A1:D1"/>
    <mergeCell ref="A2:D2"/>
    <mergeCell ref="A3:F3"/>
    <mergeCell ref="A5:F5"/>
  </mergeCells>
  <phoneticPr fontId="25"/>
  <pageMargins left="0.70866141732283472" right="0.70866141732283472" top="0.74803149606299213" bottom="0.74803149606299213" header="0.31496062992125984" footer="0.31496062992125984"/>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pageSetUpPr fitToPage="1"/>
  </sheetPr>
  <dimension ref="A1:AD18"/>
  <sheetViews>
    <sheetView zoomScaleNormal="100" zoomScaleSheetLayoutView="100" workbookViewId="0">
      <selection activeCell="B23" sqref="B23"/>
    </sheetView>
  </sheetViews>
  <sheetFormatPr defaultColWidth="9" defaultRowHeight="14.25"/>
  <cols>
    <col min="1" max="1" width="10.625" style="1443" customWidth="1"/>
    <col min="2" max="2" width="4.625" style="1443" customWidth="1"/>
    <col min="3" max="3" width="4.125" style="1443" customWidth="1"/>
    <col min="4" max="7" width="3.625" style="1443" customWidth="1"/>
    <col min="8" max="8" width="4.625" style="1443" customWidth="1"/>
    <col min="9" max="9" width="4.125" style="1443" customWidth="1"/>
    <col min="10" max="10" width="3.625" style="1443" customWidth="1"/>
    <col min="11" max="11" width="4.125" style="1443" customWidth="1"/>
    <col min="12" max="13" width="3.625" style="1443" customWidth="1"/>
    <col min="14" max="14" width="4.125" style="1443" customWidth="1"/>
    <col min="15" max="17" width="4.625" style="1443" customWidth="1"/>
    <col min="18" max="29" width="3.625" style="1443" customWidth="1"/>
    <col min="30" max="30" width="4.125" style="1443" customWidth="1"/>
    <col min="31" max="16384" width="9" style="1443"/>
  </cols>
  <sheetData>
    <row r="1" spans="1:30" s="1482" customFormat="1" ht="20.100000000000001" customHeight="1">
      <c r="A1" s="4569" t="str">
        <f>
HYPERLINK("#目次!A1","【目次に戻る】")</f>
        <v>
【目次に戻る】</v>
      </c>
      <c r="B1" s="4569"/>
      <c r="C1" s="4569"/>
      <c r="D1" s="4569"/>
      <c r="E1" s="4569"/>
      <c r="F1" s="2662"/>
      <c r="G1" s="2662"/>
      <c r="H1" s="2662"/>
      <c r="I1" s="2662"/>
      <c r="J1" s="2662"/>
      <c r="K1" s="2662"/>
      <c r="L1" s="2662"/>
      <c r="M1" s="2662"/>
      <c r="N1" s="2662"/>
      <c r="O1" s="2662"/>
      <c r="P1" s="2662"/>
      <c r="Q1" s="2662"/>
      <c r="R1" s="2662"/>
      <c r="S1" s="2662"/>
      <c r="T1" s="2662"/>
      <c r="U1" s="2662"/>
      <c r="V1" s="2662"/>
      <c r="W1" s="2662"/>
      <c r="X1" s="2662"/>
      <c r="Y1" s="2662"/>
      <c r="Z1" s="2662"/>
      <c r="AA1" s="2662"/>
    </row>
    <row r="2" spans="1:30" s="1482" customFormat="1" ht="20.100000000000001" customHeight="1">
      <c r="A2" s="4569" t="str">
        <f>
HYPERLINK("#業務所管課別目次!A1","【業務所管課別目次に戻る】")</f>
        <v>
【業務所管課別目次に戻る】</v>
      </c>
      <c r="B2" s="4569"/>
      <c r="C2" s="4569"/>
      <c r="D2" s="4569"/>
      <c r="E2" s="4569"/>
      <c r="F2" s="2662"/>
      <c r="G2" s="2662"/>
      <c r="H2" s="2662"/>
      <c r="I2" s="2662"/>
      <c r="J2" s="2662"/>
      <c r="K2" s="2662"/>
      <c r="L2" s="2662"/>
      <c r="M2" s="2662"/>
      <c r="N2" s="2662"/>
      <c r="O2" s="2662"/>
      <c r="P2" s="2662"/>
      <c r="Q2" s="2662"/>
      <c r="R2" s="2662"/>
      <c r="S2" s="2662"/>
      <c r="T2" s="2662"/>
      <c r="U2" s="2662"/>
      <c r="V2" s="2662"/>
      <c r="W2" s="2662"/>
      <c r="X2" s="2662"/>
      <c r="Y2" s="2662"/>
      <c r="Z2" s="2662"/>
      <c r="AA2" s="2662"/>
    </row>
    <row r="3" spans="1:30" s="102" customFormat="1" ht="20.100000000000001" customHeight="1">
      <c r="A3" s="4600" t="s">
        <v>
5199</v>
      </c>
      <c r="B3" s="4600"/>
      <c r="C3" s="4600"/>
      <c r="D3" s="4600"/>
      <c r="E3" s="4600"/>
      <c r="F3" s="4600"/>
      <c r="G3" s="4600"/>
      <c r="H3" s="4600"/>
      <c r="I3" s="4600"/>
      <c r="J3" s="4600"/>
      <c r="K3" s="4600"/>
      <c r="L3" s="4600"/>
      <c r="M3" s="4600"/>
      <c r="N3" s="4600"/>
      <c r="O3" s="4600"/>
      <c r="P3" s="4600"/>
      <c r="Q3" s="4600"/>
      <c r="R3" s="4600"/>
      <c r="S3" s="4600"/>
      <c r="T3" s="4600"/>
      <c r="U3" s="4600"/>
      <c r="V3" s="4600"/>
      <c r="W3" s="4600"/>
      <c r="X3" s="4600"/>
      <c r="Y3" s="4600"/>
      <c r="Z3" s="4600"/>
      <c r="AA3" s="4600"/>
      <c r="AB3" s="4600"/>
      <c r="AC3" s="4600"/>
      <c r="AD3" s="4600"/>
    </row>
    <row r="4" spans="1:30" s="211" customFormat="1" ht="15" customHeight="1"/>
    <row r="5" spans="1:30" s="211" customFormat="1" ht="15" customHeight="1" thickBot="1">
      <c r="A5" s="83" t="s">
        <v>
9284</v>
      </c>
      <c r="B5" s="83"/>
      <c r="AD5" s="42" t="s">
        <v>
5205</v>
      </c>
    </row>
    <row r="6" spans="1:30" ht="18" customHeight="1" thickTop="1">
      <c r="A6" s="5750" t="s">
        <v>
483</v>
      </c>
      <c r="B6" s="5752" t="s">
        <v>
1388</v>
      </c>
      <c r="C6" s="5754" t="s">
        <v>
3584</v>
      </c>
      <c r="D6" s="5248"/>
      <c r="E6" s="5248"/>
      <c r="F6" s="5248"/>
      <c r="G6" s="5248"/>
      <c r="H6" s="5248"/>
      <c r="I6" s="5248"/>
      <c r="J6" s="5248"/>
      <c r="K6" s="5248"/>
      <c r="L6" s="5248"/>
      <c r="M6" s="5248"/>
      <c r="N6" s="5248"/>
      <c r="O6" s="5248"/>
      <c r="P6" s="5248"/>
      <c r="Q6" s="5248"/>
      <c r="R6" s="5248" t="s">
        <v>
3583</v>
      </c>
      <c r="S6" s="5248"/>
      <c r="T6" s="5248"/>
      <c r="U6" s="5248"/>
      <c r="V6" s="5248"/>
      <c r="W6" s="5248"/>
      <c r="X6" s="5248"/>
      <c r="Y6" s="5248"/>
      <c r="Z6" s="5248"/>
      <c r="AA6" s="5248"/>
      <c r="AB6" s="5755" t="s">
        <v>
3582</v>
      </c>
      <c r="AC6" s="5757" t="s">
        <v>
3581</v>
      </c>
      <c r="AD6" s="5759" t="s">
        <v>
3580</v>
      </c>
    </row>
    <row r="7" spans="1:30" ht="160.15" customHeight="1">
      <c r="A7" s="5751"/>
      <c r="B7" s="5753"/>
      <c r="C7" s="4401" t="s">
        <v>
3566</v>
      </c>
      <c r="D7" s="2181" t="s">
        <v>
3579</v>
      </c>
      <c r="E7" s="2181" t="s">
        <v>
3578</v>
      </c>
      <c r="F7" s="2181" t="s">
        <v>
3577</v>
      </c>
      <c r="G7" s="2181" t="s">
        <v>
3576</v>
      </c>
      <c r="H7" s="2181" t="s">
        <v>
3575</v>
      </c>
      <c r="I7" s="2181" t="s">
        <v>
3574</v>
      </c>
      <c r="J7" s="2181" t="s">
        <v>
3573</v>
      </c>
      <c r="K7" s="2181" t="s">
        <v>
3572</v>
      </c>
      <c r="L7" s="2181" t="s">
        <v>
3571</v>
      </c>
      <c r="M7" s="2181" t="s">
        <v>
3570</v>
      </c>
      <c r="N7" s="2181" t="s">
        <v>
3569</v>
      </c>
      <c r="O7" s="2181" t="s">
        <v>
3568</v>
      </c>
      <c r="P7" s="2181" t="s">
        <v>
3567</v>
      </c>
      <c r="Q7" s="2181" t="s">
        <v>
194</v>
      </c>
      <c r="R7" s="2181" t="s">
        <v>
3566</v>
      </c>
      <c r="S7" s="2181" t="s">
        <v>
3565</v>
      </c>
      <c r="T7" s="2182" t="s">
        <v>
3564</v>
      </c>
      <c r="U7" s="2182" t="s">
        <v>
3563</v>
      </c>
      <c r="V7" s="2181" t="s">
        <v>
3562</v>
      </c>
      <c r="W7" s="2181" t="s">
        <v>
3561</v>
      </c>
      <c r="X7" s="2181" t="s">
        <v>
3560</v>
      </c>
      <c r="Y7" s="2182" t="s">
        <v>
3559</v>
      </c>
      <c r="Z7" s="2181" t="s">
        <v>
3558</v>
      </c>
      <c r="AA7" s="2180" t="s">
        <v>
194</v>
      </c>
      <c r="AB7" s="5756"/>
      <c r="AC7" s="5758"/>
      <c r="AD7" s="5760"/>
    </row>
    <row r="8" spans="1:30" ht="18" customHeight="1">
      <c r="A8" s="2178" t="s">
        <v>
4082</v>
      </c>
      <c r="B8" s="2845">
        <v>
886</v>
      </c>
      <c r="C8" s="1826">
        <v>
20</v>
      </c>
      <c r="D8" s="604" t="s">
        <v>
374</v>
      </c>
      <c r="E8" s="2179" t="s">
        <v>
374</v>
      </c>
      <c r="F8" s="604">
        <v>
2</v>
      </c>
      <c r="G8" s="2179">
        <v>
4</v>
      </c>
      <c r="H8" s="604">
        <v>
155</v>
      </c>
      <c r="I8" s="604">
        <v>
22</v>
      </c>
      <c r="J8" s="604">
        <v>
4</v>
      </c>
      <c r="K8" s="604">
        <v>
44</v>
      </c>
      <c r="L8" s="2179" t="s">
        <v>
374</v>
      </c>
      <c r="M8" s="2179">
        <v>
2</v>
      </c>
      <c r="N8" s="604">
        <v>
46</v>
      </c>
      <c r="O8" s="604">
        <v>
132</v>
      </c>
      <c r="P8" s="604">
        <v>
296</v>
      </c>
      <c r="Q8" s="604">
        <v>
145</v>
      </c>
      <c r="R8" s="604">
        <v>
1</v>
      </c>
      <c r="S8" s="604" t="s">
        <v>
374</v>
      </c>
      <c r="T8" s="2179" t="s">
        <v>
374</v>
      </c>
      <c r="U8" s="2179" t="s">
        <v>
374</v>
      </c>
      <c r="V8" s="2179" t="s">
        <v>
374</v>
      </c>
      <c r="W8" s="2179" t="s">
        <v>
374</v>
      </c>
      <c r="X8" s="2179" t="s">
        <v>
374</v>
      </c>
      <c r="Y8" s="604">
        <v>
1</v>
      </c>
      <c r="Z8" s="2179" t="s">
        <v>
374</v>
      </c>
      <c r="AA8" s="2179">
        <v>
1</v>
      </c>
      <c r="AB8" s="604" t="s">
        <v>
374</v>
      </c>
      <c r="AC8" s="2179" t="s">
        <v>
374</v>
      </c>
      <c r="AD8" s="604">
        <v>
11</v>
      </c>
    </row>
    <row r="9" spans="1:30" ht="18" customHeight="1">
      <c r="A9" s="2178" t="s">
        <v>
367</v>
      </c>
      <c r="B9" s="482">
        <v>
937</v>
      </c>
      <c r="C9" s="1826">
        <v>
25</v>
      </c>
      <c r="D9" s="2179" t="s">
        <v>
374</v>
      </c>
      <c r="E9" s="2179" t="s">
        <v>
374</v>
      </c>
      <c r="F9" s="604">
        <v>
1</v>
      </c>
      <c r="G9" s="604">
        <v>
2</v>
      </c>
      <c r="H9" s="604">
        <v>
146</v>
      </c>
      <c r="I9" s="604">
        <v>
17</v>
      </c>
      <c r="J9" s="604" t="s">
        <v>
374</v>
      </c>
      <c r="K9" s="604">
        <v>
45</v>
      </c>
      <c r="L9" s="2179">
        <v>
1</v>
      </c>
      <c r="M9" s="604">
        <v>
6</v>
      </c>
      <c r="N9" s="604">
        <v>
46</v>
      </c>
      <c r="O9" s="604">
        <v>
160</v>
      </c>
      <c r="P9" s="604">
        <v>
317</v>
      </c>
      <c r="Q9" s="604">
        <v>
147</v>
      </c>
      <c r="R9" s="604">
        <v>
1</v>
      </c>
      <c r="S9" s="604">
        <v>
1</v>
      </c>
      <c r="T9" s="2179" t="s">
        <v>
374</v>
      </c>
      <c r="U9" s="2179" t="s">
        <v>
374</v>
      </c>
      <c r="V9" s="2179" t="s">
        <v>
374</v>
      </c>
      <c r="W9" s="2179">
        <v>
1</v>
      </c>
      <c r="X9" s="2179" t="s">
        <v>
374</v>
      </c>
      <c r="Y9" s="2179" t="s">
        <v>
374</v>
      </c>
      <c r="Z9" s="604">
        <v>
1</v>
      </c>
      <c r="AA9" s="2179" t="s">
        <v>
374</v>
      </c>
      <c r="AB9" s="604">
        <v>
2</v>
      </c>
      <c r="AC9" s="2179" t="s">
        <v>
374</v>
      </c>
      <c r="AD9" s="604">
        <v>
18</v>
      </c>
    </row>
    <row r="10" spans="1:30" ht="18" customHeight="1">
      <c r="A10" s="2178" t="s">
        <v>
473</v>
      </c>
      <c r="B10" s="482">
        <v>
780</v>
      </c>
      <c r="C10" s="1826">
        <v>
15</v>
      </c>
      <c r="D10" s="2179" t="s">
        <v>
374</v>
      </c>
      <c r="E10" s="2179" t="s">
        <v>
374</v>
      </c>
      <c r="F10" s="1826">
        <v>
1</v>
      </c>
      <c r="G10" s="1826">
        <v>
1</v>
      </c>
      <c r="H10" s="1826">
        <v>
144</v>
      </c>
      <c r="I10" s="1826">
        <v>
17</v>
      </c>
      <c r="J10" s="1826">
        <v>
3</v>
      </c>
      <c r="K10" s="1826">
        <v>
24</v>
      </c>
      <c r="L10" s="2179" t="s">
        <v>
374</v>
      </c>
      <c r="M10" s="604">
        <v>
1</v>
      </c>
      <c r="N10" s="1826">
        <v>
56</v>
      </c>
      <c r="O10" s="1826">
        <v>
114</v>
      </c>
      <c r="P10" s="1826">
        <v>
231</v>
      </c>
      <c r="Q10" s="1826">
        <v>
146</v>
      </c>
      <c r="R10" s="1826">
        <v>
2</v>
      </c>
      <c r="S10" s="2179" t="s">
        <v>
374</v>
      </c>
      <c r="T10" s="2179" t="s">
        <v>
374</v>
      </c>
      <c r="U10" s="2179" t="s">
        <v>
374</v>
      </c>
      <c r="V10" s="2179" t="s">
        <v>
374</v>
      </c>
      <c r="W10" s="2179">
        <v>
1</v>
      </c>
      <c r="X10" s="2179">
        <v>
1</v>
      </c>
      <c r="Y10" s="604" t="s">
        <v>
374</v>
      </c>
      <c r="Z10" s="2179" t="s">
        <v>
374</v>
      </c>
      <c r="AA10" s="1826" t="s">
        <v>
374</v>
      </c>
      <c r="AB10" s="2179">
        <v>
2</v>
      </c>
      <c r="AC10" s="2179" t="s">
        <v>
374</v>
      </c>
      <c r="AD10" s="1826">
        <v>
21</v>
      </c>
    </row>
    <row r="11" spans="1:30" s="1398" customFormat="1" ht="18" customHeight="1">
      <c r="A11" s="2178" t="s">
        <v>
1827</v>
      </c>
      <c r="B11" s="482">
        <v>
511</v>
      </c>
      <c r="C11" s="1826">
        <v>
11</v>
      </c>
      <c r="D11" s="2179" t="s">
        <v>
374</v>
      </c>
      <c r="E11" s="2179">
        <v>
1</v>
      </c>
      <c r="F11" s="604" t="s">
        <v>
374</v>
      </c>
      <c r="G11" s="604">
        <v>
1</v>
      </c>
      <c r="H11" s="1826">
        <v>
77</v>
      </c>
      <c r="I11" s="1826">
        <v>
14</v>
      </c>
      <c r="J11" s="2179">
        <v>
3</v>
      </c>
      <c r="K11" s="1826">
        <v>
14</v>
      </c>
      <c r="L11" s="604" t="s">
        <v>
374</v>
      </c>
      <c r="M11" s="604" t="s">
        <v>
374</v>
      </c>
      <c r="N11" s="1826">
        <v>
31</v>
      </c>
      <c r="O11" s="1826">
        <v>
90</v>
      </c>
      <c r="P11" s="1826">
        <v>
143</v>
      </c>
      <c r="Q11" s="1826">
        <v>
105</v>
      </c>
      <c r="R11" s="1826">
        <v>
1</v>
      </c>
      <c r="S11" s="1826" t="s">
        <v>
374</v>
      </c>
      <c r="T11" s="2179">
        <v>
1</v>
      </c>
      <c r="U11" s="2179" t="s">
        <v>
374</v>
      </c>
      <c r="V11" s="2179" t="s">
        <v>
374</v>
      </c>
      <c r="W11" s="604" t="s">
        <v>
374</v>
      </c>
      <c r="X11" s="2179" t="s">
        <v>
374</v>
      </c>
      <c r="Y11" s="2179" t="s">
        <v>
374</v>
      </c>
      <c r="Z11" s="604">
        <v>
1</v>
      </c>
      <c r="AA11" s="2179" t="s">
        <v>
374</v>
      </c>
      <c r="AB11" s="604">
        <v>
7</v>
      </c>
      <c r="AC11" s="2179" t="s">
        <v>
374</v>
      </c>
      <c r="AD11" s="604">
        <v>
11</v>
      </c>
    </row>
    <row r="12" spans="1:30" s="1618" customFormat="1" ht="18" customHeight="1">
      <c r="A12" s="2840" t="s">
        <v>
1804</v>
      </c>
      <c r="B12" s="2846">
        <f>
SUM(C12:AD12)</f>
        <v>
582</v>
      </c>
      <c r="C12" s="2847">
        <v>
16</v>
      </c>
      <c r="D12" s="2848">
        <v>
1</v>
      </c>
      <c r="E12" s="2848" t="s">
        <v>
10205</v>
      </c>
      <c r="F12" s="2847">
        <v>
1</v>
      </c>
      <c r="G12" s="2847">
        <v>
3</v>
      </c>
      <c r="H12" s="2847">
        <v>
89</v>
      </c>
      <c r="I12" s="2847">
        <v>
16</v>
      </c>
      <c r="J12" s="2847">
        <v>
1</v>
      </c>
      <c r="K12" s="2847">
        <v>
22</v>
      </c>
      <c r="L12" s="2848">
        <v>
2</v>
      </c>
      <c r="M12" s="2847" t="s">
        <v>
10205</v>
      </c>
      <c r="N12" s="2847">
        <v>
46</v>
      </c>
      <c r="O12" s="2847">
        <v>
71</v>
      </c>
      <c r="P12" s="2847">
        <v>
157</v>
      </c>
      <c r="Q12" s="2847">
        <v>
145</v>
      </c>
      <c r="R12" s="2847" t="s">
        <v>
10205</v>
      </c>
      <c r="S12" s="2848" t="s">
        <v>
10205</v>
      </c>
      <c r="T12" s="2848" t="s">
        <v>
10205</v>
      </c>
      <c r="U12" s="2848" t="s">
        <v>
10205</v>
      </c>
      <c r="V12" s="2848" t="s">
        <v>
10205</v>
      </c>
      <c r="W12" s="2847" t="s">
        <v>
10205</v>
      </c>
      <c r="X12" s="2847" t="s">
        <v>
10205</v>
      </c>
      <c r="Y12" s="2848">
        <v>
1</v>
      </c>
      <c r="Z12" s="2848">
        <v>
1</v>
      </c>
      <c r="AA12" s="2848" t="s">
        <v>
10205</v>
      </c>
      <c r="AB12" s="2847">
        <v>
2</v>
      </c>
      <c r="AC12" s="2848" t="s">
        <v>
10205</v>
      </c>
      <c r="AD12" s="2847">
        <v>
8</v>
      </c>
    </row>
    <row r="13" spans="1:30" s="211" customFormat="1" ht="15" customHeight="1">
      <c r="A13" s="82" t="s">
        <v>
3557</v>
      </c>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row>
    <row r="14" spans="1:30" ht="15" customHeight="1">
      <c r="A14" s="1355" t="s">
        <v>
3556</v>
      </c>
      <c r="B14" s="1355"/>
      <c r="P14" s="1398"/>
      <c r="Q14" s="1398"/>
      <c r="R14" s="1398"/>
      <c r="S14" s="1398"/>
      <c r="T14" s="1398"/>
      <c r="U14" s="1398"/>
      <c r="V14" s="1398"/>
    </row>
    <row r="15" spans="1:30" s="211" customFormat="1" ht="15" customHeight="1">
      <c r="A15" s="212" t="s">
        <v>
3550</v>
      </c>
      <c r="B15" s="212"/>
      <c r="C15" s="212"/>
      <c r="D15" s="212"/>
      <c r="E15" s="212"/>
      <c r="F15" s="212"/>
      <c r="L15" s="212"/>
    </row>
    <row r="16" spans="1:30" s="211" customFormat="1" ht="1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row>
    <row r="17" spans="16:22" ht="15" customHeight="1">
      <c r="P17" s="1398"/>
      <c r="Q17" s="1398"/>
      <c r="R17" s="1398"/>
      <c r="S17" s="1398"/>
      <c r="T17" s="1398"/>
      <c r="U17" s="1398"/>
      <c r="V17" s="1398"/>
    </row>
    <row r="18" spans="16:22" ht="15" customHeight="1">
      <c r="P18" s="1398"/>
      <c r="Q18" s="1398"/>
      <c r="R18" s="1398"/>
      <c r="S18" s="1398"/>
      <c r="T18" s="1398"/>
      <c r="U18" s="1398"/>
      <c r="V18" s="1398"/>
    </row>
  </sheetData>
  <mergeCells count="10">
    <mergeCell ref="A1:E1"/>
    <mergeCell ref="A2:E2"/>
    <mergeCell ref="A3:AD3"/>
    <mergeCell ref="A6:A7"/>
    <mergeCell ref="B6:B7"/>
    <mergeCell ref="C6:Q6"/>
    <mergeCell ref="R6:AA6"/>
    <mergeCell ref="AB6:AB7"/>
    <mergeCell ref="AC6:AC7"/>
    <mergeCell ref="AD6:AD7"/>
  </mergeCells>
  <phoneticPr fontId="25"/>
  <pageMargins left="0.70866141732283472" right="0.70866141732283472" top="0.74803149606299213" bottom="0.74803149606299213" header="0.31496062992125984" footer="0.31496062992125984"/>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pageSetUpPr fitToPage="1"/>
  </sheetPr>
  <dimension ref="A1:J13"/>
  <sheetViews>
    <sheetView zoomScaleNormal="100" zoomScaleSheetLayoutView="100" workbookViewId="0">
      <selection activeCell="B23" sqref="B23"/>
    </sheetView>
  </sheetViews>
  <sheetFormatPr defaultColWidth="9" defaultRowHeight="13.5"/>
  <cols>
    <col min="1" max="1" width="22.625" style="79" customWidth="1"/>
    <col min="2" max="5" width="25.625" style="78" customWidth="1"/>
    <col min="6" max="16384" width="9" style="78"/>
  </cols>
  <sheetData>
    <row r="1" spans="1:10" s="1482" customFormat="1" ht="20.100000000000001" customHeight="1">
      <c r="A1" s="4569" t="str">
        <f>
HYPERLINK("#目次!A1","【目次に戻る】")</f>
        <v>
【目次に戻る】</v>
      </c>
      <c r="B1" s="4569"/>
      <c r="C1" s="4569"/>
      <c r="D1" s="4569"/>
      <c r="E1" s="2662"/>
    </row>
    <row r="2" spans="1:10" s="1482" customFormat="1" ht="20.100000000000001" customHeight="1">
      <c r="A2" s="4569" t="str">
        <f>
HYPERLINK("#業務所管課別目次!A1","【業務所管課別目次に戻る】")</f>
        <v>
【業務所管課別目次に戻る】</v>
      </c>
      <c r="B2" s="4569"/>
      <c r="C2" s="4569"/>
      <c r="D2" s="4569"/>
      <c r="E2" s="2662"/>
    </row>
    <row r="3" spans="1:10" s="102" customFormat="1" ht="20.100000000000001" customHeight="1">
      <c r="A3" s="4600" t="s">
        <v>
5200</v>
      </c>
      <c r="B3" s="4600"/>
      <c r="C3" s="4600"/>
      <c r="D3" s="4600"/>
      <c r="E3" s="4600"/>
      <c r="F3" s="2457"/>
      <c r="G3" s="2457"/>
      <c r="H3" s="2457"/>
      <c r="I3" s="2457"/>
      <c r="J3" s="2457"/>
    </row>
    <row r="4" spans="1:10" s="82" customFormat="1" ht="15" customHeight="1" thickBot="1">
      <c r="A4" s="2677"/>
      <c r="B4" s="49"/>
      <c r="D4" s="49"/>
      <c r="E4" s="42" t="s">
        <v>
5205</v>
      </c>
    </row>
    <row r="5" spans="1:10" s="85" customFormat="1" ht="18" customHeight="1" thickTop="1">
      <c r="A5" s="4605" t="s">
        <v>
10274</v>
      </c>
      <c r="B5" s="4682" t="s">
        <v>
5201</v>
      </c>
      <c r="C5" s="4798" t="s">
        <v>
3301</v>
      </c>
      <c r="D5" s="4604"/>
      <c r="E5" s="4604"/>
    </row>
    <row r="6" spans="1:10" s="85" customFormat="1" ht="18" customHeight="1">
      <c r="A6" s="5227"/>
      <c r="B6" s="4683"/>
      <c r="C6" s="2681" t="s">
        <v>
5202</v>
      </c>
      <c r="D6" s="2671" t="s">
        <v>
5203</v>
      </c>
      <c r="E6" s="2671" t="s">
        <v>
194</v>
      </c>
    </row>
    <row r="7" spans="1:10" s="56" customFormat="1" ht="18" customHeight="1">
      <c r="A7" s="71"/>
      <c r="B7" s="2849" t="s">
        <v>
476</v>
      </c>
      <c r="C7" s="2850" t="s">
        <v>
4</v>
      </c>
      <c r="D7" s="2850" t="s">
        <v>
4</v>
      </c>
      <c r="E7" s="2851" t="s">
        <v>
3303</v>
      </c>
    </row>
    <row r="8" spans="1:10" s="85" customFormat="1" ht="18" customHeight="1">
      <c r="A8" s="94" t="s">
        <v>
5206</v>
      </c>
      <c r="B8" s="97">
        <v>
886</v>
      </c>
      <c r="C8" s="22">
        <v>
302</v>
      </c>
      <c r="D8" s="22">
        <v>
51</v>
      </c>
      <c r="E8" s="22">
        <v>
533</v>
      </c>
    </row>
    <row r="9" spans="1:10" s="85" customFormat="1" ht="18" customHeight="1">
      <c r="A9" s="94">
        <v>
30</v>
      </c>
      <c r="B9" s="97">
        <v>
937</v>
      </c>
      <c r="C9" s="22">
        <v>
303</v>
      </c>
      <c r="D9" s="22">
        <v>
61</v>
      </c>
      <c r="E9" s="22">
        <v>
573</v>
      </c>
    </row>
    <row r="10" spans="1:10" s="85" customFormat="1" ht="18" customHeight="1">
      <c r="A10" s="94" t="s">
        <v>
473</v>
      </c>
      <c r="B10" s="97">
        <v>
780</v>
      </c>
      <c r="C10" s="22">
        <v>
320</v>
      </c>
      <c r="D10" s="22">
        <v>
43</v>
      </c>
      <c r="E10" s="22">
        <v>
417</v>
      </c>
    </row>
    <row r="11" spans="1:10" s="85" customFormat="1" ht="18" customHeight="1">
      <c r="A11" s="94">
        <v>
2</v>
      </c>
      <c r="B11" s="97">
        <v>
511</v>
      </c>
      <c r="C11" s="22">
        <v>
190</v>
      </c>
      <c r="D11" s="22">
        <v>
27</v>
      </c>
      <c r="E11" s="22">
        <v>
294</v>
      </c>
    </row>
    <row r="12" spans="1:10" s="91" customFormat="1" ht="18" customHeight="1">
      <c r="A12" s="2482">
        <v>
3</v>
      </c>
      <c r="B12" s="2483">
        <v>
582</v>
      </c>
      <c r="C12" s="2484">
        <v>
215</v>
      </c>
      <c r="D12" s="2484">
        <v>
36</v>
      </c>
      <c r="E12" s="2484">
        <v>
331</v>
      </c>
    </row>
    <row r="13" spans="1:10" s="105" customFormat="1" ht="15" customHeight="1">
      <c r="A13" s="2439" t="s">
        <v>
3744</v>
      </c>
      <c r="B13" s="106"/>
      <c r="C13" s="106"/>
      <c r="D13" s="106"/>
      <c r="E13" s="106"/>
    </row>
  </sheetData>
  <mergeCells count="6">
    <mergeCell ref="A1:D1"/>
    <mergeCell ref="A2:D2"/>
    <mergeCell ref="A3:E3"/>
    <mergeCell ref="A5:A6"/>
    <mergeCell ref="B5:B6"/>
    <mergeCell ref="C5:E5"/>
  </mergeCells>
  <phoneticPr fontId="25"/>
  <pageMargins left="0.70866141732283472" right="0.70866141732283472" top="0.74803149606299213" bottom="0.74803149606299213" header="0.31496062992125984" footer="0.31496062992125984"/>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AF16"/>
  <sheetViews>
    <sheetView zoomScale="85" zoomScaleNormal="85" zoomScaleSheetLayoutView="100" workbookViewId="0">
      <selection activeCell="B23" sqref="B23"/>
    </sheetView>
  </sheetViews>
  <sheetFormatPr defaultColWidth="9" defaultRowHeight="14.25"/>
  <cols>
    <col min="1" max="1" width="12.75" style="24" customWidth="1"/>
    <col min="2" max="2" width="8.875" style="24" customWidth="1"/>
    <col min="3" max="14" width="7.25" style="24" customWidth="1"/>
    <col min="15" max="15" width="8.375" style="24" customWidth="1"/>
    <col min="16" max="25" width="7.25" style="24" customWidth="1"/>
    <col min="26" max="32" width="5.625" style="24" customWidth="1"/>
    <col min="33" max="16384" width="9" style="24"/>
  </cols>
  <sheetData>
    <row r="1" spans="1:32"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32"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32" s="1547" customFormat="1" ht="26.1" customHeight="1">
      <c r="A3" s="4574" t="s">
        <v>
6912</v>
      </c>
      <c r="B3" s="4574"/>
      <c r="C3" s="4574"/>
      <c r="D3" s="4574"/>
      <c r="E3" s="4574"/>
      <c r="F3" s="4574"/>
      <c r="G3" s="4574"/>
      <c r="H3" s="4574"/>
      <c r="I3" s="4574"/>
      <c r="J3" s="4574"/>
      <c r="K3" s="4574"/>
      <c r="L3" s="4574"/>
      <c r="M3" s="4574"/>
      <c r="N3" s="4574"/>
      <c r="O3" s="4574"/>
      <c r="P3" s="4574"/>
      <c r="Q3" s="4574"/>
      <c r="R3" s="4574"/>
      <c r="S3" s="4574"/>
      <c r="T3" s="4574"/>
      <c r="U3" s="4574"/>
      <c r="V3" s="4574"/>
      <c r="W3" s="4574"/>
      <c r="X3" s="4574"/>
      <c r="Y3" s="4574"/>
      <c r="Z3" s="1748"/>
      <c r="AA3" s="1748"/>
      <c r="AB3" s="1748"/>
      <c r="AC3" s="1748"/>
      <c r="AD3" s="1748"/>
      <c r="AE3" s="1748"/>
      <c r="AF3" s="1748"/>
    </row>
    <row r="4" spans="1:32" s="83" customFormat="1" ht="15" customHeight="1"/>
    <row r="5" spans="1:32" s="83" customFormat="1" ht="15" customHeight="1" thickBot="1">
      <c r="A5" s="83" t="s">
        <v>
9284</v>
      </c>
      <c r="H5" s="1529"/>
      <c r="I5" s="1529"/>
      <c r="J5" s="1529"/>
      <c r="K5" s="1529"/>
      <c r="L5" s="1529"/>
      <c r="M5" s="1529"/>
      <c r="N5" s="1529"/>
      <c r="Y5" s="119" t="s">
        <v>
5205</v>
      </c>
    </row>
    <row r="6" spans="1:32" ht="18" customHeight="1" thickTop="1">
      <c r="A6" s="5766" t="s">
        <v>
287</v>
      </c>
      <c r="B6" s="5763" t="s">
        <v>
23</v>
      </c>
      <c r="C6" s="5331" t="s">
        <v>
3616</v>
      </c>
      <c r="D6" s="5332"/>
      <c r="E6" s="5332"/>
      <c r="F6" s="5332"/>
      <c r="G6" s="5336"/>
      <c r="H6" s="5770" t="s">
        <v>
3615</v>
      </c>
      <c r="I6" s="5771"/>
      <c r="J6" s="5771"/>
      <c r="K6" s="5771"/>
      <c r="L6" s="5771"/>
      <c r="M6" s="5327"/>
      <c r="N6" s="5774" t="s">
        <v>
3614</v>
      </c>
      <c r="O6" s="5348"/>
      <c r="P6" s="5335" t="s">
        <v>
3613</v>
      </c>
      <c r="Q6" s="5332"/>
      <c r="R6" s="5332"/>
      <c r="S6" s="5348" t="s">
        <v>
3612</v>
      </c>
      <c r="T6" s="5348"/>
      <c r="U6" s="5348"/>
      <c r="V6" s="5348"/>
      <c r="W6" s="5335" t="s">
        <v>
3611</v>
      </c>
      <c r="X6" s="5332"/>
      <c r="Y6" s="5332"/>
    </row>
    <row r="7" spans="1:32" ht="20.100000000000001" customHeight="1">
      <c r="A7" s="5767"/>
      <c r="B7" s="5764"/>
      <c r="C7" s="5768" t="s">
        <v>
3610</v>
      </c>
      <c r="D7" s="5761" t="s">
        <v>
3609</v>
      </c>
      <c r="E7" s="5761" t="s">
        <v>
3608</v>
      </c>
      <c r="F7" s="5761" t="s">
        <v>
3607</v>
      </c>
      <c r="G7" s="5761" t="s">
        <v>
3606</v>
      </c>
      <c r="H7" s="5772" t="s">
        <v>
3605</v>
      </c>
      <c r="I7" s="5761" t="s">
        <v>
3604</v>
      </c>
      <c r="J7" s="5761" t="s">
        <v>
3603</v>
      </c>
      <c r="K7" s="5761" t="s">
        <v>
3602</v>
      </c>
      <c r="L7" s="5761" t="s">
        <v>
3601</v>
      </c>
      <c r="M7" s="5761" t="s">
        <v>
3600</v>
      </c>
      <c r="N7" s="5761" t="s">
        <v>
3599</v>
      </c>
      <c r="O7" s="5761" t="s">
        <v>
3598</v>
      </c>
      <c r="P7" s="5761" t="s">
        <v>
3597</v>
      </c>
      <c r="Q7" s="5761" t="s">
        <v>
3596</v>
      </c>
      <c r="R7" s="5776" t="s">
        <v>
3595</v>
      </c>
      <c r="S7" s="5761" t="s">
        <v>
3594</v>
      </c>
      <c r="T7" s="5775" t="s">
        <v>
3593</v>
      </c>
      <c r="U7" s="5775"/>
      <c r="V7" s="5775"/>
      <c r="W7" s="5761" t="s">
        <v>
3592</v>
      </c>
      <c r="X7" s="5761" t="s">
        <v>
3591</v>
      </c>
      <c r="Y7" s="5762" t="s">
        <v>
194</v>
      </c>
    </row>
    <row r="8" spans="1:32" ht="110.1" customHeight="1">
      <c r="A8" s="5767"/>
      <c r="B8" s="5765"/>
      <c r="C8" s="5769"/>
      <c r="D8" s="5761"/>
      <c r="E8" s="5761"/>
      <c r="F8" s="5761"/>
      <c r="G8" s="5761"/>
      <c r="H8" s="5773"/>
      <c r="I8" s="5761"/>
      <c r="J8" s="5761"/>
      <c r="K8" s="5761"/>
      <c r="L8" s="5761"/>
      <c r="M8" s="5761"/>
      <c r="N8" s="5761"/>
      <c r="O8" s="5761"/>
      <c r="P8" s="5761"/>
      <c r="Q8" s="5761"/>
      <c r="R8" s="5777"/>
      <c r="S8" s="5761"/>
      <c r="T8" s="2186" t="s">
        <v>
3590</v>
      </c>
      <c r="U8" s="2186" t="s">
        <v>
3589</v>
      </c>
      <c r="V8" s="2186" t="s">
        <v>
3588</v>
      </c>
      <c r="W8" s="5761"/>
      <c r="X8" s="5761"/>
      <c r="Y8" s="5762"/>
    </row>
    <row r="9" spans="1:32" s="363" customFormat="1" ht="18" customHeight="1">
      <c r="A9" s="2101" t="s">
        <v>
5204</v>
      </c>
      <c r="B9" s="2185">
        <v>
4255</v>
      </c>
      <c r="C9" s="2185">
        <v>
4</v>
      </c>
      <c r="D9" s="2185">
        <v>
5</v>
      </c>
      <c r="E9" s="2185">
        <v>
7</v>
      </c>
      <c r="F9" s="2185">
        <v>
8</v>
      </c>
      <c r="G9" s="2184">
        <v>
3</v>
      </c>
      <c r="H9" s="2184" t="s">
        <v>
374</v>
      </c>
      <c r="I9" s="2185">
        <v>
96</v>
      </c>
      <c r="J9" s="2185">
        <v>
78</v>
      </c>
      <c r="K9" s="2185" t="s">
        <v>
374</v>
      </c>
      <c r="L9" s="2185">
        <v>
12</v>
      </c>
      <c r="M9" s="2185">
        <v>
10</v>
      </c>
      <c r="N9" s="2185">
        <v>
223</v>
      </c>
      <c r="O9" s="2185">
        <v>
2954</v>
      </c>
      <c r="P9" s="2185">
        <v>
197</v>
      </c>
      <c r="Q9" s="2185">
        <v>
1</v>
      </c>
      <c r="R9" s="2185">
        <v>
9</v>
      </c>
      <c r="S9" s="2184" t="s">
        <v>
374</v>
      </c>
      <c r="T9" s="2185">
        <v>
26</v>
      </c>
      <c r="U9" s="2185">
        <v>
6</v>
      </c>
      <c r="V9" s="2185" t="s">
        <v>
374</v>
      </c>
      <c r="W9" s="2185">
        <v>
19</v>
      </c>
      <c r="X9" s="2185">
        <v>
470</v>
      </c>
      <c r="Y9" s="2185">
        <v>
127</v>
      </c>
    </row>
    <row r="10" spans="1:32" s="363" customFormat="1" ht="18" customHeight="1">
      <c r="A10" s="2059">
        <v>
30</v>
      </c>
      <c r="B10" s="1570">
        <v>
3670</v>
      </c>
      <c r="C10" s="1570">
        <v>
5</v>
      </c>
      <c r="D10" s="2184">
        <v>
1</v>
      </c>
      <c r="E10" s="1570">
        <v>
10</v>
      </c>
      <c r="F10" s="1570">
        <v>
2</v>
      </c>
      <c r="G10" s="1570">
        <v>
4</v>
      </c>
      <c r="H10" s="2184" t="s">
        <v>
374</v>
      </c>
      <c r="I10" s="1570">
        <v>
134</v>
      </c>
      <c r="J10" s="1570">
        <v>
99</v>
      </c>
      <c r="K10" s="2184" t="s">
        <v>
374</v>
      </c>
      <c r="L10" s="1570">
        <v>
13</v>
      </c>
      <c r="M10" s="1570">
        <v>
11</v>
      </c>
      <c r="N10" s="1570">
        <v>
143</v>
      </c>
      <c r="O10" s="1570">
        <v>
2415</v>
      </c>
      <c r="P10" s="1570">
        <v>
235</v>
      </c>
      <c r="Q10" s="1570">
        <v>
5</v>
      </c>
      <c r="R10" s="1570">
        <v>
8</v>
      </c>
      <c r="S10" s="2184" t="s">
        <v>
374</v>
      </c>
      <c r="T10" s="1570">
        <v>
20</v>
      </c>
      <c r="U10" s="1570">
        <v>
7</v>
      </c>
      <c r="V10" s="1570">
        <v>
1</v>
      </c>
      <c r="W10" s="1570">
        <v>
24</v>
      </c>
      <c r="X10" s="1570">
        <v>
400</v>
      </c>
      <c r="Y10" s="1570">
        <v>
133</v>
      </c>
    </row>
    <row r="11" spans="1:32" s="363" customFormat="1" ht="18" customHeight="1">
      <c r="A11" s="2059" t="s">
        <v>
3587</v>
      </c>
      <c r="B11" s="1570">
        <v>
3382</v>
      </c>
      <c r="C11" s="1570">
        <v>
1</v>
      </c>
      <c r="D11" s="1570">
        <v>
1</v>
      </c>
      <c r="E11" s="1570">
        <v>
1</v>
      </c>
      <c r="F11" s="1570">
        <v>
6</v>
      </c>
      <c r="G11" s="1570">
        <v>
8</v>
      </c>
      <c r="H11" s="2184" t="s">
        <v>
374</v>
      </c>
      <c r="I11" s="1570">
        <v>
137</v>
      </c>
      <c r="J11" s="1570">
        <v>
104</v>
      </c>
      <c r="K11" s="2184" t="s">
        <v>
374</v>
      </c>
      <c r="L11" s="1570">
        <v>
17</v>
      </c>
      <c r="M11" s="1570">
        <v>
9</v>
      </c>
      <c r="N11" s="1570">
        <v>
147</v>
      </c>
      <c r="O11" s="1570">
        <v>
2255</v>
      </c>
      <c r="P11" s="1570">
        <v>
194</v>
      </c>
      <c r="Q11" s="1570">
        <v>
3</v>
      </c>
      <c r="R11" s="1570">
        <v>
9</v>
      </c>
      <c r="S11" s="2184" t="s">
        <v>
374</v>
      </c>
      <c r="T11" s="1570">
        <v>
16</v>
      </c>
      <c r="U11" s="1570">
        <v>
4</v>
      </c>
      <c r="V11" s="2184">
        <v>
2</v>
      </c>
      <c r="W11" s="1570">
        <v>
16</v>
      </c>
      <c r="X11" s="1570">
        <v>
348</v>
      </c>
      <c r="Y11" s="1570">
        <v>
104</v>
      </c>
      <c r="Z11" s="24"/>
      <c r="AA11" s="24"/>
    </row>
    <row r="12" spans="1:32" s="363" customFormat="1" ht="18" customHeight="1">
      <c r="A12" s="2059">
        <v>
2</v>
      </c>
      <c r="B12" s="1570">
        <v>
2708</v>
      </c>
      <c r="C12" s="1570">
        <v>
8</v>
      </c>
      <c r="D12" s="1570">
        <v>
1</v>
      </c>
      <c r="E12" s="1570">
        <v>
7</v>
      </c>
      <c r="F12" s="1570">
        <v>
2</v>
      </c>
      <c r="G12" s="1570">
        <v>
6</v>
      </c>
      <c r="H12" s="2184" t="s">
        <v>
374</v>
      </c>
      <c r="I12" s="1570">
        <v>
112</v>
      </c>
      <c r="J12" s="1570">
        <v>
92</v>
      </c>
      <c r="K12" s="2184" t="s">
        <v>
374</v>
      </c>
      <c r="L12" s="1570">
        <v>
25</v>
      </c>
      <c r="M12" s="1570">
        <v>
11</v>
      </c>
      <c r="N12" s="1570">
        <v>
103</v>
      </c>
      <c r="O12" s="1570">
        <v>
1688</v>
      </c>
      <c r="P12" s="1570">
        <v>
167</v>
      </c>
      <c r="Q12" s="1570">
        <v>
2</v>
      </c>
      <c r="R12" s="1570">
        <v>
2</v>
      </c>
      <c r="S12" s="2184" t="s">
        <v>
374</v>
      </c>
      <c r="T12" s="1570">
        <v>
15</v>
      </c>
      <c r="U12" s="1570">
        <v>
2</v>
      </c>
      <c r="V12" s="1570">
        <v>
1</v>
      </c>
      <c r="W12" s="1570">
        <v>
13</v>
      </c>
      <c r="X12" s="1570">
        <v>
337</v>
      </c>
      <c r="Y12" s="1570">
        <v>
114</v>
      </c>
    </row>
    <row r="13" spans="1:32" s="1401" customFormat="1" ht="18" customHeight="1">
      <c r="A13" s="359">
        <v>
3</v>
      </c>
      <c r="B13" s="557">
        <f>
SUM(C13:Y13)</f>
        <v>
2302</v>
      </c>
      <c r="C13" s="557">
        <v>
5</v>
      </c>
      <c r="D13" s="557">
        <v>
3</v>
      </c>
      <c r="E13" s="557">
        <v>
4</v>
      </c>
      <c r="F13" s="557">
        <v>
2</v>
      </c>
      <c r="G13" s="557">
        <v>
4</v>
      </c>
      <c r="H13" s="2183" t="s">
        <v>
10205</v>
      </c>
      <c r="I13" s="557">
        <v>
125</v>
      </c>
      <c r="J13" s="557">
        <v>
84</v>
      </c>
      <c r="K13" s="2183" t="s">
        <v>
10205</v>
      </c>
      <c r="L13" s="557">
        <v>
15</v>
      </c>
      <c r="M13" s="557">
        <v>
7</v>
      </c>
      <c r="N13" s="557">
        <v>
53</v>
      </c>
      <c r="O13" s="557">
        <v>
1364</v>
      </c>
      <c r="P13" s="557">
        <v>
199</v>
      </c>
      <c r="Q13" s="557">
        <v>
6</v>
      </c>
      <c r="R13" s="557">
        <v>
2</v>
      </c>
      <c r="S13" s="2183">
        <v>
1</v>
      </c>
      <c r="T13" s="557">
        <v>
17</v>
      </c>
      <c r="U13" s="557">
        <v>
3</v>
      </c>
      <c r="V13" s="557">
        <v>
2</v>
      </c>
      <c r="W13" s="557">
        <v>
20</v>
      </c>
      <c r="X13" s="557">
        <v>
275</v>
      </c>
      <c r="Y13" s="557">
        <v>
111</v>
      </c>
      <c r="Z13" s="277"/>
      <c r="AA13" s="277"/>
    </row>
    <row r="14" spans="1:32" s="83" customFormat="1" ht="15" customHeight="1">
      <c r="A14" s="1567" t="s">
        <v>
3586</v>
      </c>
      <c r="B14" s="1567"/>
      <c r="C14" s="1567"/>
      <c r="D14" s="1567"/>
      <c r="E14" s="1567"/>
      <c r="F14" s="546"/>
      <c r="G14" s="546"/>
      <c r="H14" s="1567"/>
      <c r="I14" s="1567"/>
      <c r="J14" s="1567"/>
      <c r="K14" s="1567"/>
      <c r="L14" s="1567"/>
      <c r="M14" s="1567"/>
      <c r="N14" s="1567"/>
      <c r="O14" s="1567"/>
      <c r="P14" s="1567"/>
      <c r="Q14" s="1567"/>
      <c r="R14" s="1567"/>
      <c r="S14" s="1567"/>
      <c r="T14" s="1567"/>
      <c r="U14" s="1567"/>
      <c r="V14" s="1567"/>
      <c r="W14" s="546"/>
      <c r="X14" s="1567"/>
      <c r="Y14" s="1567"/>
    </row>
    <row r="15" spans="1:32" s="83" customFormat="1" ht="15" customHeight="1">
      <c r="A15" s="1567" t="s">
        <v>
3585</v>
      </c>
      <c r="B15" s="1567"/>
      <c r="C15" s="1567"/>
      <c r="D15" s="1567"/>
      <c r="E15" s="1567"/>
      <c r="F15" s="1567"/>
      <c r="G15" s="1567"/>
      <c r="H15" s="1567"/>
      <c r="I15" s="1567"/>
      <c r="J15" s="1567"/>
      <c r="K15" s="1567"/>
      <c r="L15" s="1567"/>
      <c r="M15" s="1567"/>
      <c r="N15" s="1567"/>
      <c r="O15" s="1567"/>
      <c r="P15" s="1567"/>
      <c r="Q15" s="1567"/>
      <c r="R15" s="1567"/>
      <c r="S15" s="1567"/>
      <c r="T15" s="1567"/>
      <c r="U15" s="1567"/>
      <c r="V15" s="1567"/>
      <c r="W15" s="1567"/>
      <c r="X15" s="1567"/>
      <c r="Y15" s="1567"/>
    </row>
    <row r="16" spans="1:32" s="83" customFormat="1" ht="15" customHeight="1">
      <c r="A16" s="1567" t="s">
        <v>
3550</v>
      </c>
      <c r="B16" s="1567"/>
      <c r="C16" s="1567"/>
      <c r="D16" s="1567"/>
      <c r="E16" s="1567"/>
      <c r="F16" s="1567"/>
      <c r="G16" s="1567"/>
      <c r="H16" s="1567"/>
      <c r="I16" s="1567"/>
      <c r="J16" s="1567"/>
      <c r="K16" s="1567"/>
      <c r="L16" s="1567"/>
      <c r="M16" s="1567"/>
      <c r="N16" s="1567"/>
      <c r="O16" s="1567"/>
      <c r="P16" s="1567"/>
      <c r="Q16" s="1567"/>
      <c r="R16" s="1567"/>
      <c r="S16" s="1567"/>
      <c r="T16" s="1567"/>
      <c r="U16" s="1567"/>
      <c r="V16" s="1567"/>
      <c r="W16" s="1567"/>
      <c r="X16" s="1567"/>
      <c r="Y16" s="1567"/>
    </row>
  </sheetData>
  <mergeCells count="32">
    <mergeCell ref="D7:D8"/>
    <mergeCell ref="E7:E8"/>
    <mergeCell ref="F7:F8"/>
    <mergeCell ref="G7:G8"/>
    <mergeCell ref="C6:G6"/>
    <mergeCell ref="I7:I8"/>
    <mergeCell ref="N6:O6"/>
    <mergeCell ref="W6:Y6"/>
    <mergeCell ref="S7:S8"/>
    <mergeCell ref="T7:V7"/>
    <mergeCell ref="M7:M8"/>
    <mergeCell ref="O7:O8"/>
    <mergeCell ref="P7:P8"/>
    <mergeCell ref="Q7:Q8"/>
    <mergeCell ref="R7:R8"/>
    <mergeCell ref="N7:N8"/>
    <mergeCell ref="A1:D1"/>
    <mergeCell ref="A2:D2"/>
    <mergeCell ref="A3:Y3"/>
    <mergeCell ref="K7:K8"/>
    <mergeCell ref="L7:L8"/>
    <mergeCell ref="X7:X8"/>
    <mergeCell ref="Y7:Y8"/>
    <mergeCell ref="B6:B8"/>
    <mergeCell ref="A6:A8"/>
    <mergeCell ref="C7:C8"/>
    <mergeCell ref="P6:R6"/>
    <mergeCell ref="J7:J8"/>
    <mergeCell ref="S6:V6"/>
    <mergeCell ref="W7:W8"/>
    <mergeCell ref="H6:M6"/>
    <mergeCell ref="H7:H8"/>
  </mergeCells>
  <phoneticPr fontId="25"/>
  <pageMargins left="0.70866141732283472" right="0.70866141732283472" top="0.74803149606299213" bottom="0.74803149606299213" header="0.31496062992125984" footer="0.31496062992125984"/>
  <colBreaks count="1" manualBreakCount="1">
    <brk id="32" max="1048575" man="1"/>
  </colBreaks>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AB24"/>
  <sheetViews>
    <sheetView zoomScale="85" zoomScaleNormal="85" zoomScaleSheetLayoutView="100" workbookViewId="0">
      <selection activeCell="B23" sqref="B23"/>
    </sheetView>
  </sheetViews>
  <sheetFormatPr defaultColWidth="9" defaultRowHeight="14.25"/>
  <cols>
    <col min="1" max="1" width="12.75" style="24" customWidth="1"/>
    <col min="2" max="14" width="13.625" style="24" customWidth="1"/>
    <col min="15" max="21" width="5.625" style="24" customWidth="1"/>
    <col min="22" max="16384" width="9" style="24"/>
  </cols>
  <sheetData>
    <row r="1" spans="1:28"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8"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8" s="1547" customFormat="1" ht="26.1" customHeight="1">
      <c r="A3" s="5353" t="s">
        <v>
6911</v>
      </c>
      <c r="B3" s="5353"/>
      <c r="C3" s="5353"/>
      <c r="D3" s="5353"/>
      <c r="E3" s="5353"/>
      <c r="F3" s="5353"/>
      <c r="G3" s="5353"/>
      <c r="H3" s="5353"/>
      <c r="I3" s="5353"/>
      <c r="J3" s="5353"/>
      <c r="K3" s="5353"/>
      <c r="L3" s="5353"/>
      <c r="M3" s="5353"/>
      <c r="N3" s="5353"/>
      <c r="O3" s="2189"/>
      <c r="V3" s="1500"/>
      <c r="W3" s="1500"/>
      <c r="X3" s="1500"/>
      <c r="Y3" s="1500"/>
      <c r="Z3" s="1500"/>
      <c r="AA3" s="1500"/>
      <c r="AB3" s="1500"/>
    </row>
    <row r="4" spans="1:28" s="83" customFormat="1" ht="15" customHeight="1"/>
    <row r="5" spans="1:28" s="83" customFormat="1" ht="15" customHeight="1" thickBot="1">
      <c r="A5" s="83" t="s">
        <v>
9283</v>
      </c>
      <c r="N5" s="119" t="s">
        <v>
5205</v>
      </c>
    </row>
    <row r="6" spans="1:28" ht="18" customHeight="1" thickTop="1">
      <c r="A6" s="4752" t="s">
        <v>
483</v>
      </c>
      <c r="B6" s="4604" t="s">
        <v>
3637</v>
      </c>
      <c r="C6" s="4604"/>
      <c r="D6" s="4604"/>
      <c r="E6" s="4604"/>
      <c r="F6" s="4604"/>
      <c r="G6" s="4604"/>
      <c r="H6" s="4604"/>
      <c r="I6" s="4604"/>
      <c r="J6" s="4604"/>
      <c r="K6" s="4604"/>
      <c r="L6" s="4570" t="s">
        <v>
3636</v>
      </c>
      <c r="M6" s="4571"/>
      <c r="N6" s="4571"/>
    </row>
    <row r="7" spans="1:28" ht="18" customHeight="1">
      <c r="A7" s="5778"/>
      <c r="B7" s="5685" t="s">
        <v>
23</v>
      </c>
      <c r="C7" s="4696" t="s">
        <v>
3635</v>
      </c>
      <c r="D7" s="4609"/>
      <c r="E7" s="4609"/>
      <c r="F7" s="4609"/>
      <c r="G7" s="4609"/>
      <c r="H7" s="4609"/>
      <c r="I7" s="4609"/>
      <c r="J7" s="4609"/>
      <c r="K7" s="5685" t="s">
        <v>
3634</v>
      </c>
      <c r="L7" s="4572"/>
      <c r="M7" s="4573"/>
      <c r="N7" s="4573"/>
    </row>
    <row r="8" spans="1:28" ht="18" customHeight="1">
      <c r="A8" s="5778"/>
      <c r="B8" s="4601"/>
      <c r="C8" s="5779" t="s">
        <v>
23</v>
      </c>
      <c r="D8" s="4698" t="s">
        <v>
3633</v>
      </c>
      <c r="E8" s="4698"/>
      <c r="F8" s="4698"/>
      <c r="G8" s="5685" t="s">
        <v>
3632</v>
      </c>
      <c r="H8" s="5782"/>
      <c r="I8" s="5782"/>
      <c r="J8" s="5685" t="s">
        <v>
3631</v>
      </c>
      <c r="K8" s="4601"/>
      <c r="L8" s="4601" t="s">
        <v>
3630</v>
      </c>
      <c r="M8" s="5685" t="s">
        <v>
3629</v>
      </c>
      <c r="N8" s="5685" t="s">
        <v>
3628</v>
      </c>
      <c r="O8" s="363"/>
    </row>
    <row r="9" spans="1:28" ht="18" customHeight="1">
      <c r="A9" s="5778"/>
      <c r="B9" s="4601"/>
      <c r="C9" s="5780"/>
      <c r="D9" s="4573" t="s">
        <v>
3627</v>
      </c>
      <c r="E9" s="4573"/>
      <c r="F9" s="4573"/>
      <c r="G9" s="4572" t="s">
        <v>
3627</v>
      </c>
      <c r="H9" s="4573"/>
      <c r="I9" s="4685"/>
      <c r="J9" s="4601"/>
      <c r="K9" s="4601"/>
      <c r="L9" s="4601"/>
      <c r="M9" s="4601"/>
      <c r="N9" s="4601"/>
      <c r="O9" s="363"/>
    </row>
    <row r="10" spans="1:28" ht="18" customHeight="1">
      <c r="A10" s="5778"/>
      <c r="B10" s="4572"/>
      <c r="C10" s="5781"/>
      <c r="D10" s="1521" t="s">
        <v>
23</v>
      </c>
      <c r="E10" s="1509" t="s">
        <v>
3626</v>
      </c>
      <c r="F10" s="1508" t="s">
        <v>
3625</v>
      </c>
      <c r="G10" s="2669" t="s">
        <v>
23</v>
      </c>
      <c r="H10" s="1509" t="s">
        <v>
3626</v>
      </c>
      <c r="I10" s="1508" t="s">
        <v>
3625</v>
      </c>
      <c r="J10" s="4601"/>
      <c r="K10" s="4572"/>
      <c r="L10" s="4601"/>
      <c r="M10" s="4572"/>
      <c r="N10" s="4572"/>
      <c r="O10" s="363"/>
    </row>
    <row r="11" spans="1:28" ht="18" customHeight="1">
      <c r="A11" s="2188" t="s">
        <v>
3624</v>
      </c>
      <c r="B11" s="1442"/>
      <c r="C11" s="1442"/>
      <c r="D11" s="1442"/>
      <c r="E11" s="1442"/>
      <c r="F11" s="1442"/>
      <c r="G11" s="1442"/>
      <c r="H11" s="1442"/>
      <c r="I11" s="1442"/>
      <c r="J11" s="1442"/>
      <c r="K11" s="1442"/>
      <c r="L11" s="1442"/>
      <c r="M11" s="1442"/>
      <c r="N11" s="1442"/>
    </row>
    <row r="12" spans="1:28" ht="18" customHeight="1">
      <c r="A12" s="2187" t="s">
        <v>
473</v>
      </c>
      <c r="B12" s="22">
        <v>
39402</v>
      </c>
      <c r="C12" s="22">
        <v>
4748</v>
      </c>
      <c r="D12" s="22">
        <v>
3598</v>
      </c>
      <c r="E12" s="22">
        <v>
2548</v>
      </c>
      <c r="F12" s="22">
        <v>
1050</v>
      </c>
      <c r="G12" s="22">
        <v>
606</v>
      </c>
      <c r="H12" s="22">
        <v>
496</v>
      </c>
      <c r="I12" s="22">
        <v>
110</v>
      </c>
      <c r="J12" s="22">
        <v>
544</v>
      </c>
      <c r="K12" s="22">
        <v>
34654</v>
      </c>
      <c r="L12" s="22">
        <v>
1138</v>
      </c>
      <c r="M12" s="22">
        <v>
1018</v>
      </c>
      <c r="N12" s="22">
        <v>
446</v>
      </c>
    </row>
    <row r="13" spans="1:28" ht="18" customHeight="1">
      <c r="A13" s="2187">
        <v>
2</v>
      </c>
      <c r="B13" s="22">
        <v>
33836</v>
      </c>
      <c r="C13" s="22">
        <v>
4202</v>
      </c>
      <c r="D13" s="22">
        <v>
3154</v>
      </c>
      <c r="E13" s="22">
        <v>
2265</v>
      </c>
      <c r="F13" s="22">
        <v>
889</v>
      </c>
      <c r="G13" s="22">
        <v>
597</v>
      </c>
      <c r="H13" s="22">
        <v>
465</v>
      </c>
      <c r="I13" s="22">
        <v>
132</v>
      </c>
      <c r="J13" s="22">
        <v>
451</v>
      </c>
      <c r="K13" s="22">
        <v>
29634</v>
      </c>
      <c r="L13" s="22">
        <v>
967</v>
      </c>
      <c r="M13" s="22">
        <v>
975</v>
      </c>
      <c r="N13" s="22">
        <v>
450</v>
      </c>
    </row>
    <row r="14" spans="1:28" s="355" customFormat="1" ht="18" customHeight="1">
      <c r="A14" s="584">
        <v>
3</v>
      </c>
      <c r="B14" s="22">
        <f>
C14+K14</f>
        <v>
30187</v>
      </c>
      <c r="C14" s="22">
        <f>
SUM(D14,G14,J14)</f>
        <v>
4066</v>
      </c>
      <c r="D14" s="22">
        <f>
SUM(E14:F14)</f>
        <v>
2925</v>
      </c>
      <c r="E14" s="22">
        <v>
1876</v>
      </c>
      <c r="F14" s="22">
        <v>
1049</v>
      </c>
      <c r="G14" s="22">
        <f>
SUM(H14:I14)</f>
        <v>
720</v>
      </c>
      <c r="H14" s="22">
        <v>
584</v>
      </c>
      <c r="I14" s="22">
        <v>
136</v>
      </c>
      <c r="J14" s="22">
        <v>
421</v>
      </c>
      <c r="K14" s="22">
        <v>
26121</v>
      </c>
      <c r="L14" s="22">
        <v>
1069</v>
      </c>
      <c r="M14" s="22">
        <v>
1045</v>
      </c>
      <c r="N14" s="22">
        <v>
522</v>
      </c>
    </row>
    <row r="15" spans="1:28" s="277" customFormat="1" ht="18" customHeight="1">
      <c r="A15" s="1536" t="s">
        <v>
3623</v>
      </c>
      <c r="B15" s="1939"/>
      <c r="C15" s="1939"/>
      <c r="D15" s="1939"/>
      <c r="E15" s="1939"/>
      <c r="F15" s="1939"/>
      <c r="G15" s="1939"/>
      <c r="H15" s="1939"/>
      <c r="I15" s="1939"/>
      <c r="J15" s="1939"/>
      <c r="K15" s="1939"/>
      <c r="L15" s="1939"/>
      <c r="M15" s="1939"/>
      <c r="N15" s="1939"/>
    </row>
    <row r="16" spans="1:28" ht="18" customHeight="1">
      <c r="A16" s="2187" t="s">
        <v>
473</v>
      </c>
      <c r="B16" s="22">
        <v>
1227</v>
      </c>
      <c r="C16" s="22">
        <v>
170</v>
      </c>
      <c r="D16" s="22">
        <v>
146</v>
      </c>
      <c r="E16" s="22">
        <v>
103</v>
      </c>
      <c r="F16" s="22">
        <v>
43</v>
      </c>
      <c r="G16" s="22">
        <v>
14</v>
      </c>
      <c r="H16" s="22">
        <v>
10</v>
      </c>
      <c r="I16" s="22">
        <v>
4</v>
      </c>
      <c r="J16" s="22">
        <v>
10</v>
      </c>
      <c r="K16" s="22">
        <v>
1057</v>
      </c>
      <c r="L16" s="22">
        <v>
38</v>
      </c>
      <c r="M16" s="22">
        <v>
21</v>
      </c>
      <c r="N16" s="22">
        <v>
13</v>
      </c>
    </row>
    <row r="17" spans="1:14" s="1555" customFormat="1" ht="18" customHeight="1">
      <c r="A17" s="2187">
        <v>
2</v>
      </c>
      <c r="B17" s="22">
        <v>
1363</v>
      </c>
      <c r="C17" s="22">
        <v>
143</v>
      </c>
      <c r="D17" s="22">
        <v>
126</v>
      </c>
      <c r="E17" s="22">
        <v>
93</v>
      </c>
      <c r="F17" s="22">
        <v>
33</v>
      </c>
      <c r="G17" s="22">
        <v>
7</v>
      </c>
      <c r="H17" s="22">
        <v>
7</v>
      </c>
      <c r="I17" s="22" t="s">
        <v>
374</v>
      </c>
      <c r="J17" s="22">
        <v>
10</v>
      </c>
      <c r="K17" s="22">
        <v>
1220</v>
      </c>
      <c r="L17" s="22">
        <v>
53</v>
      </c>
      <c r="M17" s="22">
        <v>
30</v>
      </c>
      <c r="N17" s="22">
        <v>
13</v>
      </c>
    </row>
    <row r="18" spans="1:14" s="355" customFormat="1" ht="18" customHeight="1">
      <c r="A18" s="580">
        <v>
3</v>
      </c>
      <c r="B18" s="275">
        <f>
C18+K18</f>
        <v>
1095</v>
      </c>
      <c r="C18" s="275">
        <f>
SUM(D18,G18,J18)</f>
        <v>
162</v>
      </c>
      <c r="D18" s="275">
        <f>
SUM(E18:F18)</f>
        <v>
145</v>
      </c>
      <c r="E18" s="275">
        <v>
88</v>
      </c>
      <c r="F18" s="275">
        <v>
57</v>
      </c>
      <c r="G18" s="275">
        <f>
SUM(H18:I18)</f>
        <v>
11</v>
      </c>
      <c r="H18" s="275">
        <v>
11</v>
      </c>
      <c r="I18" s="275" t="s">
        <v>
10206</v>
      </c>
      <c r="J18" s="275">
        <v>
6</v>
      </c>
      <c r="K18" s="275">
        <v>
933</v>
      </c>
      <c r="L18" s="275">
        <v>
35</v>
      </c>
      <c r="M18" s="275">
        <v>
18</v>
      </c>
      <c r="N18" s="275">
        <v>
12</v>
      </c>
    </row>
    <row r="19" spans="1:14" s="83" customFormat="1" ht="15" customHeight="1">
      <c r="A19" s="83" t="s">
        <v>
3622</v>
      </c>
      <c r="B19" s="49"/>
      <c r="D19" s="49"/>
    </row>
    <row r="20" spans="1:14" s="83" customFormat="1" ht="15" customHeight="1">
      <c r="A20" s="83" t="s">
        <v>
3621</v>
      </c>
    </row>
    <row r="21" spans="1:14" s="83" customFormat="1" ht="15" customHeight="1">
      <c r="A21" s="83" t="s">
        <v>
3620</v>
      </c>
      <c r="N21" s="212"/>
    </row>
    <row r="22" spans="1:14" s="83" customFormat="1" ht="15" customHeight="1">
      <c r="A22" s="83" t="s">
        <v>
3619</v>
      </c>
    </row>
    <row r="23" spans="1:14" s="83" customFormat="1" ht="15" customHeight="1">
      <c r="A23" s="83" t="s">
        <v>
3618</v>
      </c>
    </row>
    <row r="24" spans="1:14" s="83" customFormat="1" ht="15" customHeight="1">
      <c r="A24" s="1567" t="s">
        <v>
3617</v>
      </c>
    </row>
  </sheetData>
  <mergeCells count="18">
    <mergeCell ref="G9:I9"/>
    <mergeCell ref="G8:I8"/>
    <mergeCell ref="M8:M10"/>
    <mergeCell ref="A1:D1"/>
    <mergeCell ref="A2:D2"/>
    <mergeCell ref="A3:N3"/>
    <mergeCell ref="A6:A10"/>
    <mergeCell ref="B6:K6"/>
    <mergeCell ref="L6:N7"/>
    <mergeCell ref="B7:B10"/>
    <mergeCell ref="C7:J7"/>
    <mergeCell ref="N8:N10"/>
    <mergeCell ref="D8:F8"/>
    <mergeCell ref="K7:K10"/>
    <mergeCell ref="C8:C10"/>
    <mergeCell ref="J8:J10"/>
    <mergeCell ref="L8:L10"/>
    <mergeCell ref="D9:F9"/>
  </mergeCells>
  <phoneticPr fontId="25"/>
  <pageMargins left="0.70866141732283472" right="0.70866141732283472" top="0.74803149606299213" bottom="0.74803149606299213" header="0.31496062992125984" footer="0.31496062992125984"/>
  <colBreaks count="1" manualBreakCount="1">
    <brk id="21" max="1048575" man="1"/>
  </colBreaks>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Z16"/>
  <sheetViews>
    <sheetView zoomScale="85" zoomScaleNormal="85" zoomScaleSheetLayoutView="100" workbookViewId="0">
      <selection activeCell="B23" sqref="B23"/>
    </sheetView>
  </sheetViews>
  <sheetFormatPr defaultColWidth="9" defaultRowHeight="14.25"/>
  <cols>
    <col min="1" max="1" width="15.625" style="1664" customWidth="1"/>
    <col min="2" max="23" width="7.875" style="1664" customWidth="1"/>
    <col min="24" max="16384" width="9" style="166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684" customFormat="1" ht="26.1" customHeight="1">
      <c r="A3" s="5375" t="s">
        <v>
6910</v>
      </c>
      <c r="B3" s="5375"/>
      <c r="C3" s="5375"/>
      <c r="D3" s="5375"/>
      <c r="E3" s="5375"/>
      <c r="F3" s="5375"/>
      <c r="G3" s="5375"/>
      <c r="H3" s="5375"/>
      <c r="I3" s="5375"/>
      <c r="J3" s="5375"/>
      <c r="K3" s="5375"/>
      <c r="L3" s="5375"/>
      <c r="M3" s="5375"/>
      <c r="N3" s="5375"/>
      <c r="O3" s="5375"/>
      <c r="P3" s="5375"/>
      <c r="Q3" s="5375"/>
      <c r="R3" s="5375"/>
      <c r="S3" s="5375"/>
      <c r="T3" s="5375"/>
      <c r="U3" s="5375"/>
      <c r="V3" s="5375"/>
      <c r="W3" s="5375"/>
    </row>
    <row r="4" spans="1:26" s="1670" customFormat="1" ht="15" customHeight="1">
      <c r="B4" s="83"/>
      <c r="C4" s="83"/>
      <c r="D4" s="83"/>
      <c r="E4" s="83"/>
      <c r="F4" s="83"/>
      <c r="G4" s="83"/>
      <c r="H4" s="83"/>
      <c r="I4" s="83"/>
      <c r="J4" s="83"/>
      <c r="K4" s="83"/>
      <c r="L4" s="83"/>
      <c r="M4" s="83"/>
      <c r="N4" s="83"/>
      <c r="O4" s="83"/>
      <c r="P4" s="83"/>
      <c r="Q4" s="83"/>
      <c r="R4" s="83"/>
      <c r="S4" s="83"/>
      <c r="T4" s="83"/>
      <c r="U4" s="83"/>
      <c r="V4" s="83"/>
      <c r="W4" s="83"/>
    </row>
    <row r="5" spans="1:26" ht="20.100000000000001" customHeight="1">
      <c r="A5" s="5789" t="s">
        <v>
3640</v>
      </c>
      <c r="B5" s="5276"/>
      <c r="C5" s="5276"/>
      <c r="D5" s="5276"/>
      <c r="E5" s="5276"/>
      <c r="F5" s="5276"/>
      <c r="G5" s="5276"/>
      <c r="H5" s="5276"/>
      <c r="I5" s="5276"/>
      <c r="J5" s="5276"/>
      <c r="K5" s="5276"/>
      <c r="L5" s="5276"/>
      <c r="M5" s="5276"/>
      <c r="N5" s="5276"/>
      <c r="O5" s="5276"/>
      <c r="P5" s="5276"/>
      <c r="Q5" s="5276"/>
      <c r="R5" s="5276"/>
      <c r="S5" s="5276"/>
      <c r="T5" s="5276"/>
      <c r="U5" s="5276"/>
      <c r="V5" s="5276"/>
      <c r="W5" s="5276"/>
    </row>
    <row r="6" spans="1:26" s="1670" customFormat="1" ht="15" customHeight="1" thickBot="1">
      <c r="A6" s="1670" t="s">
        <v>
9283</v>
      </c>
      <c r="W6" s="119" t="s">
        <v>
5205</v>
      </c>
    </row>
    <row r="7" spans="1:26" ht="18" customHeight="1" thickTop="1">
      <c r="A7" s="5790" t="s">
        <v>
9</v>
      </c>
      <c r="B7" s="5100" t="s">
        <v>
3633</v>
      </c>
      <c r="C7" s="5100"/>
      <c r="D7" s="5100"/>
      <c r="E7" s="5100"/>
      <c r="F7" s="5100"/>
      <c r="G7" s="5100"/>
      <c r="H7" s="5100"/>
      <c r="I7" s="5100"/>
      <c r="J7" s="5100"/>
      <c r="K7" s="5100"/>
      <c r="L7" s="5100"/>
      <c r="M7" s="5100"/>
      <c r="N7" s="5100"/>
      <c r="O7" s="5100"/>
      <c r="P7" s="5100" t="s">
        <v>
3632</v>
      </c>
      <c r="Q7" s="5100"/>
      <c r="R7" s="5100"/>
      <c r="S7" s="5100"/>
      <c r="T7" s="5100"/>
      <c r="U7" s="5100"/>
      <c r="V7" s="5100"/>
      <c r="W7" s="5549"/>
    </row>
    <row r="8" spans="1:26" ht="18" customHeight="1">
      <c r="A8" s="5788"/>
      <c r="B8" s="5783" t="s">
        <v>
23</v>
      </c>
      <c r="C8" s="5787"/>
      <c r="D8" s="5788" t="s">
        <v>
3616</v>
      </c>
      <c r="E8" s="5783"/>
      <c r="F8" s="5783" t="s">
        <v>
3615</v>
      </c>
      <c r="G8" s="5783"/>
      <c r="H8" s="5783" t="s">
        <v>
3614</v>
      </c>
      <c r="I8" s="5783"/>
      <c r="J8" s="5783" t="s">
        <v>
3613</v>
      </c>
      <c r="K8" s="5783"/>
      <c r="L8" s="5783" t="s">
        <v>
3612</v>
      </c>
      <c r="M8" s="5783"/>
      <c r="N8" s="5783" t="s">
        <v>
194</v>
      </c>
      <c r="O8" s="5783"/>
      <c r="P8" s="5783" t="s">
        <v>
23</v>
      </c>
      <c r="Q8" s="5784"/>
      <c r="R8" s="5785" t="s">
        <v>
3639</v>
      </c>
      <c r="S8" s="5786"/>
      <c r="T8" s="5783" t="s">
        <v>
3638</v>
      </c>
      <c r="U8" s="5783"/>
      <c r="V8" s="5783" t="s">
        <v>
194</v>
      </c>
      <c r="W8" s="5784"/>
    </row>
    <row r="9" spans="1:26" ht="18" customHeight="1">
      <c r="A9" s="5788"/>
      <c r="B9" s="2200" t="s">
        <v>
1</v>
      </c>
      <c r="C9" s="1688" t="s">
        <v>
2</v>
      </c>
      <c r="D9" s="2201" t="s">
        <v>
1</v>
      </c>
      <c r="E9" s="2200" t="s">
        <v>
2</v>
      </c>
      <c r="F9" s="2200" t="s">
        <v>
1</v>
      </c>
      <c r="G9" s="2200" t="s">
        <v>
2</v>
      </c>
      <c r="H9" s="2200" t="s">
        <v>
1</v>
      </c>
      <c r="I9" s="2200" t="s">
        <v>
2</v>
      </c>
      <c r="J9" s="2200" t="s">
        <v>
1</v>
      </c>
      <c r="K9" s="2200" t="s">
        <v>
2</v>
      </c>
      <c r="L9" s="2200" t="s">
        <v>
1</v>
      </c>
      <c r="M9" s="2200" t="s">
        <v>
2</v>
      </c>
      <c r="N9" s="2200" t="s">
        <v>
1</v>
      </c>
      <c r="O9" s="2200" t="s">
        <v>
2</v>
      </c>
      <c r="P9" s="2200" t="s">
        <v>
1</v>
      </c>
      <c r="Q9" s="1810" t="s">
        <v>
2</v>
      </c>
      <c r="R9" s="2200" t="s">
        <v>
1</v>
      </c>
      <c r="S9" s="2200" t="s">
        <v>
2</v>
      </c>
      <c r="T9" s="2200" t="s">
        <v>
1</v>
      </c>
      <c r="U9" s="2200" t="s">
        <v>
2</v>
      </c>
      <c r="V9" s="2200" t="s">
        <v>
1</v>
      </c>
      <c r="W9" s="1810" t="s">
        <v>
2</v>
      </c>
    </row>
    <row r="10" spans="1:26" s="2196" customFormat="1" ht="18" customHeight="1">
      <c r="A10" s="2199" t="s">
        <v>
5204</v>
      </c>
      <c r="B10" s="2198">
        <v>
150</v>
      </c>
      <c r="C10" s="1941">
        <v>
30</v>
      </c>
      <c r="D10" s="1941">
        <v>
2</v>
      </c>
      <c r="E10" s="2197" t="s">
        <v>
374</v>
      </c>
      <c r="F10" s="1941">
        <v>
22</v>
      </c>
      <c r="G10" s="1941">
        <v>
2</v>
      </c>
      <c r="H10" s="1941">
        <v>
95</v>
      </c>
      <c r="I10" s="1941">
        <v>
27</v>
      </c>
      <c r="J10" s="1941">
        <v>
2</v>
      </c>
      <c r="K10" s="2195" t="s">
        <v>
374</v>
      </c>
      <c r="L10" s="1941">
        <v>
2</v>
      </c>
      <c r="M10" s="2195" t="s">
        <v>
374</v>
      </c>
      <c r="N10" s="1941">
        <v>
27</v>
      </c>
      <c r="O10" s="1941">
        <v>
1</v>
      </c>
      <c r="P10" s="1941">
        <v>
7</v>
      </c>
      <c r="Q10" s="2195">
        <v>
2</v>
      </c>
      <c r="R10" s="1941" t="s">
        <v>
374</v>
      </c>
      <c r="S10" s="2195">
        <v>
1</v>
      </c>
      <c r="T10" s="1941">
        <v>
4</v>
      </c>
      <c r="U10" s="2195" t="s">
        <v>
374</v>
      </c>
      <c r="V10" s="1941">
        <v>
3</v>
      </c>
      <c r="W10" s="2195">
        <v>
1</v>
      </c>
    </row>
    <row r="11" spans="1:26" s="2194" customFormat="1" ht="18" customHeight="1">
      <c r="A11" s="422">
        <v>
30</v>
      </c>
      <c r="B11" s="1077">
        <v>
127</v>
      </c>
      <c r="C11" s="511">
        <v>
24</v>
      </c>
      <c r="D11" s="511">
        <v>
2</v>
      </c>
      <c r="E11" s="2195" t="s">
        <v>
374</v>
      </c>
      <c r="F11" s="511">
        <v>
34</v>
      </c>
      <c r="G11" s="2195">
        <v>
2</v>
      </c>
      <c r="H11" s="511">
        <v>
64</v>
      </c>
      <c r="I11" s="511">
        <v>
17</v>
      </c>
      <c r="J11" s="511">
        <v>
4</v>
      </c>
      <c r="K11" s="2195">
        <v>
1</v>
      </c>
      <c r="L11" s="511" t="s">
        <v>
374</v>
      </c>
      <c r="M11" s="2195" t="s">
        <v>
374</v>
      </c>
      <c r="N11" s="511">
        <v>
23</v>
      </c>
      <c r="O11" s="511">
        <v>
4</v>
      </c>
      <c r="P11" s="511">
        <v>
26</v>
      </c>
      <c r="Q11" s="2195" t="s">
        <v>
374</v>
      </c>
      <c r="R11" s="511" t="s">
        <v>
374</v>
      </c>
      <c r="S11" s="2195" t="s">
        <v>
374</v>
      </c>
      <c r="T11" s="511">
        <v>
9</v>
      </c>
      <c r="U11" s="2195" t="s">
        <v>
374</v>
      </c>
      <c r="V11" s="511">
        <v>
17</v>
      </c>
      <c r="W11" s="2195" t="s">
        <v>
374</v>
      </c>
    </row>
    <row r="12" spans="1:26" s="2194" customFormat="1" ht="18" customHeight="1">
      <c r="A12" s="422" t="s">
        <v>
473</v>
      </c>
      <c r="B12" s="511">
        <v>
129</v>
      </c>
      <c r="C12" s="511">
        <v>
17</v>
      </c>
      <c r="D12" s="511">
        <v>
4</v>
      </c>
      <c r="E12" s="2195">
        <v>
1</v>
      </c>
      <c r="F12" s="511">
        <v>
24</v>
      </c>
      <c r="G12" s="511">
        <v>
1</v>
      </c>
      <c r="H12" s="511">
        <v>
74</v>
      </c>
      <c r="I12" s="511">
        <v>
10</v>
      </c>
      <c r="J12" s="511">
        <v>
3</v>
      </c>
      <c r="K12" s="2195" t="s">
        <v>
374</v>
      </c>
      <c r="L12" s="511">
        <v>
4</v>
      </c>
      <c r="M12" s="2195" t="s">
        <v>
374</v>
      </c>
      <c r="N12" s="511">
        <v>
20</v>
      </c>
      <c r="O12" s="511">
        <v>
5</v>
      </c>
      <c r="P12" s="511">
        <v>
12</v>
      </c>
      <c r="Q12" s="511">
        <v>
2</v>
      </c>
      <c r="R12" s="2195">
        <v>
1</v>
      </c>
      <c r="S12" s="511" t="s">
        <v>
374</v>
      </c>
      <c r="T12" s="511">
        <v>
5</v>
      </c>
      <c r="U12" s="2195" t="s">
        <v>
374</v>
      </c>
      <c r="V12" s="511">
        <v>
6</v>
      </c>
      <c r="W12" s="511">
        <v>
2</v>
      </c>
    </row>
    <row r="13" spans="1:26" s="2194" customFormat="1" ht="18" customHeight="1">
      <c r="A13" s="422">
        <v>
2</v>
      </c>
      <c r="B13" s="511">
        <v>
95</v>
      </c>
      <c r="C13" s="511">
        <v>
31</v>
      </c>
      <c r="D13" s="511">
        <v>
3</v>
      </c>
      <c r="E13" s="2195" t="s">
        <v>
374</v>
      </c>
      <c r="F13" s="511">
        <v>
14</v>
      </c>
      <c r="G13" s="511" t="s">
        <v>
374</v>
      </c>
      <c r="H13" s="511">
        <v>
57</v>
      </c>
      <c r="I13" s="511">
        <v>
26</v>
      </c>
      <c r="J13" s="511">
        <v>
5</v>
      </c>
      <c r="K13" s="511" t="s">
        <v>
374</v>
      </c>
      <c r="L13" s="2195">
        <v>
2</v>
      </c>
      <c r="M13" s="2195" t="s">
        <v>
374</v>
      </c>
      <c r="N13" s="511">
        <v>
14</v>
      </c>
      <c r="O13" s="511">
        <v>
5</v>
      </c>
      <c r="P13" s="511">
        <v>
5</v>
      </c>
      <c r="Q13" s="2195">
        <v>
2</v>
      </c>
      <c r="R13" s="2195" t="s">
        <v>
374</v>
      </c>
      <c r="S13" s="2195" t="s">
        <v>
374</v>
      </c>
      <c r="T13" s="511">
        <v>
2</v>
      </c>
      <c r="U13" s="2195" t="s">
        <v>
374</v>
      </c>
      <c r="V13" s="511">
        <v>
3</v>
      </c>
      <c r="W13" s="2195">
        <v>
2</v>
      </c>
    </row>
    <row r="14" spans="1:26" s="2191" customFormat="1" ht="18" customHeight="1">
      <c r="A14" s="2193">
        <v>
3</v>
      </c>
      <c r="B14" s="550">
        <f>
IF(SUM(D14,F14,H14,J14,L14,N14)=0,"-",SUM(D14,F14,H14,J14,L14,N14))</f>
        <v>
116</v>
      </c>
      <c r="C14" s="550">
        <f>
IF(SUM(E14,G14,I14,K14,M14,O14)=0,"-",SUM(E14,G14,I14,K14,M14,O14))</f>
        <v>
29</v>
      </c>
      <c r="D14" s="550" t="s">
        <v>
10202</v>
      </c>
      <c r="E14" s="550" t="s">
        <v>
10202</v>
      </c>
      <c r="F14" s="550">
        <v>
23</v>
      </c>
      <c r="G14" s="550">
        <v>
9</v>
      </c>
      <c r="H14" s="550">
        <v>
52</v>
      </c>
      <c r="I14" s="550">
        <v>
12</v>
      </c>
      <c r="J14" s="550">
        <v>
5</v>
      </c>
      <c r="K14" s="2192">
        <v>
2</v>
      </c>
      <c r="L14" s="550">
        <v>
3</v>
      </c>
      <c r="M14" s="2192" t="s">
        <v>
10202</v>
      </c>
      <c r="N14" s="550">
        <v>
33</v>
      </c>
      <c r="O14" s="550">
        <v>
6</v>
      </c>
      <c r="P14" s="550">
        <f>
IF(SUM(R14,T14,V14)=0,"-",SUM(R14,T14,V14))</f>
        <v>
11</v>
      </c>
      <c r="Q14" s="550" t="str">
        <f>
IF(SUM(S14,U14,W14)=0,"-",SUM(S14,U14,W14))</f>
        <v>
-</v>
      </c>
      <c r="R14" s="550" t="s">
        <v>
10202</v>
      </c>
      <c r="S14" s="2192" t="s">
        <v>
10202</v>
      </c>
      <c r="T14" s="550">
        <v>
2</v>
      </c>
      <c r="U14" s="2192" t="s">
        <v>
10202</v>
      </c>
      <c r="V14" s="550">
        <v>
9</v>
      </c>
      <c r="W14" s="550" t="s">
        <v>
10202</v>
      </c>
    </row>
    <row r="15" spans="1:26" s="1670" customFormat="1" ht="15" customHeight="1">
      <c r="A15" s="2190" t="s">
        <v>
3550</v>
      </c>
      <c r="B15" s="2190"/>
      <c r="C15" s="2190"/>
      <c r="D15" s="2190"/>
      <c r="E15" s="1671"/>
    </row>
    <row r="16" spans="1:26" ht="15" customHeight="1"/>
  </sheetData>
  <mergeCells count="18">
    <mergeCell ref="A1:D1"/>
    <mergeCell ref="A2:D2"/>
    <mergeCell ref="P7:W7"/>
    <mergeCell ref="T8:U8"/>
    <mergeCell ref="A3:W3"/>
    <mergeCell ref="B8:C8"/>
    <mergeCell ref="D8:E8"/>
    <mergeCell ref="F8:G8"/>
    <mergeCell ref="H8:I8"/>
    <mergeCell ref="A5:W5"/>
    <mergeCell ref="A7:A9"/>
    <mergeCell ref="N8:O8"/>
    <mergeCell ref="B7:O7"/>
    <mergeCell ref="V8:W8"/>
    <mergeCell ref="L8:M8"/>
    <mergeCell ref="R8:S8"/>
    <mergeCell ref="P8:Q8"/>
    <mergeCell ref="J8:K8"/>
  </mergeCells>
  <phoneticPr fontId="25"/>
  <pageMargins left="0.70866141732283472" right="0.70866141732283472" top="0.74803149606299213" bottom="0.74803149606299213" header="0.31496062992125984" footer="0.31496062992125984"/>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AQ16"/>
  <sheetViews>
    <sheetView zoomScale="85" zoomScaleNormal="85" zoomScaleSheetLayoutView="100" workbookViewId="0">
      <selection activeCell="B23" sqref="B23"/>
    </sheetView>
  </sheetViews>
  <sheetFormatPr defaultColWidth="9" defaultRowHeight="14.25"/>
  <cols>
    <col min="1" max="1" width="12.625" style="1664" customWidth="1"/>
    <col min="2" max="3" width="5.125" style="1664" customWidth="1"/>
    <col min="4" max="23" width="4.125" style="1664" customWidth="1"/>
    <col min="24" max="25" width="4.625" style="1664" customWidth="1"/>
    <col min="26" max="41" width="4.125" style="1664" customWidth="1"/>
    <col min="42" max="43" width="5.125" style="1664" customWidth="1"/>
    <col min="44" max="16384" width="9" style="1664"/>
  </cols>
  <sheetData>
    <row r="1" spans="1:43"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43"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43" s="1684" customFormat="1" ht="26.1" customHeight="1">
      <c r="A3" s="5375" t="s">
        <v>
6909</v>
      </c>
      <c r="B3" s="5375"/>
      <c r="C3" s="5375"/>
      <c r="D3" s="5375"/>
      <c r="E3" s="5375"/>
      <c r="F3" s="5375"/>
      <c r="G3" s="5375"/>
      <c r="H3" s="5375"/>
      <c r="I3" s="5375"/>
      <c r="J3" s="5375"/>
      <c r="K3" s="5375"/>
      <c r="L3" s="5375"/>
      <c r="M3" s="5375"/>
      <c r="N3" s="5375"/>
      <c r="O3" s="5375"/>
      <c r="P3" s="5375"/>
      <c r="Q3" s="5375"/>
      <c r="R3" s="5375"/>
      <c r="S3" s="5375"/>
      <c r="T3" s="5375"/>
      <c r="U3" s="5375"/>
      <c r="V3" s="5375"/>
      <c r="W3" s="5375"/>
      <c r="X3" s="5375"/>
      <c r="Y3" s="5375"/>
      <c r="Z3" s="5375"/>
      <c r="AA3" s="5375"/>
      <c r="AB3" s="5375"/>
      <c r="AC3" s="5375"/>
      <c r="AD3" s="5375"/>
      <c r="AE3" s="5375"/>
      <c r="AF3" s="5375"/>
      <c r="AG3" s="5375"/>
      <c r="AH3" s="5375"/>
      <c r="AI3" s="5375"/>
      <c r="AJ3" s="5375"/>
      <c r="AK3" s="5375"/>
      <c r="AL3" s="5375"/>
      <c r="AM3" s="5375"/>
      <c r="AN3" s="5375"/>
      <c r="AO3" s="5375"/>
      <c r="AP3" s="5375"/>
      <c r="AQ3" s="5375"/>
    </row>
    <row r="4" spans="1:43" s="1670" customFormat="1" ht="15" customHeight="1"/>
    <row r="5" spans="1:43" s="1670" customFormat="1" ht="15" customHeight="1" thickBot="1">
      <c r="A5" s="1670" t="s">
        <v>
9283</v>
      </c>
      <c r="AQ5" s="119" t="s">
        <v>
5205</v>
      </c>
    </row>
    <row r="6" spans="1:43" ht="18" customHeight="1" thickTop="1">
      <c r="A6" s="5808" t="s">
        <v>
287</v>
      </c>
      <c r="B6" s="5796" t="s">
        <v>
23</v>
      </c>
      <c r="C6" s="5797"/>
      <c r="D6" s="5800" t="s">
        <v>
3660</v>
      </c>
      <c r="E6" s="5791"/>
      <c r="F6" s="5791" t="s">
        <v>
3659</v>
      </c>
      <c r="G6" s="5791"/>
      <c r="H6" s="5791" t="s">
        <v>
3658</v>
      </c>
      <c r="I6" s="5791"/>
      <c r="J6" s="5791" t="s">
        <v>
3657</v>
      </c>
      <c r="K6" s="5791"/>
      <c r="L6" s="5804" t="s">
        <v>
3656</v>
      </c>
      <c r="M6" s="5805"/>
      <c r="N6" s="5791" t="s">
        <v>
3655</v>
      </c>
      <c r="O6" s="5791"/>
      <c r="P6" s="5791" t="s">
        <v>
3654</v>
      </c>
      <c r="Q6" s="5791"/>
      <c r="R6" s="5791" t="s">
        <v>
3653</v>
      </c>
      <c r="S6" s="5791"/>
      <c r="T6" s="5791" t="s">
        <v>
3652</v>
      </c>
      <c r="U6" s="5791"/>
      <c r="V6" s="5791" t="s">
        <v>
3651</v>
      </c>
      <c r="W6" s="5791"/>
      <c r="X6" s="5791" t="s">
        <v>
3650</v>
      </c>
      <c r="Y6" s="5791"/>
      <c r="Z6" s="5791" t="s">
        <v>
3649</v>
      </c>
      <c r="AA6" s="5791"/>
      <c r="AB6" s="5793" t="s">
        <v>
3648</v>
      </c>
      <c r="AC6" s="5794"/>
      <c r="AD6" s="5794"/>
      <c r="AE6" s="5794"/>
      <c r="AF6" s="5794"/>
      <c r="AG6" s="5794"/>
      <c r="AH6" s="5794"/>
      <c r="AI6" s="5795"/>
      <c r="AJ6" s="5804" t="s">
        <v>
3647</v>
      </c>
      <c r="AK6" s="5805"/>
      <c r="AL6" s="5791" t="s">
        <v>
3646</v>
      </c>
      <c r="AM6" s="5791"/>
      <c r="AN6" s="5791" t="s">
        <v>
3645</v>
      </c>
      <c r="AO6" s="5791"/>
      <c r="AP6" s="5791" t="s">
        <v>
3644</v>
      </c>
      <c r="AQ6" s="5802"/>
    </row>
    <row r="7" spans="1:43" ht="95.1" customHeight="1">
      <c r="A7" s="5809"/>
      <c r="B7" s="5798"/>
      <c r="C7" s="5799"/>
      <c r="D7" s="5801"/>
      <c r="E7" s="5792"/>
      <c r="F7" s="5792"/>
      <c r="G7" s="5792"/>
      <c r="H7" s="5792"/>
      <c r="I7" s="5792"/>
      <c r="J7" s="5792"/>
      <c r="K7" s="5792"/>
      <c r="L7" s="5806"/>
      <c r="M7" s="5807"/>
      <c r="N7" s="5792"/>
      <c r="O7" s="5792"/>
      <c r="P7" s="5792"/>
      <c r="Q7" s="5792"/>
      <c r="R7" s="5792"/>
      <c r="S7" s="5792"/>
      <c r="T7" s="5792"/>
      <c r="U7" s="5792"/>
      <c r="V7" s="5792"/>
      <c r="W7" s="5792"/>
      <c r="X7" s="5792"/>
      <c r="Y7" s="5792"/>
      <c r="Z7" s="5792"/>
      <c r="AA7" s="5792"/>
      <c r="AB7" s="5803" t="s">
        <v>
3643</v>
      </c>
      <c r="AC7" s="5801"/>
      <c r="AD7" s="5792" t="s">
        <v>
3642</v>
      </c>
      <c r="AE7" s="5792"/>
      <c r="AF7" s="5803" t="s">
        <v>
3641</v>
      </c>
      <c r="AG7" s="5801"/>
      <c r="AH7" s="5792" t="s">
        <v>
2115</v>
      </c>
      <c r="AI7" s="5792"/>
      <c r="AJ7" s="5806"/>
      <c r="AK7" s="5807"/>
      <c r="AL7" s="5792"/>
      <c r="AM7" s="5792"/>
      <c r="AN7" s="5792"/>
      <c r="AO7" s="5792"/>
      <c r="AP7" s="5792"/>
      <c r="AQ7" s="5803"/>
    </row>
    <row r="8" spans="1:43" ht="18" customHeight="1">
      <c r="A8" s="5810"/>
      <c r="B8" s="2206" t="s">
        <v>
1</v>
      </c>
      <c r="C8" s="2208" t="s">
        <v>
2</v>
      </c>
      <c r="D8" s="2207" t="s">
        <v>
1</v>
      </c>
      <c r="E8" s="2206" t="s">
        <v>
2</v>
      </c>
      <c r="F8" s="2206" t="s">
        <v>
1</v>
      </c>
      <c r="G8" s="2206" t="s">
        <v>
2</v>
      </c>
      <c r="H8" s="2206" t="s">
        <v>
1</v>
      </c>
      <c r="I8" s="2206" t="s">
        <v>
2</v>
      </c>
      <c r="J8" s="2206" t="s">
        <v>
1</v>
      </c>
      <c r="K8" s="2206" t="s">
        <v>
2</v>
      </c>
      <c r="L8" s="2206" t="s">
        <v>
1</v>
      </c>
      <c r="M8" s="2206" t="s">
        <v>
2</v>
      </c>
      <c r="N8" s="2206" t="s">
        <v>
1</v>
      </c>
      <c r="O8" s="2206" t="s">
        <v>
2</v>
      </c>
      <c r="P8" s="2206" t="s">
        <v>
1</v>
      </c>
      <c r="Q8" s="2206" t="s">
        <v>
2</v>
      </c>
      <c r="R8" s="2206" t="s">
        <v>
1</v>
      </c>
      <c r="S8" s="2206" t="s">
        <v>
2</v>
      </c>
      <c r="T8" s="2206" t="s">
        <v>
1</v>
      </c>
      <c r="U8" s="2206" t="s">
        <v>
2</v>
      </c>
      <c r="V8" s="2206" t="s">
        <v>
1</v>
      </c>
      <c r="W8" s="2206" t="s">
        <v>
2</v>
      </c>
      <c r="X8" s="2206" t="s">
        <v>
1</v>
      </c>
      <c r="Y8" s="2206" t="s">
        <v>
2</v>
      </c>
      <c r="Z8" s="2206" t="s">
        <v>
1</v>
      </c>
      <c r="AA8" s="2206" t="s">
        <v>
2</v>
      </c>
      <c r="AB8" s="2206" t="s">
        <v>
1</v>
      </c>
      <c r="AC8" s="2206" t="s">
        <v>
2</v>
      </c>
      <c r="AD8" s="2206" t="s">
        <v>
1</v>
      </c>
      <c r="AE8" s="2206" t="s">
        <v>
2</v>
      </c>
      <c r="AF8" s="2206" t="s">
        <v>
1</v>
      </c>
      <c r="AG8" s="2206" t="s">
        <v>
2</v>
      </c>
      <c r="AH8" s="2206" t="s">
        <v>
1</v>
      </c>
      <c r="AI8" s="2206" t="s">
        <v>
2</v>
      </c>
      <c r="AJ8" s="2206" t="s">
        <v>
1</v>
      </c>
      <c r="AK8" s="2206" t="s">
        <v>
2</v>
      </c>
      <c r="AL8" s="2206" t="s">
        <v>
1</v>
      </c>
      <c r="AM8" s="2206" t="s">
        <v>
2</v>
      </c>
      <c r="AN8" s="2206" t="s">
        <v>
1</v>
      </c>
      <c r="AO8" s="2206" t="s">
        <v>
2</v>
      </c>
      <c r="AP8" s="2206" t="s">
        <v>
1</v>
      </c>
      <c r="AQ8" s="2205" t="s">
        <v>
2</v>
      </c>
    </row>
    <row r="9" spans="1:43" s="2196" customFormat="1" ht="18" customHeight="1">
      <c r="A9" s="2199" t="s">
        <v>
9469</v>
      </c>
      <c r="B9" s="1918">
        <v>
991</v>
      </c>
      <c r="C9" s="1918">
        <v>
289</v>
      </c>
      <c r="D9" s="2204" t="s">
        <v>
374</v>
      </c>
      <c r="E9" s="2204" t="s">
        <v>
374</v>
      </c>
      <c r="F9" s="1918">
        <v>
4</v>
      </c>
      <c r="G9" s="1918" t="s">
        <v>
374</v>
      </c>
      <c r="H9" s="2204" t="s">
        <v>
374</v>
      </c>
      <c r="I9" s="2204" t="s">
        <v>
374</v>
      </c>
      <c r="J9" s="2204">
        <v>
3</v>
      </c>
      <c r="K9" s="1918" t="s">
        <v>
374</v>
      </c>
      <c r="L9" s="1918">
        <v>
4</v>
      </c>
      <c r="M9" s="1918">
        <v>
3</v>
      </c>
      <c r="N9" s="1918">
        <v>
3</v>
      </c>
      <c r="O9" s="1918">
        <v>
4</v>
      </c>
      <c r="P9" s="2204" t="s">
        <v>
374</v>
      </c>
      <c r="Q9" s="2204" t="s">
        <v>
374</v>
      </c>
      <c r="R9" s="2204" t="s">
        <v>
374</v>
      </c>
      <c r="S9" s="2204" t="s">
        <v>
374</v>
      </c>
      <c r="T9" s="1918" t="s">
        <v>
374</v>
      </c>
      <c r="U9" s="2204" t="s">
        <v>
374</v>
      </c>
      <c r="V9" s="1918">
        <v>
14</v>
      </c>
      <c r="W9" s="1918">
        <v>
5</v>
      </c>
      <c r="X9" s="1918">
        <v>
112</v>
      </c>
      <c r="Y9" s="1918">
        <v>
15</v>
      </c>
      <c r="Z9" s="2204" t="s">
        <v>
374</v>
      </c>
      <c r="AA9" s="2204" t="s">
        <v>
374</v>
      </c>
      <c r="AB9" s="1918">
        <v>
9</v>
      </c>
      <c r="AC9" s="2204">
        <v>
1</v>
      </c>
      <c r="AD9" s="1918" t="s">
        <v>
374</v>
      </c>
      <c r="AE9" s="2204" t="s">
        <v>
374</v>
      </c>
      <c r="AF9" s="2204" t="s">
        <v>
374</v>
      </c>
      <c r="AG9" s="2204" t="s">
        <v>
374</v>
      </c>
      <c r="AH9" s="2204" t="s">
        <v>
374</v>
      </c>
      <c r="AI9" s="2204" t="s">
        <v>
374</v>
      </c>
      <c r="AJ9" s="2204" t="s">
        <v>
374</v>
      </c>
      <c r="AK9" s="2204" t="s">
        <v>
374</v>
      </c>
      <c r="AL9" s="1918" t="s">
        <v>
374</v>
      </c>
      <c r="AM9" s="1918">
        <v>
9</v>
      </c>
      <c r="AN9" s="2204" t="s">
        <v>
374</v>
      </c>
      <c r="AO9" s="2204" t="s">
        <v>
374</v>
      </c>
      <c r="AP9" s="1918">
        <v>
842</v>
      </c>
      <c r="AQ9" s="1918">
        <v>
252</v>
      </c>
    </row>
    <row r="10" spans="1:43" s="2194" customFormat="1" ht="18" customHeight="1">
      <c r="A10" s="422">
        <v>
30</v>
      </c>
      <c r="B10" s="582">
        <v>
906</v>
      </c>
      <c r="C10" s="582">
        <v>
325</v>
      </c>
      <c r="D10" s="582" t="s">
        <v>
374</v>
      </c>
      <c r="E10" s="2204" t="s">
        <v>
374</v>
      </c>
      <c r="F10" s="582">
        <v>
10</v>
      </c>
      <c r="G10" s="2204" t="s">
        <v>
374</v>
      </c>
      <c r="H10" s="2204" t="s">
        <v>
374</v>
      </c>
      <c r="I10" s="2204" t="s">
        <v>
374</v>
      </c>
      <c r="J10" s="582">
        <v>
2</v>
      </c>
      <c r="K10" s="582">
        <v>
2</v>
      </c>
      <c r="L10" s="582">
        <v>
2</v>
      </c>
      <c r="M10" s="2204">
        <v>
2</v>
      </c>
      <c r="N10" s="582">
        <v>
3</v>
      </c>
      <c r="O10" s="582" t="s">
        <v>
374</v>
      </c>
      <c r="P10" s="2204" t="s">
        <v>
374</v>
      </c>
      <c r="Q10" s="2204" t="s">
        <v>
374</v>
      </c>
      <c r="R10" s="2204" t="s">
        <v>
374</v>
      </c>
      <c r="S10" s="2204" t="s">
        <v>
374</v>
      </c>
      <c r="T10" s="2204" t="s">
        <v>
374</v>
      </c>
      <c r="U10" s="2204" t="s">
        <v>
374</v>
      </c>
      <c r="V10" s="582">
        <v>
2</v>
      </c>
      <c r="W10" s="582">
        <v>
6</v>
      </c>
      <c r="X10" s="582">
        <v>
146</v>
      </c>
      <c r="Y10" s="582">
        <v>
14</v>
      </c>
      <c r="Z10" s="2204" t="s">
        <v>
374</v>
      </c>
      <c r="AA10" s="2204" t="s">
        <v>
374</v>
      </c>
      <c r="AB10" s="582">
        <v>
7</v>
      </c>
      <c r="AC10" s="582">
        <v>
7</v>
      </c>
      <c r="AD10" s="2204" t="s">
        <v>
374</v>
      </c>
      <c r="AE10" s="2204" t="s">
        <v>
374</v>
      </c>
      <c r="AF10" s="2204" t="s">
        <v>
374</v>
      </c>
      <c r="AG10" s="2204" t="s">
        <v>
374</v>
      </c>
      <c r="AH10" s="2204" t="s">
        <v>
374</v>
      </c>
      <c r="AI10" s="2204" t="s">
        <v>
374</v>
      </c>
      <c r="AJ10" s="2204">
        <v>
8</v>
      </c>
      <c r="AK10" s="2204" t="s">
        <v>
374</v>
      </c>
      <c r="AL10" s="2204" t="s">
        <v>
374</v>
      </c>
      <c r="AM10" s="582">
        <v>
9</v>
      </c>
      <c r="AN10" s="2204" t="s">
        <v>
374</v>
      </c>
      <c r="AO10" s="2204" t="s">
        <v>
374</v>
      </c>
      <c r="AP10" s="582">
        <v>
726</v>
      </c>
      <c r="AQ10" s="582">
        <v>
285</v>
      </c>
    </row>
    <row r="11" spans="1:43" s="2194" customFormat="1" ht="18" customHeight="1">
      <c r="A11" s="422" t="s">
        <v>
473</v>
      </c>
      <c r="B11" s="582">
        <v>
720</v>
      </c>
      <c r="C11" s="582">
        <v>
337</v>
      </c>
      <c r="D11" s="2204" t="s">
        <v>
374</v>
      </c>
      <c r="E11" s="2204" t="s">
        <v>
374</v>
      </c>
      <c r="F11" s="582" t="s">
        <v>
374</v>
      </c>
      <c r="G11" s="2204" t="s">
        <v>
374</v>
      </c>
      <c r="H11" s="2204" t="s">
        <v>
374</v>
      </c>
      <c r="I11" s="2204" t="s">
        <v>
374</v>
      </c>
      <c r="J11" s="582">
        <v>
2</v>
      </c>
      <c r="K11" s="2204">
        <v>
1</v>
      </c>
      <c r="L11" s="582">
        <v>
2</v>
      </c>
      <c r="M11" s="582">
        <v>
1</v>
      </c>
      <c r="N11" s="582" t="s">
        <v>
374</v>
      </c>
      <c r="O11" s="582" t="s">
        <v>
374</v>
      </c>
      <c r="P11" s="2204" t="s">
        <v>
374</v>
      </c>
      <c r="Q11" s="2204" t="s">
        <v>
374</v>
      </c>
      <c r="R11" s="2204" t="s">
        <v>
374</v>
      </c>
      <c r="S11" s="2204" t="s">
        <v>
374</v>
      </c>
      <c r="T11" s="2204">
        <v>
1</v>
      </c>
      <c r="U11" s="2204" t="s">
        <v>
374</v>
      </c>
      <c r="V11" s="582">
        <v>
7</v>
      </c>
      <c r="W11" s="582">
        <v>
7</v>
      </c>
      <c r="X11" s="582">
        <v>
107</v>
      </c>
      <c r="Y11" s="582">
        <v>
4</v>
      </c>
      <c r="Z11" s="2204" t="s">
        <v>
374</v>
      </c>
      <c r="AA11" s="2204" t="s">
        <v>
374</v>
      </c>
      <c r="AB11" s="582">
        <v>
23</v>
      </c>
      <c r="AC11" s="582">
        <v>
10</v>
      </c>
      <c r="AD11" s="2204" t="s">
        <v>
374</v>
      </c>
      <c r="AE11" s="2204" t="s">
        <v>
374</v>
      </c>
      <c r="AF11" s="2204" t="s">
        <v>
374</v>
      </c>
      <c r="AG11" s="2204" t="s">
        <v>
374</v>
      </c>
      <c r="AH11" s="2204" t="s">
        <v>
374</v>
      </c>
      <c r="AI11" s="2204" t="s">
        <v>
374</v>
      </c>
      <c r="AJ11" s="2204">
        <v>
2</v>
      </c>
      <c r="AK11" s="2204" t="s">
        <v>
374</v>
      </c>
      <c r="AL11" s="2204" t="s">
        <v>
374</v>
      </c>
      <c r="AM11" s="582">
        <v>
7</v>
      </c>
      <c r="AN11" s="2204" t="s">
        <v>
374</v>
      </c>
      <c r="AO11" s="2204" t="s">
        <v>
374</v>
      </c>
      <c r="AP11" s="582">
        <v>
576</v>
      </c>
      <c r="AQ11" s="582">
        <v>
307</v>
      </c>
    </row>
    <row r="12" spans="1:43" s="2194" customFormat="1" ht="18" customHeight="1">
      <c r="A12" s="422">
        <v>
2</v>
      </c>
      <c r="B12" s="582">
        <v>
900</v>
      </c>
      <c r="C12" s="582">
        <v>
320</v>
      </c>
      <c r="D12" s="2204" t="s">
        <v>
374</v>
      </c>
      <c r="E12" s="2204" t="s">
        <v>
374</v>
      </c>
      <c r="F12" s="582">
        <v>
10</v>
      </c>
      <c r="G12" s="2204" t="s">
        <v>
374</v>
      </c>
      <c r="H12" s="2204" t="s">
        <v>
374</v>
      </c>
      <c r="I12" s="2204" t="s">
        <v>
374</v>
      </c>
      <c r="J12" s="582">
        <v>
3</v>
      </c>
      <c r="K12" s="582" t="s">
        <v>
374</v>
      </c>
      <c r="L12" s="582">
        <v>
2</v>
      </c>
      <c r="M12" s="582" t="s">
        <v>
374</v>
      </c>
      <c r="N12" s="582">
        <v>
1</v>
      </c>
      <c r="O12" s="2204">
        <v>
1</v>
      </c>
      <c r="P12" s="2204" t="s">
        <v>
374</v>
      </c>
      <c r="Q12" s="2204" t="s">
        <v>
374</v>
      </c>
      <c r="R12" s="2204" t="s">
        <v>
374</v>
      </c>
      <c r="S12" s="2204" t="s">
        <v>
374</v>
      </c>
      <c r="T12" s="2204" t="s">
        <v>
374</v>
      </c>
      <c r="U12" s="2204" t="s">
        <v>
374</v>
      </c>
      <c r="V12" s="582">
        <v>
19</v>
      </c>
      <c r="W12" s="582">
        <v>
11</v>
      </c>
      <c r="X12" s="582">
        <v>
181</v>
      </c>
      <c r="Y12" s="582">
        <v>
31</v>
      </c>
      <c r="Z12" s="2204" t="s">
        <v>
374</v>
      </c>
      <c r="AA12" s="2204" t="s">
        <v>
374</v>
      </c>
      <c r="AB12" s="582">
        <v>
10</v>
      </c>
      <c r="AC12" s="582">
        <v>
6</v>
      </c>
      <c r="AD12" s="2204" t="s">
        <v>
374</v>
      </c>
      <c r="AE12" s="2204" t="s">
        <v>
374</v>
      </c>
      <c r="AF12" s="2204" t="s">
        <v>
374</v>
      </c>
      <c r="AG12" s="2204" t="s">
        <v>
374</v>
      </c>
      <c r="AH12" s="2204" t="s">
        <v>
374</v>
      </c>
      <c r="AI12" s="2204" t="s">
        <v>
374</v>
      </c>
      <c r="AJ12" s="582" t="s">
        <v>
374</v>
      </c>
      <c r="AK12" s="2204" t="s">
        <v>
374</v>
      </c>
      <c r="AL12" s="2204" t="s">
        <v>
374</v>
      </c>
      <c r="AM12" s="582" t="s">
        <v>
374</v>
      </c>
      <c r="AN12" s="2204" t="s">
        <v>
374</v>
      </c>
      <c r="AO12" s="2204" t="s">
        <v>
374</v>
      </c>
      <c r="AP12" s="582">
        <v>
674</v>
      </c>
      <c r="AQ12" s="582">
        <v>
271</v>
      </c>
    </row>
    <row r="13" spans="1:43" s="2202" customFormat="1" ht="18" customHeight="1">
      <c r="A13" s="2193">
        <v>
3</v>
      </c>
      <c r="B13" s="1700">
        <f>
SUM(D13,F13,H13,J13,L13,N13,P13,R13,T13,V13,X13,Z13,AB13,AD13,AF13,AH13,AJ13,AL13,AN13,AP13)</f>
        <v>
623</v>
      </c>
      <c r="C13" s="311">
        <f>
SUM(E13,G13,I13,K13,M13,O13,Q13,S13,U13,W13,Y13,AA13,AC13,AE13,AG13,AI13,AK13,AM13,AO13,AQ13)</f>
        <v>
310</v>
      </c>
      <c r="D13" s="2203">
        <v>
1</v>
      </c>
      <c r="E13" s="2203" t="s">
        <v>
10202</v>
      </c>
      <c r="F13" s="2203">
        <v>
5</v>
      </c>
      <c r="G13" s="2203" t="s">
        <v>
10202</v>
      </c>
      <c r="H13" s="2203" t="s">
        <v>
10202</v>
      </c>
      <c r="I13" s="2203" t="s">
        <v>
10202</v>
      </c>
      <c r="J13" s="311">
        <v>
1</v>
      </c>
      <c r="K13" s="311" t="s">
        <v>
10202</v>
      </c>
      <c r="L13" s="311">
        <v>
3</v>
      </c>
      <c r="M13" s="311" t="s">
        <v>
10202</v>
      </c>
      <c r="N13" s="2203">
        <v>
3</v>
      </c>
      <c r="O13" s="2203">
        <v>
1</v>
      </c>
      <c r="P13" s="2203" t="s">
        <v>
10202</v>
      </c>
      <c r="Q13" s="2203" t="s">
        <v>
10202</v>
      </c>
      <c r="R13" s="2203" t="s">
        <v>
10202</v>
      </c>
      <c r="S13" s="2203" t="s">
        <v>
10202</v>
      </c>
      <c r="T13" s="311" t="s">
        <v>
10202</v>
      </c>
      <c r="U13" s="2203" t="s">
        <v>
10202</v>
      </c>
      <c r="V13" s="311">
        <v>
13</v>
      </c>
      <c r="W13" s="311">
        <v>
7</v>
      </c>
      <c r="X13" s="311">
        <v>
70</v>
      </c>
      <c r="Y13" s="311">
        <v>
18</v>
      </c>
      <c r="Z13" s="2203" t="s">
        <v>
10202</v>
      </c>
      <c r="AA13" s="2203" t="s">
        <v>
10202</v>
      </c>
      <c r="AB13" s="311">
        <v>
12</v>
      </c>
      <c r="AC13" s="311">
        <v>
11</v>
      </c>
      <c r="AD13" s="2203" t="s">
        <v>
10202</v>
      </c>
      <c r="AE13" s="2203" t="s">
        <v>
10202</v>
      </c>
      <c r="AF13" s="2203" t="s">
        <v>
10202</v>
      </c>
      <c r="AG13" s="2203" t="s">
        <v>
10202</v>
      </c>
      <c r="AH13" s="2203" t="s">
        <v>
10202</v>
      </c>
      <c r="AI13" s="2203" t="s">
        <v>
10202</v>
      </c>
      <c r="AJ13" s="311" t="s">
        <v>
10202</v>
      </c>
      <c r="AK13" s="2203" t="s">
        <v>
10202</v>
      </c>
      <c r="AL13" s="2203" t="s">
        <v>
10202</v>
      </c>
      <c r="AM13" s="311" t="s">
        <v>
10202</v>
      </c>
      <c r="AN13" s="2203" t="s">
        <v>
10202</v>
      </c>
      <c r="AO13" s="2203" t="s">
        <v>
10202</v>
      </c>
      <c r="AP13" s="311">
        <v>
515</v>
      </c>
      <c r="AQ13" s="311">
        <v>
273</v>
      </c>
    </row>
    <row r="14" spans="1:43" s="1670" customFormat="1" ht="15" customHeight="1">
      <c r="A14" s="2190" t="s">
        <v>
3550</v>
      </c>
      <c r="B14" s="1671"/>
      <c r="C14" s="1671"/>
      <c r="D14" s="1671"/>
      <c r="E14" s="1671"/>
    </row>
    <row r="15" spans="1:43" ht="15" customHeight="1">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c r="W15" s="1665"/>
      <c r="X15" s="1665"/>
    </row>
    <row r="16" spans="1:43" ht="15" customHeight="1"/>
  </sheetData>
  <mergeCells count="26">
    <mergeCell ref="A1:D1"/>
    <mergeCell ref="A2:D2"/>
    <mergeCell ref="A3:AQ3"/>
    <mergeCell ref="AP6:AQ7"/>
    <mergeCell ref="AJ6:AK7"/>
    <mergeCell ref="J6:K7"/>
    <mergeCell ref="A6:A8"/>
    <mergeCell ref="L6:M7"/>
    <mergeCell ref="AN6:AO7"/>
    <mergeCell ref="AF7:AG7"/>
    <mergeCell ref="AL6:AM7"/>
    <mergeCell ref="AH7:AI7"/>
    <mergeCell ref="AD7:AE7"/>
    <mergeCell ref="AB7:AC7"/>
    <mergeCell ref="F6:G7"/>
    <mergeCell ref="N6:O7"/>
    <mergeCell ref="Z6:AA7"/>
    <mergeCell ref="AB6:AI6"/>
    <mergeCell ref="B6:C7"/>
    <mergeCell ref="D6:E7"/>
    <mergeCell ref="R6:S7"/>
    <mergeCell ref="P6:Q7"/>
    <mergeCell ref="X6:Y7"/>
    <mergeCell ref="V6:W7"/>
    <mergeCell ref="T6:U7"/>
    <mergeCell ref="H6:I7"/>
  </mergeCells>
  <phoneticPr fontId="25"/>
  <pageMargins left="0.70866141732283472" right="0.70866141732283472" top="0.74803149606299213" bottom="0.74803149606299213" header="0.31496062992125984" footer="0.31496062992125984"/>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Z13"/>
  <sheetViews>
    <sheetView zoomScaleNormal="100" zoomScaleSheetLayoutView="100" workbookViewId="0">
      <selection activeCell="B23" sqref="B23"/>
    </sheetView>
  </sheetViews>
  <sheetFormatPr defaultColWidth="9" defaultRowHeight="14.25"/>
  <cols>
    <col min="1" max="1" width="10.625" style="1194" customWidth="1"/>
    <col min="2" max="16" width="7.625" style="1194" customWidth="1"/>
    <col min="17" max="18" width="9" style="1194"/>
    <col min="19" max="21" width="5.5" style="1194" customWidth="1"/>
    <col min="22" max="22" width="16.375" style="1194" customWidth="1"/>
    <col min="23" max="34" width="5" style="1194" customWidth="1"/>
    <col min="35" max="35" width="9" style="1194"/>
    <col min="36" max="47" width="5" style="1194" customWidth="1"/>
    <col min="48" max="16384" width="9" style="119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211" customFormat="1" ht="26.1" customHeight="1">
      <c r="A3" s="5135" t="s">
        <v>
6908</v>
      </c>
      <c r="B3" s="5135"/>
      <c r="C3" s="5135"/>
      <c r="D3" s="5135"/>
      <c r="E3" s="5135"/>
      <c r="F3" s="5135"/>
      <c r="G3" s="5135"/>
      <c r="H3" s="5135"/>
      <c r="I3" s="5135"/>
      <c r="J3" s="5135"/>
      <c r="K3" s="5135"/>
      <c r="L3" s="5135"/>
      <c r="M3" s="5135"/>
      <c r="N3" s="5135"/>
      <c r="O3" s="5135"/>
      <c r="P3" s="5135"/>
    </row>
    <row r="4" spans="1:26" s="1193" customFormat="1" ht="15" customHeight="1"/>
    <row r="5" spans="1:26" s="1193" customFormat="1" ht="15" customHeight="1" thickBot="1">
      <c r="A5" s="1193" t="s">
        <v>
9284</v>
      </c>
      <c r="P5" s="119" t="s">
        <v>
5205</v>
      </c>
    </row>
    <row r="6" spans="1:26" ht="30" customHeight="1" thickTop="1">
      <c r="A6" s="2215" t="s">
        <v>
287</v>
      </c>
      <c r="B6" s="1542" t="s">
        <v>
23</v>
      </c>
      <c r="C6" s="2214" t="s">
        <v>
3675</v>
      </c>
      <c r="D6" s="1541" t="s">
        <v>
3674</v>
      </c>
      <c r="E6" s="3118" t="s">
        <v>
3673</v>
      </c>
      <c r="F6" s="3118" t="s">
        <v>
3672</v>
      </c>
      <c r="G6" s="1541" t="s">
        <v>
3671</v>
      </c>
      <c r="H6" s="3118" t="s">
        <v>
3670</v>
      </c>
      <c r="I6" s="3118" t="s">
        <v>
3669</v>
      </c>
      <c r="J6" s="3118" t="s">
        <v>
3668</v>
      </c>
      <c r="K6" s="1541" t="s">
        <v>
3667</v>
      </c>
      <c r="L6" s="1541" t="s">
        <v>
3666</v>
      </c>
      <c r="M6" s="3118" t="s">
        <v>
3665</v>
      </c>
      <c r="N6" s="3119" t="s">
        <v>
3664</v>
      </c>
      <c r="O6" s="3118" t="s">
        <v>
3663</v>
      </c>
      <c r="P6" s="1542" t="s">
        <v>
194</v>
      </c>
    </row>
    <row r="7" spans="1:26" ht="18" customHeight="1">
      <c r="A7" s="1205" t="s">
        <v>
10275</v>
      </c>
      <c r="B7" s="423">
        <v>
27855</v>
      </c>
      <c r="C7" s="419">
        <v>
1818</v>
      </c>
      <c r="D7" s="419">
        <v>
106</v>
      </c>
      <c r="E7" s="419">
        <v>
190</v>
      </c>
      <c r="F7" s="419" t="s">
        <v>
374</v>
      </c>
      <c r="G7" s="419">
        <v>
79</v>
      </c>
      <c r="H7" s="419">
        <v>
130</v>
      </c>
      <c r="I7" s="419">
        <v>
4824</v>
      </c>
      <c r="J7" s="419">
        <v>
171</v>
      </c>
      <c r="K7" s="419">
        <v>
225</v>
      </c>
      <c r="L7" s="419">
        <v>
18173</v>
      </c>
      <c r="M7" s="419">
        <v>
1895</v>
      </c>
      <c r="N7" s="419">
        <v>
11</v>
      </c>
      <c r="O7" s="419" t="s">
        <v>
374</v>
      </c>
      <c r="P7" s="419">
        <v>
233</v>
      </c>
      <c r="Q7" s="2213"/>
      <c r="R7" s="2213"/>
      <c r="S7" s="2213"/>
      <c r="T7" s="2213"/>
      <c r="U7" s="2213"/>
      <c r="V7" s="2213"/>
      <c r="W7" s="2213"/>
      <c r="X7" s="2213"/>
    </row>
    <row r="8" spans="1:26" s="2213" customFormat="1" ht="18" customHeight="1">
      <c r="A8" s="1205" t="s">
        <v>
367</v>
      </c>
      <c r="B8" s="423">
        <v>
29455</v>
      </c>
      <c r="C8" s="419">
        <v>
1801</v>
      </c>
      <c r="D8" s="419">
        <v>
120</v>
      </c>
      <c r="E8" s="419">
        <v>
158</v>
      </c>
      <c r="F8" s="419" t="s">
        <v>
374</v>
      </c>
      <c r="G8" s="419">
        <v>
67</v>
      </c>
      <c r="H8" s="419">
        <v>
146</v>
      </c>
      <c r="I8" s="419">
        <v>
5159</v>
      </c>
      <c r="J8" s="419">
        <v>
205</v>
      </c>
      <c r="K8" s="419">
        <v>
236</v>
      </c>
      <c r="L8" s="419">
        <v>
19231</v>
      </c>
      <c r="M8" s="419">
        <v>
2096</v>
      </c>
      <c r="N8" s="419">
        <v>
9</v>
      </c>
      <c r="O8" s="419" t="s">
        <v>
374</v>
      </c>
      <c r="P8" s="419">
        <v>
227</v>
      </c>
    </row>
    <row r="9" spans="1:26" ht="18" customHeight="1">
      <c r="A9" s="1205" t="s">
        <v>
473</v>
      </c>
      <c r="B9" s="423">
        <v>
30121</v>
      </c>
      <c r="C9" s="419">
        <v>
1719</v>
      </c>
      <c r="D9" s="419">
        <v>
127</v>
      </c>
      <c r="E9" s="419">
        <v>
156</v>
      </c>
      <c r="F9" s="419">
        <v>
2</v>
      </c>
      <c r="G9" s="419">
        <v>
61</v>
      </c>
      <c r="H9" s="419">
        <v>
139</v>
      </c>
      <c r="I9" s="419">
        <v>
5267</v>
      </c>
      <c r="J9" s="419">
        <v>
193</v>
      </c>
      <c r="K9" s="419">
        <v>
230</v>
      </c>
      <c r="L9" s="419">
        <v>
19525</v>
      </c>
      <c r="M9" s="419">
        <v>
2461</v>
      </c>
      <c r="N9" s="419">
        <v>
11</v>
      </c>
      <c r="O9" s="419" t="s">
        <v>
374</v>
      </c>
      <c r="P9" s="419">
        <v>
230</v>
      </c>
      <c r="Q9" s="2213"/>
      <c r="R9" s="2213"/>
      <c r="S9" s="2213"/>
      <c r="T9" s="2213"/>
      <c r="U9" s="2213"/>
      <c r="V9" s="2213"/>
      <c r="W9" s="2213"/>
      <c r="X9" s="2213"/>
    </row>
    <row r="10" spans="1:26" s="2213" customFormat="1" ht="18" customHeight="1">
      <c r="A10" s="1205" t="s">
        <v>
369</v>
      </c>
      <c r="B10" s="423">
        <v>
26280</v>
      </c>
      <c r="C10" s="419">
        <v>
1353</v>
      </c>
      <c r="D10" s="419">
        <v>
101</v>
      </c>
      <c r="E10" s="419">
        <v>
90</v>
      </c>
      <c r="F10" s="419" t="s">
        <v>
374</v>
      </c>
      <c r="G10" s="419">
        <v>
50</v>
      </c>
      <c r="H10" s="419">
        <v>
103</v>
      </c>
      <c r="I10" s="419">
        <v>
4733</v>
      </c>
      <c r="J10" s="419">
        <v>
179</v>
      </c>
      <c r="K10" s="419">
        <v>
191</v>
      </c>
      <c r="L10" s="419">
        <v>
17420</v>
      </c>
      <c r="M10" s="419">
        <v>
1766</v>
      </c>
      <c r="N10" s="419">
        <v>
6</v>
      </c>
      <c r="O10" s="419" t="s">
        <v>
374</v>
      </c>
      <c r="P10" s="419">
        <v>
288</v>
      </c>
    </row>
    <row r="11" spans="1:26" s="2209" customFormat="1" ht="18" customHeight="1">
      <c r="A11" s="2212" t="s">
        <v>
1804</v>
      </c>
      <c r="B11" s="2211">
        <f>
SUM(C11:P11)</f>
        <v>
26852</v>
      </c>
      <c r="C11" s="413">
        <v>
1464</v>
      </c>
      <c r="D11" s="413">
        <v>
95</v>
      </c>
      <c r="E11" s="413">
        <v>
99</v>
      </c>
      <c r="F11" s="413" t="s">
        <v>
378</v>
      </c>
      <c r="G11" s="413">
        <v>
33</v>
      </c>
      <c r="H11" s="413">
        <v>
128</v>
      </c>
      <c r="I11" s="413">
        <v>
4568</v>
      </c>
      <c r="J11" s="413">
        <v>
210</v>
      </c>
      <c r="K11" s="413">
        <v>
158</v>
      </c>
      <c r="L11" s="413">
        <v>
17950</v>
      </c>
      <c r="M11" s="413">
        <v>
1815</v>
      </c>
      <c r="N11" s="413">
        <v>
11</v>
      </c>
      <c r="O11" s="413">
        <v>
1</v>
      </c>
      <c r="P11" s="413">
        <v>
320</v>
      </c>
      <c r="Q11" s="2210"/>
      <c r="R11" s="2210"/>
      <c r="S11" s="2210"/>
      <c r="T11" s="2210"/>
      <c r="U11" s="2210"/>
      <c r="V11" s="2210"/>
      <c r="W11" s="2210"/>
      <c r="X11" s="2210"/>
    </row>
    <row r="12" spans="1:26" s="1193" customFormat="1" ht="15" customHeight="1">
      <c r="A12" s="1212" t="s">
        <v>
3662</v>
      </c>
      <c r="B12" s="1212"/>
      <c r="C12" s="1212"/>
      <c r="D12" s="1212"/>
      <c r="F12" s="1262"/>
      <c r="I12" s="1262"/>
      <c r="K12" s="1262"/>
      <c r="L12" s="1262"/>
      <c r="M12" s="1262"/>
      <c r="N12" s="1262"/>
      <c r="O12" s="1262"/>
      <c r="P12" s="1262"/>
    </row>
    <row r="13" spans="1:26" s="1193" customFormat="1" ht="15" customHeight="1">
      <c r="A13" s="1262" t="s">
        <v>
3661</v>
      </c>
      <c r="B13" s="1262"/>
      <c r="C13" s="1262"/>
      <c r="D13" s="1262"/>
      <c r="F13" s="1262"/>
      <c r="I13" s="1262"/>
      <c r="K13" s="1262"/>
      <c r="L13" s="1262"/>
      <c r="M13" s="1262"/>
      <c r="N13" s="1262"/>
      <c r="O13" s="1262"/>
      <c r="P13" s="1262"/>
    </row>
  </sheetData>
  <mergeCells count="3">
    <mergeCell ref="A3:P3"/>
    <mergeCell ref="A1:D1"/>
    <mergeCell ref="A2:D2"/>
  </mergeCells>
  <phoneticPr fontId="25"/>
  <pageMargins left="0.70866141732283472" right="0.70866141732283472" top="0.74803149606299213" bottom="0.74803149606299213" header="0.31496062992125984" footer="0.3149606299212598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AP34"/>
  <sheetViews>
    <sheetView topLeftCell="A5" zoomScaleNormal="100" zoomScaleSheetLayoutView="100" workbookViewId="0">
      <selection activeCell="K21" sqref="K21"/>
    </sheetView>
  </sheetViews>
  <sheetFormatPr defaultColWidth="9" defaultRowHeight="14.25"/>
  <cols>
    <col min="1" max="1" width="30.625" style="24" customWidth="1"/>
    <col min="2" max="14" width="6.625" style="24" customWidth="1"/>
    <col min="15" max="15" width="9.625" style="24" customWidth="1"/>
    <col min="16" max="16" width="9" style="24"/>
    <col min="17" max="17" width="30.625" style="24" customWidth="1"/>
    <col min="18" max="29" width="5" style="24" customWidth="1"/>
    <col min="30" max="30" width="3.625" style="24" customWidth="1"/>
    <col min="31" max="42" width="5" style="24" customWidth="1"/>
    <col min="43" max="16384" width="9" style="24"/>
  </cols>
  <sheetData>
    <row r="1" spans="1:42"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42"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42" s="1547" customFormat="1" ht="26.1" customHeight="1">
      <c r="A3" s="5540" t="s">
        <v>
6907</v>
      </c>
      <c r="B3" s="5540"/>
      <c r="C3" s="5540"/>
      <c r="D3" s="5540"/>
      <c r="E3" s="5540"/>
      <c r="F3" s="5540"/>
      <c r="G3" s="5540"/>
      <c r="H3" s="5540"/>
      <c r="I3" s="5540"/>
      <c r="J3" s="5540"/>
      <c r="K3" s="5540"/>
      <c r="L3" s="5540"/>
      <c r="M3" s="5540"/>
      <c r="N3" s="5540"/>
      <c r="O3" s="5540"/>
    </row>
    <row r="4" spans="1:42" s="83" customFormat="1" ht="15" customHeight="1"/>
    <row r="5" spans="1:42" s="83" customFormat="1" ht="15" customHeight="1" thickBot="1">
      <c r="A5" s="83" t="s">
        <v>
9284</v>
      </c>
      <c r="O5" s="119"/>
    </row>
    <row r="6" spans="1:42" ht="18" customHeight="1" thickTop="1">
      <c r="A6" s="1501" t="s">
        <v>
3712</v>
      </c>
      <c r="B6" s="2228" t="s">
        <v>
23</v>
      </c>
      <c r="C6" s="2175" t="s">
        <v>
3708</v>
      </c>
      <c r="D6" s="2220" t="s">
        <v>
3707</v>
      </c>
      <c r="E6" s="2220" t="s">
        <v>
3706</v>
      </c>
      <c r="F6" s="2220" t="s">
        <v>
3705</v>
      </c>
      <c r="G6" s="2220" t="s">
        <v>
3704</v>
      </c>
      <c r="H6" s="2220" t="s">
        <v>
3703</v>
      </c>
      <c r="I6" s="2220" t="s">
        <v>
3702</v>
      </c>
      <c r="J6" s="2220" t="s">
        <v>
3701</v>
      </c>
      <c r="K6" s="2220" t="s">
        <v>
3700</v>
      </c>
      <c r="L6" s="2220" t="s">
        <v>
3699</v>
      </c>
      <c r="M6" s="2220" t="s">
        <v>
3698</v>
      </c>
      <c r="N6" s="2220" t="s">
        <v>
2074</v>
      </c>
      <c r="O6" s="2227" t="s">
        <v>
3711</v>
      </c>
      <c r="Q6" s="2226"/>
    </row>
    <row r="7" spans="1:42" ht="18" customHeight="1">
      <c r="A7" s="2225" t="s">
        <v>
5204</v>
      </c>
      <c r="B7" s="2224">
        <v>
134</v>
      </c>
      <c r="C7" s="2223">
        <v>
18</v>
      </c>
      <c r="D7" s="2223">
        <v>
11</v>
      </c>
      <c r="E7" s="2223">
        <v>
15</v>
      </c>
      <c r="F7" s="2223">
        <v>
10</v>
      </c>
      <c r="G7" s="2223">
        <v>
9</v>
      </c>
      <c r="H7" s="2223">
        <v>
9</v>
      </c>
      <c r="I7" s="2223">
        <v>
12</v>
      </c>
      <c r="J7" s="2223">
        <v>
6</v>
      </c>
      <c r="K7" s="2223">
        <v>
4</v>
      </c>
      <c r="L7" s="2223">
        <v>
8</v>
      </c>
      <c r="M7" s="2223">
        <v>
12</v>
      </c>
      <c r="N7" s="2223">
        <v>
20</v>
      </c>
      <c r="O7" s="2222">
        <v>
100</v>
      </c>
    </row>
    <row r="8" spans="1:42" s="363" customFormat="1" ht="18" customHeight="1">
      <c r="A8" s="2187" t="s">
        <v>
367</v>
      </c>
      <c r="B8" s="1687">
        <v>
129</v>
      </c>
      <c r="C8" s="537">
        <v>
9</v>
      </c>
      <c r="D8" s="537">
        <v>
13</v>
      </c>
      <c r="E8" s="537">
        <v>
7</v>
      </c>
      <c r="F8" s="537">
        <v>
9</v>
      </c>
      <c r="G8" s="537">
        <v>
10</v>
      </c>
      <c r="H8" s="537">
        <v>
6</v>
      </c>
      <c r="I8" s="537">
        <v>
8</v>
      </c>
      <c r="J8" s="537">
        <v>
13</v>
      </c>
      <c r="K8" s="537">
        <v>
10</v>
      </c>
      <c r="L8" s="537">
        <v>
14</v>
      </c>
      <c r="M8" s="537">
        <v>
12</v>
      </c>
      <c r="N8" s="537">
        <v>
18</v>
      </c>
      <c r="O8" s="510">
        <v>
100</v>
      </c>
      <c r="Q8" s="363" t="s">
        <v>
9026</v>
      </c>
      <c r="R8" s="24"/>
      <c r="AE8" s="24"/>
    </row>
    <row r="9" spans="1:42" ht="18" customHeight="1">
      <c r="A9" s="2187" t="s">
        <v>
3587</v>
      </c>
      <c r="B9" s="1687">
        <v>
122</v>
      </c>
      <c r="C9" s="537">
        <v>
13</v>
      </c>
      <c r="D9" s="537">
        <v>
8</v>
      </c>
      <c r="E9" s="537">
        <v>
16</v>
      </c>
      <c r="F9" s="537">
        <v>
14</v>
      </c>
      <c r="G9" s="537">
        <v>
11</v>
      </c>
      <c r="H9" s="537">
        <v>
6</v>
      </c>
      <c r="I9" s="537">
        <v>
5</v>
      </c>
      <c r="J9" s="537">
        <v>
9</v>
      </c>
      <c r="K9" s="537">
        <v>
9</v>
      </c>
      <c r="L9" s="537">
        <v>
3</v>
      </c>
      <c r="M9" s="537">
        <v>
15</v>
      </c>
      <c r="N9" s="537">
        <v>
13</v>
      </c>
      <c r="O9" s="510">
        <v>
100</v>
      </c>
    </row>
    <row r="10" spans="1:42" s="363" customFormat="1" ht="18" customHeight="1" thickBot="1">
      <c r="A10" s="2187" t="s">
        <v>
1827</v>
      </c>
      <c r="B10" s="1687">
        <v>
117</v>
      </c>
      <c r="C10" s="537">
        <v>
12</v>
      </c>
      <c r="D10" s="537">
        <v>
21</v>
      </c>
      <c r="E10" s="537">
        <v>
10</v>
      </c>
      <c r="F10" s="537">
        <v>
12</v>
      </c>
      <c r="G10" s="537">
        <v>
7</v>
      </c>
      <c r="H10" s="537">
        <v>
10</v>
      </c>
      <c r="I10" s="537">
        <v>
9</v>
      </c>
      <c r="J10" s="537">
        <v>
12</v>
      </c>
      <c r="K10" s="537">
        <v>
4</v>
      </c>
      <c r="L10" s="537">
        <v>
8</v>
      </c>
      <c r="M10" s="537">
        <v>
4</v>
      </c>
      <c r="N10" s="537">
        <v>
8</v>
      </c>
      <c r="O10" s="510">
        <v>
100</v>
      </c>
      <c r="R10" s="24" t="s">
        <v>
3710</v>
      </c>
      <c r="AE10" s="24" t="s">
        <v>
3709</v>
      </c>
    </row>
    <row r="11" spans="1:42" ht="18" customHeight="1" thickTop="1">
      <c r="A11" s="2221" t="s">
        <v>
1804</v>
      </c>
      <c r="B11" s="2164">
        <f t="shared" ref="B11:N11" si="0">
IF(SUM(B12:B33)=0,"-",SUM(B12:B33))</f>
        <v>
108</v>
      </c>
      <c r="C11" s="1580">
        <f t="shared" si="0"/>
        <v>
11</v>
      </c>
      <c r="D11" s="1580">
        <f t="shared" si="0"/>
        <v>
7</v>
      </c>
      <c r="E11" s="1580">
        <f t="shared" si="0"/>
        <v>
9</v>
      </c>
      <c r="F11" s="1580">
        <f t="shared" si="0"/>
        <v>
15</v>
      </c>
      <c r="G11" s="1580">
        <f t="shared" si="0"/>
        <v>
9</v>
      </c>
      <c r="H11" s="1580">
        <f t="shared" si="0"/>
        <v>
8</v>
      </c>
      <c r="I11" s="1580">
        <f t="shared" si="0"/>
        <v>
5</v>
      </c>
      <c r="J11" s="1580">
        <f t="shared" si="0"/>
        <v>
6</v>
      </c>
      <c r="K11" s="1580">
        <f t="shared" si="0"/>
        <v>
3</v>
      </c>
      <c r="L11" s="1580">
        <f t="shared" si="0"/>
        <v>
12</v>
      </c>
      <c r="M11" s="1580">
        <f t="shared" si="0"/>
        <v>
9</v>
      </c>
      <c r="N11" s="1580">
        <f t="shared" si="0"/>
        <v>
14</v>
      </c>
      <c r="O11" s="513">
        <v>
100</v>
      </c>
      <c r="R11" s="2220" t="s">
        <v>
3708</v>
      </c>
      <c r="S11" s="2220" t="s">
        <v>
3707</v>
      </c>
      <c r="T11" s="2220" t="s">
        <v>
3706</v>
      </c>
      <c r="U11" s="2220" t="s">
        <v>
3705</v>
      </c>
      <c r="V11" s="2220" t="s">
        <v>
3704</v>
      </c>
      <c r="W11" s="2220" t="s">
        <v>
3703</v>
      </c>
      <c r="X11" s="2220" t="s">
        <v>
3702</v>
      </c>
      <c r="Y11" s="2220" t="s">
        <v>
3701</v>
      </c>
      <c r="Z11" s="2220" t="s">
        <v>
3700</v>
      </c>
      <c r="AA11" s="2220" t="s">
        <v>
3699</v>
      </c>
      <c r="AB11" s="2220" t="s">
        <v>
3698</v>
      </c>
      <c r="AC11" s="2220" t="s">
        <v>
2074</v>
      </c>
      <c r="AD11" s="25"/>
      <c r="AE11" s="2220" t="s">
        <v>
3708</v>
      </c>
      <c r="AF11" s="2220" t="s">
        <v>
3707</v>
      </c>
      <c r="AG11" s="2220" t="s">
        <v>
3706</v>
      </c>
      <c r="AH11" s="2220" t="s">
        <v>
3705</v>
      </c>
      <c r="AI11" s="2220" t="s">
        <v>
3704</v>
      </c>
      <c r="AJ11" s="2220" t="s">
        <v>
3703</v>
      </c>
      <c r="AK11" s="2220" t="s">
        <v>
3702</v>
      </c>
      <c r="AL11" s="2220" t="s">
        <v>
3701</v>
      </c>
      <c r="AM11" s="2220" t="s">
        <v>
3700</v>
      </c>
      <c r="AN11" s="2220" t="s">
        <v>
3699</v>
      </c>
      <c r="AO11" s="2220" t="s">
        <v>
3698</v>
      </c>
      <c r="AP11" s="2220" t="s">
        <v>
2074</v>
      </c>
    </row>
    <row r="12" spans="1:42" ht="18" customHeight="1">
      <c r="A12" s="1528" t="s">
        <v>
3697</v>
      </c>
      <c r="B12" s="1687">
        <f t="shared" ref="B12:B33" si="1">
IF(SUM(C12:N12)=0,"-",SUM(C12:N12))</f>
        <v>
18</v>
      </c>
      <c r="C12" s="537">
        <f t="shared" ref="C12:C33" si="2">
IF(R12+AE12=0,"-",R12+AE12)</f>
        <v>
2</v>
      </c>
      <c r="D12" s="537" t="str">
        <f t="shared" ref="D12:D33" si="3">
IF(S12+AF12=0,"-",S12+AF12)</f>
        <v>
-</v>
      </c>
      <c r="E12" s="537">
        <f t="shared" ref="E12:E33" si="4">
IF(T12+AG12=0,"-",T12+AG12)</f>
        <v>
2</v>
      </c>
      <c r="F12" s="537">
        <f t="shared" ref="F12:F33" si="5">
IF(U12+AH12=0,"-",U12+AH12)</f>
        <v>
3</v>
      </c>
      <c r="G12" s="537">
        <f t="shared" ref="G12:G33" si="6">
IF(V12+AI12=0,"-",V12+AI12)</f>
        <v>
2</v>
      </c>
      <c r="H12" s="537">
        <f t="shared" ref="H12:H33" si="7">
IF(W12+AJ12=0,"-",W12+AJ12)</f>
        <v>
2</v>
      </c>
      <c r="I12" s="537" t="str">
        <f t="shared" ref="I12:I33" si="8">
IF(X12+AK12=0,"-",X12+AK12)</f>
        <v>
-</v>
      </c>
      <c r="J12" s="537" t="str">
        <f t="shared" ref="J12:J33" si="9">
IF(Y12+AL12=0,"-",Y12+AL12)</f>
        <v>
-</v>
      </c>
      <c r="K12" s="537">
        <f t="shared" ref="K12:K33" si="10">
IF(Z12+AM12=0,"-",Z12+AM12)</f>
        <v>
1</v>
      </c>
      <c r="L12" s="537">
        <f t="shared" ref="L12:L33" si="11">
IF(AA12+AN12=0,"-",AA12+AN12)</f>
        <v>
1</v>
      </c>
      <c r="M12" s="537">
        <f t="shared" ref="M12:M33" si="12">
IF(AB12+AO12=0,"-",AB12+AO12)</f>
        <v>
1</v>
      </c>
      <c r="N12" s="537">
        <f t="shared" ref="N12:N33" si="13">
IF(AC12+AP12=0,"-",AC12+AP12)</f>
        <v>
4</v>
      </c>
      <c r="O12" s="510">
        <f>
IF(B12="-","-",ROUND(B12/B$11*100,1))</f>
        <v>
16.7</v>
      </c>
      <c r="P12" s="537"/>
      <c r="Q12" s="2217" t="str">
        <f t="shared" ref="Q12:Q33" si="14">
A12</f>
        <v>
タバコの吸殻</v>
      </c>
      <c r="R12" s="2216">
        <v>
1</v>
      </c>
      <c r="S12" s="2216">
        <v>
0</v>
      </c>
      <c r="T12" s="2216">
        <v>
2</v>
      </c>
      <c r="U12" s="2216">
        <v>
3</v>
      </c>
      <c r="V12" s="2216">
        <v>
1</v>
      </c>
      <c r="W12" s="2216">
        <v>
0</v>
      </c>
      <c r="X12" s="2216">
        <v>
0</v>
      </c>
      <c r="Y12" s="2216">
        <v>
0</v>
      </c>
      <c r="Z12" s="2216">
        <v>
1</v>
      </c>
      <c r="AA12" s="2216">
        <v>
1</v>
      </c>
      <c r="AB12" s="2216">
        <v>
0</v>
      </c>
      <c r="AC12" s="2216">
        <v>
2</v>
      </c>
      <c r="AE12" s="2216">
        <v>
1</v>
      </c>
      <c r="AF12" s="2216"/>
      <c r="AG12" s="2216"/>
      <c r="AH12" s="2216"/>
      <c r="AI12" s="2216">
        <v>
1</v>
      </c>
      <c r="AJ12" s="2216">
        <v>
2</v>
      </c>
      <c r="AK12" s="2216"/>
      <c r="AL12" s="2216"/>
      <c r="AM12" s="2216"/>
      <c r="AN12" s="2216"/>
      <c r="AO12" s="2216">
        <v>
1</v>
      </c>
      <c r="AP12" s="2216">
        <v>
2</v>
      </c>
    </row>
    <row r="13" spans="1:42" ht="18" customHeight="1">
      <c r="A13" s="1528" t="s">
        <v>
3696</v>
      </c>
      <c r="B13" s="1687">
        <f t="shared" si="1"/>
        <v>
24</v>
      </c>
      <c r="C13" s="537">
        <f t="shared" si="2"/>
        <v>
2</v>
      </c>
      <c r="D13" s="537">
        <f t="shared" si="3"/>
        <v>
3</v>
      </c>
      <c r="E13" s="537" t="str">
        <f t="shared" si="4"/>
        <v>
-</v>
      </c>
      <c r="F13" s="537">
        <f t="shared" si="5"/>
        <v>
8</v>
      </c>
      <c r="G13" s="537">
        <f t="shared" si="6"/>
        <v>
4</v>
      </c>
      <c r="H13" s="537">
        <f t="shared" si="7"/>
        <v>
1</v>
      </c>
      <c r="I13" s="537" t="str">
        <f t="shared" si="8"/>
        <v>
-</v>
      </c>
      <c r="J13" s="537">
        <f t="shared" si="9"/>
        <v>
1</v>
      </c>
      <c r="K13" s="537" t="str">
        <f t="shared" si="10"/>
        <v>
-</v>
      </c>
      <c r="L13" s="537">
        <f t="shared" si="11"/>
        <v>
1</v>
      </c>
      <c r="M13" s="537">
        <f t="shared" si="12"/>
        <v>
1</v>
      </c>
      <c r="N13" s="537">
        <f t="shared" si="13"/>
        <v>
3</v>
      </c>
      <c r="O13" s="510">
        <f t="shared" ref="O13:O33" si="15">
IF(B13="-","-",ROUND(B13/B$11*100,1))</f>
        <v>
22.2</v>
      </c>
      <c r="Q13" s="2217" t="str">
        <f t="shared" si="14"/>
        <v>
放火及びその疑い</v>
      </c>
      <c r="R13" s="2216">
        <v>
1</v>
      </c>
      <c r="S13" s="2216">
        <v>
1</v>
      </c>
      <c r="T13" s="2216">
        <v>
0</v>
      </c>
      <c r="U13" s="2216">
        <v>
2</v>
      </c>
      <c r="V13" s="2216">
        <v>
2</v>
      </c>
      <c r="W13" s="2216">
        <v>
0</v>
      </c>
      <c r="X13" s="2216">
        <v>
0</v>
      </c>
      <c r="Y13" s="2216">
        <v>
1</v>
      </c>
      <c r="Z13" s="2216">
        <v>
0</v>
      </c>
      <c r="AA13" s="2216">
        <v>
0</v>
      </c>
      <c r="AB13" s="2216">
        <v>
0</v>
      </c>
      <c r="AC13" s="2216">
        <v>
2</v>
      </c>
      <c r="AE13" s="2216">
        <v>
1</v>
      </c>
      <c r="AF13" s="2216">
        <v>
2</v>
      </c>
      <c r="AG13" s="2216"/>
      <c r="AH13" s="2216">
        <v>
6</v>
      </c>
      <c r="AI13" s="2216">
        <v>
2</v>
      </c>
      <c r="AJ13" s="2216">
        <v>
1</v>
      </c>
      <c r="AK13" s="2216"/>
      <c r="AL13" s="2216"/>
      <c r="AM13" s="2216"/>
      <c r="AN13" s="2216">
        <v>
1</v>
      </c>
      <c r="AO13" s="2216">
        <v>
1</v>
      </c>
      <c r="AP13" s="2216">
        <v>
1</v>
      </c>
    </row>
    <row r="14" spans="1:42" ht="18" customHeight="1">
      <c r="A14" s="1528" t="s">
        <v>
3695</v>
      </c>
      <c r="B14" s="1687">
        <f t="shared" si="1"/>
        <v>
3</v>
      </c>
      <c r="C14" s="537" t="str">
        <f t="shared" si="2"/>
        <v>
-</v>
      </c>
      <c r="D14" s="537" t="str">
        <f t="shared" si="3"/>
        <v>
-</v>
      </c>
      <c r="E14" s="537" t="str">
        <f t="shared" si="4"/>
        <v>
-</v>
      </c>
      <c r="F14" s="537" t="str">
        <f t="shared" si="5"/>
        <v>
-</v>
      </c>
      <c r="G14" s="537" t="str">
        <f t="shared" si="6"/>
        <v>
-</v>
      </c>
      <c r="H14" s="537" t="str">
        <f t="shared" si="7"/>
        <v>
-</v>
      </c>
      <c r="I14" s="537" t="str">
        <f t="shared" si="8"/>
        <v>
-</v>
      </c>
      <c r="J14" s="537">
        <f t="shared" si="9"/>
        <v>
1</v>
      </c>
      <c r="K14" s="537">
        <f t="shared" si="10"/>
        <v>
2</v>
      </c>
      <c r="L14" s="537" t="str">
        <f t="shared" si="11"/>
        <v>
-</v>
      </c>
      <c r="M14" s="537" t="str">
        <f t="shared" si="12"/>
        <v>
-</v>
      </c>
      <c r="N14" s="537" t="str">
        <f t="shared" si="13"/>
        <v>
-</v>
      </c>
      <c r="O14" s="510">
        <f t="shared" si="15"/>
        <v>
2.8</v>
      </c>
      <c r="Q14" s="2217" t="str">
        <f t="shared" si="14"/>
        <v>
火遊び</v>
      </c>
      <c r="R14" s="2216">
        <v>
0</v>
      </c>
      <c r="S14" s="2216">
        <v>
0</v>
      </c>
      <c r="T14" s="2216">
        <v>
0</v>
      </c>
      <c r="U14" s="2216">
        <v>
0</v>
      </c>
      <c r="V14" s="2216">
        <v>
0</v>
      </c>
      <c r="W14" s="2216">
        <v>
0</v>
      </c>
      <c r="X14" s="2216">
        <v>
0</v>
      </c>
      <c r="Y14" s="2216">
        <v>
0</v>
      </c>
      <c r="Z14" s="2216">
        <v>
0</v>
      </c>
      <c r="AA14" s="2216">
        <v>
0</v>
      </c>
      <c r="AB14" s="2216">
        <v>
0</v>
      </c>
      <c r="AC14" s="2216">
        <v>
0</v>
      </c>
      <c r="AE14" s="2216"/>
      <c r="AF14" s="2216"/>
      <c r="AG14" s="2216"/>
      <c r="AH14" s="2216"/>
      <c r="AI14" s="2216"/>
      <c r="AJ14" s="2216"/>
      <c r="AK14" s="2216"/>
      <c r="AL14" s="2216">
        <v>
1</v>
      </c>
      <c r="AM14" s="2216">
        <v>
2</v>
      </c>
      <c r="AN14" s="2216"/>
      <c r="AO14" s="2216"/>
      <c r="AP14" s="2216"/>
    </row>
    <row r="15" spans="1:42" ht="18" customHeight="1">
      <c r="A15" s="1528" t="s">
        <v>
3694</v>
      </c>
      <c r="B15" s="1687">
        <f t="shared" si="1"/>
        <v>
6</v>
      </c>
      <c r="C15" s="537" t="str">
        <f t="shared" si="2"/>
        <v>
-</v>
      </c>
      <c r="D15" s="537" t="str">
        <f t="shared" si="3"/>
        <v>
-</v>
      </c>
      <c r="E15" s="537">
        <f t="shared" si="4"/>
        <v>
1</v>
      </c>
      <c r="F15" s="537">
        <f t="shared" si="5"/>
        <v>
2</v>
      </c>
      <c r="G15" s="537" t="str">
        <f t="shared" si="6"/>
        <v>
-</v>
      </c>
      <c r="H15" s="537" t="str">
        <f t="shared" si="7"/>
        <v>
-</v>
      </c>
      <c r="I15" s="537" t="str">
        <f t="shared" si="8"/>
        <v>
-</v>
      </c>
      <c r="J15" s="537">
        <f t="shared" si="9"/>
        <v>
1</v>
      </c>
      <c r="K15" s="537" t="str">
        <f t="shared" si="10"/>
        <v>
-</v>
      </c>
      <c r="L15" s="537">
        <f t="shared" si="11"/>
        <v>
1</v>
      </c>
      <c r="M15" s="537" t="str">
        <f t="shared" si="12"/>
        <v>
-</v>
      </c>
      <c r="N15" s="537">
        <f t="shared" si="13"/>
        <v>
1</v>
      </c>
      <c r="O15" s="510">
        <f t="shared" si="15"/>
        <v>
5.6</v>
      </c>
      <c r="Q15" s="2217" t="str">
        <f t="shared" si="14"/>
        <v>
電気器具装置</v>
      </c>
      <c r="R15" s="2216">
        <v>
0</v>
      </c>
      <c r="S15" s="2216">
        <v>
0</v>
      </c>
      <c r="T15" s="2216">
        <v>
0</v>
      </c>
      <c r="U15" s="2216">
        <v>
1</v>
      </c>
      <c r="V15" s="2216">
        <v>
0</v>
      </c>
      <c r="W15" s="2216">
        <v>
0</v>
      </c>
      <c r="X15" s="2216">
        <v>
0</v>
      </c>
      <c r="Y15" s="2216">
        <v>
0</v>
      </c>
      <c r="Z15" s="2216">
        <v>
0</v>
      </c>
      <c r="AA15" s="2216">
        <v>
1</v>
      </c>
      <c r="AB15" s="2216">
        <v>
0</v>
      </c>
      <c r="AC15" s="2216">
        <v>
0</v>
      </c>
      <c r="AE15" s="2216"/>
      <c r="AF15" s="2216"/>
      <c r="AG15" s="2216">
        <v>
1</v>
      </c>
      <c r="AH15" s="2216">
        <v>
1</v>
      </c>
      <c r="AI15" s="2216"/>
      <c r="AJ15" s="2216"/>
      <c r="AK15" s="2216"/>
      <c r="AL15" s="2216">
        <v>
1</v>
      </c>
      <c r="AM15" s="2216"/>
      <c r="AN15" s="2216"/>
      <c r="AO15" s="2216"/>
      <c r="AP15" s="2216">
        <v>
1</v>
      </c>
    </row>
    <row r="16" spans="1:42" ht="24.95" customHeight="1">
      <c r="A16" s="2219" t="s">
        <v>
3693</v>
      </c>
      <c r="B16" s="1687">
        <f t="shared" si="1"/>
        <v>
14</v>
      </c>
      <c r="C16" s="537">
        <f t="shared" si="2"/>
        <v>
2</v>
      </c>
      <c r="D16" s="537">
        <f t="shared" si="3"/>
        <v>
1</v>
      </c>
      <c r="E16" s="537">
        <f t="shared" si="4"/>
        <v>
2</v>
      </c>
      <c r="F16" s="537" t="str">
        <f t="shared" si="5"/>
        <v>
-</v>
      </c>
      <c r="G16" s="537" t="str">
        <f t="shared" si="6"/>
        <v>
-</v>
      </c>
      <c r="H16" s="537">
        <f t="shared" si="7"/>
        <v>
2</v>
      </c>
      <c r="I16" s="537">
        <f t="shared" si="8"/>
        <v>
1</v>
      </c>
      <c r="J16" s="537">
        <f t="shared" si="9"/>
        <v>
1</v>
      </c>
      <c r="K16" s="537" t="str">
        <f t="shared" si="10"/>
        <v>
-</v>
      </c>
      <c r="L16" s="537">
        <f t="shared" si="11"/>
        <v>
2</v>
      </c>
      <c r="M16" s="537">
        <f t="shared" si="12"/>
        <v>
2</v>
      </c>
      <c r="N16" s="537">
        <f t="shared" si="13"/>
        <v>
1</v>
      </c>
      <c r="O16" s="510">
        <f t="shared" si="15"/>
        <v>
13</v>
      </c>
      <c r="Q16" s="2217" t="str">
        <f t="shared" si="14"/>
        <v>
ガステーブル
(ｶﾞｽｺﾝﾛ･ｶﾞｽﾚﾝｼﾞ･ｶﾞｽﾌﾗｲﾔｰ含む)</v>
      </c>
      <c r="R16" s="2216">
        <v>
1</v>
      </c>
      <c r="S16" s="2216">
        <v>
0</v>
      </c>
      <c r="T16" s="2216">
        <v>
0</v>
      </c>
      <c r="U16" s="2216">
        <v>
0</v>
      </c>
      <c r="V16" s="2216">
        <v>
0</v>
      </c>
      <c r="W16" s="2216">
        <v>
1</v>
      </c>
      <c r="X16" s="2216">
        <v>
1</v>
      </c>
      <c r="Y16" s="2216">
        <v>
1</v>
      </c>
      <c r="Z16" s="2216">
        <v>
0</v>
      </c>
      <c r="AA16" s="2216">
        <v>
2</v>
      </c>
      <c r="AB16" s="2216">
        <v>
2</v>
      </c>
      <c r="AC16" s="2216">
        <v>
0</v>
      </c>
      <c r="AE16" s="2216">
        <v>
1</v>
      </c>
      <c r="AF16" s="2216">
        <v>
1</v>
      </c>
      <c r="AG16" s="2216">
        <v>
2</v>
      </c>
      <c r="AH16" s="2216"/>
      <c r="AI16" s="2216"/>
      <c r="AJ16" s="2216">
        <v>
1</v>
      </c>
      <c r="AK16" s="2216"/>
      <c r="AL16" s="2216"/>
      <c r="AM16" s="2216"/>
      <c r="AN16" s="2216"/>
      <c r="AO16" s="2216"/>
      <c r="AP16" s="2216">
        <v>
1</v>
      </c>
    </row>
    <row r="17" spans="1:42" ht="18" customHeight="1">
      <c r="A17" s="1528" t="s">
        <v>
3692</v>
      </c>
      <c r="B17" s="1687">
        <f t="shared" si="1"/>
        <v>
5</v>
      </c>
      <c r="C17" s="537">
        <f t="shared" si="2"/>
        <v>
1</v>
      </c>
      <c r="D17" s="537">
        <f t="shared" si="3"/>
        <v>
2</v>
      </c>
      <c r="E17" s="537" t="str">
        <f t="shared" si="4"/>
        <v>
-</v>
      </c>
      <c r="F17" s="537" t="str">
        <f t="shared" si="5"/>
        <v>
-</v>
      </c>
      <c r="G17" s="537" t="str">
        <f t="shared" si="6"/>
        <v>
-</v>
      </c>
      <c r="H17" s="537" t="str">
        <f t="shared" si="7"/>
        <v>
-</v>
      </c>
      <c r="I17" s="537" t="str">
        <f t="shared" si="8"/>
        <v>
-</v>
      </c>
      <c r="J17" s="537" t="str">
        <f t="shared" si="9"/>
        <v>
-</v>
      </c>
      <c r="K17" s="537" t="str">
        <f t="shared" si="10"/>
        <v>
-</v>
      </c>
      <c r="L17" s="537" t="str">
        <f t="shared" si="11"/>
        <v>
-</v>
      </c>
      <c r="M17" s="537" t="str">
        <f t="shared" si="12"/>
        <v>
-</v>
      </c>
      <c r="N17" s="537">
        <f t="shared" si="13"/>
        <v>
2</v>
      </c>
      <c r="O17" s="510">
        <f t="shared" si="15"/>
        <v>
4.5999999999999996</v>
      </c>
      <c r="Q17" s="2217" t="str">
        <f t="shared" si="14"/>
        <v>
暖房器(ストーブを含む)</v>
      </c>
      <c r="R17" s="2216">
        <v>
1</v>
      </c>
      <c r="S17" s="2216">
        <v>
1</v>
      </c>
      <c r="T17" s="2216">
        <v>
0</v>
      </c>
      <c r="U17" s="2216">
        <v>
0</v>
      </c>
      <c r="V17" s="2216">
        <v>
0</v>
      </c>
      <c r="W17" s="2216">
        <v>
0</v>
      </c>
      <c r="X17" s="2216">
        <v>
0</v>
      </c>
      <c r="Y17" s="2216">
        <v>
0</v>
      </c>
      <c r="Z17" s="2216">
        <v>
0</v>
      </c>
      <c r="AA17" s="2216">
        <v>
0</v>
      </c>
      <c r="AB17" s="2216">
        <v>
0</v>
      </c>
      <c r="AC17" s="2216">
        <v>
1</v>
      </c>
      <c r="AE17" s="2216"/>
      <c r="AF17" s="2216">
        <v>
1</v>
      </c>
      <c r="AG17" s="2216"/>
      <c r="AH17" s="2216"/>
      <c r="AI17" s="2216"/>
      <c r="AJ17" s="2216"/>
      <c r="AK17" s="2216"/>
      <c r="AL17" s="2216"/>
      <c r="AM17" s="2216"/>
      <c r="AN17" s="2216"/>
      <c r="AO17" s="2216"/>
      <c r="AP17" s="2216">
        <v>
1</v>
      </c>
    </row>
    <row r="18" spans="1:42" ht="18" customHeight="1">
      <c r="A18" s="1528" t="s">
        <v>
3691</v>
      </c>
      <c r="B18" s="1687">
        <f t="shared" si="1"/>
        <v>
3</v>
      </c>
      <c r="C18" s="537" t="str">
        <f t="shared" si="2"/>
        <v>
-</v>
      </c>
      <c r="D18" s="537" t="str">
        <f t="shared" si="3"/>
        <v>
-</v>
      </c>
      <c r="E18" s="537">
        <f t="shared" si="4"/>
        <v>
1</v>
      </c>
      <c r="F18" s="537" t="str">
        <f t="shared" si="5"/>
        <v>
-</v>
      </c>
      <c r="G18" s="537" t="str">
        <f t="shared" si="6"/>
        <v>
-</v>
      </c>
      <c r="H18" s="537">
        <f t="shared" si="7"/>
        <v>
1</v>
      </c>
      <c r="I18" s="537">
        <f t="shared" si="8"/>
        <v>
1</v>
      </c>
      <c r="J18" s="537" t="str">
        <f t="shared" si="9"/>
        <v>
-</v>
      </c>
      <c r="K18" s="537" t="str">
        <f t="shared" si="10"/>
        <v>
-</v>
      </c>
      <c r="L18" s="537" t="str">
        <f t="shared" si="11"/>
        <v>
-</v>
      </c>
      <c r="M18" s="537" t="str">
        <f t="shared" si="12"/>
        <v>
-</v>
      </c>
      <c r="N18" s="537" t="str">
        <f t="shared" si="13"/>
        <v>
-</v>
      </c>
      <c r="O18" s="510">
        <f t="shared" si="15"/>
        <v>
2.8</v>
      </c>
      <c r="Q18" s="2217" t="str">
        <f t="shared" si="14"/>
        <v>
電気配線(トラッキング)</v>
      </c>
      <c r="R18" s="2216">
        <v>
0</v>
      </c>
      <c r="S18" s="2216">
        <v>
0</v>
      </c>
      <c r="T18" s="2216">
        <v>
1</v>
      </c>
      <c r="U18" s="2216">
        <v>
0</v>
      </c>
      <c r="V18" s="2216">
        <v>
0</v>
      </c>
      <c r="W18" s="2216">
        <v>
1</v>
      </c>
      <c r="X18" s="2216">
        <v>
0</v>
      </c>
      <c r="Y18" s="2216">
        <v>
0</v>
      </c>
      <c r="Z18" s="2216">
        <v>
0</v>
      </c>
      <c r="AA18" s="2216">
        <v>
0</v>
      </c>
      <c r="AB18" s="2216">
        <v>
0</v>
      </c>
      <c r="AC18" s="2216">
        <v>
0</v>
      </c>
      <c r="AE18" s="2216"/>
      <c r="AF18" s="2216"/>
      <c r="AG18" s="2216"/>
      <c r="AH18" s="2216"/>
      <c r="AI18" s="2216"/>
      <c r="AJ18" s="2216"/>
      <c r="AK18" s="2216">
        <v>
1</v>
      </c>
      <c r="AL18" s="2216"/>
      <c r="AM18" s="2216"/>
      <c r="AN18" s="2216"/>
      <c r="AO18" s="2216"/>
      <c r="AP18" s="2216"/>
    </row>
    <row r="19" spans="1:42" ht="18" customHeight="1">
      <c r="A19" s="1528" t="s">
        <v>
3690</v>
      </c>
      <c r="B19" s="1687">
        <f t="shared" si="1"/>
        <v>
1</v>
      </c>
      <c r="C19" s="537" t="str">
        <f t="shared" si="2"/>
        <v>
-</v>
      </c>
      <c r="D19" s="537" t="str">
        <f t="shared" si="3"/>
        <v>
-</v>
      </c>
      <c r="E19" s="537" t="str">
        <f t="shared" si="4"/>
        <v>
-</v>
      </c>
      <c r="F19" s="537" t="str">
        <f t="shared" si="5"/>
        <v>
-</v>
      </c>
      <c r="G19" s="537" t="str">
        <f t="shared" si="6"/>
        <v>
-</v>
      </c>
      <c r="H19" s="537" t="str">
        <f t="shared" si="7"/>
        <v>
-</v>
      </c>
      <c r="I19" s="537" t="str">
        <f t="shared" si="8"/>
        <v>
-</v>
      </c>
      <c r="J19" s="537" t="str">
        <f t="shared" si="9"/>
        <v>
-</v>
      </c>
      <c r="K19" s="537" t="str">
        <f t="shared" si="10"/>
        <v>
-</v>
      </c>
      <c r="L19" s="537" t="str">
        <f t="shared" si="11"/>
        <v>
-</v>
      </c>
      <c r="M19" s="537">
        <f t="shared" si="12"/>
        <v>
1</v>
      </c>
      <c r="N19" s="537" t="str">
        <f t="shared" si="13"/>
        <v>
-</v>
      </c>
      <c r="O19" s="510">
        <f t="shared" si="15"/>
        <v>
0.9</v>
      </c>
      <c r="Q19" s="2217" t="str">
        <f t="shared" si="14"/>
        <v>
タキ火</v>
      </c>
      <c r="R19" s="2216">
        <v>
0</v>
      </c>
      <c r="S19" s="2216">
        <v>
0</v>
      </c>
      <c r="T19" s="2216">
        <v>
0</v>
      </c>
      <c r="U19" s="2216">
        <v>
0</v>
      </c>
      <c r="V19" s="2216">
        <v>
0</v>
      </c>
      <c r="W19" s="2216">
        <v>
0</v>
      </c>
      <c r="X19" s="2216">
        <v>
0</v>
      </c>
      <c r="Y19" s="2216">
        <v>
0</v>
      </c>
      <c r="Z19" s="2216">
        <v>
0</v>
      </c>
      <c r="AA19" s="2216">
        <v>
0</v>
      </c>
      <c r="AB19" s="2216">
        <v>
1</v>
      </c>
      <c r="AC19" s="2216">
        <v>
0</v>
      </c>
      <c r="AE19" s="2216"/>
      <c r="AF19" s="2216"/>
      <c r="AG19" s="2216"/>
      <c r="AH19" s="2216"/>
      <c r="AI19" s="2216"/>
      <c r="AJ19" s="2216"/>
      <c r="AK19" s="2216"/>
      <c r="AL19" s="2216"/>
      <c r="AM19" s="2216"/>
      <c r="AN19" s="2216"/>
      <c r="AO19" s="2216"/>
      <c r="AP19" s="2216"/>
    </row>
    <row r="20" spans="1:42" ht="18" customHeight="1">
      <c r="A20" s="1528" t="s">
        <v>
3689</v>
      </c>
      <c r="B20" s="1687">
        <f t="shared" si="1"/>
        <v>
2</v>
      </c>
      <c r="C20" s="537">
        <f t="shared" si="2"/>
        <v>
1</v>
      </c>
      <c r="D20" s="537" t="str">
        <f t="shared" si="3"/>
        <v>
-</v>
      </c>
      <c r="E20" s="537" t="str">
        <f t="shared" si="4"/>
        <v>
-</v>
      </c>
      <c r="F20" s="537" t="str">
        <f t="shared" si="5"/>
        <v>
-</v>
      </c>
      <c r="G20" s="537" t="str">
        <f t="shared" si="6"/>
        <v>
-</v>
      </c>
      <c r="H20" s="537" t="str">
        <f t="shared" si="7"/>
        <v>
-</v>
      </c>
      <c r="I20" s="537" t="str">
        <f t="shared" si="8"/>
        <v>
-</v>
      </c>
      <c r="J20" s="537" t="str">
        <f t="shared" si="9"/>
        <v>
-</v>
      </c>
      <c r="K20" s="537" t="str">
        <f t="shared" si="10"/>
        <v>
-</v>
      </c>
      <c r="L20" s="537" t="str">
        <f t="shared" si="11"/>
        <v>
-</v>
      </c>
      <c r="M20" s="537">
        <f t="shared" si="12"/>
        <v>
1</v>
      </c>
      <c r="N20" s="537" t="str">
        <f t="shared" si="13"/>
        <v>
-</v>
      </c>
      <c r="O20" s="510">
        <f t="shared" si="15"/>
        <v>
1.9</v>
      </c>
      <c r="Q20" s="2217" t="str">
        <f t="shared" si="14"/>
        <v>
工業用機械不備</v>
      </c>
      <c r="R20" s="2216">
        <v>
1</v>
      </c>
      <c r="S20" s="2216">
        <v>
0</v>
      </c>
      <c r="T20" s="2216">
        <v>
0</v>
      </c>
      <c r="U20" s="2216">
        <v>
0</v>
      </c>
      <c r="V20" s="2216">
        <v>
0</v>
      </c>
      <c r="W20" s="2216">
        <v>
0</v>
      </c>
      <c r="X20" s="2216">
        <v>
0</v>
      </c>
      <c r="Y20" s="2216">
        <v>
0</v>
      </c>
      <c r="Z20" s="2216">
        <v>
0</v>
      </c>
      <c r="AA20" s="2216">
        <v>
0</v>
      </c>
      <c r="AB20" s="2216">
        <v>
1</v>
      </c>
      <c r="AC20" s="2216">
        <v>
0</v>
      </c>
      <c r="AE20" s="2216"/>
      <c r="AF20" s="2216"/>
      <c r="AG20" s="2216"/>
      <c r="AH20" s="2216"/>
      <c r="AI20" s="2216"/>
      <c r="AJ20" s="2216"/>
      <c r="AK20" s="2216"/>
      <c r="AL20" s="2216"/>
      <c r="AM20" s="2216"/>
      <c r="AN20" s="2216"/>
      <c r="AO20" s="2216"/>
      <c r="AP20" s="2216"/>
    </row>
    <row r="21" spans="1:42" ht="18" customHeight="1">
      <c r="A21" s="1528" t="s">
        <v>
3688</v>
      </c>
      <c r="B21" s="1687">
        <f t="shared" si="1"/>
        <v>
1</v>
      </c>
      <c r="C21" s="537" t="str">
        <f t="shared" si="2"/>
        <v>
-</v>
      </c>
      <c r="D21" s="537" t="str">
        <f t="shared" si="3"/>
        <v>
-</v>
      </c>
      <c r="E21" s="537" t="str">
        <f t="shared" si="4"/>
        <v>
-</v>
      </c>
      <c r="F21" s="537" t="str">
        <f t="shared" si="5"/>
        <v>
-</v>
      </c>
      <c r="G21" s="537" t="str">
        <f t="shared" si="6"/>
        <v>
-</v>
      </c>
      <c r="H21" s="537" t="str">
        <f t="shared" si="7"/>
        <v>
-</v>
      </c>
      <c r="I21" s="537" t="str">
        <f t="shared" si="8"/>
        <v>
-</v>
      </c>
      <c r="J21" s="537">
        <f t="shared" si="9"/>
        <v>
1</v>
      </c>
      <c r="K21" s="537" t="str">
        <f t="shared" si="10"/>
        <v>
-</v>
      </c>
      <c r="L21" s="537" t="str">
        <f t="shared" si="11"/>
        <v>
-</v>
      </c>
      <c r="M21" s="537" t="str">
        <f t="shared" si="12"/>
        <v>
-</v>
      </c>
      <c r="N21" s="537" t="str">
        <f t="shared" si="13"/>
        <v>
-</v>
      </c>
      <c r="O21" s="510">
        <f t="shared" si="15"/>
        <v>
0.9</v>
      </c>
      <c r="Q21" s="2217" t="str">
        <f t="shared" si="14"/>
        <v>
残火不始末</v>
      </c>
      <c r="R21" s="2216">
        <v>
0</v>
      </c>
      <c r="S21" s="2216">
        <v>
0</v>
      </c>
      <c r="T21" s="2216">
        <v>
0</v>
      </c>
      <c r="U21" s="2216">
        <v>
0</v>
      </c>
      <c r="V21" s="2216">
        <v>
0</v>
      </c>
      <c r="W21" s="2216">
        <v>
0</v>
      </c>
      <c r="X21" s="2216">
        <v>
0</v>
      </c>
      <c r="Y21" s="2216">
        <v>
0</v>
      </c>
      <c r="Z21" s="2216">
        <v>
0</v>
      </c>
      <c r="AA21" s="2216">
        <v>
0</v>
      </c>
      <c r="AB21" s="2216">
        <v>
0</v>
      </c>
      <c r="AC21" s="2216">
        <v>
0</v>
      </c>
      <c r="AE21" s="2216"/>
      <c r="AF21" s="2216"/>
      <c r="AG21" s="2216"/>
      <c r="AH21" s="2216"/>
      <c r="AI21" s="2216"/>
      <c r="AJ21" s="2216"/>
      <c r="AK21" s="2216"/>
      <c r="AL21" s="2216">
        <v>
1</v>
      </c>
      <c r="AM21" s="2216"/>
      <c r="AN21" s="2216"/>
      <c r="AO21" s="2216"/>
      <c r="AP21" s="2216"/>
    </row>
    <row r="22" spans="1:42" ht="18" customHeight="1">
      <c r="A22" s="1528" t="s">
        <v>
3687</v>
      </c>
      <c r="B22" s="1687">
        <f t="shared" si="1"/>
        <v>
1</v>
      </c>
      <c r="C22" s="537" t="str">
        <f t="shared" si="2"/>
        <v>
-</v>
      </c>
      <c r="D22" s="537" t="str">
        <f t="shared" si="3"/>
        <v>
-</v>
      </c>
      <c r="E22" s="537" t="str">
        <f t="shared" si="4"/>
        <v>
-</v>
      </c>
      <c r="F22" s="537" t="str">
        <f t="shared" si="5"/>
        <v>
-</v>
      </c>
      <c r="G22" s="537" t="str">
        <f t="shared" si="6"/>
        <v>
-</v>
      </c>
      <c r="H22" s="537" t="str">
        <f t="shared" si="7"/>
        <v>
-</v>
      </c>
      <c r="I22" s="537">
        <f t="shared" si="8"/>
        <v>
1</v>
      </c>
      <c r="J22" s="537" t="str">
        <f t="shared" si="9"/>
        <v>
-</v>
      </c>
      <c r="K22" s="537" t="str">
        <f t="shared" si="10"/>
        <v>
-</v>
      </c>
      <c r="L22" s="537" t="str">
        <f t="shared" si="11"/>
        <v>
-</v>
      </c>
      <c r="M22" s="537" t="str">
        <f t="shared" si="12"/>
        <v>
-</v>
      </c>
      <c r="N22" s="537" t="str">
        <f t="shared" si="13"/>
        <v>
-</v>
      </c>
      <c r="O22" s="510">
        <f t="shared" si="15"/>
        <v>
0.9</v>
      </c>
      <c r="Q22" s="2217" t="str">
        <f t="shared" si="14"/>
        <v>
花火</v>
      </c>
      <c r="R22" s="2216">
        <v>
0</v>
      </c>
      <c r="S22" s="2216">
        <v>
0</v>
      </c>
      <c r="T22" s="2216">
        <v>
0</v>
      </c>
      <c r="U22" s="2216">
        <v>
0</v>
      </c>
      <c r="V22" s="2216">
        <v>
0</v>
      </c>
      <c r="W22" s="2216">
        <v>
0</v>
      </c>
      <c r="X22" s="2216">
        <v>
1</v>
      </c>
      <c r="Y22" s="2216">
        <v>
0</v>
      </c>
      <c r="Z22" s="2216">
        <v>
0</v>
      </c>
      <c r="AA22" s="2216">
        <v>
0</v>
      </c>
      <c r="AB22" s="2216">
        <v>
0</v>
      </c>
      <c r="AC22" s="2216">
        <v>
0</v>
      </c>
      <c r="AE22" s="2216"/>
      <c r="AF22" s="2216"/>
      <c r="AG22" s="2216"/>
      <c r="AH22" s="2216"/>
      <c r="AI22" s="2216"/>
      <c r="AJ22" s="2216"/>
      <c r="AK22" s="2216"/>
      <c r="AL22" s="2216"/>
      <c r="AM22" s="2216"/>
      <c r="AN22" s="2216"/>
      <c r="AO22" s="2216"/>
      <c r="AP22" s="2216"/>
    </row>
    <row r="23" spans="1:42" ht="18" customHeight="1">
      <c r="A23" s="1528" t="s">
        <v>
3686</v>
      </c>
      <c r="B23" s="1687" t="str">
        <f t="shared" si="1"/>
        <v>
-</v>
      </c>
      <c r="C23" s="537" t="str">
        <f t="shared" si="2"/>
        <v>
-</v>
      </c>
      <c r="D23" s="537" t="str">
        <f t="shared" si="3"/>
        <v>
-</v>
      </c>
      <c r="E23" s="537" t="str">
        <f t="shared" si="4"/>
        <v>
-</v>
      </c>
      <c r="F23" s="537" t="str">
        <f t="shared" si="5"/>
        <v>
-</v>
      </c>
      <c r="G23" s="537" t="str">
        <f t="shared" si="6"/>
        <v>
-</v>
      </c>
      <c r="H23" s="537" t="str">
        <f t="shared" si="7"/>
        <v>
-</v>
      </c>
      <c r="I23" s="537" t="str">
        <f t="shared" si="8"/>
        <v>
-</v>
      </c>
      <c r="J23" s="537" t="str">
        <f t="shared" si="9"/>
        <v>
-</v>
      </c>
      <c r="K23" s="537" t="str">
        <f t="shared" si="10"/>
        <v>
-</v>
      </c>
      <c r="L23" s="537" t="str">
        <f t="shared" si="11"/>
        <v>
-</v>
      </c>
      <c r="M23" s="537" t="str">
        <f t="shared" si="12"/>
        <v>
-</v>
      </c>
      <c r="N23" s="537" t="str">
        <f t="shared" si="13"/>
        <v>
-</v>
      </c>
      <c r="O23" s="510" t="str">
        <f t="shared" si="15"/>
        <v>
-</v>
      </c>
      <c r="Q23" s="2217" t="str">
        <f t="shared" si="14"/>
        <v>
漏電</v>
      </c>
      <c r="R23" s="2216">
        <v>
0</v>
      </c>
      <c r="S23" s="2216">
        <v>
0</v>
      </c>
      <c r="T23" s="2216">
        <v>
0</v>
      </c>
      <c r="U23" s="2216">
        <v>
0</v>
      </c>
      <c r="V23" s="2216">
        <v>
0</v>
      </c>
      <c r="W23" s="2216">
        <v>
0</v>
      </c>
      <c r="X23" s="2216">
        <v>
0</v>
      </c>
      <c r="Y23" s="2216">
        <v>
0</v>
      </c>
      <c r="Z23" s="2216">
        <v>
0</v>
      </c>
      <c r="AA23" s="2216">
        <v>
0</v>
      </c>
      <c r="AB23" s="2216">
        <v>
0</v>
      </c>
      <c r="AC23" s="2216">
        <v>
0</v>
      </c>
      <c r="AE23" s="2216"/>
      <c r="AF23" s="2216"/>
      <c r="AG23" s="2216"/>
      <c r="AH23" s="2216"/>
      <c r="AI23" s="2216"/>
      <c r="AJ23" s="2216"/>
      <c r="AK23" s="2216"/>
      <c r="AL23" s="2216"/>
      <c r="AM23" s="2216"/>
      <c r="AN23" s="2216"/>
      <c r="AO23" s="2216"/>
      <c r="AP23" s="2216"/>
    </row>
    <row r="24" spans="1:42" ht="18" customHeight="1">
      <c r="A24" s="1528" t="s">
        <v>
3685</v>
      </c>
      <c r="B24" s="1687">
        <f t="shared" si="1"/>
        <v>
1</v>
      </c>
      <c r="C24" s="537" t="str">
        <f t="shared" si="2"/>
        <v>
-</v>
      </c>
      <c r="D24" s="537" t="str">
        <f t="shared" si="3"/>
        <v>
-</v>
      </c>
      <c r="E24" s="537" t="str">
        <f t="shared" si="4"/>
        <v>
-</v>
      </c>
      <c r="F24" s="537" t="str">
        <f t="shared" si="5"/>
        <v>
-</v>
      </c>
      <c r="G24" s="537">
        <f t="shared" si="6"/>
        <v>
1</v>
      </c>
      <c r="H24" s="537" t="str">
        <f t="shared" si="7"/>
        <v>
-</v>
      </c>
      <c r="I24" s="537" t="str">
        <f t="shared" si="8"/>
        <v>
-</v>
      </c>
      <c r="J24" s="537" t="str">
        <f t="shared" si="9"/>
        <v>
-</v>
      </c>
      <c r="K24" s="537" t="str">
        <f t="shared" si="10"/>
        <v>
-</v>
      </c>
      <c r="L24" s="537" t="str">
        <f t="shared" si="11"/>
        <v>
-</v>
      </c>
      <c r="M24" s="537" t="str">
        <f t="shared" si="12"/>
        <v>
-</v>
      </c>
      <c r="N24" s="537" t="str">
        <f t="shared" si="13"/>
        <v>
-</v>
      </c>
      <c r="O24" s="510">
        <f t="shared" si="15"/>
        <v>
0.9</v>
      </c>
      <c r="Q24" s="2217" t="str">
        <f t="shared" si="14"/>
        <v>
電気コンロ</v>
      </c>
      <c r="R24" s="2216">
        <v>
0</v>
      </c>
      <c r="S24" s="2216">
        <v>
0</v>
      </c>
      <c r="T24" s="2216">
        <v>
0</v>
      </c>
      <c r="U24" s="2216">
        <v>
0</v>
      </c>
      <c r="V24" s="2216">
        <v>
1</v>
      </c>
      <c r="W24" s="2216">
        <v>
0</v>
      </c>
      <c r="X24" s="2216">
        <v>
0</v>
      </c>
      <c r="Y24" s="2216">
        <v>
0</v>
      </c>
      <c r="Z24" s="2216">
        <v>
0</v>
      </c>
      <c r="AA24" s="2216">
        <v>
0</v>
      </c>
      <c r="AB24" s="2216">
        <v>
0</v>
      </c>
      <c r="AC24" s="2216">
        <v>
0</v>
      </c>
      <c r="AE24" s="2216"/>
      <c r="AF24" s="2216"/>
      <c r="AG24" s="2216"/>
      <c r="AH24" s="2216"/>
      <c r="AI24" s="2216"/>
      <c r="AJ24" s="2216"/>
      <c r="AK24" s="2216"/>
      <c r="AL24" s="2216"/>
      <c r="AM24" s="2216"/>
      <c r="AN24" s="2216"/>
      <c r="AO24" s="2216"/>
      <c r="AP24" s="2216"/>
    </row>
    <row r="25" spans="1:42" ht="18" customHeight="1">
      <c r="A25" s="1528" t="s">
        <v>
3684</v>
      </c>
      <c r="B25" s="1687">
        <f t="shared" si="1"/>
        <v>
1</v>
      </c>
      <c r="C25" s="537" t="str">
        <f t="shared" si="2"/>
        <v>
-</v>
      </c>
      <c r="D25" s="537" t="str">
        <f t="shared" si="3"/>
        <v>
-</v>
      </c>
      <c r="E25" s="537" t="str">
        <f t="shared" si="4"/>
        <v>
-</v>
      </c>
      <c r="F25" s="537">
        <f t="shared" si="5"/>
        <v>
1</v>
      </c>
      <c r="G25" s="537" t="str">
        <f t="shared" si="6"/>
        <v>
-</v>
      </c>
      <c r="H25" s="537" t="str">
        <f t="shared" si="7"/>
        <v>
-</v>
      </c>
      <c r="I25" s="537" t="str">
        <f t="shared" si="8"/>
        <v>
-</v>
      </c>
      <c r="J25" s="537" t="str">
        <f t="shared" si="9"/>
        <v>
-</v>
      </c>
      <c r="K25" s="537" t="str">
        <f t="shared" si="10"/>
        <v>
-</v>
      </c>
      <c r="L25" s="537" t="str">
        <f t="shared" si="11"/>
        <v>
-</v>
      </c>
      <c r="M25" s="537" t="str">
        <f t="shared" si="12"/>
        <v>
-</v>
      </c>
      <c r="N25" s="537" t="str">
        <f t="shared" si="13"/>
        <v>
-</v>
      </c>
      <c r="O25" s="510">
        <f t="shared" si="15"/>
        <v>
0.9</v>
      </c>
      <c r="Q25" s="2217" t="str">
        <f t="shared" si="14"/>
        <v>
煙道・煙突</v>
      </c>
      <c r="R25" s="2216">
        <v>
0</v>
      </c>
      <c r="S25" s="2216">
        <v>
0</v>
      </c>
      <c r="T25" s="2216">
        <v>
0</v>
      </c>
      <c r="U25" s="2216">
        <v>
1</v>
      </c>
      <c r="V25" s="2216">
        <v>
0</v>
      </c>
      <c r="W25" s="2216">
        <v>
0</v>
      </c>
      <c r="X25" s="2216">
        <v>
0</v>
      </c>
      <c r="Y25" s="2216">
        <v>
0</v>
      </c>
      <c r="Z25" s="2216">
        <v>
0</v>
      </c>
      <c r="AA25" s="2216">
        <v>
0</v>
      </c>
      <c r="AB25" s="2216">
        <v>
0</v>
      </c>
      <c r="AC25" s="2216">
        <v>
0</v>
      </c>
      <c r="AE25" s="2216"/>
      <c r="AF25" s="2216"/>
      <c r="AG25" s="2216"/>
      <c r="AH25" s="2216"/>
      <c r="AI25" s="2216"/>
      <c r="AJ25" s="2216"/>
      <c r="AK25" s="2216"/>
      <c r="AL25" s="2216"/>
      <c r="AM25" s="2216"/>
      <c r="AN25" s="2216"/>
      <c r="AO25" s="2216"/>
      <c r="AP25" s="2216"/>
    </row>
    <row r="26" spans="1:42" ht="18" customHeight="1">
      <c r="A26" s="1528" t="s">
        <v>
3683</v>
      </c>
      <c r="B26" s="1687" t="str">
        <f t="shared" si="1"/>
        <v>
-</v>
      </c>
      <c r="C26" s="537" t="str">
        <f t="shared" si="2"/>
        <v>
-</v>
      </c>
      <c r="D26" s="537" t="str">
        <f t="shared" si="3"/>
        <v>
-</v>
      </c>
      <c r="E26" s="537" t="str">
        <f t="shared" si="4"/>
        <v>
-</v>
      </c>
      <c r="F26" s="537" t="str">
        <f t="shared" si="5"/>
        <v>
-</v>
      </c>
      <c r="G26" s="537" t="str">
        <f t="shared" si="6"/>
        <v>
-</v>
      </c>
      <c r="H26" s="537" t="str">
        <f t="shared" si="7"/>
        <v>
-</v>
      </c>
      <c r="I26" s="537" t="str">
        <f t="shared" si="8"/>
        <v>
-</v>
      </c>
      <c r="J26" s="537" t="str">
        <f t="shared" si="9"/>
        <v>
-</v>
      </c>
      <c r="K26" s="537" t="str">
        <f t="shared" si="10"/>
        <v>
-</v>
      </c>
      <c r="L26" s="537" t="str">
        <f t="shared" si="11"/>
        <v>
-</v>
      </c>
      <c r="M26" s="537" t="str">
        <f t="shared" si="12"/>
        <v>
-</v>
      </c>
      <c r="N26" s="537" t="str">
        <f t="shared" si="13"/>
        <v>
-</v>
      </c>
      <c r="O26" s="510" t="str">
        <f t="shared" si="15"/>
        <v>
-</v>
      </c>
      <c r="Q26" s="2217" t="str">
        <f t="shared" si="14"/>
        <v>
内燃機関</v>
      </c>
      <c r="R26" s="2216">
        <v>
0</v>
      </c>
      <c r="S26" s="2216">
        <v>
0</v>
      </c>
      <c r="T26" s="2216">
        <v>
0</v>
      </c>
      <c r="U26" s="2216">
        <v>
0</v>
      </c>
      <c r="V26" s="2216">
        <v>
0</v>
      </c>
      <c r="W26" s="2216">
        <v>
0</v>
      </c>
      <c r="X26" s="2216">
        <v>
0</v>
      </c>
      <c r="Y26" s="2216">
        <v>
0</v>
      </c>
      <c r="Z26" s="2216">
        <v>
0</v>
      </c>
      <c r="AA26" s="2216">
        <v>
0</v>
      </c>
      <c r="AB26" s="2216">
        <v>
0</v>
      </c>
      <c r="AC26" s="2216">
        <v>
0</v>
      </c>
      <c r="AE26" s="2216"/>
      <c r="AF26" s="2216"/>
      <c r="AG26" s="2216"/>
      <c r="AH26" s="2216"/>
      <c r="AI26" s="2216"/>
      <c r="AJ26" s="2216"/>
      <c r="AK26" s="2216"/>
      <c r="AL26" s="2216"/>
      <c r="AM26" s="2216"/>
      <c r="AN26" s="2216"/>
      <c r="AO26" s="2216"/>
      <c r="AP26" s="2216"/>
    </row>
    <row r="27" spans="1:42" ht="18" customHeight="1">
      <c r="A27" s="1528" t="s">
        <v>
3682</v>
      </c>
      <c r="B27" s="1687" t="str">
        <f t="shared" si="1"/>
        <v>
-</v>
      </c>
      <c r="C27" s="537" t="str">
        <f t="shared" si="2"/>
        <v>
-</v>
      </c>
      <c r="D27" s="537" t="str">
        <f t="shared" si="3"/>
        <v>
-</v>
      </c>
      <c r="E27" s="537" t="str">
        <f t="shared" si="4"/>
        <v>
-</v>
      </c>
      <c r="F27" s="537" t="str">
        <f t="shared" si="5"/>
        <v>
-</v>
      </c>
      <c r="G27" s="537" t="str">
        <f t="shared" si="6"/>
        <v>
-</v>
      </c>
      <c r="H27" s="537" t="str">
        <f t="shared" si="7"/>
        <v>
-</v>
      </c>
      <c r="I27" s="537" t="str">
        <f t="shared" si="8"/>
        <v>
-</v>
      </c>
      <c r="J27" s="537" t="str">
        <f t="shared" si="9"/>
        <v>
-</v>
      </c>
      <c r="K27" s="537" t="str">
        <f t="shared" si="10"/>
        <v>
-</v>
      </c>
      <c r="L27" s="537" t="str">
        <f t="shared" si="11"/>
        <v>
-</v>
      </c>
      <c r="M27" s="537" t="str">
        <f t="shared" si="12"/>
        <v>
-</v>
      </c>
      <c r="N27" s="537" t="str">
        <f t="shared" si="13"/>
        <v>
-</v>
      </c>
      <c r="O27" s="510" t="str">
        <f t="shared" si="15"/>
        <v>
-</v>
      </c>
      <c r="Q27" s="2217" t="str">
        <f t="shared" si="14"/>
        <v>
焼却炉</v>
      </c>
      <c r="R27" s="2216">
        <v>
0</v>
      </c>
      <c r="S27" s="2216">
        <v>
0</v>
      </c>
      <c r="T27" s="2216">
        <v>
0</v>
      </c>
      <c r="U27" s="2216">
        <v>
0</v>
      </c>
      <c r="V27" s="2216">
        <v>
0</v>
      </c>
      <c r="W27" s="2216">
        <v>
0</v>
      </c>
      <c r="X27" s="2216">
        <v>
0</v>
      </c>
      <c r="Y27" s="2216">
        <v>
0</v>
      </c>
      <c r="Z27" s="2216">
        <v>
0</v>
      </c>
      <c r="AA27" s="2216">
        <v>
0</v>
      </c>
      <c r="AB27" s="2216">
        <v>
0</v>
      </c>
      <c r="AC27" s="2216">
        <v>
0</v>
      </c>
      <c r="AE27" s="2216"/>
      <c r="AF27" s="2216"/>
      <c r="AG27" s="2216"/>
      <c r="AH27" s="2216"/>
      <c r="AI27" s="2216"/>
      <c r="AJ27" s="2216"/>
      <c r="AK27" s="2216"/>
      <c r="AL27" s="2216"/>
      <c r="AM27" s="2216"/>
      <c r="AN27" s="2216"/>
      <c r="AO27" s="2216"/>
      <c r="AP27" s="2216"/>
    </row>
    <row r="28" spans="1:42" ht="18" customHeight="1">
      <c r="A28" s="1528" t="s">
        <v>
3681</v>
      </c>
      <c r="B28" s="1687" t="str">
        <f t="shared" si="1"/>
        <v>
-</v>
      </c>
      <c r="C28" s="537" t="str">
        <f t="shared" si="2"/>
        <v>
-</v>
      </c>
      <c r="D28" s="537" t="str">
        <f t="shared" si="3"/>
        <v>
-</v>
      </c>
      <c r="E28" s="537" t="str">
        <f t="shared" si="4"/>
        <v>
-</v>
      </c>
      <c r="F28" s="537" t="str">
        <f t="shared" si="5"/>
        <v>
-</v>
      </c>
      <c r="G28" s="537" t="str">
        <f t="shared" si="6"/>
        <v>
-</v>
      </c>
      <c r="H28" s="537" t="str">
        <f t="shared" si="7"/>
        <v>
-</v>
      </c>
      <c r="I28" s="537" t="str">
        <f t="shared" si="8"/>
        <v>
-</v>
      </c>
      <c r="J28" s="537" t="str">
        <f t="shared" si="9"/>
        <v>
-</v>
      </c>
      <c r="K28" s="537" t="str">
        <f t="shared" si="10"/>
        <v>
-</v>
      </c>
      <c r="L28" s="537" t="str">
        <f t="shared" si="11"/>
        <v>
-</v>
      </c>
      <c r="M28" s="537" t="str">
        <f t="shared" si="12"/>
        <v>
-</v>
      </c>
      <c r="N28" s="537" t="str">
        <f t="shared" si="13"/>
        <v>
-</v>
      </c>
      <c r="O28" s="510" t="str">
        <f t="shared" si="15"/>
        <v>
-</v>
      </c>
      <c r="Q28" s="2217" t="str">
        <f t="shared" si="14"/>
        <v>
自然発火</v>
      </c>
      <c r="R28" s="2216">
        <v>
0</v>
      </c>
      <c r="S28" s="2216">
        <v>
0</v>
      </c>
      <c r="T28" s="2216">
        <v>
0</v>
      </c>
      <c r="U28" s="2216">
        <v>
0</v>
      </c>
      <c r="V28" s="2216">
        <v>
0</v>
      </c>
      <c r="W28" s="2216">
        <v>
0</v>
      </c>
      <c r="X28" s="2216">
        <v>
0</v>
      </c>
      <c r="Y28" s="2216">
        <v>
0</v>
      </c>
      <c r="Z28" s="2216">
        <v>
0</v>
      </c>
      <c r="AA28" s="2216">
        <v>
0</v>
      </c>
      <c r="AB28" s="2216">
        <v>
0</v>
      </c>
      <c r="AC28" s="2216">
        <v>
0</v>
      </c>
      <c r="AE28" s="2216"/>
      <c r="AF28" s="2216"/>
      <c r="AG28" s="2216"/>
      <c r="AH28" s="2216"/>
      <c r="AI28" s="2216"/>
      <c r="AJ28" s="2216"/>
      <c r="AK28" s="2216"/>
      <c r="AL28" s="2216"/>
      <c r="AM28" s="2216"/>
      <c r="AN28" s="2216"/>
      <c r="AO28" s="2216"/>
      <c r="AP28" s="2216"/>
    </row>
    <row r="29" spans="1:42" ht="18" customHeight="1">
      <c r="A29" s="1528" t="s">
        <v>
3680</v>
      </c>
      <c r="B29" s="1687">
        <f t="shared" si="1"/>
        <v>
3</v>
      </c>
      <c r="C29" s="537">
        <f t="shared" si="2"/>
        <v>
1</v>
      </c>
      <c r="D29" s="537" t="str">
        <f t="shared" si="3"/>
        <v>
-</v>
      </c>
      <c r="E29" s="537" t="str">
        <f t="shared" si="4"/>
        <v>
-</v>
      </c>
      <c r="F29" s="537" t="str">
        <f t="shared" si="5"/>
        <v>
-</v>
      </c>
      <c r="G29" s="537" t="str">
        <f t="shared" si="6"/>
        <v>
-</v>
      </c>
      <c r="H29" s="537" t="str">
        <f t="shared" si="7"/>
        <v>
-</v>
      </c>
      <c r="I29" s="537" t="str">
        <f t="shared" si="8"/>
        <v>
-</v>
      </c>
      <c r="J29" s="537" t="str">
        <f t="shared" si="9"/>
        <v>
-</v>
      </c>
      <c r="K29" s="537" t="str">
        <f t="shared" si="10"/>
        <v>
-</v>
      </c>
      <c r="L29" s="537">
        <f t="shared" si="11"/>
        <v>
1</v>
      </c>
      <c r="M29" s="537">
        <f t="shared" si="12"/>
        <v>
1</v>
      </c>
      <c r="N29" s="537" t="str">
        <f t="shared" si="13"/>
        <v>
-</v>
      </c>
      <c r="O29" s="510">
        <f t="shared" si="15"/>
        <v>
2.8</v>
      </c>
      <c r="Q29" s="2217" t="str">
        <f t="shared" si="14"/>
        <v>
不明</v>
      </c>
      <c r="R29" s="2216">
        <v>
0</v>
      </c>
      <c r="S29" s="2216">
        <v>
0</v>
      </c>
      <c r="T29" s="2216">
        <v>
0</v>
      </c>
      <c r="U29" s="2216">
        <v>
0</v>
      </c>
      <c r="V29" s="2216">
        <v>
0</v>
      </c>
      <c r="W29" s="2216">
        <v>
0</v>
      </c>
      <c r="X29" s="2216">
        <v>
0</v>
      </c>
      <c r="Y29" s="2216">
        <v>
0</v>
      </c>
      <c r="Z29" s="2216">
        <v>
0</v>
      </c>
      <c r="AA29" s="2216">
        <v>
0</v>
      </c>
      <c r="AB29" s="2216">
        <v>
0</v>
      </c>
      <c r="AC29" s="2216">
        <v>
0</v>
      </c>
      <c r="AE29" s="2216">
        <v>
1</v>
      </c>
      <c r="AF29" s="2216"/>
      <c r="AG29" s="2216"/>
      <c r="AH29" s="2216"/>
      <c r="AI29" s="2216"/>
      <c r="AJ29" s="2216"/>
      <c r="AK29" s="2216"/>
      <c r="AL29" s="2216"/>
      <c r="AM29" s="2216"/>
      <c r="AN29" s="2216">
        <v>
1</v>
      </c>
      <c r="AO29" s="2216">
        <v>
1</v>
      </c>
      <c r="AP29" s="2216"/>
    </row>
    <row r="30" spans="1:42" ht="18" customHeight="1">
      <c r="A30" s="1528" t="s">
        <v>
3679</v>
      </c>
      <c r="B30" s="1687" t="str">
        <f t="shared" si="1"/>
        <v>
-</v>
      </c>
      <c r="C30" s="537" t="str">
        <f t="shared" si="2"/>
        <v>
-</v>
      </c>
      <c r="D30" s="537" t="str">
        <f t="shared" si="3"/>
        <v>
-</v>
      </c>
      <c r="E30" s="537" t="str">
        <f t="shared" si="4"/>
        <v>
-</v>
      </c>
      <c r="F30" s="537" t="str">
        <f t="shared" si="5"/>
        <v>
-</v>
      </c>
      <c r="G30" s="537" t="str">
        <f t="shared" si="6"/>
        <v>
-</v>
      </c>
      <c r="H30" s="537" t="str">
        <f t="shared" si="7"/>
        <v>
-</v>
      </c>
      <c r="I30" s="537" t="str">
        <f t="shared" si="8"/>
        <v>
-</v>
      </c>
      <c r="J30" s="537" t="str">
        <f t="shared" si="9"/>
        <v>
-</v>
      </c>
      <c r="K30" s="537" t="str">
        <f t="shared" si="10"/>
        <v>
-</v>
      </c>
      <c r="L30" s="537" t="str">
        <f t="shared" si="11"/>
        <v>
-</v>
      </c>
      <c r="M30" s="537" t="str">
        <f t="shared" si="12"/>
        <v>
-</v>
      </c>
      <c r="N30" s="537" t="str">
        <f t="shared" si="13"/>
        <v>
-</v>
      </c>
      <c r="O30" s="510" t="str">
        <f t="shared" si="15"/>
        <v>
-</v>
      </c>
      <c r="Q30" s="2217" t="str">
        <f t="shared" si="14"/>
        <v>
ふろがま</v>
      </c>
      <c r="R30" s="2216">
        <v>
0</v>
      </c>
      <c r="S30" s="2216">
        <v>
0</v>
      </c>
      <c r="T30" s="2216">
        <v>
0</v>
      </c>
      <c r="U30" s="2216">
        <v>
0</v>
      </c>
      <c r="V30" s="2216">
        <v>
0</v>
      </c>
      <c r="W30" s="2216">
        <v>
0</v>
      </c>
      <c r="X30" s="2216">
        <v>
0</v>
      </c>
      <c r="Y30" s="2216">
        <v>
0</v>
      </c>
      <c r="Z30" s="2216">
        <v>
0</v>
      </c>
      <c r="AA30" s="2216">
        <v>
0</v>
      </c>
      <c r="AB30" s="2216">
        <v>
0</v>
      </c>
      <c r="AC30" s="2216">
        <v>
0</v>
      </c>
      <c r="AE30" s="2216"/>
      <c r="AF30" s="2216"/>
      <c r="AG30" s="2216"/>
      <c r="AH30" s="2216"/>
      <c r="AI30" s="2216"/>
      <c r="AJ30" s="2216"/>
      <c r="AK30" s="2216"/>
      <c r="AL30" s="2216"/>
      <c r="AM30" s="2216"/>
      <c r="AN30" s="2216"/>
      <c r="AO30" s="2216"/>
      <c r="AP30" s="2216"/>
    </row>
    <row r="31" spans="1:42" ht="18" customHeight="1">
      <c r="A31" s="1528" t="s">
        <v>
194</v>
      </c>
      <c r="B31" s="1687">
        <f t="shared" si="1"/>
        <v>
23</v>
      </c>
      <c r="C31" s="537">
        <f t="shared" si="2"/>
        <v>
2</v>
      </c>
      <c r="D31" s="537">
        <f t="shared" si="3"/>
        <v>
1</v>
      </c>
      <c r="E31" s="537">
        <f t="shared" si="4"/>
        <v>
2</v>
      </c>
      <c r="F31" s="537">
        <f t="shared" si="5"/>
        <v>
1</v>
      </c>
      <c r="G31" s="537">
        <f t="shared" si="6"/>
        <v>
2</v>
      </c>
      <c r="H31" s="537">
        <f t="shared" si="7"/>
        <v>
2</v>
      </c>
      <c r="I31" s="537">
        <f t="shared" si="8"/>
        <v>
1</v>
      </c>
      <c r="J31" s="537">
        <f t="shared" si="9"/>
        <v>
1</v>
      </c>
      <c r="K31" s="537" t="str">
        <f t="shared" si="10"/>
        <v>
-</v>
      </c>
      <c r="L31" s="537">
        <f t="shared" si="11"/>
        <v>
6</v>
      </c>
      <c r="M31" s="537">
        <f t="shared" si="12"/>
        <v>
2</v>
      </c>
      <c r="N31" s="537">
        <f t="shared" si="13"/>
        <v>
3</v>
      </c>
      <c r="O31" s="510">
        <f t="shared" si="15"/>
        <v>
21.3</v>
      </c>
      <c r="Q31" s="2217" t="str">
        <f t="shared" si="14"/>
        <v>
その他</v>
      </c>
      <c r="R31" s="2216">
        <v>
2</v>
      </c>
      <c r="S31" s="2216">
        <v>
1</v>
      </c>
      <c r="T31" s="2216">
        <v>
2</v>
      </c>
      <c r="U31" s="2216">
        <v>
1</v>
      </c>
      <c r="V31" s="2216">
        <v>
2</v>
      </c>
      <c r="W31" s="2216">
        <v>
1</v>
      </c>
      <c r="X31" s="2216">
        <v>
1</v>
      </c>
      <c r="Y31" s="2216">
        <v>
1</v>
      </c>
      <c r="Z31" s="2216">
        <v>
0</v>
      </c>
      <c r="AA31" s="2216">
        <v>
4</v>
      </c>
      <c r="AB31" s="2216">
        <v>
2</v>
      </c>
      <c r="AC31" s="2216">
        <v>
1</v>
      </c>
      <c r="AE31" s="2216"/>
      <c r="AF31" s="2216"/>
      <c r="AG31" s="2216"/>
      <c r="AH31" s="2216"/>
      <c r="AI31" s="2216"/>
      <c r="AJ31" s="2216">
        <v>
1</v>
      </c>
      <c r="AK31" s="2216"/>
      <c r="AL31" s="2216"/>
      <c r="AM31" s="2216"/>
      <c r="AN31" s="2216">
        <v>
2</v>
      </c>
      <c r="AO31" s="2216"/>
      <c r="AP31" s="2216">
        <v>
2</v>
      </c>
    </row>
    <row r="32" spans="1:42" ht="18" customHeight="1">
      <c r="A32" s="2218" t="s">
        <v>
3678</v>
      </c>
      <c r="B32" s="1687" t="str">
        <f t="shared" si="1"/>
        <v>
-</v>
      </c>
      <c r="C32" s="537" t="str">
        <f t="shared" si="2"/>
        <v>
-</v>
      </c>
      <c r="D32" s="537" t="str">
        <f t="shared" si="3"/>
        <v>
-</v>
      </c>
      <c r="E32" s="537" t="str">
        <f t="shared" si="4"/>
        <v>
-</v>
      </c>
      <c r="F32" s="537" t="str">
        <f t="shared" si="5"/>
        <v>
-</v>
      </c>
      <c r="G32" s="537" t="str">
        <f t="shared" si="6"/>
        <v>
-</v>
      </c>
      <c r="H32" s="537" t="str">
        <f t="shared" si="7"/>
        <v>
-</v>
      </c>
      <c r="I32" s="537" t="str">
        <f t="shared" si="8"/>
        <v>
-</v>
      </c>
      <c r="J32" s="537" t="str">
        <f t="shared" si="9"/>
        <v>
-</v>
      </c>
      <c r="K32" s="537" t="str">
        <f t="shared" si="10"/>
        <v>
-</v>
      </c>
      <c r="L32" s="537" t="str">
        <f t="shared" si="11"/>
        <v>
-</v>
      </c>
      <c r="M32" s="537" t="str">
        <f t="shared" si="12"/>
        <v>
-</v>
      </c>
      <c r="N32" s="537" t="str">
        <f t="shared" si="13"/>
        <v>
-</v>
      </c>
      <c r="O32" s="510" t="str">
        <f t="shared" si="15"/>
        <v>
-</v>
      </c>
      <c r="Q32" s="2217" t="str">
        <f t="shared" si="14"/>
        <v>
交通機関内配線(車両の配線)</v>
      </c>
      <c r="R32" s="2216">
        <v>
0</v>
      </c>
      <c r="S32" s="2216">
        <v>
0</v>
      </c>
      <c r="T32" s="2216">
        <v>
0</v>
      </c>
      <c r="U32" s="2216">
        <v>
0</v>
      </c>
      <c r="V32" s="2216">
        <v>
0</v>
      </c>
      <c r="W32" s="2216">
        <v>
0</v>
      </c>
      <c r="X32" s="2216">
        <v>
0</v>
      </c>
      <c r="Y32" s="2216">
        <v>
0</v>
      </c>
      <c r="Z32" s="2216">
        <v>
0</v>
      </c>
      <c r="AA32" s="2216">
        <v>
0</v>
      </c>
      <c r="AB32" s="2216">
        <v>
0</v>
      </c>
      <c r="AC32" s="2216">
        <v>
0</v>
      </c>
      <c r="AE32" s="2216"/>
      <c r="AF32" s="2216"/>
      <c r="AG32" s="2216"/>
      <c r="AH32" s="2216"/>
      <c r="AI32" s="2216"/>
      <c r="AJ32" s="2216"/>
      <c r="AK32" s="2216"/>
      <c r="AL32" s="2216"/>
      <c r="AM32" s="2216"/>
      <c r="AN32" s="2216"/>
      <c r="AO32" s="2216"/>
      <c r="AP32" s="2216"/>
    </row>
    <row r="33" spans="1:42" ht="18" customHeight="1">
      <c r="A33" s="1523" t="s">
        <v>
3677</v>
      </c>
      <c r="B33" s="1686">
        <f t="shared" si="1"/>
        <v>
2</v>
      </c>
      <c r="C33" s="1693" t="str">
        <f t="shared" si="2"/>
        <v>
-</v>
      </c>
      <c r="D33" s="1693" t="str">
        <f t="shared" si="3"/>
        <v>
-</v>
      </c>
      <c r="E33" s="1693">
        <f t="shared" si="4"/>
        <v>
1</v>
      </c>
      <c r="F33" s="1693" t="str">
        <f t="shared" si="5"/>
        <v>
-</v>
      </c>
      <c r="G33" s="1693" t="str">
        <f t="shared" si="6"/>
        <v>
-</v>
      </c>
      <c r="H33" s="1693" t="str">
        <f t="shared" si="7"/>
        <v>
-</v>
      </c>
      <c r="I33" s="1693">
        <f t="shared" si="8"/>
        <v>
1</v>
      </c>
      <c r="J33" s="1693" t="str">
        <f t="shared" si="9"/>
        <v>
-</v>
      </c>
      <c r="K33" s="1693" t="str">
        <f t="shared" si="10"/>
        <v>
-</v>
      </c>
      <c r="L33" s="1693" t="str">
        <f t="shared" si="11"/>
        <v>
-</v>
      </c>
      <c r="M33" s="1693" t="str">
        <f t="shared" si="12"/>
        <v>
-</v>
      </c>
      <c r="N33" s="1693" t="str">
        <f t="shared" si="13"/>
        <v>
-</v>
      </c>
      <c r="O33" s="4565">
        <f t="shared" si="15"/>
        <v>
1.9</v>
      </c>
      <c r="Q33" s="2217" t="str">
        <f t="shared" si="14"/>
        <v>
引火</v>
      </c>
      <c r="R33" s="2216">
        <v>
0</v>
      </c>
      <c r="S33" s="2216">
        <v>
0</v>
      </c>
      <c r="T33" s="2216">
        <v>
0</v>
      </c>
      <c r="U33" s="2216">
        <v>
0</v>
      </c>
      <c r="V33" s="2216">
        <v>
0</v>
      </c>
      <c r="W33" s="2216">
        <v>
0</v>
      </c>
      <c r="X33" s="2216">
        <v>
0</v>
      </c>
      <c r="Y33" s="2216">
        <v>
0</v>
      </c>
      <c r="Z33" s="2216">
        <v>
0</v>
      </c>
      <c r="AA33" s="2216">
        <v>
0</v>
      </c>
      <c r="AB33" s="2216">
        <v>
0</v>
      </c>
      <c r="AC33" s="2216">
        <v>
0</v>
      </c>
      <c r="AE33" s="2216"/>
      <c r="AF33" s="2216"/>
      <c r="AG33" s="2216">
        <v>
1</v>
      </c>
      <c r="AH33" s="2216"/>
      <c r="AI33" s="2216"/>
      <c r="AJ33" s="2216"/>
      <c r="AK33" s="2216">
        <v>
1</v>
      </c>
      <c r="AL33" s="2216"/>
      <c r="AM33" s="2216"/>
      <c r="AN33" s="2216"/>
      <c r="AO33" s="2216"/>
      <c r="AP33" s="2216"/>
    </row>
    <row r="34" spans="1:42" s="83" customFormat="1" ht="15" customHeight="1">
      <c r="A34" s="1537" t="s">
        <v>
3676</v>
      </c>
      <c r="B34" s="49"/>
      <c r="F34" s="49"/>
      <c r="I34" s="49"/>
      <c r="O34" s="538"/>
    </row>
  </sheetData>
  <mergeCells count="3">
    <mergeCell ref="A3:O3"/>
    <mergeCell ref="A1:D1"/>
    <mergeCell ref="A2:D2"/>
  </mergeCells>
  <phoneticPr fontId="25"/>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pageSetUpPr fitToPage="1"/>
  </sheetPr>
  <dimension ref="A1:M28"/>
  <sheetViews>
    <sheetView zoomScaleNormal="100" zoomScaleSheetLayoutView="100" workbookViewId="0">
      <selection activeCell="B23" sqref="B23"/>
    </sheetView>
  </sheetViews>
  <sheetFormatPr defaultColWidth="9" defaultRowHeight="14.25"/>
  <cols>
    <col min="1" max="1" width="12.625" style="371" customWidth="1"/>
    <col min="2" max="13" width="9.625" style="371" customWidth="1"/>
    <col min="14" max="16384" width="9" style="371"/>
  </cols>
  <sheetData>
    <row r="1" spans="1:13" s="1482" customFormat="1" ht="20.100000000000001" customHeight="1">
      <c r="A1" s="4569" t="str">
        <f>
HYPERLINK("#目次!A1","【目次に戻る】")</f>
        <v>
【目次に戻る】</v>
      </c>
      <c r="B1" s="4569"/>
      <c r="C1" s="4569"/>
      <c r="D1" s="4569"/>
      <c r="E1" s="4569"/>
      <c r="F1" s="2409"/>
      <c r="G1" s="2409"/>
      <c r="H1" s="2409"/>
      <c r="I1" s="2409"/>
      <c r="J1" s="2409"/>
      <c r="K1" s="2409"/>
      <c r="L1" s="2409"/>
    </row>
    <row r="2" spans="1:13" s="1482" customFormat="1" ht="20.100000000000001" customHeight="1">
      <c r="A2" s="4569" t="str">
        <f>
HYPERLINK("#業務所管課別目次!A1","【業務所管課別目次に戻る】")</f>
        <v>
【業務所管課別目次に戻る】</v>
      </c>
      <c r="B2" s="4569"/>
      <c r="C2" s="4569"/>
      <c r="D2" s="4569"/>
      <c r="E2" s="4569"/>
      <c r="F2" s="2409"/>
      <c r="G2" s="2409"/>
      <c r="H2" s="2409"/>
      <c r="I2" s="2409"/>
      <c r="J2" s="2409"/>
      <c r="K2" s="2409"/>
      <c r="L2" s="2409"/>
    </row>
    <row r="3" spans="1:13" s="385" customFormat="1" ht="26.1" customHeight="1">
      <c r="A3" s="4705" t="s">
        <v>
9346</v>
      </c>
      <c r="B3" s="4705"/>
      <c r="C3" s="4705"/>
      <c r="D3" s="4705"/>
      <c r="E3" s="4705"/>
      <c r="F3" s="4705"/>
      <c r="G3" s="4705"/>
      <c r="H3" s="4705"/>
      <c r="I3" s="4705"/>
      <c r="J3" s="4705"/>
      <c r="K3" s="4705"/>
      <c r="L3" s="4705"/>
      <c r="M3" s="4705"/>
    </row>
    <row r="4" spans="1:13" s="82" customFormat="1" ht="15" customHeight="1">
      <c r="A4" s="104"/>
      <c r="B4" s="104"/>
      <c r="C4" s="104"/>
      <c r="D4" s="104"/>
      <c r="E4" s="104"/>
      <c r="F4" s="104"/>
      <c r="G4" s="104"/>
      <c r="H4" s="104"/>
      <c r="I4" s="104"/>
      <c r="J4" s="104"/>
      <c r="K4" s="104"/>
    </row>
    <row r="5" spans="1:13" s="102" customFormat="1" ht="20.100000000000001" customHeight="1">
      <c r="A5" s="4600" t="s">
        <v>
4083</v>
      </c>
      <c r="B5" s="4600"/>
      <c r="C5" s="4600"/>
      <c r="D5" s="4600"/>
      <c r="E5" s="4600"/>
      <c r="F5" s="4600"/>
      <c r="G5" s="4600"/>
      <c r="H5" s="4600"/>
      <c r="I5" s="4600"/>
      <c r="J5" s="4600"/>
      <c r="K5" s="4600"/>
      <c r="L5" s="4600"/>
      <c r="M5" s="4600"/>
    </row>
    <row r="6" spans="1:13" s="372" customFormat="1" ht="15" customHeight="1" thickBot="1">
      <c r="A6" s="372" t="s">
        <v>
9286</v>
      </c>
      <c r="B6" s="374"/>
      <c r="C6" s="393"/>
      <c r="D6" s="393"/>
      <c r="E6" s="393"/>
      <c r="F6" s="374"/>
      <c r="G6" s="374"/>
      <c r="H6" s="393"/>
      <c r="I6" s="393"/>
      <c r="J6" s="393"/>
      <c r="K6" s="374"/>
      <c r="L6" s="392" t="s">
        <v>
494</v>
      </c>
    </row>
    <row r="7" spans="1:13" ht="30" customHeight="1" thickTop="1">
      <c r="A7" s="4721" t="s">
        <v>
493</v>
      </c>
      <c r="B7" s="4723" t="s">
        <v>
23</v>
      </c>
      <c r="C7" s="4720" t="s">
        <v>
492</v>
      </c>
      <c r="D7" s="4708"/>
      <c r="E7" s="4707"/>
      <c r="F7" s="4709" t="s">
        <v>
491</v>
      </c>
      <c r="G7" s="4709" t="s">
        <v>
490</v>
      </c>
      <c r="H7" s="4711" t="s">
        <v>
4084</v>
      </c>
      <c r="I7" s="4709" t="s">
        <v>
489</v>
      </c>
      <c r="J7" s="4711" t="s">
        <v>
4085</v>
      </c>
      <c r="K7" s="4713" t="s">
        <v>
4086</v>
      </c>
      <c r="L7" s="4715" t="s">
        <v>
4087</v>
      </c>
    </row>
    <row r="8" spans="1:13" ht="30" customHeight="1">
      <c r="A8" s="4722"/>
      <c r="B8" s="4724"/>
      <c r="C8" s="2467" t="s">
        <v>
488</v>
      </c>
      <c r="D8" s="2468" t="s">
        <v>
487</v>
      </c>
      <c r="E8" s="2469" t="s">
        <v>
4088</v>
      </c>
      <c r="F8" s="4710"/>
      <c r="G8" s="4710"/>
      <c r="H8" s="4712"/>
      <c r="I8" s="4710"/>
      <c r="J8" s="4712"/>
      <c r="K8" s="4714"/>
      <c r="L8" s="4716"/>
    </row>
    <row r="9" spans="1:13" ht="18" customHeight="1">
      <c r="A9" s="391" t="s">
        <v>
716</v>
      </c>
      <c r="B9" s="2326">
        <v>
20521</v>
      </c>
      <c r="C9" s="2326">
        <v>
11784</v>
      </c>
      <c r="D9" s="2326" t="s">
        <v>
374</v>
      </c>
      <c r="E9" s="2326">
        <v>
564</v>
      </c>
      <c r="F9" s="2326">
        <v>
52</v>
      </c>
      <c r="G9" s="2326">
        <v>
4</v>
      </c>
      <c r="H9" s="2326">
        <v>
54</v>
      </c>
      <c r="I9" s="2326">
        <v>
905</v>
      </c>
      <c r="J9" s="2326">
        <v>
346</v>
      </c>
      <c r="K9" s="2326">
        <v>
6779</v>
      </c>
      <c r="L9" s="2326">
        <v>
33</v>
      </c>
    </row>
    <row r="10" spans="1:13" ht="18" customHeight="1">
      <c r="A10" s="391">
        <v>
30</v>
      </c>
      <c r="B10" s="2326">
        <v>
20581</v>
      </c>
      <c r="C10" s="2326">
        <v>
12012</v>
      </c>
      <c r="D10" s="2326" t="s">
        <v>
374</v>
      </c>
      <c r="E10" s="2326">
        <v>
564</v>
      </c>
      <c r="F10" s="2326">
        <v>
52</v>
      </c>
      <c r="G10" s="2326">
        <v>
4</v>
      </c>
      <c r="H10" s="2326">
        <v>
54</v>
      </c>
      <c r="I10" s="2326">
        <v>
738</v>
      </c>
      <c r="J10" s="2326">
        <v>
346</v>
      </c>
      <c r="K10" s="2326">
        <v>
6779</v>
      </c>
      <c r="L10" s="2326">
        <v>
32</v>
      </c>
    </row>
    <row r="11" spans="1:13" ht="18" customHeight="1">
      <c r="A11" s="391" t="s">
        <v>
465</v>
      </c>
      <c r="B11" s="2470">
        <v>
20347</v>
      </c>
      <c r="C11" s="2326">
        <v>
11985</v>
      </c>
      <c r="D11" s="2326" t="s">
        <v>
374</v>
      </c>
      <c r="E11" s="2326">
        <v>
564</v>
      </c>
      <c r="F11" s="2326">
        <v>
52</v>
      </c>
      <c r="G11" s="2326" t="s">
        <v>
374</v>
      </c>
      <c r="H11" s="2326">
        <v>
54</v>
      </c>
      <c r="I11" s="2326">
        <v>
591</v>
      </c>
      <c r="J11" s="2326">
        <v>
346</v>
      </c>
      <c r="K11" s="2326">
        <v>
6723</v>
      </c>
      <c r="L11" s="2326">
        <v>
32</v>
      </c>
    </row>
    <row r="12" spans="1:13" s="380" customFormat="1" ht="18" customHeight="1">
      <c r="A12" s="391">
        <v>
2</v>
      </c>
      <c r="B12" s="2470">
        <v>
20310</v>
      </c>
      <c r="C12" s="2326">
        <v>
12116</v>
      </c>
      <c r="D12" s="2326" t="s">
        <v>
374</v>
      </c>
      <c r="E12" s="2326">
        <v>
564</v>
      </c>
      <c r="F12" s="2326">
        <v>
52</v>
      </c>
      <c r="G12" s="2326" t="s">
        <v>
374</v>
      </c>
      <c r="H12" s="2326">
        <v>
54</v>
      </c>
      <c r="I12" s="2326">
        <v>
424</v>
      </c>
      <c r="J12" s="2326">
        <v>
346</v>
      </c>
      <c r="K12" s="2326">
        <v>
6723</v>
      </c>
      <c r="L12" s="2326">
        <v>
31</v>
      </c>
    </row>
    <row r="13" spans="1:13" s="376" customFormat="1" ht="18" customHeight="1">
      <c r="A13" s="2471">
        <v>
3</v>
      </c>
      <c r="B13" s="2472">
        <f>
SUM(C13:L13)</f>
        <v>
19935</v>
      </c>
      <c r="C13" s="2473">
        <v>
12126</v>
      </c>
      <c r="D13" s="2473" t="s">
        <v>
10202</v>
      </c>
      <c r="E13" s="4246">
        <v>
554</v>
      </c>
      <c r="F13" s="2473">
        <v>
52</v>
      </c>
      <c r="G13" s="2473" t="s">
        <v>
10202</v>
      </c>
      <c r="H13" s="2473">
        <v>
54</v>
      </c>
      <c r="I13" s="2473">
        <v>
49</v>
      </c>
      <c r="J13" s="2473">
        <v>
346</v>
      </c>
      <c r="K13" s="2473">
        <v>
6723</v>
      </c>
      <c r="L13" s="2473">
        <v>
31</v>
      </c>
    </row>
    <row r="14" spans="1:13" s="372" customFormat="1" ht="15" customHeight="1">
      <c r="A14" s="373" t="s">
        <v>
486</v>
      </c>
      <c r="C14" s="374"/>
      <c r="D14" s="374"/>
      <c r="E14" s="374"/>
    </row>
    <row r="15" spans="1:13" s="372" customFormat="1" ht="15" customHeight="1">
      <c r="A15" s="373" t="s">
        <v>
485</v>
      </c>
    </row>
    <row r="16" spans="1:13" s="372" customFormat="1" ht="15" customHeight="1">
      <c r="A16" s="373" t="s">
        <v>
484</v>
      </c>
    </row>
    <row r="18" spans="1:13" s="82" customFormat="1" ht="15" customHeight="1">
      <c r="A18" s="104"/>
      <c r="B18" s="104"/>
      <c r="C18" s="104"/>
      <c r="D18" s="104"/>
      <c r="E18" s="104"/>
      <c r="F18" s="104"/>
      <c r="G18" s="104"/>
      <c r="H18" s="104"/>
      <c r="I18" s="104"/>
      <c r="J18" s="104"/>
      <c r="K18" s="104"/>
    </row>
    <row r="19" spans="1:13" s="102" customFormat="1" ht="20.100000000000001" customHeight="1">
      <c r="A19" s="4600" t="s">
        <v>
4089</v>
      </c>
      <c r="B19" s="4600"/>
      <c r="C19" s="4600"/>
      <c r="D19" s="4600"/>
      <c r="E19" s="4600"/>
      <c r="F19" s="4600"/>
      <c r="G19" s="4600"/>
      <c r="H19" s="4600"/>
      <c r="I19" s="4600"/>
      <c r="J19" s="4600"/>
      <c r="K19" s="4600"/>
      <c r="L19" s="4600"/>
      <c r="M19" s="4600"/>
    </row>
    <row r="20" spans="1:13" s="372" customFormat="1" ht="15" customHeight="1" thickBot="1">
      <c r="A20" s="372" t="s">
        <v>
9286</v>
      </c>
      <c r="B20" s="374"/>
      <c r="C20" s="374"/>
      <c r="D20" s="374"/>
      <c r="E20" s="374"/>
      <c r="F20" s="374"/>
      <c r="G20" s="374"/>
      <c r="H20" s="374"/>
      <c r="I20" s="374"/>
      <c r="J20" s="374"/>
      <c r="K20" s="374"/>
      <c r="M20" s="392" t="s">
        <v>
494</v>
      </c>
    </row>
    <row r="21" spans="1:13" ht="30" customHeight="1" thickTop="1">
      <c r="A21" s="4707" t="s">
        <v>
493</v>
      </c>
      <c r="B21" s="4718" t="s">
        <v>
23</v>
      </c>
      <c r="C21" s="4719"/>
      <c r="D21" s="4720" t="s">
        <v>
4090</v>
      </c>
      <c r="E21" s="4707"/>
      <c r="F21" s="4706" t="s">
        <v>
4091</v>
      </c>
      <c r="G21" s="4707"/>
      <c r="H21" s="4706" t="s">
        <v>
4092</v>
      </c>
      <c r="I21" s="4707"/>
      <c r="J21" s="4706" t="s">
        <v>
4093</v>
      </c>
      <c r="K21" s="4707"/>
      <c r="L21" s="4706" t="s">
        <v>
2115</v>
      </c>
      <c r="M21" s="4708"/>
    </row>
    <row r="22" spans="1:13" ht="30" customHeight="1">
      <c r="A22" s="4717"/>
      <c r="B22" s="2474" t="s">
        <v>
4094</v>
      </c>
      <c r="C22" s="2475" t="s">
        <v>
4095</v>
      </c>
      <c r="D22" s="2468" t="s">
        <v>
4094</v>
      </c>
      <c r="E22" s="2474" t="s">
        <v>
4095</v>
      </c>
      <c r="F22" s="2474" t="s">
        <v>
4094</v>
      </c>
      <c r="G22" s="2474" t="s">
        <v>
4095</v>
      </c>
      <c r="H22" s="2474" t="s">
        <v>
4094</v>
      </c>
      <c r="I22" s="2474" t="s">
        <v>
4095</v>
      </c>
      <c r="J22" s="2474" t="s">
        <v>
4094</v>
      </c>
      <c r="K22" s="2474" t="s">
        <v>
4095</v>
      </c>
      <c r="L22" s="2474" t="s">
        <v>
4094</v>
      </c>
      <c r="M22" s="2476" t="s">
        <v>
4095</v>
      </c>
    </row>
    <row r="23" spans="1:13" ht="18" customHeight="1">
      <c r="A23" s="391" t="s">
        <v>
716</v>
      </c>
      <c r="B23" s="362">
        <f t="shared" ref="B23:C26" si="0">
SUM(D23,F23,H23,J23,L23)</f>
        <v>
30</v>
      </c>
      <c r="C23" s="361">
        <f t="shared" si="0"/>
        <v>
596</v>
      </c>
      <c r="D23" s="361">
        <v>
11</v>
      </c>
      <c r="E23" s="361">
        <v>
401</v>
      </c>
      <c r="F23" s="361">
        <v>
16</v>
      </c>
      <c r="G23" s="361">
        <v>
163</v>
      </c>
      <c r="H23" s="361">
        <v>
1</v>
      </c>
      <c r="I23" s="361">
        <v>
15</v>
      </c>
      <c r="J23" s="361">
        <v>
1</v>
      </c>
      <c r="K23" s="361">
        <v>
16</v>
      </c>
      <c r="L23" s="361">
        <v>
1</v>
      </c>
      <c r="M23" s="361">
        <v>
1</v>
      </c>
    </row>
    <row r="24" spans="1:13" ht="18" customHeight="1">
      <c r="A24" s="391">
        <v>
30</v>
      </c>
      <c r="B24" s="362">
        <f t="shared" si="0"/>
        <v>
30</v>
      </c>
      <c r="C24" s="361">
        <f t="shared" si="0"/>
        <v>
596</v>
      </c>
      <c r="D24" s="361">
        <v>
11</v>
      </c>
      <c r="E24" s="361">
        <v>
401</v>
      </c>
      <c r="F24" s="361">
        <v>
16</v>
      </c>
      <c r="G24" s="361">
        <v>
163</v>
      </c>
      <c r="H24" s="361">
        <v>
1</v>
      </c>
      <c r="I24" s="361">
        <v>
15</v>
      </c>
      <c r="J24" s="361">
        <v>
1</v>
      </c>
      <c r="K24" s="361">
        <v>
16</v>
      </c>
      <c r="L24" s="361">
        <v>
1</v>
      </c>
      <c r="M24" s="361">
        <v>
1</v>
      </c>
    </row>
    <row r="25" spans="1:13" ht="18" customHeight="1">
      <c r="A25" s="391" t="s">
        <v>
465</v>
      </c>
      <c r="B25" s="362">
        <f t="shared" si="0"/>
        <v>
30</v>
      </c>
      <c r="C25" s="361">
        <f t="shared" si="0"/>
        <v>
596</v>
      </c>
      <c r="D25" s="361">
        <v>
11</v>
      </c>
      <c r="E25" s="361">
        <v>
401</v>
      </c>
      <c r="F25" s="361">
        <v>
16</v>
      </c>
      <c r="G25" s="361">
        <v>
163</v>
      </c>
      <c r="H25" s="361">
        <v>
1</v>
      </c>
      <c r="I25" s="361">
        <v>
15</v>
      </c>
      <c r="J25" s="361">
        <v>
1</v>
      </c>
      <c r="K25" s="361">
        <v>
16</v>
      </c>
      <c r="L25" s="361">
        <v>
1</v>
      </c>
      <c r="M25" s="361">
        <v>
1</v>
      </c>
    </row>
    <row r="26" spans="1:13" s="380" customFormat="1" ht="18" customHeight="1">
      <c r="A26" s="391">
        <v>
2</v>
      </c>
      <c r="B26" s="362">
        <f t="shared" si="0"/>
        <v>
29</v>
      </c>
      <c r="C26" s="361">
        <f t="shared" si="0"/>
        <v>
595</v>
      </c>
      <c r="D26" s="361">
        <v>
11</v>
      </c>
      <c r="E26" s="361">
        <v>
401</v>
      </c>
      <c r="F26" s="361">
        <v>
16</v>
      </c>
      <c r="G26" s="361">
        <v>
163</v>
      </c>
      <c r="H26" s="361">
        <v>
1</v>
      </c>
      <c r="I26" s="361">
        <v>
15</v>
      </c>
      <c r="J26" s="361">
        <v>
1</v>
      </c>
      <c r="K26" s="361">
        <v>
16</v>
      </c>
      <c r="L26" s="361" t="s">
        <v>
378</v>
      </c>
      <c r="M26" s="361" t="s">
        <v>
378</v>
      </c>
    </row>
    <row r="27" spans="1:13" s="376" customFormat="1" ht="18" customHeight="1">
      <c r="A27" s="2471">
        <v>
3</v>
      </c>
      <c r="B27" s="2477">
        <v>
28</v>
      </c>
      <c r="C27" s="2478">
        <v>
585</v>
      </c>
      <c r="D27" s="2478">
        <v>
11</v>
      </c>
      <c r="E27" s="2478">
        <v>
401</v>
      </c>
      <c r="F27" s="2478">
        <v>
15</v>
      </c>
      <c r="G27" s="2478">
        <v>
153</v>
      </c>
      <c r="H27" s="2478">
        <v>
1</v>
      </c>
      <c r="I27" s="2478">
        <v>
15</v>
      </c>
      <c r="J27" s="2478">
        <v>
1</v>
      </c>
      <c r="K27" s="2478">
        <v>
16</v>
      </c>
      <c r="L27" s="2478" t="s">
        <v>
374</v>
      </c>
      <c r="M27" s="2478" t="s">
        <v>
374</v>
      </c>
    </row>
    <row r="28" spans="1:13" s="372" customFormat="1" ht="15" customHeight="1">
      <c r="A28" s="373" t="s">
        <v>
4096</v>
      </c>
    </row>
  </sheetData>
  <mergeCells count="22">
    <mergeCell ref="A1:E1"/>
    <mergeCell ref="A2:E2"/>
    <mergeCell ref="A3:M3"/>
    <mergeCell ref="A5:M5"/>
    <mergeCell ref="A7:A8"/>
    <mergeCell ref="B7:B8"/>
    <mergeCell ref="C7:E7"/>
    <mergeCell ref="F7:F8"/>
    <mergeCell ref="G7:G8"/>
    <mergeCell ref="H7:H8"/>
    <mergeCell ref="J21:K21"/>
    <mergeCell ref="L21:M21"/>
    <mergeCell ref="I7:I8"/>
    <mergeCell ref="J7:J8"/>
    <mergeCell ref="K7:K8"/>
    <mergeCell ref="L7:L8"/>
    <mergeCell ref="A19:M19"/>
    <mergeCell ref="A21:A22"/>
    <mergeCell ref="B21:C21"/>
    <mergeCell ref="D21:E21"/>
    <mergeCell ref="F21:G21"/>
    <mergeCell ref="H21:I21"/>
  </mergeCells>
  <phoneticPr fontId="25"/>
  <pageMargins left="0.70866141732283472" right="0.70866141732283472" top="0.74803149606299213" bottom="0.74803149606299213" header="0.31496062992125984" footer="0.3149606299212598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Z14"/>
  <sheetViews>
    <sheetView zoomScaleNormal="100" zoomScaleSheetLayoutView="100" workbookViewId="0">
      <selection activeCell="B23" sqref="B23"/>
    </sheetView>
  </sheetViews>
  <sheetFormatPr defaultColWidth="9" defaultRowHeight="14.25"/>
  <cols>
    <col min="1" max="4" width="30.625" style="24" customWidth="1"/>
    <col min="5" max="5" width="9" style="24"/>
    <col min="6" max="6" width="5.875" style="24" bestFit="1" customWidth="1"/>
    <col min="7" max="9" width="20.625" style="24" customWidth="1"/>
    <col min="10" max="10" width="9" style="24"/>
    <col min="11" max="22" width="5" style="24" customWidth="1"/>
    <col min="23"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6906</v>
      </c>
      <c r="B3" s="4574"/>
      <c r="C3" s="4574"/>
      <c r="D3" s="4574"/>
      <c r="G3" s="2231"/>
    </row>
    <row r="4" spans="1:26" s="83" customFormat="1" ht="15" customHeight="1">
      <c r="A4" s="104"/>
      <c r="B4" s="104"/>
    </row>
    <row r="5" spans="1:26" s="83" customFormat="1" ht="15" customHeight="1" thickBot="1">
      <c r="D5" s="119" t="s">
        <v>
5205</v>
      </c>
    </row>
    <row r="6" spans="1:26" ht="18" customHeight="1" thickTop="1">
      <c r="A6" s="1501" t="s">
        <v>
287</v>
      </c>
      <c r="B6" s="1507" t="s">
        <v>
501</v>
      </c>
      <c r="C6" s="1506" t="s">
        <v>
3715</v>
      </c>
      <c r="D6" s="1506" t="s">
        <v>
3714</v>
      </c>
    </row>
    <row r="7" spans="1:26" ht="18" customHeight="1">
      <c r="A7" s="2230"/>
      <c r="B7" s="119" t="s">
        <v>
1668</v>
      </c>
      <c r="C7" s="119" t="s">
        <v>
475</v>
      </c>
      <c r="D7" s="119" t="s">
        <v>
3020</v>
      </c>
    </row>
    <row r="8" spans="1:26" ht="18" customHeight="1">
      <c r="A8" s="2187" t="s">
        <v>
5204</v>
      </c>
      <c r="B8" s="22">
        <v>
134</v>
      </c>
      <c r="C8" s="22">
        <v>
821</v>
      </c>
      <c r="D8" s="22">
        <v>
403208980</v>
      </c>
      <c r="F8" s="363" t="s">
        <v>
9026</v>
      </c>
    </row>
    <row r="9" spans="1:26" s="363" customFormat="1" ht="18" customHeight="1" thickBot="1">
      <c r="A9" s="584">
        <v>
30</v>
      </c>
      <c r="B9" s="22">
        <v>
129</v>
      </c>
      <c r="C9" s="22">
        <v>
1723</v>
      </c>
      <c r="D9" s="22">
        <v>
131316785</v>
      </c>
    </row>
    <row r="10" spans="1:26" ht="18" customHeight="1" thickTop="1">
      <c r="A10" s="584" t="s">
        <v>
473</v>
      </c>
      <c r="B10" s="22">
        <v>
122</v>
      </c>
      <c r="C10" s="22">
        <v>
663</v>
      </c>
      <c r="D10" s="22">
        <v>
102875945</v>
      </c>
      <c r="G10" s="2227" t="s">
        <v>
501</v>
      </c>
      <c r="H10" s="1506" t="s">
        <v>
3715</v>
      </c>
      <c r="I10" s="1503" t="s">
        <v>
3714</v>
      </c>
    </row>
    <row r="11" spans="1:26" s="363" customFormat="1" ht="18" customHeight="1">
      <c r="A11" s="2187">
        <v>
2</v>
      </c>
      <c r="B11" s="22">
        <v>
117</v>
      </c>
      <c r="C11" s="22">
        <v>
330</v>
      </c>
      <c r="D11" s="22">
        <v>
68338997</v>
      </c>
      <c r="F11" s="2002" t="s">
        <v>
3713</v>
      </c>
      <c r="G11" s="2229">
        <v>
59</v>
      </c>
      <c r="H11" s="2229">
        <v>
75</v>
      </c>
      <c r="I11" s="2229">
        <v>
8619771</v>
      </c>
    </row>
    <row r="12" spans="1:26" ht="18" customHeight="1">
      <c r="A12" s="580">
        <v>
3</v>
      </c>
      <c r="B12" s="275">
        <f>
G12+G11</f>
        <v>
108</v>
      </c>
      <c r="C12" s="275">
        <f>
H12+H11</f>
        <v>
277</v>
      </c>
      <c r="D12" s="275">
        <f>
I12+I11</f>
        <v>
33396462</v>
      </c>
      <c r="F12" s="2051" t="s">
        <v>
839</v>
      </c>
      <c r="G12" s="2229">
        <v>
49</v>
      </c>
      <c r="H12" s="2229">
        <v>
202</v>
      </c>
      <c r="I12" s="2229">
        <v>
24776691</v>
      </c>
    </row>
    <row r="13" spans="1:26" s="83" customFormat="1" ht="15" customHeight="1">
      <c r="A13" s="4213" t="s">
        <v>
10204</v>
      </c>
      <c r="B13" s="49"/>
      <c r="C13" s="49"/>
    </row>
    <row r="14" spans="1:26" s="83" customFormat="1" ht="15" customHeight="1">
      <c r="A14" s="49" t="s">
        <v>
3676</v>
      </c>
      <c r="B14" s="49"/>
      <c r="C14" s="49"/>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pageSetUpPr fitToPage="1"/>
  </sheetPr>
  <dimension ref="A1:M17"/>
  <sheetViews>
    <sheetView zoomScaleNormal="100" zoomScaleSheetLayoutView="100" workbookViewId="0">
      <selection activeCell="B23" sqref="B23"/>
    </sheetView>
  </sheetViews>
  <sheetFormatPr defaultColWidth="9" defaultRowHeight="13.5"/>
  <cols>
    <col min="1" max="1" width="37.625" style="79" customWidth="1"/>
    <col min="2" max="2" width="8.625" style="78" customWidth="1"/>
    <col min="3" max="3" width="16.625" style="78" customWidth="1"/>
    <col min="4" max="4" width="3.625" style="78" customWidth="1"/>
    <col min="5" max="5" width="37.625" style="78" customWidth="1"/>
    <col min="6" max="6" width="8.625" style="78" customWidth="1"/>
    <col min="7" max="7" width="16.625" style="78" customWidth="1"/>
    <col min="8" max="8" width="9" style="78"/>
    <col min="9" max="9" width="18.375" style="78" bestFit="1" customWidth="1"/>
    <col min="10" max="12" width="9" style="78"/>
    <col min="13" max="13" width="18.375" style="78" bestFit="1" customWidth="1"/>
    <col min="14" max="16384" width="9" style="78"/>
  </cols>
  <sheetData>
    <row r="1" spans="1:13" s="1482" customFormat="1" ht="20.100000000000001" customHeight="1">
      <c r="A1" s="2662" t="str">
        <f>
HYPERLINK("#目次!A1","【目次に戻る】")</f>
        <v>
【目次に戻る】</v>
      </c>
      <c r="B1" s="2662"/>
      <c r="C1" s="2662"/>
    </row>
    <row r="2" spans="1:13" s="1482" customFormat="1" ht="20.100000000000001" customHeight="1">
      <c r="A2" s="2662" t="str">
        <f>
HYPERLINK("#業務所管課別目次!A1","【業務所管課別目次に戻る】")</f>
        <v>
【業務所管課別目次に戻る】</v>
      </c>
      <c r="B2" s="2662"/>
      <c r="C2" s="2662"/>
    </row>
    <row r="3" spans="1:13" ht="26.1" customHeight="1">
      <c r="A3" s="4574" t="s">
        <v>
6902</v>
      </c>
      <c r="B3" s="4574"/>
      <c r="C3" s="4574"/>
      <c r="D3" s="4574"/>
      <c r="E3" s="4574"/>
      <c r="F3" s="4574"/>
      <c r="G3" s="4574"/>
    </row>
    <row r="4" spans="1:13" s="82" customFormat="1" ht="15" customHeight="1">
      <c r="A4" s="104"/>
      <c r="B4" s="104"/>
      <c r="C4" s="104"/>
    </row>
    <row r="5" spans="1:13" s="82" customFormat="1" ht="15" customHeight="1" thickBot="1">
      <c r="A5" s="2667" t="s">
        <v>
5217</v>
      </c>
      <c r="B5" s="2670"/>
      <c r="C5" s="2683"/>
      <c r="G5" s="2683" t="s">
        <v>
4815</v>
      </c>
    </row>
    <row r="6" spans="1:13" s="85" customFormat="1" ht="18" customHeight="1" thickTop="1">
      <c r="A6" s="2853" t="s">
        <v>
5218</v>
      </c>
      <c r="B6" s="2854" t="s">
        <v>
190</v>
      </c>
      <c r="C6" s="2855" t="s">
        <v>
5219</v>
      </c>
      <c r="D6" s="2690"/>
      <c r="E6" s="2853" t="s">
        <v>
5218</v>
      </c>
      <c r="F6" s="2854" t="s">
        <v>
190</v>
      </c>
      <c r="G6" s="2855" t="s">
        <v>
5219</v>
      </c>
    </row>
    <row r="7" spans="1:13" s="85" customFormat="1" ht="18" customHeight="1">
      <c r="A7" s="2636" t="s">
        <v>
5220</v>
      </c>
      <c r="B7" s="2708" t="s">
        <v>
5221</v>
      </c>
      <c r="C7" s="3777">
        <v>
33242</v>
      </c>
      <c r="D7" s="2690"/>
      <c r="E7" s="2636" t="s">
        <v>
5222</v>
      </c>
      <c r="F7" s="2708" t="s">
        <v>
5223</v>
      </c>
      <c r="G7" s="3777">
        <v>
39742</v>
      </c>
      <c r="I7" s="2856"/>
      <c r="M7" s="2856"/>
    </row>
    <row r="8" spans="1:13" s="85" customFormat="1" ht="18" customHeight="1">
      <c r="A8" s="2704" t="s">
        <v>
5224</v>
      </c>
      <c r="B8" s="2712" t="s">
        <v>
5225</v>
      </c>
      <c r="C8" s="3778">
        <v>
34443</v>
      </c>
      <c r="D8" s="2690"/>
      <c r="E8" s="2704" t="s">
        <v>
5226</v>
      </c>
      <c r="F8" s="2712" t="s">
        <v>
5227</v>
      </c>
      <c r="G8" s="3778">
        <v>
39902</v>
      </c>
      <c r="I8" s="2856"/>
      <c r="M8" s="2856"/>
    </row>
    <row r="9" spans="1:13" s="85" customFormat="1" ht="18" customHeight="1">
      <c r="A9" s="2704" t="s">
        <v>
5228</v>
      </c>
      <c r="B9" s="2712" t="s">
        <v>
5229</v>
      </c>
      <c r="C9" s="3778">
        <v>
35216</v>
      </c>
      <c r="D9" s="2690"/>
      <c r="E9" s="2704" t="s">
        <v>
5230</v>
      </c>
      <c r="F9" s="2712" t="s">
        <v>
5231</v>
      </c>
      <c r="G9" s="3778">
        <v>
40350</v>
      </c>
      <c r="I9" s="2856"/>
      <c r="M9" s="2856"/>
    </row>
    <row r="10" spans="1:13" s="85" customFormat="1" ht="18" customHeight="1">
      <c r="A10" s="2704" t="s">
        <v>
5232</v>
      </c>
      <c r="B10" s="2712" t="s">
        <v>
5233</v>
      </c>
      <c r="C10" s="3778">
        <v>
38162</v>
      </c>
      <c r="D10" s="2690"/>
      <c r="E10" s="2704" t="s">
        <v>
5234</v>
      </c>
      <c r="F10" s="2712" t="s">
        <v>
5235</v>
      </c>
      <c r="G10" s="3778">
        <v>
41122</v>
      </c>
      <c r="I10" s="2856"/>
      <c r="M10" s="2856"/>
    </row>
    <row r="11" spans="1:13" s="85" customFormat="1" ht="18" customHeight="1">
      <c r="A11" s="2704" t="s">
        <v>
5236</v>
      </c>
      <c r="B11" s="2712" t="s">
        <v>
5237</v>
      </c>
      <c r="C11" s="3778">
        <v>
38274</v>
      </c>
      <c r="D11" s="2690"/>
      <c r="E11" s="2704" t="s">
        <v>
5238</v>
      </c>
      <c r="F11" s="2712" t="s">
        <v>
5239</v>
      </c>
      <c r="G11" s="3778">
        <v>
41214</v>
      </c>
      <c r="I11" s="2856"/>
      <c r="M11" s="2856"/>
    </row>
    <row r="12" spans="1:13" s="85" customFormat="1" ht="18" customHeight="1">
      <c r="A12" s="2704" t="s">
        <v>
5240</v>
      </c>
      <c r="B12" s="2712" t="s">
        <v>
5241</v>
      </c>
      <c r="C12" s="3778">
        <v>
38306</v>
      </c>
      <c r="D12" s="2690"/>
      <c r="E12" s="2704" t="s">
        <v>
5242</v>
      </c>
      <c r="F12" s="2712" t="s">
        <v>
5243</v>
      </c>
      <c r="G12" s="3778">
        <v>
41991</v>
      </c>
      <c r="I12" s="2856"/>
      <c r="M12" s="2856"/>
    </row>
    <row r="13" spans="1:13" s="85" customFormat="1" ht="18" customHeight="1">
      <c r="A13" s="2704" t="s">
        <v>
5244</v>
      </c>
      <c r="B13" s="2712" t="s">
        <v>
5245</v>
      </c>
      <c r="C13" s="3778">
        <v>
38681</v>
      </c>
      <c r="D13" s="2690"/>
      <c r="E13" s="2731" t="s">
        <v>
5246</v>
      </c>
      <c r="F13" s="2712" t="s">
        <v>
5247</v>
      </c>
      <c r="G13" s="3780">
        <v>
42444</v>
      </c>
      <c r="I13" s="2856"/>
      <c r="M13" s="2856"/>
    </row>
    <row r="14" spans="1:13" s="85" customFormat="1" ht="18" customHeight="1">
      <c r="A14" s="2704" t="s">
        <v>
5248</v>
      </c>
      <c r="B14" s="2712" t="s">
        <v>
5249</v>
      </c>
      <c r="C14" s="3778">
        <v>
38812</v>
      </c>
      <c r="D14" s="2690"/>
      <c r="E14" s="2704" t="s">
        <v>
5250</v>
      </c>
      <c r="F14" s="2712" t="s">
        <v>
5251</v>
      </c>
      <c r="G14" s="3780">
        <v>
42892</v>
      </c>
      <c r="I14" s="2856"/>
      <c r="M14" s="2856"/>
    </row>
    <row r="15" spans="1:13" s="85" customFormat="1" ht="18" customHeight="1">
      <c r="A15" s="2704" t="s">
        <v>
5252</v>
      </c>
      <c r="B15" s="2712" t="s">
        <v>
5253</v>
      </c>
      <c r="C15" s="3778">
        <v>
39668</v>
      </c>
      <c r="D15" s="2690"/>
      <c r="E15" s="2704" t="s">
        <v>
5254</v>
      </c>
      <c r="F15" s="2712" t="s">
        <v>
5255</v>
      </c>
      <c r="G15" s="3778" t="s">
        <v>
9171</v>
      </c>
      <c r="I15" s="2856"/>
    </row>
    <row r="16" spans="1:13" s="85" customFormat="1" ht="18" customHeight="1">
      <c r="A16" s="2705" t="s">
        <v>
5256</v>
      </c>
      <c r="B16" s="2716" t="s">
        <v>
5257</v>
      </c>
      <c r="C16" s="3779">
        <v>
39727</v>
      </c>
      <c r="D16" s="2690"/>
      <c r="E16" s="2705" t="s">
        <v>
5258</v>
      </c>
      <c r="F16" s="2716" t="s">
        <v>
5259</v>
      </c>
      <c r="G16" s="3779" t="s">
        <v>
9172</v>
      </c>
      <c r="I16" s="2856"/>
    </row>
    <row r="17" spans="1:2" s="105" customFormat="1" ht="15" customHeight="1">
      <c r="A17" s="2677" t="s">
        <v>
5260</v>
      </c>
      <c r="B17" s="106"/>
    </row>
  </sheetData>
  <mergeCells count="1">
    <mergeCell ref="A3:G3"/>
  </mergeCells>
  <phoneticPr fontId="25"/>
  <pageMargins left="0.70866141732283472" right="0.70866141732283472" top="0.74803149606299213" bottom="0.74803149606299213" header="0.31496062992125984" footer="0.31496062992125984"/>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pageSetUpPr fitToPage="1"/>
  </sheetPr>
  <dimension ref="A1:E23"/>
  <sheetViews>
    <sheetView zoomScaleNormal="100" zoomScaleSheetLayoutView="100" workbookViewId="0">
      <selection activeCell="B23" sqref="B23"/>
    </sheetView>
  </sheetViews>
  <sheetFormatPr defaultColWidth="9" defaultRowHeight="13.5"/>
  <cols>
    <col min="1" max="1" width="42.625" style="79" customWidth="1"/>
    <col min="2" max="2" width="18.625" style="78" customWidth="1"/>
    <col min="3" max="3" width="3.625" style="78" customWidth="1"/>
    <col min="4" max="4" width="42.625" style="79" customWidth="1"/>
    <col min="5" max="5" width="18.625" style="78" customWidth="1"/>
    <col min="6" max="16384" width="9" style="78"/>
  </cols>
  <sheetData>
    <row r="1" spans="1:5" s="1482" customFormat="1" ht="20.100000000000001" customHeight="1">
      <c r="A1" s="2662" t="str">
        <f>
HYPERLINK("#目次!A1","【目次に戻る】")</f>
        <v>
【目次に戻る】</v>
      </c>
      <c r="B1" s="2662"/>
      <c r="D1" s="2662"/>
      <c r="E1" s="2662"/>
    </row>
    <row r="2" spans="1:5" s="1482" customFormat="1" ht="20.100000000000001" customHeight="1">
      <c r="A2" s="2662" t="str">
        <f>
HYPERLINK("#業務所管課別目次!A1","【業務所管課別目次に戻る】")</f>
        <v>
【業務所管課別目次に戻る】</v>
      </c>
      <c r="B2" s="2662"/>
      <c r="D2" s="2662"/>
      <c r="E2" s="2662"/>
    </row>
    <row r="3" spans="1:5" ht="26.1" customHeight="1">
      <c r="A3" s="4581" t="s">
        <v>
6903</v>
      </c>
      <c r="B3" s="4581"/>
      <c r="C3" s="4581"/>
      <c r="D3" s="4581"/>
      <c r="E3" s="4581"/>
    </row>
    <row r="4" spans="1:5" s="82" customFormat="1" ht="15" customHeight="1">
      <c r="A4" s="104"/>
      <c r="B4" s="104"/>
      <c r="D4" s="104"/>
      <c r="E4" s="104"/>
    </row>
    <row r="5" spans="1:5" s="102" customFormat="1" ht="20.100000000000001" customHeight="1">
      <c r="A5" s="4600" t="s">
        <v>
5451</v>
      </c>
      <c r="B5" s="4600"/>
      <c r="D5" s="4600" t="s">
        <v>
5452</v>
      </c>
      <c r="E5" s="4600"/>
    </row>
    <row r="6" spans="1:5" s="82" customFormat="1" ht="15" customHeight="1" thickBot="1">
      <c r="A6" s="2667" t="s">
        <v>
5217</v>
      </c>
      <c r="B6" s="3801" t="s">
        <v>
4815</v>
      </c>
      <c r="D6" s="2667" t="s">
        <v>
5217</v>
      </c>
      <c r="E6" s="2683" t="s">
        <v>
4815</v>
      </c>
    </row>
    <row r="7" spans="1:5" s="85" customFormat="1" ht="18" customHeight="1" thickTop="1">
      <c r="A7" s="2907" t="s">
        <v>
10276</v>
      </c>
      <c r="B7" s="2370" t="s">
        <v>
190</v>
      </c>
      <c r="D7" s="2907" t="s">
        <v>
10276</v>
      </c>
      <c r="E7" s="2370" t="s">
        <v>
190</v>
      </c>
    </row>
    <row r="8" spans="1:5" s="85" customFormat="1" ht="18" customHeight="1">
      <c r="A8" s="4519" t="s">
        <v>
5261</v>
      </c>
      <c r="B8" s="4520">
        <v>
3484</v>
      </c>
      <c r="D8" s="4521" t="s">
        <v>
5262</v>
      </c>
      <c r="E8" s="4522">
        <v>
252</v>
      </c>
    </row>
    <row r="9" spans="1:5" s="85" customFormat="1" ht="18" customHeight="1">
      <c r="A9" s="4521" t="s">
        <v>
5263</v>
      </c>
      <c r="B9" s="4522">
        <v>
3025</v>
      </c>
      <c r="D9" s="4525" t="s">
        <v>
5264</v>
      </c>
      <c r="E9" s="2436">
        <v>
2712.1</v>
      </c>
    </row>
    <row r="10" spans="1:5" s="85" customFormat="1" ht="18" customHeight="1">
      <c r="A10" s="4523" t="s">
        <v>
5265</v>
      </c>
      <c r="B10" s="4524">
        <v>
459</v>
      </c>
      <c r="D10" s="4525" t="s">
        <v>
5266</v>
      </c>
      <c r="E10" s="2436">
        <v>
167.4</v>
      </c>
    </row>
    <row r="11" spans="1:5" s="85" customFormat="1" ht="18" customHeight="1">
      <c r="A11" s="4521" t="s">
        <v>
5267</v>
      </c>
      <c r="B11" s="4522">
        <v>
210.6</v>
      </c>
      <c r="D11" s="4525" t="s">
        <v>
5268</v>
      </c>
      <c r="E11" s="2436">
        <v>
4.2</v>
      </c>
    </row>
    <row r="12" spans="1:5" s="85" customFormat="1" ht="18" customHeight="1">
      <c r="A12" s="4525" t="s">
        <v>
5269</v>
      </c>
      <c r="B12" s="2436">
        <v>
386</v>
      </c>
      <c r="D12" s="4525" t="s">
        <v>
5270</v>
      </c>
      <c r="E12" s="2436">
        <v>
310</v>
      </c>
    </row>
    <row r="13" spans="1:5" s="85" customFormat="1" ht="18" customHeight="1">
      <c r="A13" s="4525" t="s">
        <v>
5271</v>
      </c>
      <c r="B13" s="2436">
        <v>
413.8</v>
      </c>
      <c r="D13" s="4525" t="s">
        <v>
5272</v>
      </c>
      <c r="E13" s="2436">
        <v>
2549.3000000000002</v>
      </c>
    </row>
    <row r="14" spans="1:5" s="85" customFormat="1" ht="18" customHeight="1">
      <c r="A14" s="4525" t="s">
        <v>
5273</v>
      </c>
      <c r="B14" s="2436" t="s">
        <v>
3171</v>
      </c>
      <c r="D14" s="4525" t="s">
        <v>
5274</v>
      </c>
      <c r="E14" s="2436">
        <v>
323.3</v>
      </c>
    </row>
    <row r="15" spans="1:5" s="85" customFormat="1" ht="18" customHeight="1">
      <c r="A15" s="4525" t="s">
        <v>
5275</v>
      </c>
      <c r="B15" s="2436">
        <v>
723.8</v>
      </c>
      <c r="D15" s="4523" t="s">
        <v>
5276</v>
      </c>
      <c r="E15" s="4524">
        <v>
132.24</v>
      </c>
    </row>
    <row r="16" spans="1:5" s="85" customFormat="1" ht="18" customHeight="1">
      <c r="A16" s="4525" t="s">
        <v>
5277</v>
      </c>
      <c r="B16" s="2436">
        <v>
49.2</v>
      </c>
      <c r="D16" s="2677" t="s">
        <v>
5260</v>
      </c>
      <c r="E16" s="106"/>
    </row>
    <row r="17" spans="1:5" s="85" customFormat="1" ht="18" customHeight="1">
      <c r="A17" s="4525" t="s">
        <v>
5278</v>
      </c>
      <c r="B17" s="2436" t="s">
        <v>
3171</v>
      </c>
      <c r="D17" s="79"/>
      <c r="E17" s="78"/>
    </row>
    <row r="18" spans="1:5" s="85" customFormat="1" ht="18" customHeight="1">
      <c r="A18" s="4525" t="s">
        <v>
5279</v>
      </c>
      <c r="B18" s="2436">
        <v>
116.8</v>
      </c>
      <c r="D18" s="79"/>
      <c r="E18" s="78"/>
    </row>
    <row r="19" spans="1:5" s="85" customFormat="1" ht="18" customHeight="1">
      <c r="A19" s="4525" t="s">
        <v>
5280</v>
      </c>
      <c r="B19" s="2436">
        <v>
135.5</v>
      </c>
      <c r="D19" s="79"/>
      <c r="E19" s="78"/>
    </row>
    <row r="20" spans="1:5" s="85" customFormat="1" ht="18" customHeight="1">
      <c r="A20" s="4525" t="s">
        <v>
5281</v>
      </c>
      <c r="B20" s="2436">
        <v>
750.6</v>
      </c>
      <c r="D20" s="79"/>
      <c r="E20" s="78"/>
    </row>
    <row r="21" spans="1:5" s="85" customFormat="1" ht="18" customHeight="1">
      <c r="A21" s="4525" t="s">
        <v>
5282</v>
      </c>
      <c r="B21" s="2436">
        <v>
238.7</v>
      </c>
      <c r="D21" s="79"/>
      <c r="E21" s="78"/>
    </row>
    <row r="22" spans="1:5" s="85" customFormat="1" ht="18" customHeight="1">
      <c r="A22" s="4523" t="s">
        <v>
5283</v>
      </c>
      <c r="B22" s="4524" t="s">
        <v>
3171</v>
      </c>
      <c r="D22" s="79"/>
      <c r="E22" s="78"/>
    </row>
    <row r="23" spans="1:5" s="82" customFormat="1" ht="15" customHeight="1">
      <c r="A23" s="2677"/>
      <c r="B23" s="104"/>
      <c r="D23" s="79"/>
      <c r="E23" s="78"/>
    </row>
  </sheetData>
  <mergeCells count="3">
    <mergeCell ref="A5:B5"/>
    <mergeCell ref="D5:E5"/>
    <mergeCell ref="A3:E3"/>
  </mergeCells>
  <phoneticPr fontId="25"/>
  <pageMargins left="0.70866141732283472" right="0.70866141732283472" top="0.74803149606299213" bottom="0.74803149606299213" header="0.31496062992125984" footer="0.31496062992125984"/>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pageSetUpPr fitToPage="1"/>
  </sheetPr>
  <dimension ref="A1:D15"/>
  <sheetViews>
    <sheetView zoomScaleNormal="100" zoomScaleSheetLayoutView="100" workbookViewId="0">
      <selection activeCell="B23" sqref="B23"/>
    </sheetView>
  </sheetViews>
  <sheetFormatPr defaultColWidth="9" defaultRowHeight="13.5"/>
  <cols>
    <col min="1" max="1" width="28.625" style="79" customWidth="1"/>
    <col min="2" max="4" width="30.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6.1" customHeight="1">
      <c r="A3" s="4574" t="s">
        <v>
6904</v>
      </c>
      <c r="B3" s="4574"/>
      <c r="C3" s="4574"/>
      <c r="D3" s="4574"/>
    </row>
    <row r="4" spans="1:4" s="82" customFormat="1" ht="15" customHeight="1">
      <c r="A4" s="104"/>
      <c r="B4" s="104"/>
      <c r="C4" s="104"/>
      <c r="D4" s="104"/>
    </row>
    <row r="5" spans="1:4" s="82" customFormat="1" ht="15" customHeight="1" thickBot="1">
      <c r="A5" s="2667"/>
      <c r="B5" s="2670"/>
      <c r="D5" s="2683" t="s">
        <v>
4131</v>
      </c>
    </row>
    <row r="6" spans="1:4" s="85" customFormat="1" ht="30" customHeight="1" thickTop="1">
      <c r="A6" s="2668" t="s">
        <v>
10263</v>
      </c>
      <c r="B6" s="2664" t="s">
        <v>
5284</v>
      </c>
      <c r="C6" s="2660" t="s">
        <v>
5287</v>
      </c>
      <c r="D6" s="2671" t="s">
        <v>
5288</v>
      </c>
    </row>
    <row r="7" spans="1:4" s="56" customFormat="1" ht="18" customHeight="1">
      <c r="A7" s="71"/>
      <c r="B7" s="2849" t="s">
        <v>
476</v>
      </c>
      <c r="C7" s="2850" t="s">
        <v>
2101</v>
      </c>
      <c r="D7" s="2850" t="s">
        <v>
476</v>
      </c>
    </row>
    <row r="8" spans="1:4" s="85" customFormat="1" ht="18" customHeight="1">
      <c r="A8" s="3713" t="s">
        <v>
1388</v>
      </c>
      <c r="B8" s="274">
        <f>
SUM(B9:B14)</f>
        <v>
7228</v>
      </c>
      <c r="C8" s="3714">
        <f>
SUM(C9:C14)</f>
        <v>
90527</v>
      </c>
      <c r="D8" s="3714">
        <f>
SUM(D9:D14)</f>
        <v>
1671</v>
      </c>
    </row>
    <row r="9" spans="1:4" s="85" customFormat="1" ht="18" customHeight="1">
      <c r="A9" s="94" t="s">
        <v>
5289</v>
      </c>
      <c r="B9" s="97">
        <v>
6202</v>
      </c>
      <c r="C9" s="22">
        <v>
78363</v>
      </c>
      <c r="D9" s="22">
        <v>
1540</v>
      </c>
    </row>
    <row r="10" spans="1:4" s="85" customFormat="1" ht="18" customHeight="1">
      <c r="A10" s="94" t="s">
        <v>
4103</v>
      </c>
      <c r="B10" s="97">
        <v>
208</v>
      </c>
      <c r="C10" s="22">
        <v>
2519</v>
      </c>
      <c r="D10" s="22">
        <v>
30</v>
      </c>
    </row>
    <row r="11" spans="1:4" s="85" customFormat="1" ht="18" customHeight="1">
      <c r="A11" s="94">
        <v>
30</v>
      </c>
      <c r="B11" s="97">
        <v>
195</v>
      </c>
      <c r="C11" s="22">
        <v>
2467</v>
      </c>
      <c r="D11" s="22">
        <v>
31</v>
      </c>
    </row>
    <row r="12" spans="1:4" s="85" customFormat="1" ht="18" customHeight="1">
      <c r="A12" s="94" t="s">
        <v>
465</v>
      </c>
      <c r="B12" s="97">
        <v>
202</v>
      </c>
      <c r="C12" s="22">
        <v>
2443</v>
      </c>
      <c r="D12" s="22">
        <v>
36</v>
      </c>
    </row>
    <row r="13" spans="1:4" s="85" customFormat="1" ht="18" customHeight="1">
      <c r="A13" s="94">
        <v>
2</v>
      </c>
      <c r="B13" s="97">
        <v>
225</v>
      </c>
      <c r="C13" s="22">
        <v>
2549</v>
      </c>
      <c r="D13" s="22">
        <v>
22</v>
      </c>
    </row>
    <row r="14" spans="1:4" s="91" customFormat="1" ht="18" customHeight="1">
      <c r="A14" s="2858">
        <v>
3</v>
      </c>
      <c r="B14" s="2540">
        <v>
196</v>
      </c>
      <c r="C14" s="2539">
        <v>
2186</v>
      </c>
      <c r="D14" s="2539">
        <v>
12</v>
      </c>
    </row>
    <row r="15" spans="1:4" s="105" customFormat="1" ht="15" customHeight="1">
      <c r="A15" s="2439" t="s">
        <v>
5290</v>
      </c>
      <c r="B15" s="106"/>
      <c r="C15" s="106"/>
      <c r="D15" s="106"/>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pageSetUpPr fitToPage="1"/>
  </sheetPr>
  <dimension ref="A1:N14"/>
  <sheetViews>
    <sheetView zoomScaleNormal="100" zoomScaleSheetLayoutView="100" workbookViewId="0">
      <selection activeCell="B23" sqref="B23"/>
    </sheetView>
  </sheetViews>
  <sheetFormatPr defaultColWidth="9" defaultRowHeight="13.5"/>
  <cols>
    <col min="1" max="1" width="15.625" style="79" customWidth="1"/>
    <col min="2" max="14" width="8.625" style="78" customWidth="1"/>
    <col min="15" max="16384" width="9" style="78"/>
  </cols>
  <sheetData>
    <row r="1" spans="1:14" s="1482" customFormat="1" ht="20.100000000000001" customHeight="1">
      <c r="A1" s="4569" t="str">
        <f>
HYPERLINK("#目次!A1","【目次に戻る】")</f>
        <v>
【目次に戻る】</v>
      </c>
      <c r="B1" s="4569"/>
      <c r="C1" s="4569"/>
      <c r="D1" s="2662"/>
      <c r="E1" s="2662"/>
    </row>
    <row r="2" spans="1:14" s="1482" customFormat="1" ht="20.100000000000001" customHeight="1">
      <c r="A2" s="4569" t="str">
        <f>
HYPERLINK("#業務所管課別目次!A1","【業務所管課別目次に戻る】")</f>
        <v>
【業務所管課別目次に戻る】</v>
      </c>
      <c r="B2" s="4569"/>
      <c r="C2" s="4569"/>
      <c r="D2" s="2662"/>
      <c r="E2" s="2662"/>
    </row>
    <row r="3" spans="1:14" ht="26.1" customHeight="1">
      <c r="A3" s="4574" t="s">
        <v>
6905</v>
      </c>
      <c r="B3" s="4574"/>
      <c r="C3" s="4574"/>
      <c r="D3" s="4574"/>
      <c r="E3" s="4574"/>
      <c r="F3" s="4574"/>
      <c r="G3" s="4574"/>
      <c r="H3" s="4574"/>
      <c r="I3" s="4574"/>
      <c r="J3" s="4574"/>
      <c r="K3" s="4574"/>
      <c r="L3" s="4574"/>
      <c r="M3" s="4574"/>
      <c r="N3" s="4574"/>
    </row>
    <row r="4" spans="1:14" s="82" customFormat="1" ht="15" customHeight="1">
      <c r="A4" s="104"/>
      <c r="B4" s="104"/>
      <c r="C4" s="104"/>
      <c r="D4" s="104"/>
      <c r="E4" s="104"/>
      <c r="F4" s="104"/>
      <c r="G4" s="104"/>
      <c r="H4" s="104"/>
      <c r="I4" s="104"/>
    </row>
    <row r="5" spans="1:14" s="102" customFormat="1" ht="20.100000000000001" customHeight="1">
      <c r="A5" s="4600" t="s">
        <v>
5291</v>
      </c>
      <c r="B5" s="4600"/>
      <c r="C5" s="4600"/>
      <c r="D5" s="4600"/>
      <c r="E5" s="4600"/>
      <c r="F5" s="4600"/>
      <c r="G5" s="4600"/>
      <c r="H5" s="4600"/>
      <c r="I5" s="4600"/>
      <c r="J5" s="4600"/>
      <c r="K5" s="4600"/>
      <c r="L5" s="4600"/>
      <c r="M5" s="4600"/>
      <c r="N5" s="4600"/>
    </row>
    <row r="6" spans="1:14" s="82" customFormat="1" ht="15" customHeight="1" thickBot="1">
      <c r="A6" s="2677"/>
      <c r="B6" s="49"/>
      <c r="C6" s="49"/>
      <c r="D6" s="49"/>
      <c r="N6" s="42" t="s">
        <v>
4815</v>
      </c>
    </row>
    <row r="7" spans="1:14" s="85" customFormat="1" ht="18" customHeight="1" thickTop="1">
      <c r="A7" s="5237" t="s">
        <v>
10277</v>
      </c>
      <c r="B7" s="4575" t="s">
        <v>
5292</v>
      </c>
      <c r="C7" s="4579"/>
      <c r="D7" s="4579" t="s">
        <v>
5293</v>
      </c>
      <c r="E7" s="4579"/>
      <c r="F7" s="4579"/>
      <c r="G7" s="5097" t="s">
        <v>
9653</v>
      </c>
      <c r="H7" s="5097"/>
      <c r="I7" s="5097"/>
      <c r="J7" s="5097" t="s">
        <v>
5294</v>
      </c>
      <c r="K7" s="5097" t="s">
        <v>
5295</v>
      </c>
      <c r="L7" s="5097" t="s">
        <v>
5296</v>
      </c>
      <c r="M7" s="5097" t="s">
        <v>
5297</v>
      </c>
      <c r="N7" s="5652" t="s">
        <v>
5298</v>
      </c>
    </row>
    <row r="8" spans="1:14" s="85" customFormat="1" ht="18" customHeight="1">
      <c r="A8" s="5812"/>
      <c r="B8" s="2859" t="s">
        <v>
5299</v>
      </c>
      <c r="C8" s="2661" t="s">
        <v>
5300</v>
      </c>
      <c r="D8" s="2860" t="s">
        <v>
5301</v>
      </c>
      <c r="E8" s="2860" t="s">
        <v>
5302</v>
      </c>
      <c r="F8" s="2861" t="s">
        <v>
5303</v>
      </c>
      <c r="G8" s="2861" t="s">
        <v>
5304</v>
      </c>
      <c r="H8" s="2861" t="s">
        <v>
5302</v>
      </c>
      <c r="I8" s="2861" t="s">
        <v>
5303</v>
      </c>
      <c r="J8" s="5811"/>
      <c r="K8" s="5811"/>
      <c r="L8" s="5811"/>
      <c r="M8" s="5811"/>
      <c r="N8" s="4866"/>
    </row>
    <row r="9" spans="1:14" s="85" customFormat="1" ht="18" customHeight="1">
      <c r="A9" s="2862" t="s">
        <v>
1388</v>
      </c>
      <c r="B9" s="2863">
        <v>
4733</v>
      </c>
      <c r="C9" s="2864">
        <v>
12</v>
      </c>
      <c r="D9" s="2864">
        <v>
138</v>
      </c>
      <c r="E9" s="2864">
        <v>
900</v>
      </c>
      <c r="F9" s="2865">
        <v>
11</v>
      </c>
      <c r="G9" s="2865">
        <v>
6</v>
      </c>
      <c r="H9" s="2865">
        <v>
4</v>
      </c>
      <c r="I9" s="2865" t="s">
        <v>
10079</v>
      </c>
      <c r="J9" s="2865">
        <v>
79</v>
      </c>
      <c r="K9" s="2865">
        <v>
89</v>
      </c>
      <c r="L9" s="2865">
        <v>
7</v>
      </c>
      <c r="M9" s="2865">
        <v>
137</v>
      </c>
      <c r="N9" s="2865">
        <v>
60</v>
      </c>
    </row>
    <row r="10" spans="1:14" s="85" customFormat="1" ht="18" customHeight="1">
      <c r="A10" s="2866" t="s">
        <v>
5305</v>
      </c>
      <c r="B10" s="1397">
        <v>
2909</v>
      </c>
      <c r="C10" s="23">
        <v>
5</v>
      </c>
      <c r="D10" s="23">
        <v>
86</v>
      </c>
      <c r="E10" s="23">
        <v>
718</v>
      </c>
      <c r="F10" s="2836">
        <v>
10</v>
      </c>
      <c r="G10" s="2836">
        <v>
1</v>
      </c>
      <c r="H10" s="2836">
        <v>
1</v>
      </c>
      <c r="I10" s="2836" t="s">
        <v>
10079</v>
      </c>
      <c r="J10" s="2836">
        <v>
48</v>
      </c>
      <c r="K10" s="2836">
        <v>
42</v>
      </c>
      <c r="L10" s="2836">
        <v>
1</v>
      </c>
      <c r="M10" s="2836">
        <v>
101</v>
      </c>
      <c r="N10" s="2836">
        <v>
44</v>
      </c>
    </row>
    <row r="11" spans="1:14" s="56" customFormat="1" ht="18" customHeight="1">
      <c r="A11" s="2867" t="s">
        <v>
5306</v>
      </c>
      <c r="B11" s="2868">
        <v>
1824</v>
      </c>
      <c r="C11" s="2550">
        <v>
7</v>
      </c>
      <c r="D11" s="2550">
        <v>
52</v>
      </c>
      <c r="E11" s="2550">
        <v>
182</v>
      </c>
      <c r="F11" s="2869">
        <v>
1</v>
      </c>
      <c r="G11" s="2869">
        <v>
5</v>
      </c>
      <c r="H11" s="2869">
        <v>
3</v>
      </c>
      <c r="I11" s="2869" t="s">
        <v>
10079</v>
      </c>
      <c r="J11" s="2869">
        <v>
31</v>
      </c>
      <c r="K11" s="2869">
        <v>
47</v>
      </c>
      <c r="L11" s="2869">
        <v>
6</v>
      </c>
      <c r="M11" s="2869">
        <v>
36</v>
      </c>
      <c r="N11" s="2869">
        <v>
16</v>
      </c>
    </row>
    <row r="12" spans="1:14" s="105" customFormat="1" ht="15" customHeight="1">
      <c r="A12" s="4121" t="s">
        <v>
9655</v>
      </c>
      <c r="B12" s="106"/>
      <c r="C12" s="106"/>
      <c r="D12" s="106"/>
      <c r="E12" s="106"/>
    </row>
    <row r="13" spans="1:14" s="105" customFormat="1" ht="15" customHeight="1">
      <c r="A13" s="2677" t="s">
        <v>
9654</v>
      </c>
      <c r="B13" s="106"/>
      <c r="C13" s="106"/>
      <c r="D13" s="106"/>
      <c r="E13" s="106"/>
    </row>
    <row r="14" spans="1:14">
      <c r="A14" s="2677"/>
    </row>
  </sheetData>
  <mergeCells count="13">
    <mergeCell ref="L7:L8"/>
    <mergeCell ref="M7:M8"/>
    <mergeCell ref="N7:N8"/>
    <mergeCell ref="A1:C1"/>
    <mergeCell ref="A2:C2"/>
    <mergeCell ref="A3:N3"/>
    <mergeCell ref="A5:N5"/>
    <mergeCell ref="A7:A8"/>
    <mergeCell ref="B7:C7"/>
    <mergeCell ref="D7:F7"/>
    <mergeCell ref="G7:I7"/>
    <mergeCell ref="J7:J8"/>
    <mergeCell ref="K7:K8"/>
  </mergeCells>
  <phoneticPr fontId="25"/>
  <pageMargins left="0.70866141732283472" right="0.70866141732283472" top="0.74803149606299213" bottom="0.74803149606299213" header="0.31496062992125984" footer="0.31496062992125984"/>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pageSetUpPr fitToPage="1"/>
  </sheetPr>
  <dimension ref="A1:F7"/>
  <sheetViews>
    <sheetView zoomScaleNormal="100" zoomScaleSheetLayoutView="100" workbookViewId="0">
      <selection activeCell="B23" sqref="B23"/>
    </sheetView>
  </sheetViews>
  <sheetFormatPr defaultColWidth="9" defaultRowHeight="13.5"/>
  <cols>
    <col min="1" max="1" width="15.625" style="79" customWidth="1"/>
    <col min="2" max="2" width="44.625" style="78" customWidth="1"/>
    <col min="3" max="3" width="3.625" style="78" customWidth="1"/>
    <col min="4" max="4" width="15.625" style="79" customWidth="1"/>
    <col min="5" max="6" width="22.625" style="78" customWidth="1"/>
    <col min="7" max="16384" width="9" style="78"/>
  </cols>
  <sheetData>
    <row r="1" spans="1:6" s="1482" customFormat="1" ht="20.100000000000001" customHeight="1">
      <c r="A1" s="4569" t="str">
        <f>
HYPERLINK("#目次!A1","【目次に戻る】")</f>
        <v>
【目次に戻る】</v>
      </c>
      <c r="B1" s="4569"/>
      <c r="D1" s="2662"/>
      <c r="E1" s="2662"/>
      <c r="F1" s="2662"/>
    </row>
    <row r="2" spans="1:6" s="1482" customFormat="1" ht="20.100000000000001" customHeight="1">
      <c r="A2" s="4569" t="str">
        <f>
HYPERLINK("#業務所管課別目次!A1","【業務所管課別目次に戻る】")</f>
        <v>
【業務所管課別目次に戻る】</v>
      </c>
      <c r="B2" s="4569"/>
      <c r="D2" s="2662"/>
      <c r="E2" s="2662"/>
      <c r="F2" s="2662"/>
    </row>
    <row r="3" spans="1:6" s="102" customFormat="1" ht="20.100000000000001" customHeight="1">
      <c r="A3" s="4600" t="s">
        <v>
5308</v>
      </c>
      <c r="B3" s="4600"/>
      <c r="D3" s="4600" t="s">
        <v>
5309</v>
      </c>
      <c r="E3" s="4600"/>
      <c r="F3" s="4600"/>
    </row>
    <row r="4" spans="1:6" s="82" customFormat="1" ht="15" customHeight="1" thickBot="1">
      <c r="A4" s="2677"/>
      <c r="B4" s="42" t="s">
        <v>
4815</v>
      </c>
      <c r="D4" s="2677"/>
      <c r="E4" s="42"/>
      <c r="F4" s="42" t="s">
        <v>
4815</v>
      </c>
    </row>
    <row r="5" spans="1:6" s="85" customFormat="1" ht="18" customHeight="1" thickTop="1">
      <c r="A5" s="2870"/>
      <c r="B5" s="2663" t="s">
        <v>
10278</v>
      </c>
      <c r="D5" s="2870"/>
      <c r="E5" s="2663" t="s">
        <v>
5310</v>
      </c>
      <c r="F5" s="3800" t="s">
        <v>
5311</v>
      </c>
    </row>
    <row r="6" spans="1:6" s="85" customFormat="1" ht="18" customHeight="1">
      <c r="A6" s="2871" t="s">
        <v>
1388</v>
      </c>
      <c r="B6" s="2872">
        <v>
81</v>
      </c>
      <c r="D6" s="2871" t="s">
        <v>
1388</v>
      </c>
      <c r="E6" s="2872">
        <v>
22</v>
      </c>
      <c r="F6" s="2872">
        <v>
97</v>
      </c>
    </row>
    <row r="7" spans="1:6" s="105" customFormat="1" ht="15" customHeight="1">
      <c r="A7" s="3795"/>
      <c r="B7" s="106"/>
      <c r="D7" s="3795" t="s">
        <v>
5307</v>
      </c>
      <c r="E7" s="106"/>
      <c r="F7" s="106"/>
    </row>
  </sheetData>
  <mergeCells count="4">
    <mergeCell ref="A1:B1"/>
    <mergeCell ref="A2:B2"/>
    <mergeCell ref="A3:B3"/>
    <mergeCell ref="D3:F3"/>
  </mergeCells>
  <phoneticPr fontId="25"/>
  <pageMargins left="0.70866141732283472" right="0.70866141732283472" top="0.74803149606299213" bottom="0.74803149606299213" header="0.31496062992125984" footer="0.31496062992125984"/>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pageSetUpPr fitToPage="1"/>
  </sheetPr>
  <dimension ref="A1:O29"/>
  <sheetViews>
    <sheetView zoomScaleNormal="100" zoomScaleSheetLayoutView="100" workbookViewId="0">
      <selection activeCell="B23" sqref="B23"/>
    </sheetView>
  </sheetViews>
  <sheetFormatPr defaultColWidth="9" defaultRowHeight="13.5"/>
  <cols>
    <col min="1" max="1" width="22.625" style="78" customWidth="1"/>
    <col min="2" max="2" width="18.625" style="79" customWidth="1"/>
    <col min="3" max="3" width="11.625" style="78" customWidth="1"/>
    <col min="4" max="4" width="8.625" style="78" customWidth="1"/>
    <col min="5" max="5" width="3.625" style="78" customWidth="1"/>
    <col min="6" max="6" width="22.625" style="79" customWidth="1"/>
    <col min="7" max="7" width="18.625" style="78" customWidth="1"/>
    <col min="8" max="8" width="11.625" style="78" customWidth="1"/>
    <col min="9" max="9" width="8.625" style="78" customWidth="1"/>
    <col min="10" max="16384" width="9" style="78"/>
  </cols>
  <sheetData>
    <row r="1" spans="1:15" s="1482" customFormat="1" ht="20.100000000000001" customHeight="1">
      <c r="A1" s="4569" t="str">
        <f>
HYPERLINK("#目次!A1","【目次に戻る】")</f>
        <v>
【目次に戻る】</v>
      </c>
      <c r="B1" s="4569"/>
      <c r="C1" s="4569"/>
      <c r="F1" s="2662"/>
      <c r="G1" s="2662"/>
    </row>
    <row r="2" spans="1:15" s="1482" customFormat="1" ht="20.100000000000001" customHeight="1">
      <c r="A2" s="4569" t="str">
        <f>
HYPERLINK("#業務所管課別目次!A1","【業務所管課別目次に戻る】")</f>
        <v>
【業務所管課別目次に戻る】</v>
      </c>
      <c r="B2" s="4569"/>
      <c r="C2" s="4569"/>
      <c r="F2" s="2662"/>
      <c r="G2" s="2662"/>
    </row>
    <row r="3" spans="1:15" ht="26.1" customHeight="1">
      <c r="A3" s="4574" t="s">
        <v>
9235</v>
      </c>
      <c r="B3" s="4574"/>
      <c r="C3" s="4574"/>
      <c r="D3" s="4574"/>
      <c r="E3" s="4574"/>
      <c r="F3" s="4574"/>
      <c r="G3" s="4574"/>
      <c r="H3" s="4574"/>
      <c r="I3" s="4574"/>
      <c r="J3" s="1748"/>
      <c r="K3" s="1748"/>
      <c r="L3" s="1748"/>
      <c r="M3" s="1748"/>
      <c r="N3" s="1748"/>
      <c r="O3" s="1748"/>
    </row>
    <row r="4" spans="1:15" s="82" customFormat="1" ht="15" customHeight="1">
      <c r="A4" s="104"/>
      <c r="B4" s="104"/>
      <c r="C4" s="104"/>
      <c r="D4" s="104"/>
    </row>
    <row r="5" spans="1:15" s="82" customFormat="1" ht="15" customHeight="1" thickBot="1">
      <c r="A5" s="82" t="s">
        <v>
10466</v>
      </c>
      <c r="B5" s="2677"/>
      <c r="F5" s="2677"/>
      <c r="G5" s="42"/>
      <c r="I5" s="42" t="s">
        <v>
4815</v>
      </c>
    </row>
    <row r="6" spans="1:15" s="85" customFormat="1" ht="18" customHeight="1" thickTop="1">
      <c r="A6" s="2706" t="s">
        <v>
5312</v>
      </c>
      <c r="B6" s="2666" t="s">
        <v>
5313</v>
      </c>
      <c r="C6" s="2679" t="s">
        <v>
5314</v>
      </c>
      <c r="D6" s="2906" t="s">
        <v>
5450</v>
      </c>
      <c r="F6" s="2706" t="s">
        <v>
5312</v>
      </c>
      <c r="G6" s="2666" t="s">
        <v>
5313</v>
      </c>
      <c r="H6" s="2679" t="s">
        <v>
5314</v>
      </c>
      <c r="I6" s="2906" t="s">
        <v>
5450</v>
      </c>
    </row>
    <row r="7" spans="1:15" s="85" customFormat="1" ht="24.95" customHeight="1">
      <c r="A7" s="2701" t="s">
        <v>
5315</v>
      </c>
      <c r="B7" s="2873" t="s">
        <v>
5316</v>
      </c>
      <c r="C7" s="2874">
        <v>
1028</v>
      </c>
      <c r="D7" s="2875" t="s">
        <v>
5317</v>
      </c>
      <c r="F7" s="2876" t="s">
        <v>
5318</v>
      </c>
      <c r="G7" s="2877" t="s">
        <v>
5319</v>
      </c>
      <c r="H7" s="2878">
        <v>
1629</v>
      </c>
      <c r="I7" s="2879" t="s">
        <v>
5320</v>
      </c>
    </row>
    <row r="8" spans="1:15" s="105" customFormat="1" ht="24.95" customHeight="1">
      <c r="A8" s="2876" t="s">
        <v>
5321</v>
      </c>
      <c r="B8" s="2877" t="s">
        <v>
5322</v>
      </c>
      <c r="C8" s="2878">
        <v>
2606</v>
      </c>
      <c r="D8" s="2879" t="s">
        <v>
5317</v>
      </c>
      <c r="F8" s="2876" t="s">
        <v>
2962</v>
      </c>
      <c r="G8" s="2877" t="s">
        <v>
5323</v>
      </c>
      <c r="H8" s="2878">
        <v>
16421</v>
      </c>
      <c r="I8" s="2879" t="s">
        <v>
5320</v>
      </c>
    </row>
    <row r="9" spans="1:15" ht="24.95" customHeight="1">
      <c r="A9" s="2880" t="s">
        <v>
5324</v>
      </c>
      <c r="B9" s="2881" t="s">
        <v>
5325</v>
      </c>
      <c r="C9" s="2878">
        <v>
19531</v>
      </c>
      <c r="D9" s="2882" t="s">
        <v>
5326</v>
      </c>
      <c r="F9" s="2883" t="s">
        <v>
5327</v>
      </c>
      <c r="G9" s="2877" t="s">
        <v>
5328</v>
      </c>
      <c r="H9" s="2878">
        <v>
3095</v>
      </c>
      <c r="I9" s="2879" t="s">
        <v>
5320</v>
      </c>
    </row>
    <row r="10" spans="1:15" ht="24.95" customHeight="1">
      <c r="A10" s="2876" t="s">
        <v>
5329</v>
      </c>
      <c r="B10" s="2877" t="s">
        <v>
5330</v>
      </c>
      <c r="C10" s="2878">
        <v>
1016</v>
      </c>
      <c r="D10" s="2879" t="s">
        <v>
5331</v>
      </c>
      <c r="F10" s="2884" t="s">
        <v>
5332</v>
      </c>
      <c r="G10" s="2885" t="s">
        <v>
5333</v>
      </c>
      <c r="H10" s="2886">
        <v>
990</v>
      </c>
      <c r="I10" s="2887" t="s">
        <v>
5334</v>
      </c>
    </row>
    <row r="11" spans="1:15" ht="24.95" customHeight="1">
      <c r="A11" s="2888" t="s">
        <v>
5335</v>
      </c>
      <c r="B11" s="2889" t="s">
        <v>
5336</v>
      </c>
      <c r="C11" s="2890">
        <v>
56632</v>
      </c>
      <c r="D11" s="2882" t="s">
        <v>
5337</v>
      </c>
      <c r="F11" s="2876" t="s">
        <v>
5338</v>
      </c>
      <c r="G11" s="2877" t="s">
        <v>
5339</v>
      </c>
      <c r="H11" s="2878">
        <v>
29904</v>
      </c>
      <c r="I11" s="2879" t="s">
        <v>
5334</v>
      </c>
    </row>
    <row r="12" spans="1:15" ht="24.95" customHeight="1">
      <c r="A12" s="2876" t="s">
        <v>
5340</v>
      </c>
      <c r="B12" s="2877" t="s">
        <v>
5341</v>
      </c>
      <c r="C12" s="2878">
        <v>
2594</v>
      </c>
      <c r="D12" s="2879" t="s">
        <v>
5331</v>
      </c>
      <c r="F12" s="2876" t="s">
        <v>
5342</v>
      </c>
      <c r="G12" s="2877" t="s">
        <v>
5343</v>
      </c>
      <c r="H12" s="2878">
        <v>
2224</v>
      </c>
      <c r="I12" s="2879" t="s">
        <v>
5344</v>
      </c>
    </row>
    <row r="13" spans="1:15" ht="24.95" customHeight="1">
      <c r="A13" s="2876" t="s">
        <v>
5345</v>
      </c>
      <c r="B13" s="2877" t="s">
        <v>
5346</v>
      </c>
      <c r="C13" s="2878">
        <v>
16295</v>
      </c>
      <c r="D13" s="2879" t="s">
        <v>
5347</v>
      </c>
      <c r="F13" s="2876" t="s">
        <v>
5348</v>
      </c>
      <c r="G13" s="2877" t="s">
        <v>
5349</v>
      </c>
      <c r="H13" s="2878">
        <v>
1570</v>
      </c>
      <c r="I13" s="2879" t="s">
        <v>
5350</v>
      </c>
    </row>
    <row r="14" spans="1:15" ht="24.95" customHeight="1">
      <c r="A14" s="2876" t="s">
        <v>
5351</v>
      </c>
      <c r="B14" s="2877" t="s">
        <v>
5352</v>
      </c>
      <c r="C14" s="2878">
        <v>
1705</v>
      </c>
      <c r="D14" s="2879" t="s">
        <v>
5347</v>
      </c>
      <c r="F14" s="2876" t="s">
        <v>
5353</v>
      </c>
      <c r="G14" s="2877" t="s">
        <v>
5354</v>
      </c>
      <c r="H14" s="2878">
        <v>
1811</v>
      </c>
      <c r="I14" s="2879" t="s">
        <v>
5355</v>
      </c>
    </row>
    <row r="15" spans="1:15" ht="24.95" customHeight="1">
      <c r="A15" s="2876" t="s">
        <v>
5356</v>
      </c>
      <c r="B15" s="2877" t="s">
        <v>
5357</v>
      </c>
      <c r="C15" s="2878">
        <v>
2320</v>
      </c>
      <c r="D15" s="2879" t="s">
        <v>
5358</v>
      </c>
      <c r="F15" s="2876" t="s">
        <v>
5359</v>
      </c>
      <c r="G15" s="2877" t="s">
        <v>
5360</v>
      </c>
      <c r="H15" s="2878">
        <v>
934</v>
      </c>
      <c r="I15" s="2879" t="s">
        <v>
5361</v>
      </c>
    </row>
    <row r="16" spans="1:15" ht="24.95" customHeight="1">
      <c r="A16" s="2876" t="s">
        <v>
5362</v>
      </c>
      <c r="B16" s="2877" t="s">
        <v>
5363</v>
      </c>
      <c r="C16" s="2878">
        <v>
1075</v>
      </c>
      <c r="D16" s="2879" t="s">
        <v>
5358</v>
      </c>
      <c r="F16" s="2876" t="s">
        <v>
5364</v>
      </c>
      <c r="G16" s="2877" t="s">
        <v>
5365</v>
      </c>
      <c r="H16" s="2878">
        <v>
7477</v>
      </c>
      <c r="I16" s="2879" t="s">
        <v>
5361</v>
      </c>
    </row>
    <row r="17" spans="1:9" ht="24.95" customHeight="1">
      <c r="A17" s="2891" t="s">
        <v>
5366</v>
      </c>
      <c r="B17" s="2877" t="s">
        <v>
5367</v>
      </c>
      <c r="C17" s="2878">
        <v>
747</v>
      </c>
      <c r="D17" s="2879" t="s">
        <v>
5358</v>
      </c>
      <c r="F17" s="2876" t="s">
        <v>
5368</v>
      </c>
      <c r="G17" s="2877" t="s">
        <v>
5369</v>
      </c>
      <c r="H17" s="2878">
        <v>
2547</v>
      </c>
      <c r="I17" s="2879" t="s">
        <v>
5370</v>
      </c>
    </row>
    <row r="18" spans="1:9" ht="24.95" customHeight="1">
      <c r="A18" s="2876" t="s">
        <v>
5371</v>
      </c>
      <c r="B18" s="2877" t="s">
        <v>
5372</v>
      </c>
      <c r="C18" s="2878">
        <v>
988</v>
      </c>
      <c r="D18" s="2879" t="s">
        <v>
5373</v>
      </c>
      <c r="F18" s="2876" t="s">
        <v>
5374</v>
      </c>
      <c r="G18" s="2877" t="s">
        <v>
5375</v>
      </c>
      <c r="H18" s="2878">
        <v>
2750</v>
      </c>
      <c r="I18" s="2879" t="s">
        <v>
5376</v>
      </c>
    </row>
    <row r="19" spans="1:9" ht="24.95" customHeight="1">
      <c r="A19" s="2876" t="s">
        <v>
5377</v>
      </c>
      <c r="B19" s="2877" t="s">
        <v>
5378</v>
      </c>
      <c r="C19" s="2878">
        <v>
1546</v>
      </c>
      <c r="D19" s="2879" t="s">
        <v>
5379</v>
      </c>
      <c r="F19" s="2876" t="s">
        <v>
5380</v>
      </c>
      <c r="G19" s="2892" t="s">
        <v>
5381</v>
      </c>
      <c r="H19" s="2878">
        <v>
3931</v>
      </c>
      <c r="I19" s="2879" t="s">
        <v>
5376</v>
      </c>
    </row>
    <row r="20" spans="1:9" ht="24.95" customHeight="1">
      <c r="A20" s="2876" t="s">
        <v>
5382</v>
      </c>
      <c r="B20" s="2877" t="s">
        <v>
5383</v>
      </c>
      <c r="C20" s="2878">
        <v>
1362</v>
      </c>
      <c r="D20" s="2879" t="s">
        <v>
5384</v>
      </c>
      <c r="F20" s="2876" t="s">
        <v>
5385</v>
      </c>
      <c r="G20" s="2877" t="s">
        <v>
5386</v>
      </c>
      <c r="H20" s="2878">
        <v>
2244</v>
      </c>
      <c r="I20" s="2879" t="s">
        <v>
5387</v>
      </c>
    </row>
    <row r="21" spans="1:9" ht="24.95" customHeight="1">
      <c r="A21" s="2876" t="s">
        <v>
5388</v>
      </c>
      <c r="B21" s="2877" t="s">
        <v>
5389</v>
      </c>
      <c r="C21" s="2878">
        <v>
1823</v>
      </c>
      <c r="D21" s="2879" t="s">
        <v>
5384</v>
      </c>
      <c r="F21" s="2876" t="s">
        <v>
5390</v>
      </c>
      <c r="G21" s="2877" t="s">
        <v>
5391</v>
      </c>
      <c r="H21" s="2878">
        <v>
1342</v>
      </c>
      <c r="I21" s="2879" t="s">
        <v>
5392</v>
      </c>
    </row>
    <row r="22" spans="1:9" ht="24.95" customHeight="1">
      <c r="A22" s="2876" t="s">
        <v>
5393</v>
      </c>
      <c r="B22" s="2877" t="s">
        <v>
5394</v>
      </c>
      <c r="C22" s="2878">
        <v>
3375</v>
      </c>
      <c r="D22" s="2879" t="s">
        <v>
5384</v>
      </c>
      <c r="F22" s="2876" t="s">
        <v>
5395</v>
      </c>
      <c r="G22" s="2877" t="s">
        <v>
5396</v>
      </c>
      <c r="H22" s="2878">
        <v>
2623</v>
      </c>
      <c r="I22" s="2879" t="s">
        <v>
5392</v>
      </c>
    </row>
    <row r="23" spans="1:9" ht="24.95" customHeight="1">
      <c r="A23" s="2876" t="s">
        <v>
5397</v>
      </c>
      <c r="B23" s="2877" t="s">
        <v>
5398</v>
      </c>
      <c r="C23" s="2878">
        <v>
9075</v>
      </c>
      <c r="D23" s="2879" t="s">
        <v>
5399</v>
      </c>
      <c r="F23" s="2891" t="s">
        <v>
5400</v>
      </c>
      <c r="G23" s="2877" t="s">
        <v>
5401</v>
      </c>
      <c r="H23" s="2878">
        <v>
7077</v>
      </c>
      <c r="I23" s="2879" t="s">
        <v>
5392</v>
      </c>
    </row>
    <row r="24" spans="1:9" ht="24.95" customHeight="1">
      <c r="A24" s="2876" t="s">
        <v>
5402</v>
      </c>
      <c r="B24" s="2892" t="s">
        <v>
5403</v>
      </c>
      <c r="C24" s="2878">
        <v>
3117</v>
      </c>
      <c r="D24" s="2879" t="s">
        <v>
5399</v>
      </c>
      <c r="F24" s="2893" t="s">
        <v>
5404</v>
      </c>
      <c r="G24" s="2889" t="s">
        <v>
5405</v>
      </c>
      <c r="H24" s="2890">
        <v>
1828</v>
      </c>
      <c r="I24" s="2894" t="s">
        <v>
5406</v>
      </c>
    </row>
    <row r="25" spans="1:9" ht="24.95" customHeight="1">
      <c r="A25" s="2895" t="s">
        <v>
5407</v>
      </c>
      <c r="B25" s="2896" t="s">
        <v>
5408</v>
      </c>
      <c r="C25" s="2897">
        <v>
794</v>
      </c>
      <c r="D25" s="2898" t="s">
        <v>
5320</v>
      </c>
      <c r="F25" s="2895"/>
      <c r="G25" s="2896"/>
      <c r="H25" s="2897"/>
      <c r="I25" s="2898"/>
    </row>
    <row r="26" spans="1:9" s="105" customFormat="1" ht="15" customHeight="1">
      <c r="A26" s="2677" t="s">
        <v>
5409</v>
      </c>
      <c r="C26" s="106"/>
    </row>
    <row r="27" spans="1:9" s="105" customFormat="1" ht="15" customHeight="1">
      <c r="A27" s="2677" t="s">
        <v>
5410</v>
      </c>
      <c r="C27" s="106"/>
    </row>
    <row r="28" spans="1:9" s="105" customFormat="1" ht="15" customHeight="1">
      <c r="A28" s="2677" t="s">
        <v>
5411</v>
      </c>
      <c r="C28" s="106"/>
    </row>
    <row r="29" spans="1:9" s="105" customFormat="1" ht="15" customHeight="1">
      <c r="A29" s="2677" t="s">
        <v>
5307</v>
      </c>
      <c r="C29" s="106"/>
    </row>
  </sheetData>
  <mergeCells count="3">
    <mergeCell ref="A1:C1"/>
    <mergeCell ref="A2:C2"/>
    <mergeCell ref="A3:I3"/>
  </mergeCells>
  <phoneticPr fontId="25"/>
  <pageMargins left="0.70866141732283472" right="0.70866141732283472" top="0.74803149606299213" bottom="0.74803149606299213" header="0.31496062992125984" footer="0.3149606299212598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pageSetUpPr fitToPage="1"/>
  </sheetPr>
  <dimension ref="A1:I12"/>
  <sheetViews>
    <sheetView zoomScaleNormal="100" zoomScaleSheetLayoutView="100" workbookViewId="0">
      <selection activeCell="B23" sqref="B23"/>
    </sheetView>
  </sheetViews>
  <sheetFormatPr defaultColWidth="9" defaultRowHeight="13.5"/>
  <cols>
    <col min="1" max="1" width="15.625" style="79" customWidth="1"/>
    <col min="2" max="4" width="35.625" style="78" customWidth="1"/>
    <col min="5" max="16384" width="9" style="78"/>
  </cols>
  <sheetData>
    <row r="1" spans="1:9" s="1482" customFormat="1" ht="20.100000000000001" customHeight="1">
      <c r="A1" s="4569" t="str">
        <f>
HYPERLINK("#目次!A1","【目次に戻る】")</f>
        <v>
【目次に戻る】</v>
      </c>
      <c r="B1" s="4569"/>
      <c r="C1" s="4569"/>
    </row>
    <row r="2" spans="1:9" s="1482" customFormat="1" ht="20.100000000000001" customHeight="1">
      <c r="A2" s="4569" t="str">
        <f>
HYPERLINK("#業務所管課別目次!A1","【業務所管課別目次に戻る】")</f>
        <v>
【業務所管課別目次に戻る】</v>
      </c>
      <c r="B2" s="4569"/>
      <c r="C2" s="4569"/>
    </row>
    <row r="3" spans="1:9" ht="26.1" customHeight="1">
      <c r="A3" s="4574" t="s">
        <v>
9234</v>
      </c>
      <c r="B3" s="4574"/>
      <c r="C3" s="4574"/>
      <c r="D3" s="4574"/>
    </row>
    <row r="4" spans="1:9" s="82" customFormat="1" ht="15" customHeight="1">
      <c r="A4" s="104"/>
      <c r="B4" s="104"/>
      <c r="C4" s="104"/>
      <c r="D4" s="104"/>
    </row>
    <row r="5" spans="1:9" s="82" customFormat="1" ht="15" customHeight="1" thickBot="1">
      <c r="A5" s="2677" t="s">
        <v>
9230</v>
      </c>
      <c r="B5" s="49"/>
      <c r="D5" s="42" t="s">
        <v>
4815</v>
      </c>
    </row>
    <row r="6" spans="1:9" s="85" customFormat="1" ht="18" customHeight="1" thickTop="1">
      <c r="A6" s="2680" t="s">
        <v>
9024</v>
      </c>
      <c r="B6" s="2660" t="s">
        <v>
5412</v>
      </c>
      <c r="C6" s="2660" t="s">
        <v>
5413</v>
      </c>
      <c r="D6" s="2676" t="s">
        <v>
5414</v>
      </c>
      <c r="E6" s="2433"/>
      <c r="F6" s="2433"/>
      <c r="G6" s="2433"/>
      <c r="H6" s="2433"/>
      <c r="I6" s="2433"/>
    </row>
    <row r="7" spans="1:9" s="85" customFormat="1" ht="18" customHeight="1">
      <c r="A7" s="94" t="s">
        <v>
4034</v>
      </c>
      <c r="B7" s="97">
        <v>
77</v>
      </c>
      <c r="C7" s="22">
        <v>
48</v>
      </c>
      <c r="D7" s="22">
        <v>
5</v>
      </c>
      <c r="E7" s="22"/>
      <c r="F7" s="22"/>
      <c r="G7" s="22"/>
      <c r="H7" s="22"/>
      <c r="I7" s="2440"/>
    </row>
    <row r="8" spans="1:9" s="85" customFormat="1" ht="18" customHeight="1">
      <c r="A8" s="94">
        <v>
31</v>
      </c>
      <c r="B8" s="97">
        <v>
77</v>
      </c>
      <c r="C8" s="22">
        <v>
53</v>
      </c>
      <c r="D8" s="22">
        <v>
7</v>
      </c>
      <c r="E8" s="22"/>
      <c r="F8" s="22"/>
      <c r="G8" s="22"/>
      <c r="H8" s="22"/>
      <c r="I8" s="2440"/>
    </row>
    <row r="9" spans="1:9" s="85" customFormat="1" ht="18" customHeight="1">
      <c r="A9" s="94" t="s">
        <v>
217</v>
      </c>
      <c r="B9" s="97">
        <v>
77</v>
      </c>
      <c r="C9" s="22">
        <v>
58</v>
      </c>
      <c r="D9" s="22">
        <v>
12</v>
      </c>
      <c r="E9" s="22"/>
      <c r="F9" s="22"/>
      <c r="G9" s="22"/>
      <c r="H9" s="22"/>
      <c r="I9" s="2440"/>
    </row>
    <row r="10" spans="1:9" s="85" customFormat="1" ht="18" customHeight="1">
      <c r="A10" s="94">
        <v>
3</v>
      </c>
      <c r="B10" s="97">
        <v>
77</v>
      </c>
      <c r="C10" s="22">
        <v>
63</v>
      </c>
      <c r="D10" s="22">
        <v>
17</v>
      </c>
      <c r="E10" s="22"/>
      <c r="F10" s="22"/>
      <c r="G10" s="22"/>
      <c r="H10" s="22"/>
      <c r="I10" s="2440"/>
    </row>
    <row r="11" spans="1:9" s="91" customFormat="1" ht="18" customHeight="1">
      <c r="A11" s="2482">
        <v>
4</v>
      </c>
      <c r="B11" s="2483">
        <v>
77</v>
      </c>
      <c r="C11" s="2484">
        <v>
66</v>
      </c>
      <c r="D11" s="2484">
        <v>
18</v>
      </c>
      <c r="E11" s="271"/>
      <c r="F11" s="271"/>
      <c r="G11" s="271"/>
      <c r="H11" s="271"/>
      <c r="I11" s="2899"/>
    </row>
    <row r="12" spans="1:9">
      <c r="A12" s="2677" t="s">
        <v>
5307</v>
      </c>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pageSetUpPr fitToPage="1"/>
  </sheetPr>
  <dimension ref="A1:J13"/>
  <sheetViews>
    <sheetView zoomScaleNormal="100" zoomScaleSheetLayoutView="100" workbookViewId="0">
      <selection activeCell="B23" sqref="B23"/>
    </sheetView>
  </sheetViews>
  <sheetFormatPr defaultColWidth="9" defaultRowHeight="13.5"/>
  <cols>
    <col min="1" max="1" width="15.625" style="79" customWidth="1"/>
    <col min="2" max="3" width="25.625" style="78" customWidth="1"/>
    <col min="4" max="5" width="30.625" style="78" customWidth="1"/>
    <col min="6" max="16384" width="9" style="78"/>
  </cols>
  <sheetData>
    <row r="1" spans="1:10" s="1482" customFormat="1" ht="20.100000000000001" customHeight="1">
      <c r="A1" s="4569" t="str">
        <f>
HYPERLINK("#目次!A1","【目次に戻る】")</f>
        <v>
【目次に戻る】</v>
      </c>
      <c r="B1" s="4569"/>
      <c r="C1" s="4569"/>
      <c r="D1" s="2662"/>
    </row>
    <row r="2" spans="1:10" s="1482" customFormat="1" ht="20.100000000000001" customHeight="1">
      <c r="A2" s="4569" t="str">
        <f>
HYPERLINK("#業務所管課別目次!A1","【業務所管課別目次に戻る】")</f>
        <v>
【業務所管課別目次に戻る】</v>
      </c>
      <c r="B2" s="4569"/>
      <c r="C2" s="4569"/>
      <c r="D2" s="2662"/>
    </row>
    <row r="3" spans="1:10" ht="26.1" customHeight="1">
      <c r="A3" s="4574" t="s">
        <v>
9233</v>
      </c>
      <c r="B3" s="4574"/>
      <c r="C3" s="4574"/>
      <c r="D3" s="4574"/>
      <c r="E3" s="4574"/>
    </row>
    <row r="4" spans="1:10" s="82" customFormat="1" ht="15" customHeight="1">
      <c r="A4" s="104"/>
      <c r="B4" s="104"/>
      <c r="C4" s="104"/>
      <c r="D4" s="104"/>
      <c r="E4" s="104"/>
    </row>
    <row r="5" spans="1:10" s="82" customFormat="1" ht="15" customHeight="1" thickBot="1">
      <c r="A5" s="2677"/>
      <c r="B5" s="49"/>
      <c r="D5" s="49"/>
      <c r="E5" s="42" t="s">
        <v>
9027</v>
      </c>
    </row>
    <row r="6" spans="1:10" s="85" customFormat="1" ht="18" customHeight="1" thickTop="1">
      <c r="A6" s="5237" t="s">
        <v>
9024</v>
      </c>
      <c r="B6" s="4575" t="s">
        <v>
5415</v>
      </c>
      <c r="C6" s="4579"/>
      <c r="D6" s="4678" t="s">
        <v>
5416</v>
      </c>
      <c r="E6" s="5696" t="s">
        <v>
5417</v>
      </c>
      <c r="F6" s="2433"/>
      <c r="G6" s="2433"/>
      <c r="H6" s="2433"/>
      <c r="I6" s="2433"/>
      <c r="J6" s="2433"/>
    </row>
    <row r="7" spans="1:10" s="85" customFormat="1" ht="18" customHeight="1">
      <c r="A7" s="5812"/>
      <c r="B7" s="2859" t="s">
        <v>
10279</v>
      </c>
      <c r="C7" s="2661" t="s">
        <v>
10280</v>
      </c>
      <c r="D7" s="5813"/>
      <c r="E7" s="5697"/>
      <c r="F7" s="2433"/>
      <c r="G7" s="2433"/>
      <c r="H7" s="2433"/>
      <c r="I7" s="2433"/>
      <c r="J7" s="2433"/>
    </row>
    <row r="8" spans="1:10" s="85" customFormat="1" ht="18" customHeight="1">
      <c r="A8" s="94" t="s">
        <v>
4034</v>
      </c>
      <c r="B8" s="97">
        <v>
27</v>
      </c>
      <c r="C8" s="22">
        <v>
900</v>
      </c>
      <c r="D8" s="22">
        <v>
242</v>
      </c>
      <c r="E8" s="22">
        <v>
32</v>
      </c>
      <c r="F8" s="22"/>
      <c r="G8" s="22"/>
      <c r="H8" s="22"/>
      <c r="I8" s="22"/>
      <c r="J8" s="2440"/>
    </row>
    <row r="9" spans="1:10" s="85" customFormat="1" ht="18" customHeight="1">
      <c r="A9" s="94">
        <v>
31</v>
      </c>
      <c r="B9" s="97">
        <v>
27</v>
      </c>
      <c r="C9" s="22">
        <v>
878</v>
      </c>
      <c r="D9" s="22">
        <v>
241</v>
      </c>
      <c r="E9" s="22">
        <v>
32</v>
      </c>
      <c r="F9" s="22"/>
      <c r="G9" s="22"/>
      <c r="H9" s="22"/>
      <c r="I9" s="22"/>
      <c r="J9" s="2440"/>
    </row>
    <row r="10" spans="1:10" s="85" customFormat="1" ht="18" customHeight="1">
      <c r="A10" s="94" t="s">
        <v>
217</v>
      </c>
      <c r="B10" s="97">
        <v>
27</v>
      </c>
      <c r="C10" s="22">
        <v>
868</v>
      </c>
      <c r="D10" s="22">
        <v>
239</v>
      </c>
      <c r="E10" s="22">
        <v>
32</v>
      </c>
      <c r="F10" s="22"/>
      <c r="G10" s="22"/>
      <c r="H10" s="22"/>
      <c r="I10" s="22"/>
      <c r="J10" s="2440"/>
    </row>
    <row r="11" spans="1:10" s="85" customFormat="1" ht="18" customHeight="1">
      <c r="A11" s="94">
        <v>
3</v>
      </c>
      <c r="B11" s="97">
        <v>
27</v>
      </c>
      <c r="C11" s="22">
        <v>
863</v>
      </c>
      <c r="D11" s="22">
        <v>
239</v>
      </c>
      <c r="E11" s="22">
        <v>
32</v>
      </c>
      <c r="F11" s="22"/>
      <c r="G11" s="22"/>
      <c r="H11" s="22"/>
      <c r="I11" s="22"/>
      <c r="J11" s="2440"/>
    </row>
    <row r="12" spans="1:10" s="91" customFormat="1" ht="18" customHeight="1">
      <c r="A12" s="2482">
        <v>
4</v>
      </c>
      <c r="B12" s="2483">
        <v>
27</v>
      </c>
      <c r="C12" s="2484">
        <v>
841</v>
      </c>
      <c r="D12" s="2484">
        <v>
239</v>
      </c>
      <c r="E12" s="2484">
        <v>
30</v>
      </c>
      <c r="F12" s="271"/>
      <c r="G12" s="271"/>
      <c r="H12" s="271"/>
      <c r="I12" s="271"/>
      <c r="J12" s="2899"/>
    </row>
    <row r="13" spans="1:10">
      <c r="A13" s="2677" t="s">
        <v>
5307</v>
      </c>
    </row>
  </sheetData>
  <mergeCells count="7">
    <mergeCell ref="A1:C1"/>
    <mergeCell ref="A2:C2"/>
    <mergeCell ref="A3:E3"/>
    <mergeCell ref="A6:A7"/>
    <mergeCell ref="B6:C6"/>
    <mergeCell ref="D6:D7"/>
    <mergeCell ref="E6:E7"/>
  </mergeCells>
  <phoneticPr fontId="25"/>
  <pageMargins left="0.70866141732283472" right="0.70866141732283472" top="0.74803149606299213" bottom="0.74803149606299213" header="0.31496062992125984" footer="0.31496062992125984"/>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pageSetUpPr fitToPage="1"/>
  </sheetPr>
  <dimension ref="A1:J13"/>
  <sheetViews>
    <sheetView zoomScaleNormal="100" zoomScaleSheetLayoutView="100" workbookViewId="0">
      <selection activeCell="B23" sqref="B23"/>
    </sheetView>
  </sheetViews>
  <sheetFormatPr defaultColWidth="9" defaultRowHeight="13.5"/>
  <cols>
    <col min="1" max="1" width="15.625" style="79" customWidth="1"/>
    <col min="2" max="8" width="15.625" style="78" customWidth="1"/>
    <col min="9" max="16384" width="9" style="78"/>
  </cols>
  <sheetData>
    <row r="1" spans="1:10" s="1482" customFormat="1" ht="20.100000000000001" customHeight="1">
      <c r="A1" s="4569" t="str">
        <f>
HYPERLINK("#目次!A1","【目次に戻る】")</f>
        <v>
【目次に戻る】</v>
      </c>
      <c r="B1" s="4569"/>
      <c r="C1" s="4569"/>
      <c r="D1" s="4569"/>
      <c r="E1" s="4569"/>
      <c r="F1" s="4569"/>
      <c r="G1" s="2662"/>
    </row>
    <row r="2" spans="1:10" s="1482" customFormat="1" ht="20.100000000000001" customHeight="1">
      <c r="A2" s="4569" t="str">
        <f>
HYPERLINK("#業務所管課別目次!A1","【業務所管課別目次に戻る】")</f>
        <v>
【業務所管課別目次に戻る】</v>
      </c>
      <c r="B2" s="4569"/>
      <c r="C2" s="4569"/>
      <c r="D2" s="4569"/>
      <c r="E2" s="4569"/>
      <c r="F2" s="4569"/>
      <c r="G2" s="2662"/>
    </row>
    <row r="3" spans="1:10" ht="26.1" customHeight="1">
      <c r="A3" s="4574" t="s">
        <v>
9232</v>
      </c>
      <c r="B3" s="4574"/>
      <c r="C3" s="4574"/>
      <c r="D3" s="4574"/>
      <c r="E3" s="4574"/>
      <c r="F3" s="4574"/>
      <c r="G3" s="4574"/>
      <c r="H3" s="4574"/>
    </row>
    <row r="4" spans="1:10" s="82" customFormat="1" ht="15" customHeight="1">
      <c r="A4" s="104"/>
      <c r="B4" s="104"/>
      <c r="C4" s="104"/>
      <c r="D4" s="104"/>
      <c r="E4" s="104"/>
      <c r="F4" s="104"/>
      <c r="G4" s="104"/>
      <c r="H4" s="104"/>
    </row>
    <row r="5" spans="1:10" s="82" customFormat="1" ht="15" customHeight="1" thickBot="1">
      <c r="A5" s="2677"/>
      <c r="B5" s="49"/>
      <c r="C5" s="49"/>
      <c r="D5" s="49"/>
      <c r="E5" s="49"/>
      <c r="G5" s="49"/>
      <c r="H5" s="42" t="s">
        <v>
9027</v>
      </c>
    </row>
    <row r="6" spans="1:10" s="85" customFormat="1" ht="18" customHeight="1" thickTop="1">
      <c r="A6" s="2680" t="s">
        <v>
9024</v>
      </c>
      <c r="B6" s="2660" t="s">
        <v>
5418</v>
      </c>
      <c r="C6" s="2660" t="s">
        <v>
5419</v>
      </c>
      <c r="D6" s="2660" t="s">
        <v>
5420</v>
      </c>
      <c r="E6" s="2660" t="s">
        <v>
1995</v>
      </c>
      <c r="F6" s="2660" t="s">
        <v>
5421</v>
      </c>
      <c r="G6" s="2660" t="s">
        <v>
5422</v>
      </c>
      <c r="H6" s="2676" t="s">
        <v>
5423</v>
      </c>
      <c r="I6" s="2433"/>
      <c r="J6" s="2433"/>
    </row>
    <row r="7" spans="1:10" s="56" customFormat="1" ht="18" customHeight="1">
      <c r="A7" s="71"/>
      <c r="B7" s="2849" t="s">
        <v>
5424</v>
      </c>
      <c r="C7" s="2850" t="s">
        <v>
5424</v>
      </c>
      <c r="D7" s="2850" t="s">
        <v>
5425</v>
      </c>
      <c r="E7" s="2851" t="s">
        <v>
5426</v>
      </c>
      <c r="F7" s="67" t="s">
        <v>
5427</v>
      </c>
      <c r="G7" s="67" t="s">
        <v>
5426</v>
      </c>
      <c r="H7" s="67" t="s">
        <v>
5428</v>
      </c>
    </row>
    <row r="8" spans="1:10" s="85" customFormat="1" ht="18" customHeight="1">
      <c r="A8" s="94" t="s">
        <v>
4034</v>
      </c>
      <c r="B8" s="97">
        <v>
406960</v>
      </c>
      <c r="C8" s="22">
        <v>
214250</v>
      </c>
      <c r="D8" s="22">
        <v>
102696</v>
      </c>
      <c r="E8" s="22">
        <v>
63138</v>
      </c>
      <c r="F8" s="22">
        <v>
158</v>
      </c>
      <c r="G8" s="22">
        <v>
34814</v>
      </c>
      <c r="H8" s="22">
        <v>
499</v>
      </c>
      <c r="I8" s="22"/>
      <c r="J8" s="2440"/>
    </row>
    <row r="9" spans="1:10" s="85" customFormat="1" ht="18" customHeight="1">
      <c r="A9" s="94">
        <v>
31</v>
      </c>
      <c r="B9" s="97">
        <v>
360660</v>
      </c>
      <c r="C9" s="22">
        <v>
197350</v>
      </c>
      <c r="D9" s="22">
        <v>
117588</v>
      </c>
      <c r="E9" s="22">
        <v>
60728</v>
      </c>
      <c r="F9" s="22">
        <v>
136</v>
      </c>
      <c r="G9" s="22">
        <v>
34814</v>
      </c>
      <c r="H9" s="22">
        <v>
505</v>
      </c>
      <c r="I9" s="22"/>
      <c r="J9" s="2440"/>
    </row>
    <row r="10" spans="1:10" s="85" customFormat="1" ht="18" customHeight="1">
      <c r="A10" s="94" t="s">
        <v>
217</v>
      </c>
      <c r="B10" s="97">
        <v>
283560</v>
      </c>
      <c r="C10" s="22">
        <v>
195370</v>
      </c>
      <c r="D10" s="22">
        <v>
129099</v>
      </c>
      <c r="E10" s="22">
        <v>
46510</v>
      </c>
      <c r="F10" s="22">
        <v>
136</v>
      </c>
      <c r="G10" s="22">
        <v>
28748</v>
      </c>
      <c r="H10" s="22">
        <v>
505</v>
      </c>
      <c r="I10" s="22"/>
      <c r="J10" s="2440"/>
    </row>
    <row r="11" spans="1:10" s="85" customFormat="1" ht="18" customHeight="1">
      <c r="A11" s="94">
        <v>
3</v>
      </c>
      <c r="B11" s="97">
        <v>
291120</v>
      </c>
      <c r="C11" s="22">
        <v>
180450</v>
      </c>
      <c r="D11" s="22">
        <v>
128787</v>
      </c>
      <c r="E11" s="22">
        <v>
51420</v>
      </c>
      <c r="F11" s="22">
        <v>
131</v>
      </c>
      <c r="G11" s="22">
        <v>
28748</v>
      </c>
      <c r="H11" s="22">
        <v>
505</v>
      </c>
      <c r="I11" s="22"/>
      <c r="J11" s="2440"/>
    </row>
    <row r="12" spans="1:10" s="91" customFormat="1" ht="18" customHeight="1">
      <c r="A12" s="2482">
        <v>
4</v>
      </c>
      <c r="B12" s="2483">
        <v>
290580</v>
      </c>
      <c r="C12" s="2484">
        <v>
161500</v>
      </c>
      <c r="D12" s="2484">
        <v>
134925</v>
      </c>
      <c r="E12" s="2484">
        <v>
51420</v>
      </c>
      <c r="F12" s="2484">
        <v>
121</v>
      </c>
      <c r="G12" s="2484">
        <v>
31204</v>
      </c>
      <c r="H12" s="2484">
        <v>
517</v>
      </c>
      <c r="I12" s="271"/>
      <c r="J12" s="2899"/>
    </row>
    <row r="13" spans="1:10">
      <c r="A13" s="2677" t="s">
        <v>
10160</v>
      </c>
    </row>
  </sheetData>
  <mergeCells count="3">
    <mergeCell ref="A1:F1"/>
    <mergeCell ref="A2:F2"/>
    <mergeCell ref="A3:H3"/>
  </mergeCells>
  <phoneticPr fontId="25"/>
  <pageMargins left="0.70866141732283472" right="0.70866141732283472" top="0.74803149606299213" bottom="0.74803149606299213" header="0.31496062992125984" footer="0.3149606299212598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16"/>
  <sheetViews>
    <sheetView zoomScaleNormal="100" zoomScaleSheetLayoutView="100" workbookViewId="0">
      <selection activeCell="B23" sqref="B23"/>
    </sheetView>
  </sheetViews>
  <sheetFormatPr defaultColWidth="9" defaultRowHeight="13.5"/>
  <cols>
    <col min="1" max="1" width="12.625" style="79" customWidth="1"/>
    <col min="2" max="7" width="12.625" style="78" customWidth="1"/>
    <col min="8" max="8" width="3.625" style="2653" customWidth="1"/>
    <col min="9" max="9" width="12.625" style="78" customWidth="1"/>
    <col min="10" max="10" width="20.625" style="78" customWidth="1"/>
    <col min="11" max="16384" width="9" style="78"/>
  </cols>
  <sheetData>
    <row r="1" spans="1:15" s="1482" customFormat="1" ht="20.100000000000001" customHeight="1">
      <c r="A1" s="4569" t="str">
        <f>
HYPERLINK("#目次!A1","【目次に戻る】")</f>
        <v>
【目次に戻る】</v>
      </c>
      <c r="B1" s="4569"/>
      <c r="C1" s="4569"/>
      <c r="D1" s="4569"/>
      <c r="E1" s="2409"/>
      <c r="F1" s="2409"/>
      <c r="G1" s="2409"/>
      <c r="H1" s="2652"/>
      <c r="I1" s="2945"/>
      <c r="J1" s="2409"/>
    </row>
    <row r="2" spans="1:15" s="1482" customFormat="1" ht="20.100000000000001" customHeight="1">
      <c r="A2" s="4569" t="str">
        <f>
HYPERLINK("#業務所管課別目次!A1","【業務所管課別目次に戻る】")</f>
        <v>
【業務所管課別目次に戻る】</v>
      </c>
      <c r="B2" s="4569"/>
      <c r="C2" s="4569"/>
      <c r="D2" s="4569"/>
      <c r="E2" s="2409"/>
      <c r="F2" s="2409"/>
      <c r="G2" s="2409"/>
      <c r="H2" s="2652"/>
      <c r="I2" s="2945"/>
      <c r="J2" s="2409"/>
    </row>
    <row r="3" spans="1:15" ht="26.1" customHeight="1">
      <c r="A3" s="4574" t="s">
        <v>
9345</v>
      </c>
      <c r="B3" s="4574"/>
      <c r="C3" s="4574"/>
      <c r="D3" s="4574"/>
      <c r="E3" s="4574"/>
      <c r="F3" s="4574"/>
      <c r="G3" s="4574"/>
      <c r="H3" s="4574"/>
      <c r="I3" s="4574"/>
      <c r="J3" s="4574"/>
    </row>
    <row r="4" spans="1:15" s="82" customFormat="1" ht="15" customHeight="1">
      <c r="A4" s="104"/>
      <c r="B4" s="104"/>
      <c r="C4" s="104"/>
      <c r="D4" s="104"/>
      <c r="E4" s="104"/>
      <c r="F4" s="104"/>
      <c r="G4" s="104"/>
      <c r="H4" s="2006"/>
      <c r="I4" s="104"/>
      <c r="J4" s="104"/>
    </row>
    <row r="5" spans="1:15" s="102" customFormat="1" ht="20.100000000000001" customHeight="1">
      <c r="A5" s="4600" t="s">
        <v>
5908</v>
      </c>
      <c r="B5" s="4600"/>
      <c r="C5" s="4600"/>
      <c r="D5" s="4600"/>
      <c r="E5" s="4600"/>
      <c r="F5" s="4600"/>
      <c r="G5" s="4600"/>
      <c r="H5" s="2457"/>
      <c r="I5" s="4600" t="s">
        <v>
5909</v>
      </c>
      <c r="J5" s="4600"/>
      <c r="K5" s="2457"/>
      <c r="L5" s="2457"/>
      <c r="M5" s="2457"/>
      <c r="N5" s="2457"/>
      <c r="O5" s="2457"/>
    </row>
    <row r="6" spans="1:15" s="82" customFormat="1" ht="15" customHeight="1" thickBot="1">
      <c r="A6" s="2417" t="s">
        <v>
9017</v>
      </c>
      <c r="B6" s="2418"/>
      <c r="D6" s="2418"/>
      <c r="E6" s="2418"/>
      <c r="F6" s="2418"/>
      <c r="G6" s="2971" t="s">
        <v>
4104</v>
      </c>
      <c r="H6" s="49"/>
      <c r="I6" s="2960" t="s">
        <v>
3466</v>
      </c>
      <c r="J6" s="2427" t="s">
        <v>
4104</v>
      </c>
    </row>
    <row r="7" spans="1:15" s="85" customFormat="1" ht="24.95" customHeight="1" thickTop="1">
      <c r="A7" s="4507" t="s">
        <v>
3789</v>
      </c>
      <c r="B7" s="2422" t="s">
        <v>
188</v>
      </c>
      <c r="C7" s="4506" t="s">
        <v>
4098</v>
      </c>
      <c r="D7" s="2481" t="s">
        <v>
4099</v>
      </c>
      <c r="E7" s="2416" t="s">
        <v>
4100</v>
      </c>
      <c r="F7" s="2414" t="s">
        <v>
4101</v>
      </c>
      <c r="G7" s="2954" t="s">
        <v>
4102</v>
      </c>
      <c r="H7" s="3097"/>
      <c r="I7" s="4507" t="s">
        <v>
3789</v>
      </c>
      <c r="J7" s="4508" t="s">
        <v>
4097</v>
      </c>
    </row>
    <row r="8" spans="1:15" s="85" customFormat="1" ht="18" customHeight="1">
      <c r="A8" s="94" t="s">
        <v>
4103</v>
      </c>
      <c r="B8" s="97">
        <v>
578</v>
      </c>
      <c r="C8" s="22">
        <v>
163</v>
      </c>
      <c r="D8" s="22">
        <v>
57</v>
      </c>
      <c r="E8" s="22">
        <v>
103</v>
      </c>
      <c r="F8" s="22">
        <v>
15</v>
      </c>
      <c r="G8" s="22">
        <v>
240</v>
      </c>
      <c r="H8" s="22"/>
      <c r="I8" s="94" t="s">
        <v>
4103</v>
      </c>
      <c r="J8" s="22">
        <v>
2</v>
      </c>
    </row>
    <row r="9" spans="1:15" s="85" customFormat="1" ht="18" customHeight="1">
      <c r="A9" s="94">
        <v>
30</v>
      </c>
      <c r="B9" s="97">
        <v>
578</v>
      </c>
      <c r="C9" s="22">
        <v>
163</v>
      </c>
      <c r="D9" s="22">
        <v>
57</v>
      </c>
      <c r="E9" s="22">
        <v>
103</v>
      </c>
      <c r="F9" s="22">
        <v>
15</v>
      </c>
      <c r="G9" s="22">
        <v>
240</v>
      </c>
      <c r="H9" s="22"/>
      <c r="I9" s="94">
        <v>
30</v>
      </c>
      <c r="J9" s="22">
        <v>
6</v>
      </c>
    </row>
    <row r="10" spans="1:15" s="85" customFormat="1" ht="18" customHeight="1">
      <c r="A10" s="94" t="s">
        <v>
465</v>
      </c>
      <c r="B10" s="97">
        <v>
577</v>
      </c>
      <c r="C10" s="22">
        <v>
163</v>
      </c>
      <c r="D10" s="22">
        <v>
56</v>
      </c>
      <c r="E10" s="22">
        <v>
103</v>
      </c>
      <c r="F10" s="22">
        <v>
15</v>
      </c>
      <c r="G10" s="22">
        <v>
240</v>
      </c>
      <c r="H10" s="22"/>
      <c r="I10" s="94" t="s">
        <v>
465</v>
      </c>
      <c r="J10" s="22">
        <v>
1</v>
      </c>
    </row>
    <row r="11" spans="1:15" s="85" customFormat="1" ht="18" customHeight="1">
      <c r="A11" s="94">
        <v>
2</v>
      </c>
      <c r="B11" s="97">
        <v>
577</v>
      </c>
      <c r="C11" s="22">
        <v>
163</v>
      </c>
      <c r="D11" s="22">
        <v>
56</v>
      </c>
      <c r="E11" s="22">
        <v>
103</v>
      </c>
      <c r="F11" s="22">
        <v>
15</v>
      </c>
      <c r="G11" s="22">
        <v>
240</v>
      </c>
      <c r="H11" s="22"/>
      <c r="I11" s="94">
        <v>
2</v>
      </c>
      <c r="J11" s="22">
        <v>
3</v>
      </c>
    </row>
    <row r="12" spans="1:15" s="91" customFormat="1" ht="18" customHeight="1">
      <c r="A12" s="2482">
        <v>
3</v>
      </c>
      <c r="B12" s="2483">
        <v>
567</v>
      </c>
      <c r="C12" s="2484">
        <v>
153</v>
      </c>
      <c r="D12" s="2484">
        <v>
56</v>
      </c>
      <c r="E12" s="2484">
        <v>
103</v>
      </c>
      <c r="F12" s="2484">
        <v>
15</v>
      </c>
      <c r="G12" s="275">
        <v>
240</v>
      </c>
      <c r="H12" s="271"/>
      <c r="I12" s="2482">
        <v>
3</v>
      </c>
      <c r="J12" s="2484">
        <v>
14</v>
      </c>
    </row>
    <row r="13" spans="1:15" s="82" customFormat="1" ht="15" customHeight="1">
      <c r="A13" s="2420" t="s">
        <v>
5910</v>
      </c>
      <c r="B13" s="83"/>
      <c r="C13" s="83"/>
      <c r="D13" s="83"/>
      <c r="E13" s="83"/>
      <c r="F13" s="83"/>
      <c r="H13" s="2137"/>
      <c r="I13" s="82" t="s">
        <v>
5911</v>
      </c>
    </row>
    <row r="14" spans="1:15" s="82" customFormat="1" ht="15" customHeight="1">
      <c r="A14" s="2420"/>
      <c r="B14" s="83"/>
      <c r="C14" s="83"/>
      <c r="D14" s="83"/>
      <c r="E14" s="83"/>
      <c r="F14" s="83"/>
      <c r="H14" s="2137"/>
      <c r="I14" s="2963" t="s">
        <v>
5290</v>
      </c>
    </row>
    <row r="15" spans="1:15" s="105" customFormat="1" ht="15" customHeight="1">
      <c r="B15" s="106"/>
      <c r="C15" s="106"/>
      <c r="D15" s="106"/>
      <c r="E15" s="106"/>
      <c r="F15" s="106"/>
      <c r="H15" s="3014"/>
    </row>
    <row r="16" spans="1:15" ht="21" customHeight="1">
      <c r="A16" s="81"/>
      <c r="B16" s="80"/>
      <c r="C16" s="80"/>
      <c r="D16" s="80"/>
      <c r="E16" s="80"/>
      <c r="F16" s="80"/>
      <c r="G16" s="80"/>
      <c r="H16" s="1829"/>
      <c r="I16" s="80"/>
      <c r="J16" s="80"/>
    </row>
  </sheetData>
  <mergeCells count="5">
    <mergeCell ref="A1:D1"/>
    <mergeCell ref="A2:D2"/>
    <mergeCell ref="A3:J3"/>
    <mergeCell ref="A5:G5"/>
    <mergeCell ref="I5:J5"/>
  </mergeCells>
  <phoneticPr fontId="25"/>
  <pageMargins left="0.70866141732283472" right="0.70866141732283472" top="0.74803149606299213" bottom="0.74803149606299213" header="0.31496062992125984" footer="0.31496062992125984"/>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pageSetUpPr fitToPage="1"/>
  </sheetPr>
  <dimension ref="A1:G24"/>
  <sheetViews>
    <sheetView zoomScaleNormal="100" zoomScaleSheetLayoutView="100" workbookViewId="0">
      <selection activeCell="B23" sqref="B23"/>
    </sheetView>
  </sheetViews>
  <sheetFormatPr defaultColWidth="9" defaultRowHeight="13.5"/>
  <cols>
    <col min="1" max="1" width="35.625" style="79" customWidth="1"/>
    <col min="2" max="2" width="25.625" style="78" customWidth="1"/>
    <col min="3" max="3" width="3.625" style="78" customWidth="1"/>
    <col min="4" max="4" width="35.625" style="78" customWidth="1"/>
    <col min="5" max="5" width="25.625" style="78" customWidth="1"/>
    <col min="6" max="7" width="15.625" style="78" customWidth="1"/>
    <col min="8" max="16384" width="9" style="78"/>
  </cols>
  <sheetData>
    <row r="1" spans="1:7" s="1482" customFormat="1" ht="20.100000000000001" customHeight="1">
      <c r="A1" s="4569" t="str">
        <f>
HYPERLINK("#目次!A1","【目次に戻る】")</f>
        <v>
【目次に戻る】</v>
      </c>
      <c r="B1" s="4569"/>
      <c r="C1" s="4569"/>
      <c r="D1" s="4569"/>
      <c r="E1" s="4569"/>
      <c r="F1" s="2662"/>
    </row>
    <row r="2" spans="1:7" s="1482" customFormat="1" ht="20.100000000000001" customHeight="1">
      <c r="A2" s="4569" t="str">
        <f>
HYPERLINK("#業務所管課別目次!A1","【業務所管課別目次に戻る】")</f>
        <v>
【業務所管課別目次に戻る】</v>
      </c>
      <c r="B2" s="4569"/>
      <c r="C2" s="4569"/>
      <c r="D2" s="4569"/>
      <c r="E2" s="4569"/>
      <c r="F2" s="2662"/>
    </row>
    <row r="3" spans="1:7" ht="26.1" customHeight="1">
      <c r="A3" s="4574" t="s">
        <v>
9231</v>
      </c>
      <c r="B3" s="4574"/>
      <c r="C3" s="4574"/>
      <c r="D3" s="4574"/>
      <c r="E3" s="4574"/>
      <c r="F3" s="1748"/>
      <c r="G3" s="1748"/>
    </row>
    <row r="4" spans="1:7" s="82" customFormat="1" ht="15" customHeight="1">
      <c r="A4" s="104"/>
      <c r="B4" s="104"/>
      <c r="C4" s="104"/>
      <c r="D4" s="104"/>
      <c r="E4" s="104"/>
      <c r="F4" s="104"/>
      <c r="G4" s="104"/>
    </row>
    <row r="5" spans="1:7" s="102" customFormat="1" ht="20.100000000000001" customHeight="1">
      <c r="A5" s="4600" t="s">
        <v>
5429</v>
      </c>
      <c r="B5" s="4600"/>
      <c r="C5" s="2457"/>
      <c r="D5" s="4600" t="s">
        <v>
5436</v>
      </c>
      <c r="E5" s="4600"/>
    </row>
    <row r="6" spans="1:7" s="82" customFormat="1" ht="15" customHeight="1" thickBot="1">
      <c r="A6" s="2677"/>
      <c r="B6" s="42" t="s">
        <v>
4815</v>
      </c>
      <c r="D6" s="2677"/>
      <c r="E6" s="42" t="s">
        <v>
4815</v>
      </c>
    </row>
    <row r="7" spans="1:7" s="85" customFormat="1" ht="18" customHeight="1" thickTop="1">
      <c r="A7" s="2680" t="s">
        <v>
4515</v>
      </c>
      <c r="B7" s="2663" t="s">
        <v>
5430</v>
      </c>
      <c r="C7" s="2433"/>
      <c r="D7" s="2680" t="s">
        <v>
4515</v>
      </c>
      <c r="E7" s="2663" t="s">
        <v>
5437</v>
      </c>
    </row>
    <row r="8" spans="1:7" s="56" customFormat="1" ht="18" customHeight="1">
      <c r="A8" s="2900"/>
      <c r="B8" s="2849" t="s">
        <v>
5431</v>
      </c>
      <c r="D8" s="2902" t="s">
        <v>
5438</v>
      </c>
      <c r="E8" s="2903" t="s">
        <v>
5325</v>
      </c>
    </row>
    <row r="9" spans="1:7" s="85" customFormat="1" ht="18" customHeight="1">
      <c r="A9" s="1679" t="s">
        <v>
63</v>
      </c>
      <c r="B9" s="97">
        <v>
48700</v>
      </c>
      <c r="C9" s="22"/>
      <c r="D9" s="1679" t="s">
        <v>
5439</v>
      </c>
      <c r="E9" s="2553" t="s">
        <v>
5346</v>
      </c>
    </row>
    <row r="10" spans="1:7" s="85" customFormat="1" ht="18" customHeight="1">
      <c r="A10" s="1679" t="s">
        <v>
5432</v>
      </c>
      <c r="B10" s="97">
        <v>
33300</v>
      </c>
      <c r="C10" s="22"/>
      <c r="D10" s="2596" t="s">
        <v>
9656</v>
      </c>
      <c r="E10" s="2553" t="s">
        <v>
9657</v>
      </c>
    </row>
    <row r="11" spans="1:7" s="85" customFormat="1" ht="18" customHeight="1">
      <c r="A11" s="1679" t="s">
        <v>
5433</v>
      </c>
      <c r="B11" s="97">
        <v>
1500</v>
      </c>
      <c r="C11" s="22"/>
      <c r="D11" s="1679" t="s">
        <v>
9658</v>
      </c>
      <c r="E11" s="2553" t="s">
        <v>
9872</v>
      </c>
    </row>
    <row r="12" spans="1:7" s="85" customFormat="1" ht="18" customHeight="1">
      <c r="A12" s="1679" t="s">
        <v>
5434</v>
      </c>
      <c r="B12" s="97">
        <v>
1500</v>
      </c>
      <c r="C12" s="22"/>
      <c r="D12" s="2904" t="s">
        <v>
5440</v>
      </c>
      <c r="E12" s="2553" t="s">
        <v>
5441</v>
      </c>
    </row>
    <row r="13" spans="1:7" s="91" customFormat="1" ht="18" customHeight="1">
      <c r="A13" s="2901" t="s">
        <v>
5435</v>
      </c>
      <c r="B13" s="2540">
        <v>
100</v>
      </c>
      <c r="C13" s="271"/>
      <c r="D13" s="2901" t="s">
        <v>
5442</v>
      </c>
      <c r="E13" s="2905" t="s">
        <v>
5443</v>
      </c>
    </row>
    <row r="14" spans="1:7" ht="15" customHeight="1">
      <c r="A14" s="2677"/>
      <c r="D14" s="2677" t="s">
        <v>
5307</v>
      </c>
    </row>
    <row r="16" spans="1:7" ht="15" customHeight="1"/>
    <row r="17" ht="18" customHeight="1"/>
    <row r="18" ht="18" customHeight="1"/>
    <row r="19" ht="18" customHeight="1"/>
    <row r="20" ht="18" customHeight="1"/>
    <row r="21" ht="18" customHeight="1"/>
    <row r="22" ht="18" customHeight="1"/>
    <row r="23" ht="18" customHeight="1"/>
    <row r="24" ht="15" customHeight="1"/>
  </sheetData>
  <mergeCells count="5">
    <mergeCell ref="A1:E1"/>
    <mergeCell ref="A2:E2"/>
    <mergeCell ref="A3:E3"/>
    <mergeCell ref="A5:B5"/>
    <mergeCell ref="D5:E5"/>
  </mergeCells>
  <phoneticPr fontId="25"/>
  <pageMargins left="0.70866141732283472" right="0.70866141732283472" top="0.74803149606299213" bottom="0.74803149606299213" header="0.31496062992125984" footer="0.31496062992125984"/>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Z16"/>
  <sheetViews>
    <sheetView zoomScaleNormal="100" zoomScaleSheetLayoutView="100" workbookViewId="0">
      <selection activeCell="B23" sqref="B23"/>
    </sheetView>
  </sheetViews>
  <sheetFormatPr defaultColWidth="9" defaultRowHeight="13.5"/>
  <cols>
    <col min="1" max="1" width="18.625" style="1" customWidth="1"/>
    <col min="2" max="2" width="22.625" style="1" customWidth="1"/>
    <col min="3" max="3" width="20.625" style="1" customWidth="1"/>
    <col min="4" max="4" width="6.625" style="1" customWidth="1"/>
    <col min="5" max="6" width="27.625" style="1" customWidth="1"/>
    <col min="7" max="7" width="5.625" style="1" customWidth="1"/>
    <col min="8"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6901</v>
      </c>
      <c r="B3" s="4574"/>
      <c r="C3" s="4574"/>
      <c r="D3" s="4574"/>
      <c r="E3" s="4574"/>
      <c r="F3" s="4574"/>
    </row>
    <row r="4" spans="1:26" s="83" customFormat="1" ht="15" customHeight="1"/>
    <row r="5" spans="1:26" s="83" customFormat="1" ht="15" customHeight="1" thickBot="1">
      <c r="F5" s="99" t="s">
        <v>
9021</v>
      </c>
    </row>
    <row r="6" spans="1:26" ht="18" customHeight="1" thickTop="1">
      <c r="A6" s="1501" t="s">
        <v>
3127</v>
      </c>
      <c r="B6" s="1503" t="s">
        <v>
3728</v>
      </c>
      <c r="C6" s="4579" t="s">
        <v>
3727</v>
      </c>
      <c r="D6" s="4579"/>
      <c r="E6" s="1503" t="s">
        <v>
3726</v>
      </c>
      <c r="F6" s="1506" t="s">
        <v>
190</v>
      </c>
    </row>
    <row r="7" spans="1:26" s="83" customFormat="1" ht="18" customHeight="1">
      <c r="A7" s="2236"/>
      <c r="B7" s="2236"/>
      <c r="C7" s="2235"/>
      <c r="D7" s="2234"/>
      <c r="E7" s="2234" t="s">
        <v>
2089</v>
      </c>
      <c r="F7" s="2234" t="s">
        <v>
475</v>
      </c>
    </row>
    <row r="8" spans="1:26" s="288" customFormat="1" ht="18" customHeight="1">
      <c r="A8" s="5814" t="s">
        <v>
188</v>
      </c>
      <c r="B8" s="5815"/>
      <c r="C8" s="485">
        <f>
C9+C12+C13</f>
        <v>
62</v>
      </c>
      <c r="D8" s="4445">
        <f>
D9+D12+D13</f>
        <v>
21</v>
      </c>
      <c r="E8" s="555">
        <f>
E9+E12+E13</f>
        <v>
8158.7</v>
      </c>
      <c r="F8" s="555">
        <f>
F9+F12+F13</f>
        <v>
104941.5</v>
      </c>
    </row>
    <row r="9" spans="1:26" ht="18" customHeight="1">
      <c r="A9" s="5816" t="s">
        <v>
3725</v>
      </c>
      <c r="B9" s="4526" t="s">
        <v>
1388</v>
      </c>
      <c r="C9" s="482">
        <f>
SUM(C10:C11)</f>
        <v>
24</v>
      </c>
      <c r="D9" s="4446">
        <f>
SUM(D10:D11)</f>
        <v>
2</v>
      </c>
      <c r="E9" s="559">
        <f>
SUM(E10:E11)</f>
        <v>
2132.6999999999998</v>
      </c>
      <c r="F9" s="559">
        <f>
SUM(F10:F11)</f>
        <v>
18140.5</v>
      </c>
    </row>
    <row r="10" spans="1:26" ht="18" customHeight="1">
      <c r="A10" s="5817"/>
      <c r="B10" s="4503" t="s">
        <v>
3724</v>
      </c>
      <c r="C10" s="482">
        <v>
9</v>
      </c>
      <c r="D10" s="4446">
        <v>
2</v>
      </c>
      <c r="E10" s="559">
        <v>
1658</v>
      </c>
      <c r="F10" s="559">
        <v>
13636.6</v>
      </c>
    </row>
    <row r="11" spans="1:26" ht="18" customHeight="1">
      <c r="A11" s="5817"/>
      <c r="B11" s="4453" t="s">
        <v>
3723</v>
      </c>
      <c r="C11" s="482">
        <v>
15</v>
      </c>
      <c r="D11" s="4447" t="s">
        <v>
3722</v>
      </c>
      <c r="E11" s="559">
        <v>
474.7</v>
      </c>
      <c r="F11" s="559">
        <v>
4503.8999999999996</v>
      </c>
    </row>
    <row r="12" spans="1:26" ht="18" customHeight="1">
      <c r="A12" s="4110" t="s">
        <v>
3721</v>
      </c>
      <c r="B12" s="4435" t="s">
        <v>
3719</v>
      </c>
      <c r="C12" s="2233">
        <v>
16</v>
      </c>
      <c r="D12" s="4446">
        <v>
9</v>
      </c>
      <c r="E12" s="23">
        <v>
4287</v>
      </c>
      <c r="F12" s="23">
        <v>
59947</v>
      </c>
    </row>
    <row r="13" spans="1:26" ht="18" customHeight="1">
      <c r="A13" s="4110" t="s">
        <v>
3720</v>
      </c>
      <c r="B13" s="4435" t="s">
        <v>
3719</v>
      </c>
      <c r="C13" s="2232">
        <v>
22</v>
      </c>
      <c r="D13" s="4448">
        <v>
10</v>
      </c>
      <c r="E13" s="88">
        <v>
1739</v>
      </c>
      <c r="F13" s="88">
        <v>
26854</v>
      </c>
    </row>
    <row r="14" spans="1:26" s="83" customFormat="1" ht="15" customHeight="1">
      <c r="A14" s="1537" t="s">
        <v>
3718</v>
      </c>
      <c r="B14" s="1537"/>
    </row>
    <row r="15" spans="1:26" s="83" customFormat="1" ht="15" customHeight="1">
      <c r="A15" s="35" t="s">
        <v>
3717</v>
      </c>
      <c r="B15" s="35"/>
    </row>
    <row r="16" spans="1:26" s="83" customFormat="1" ht="15" customHeight="1">
      <c r="A16" s="83" t="s">
        <v>
3716</v>
      </c>
    </row>
  </sheetData>
  <mergeCells count="6">
    <mergeCell ref="A8:B8"/>
    <mergeCell ref="A3:F3"/>
    <mergeCell ref="C6:D6"/>
    <mergeCell ref="A9:A11"/>
    <mergeCell ref="A1:D1"/>
    <mergeCell ref="A2:D2"/>
  </mergeCells>
  <phoneticPr fontId="25"/>
  <pageMargins left="0.70866141732283472" right="0.70866141732283472" top="0.74803149606299213" bottom="0.74803149606299213" header="0.31496062992125984" footer="0.3149606299212598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Z22"/>
  <sheetViews>
    <sheetView zoomScaleNormal="100" zoomScaleSheetLayoutView="100" workbookViewId="0">
      <selection activeCell="B23" sqref="B23"/>
    </sheetView>
  </sheetViews>
  <sheetFormatPr defaultColWidth="9" defaultRowHeight="13.5"/>
  <cols>
    <col min="1" max="4" width="20.625" style="1" customWidth="1"/>
    <col min="5" max="5" width="3.625" style="1" customWidth="1"/>
    <col min="6" max="7" width="20.625" style="1" customWidth="1"/>
    <col min="8"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6900</v>
      </c>
      <c r="B3" s="4574"/>
      <c r="C3" s="4574"/>
      <c r="D3" s="4574"/>
      <c r="E3" s="4574"/>
      <c r="F3" s="4574"/>
      <c r="G3" s="4574"/>
    </row>
    <row r="4" spans="1:26" s="83" customFormat="1" ht="15" customHeight="1"/>
    <row r="5" spans="1:26" s="102" customFormat="1" ht="20.100000000000001" customHeight="1">
      <c r="A5" s="4600" t="s">
        <v>
9535</v>
      </c>
      <c r="B5" s="4600"/>
      <c r="C5" s="4600"/>
      <c r="D5" s="4600"/>
      <c r="E5" s="2457"/>
      <c r="F5" s="4600" t="s">
        <v>
9533</v>
      </c>
      <c r="G5" s="4600"/>
    </row>
    <row r="6" spans="1:26" s="83" customFormat="1" ht="15" customHeight="1" thickBot="1">
      <c r="D6" s="99" t="s">
        <v>
9021</v>
      </c>
      <c r="F6" s="83" t="s">
        <v>
9534</v>
      </c>
      <c r="G6" s="4099" t="s">
        <v>
9021</v>
      </c>
    </row>
    <row r="7" spans="1:26" ht="18" customHeight="1" thickTop="1">
      <c r="A7" s="1501" t="s">
        <v>
3127</v>
      </c>
      <c r="B7" s="1503" t="s">
        <v>
3728</v>
      </c>
      <c r="C7" s="1506" t="s">
        <v>
3743</v>
      </c>
      <c r="D7" s="1506" t="s">
        <v>
297</v>
      </c>
      <c r="F7" s="4097" t="s">
        <v>
3127</v>
      </c>
      <c r="G7" s="4098" t="s">
        <v>
9537</v>
      </c>
    </row>
    <row r="8" spans="1:26" ht="18" customHeight="1">
      <c r="A8" s="2239"/>
      <c r="B8" s="2238"/>
      <c r="C8" s="2234" t="s">
        <v>
2089</v>
      </c>
      <c r="D8" s="2234" t="s">
        <v>
475</v>
      </c>
      <c r="F8" s="4110" t="s">
        <v>
9531</v>
      </c>
      <c r="G8" s="4109">
        <f>
ROUND((D10-D14)/D10*100,2)</f>
        <v>
99.99</v>
      </c>
    </row>
    <row r="9" spans="1:26" s="288" customFormat="1" ht="18" customHeight="1">
      <c r="A9" s="5814" t="s">
        <v>
188</v>
      </c>
      <c r="B9" s="5815"/>
      <c r="C9" s="560">
        <f>
SUM(C11:C19)</f>
        <v>
1034142</v>
      </c>
      <c r="D9" s="560">
        <f>
SUM(D11:D19)</f>
        <v>
6535750</v>
      </c>
      <c r="F9" s="49" t="s">
        <v>
9538</v>
      </c>
      <c r="G9" s="1"/>
      <c r="H9" s="1"/>
    </row>
    <row r="10" spans="1:26" ht="18" customHeight="1">
      <c r="A10" s="5816" t="s">
        <v>
3742</v>
      </c>
      <c r="B10" s="4526" t="s">
        <v>
1388</v>
      </c>
      <c r="C10" s="21">
        <f>
SUM(C11:C14)</f>
        <v>
689720</v>
      </c>
      <c r="D10" s="23">
        <f>
SUM(D11:D14)</f>
        <v>
4490608</v>
      </c>
      <c r="F10" s="49" t="s">
        <v>
9539</v>
      </c>
    </row>
    <row r="11" spans="1:26" ht="18" customHeight="1">
      <c r="A11" s="5817"/>
      <c r="B11" s="4503" t="s">
        <v>
3741</v>
      </c>
      <c r="C11" s="21">
        <v>
481</v>
      </c>
      <c r="D11" s="23">
        <v>
4941</v>
      </c>
    </row>
    <row r="12" spans="1:26" ht="18" customHeight="1">
      <c r="A12" s="5817"/>
      <c r="B12" s="4503" t="s">
        <v>
3740</v>
      </c>
      <c r="C12" s="21">
        <v>
689116</v>
      </c>
      <c r="D12" s="23">
        <v>
4484092</v>
      </c>
      <c r="F12" s="4600" t="s">
        <v>
9536</v>
      </c>
      <c r="G12" s="4600"/>
    </row>
    <row r="13" spans="1:26" ht="18" customHeight="1" thickBot="1">
      <c r="A13" s="5817"/>
      <c r="B13" s="4503" t="s">
        <v>
3739</v>
      </c>
      <c r="C13" s="21" t="s">
        <v>
378</v>
      </c>
      <c r="D13" s="23">
        <v>
1332</v>
      </c>
      <c r="F13" s="83" t="s">
        <v>
9534</v>
      </c>
      <c r="G13" s="4099" t="s">
        <v>
9021</v>
      </c>
    </row>
    <row r="14" spans="1:26" ht="18" customHeight="1" thickTop="1">
      <c r="A14" s="5817"/>
      <c r="B14" s="4453" t="s">
        <v>
3738</v>
      </c>
      <c r="C14" s="21">
        <v>
123</v>
      </c>
      <c r="D14" s="23">
        <v>
243</v>
      </c>
      <c r="F14" s="4097" t="s">
        <v>
3127</v>
      </c>
      <c r="G14" s="4098" t="s">
        <v>
9537</v>
      </c>
    </row>
    <row r="15" spans="1:26" ht="18" customHeight="1">
      <c r="A15" s="5818" t="s">
        <v>
3737</v>
      </c>
      <c r="B15" s="5819"/>
      <c r="C15" s="21">
        <v>
22340</v>
      </c>
      <c r="D15" s="23">
        <v>
67646</v>
      </c>
      <c r="F15" s="4110" t="s">
        <v>
9532</v>
      </c>
      <c r="G15" s="4109">
        <f>
ROUND(SUM(D10,D16,D18,D19)/34.8/1000/1000*100,2)</f>
        <v>
15.99</v>
      </c>
    </row>
    <row r="16" spans="1:26" ht="18" customHeight="1">
      <c r="A16" s="5818" t="s">
        <v>
3736</v>
      </c>
      <c r="B16" s="5819"/>
      <c r="C16" s="21">
        <v>
17148</v>
      </c>
      <c r="D16" s="23">
        <v>
63102</v>
      </c>
      <c r="F16" s="49" t="s">
        <v>
9540</v>
      </c>
      <c r="G16" s="288"/>
      <c r="H16" s="83"/>
    </row>
    <row r="17" spans="1:8" ht="18" customHeight="1">
      <c r="A17" s="5818" t="s">
        <v>
3735</v>
      </c>
      <c r="B17" s="5819"/>
      <c r="C17" s="21">
        <v>
252826</v>
      </c>
      <c r="D17" s="23">
        <v>
903586</v>
      </c>
      <c r="F17" s="49" t="s">
        <v>
10198</v>
      </c>
      <c r="G17" s="83"/>
      <c r="H17" s="83"/>
    </row>
    <row r="18" spans="1:8" ht="18" customHeight="1">
      <c r="A18" s="4107" t="s">
        <v>
3734</v>
      </c>
      <c r="B18" s="4108" t="s">
        <v>
3733</v>
      </c>
      <c r="C18" s="21">
        <v>
44028</v>
      </c>
      <c r="D18" s="23">
        <v>
785775</v>
      </c>
      <c r="E18" s="83"/>
      <c r="F18" s="83"/>
      <c r="G18" s="83"/>
      <c r="H18" s="83"/>
    </row>
    <row r="19" spans="1:8" ht="18" customHeight="1">
      <c r="A19" s="4107" t="s">
        <v>
3732</v>
      </c>
      <c r="B19" s="2217" t="s">
        <v>
3731</v>
      </c>
      <c r="C19" s="89">
        <v>
8080</v>
      </c>
      <c r="D19" s="88">
        <v>
225033</v>
      </c>
      <c r="E19" s="83"/>
    </row>
    <row r="20" spans="1:8" s="83" customFormat="1" ht="15" customHeight="1">
      <c r="A20" s="49" t="s">
        <v>
3730</v>
      </c>
      <c r="B20" s="49"/>
      <c r="C20" s="49"/>
      <c r="F20" s="1"/>
      <c r="G20" s="1"/>
      <c r="H20" s="1"/>
    </row>
    <row r="21" spans="1:8" s="83" customFormat="1" ht="15" customHeight="1">
      <c r="A21" s="1540" t="s">
        <v>
5207</v>
      </c>
      <c r="B21" s="1540"/>
      <c r="C21" s="1540"/>
      <c r="D21" s="2237"/>
      <c r="E21" s="1"/>
      <c r="F21" s="1"/>
      <c r="G21" s="1"/>
      <c r="H21" s="1"/>
    </row>
    <row r="22" spans="1:8" s="83" customFormat="1" ht="15" customHeight="1">
      <c r="A22" s="83" t="s">
        <v>
3729</v>
      </c>
      <c r="E22" s="1"/>
      <c r="F22" s="1"/>
      <c r="G22" s="1"/>
      <c r="H22" s="1"/>
    </row>
  </sheetData>
  <mergeCells count="11">
    <mergeCell ref="A1:D1"/>
    <mergeCell ref="A2:D2"/>
    <mergeCell ref="A9:B9"/>
    <mergeCell ref="A17:B17"/>
    <mergeCell ref="A10:A14"/>
    <mergeCell ref="A15:B15"/>
    <mergeCell ref="A16:B16"/>
    <mergeCell ref="A3:G3"/>
    <mergeCell ref="F5:G5"/>
    <mergeCell ref="A5:D5"/>
    <mergeCell ref="F12:G12"/>
  </mergeCells>
  <phoneticPr fontId="25"/>
  <pageMargins left="0.70866141732283472" right="0.70866141732283472" top="0.74803149606299213" bottom="0.74803149606299213" header="0.31496062992125984" footer="0.3149606299212598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pageSetUpPr fitToPage="1"/>
  </sheetPr>
  <dimension ref="A1:H13"/>
  <sheetViews>
    <sheetView zoomScaleNormal="100" zoomScaleSheetLayoutView="100" workbookViewId="0">
      <selection activeCell="B23" sqref="B23"/>
    </sheetView>
  </sheetViews>
  <sheetFormatPr defaultColWidth="9" defaultRowHeight="13.5"/>
  <cols>
    <col min="1" max="1" width="22.625" style="79" customWidth="1"/>
    <col min="2" max="8" width="14.625" style="78" customWidth="1"/>
    <col min="9" max="16384" width="9" style="78"/>
  </cols>
  <sheetData>
    <row r="1" spans="1:8" s="1482" customFormat="1" ht="20.100000000000001" customHeight="1">
      <c r="A1" s="4569" t="str">
        <f>
HYPERLINK("#目次!A1","【目次に戻る】")</f>
        <v>
【目次に戻る】</v>
      </c>
      <c r="B1" s="4569"/>
      <c r="C1" s="4569"/>
      <c r="D1" s="4569"/>
      <c r="E1" s="3120"/>
      <c r="F1" s="3120"/>
      <c r="G1" s="3120"/>
      <c r="H1" s="3120"/>
    </row>
    <row r="2" spans="1:8" s="1482" customFormat="1" ht="20.100000000000001" customHeight="1">
      <c r="A2" s="4569" t="str">
        <f>
HYPERLINK("#業務所管課別目次!A1","【業務所管課別目次に戻る】")</f>
        <v>
【業務所管課別目次に戻る】</v>
      </c>
      <c r="B2" s="4569"/>
      <c r="C2" s="4569"/>
      <c r="D2" s="4569"/>
      <c r="E2" s="3120"/>
      <c r="F2" s="3120"/>
      <c r="G2" s="3120"/>
      <c r="H2" s="3120"/>
    </row>
    <row r="3" spans="1:8" ht="26.1" customHeight="1">
      <c r="A3" s="4574" t="s">
        <v>
6899</v>
      </c>
      <c r="B3" s="4574"/>
      <c r="C3" s="4574"/>
      <c r="D3" s="4574"/>
      <c r="E3" s="4574"/>
      <c r="F3" s="4574"/>
      <c r="G3" s="4574"/>
      <c r="H3" s="4574"/>
    </row>
    <row r="4" spans="1:8" s="82" customFormat="1" ht="15" customHeight="1">
      <c r="A4" s="104"/>
      <c r="B4" s="104"/>
      <c r="C4" s="104"/>
      <c r="D4" s="104"/>
      <c r="E4" s="104"/>
      <c r="F4" s="104"/>
      <c r="G4" s="104"/>
      <c r="H4" s="104"/>
    </row>
    <row r="5" spans="1:8" s="82" customFormat="1" ht="15" customHeight="1" thickBot="1">
      <c r="A5" s="3130"/>
      <c r="B5" s="3134"/>
      <c r="D5" s="3134"/>
      <c r="E5" s="3134"/>
      <c r="F5" s="3134"/>
      <c r="G5" s="3134"/>
      <c r="H5" s="3801" t="s">
        <v>
9021</v>
      </c>
    </row>
    <row r="6" spans="1:8" s="85" customFormat="1" ht="18" customHeight="1" thickTop="1">
      <c r="A6" s="4605" t="s">
        <v>
4026</v>
      </c>
      <c r="B6" s="4627" t="s">
        <v>
6450</v>
      </c>
      <c r="C6" s="4627" t="s">
        <v>
6451</v>
      </c>
      <c r="D6" s="4579" t="s">
        <v>
6452</v>
      </c>
      <c r="E6" s="4579"/>
      <c r="F6" s="4579" t="s">
        <v>
6453</v>
      </c>
      <c r="G6" s="4579"/>
      <c r="H6" s="4603"/>
    </row>
    <row r="7" spans="1:8" s="85" customFormat="1" ht="18" customHeight="1">
      <c r="A7" s="5227"/>
      <c r="B7" s="4628"/>
      <c r="C7" s="4628"/>
      <c r="D7" s="3125" t="s">
        <v>
6454</v>
      </c>
      <c r="E7" s="3125" t="s">
        <v>
6455</v>
      </c>
      <c r="F7" s="3139" t="s">
        <v>
6456</v>
      </c>
      <c r="G7" s="3123" t="s">
        <v>
6457</v>
      </c>
      <c r="H7" s="3128" t="s">
        <v>
6458</v>
      </c>
    </row>
    <row r="8" spans="1:8" s="56" customFormat="1" ht="18" customHeight="1">
      <c r="A8" s="71"/>
      <c r="B8" s="70" t="s">
        <v>
6459</v>
      </c>
      <c r="C8" s="3026" t="s">
        <v>
2089</v>
      </c>
      <c r="D8" s="3026" t="s">
        <v>
6460</v>
      </c>
      <c r="E8" s="3031" t="s">
        <v>
2282</v>
      </c>
      <c r="F8" s="67" t="s">
        <v>
6461</v>
      </c>
      <c r="G8" s="67" t="s">
        <v>
6461</v>
      </c>
      <c r="H8" s="67" t="s">
        <v>
6461</v>
      </c>
    </row>
    <row r="9" spans="1:8" s="85" customFormat="1" ht="18" customHeight="1">
      <c r="A9" s="3267" t="s">
        <v>
1388</v>
      </c>
      <c r="B9" s="270">
        <f>
SUM(B10:B12)</f>
        <v>
3446</v>
      </c>
      <c r="C9" s="271">
        <f>
SUM(C10:C12)</f>
        <v>
187034</v>
      </c>
      <c r="D9" s="271">
        <f>
SUM(D10:D12)</f>
        <v>
1434</v>
      </c>
      <c r="E9" s="271">
        <v>
1423</v>
      </c>
      <c r="F9" s="271">
        <f>
SUM(F10:F12)</f>
        <v>
29806</v>
      </c>
      <c r="G9" s="271">
        <f>
SUM(G10:G12)</f>
        <v>
29141</v>
      </c>
      <c r="H9" s="271">
        <f>
SUM(H10:H12)</f>
        <v>
665</v>
      </c>
    </row>
    <row r="10" spans="1:8" s="85" customFormat="1" ht="18" customHeight="1">
      <c r="A10" s="1679" t="s">
        <v>
6462</v>
      </c>
      <c r="B10" s="97">
        <v>
3292</v>
      </c>
      <c r="C10" s="22">
        <v>
130762</v>
      </c>
      <c r="D10" s="22">
        <v>
770</v>
      </c>
      <c r="E10" s="22">
        <v>
1423</v>
      </c>
      <c r="F10" s="22">
        <v>
26140</v>
      </c>
      <c r="G10" s="22">
        <v>
26027</v>
      </c>
      <c r="H10" s="22">
        <v>
113</v>
      </c>
    </row>
    <row r="11" spans="1:8" s="85" customFormat="1" ht="18" customHeight="1">
      <c r="A11" s="1679" t="s">
        <v>
6463</v>
      </c>
      <c r="B11" s="97">
        <v>
151</v>
      </c>
      <c r="C11" s="22">
        <v>
49742</v>
      </c>
      <c r="D11" s="22">
        <v>
442</v>
      </c>
      <c r="E11" s="22" t="s">
        <v>
10265</v>
      </c>
      <c r="F11" s="22">
        <f>
SUM(G11:H11)</f>
        <v>
3211</v>
      </c>
      <c r="G11" s="22">
        <v>
2733</v>
      </c>
      <c r="H11" s="22">
        <v>
478</v>
      </c>
    </row>
    <row r="12" spans="1:8" s="85" customFormat="1" ht="18" customHeight="1">
      <c r="A12" s="2555" t="s">
        <v>
6464</v>
      </c>
      <c r="B12" s="109">
        <v>
3</v>
      </c>
      <c r="C12" s="2539">
        <v>
6530</v>
      </c>
      <c r="D12" s="2539">
        <v>
222</v>
      </c>
      <c r="E12" s="2539" t="s">
        <v>
10265</v>
      </c>
      <c r="F12" s="2539">
        <f>
SUM(G12:H12)</f>
        <v>
455</v>
      </c>
      <c r="G12" s="2539">
        <v>
381</v>
      </c>
      <c r="H12" s="2539">
        <v>
74</v>
      </c>
    </row>
    <row r="13" spans="1:8" s="105" customFormat="1" ht="15" customHeight="1">
      <c r="A13" s="3136" t="s">
        <v>
5216</v>
      </c>
      <c r="B13" s="106"/>
      <c r="C13" s="106"/>
      <c r="D13" s="106"/>
      <c r="E13" s="106"/>
      <c r="F13" s="106"/>
    </row>
  </sheetData>
  <mergeCells count="8">
    <mergeCell ref="A1:D1"/>
    <mergeCell ref="A2:D2"/>
    <mergeCell ref="A3:H3"/>
    <mergeCell ref="A6:A7"/>
    <mergeCell ref="B6:B7"/>
    <mergeCell ref="C6:C7"/>
    <mergeCell ref="D6:E6"/>
    <mergeCell ref="F6:H6"/>
  </mergeCells>
  <phoneticPr fontId="25"/>
  <pageMargins left="0.70866141732283472" right="0.70866141732283472" top="0.74803149606299213" bottom="0.74803149606299213" header="0.31496062992125984" footer="0.3149606299212598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pageSetUpPr fitToPage="1"/>
  </sheetPr>
  <dimension ref="A1:G14"/>
  <sheetViews>
    <sheetView zoomScaleNormal="100" zoomScaleSheetLayoutView="100" workbookViewId="0">
      <selection activeCell="B23" sqref="B23"/>
    </sheetView>
  </sheetViews>
  <sheetFormatPr defaultColWidth="9" defaultRowHeight="13.5"/>
  <cols>
    <col min="1" max="1" width="22.625" style="79" customWidth="1"/>
    <col min="2" max="7" width="17.625" style="78" customWidth="1"/>
    <col min="8" max="16384" width="9" style="78"/>
  </cols>
  <sheetData>
    <row r="1" spans="1:7" s="1482" customFormat="1" ht="20.100000000000001" customHeight="1">
      <c r="A1" s="4569" t="str">
        <f>
HYPERLINK("#目次!A1","【目次に戻る】")</f>
        <v>
【目次に戻る】</v>
      </c>
      <c r="B1" s="4569"/>
      <c r="C1" s="4569"/>
      <c r="D1" s="4569"/>
      <c r="E1" s="2662"/>
      <c r="F1" s="2662"/>
      <c r="G1" s="2662"/>
    </row>
    <row r="2" spans="1:7" s="1482" customFormat="1" ht="20.100000000000001" customHeight="1">
      <c r="A2" s="4569" t="str">
        <f>
HYPERLINK("#業務所管課別目次!A1","【業務所管課別目次に戻る】")</f>
        <v>
【業務所管課別目次に戻る】</v>
      </c>
      <c r="B2" s="4569"/>
      <c r="C2" s="4569"/>
      <c r="D2" s="4569"/>
      <c r="E2" s="2662"/>
      <c r="F2" s="2662"/>
      <c r="G2" s="2662"/>
    </row>
    <row r="3" spans="1:7" ht="26.1" customHeight="1">
      <c r="A3" s="4574" t="s">
        <v>
6898</v>
      </c>
      <c r="B3" s="4574"/>
      <c r="C3" s="4574"/>
      <c r="D3" s="4574"/>
      <c r="E3" s="4574"/>
      <c r="F3" s="4574"/>
      <c r="G3" s="4574"/>
    </row>
    <row r="4" spans="1:7" s="82" customFormat="1" ht="15" customHeight="1">
      <c r="A4" s="104"/>
      <c r="B4" s="104"/>
      <c r="C4" s="104"/>
      <c r="D4" s="104"/>
      <c r="E4" s="104"/>
      <c r="F4" s="104"/>
      <c r="G4" s="104"/>
    </row>
    <row r="5" spans="1:7" s="82" customFormat="1" ht="15" customHeight="1" thickBot="1">
      <c r="A5" s="2677"/>
      <c r="B5" s="49"/>
      <c r="D5" s="49"/>
      <c r="E5" s="49"/>
      <c r="F5" s="49"/>
      <c r="G5" s="42" t="s">
        <v>
5444</v>
      </c>
    </row>
    <row r="6" spans="1:7" s="85" customFormat="1" ht="18" customHeight="1" thickTop="1">
      <c r="A6" s="5237" t="s">
        <v>
9028</v>
      </c>
      <c r="B6" s="4579" t="s">
        <v>
5445</v>
      </c>
      <c r="C6" s="4579"/>
      <c r="D6" s="4579"/>
      <c r="E6" s="4579" t="s">
        <v>
5446</v>
      </c>
      <c r="F6" s="4579"/>
      <c r="G6" s="4603"/>
    </row>
    <row r="7" spans="1:7" s="85" customFormat="1" ht="18" customHeight="1">
      <c r="A7" s="5812"/>
      <c r="B7" s="2661" t="s">
        <v>
3253</v>
      </c>
      <c r="C7" s="2661" t="s">
        <v>
297</v>
      </c>
      <c r="D7" s="2661" t="s">
        <v>
5447</v>
      </c>
      <c r="E7" s="2661" t="s">
        <v>
3253</v>
      </c>
      <c r="F7" s="2661" t="s">
        <v>
297</v>
      </c>
      <c r="G7" s="2664" t="s">
        <v>
5447</v>
      </c>
    </row>
    <row r="8" spans="1:7" s="56" customFormat="1" ht="18" customHeight="1">
      <c r="A8" s="71"/>
      <c r="B8" s="2849"/>
      <c r="C8" s="2850" t="s">
        <v>
475</v>
      </c>
      <c r="D8" s="2850" t="s">
        <v>
5448</v>
      </c>
      <c r="E8" s="67"/>
      <c r="F8" s="2850" t="s">
        <v>
475</v>
      </c>
      <c r="G8" s="2850" t="s">
        <v>
5448</v>
      </c>
    </row>
    <row r="9" spans="1:7" s="85" customFormat="1" ht="18" customHeight="1">
      <c r="A9" s="94" t="s">
        <v>
4034</v>
      </c>
      <c r="B9" s="97">
        <v>
37</v>
      </c>
      <c r="C9" s="22">
        <v>
37782</v>
      </c>
      <c r="D9" s="22">
        <v>
28485</v>
      </c>
      <c r="E9" s="22">
        <v>
2</v>
      </c>
      <c r="F9" s="22">
        <v>
225</v>
      </c>
      <c r="G9" s="22">
        <v>
210</v>
      </c>
    </row>
    <row r="10" spans="1:7" s="85" customFormat="1" ht="18" customHeight="1">
      <c r="A10" s="94">
        <v>
31</v>
      </c>
      <c r="B10" s="97">
        <v>
37</v>
      </c>
      <c r="C10" s="22">
        <v>
37799</v>
      </c>
      <c r="D10" s="22">
        <v>
28385</v>
      </c>
      <c r="E10" s="22">
        <v>
2</v>
      </c>
      <c r="F10" s="22">
        <v>
225</v>
      </c>
      <c r="G10" s="22">
        <v>
210</v>
      </c>
    </row>
    <row r="11" spans="1:7" s="85" customFormat="1" ht="18" customHeight="1">
      <c r="A11" s="94" t="s">
        <v>
217</v>
      </c>
      <c r="B11" s="97">
        <v>
37</v>
      </c>
      <c r="C11" s="22">
        <v>
37927</v>
      </c>
      <c r="D11" s="22">
        <v>
27782</v>
      </c>
      <c r="E11" s="22">
        <v>
2</v>
      </c>
      <c r="F11" s="22">
        <v>
225</v>
      </c>
      <c r="G11" s="22">
        <v>
210</v>
      </c>
    </row>
    <row r="12" spans="1:7" s="85" customFormat="1" ht="18" customHeight="1">
      <c r="A12" s="94">
        <v>
3</v>
      </c>
      <c r="B12" s="97">
        <v>
38</v>
      </c>
      <c r="C12" s="22">
        <v>
38176</v>
      </c>
      <c r="D12" s="22">
        <v>
27867</v>
      </c>
      <c r="E12" s="22">
        <v>
2</v>
      </c>
      <c r="F12" s="22">
        <v>
225</v>
      </c>
      <c r="G12" s="22">
        <v>
210</v>
      </c>
    </row>
    <row r="13" spans="1:7" s="91" customFormat="1" ht="18" customHeight="1">
      <c r="A13" s="2482">
        <v>
4</v>
      </c>
      <c r="B13" s="2483">
        <v>
37</v>
      </c>
      <c r="C13" s="2484">
        <v>
38376</v>
      </c>
      <c r="D13" s="2484">
        <v>
27437</v>
      </c>
      <c r="E13" s="2484">
        <v>
2</v>
      </c>
      <c r="F13" s="2484">
        <v>
225</v>
      </c>
      <c r="G13" s="2484">
        <v>
210</v>
      </c>
    </row>
    <row r="14" spans="1:7" s="105" customFormat="1" ht="15" customHeight="1">
      <c r="A14" s="2439" t="s">
        <v>
3744</v>
      </c>
      <c r="B14" s="106"/>
      <c r="C14" s="106"/>
      <c r="D14" s="106"/>
      <c r="E14" s="106"/>
    </row>
  </sheetData>
  <mergeCells count="6">
    <mergeCell ref="A1:D1"/>
    <mergeCell ref="A2:D2"/>
    <mergeCell ref="A3:G3"/>
    <mergeCell ref="A6:A7"/>
    <mergeCell ref="B6:D6"/>
    <mergeCell ref="E6:G6"/>
  </mergeCells>
  <phoneticPr fontId="25"/>
  <pageMargins left="0.70866141732283472" right="0.70866141732283472" top="0.74803149606299213" bottom="0.74803149606299213" header="0.31496062992125984" footer="0.3149606299212598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pageSetUpPr fitToPage="1"/>
  </sheetPr>
  <dimension ref="A1:F14"/>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2662"/>
      <c r="F1" s="2662"/>
    </row>
    <row r="2" spans="1:6" s="1482" customFormat="1" ht="20.100000000000001" customHeight="1">
      <c r="A2" s="4569" t="str">
        <f>
HYPERLINK("#業務所管課別目次!A1","【業務所管課別目次に戻る】")</f>
        <v>
【業務所管課別目次に戻る】</v>
      </c>
      <c r="B2" s="4569"/>
      <c r="C2" s="4569"/>
      <c r="D2" s="4569"/>
      <c r="E2" s="2662"/>
      <c r="F2" s="2662"/>
    </row>
    <row r="3" spans="1:6" ht="26.1" customHeight="1">
      <c r="A3" s="4574" t="s">
        <v>
6897</v>
      </c>
      <c r="B3" s="4574"/>
      <c r="C3" s="4574"/>
      <c r="D3" s="4574"/>
      <c r="E3" s="4574"/>
      <c r="F3" s="4574"/>
    </row>
    <row r="4" spans="1:6" s="82" customFormat="1" ht="15" customHeight="1">
      <c r="A4" s="104"/>
      <c r="B4" s="104"/>
      <c r="C4" s="104"/>
      <c r="D4" s="104"/>
      <c r="E4" s="104"/>
      <c r="F4" s="104"/>
    </row>
    <row r="5" spans="1:6" s="82" customFormat="1" ht="15" customHeight="1" thickBot="1">
      <c r="A5" s="2677"/>
      <c r="B5" s="49"/>
      <c r="D5" s="49"/>
      <c r="E5" s="49"/>
      <c r="F5" s="42" t="s">
        <v>
5444</v>
      </c>
    </row>
    <row r="6" spans="1:6" s="85" customFormat="1" ht="18" customHeight="1" thickTop="1">
      <c r="A6" s="5237" t="s">
        <v>
9028</v>
      </c>
      <c r="B6" s="4603" t="s">
        <v>
1388</v>
      </c>
      <c r="C6" s="4604"/>
      <c r="D6" s="4575"/>
      <c r="E6" s="4575" t="s">
        <v>
5449</v>
      </c>
      <c r="F6" s="4603"/>
    </row>
    <row r="7" spans="1:6" s="85" customFormat="1" ht="18" customHeight="1">
      <c r="A7" s="5812"/>
      <c r="B7" s="2661" t="s">
        <v>
3253</v>
      </c>
      <c r="C7" s="2661" t="s">
        <v>
297</v>
      </c>
      <c r="D7" s="2661" t="s">
        <v>
5447</v>
      </c>
      <c r="E7" s="2859" t="s">
        <v>
3253</v>
      </c>
      <c r="F7" s="2664" t="s">
        <v>
5447</v>
      </c>
    </row>
    <row r="8" spans="1:6" s="56" customFormat="1" ht="18" customHeight="1">
      <c r="A8" s="71"/>
      <c r="B8" s="2849"/>
      <c r="C8" s="2850" t="s">
        <v>
475</v>
      </c>
      <c r="D8" s="2850" t="s">
        <v>
5448</v>
      </c>
      <c r="E8" s="67"/>
      <c r="F8" s="2850" t="s">
        <v>
5448</v>
      </c>
    </row>
    <row r="9" spans="1:6" s="85" customFormat="1" ht="18" customHeight="1">
      <c r="A9" s="94" t="s">
        <v>
4034</v>
      </c>
      <c r="B9" s="97">
        <v>
4</v>
      </c>
      <c r="C9" s="2436">
        <v>
20393.11</v>
      </c>
      <c r="D9" s="22">
        <v>
779</v>
      </c>
      <c r="E9" s="22">
        <v>
1</v>
      </c>
      <c r="F9" s="22">
        <v>
152</v>
      </c>
    </row>
    <row r="10" spans="1:6" s="85" customFormat="1" ht="18" customHeight="1">
      <c r="A10" s="94">
        <v>
31</v>
      </c>
      <c r="B10" s="97">
        <v>
4</v>
      </c>
      <c r="C10" s="2436">
        <v>
20393.11</v>
      </c>
      <c r="D10" s="22">
        <v>
779</v>
      </c>
      <c r="E10" s="22">
        <v>
1</v>
      </c>
      <c r="F10" s="22">
        <v>
152</v>
      </c>
    </row>
    <row r="11" spans="1:6" s="85" customFormat="1" ht="18" customHeight="1">
      <c r="A11" s="94" t="s">
        <v>
217</v>
      </c>
      <c r="B11" s="97">
        <v>
4</v>
      </c>
      <c r="C11" s="2436">
        <v>
20393.11</v>
      </c>
      <c r="D11" s="22">
        <v>
779</v>
      </c>
      <c r="E11" s="22">
        <v>
1</v>
      </c>
      <c r="F11" s="22">
        <v>
152</v>
      </c>
    </row>
    <row r="12" spans="1:6" s="85" customFormat="1" ht="18" customHeight="1">
      <c r="A12" s="94">
        <v>
3</v>
      </c>
      <c r="B12" s="97">
        <v>
4</v>
      </c>
      <c r="C12" s="2436">
        <v>
20265</v>
      </c>
      <c r="D12" s="22">
        <v>
779</v>
      </c>
      <c r="E12" s="22">
        <v>
1</v>
      </c>
      <c r="F12" s="22">
        <v>
152</v>
      </c>
    </row>
    <row r="13" spans="1:6" s="91" customFormat="1" ht="18" customHeight="1">
      <c r="A13" s="2482">
        <v>
4</v>
      </c>
      <c r="B13" s="2483">
        <v>
4</v>
      </c>
      <c r="C13" s="2538">
        <v>
20265</v>
      </c>
      <c r="D13" s="2484">
        <v>
779</v>
      </c>
      <c r="E13" s="2484">
        <v>
1</v>
      </c>
      <c r="F13" s="2484">
        <v>
152</v>
      </c>
    </row>
    <row r="14" spans="1:6" s="105" customFormat="1" ht="15" customHeight="1">
      <c r="A14" s="2439" t="s">
        <v>
3744</v>
      </c>
      <c r="B14" s="106"/>
      <c r="C14" s="106"/>
      <c r="D14" s="106"/>
      <c r="E14" s="106"/>
    </row>
  </sheetData>
  <mergeCells count="6">
    <mergeCell ref="A1:D1"/>
    <mergeCell ref="A2:D2"/>
    <mergeCell ref="A3:F3"/>
    <mergeCell ref="A6:A7"/>
    <mergeCell ref="B6:D6"/>
    <mergeCell ref="E6:F6"/>
  </mergeCells>
  <phoneticPr fontId="25"/>
  <pageMargins left="0.70866141732283472" right="0.70866141732283472" top="0.74803149606299213" bottom="0.74803149606299213" header="0.31496062992125984" footer="0.3149606299212598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Z22"/>
  <sheetViews>
    <sheetView zoomScaleNormal="100" zoomScaleSheetLayoutView="100" workbookViewId="0">
      <selection activeCell="B23" sqref="B23"/>
    </sheetView>
  </sheetViews>
  <sheetFormatPr defaultColWidth="9" defaultRowHeight="13.5"/>
  <cols>
    <col min="1" max="1" width="12.625" style="1" customWidth="1"/>
    <col min="2" max="16" width="7.625" style="1" customWidth="1"/>
    <col min="17" max="17" width="5.625" style="1" customWidth="1"/>
    <col min="18" max="19" width="10.625" style="2240" customWidth="1"/>
    <col min="20"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6896</v>
      </c>
      <c r="B3" s="4574"/>
      <c r="C3" s="4574"/>
      <c r="D3" s="4574"/>
      <c r="E3" s="4574"/>
      <c r="F3" s="4574"/>
      <c r="G3" s="4574"/>
      <c r="H3" s="4574"/>
      <c r="I3" s="4574"/>
      <c r="J3" s="4574"/>
      <c r="K3" s="4574"/>
      <c r="L3" s="5820"/>
      <c r="M3" s="5820"/>
      <c r="N3" s="5820"/>
      <c r="O3" s="5820"/>
      <c r="P3" s="5820"/>
      <c r="R3" s="2247"/>
      <c r="S3" s="2247"/>
    </row>
    <row r="4" spans="1:26" s="83" customFormat="1" ht="15" customHeight="1">
      <c r="A4" s="104"/>
      <c r="B4" s="104"/>
      <c r="C4" s="104"/>
      <c r="D4" s="104"/>
      <c r="E4" s="104"/>
      <c r="F4" s="104"/>
      <c r="G4" s="104"/>
      <c r="H4" s="212"/>
      <c r="I4" s="212"/>
      <c r="J4" s="104"/>
      <c r="K4" s="104"/>
      <c r="R4" s="407"/>
      <c r="S4" s="407"/>
    </row>
    <row r="5" spans="1:26" s="83" customFormat="1" ht="15" customHeight="1" thickBot="1">
      <c r="A5" s="83" t="s">
        <v>
9303</v>
      </c>
      <c r="P5" s="42" t="s">
        <v>
9029</v>
      </c>
      <c r="R5" s="407"/>
      <c r="S5" s="407"/>
    </row>
    <row r="6" spans="1:26" ht="18" customHeight="1" thickTop="1">
      <c r="A6" s="4691" t="s">
        <v>
3747</v>
      </c>
      <c r="B6" s="5619" t="s">
        <v>
5208</v>
      </c>
      <c r="C6" s="5620"/>
      <c r="D6" s="5620"/>
      <c r="E6" s="5619" t="s">
        <v>
2798</v>
      </c>
      <c r="F6" s="5620"/>
      <c r="G6" s="5620"/>
      <c r="H6" s="5619" t="s">
        <v>
465</v>
      </c>
      <c r="I6" s="5620"/>
      <c r="J6" s="5620"/>
      <c r="K6" s="5619" t="s">
        <v>
2797</v>
      </c>
      <c r="L6" s="5620"/>
      <c r="M6" s="5620"/>
      <c r="N6" s="5619" t="s">
        <v>
4112</v>
      </c>
      <c r="O6" s="5620"/>
      <c r="P6" s="5620"/>
    </row>
    <row r="7" spans="1:26" ht="18" customHeight="1">
      <c r="A7" s="5374"/>
      <c r="B7" s="4613" t="s">
        <v>
5962</v>
      </c>
      <c r="C7" s="4613"/>
      <c r="D7" s="590" t="s">
        <v>
5963</v>
      </c>
      <c r="E7" s="4613" t="s">
        <v>
5962</v>
      </c>
      <c r="F7" s="4613"/>
      <c r="G7" s="590" t="s">
        <v>
5963</v>
      </c>
      <c r="H7" s="4613" t="s">
        <v>
5962</v>
      </c>
      <c r="I7" s="4613"/>
      <c r="J7" s="590" t="s">
        <v>
5963</v>
      </c>
      <c r="K7" s="4613" t="s">
        <v>
5962</v>
      </c>
      <c r="L7" s="4613"/>
      <c r="M7" s="590" t="s">
        <v>
5963</v>
      </c>
      <c r="N7" s="4613" t="s">
        <v>
5962</v>
      </c>
      <c r="O7" s="4613"/>
      <c r="P7" s="3802" t="s">
        <v>
5963</v>
      </c>
    </row>
    <row r="8" spans="1:26" ht="40.5" customHeight="1">
      <c r="A8" s="5372"/>
      <c r="B8" s="3796" t="s">
        <v>
5960</v>
      </c>
      <c r="C8" s="2284" t="s">
        <v>
9252</v>
      </c>
      <c r="D8" s="2284" t="s">
        <v>
5961</v>
      </c>
      <c r="E8" s="3796" t="s">
        <v>
5960</v>
      </c>
      <c r="F8" s="2284" t="s">
        <v>
9252</v>
      </c>
      <c r="G8" s="2284" t="s">
        <v>
5961</v>
      </c>
      <c r="H8" s="3796" t="s">
        <v>
5960</v>
      </c>
      <c r="I8" s="2284" t="s">
        <v>
9252</v>
      </c>
      <c r="J8" s="2284" t="s">
        <v>
5961</v>
      </c>
      <c r="K8" s="3796" t="s">
        <v>
5960</v>
      </c>
      <c r="L8" s="2284" t="s">
        <v>
9252</v>
      </c>
      <c r="M8" s="2284" t="s">
        <v>
5961</v>
      </c>
      <c r="N8" s="3796" t="s">
        <v>
5960</v>
      </c>
      <c r="O8" s="2284" t="s">
        <v>
9252</v>
      </c>
      <c r="P8" s="3664" t="s">
        <v>
5961</v>
      </c>
      <c r="Q8" s="4"/>
    </row>
    <row r="9" spans="1:26" s="258" customFormat="1" ht="18" customHeight="1">
      <c r="A9" s="502" t="s">
        <v>
1388</v>
      </c>
      <c r="B9" s="2245">
        <v>
32980</v>
      </c>
      <c r="C9" s="2244">
        <v>
1002</v>
      </c>
      <c r="D9" s="1453">
        <v>
15051</v>
      </c>
      <c r="E9" s="2245">
        <v>
32102</v>
      </c>
      <c r="F9" s="2244">
        <v>
698</v>
      </c>
      <c r="G9" s="1453">
        <v>
14720</v>
      </c>
      <c r="H9" s="2245">
        <v>
31898</v>
      </c>
      <c r="I9" s="2244">
        <v>
959</v>
      </c>
      <c r="J9" s="1453">
        <v>
13022</v>
      </c>
      <c r="K9" s="2245">
        <v>
23880</v>
      </c>
      <c r="L9" s="2244">
        <v>
1219</v>
      </c>
      <c r="M9" s="1453">
        <v>
7788</v>
      </c>
      <c r="N9" s="2245">
        <f>
SUM(N10:N21)</f>
        <v>
26303</v>
      </c>
      <c r="O9" s="2244">
        <f>
SUM(O10:O21)</f>
        <v>
1151</v>
      </c>
      <c r="P9" s="1453">
        <f>
SUM(P10:P21)</f>
        <v>
7632</v>
      </c>
      <c r="Q9" s="2388"/>
      <c r="R9" s="2243"/>
      <c r="S9" s="2243"/>
    </row>
    <row r="10" spans="1:26" ht="18" customHeight="1">
      <c r="A10" s="1512" t="s">
        <v>
838</v>
      </c>
      <c r="B10" s="1455">
        <v>
7897</v>
      </c>
      <c r="C10" s="2241">
        <v>
77</v>
      </c>
      <c r="D10" s="1455">
        <v>
2100</v>
      </c>
      <c r="E10" s="1455">
        <v>
7053</v>
      </c>
      <c r="F10" s="2241">
        <v>
61</v>
      </c>
      <c r="G10" s="1455">
        <v>
1806</v>
      </c>
      <c r="H10" s="1455">
        <v>
7144</v>
      </c>
      <c r="I10" s="2241">
        <v>
92</v>
      </c>
      <c r="J10" s="1455">
        <v>
1506</v>
      </c>
      <c r="K10" s="1455">
        <v>
5531</v>
      </c>
      <c r="L10" s="2241">
        <v>
117</v>
      </c>
      <c r="M10" s="1455">
        <v>
765</v>
      </c>
      <c r="N10" s="1455">
        <v>
6169</v>
      </c>
      <c r="O10" s="2241">
        <v>
111</v>
      </c>
      <c r="P10" s="1455">
        <v>
766</v>
      </c>
    </row>
    <row r="11" spans="1:26" ht="18" customHeight="1">
      <c r="A11" s="1512" t="s">
        <v>
789</v>
      </c>
      <c r="B11" s="1455">
        <v>
4877</v>
      </c>
      <c r="C11" s="2241">
        <v>
85</v>
      </c>
      <c r="D11" s="1455">
        <v>
2025</v>
      </c>
      <c r="E11" s="1455">
        <v>
4903</v>
      </c>
      <c r="F11" s="2241">
        <v>
37</v>
      </c>
      <c r="G11" s="1455">
        <v>
2286</v>
      </c>
      <c r="H11" s="1455">
        <v>
4523</v>
      </c>
      <c r="I11" s="2241">
        <v>
77</v>
      </c>
      <c r="J11" s="1455">
        <v>
1774</v>
      </c>
      <c r="K11" s="1455">
        <v>
3281</v>
      </c>
      <c r="L11" s="2241">
        <v>
96</v>
      </c>
      <c r="M11" s="1455">
        <v>
1151</v>
      </c>
      <c r="N11" s="1455">
        <v>
3519</v>
      </c>
      <c r="O11" s="2241">
        <v>
94</v>
      </c>
      <c r="P11" s="1455">
        <v>
1171</v>
      </c>
    </row>
    <row r="12" spans="1:26" ht="18" customHeight="1">
      <c r="A12" s="1512" t="s">
        <v>
825</v>
      </c>
      <c r="B12" s="1455">
        <v>
2523</v>
      </c>
      <c r="C12" s="2241">
        <v>
27</v>
      </c>
      <c r="D12" s="1455">
        <v>
553</v>
      </c>
      <c r="E12" s="1455">
        <v>
2501</v>
      </c>
      <c r="F12" s="2241">
        <v>
22</v>
      </c>
      <c r="G12" s="1455">
        <v>
694</v>
      </c>
      <c r="H12" s="1455">
        <v>
2437</v>
      </c>
      <c r="I12" s="2241">
        <v>
33</v>
      </c>
      <c r="J12" s="1455">
        <v>
410</v>
      </c>
      <c r="K12" s="1455">
        <v>
1814</v>
      </c>
      <c r="L12" s="2241">
        <v>
50</v>
      </c>
      <c r="M12" s="1455">
        <v>
196</v>
      </c>
      <c r="N12" s="1455">
        <v>
2072</v>
      </c>
      <c r="O12" s="2241">
        <v>
39</v>
      </c>
      <c r="P12" s="1455">
        <v>
195</v>
      </c>
    </row>
    <row r="13" spans="1:26" ht="18" customHeight="1">
      <c r="A13" s="1512" t="s">
        <v>
841</v>
      </c>
      <c r="B13" s="1455">
        <v>
20</v>
      </c>
      <c r="C13" s="2241">
        <v>
20</v>
      </c>
      <c r="D13" s="1455">
        <v>
45</v>
      </c>
      <c r="E13" s="1455">
        <v>
22</v>
      </c>
      <c r="F13" s="2241">
        <v>
22</v>
      </c>
      <c r="G13" s="1455">
        <v>
53</v>
      </c>
      <c r="H13" s="1455">
        <v>
39</v>
      </c>
      <c r="I13" s="2241">
        <v>
39</v>
      </c>
      <c r="J13" s="1455">
        <v>
32</v>
      </c>
      <c r="K13" s="1455">
        <v>
48</v>
      </c>
      <c r="L13" s="2241">
        <v>
48</v>
      </c>
      <c r="M13" s="1455">
        <v>
17</v>
      </c>
      <c r="N13" s="1455">
        <v>
50</v>
      </c>
      <c r="O13" s="2241">
        <v>
50</v>
      </c>
      <c r="P13" s="1455">
        <v>
13</v>
      </c>
    </row>
    <row r="14" spans="1:26" ht="18" customHeight="1">
      <c r="A14" s="1512" t="s">
        <v>
2542</v>
      </c>
      <c r="B14" s="1455">
        <v>
80</v>
      </c>
      <c r="C14" s="2241">
        <v>
12</v>
      </c>
      <c r="D14" s="1455">
        <v>
115</v>
      </c>
      <c r="E14" s="1455">
        <v>
89</v>
      </c>
      <c r="F14" s="2241">
        <v>
7</v>
      </c>
      <c r="G14" s="1455">
        <v>
104</v>
      </c>
      <c r="H14" s="1455">
        <v>
80</v>
      </c>
      <c r="I14" s="2241">
        <v>
5</v>
      </c>
      <c r="J14" s="1455">
        <v>
70</v>
      </c>
      <c r="K14" s="1455">
        <v>
70</v>
      </c>
      <c r="L14" s="2241">
        <v>
7</v>
      </c>
      <c r="M14" s="1455">
        <v>
39</v>
      </c>
      <c r="N14" s="1455">
        <v>
78</v>
      </c>
      <c r="O14" s="2241">
        <v>
3</v>
      </c>
      <c r="P14" s="1455">
        <v>
37</v>
      </c>
    </row>
    <row r="15" spans="1:26" ht="18" customHeight="1">
      <c r="A15" s="1512" t="s">
        <v>
829</v>
      </c>
      <c r="B15" s="1455">
        <v>
9024</v>
      </c>
      <c r="C15" s="2241">
        <v>
313</v>
      </c>
      <c r="D15" s="1455">
        <v>
6037</v>
      </c>
      <c r="E15" s="1455">
        <v>
9498</v>
      </c>
      <c r="F15" s="2241">
        <v>
288</v>
      </c>
      <c r="G15" s="1455">
        <v>
5291</v>
      </c>
      <c r="H15" s="1455">
        <v>
9591</v>
      </c>
      <c r="I15" s="2241">
        <v>
273</v>
      </c>
      <c r="J15" s="1455">
        <v>
5202</v>
      </c>
      <c r="K15" s="1455">
        <v>
6972</v>
      </c>
      <c r="L15" s="2241">
        <v>
280</v>
      </c>
      <c r="M15" s="1455">
        <v>
3175</v>
      </c>
      <c r="N15" s="1455">
        <v>
7727</v>
      </c>
      <c r="O15" s="2241">
        <v>
272</v>
      </c>
      <c r="P15" s="1455">
        <v>
3169</v>
      </c>
      <c r="Q15" s="1355"/>
    </row>
    <row r="16" spans="1:26" ht="18" customHeight="1">
      <c r="A16" s="1512" t="s">
        <v>
3746</v>
      </c>
      <c r="B16" s="1455">
        <v>
2373</v>
      </c>
      <c r="C16" s="2241">
        <v>
24</v>
      </c>
      <c r="D16" s="1455">
        <v>
1084</v>
      </c>
      <c r="E16" s="1455">
        <v>
2432</v>
      </c>
      <c r="F16" s="2241">
        <v>
23</v>
      </c>
      <c r="G16" s="1455">
        <v>
1568</v>
      </c>
      <c r="H16" s="1455">
        <v>
2346</v>
      </c>
      <c r="I16" s="2241">
        <v>
46</v>
      </c>
      <c r="J16" s="1455">
        <v>
1238</v>
      </c>
      <c r="K16" s="1455">
        <v>
1657</v>
      </c>
      <c r="L16" s="2241">
        <v>
73</v>
      </c>
      <c r="M16" s="1455">
        <v>
737</v>
      </c>
      <c r="N16" s="1455">
        <v>
1866</v>
      </c>
      <c r="O16" s="2241">
        <v>
80</v>
      </c>
      <c r="P16" s="1455">
        <v>
794</v>
      </c>
    </row>
    <row r="17" spans="1:19" ht="18" customHeight="1">
      <c r="A17" s="1512" t="s">
        <v>
800</v>
      </c>
      <c r="B17" s="1455">
        <v>
1495</v>
      </c>
      <c r="C17" s="2241">
        <v>
209</v>
      </c>
      <c r="D17" s="1455">
        <v>
976</v>
      </c>
      <c r="E17" s="1455">
        <v>
1231</v>
      </c>
      <c r="F17" s="2241">
        <v>
94</v>
      </c>
      <c r="G17" s="1455">
        <v>
778</v>
      </c>
      <c r="H17" s="1455">
        <v>
1292</v>
      </c>
      <c r="I17" s="2241">
        <v>
177</v>
      </c>
      <c r="J17" s="1455">
        <v>
708</v>
      </c>
      <c r="K17" s="1455">
        <v>
1094</v>
      </c>
      <c r="L17" s="2241">
        <v>
244</v>
      </c>
      <c r="M17" s="1455">
        <v>
404</v>
      </c>
      <c r="N17" s="1455">
        <v>
1185</v>
      </c>
      <c r="O17" s="2241">
        <v>
229</v>
      </c>
      <c r="P17" s="1455">
        <v>
378</v>
      </c>
    </row>
    <row r="18" spans="1:19" ht="18" customHeight="1">
      <c r="A18" s="1512" t="s">
        <v>
2172</v>
      </c>
      <c r="B18" s="1455">
        <v>
1606</v>
      </c>
      <c r="C18" s="2241">
        <v>
15</v>
      </c>
      <c r="D18" s="1455">
        <v>
130</v>
      </c>
      <c r="E18" s="1455">
        <v>
1449</v>
      </c>
      <c r="F18" s="2241">
        <v>
10</v>
      </c>
      <c r="G18" s="1455">
        <v>
433</v>
      </c>
      <c r="H18" s="1455">
        <v>
1480</v>
      </c>
      <c r="I18" s="2241">
        <v>
20</v>
      </c>
      <c r="J18" s="1455">
        <v>
510</v>
      </c>
      <c r="K18" s="1455">
        <v>
1129</v>
      </c>
      <c r="L18" s="2241">
        <v>
31</v>
      </c>
      <c r="M18" s="1455">
        <v>
270</v>
      </c>
      <c r="N18" s="1455">
        <v>
1166</v>
      </c>
      <c r="O18" s="2241">
        <v>
26</v>
      </c>
      <c r="P18" s="1455">
        <v>
234</v>
      </c>
    </row>
    <row r="19" spans="1:19" ht="18" customHeight="1">
      <c r="A19" s="1512" t="s">
        <v>
791</v>
      </c>
      <c r="B19" s="1455">
        <v>
1993</v>
      </c>
      <c r="C19" s="2241">
        <v>
94</v>
      </c>
      <c r="D19" s="1455">
        <v>
1051</v>
      </c>
      <c r="E19" s="1455">
        <v>
1868</v>
      </c>
      <c r="F19" s="2241">
        <v>
54</v>
      </c>
      <c r="G19" s="1455">
        <v>
954</v>
      </c>
      <c r="H19" s="1455">
        <v>
1911</v>
      </c>
      <c r="I19" s="2241">
        <v>
97</v>
      </c>
      <c r="J19" s="1455">
        <v>
875</v>
      </c>
      <c r="K19" s="1455">
        <v>
1487</v>
      </c>
      <c r="L19" s="2241">
        <v>
136</v>
      </c>
      <c r="M19" s="1455">
        <v>
576</v>
      </c>
      <c r="N19" s="1455">
        <v>
1585</v>
      </c>
      <c r="O19" s="2241">
        <v>
109</v>
      </c>
      <c r="P19" s="1455">
        <v>
536</v>
      </c>
    </row>
    <row r="20" spans="1:19" ht="18" customHeight="1">
      <c r="A20" s="1512" t="s">
        <v>
3745</v>
      </c>
      <c r="B20" s="1455">
        <v>
1032</v>
      </c>
      <c r="C20" s="2241">
        <v>
115</v>
      </c>
      <c r="D20" s="1455">
        <v>
607</v>
      </c>
      <c r="E20" s="1455">
        <v>
958</v>
      </c>
      <c r="F20" s="2242">
        <v>
73</v>
      </c>
      <c r="G20" s="1455">
        <v>
475</v>
      </c>
      <c r="H20" s="1455">
        <v>
974</v>
      </c>
      <c r="I20" s="2242">
        <v>
92</v>
      </c>
      <c r="J20" s="1455">
        <v>
442</v>
      </c>
      <c r="K20" s="1455">
        <v>
743</v>
      </c>
      <c r="L20" s="2242">
        <v>
125</v>
      </c>
      <c r="M20" s="1455">
        <v>
336</v>
      </c>
      <c r="N20" s="1455">
        <v>
825</v>
      </c>
      <c r="O20" s="2241">
        <v>
127</v>
      </c>
      <c r="P20" s="1455">
        <v>
224</v>
      </c>
    </row>
    <row r="21" spans="1:19" ht="18" customHeight="1">
      <c r="A21" s="481" t="s">
        <v>
2176</v>
      </c>
      <c r="B21" s="4454">
        <v>
60</v>
      </c>
      <c r="C21" s="4455">
        <v>
11</v>
      </c>
      <c r="D21" s="2509">
        <v>
328</v>
      </c>
      <c r="E21" s="2509">
        <v>
98</v>
      </c>
      <c r="F21" s="4455">
        <v>
7</v>
      </c>
      <c r="G21" s="2509">
        <v>
278</v>
      </c>
      <c r="H21" s="2509">
        <v>
81</v>
      </c>
      <c r="I21" s="4455">
        <v>
8</v>
      </c>
      <c r="J21" s="2509">
        <v>
255</v>
      </c>
      <c r="K21" s="2509">
        <v>
54</v>
      </c>
      <c r="L21" s="4455">
        <v>
12</v>
      </c>
      <c r="M21" s="2509">
        <v>
122</v>
      </c>
      <c r="N21" s="2509">
        <v>
61</v>
      </c>
      <c r="O21" s="4455">
        <v>
11</v>
      </c>
      <c r="P21" s="2509">
        <v>
115</v>
      </c>
    </row>
    <row r="22" spans="1:19" s="83" customFormat="1" ht="15" customHeight="1">
      <c r="A22" s="83" t="s">
        <v>
3744</v>
      </c>
      <c r="R22" s="407"/>
      <c r="S22" s="407"/>
    </row>
  </sheetData>
  <mergeCells count="14">
    <mergeCell ref="K7:L7"/>
    <mergeCell ref="N6:P6"/>
    <mergeCell ref="H6:J6"/>
    <mergeCell ref="B6:D6"/>
    <mergeCell ref="A1:D1"/>
    <mergeCell ref="A2:D2"/>
    <mergeCell ref="E6:G6"/>
    <mergeCell ref="N7:O7"/>
    <mergeCell ref="B7:C7"/>
    <mergeCell ref="E7:F7"/>
    <mergeCell ref="A3:P3"/>
    <mergeCell ref="H7:I7"/>
    <mergeCell ref="A6:A8"/>
    <mergeCell ref="K6:M6"/>
  </mergeCells>
  <phoneticPr fontId="25"/>
  <pageMargins left="0.70866141732283472" right="0.70866141732283472" top="0.74803149606299213" bottom="0.74803149606299213" header="0.31496062992125984" footer="0.31496062992125984"/>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Z12"/>
  <sheetViews>
    <sheetView zoomScaleNormal="100" zoomScaleSheetLayoutView="100" workbookViewId="0">
      <selection activeCell="B23" sqref="B23"/>
    </sheetView>
  </sheetViews>
  <sheetFormatPr defaultColWidth="9" defaultRowHeight="14.25"/>
  <cols>
    <col min="1" max="1" width="18.625" style="24" customWidth="1"/>
    <col min="2" max="10" width="12.125" style="24" customWidth="1"/>
    <col min="11"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6895</v>
      </c>
      <c r="B3" s="4574"/>
      <c r="C3" s="4574"/>
      <c r="D3" s="4574"/>
      <c r="E3" s="4574"/>
      <c r="F3" s="4574"/>
      <c r="G3" s="4574"/>
      <c r="H3" s="4574"/>
      <c r="I3" s="4574"/>
      <c r="J3" s="4574"/>
    </row>
    <row r="4" spans="1:26" s="2250" customFormat="1" ht="15" customHeight="1">
      <c r="D4" s="2251"/>
      <c r="E4" s="2251"/>
      <c r="F4" s="2251"/>
    </row>
    <row r="5" spans="1:26" s="568" customFormat="1" ht="15" customHeight="1" thickBot="1">
      <c r="A5" s="568" t="s">
        <v>
9303</v>
      </c>
      <c r="G5" s="1532"/>
      <c r="H5" s="1532"/>
      <c r="I5" s="1532"/>
      <c r="J5" s="42" t="s">
        <v>
10489</v>
      </c>
    </row>
    <row r="6" spans="1:26" ht="30" customHeight="1" thickTop="1">
      <c r="A6" s="1501" t="s">
        <v>
483</v>
      </c>
      <c r="B6" s="1539" t="s">
        <v>
23</v>
      </c>
      <c r="C6" s="1534" t="s">
        <v>
3756</v>
      </c>
      <c r="D6" s="1506" t="s">
        <v>
3755</v>
      </c>
      <c r="E6" s="1503" t="s">
        <v>
3754</v>
      </c>
      <c r="F6" s="1403" t="s">
        <v>
3753</v>
      </c>
      <c r="G6" s="1503" t="s">
        <v>
3752</v>
      </c>
      <c r="H6" s="1503" t="s">
        <v>
3751</v>
      </c>
      <c r="I6" s="1403" t="s">
        <v>
3750</v>
      </c>
      <c r="J6" s="1506" t="s">
        <v>
3749</v>
      </c>
    </row>
    <row r="7" spans="1:26" ht="18" customHeight="1">
      <c r="A7" s="1533" t="s">
        <v>
10275</v>
      </c>
      <c r="B7" s="224">
        <v>
154414</v>
      </c>
      <c r="C7" s="224">
        <v>
101535</v>
      </c>
      <c r="D7" s="224">
        <v>
23765</v>
      </c>
      <c r="E7" s="224">
        <v>
566</v>
      </c>
      <c r="F7" s="224">
        <v>
3195</v>
      </c>
      <c r="G7" s="224">
        <v>
1282</v>
      </c>
      <c r="H7" s="224">
        <v>
12801</v>
      </c>
      <c r="I7" s="224">
        <v>
10942</v>
      </c>
      <c r="J7" s="224">
        <v>
328</v>
      </c>
      <c r="K7" s="2249"/>
    </row>
    <row r="8" spans="1:26" ht="18" customHeight="1">
      <c r="A8" s="1533">
        <v>
30</v>
      </c>
      <c r="B8" s="224">
        <v>
153977</v>
      </c>
      <c r="C8" s="224">
        <v>
101674</v>
      </c>
      <c r="D8" s="224">
        <v>
23683</v>
      </c>
      <c r="E8" s="224">
        <v>
605</v>
      </c>
      <c r="F8" s="224">
        <v>
3223</v>
      </c>
      <c r="G8" s="224">
        <v>
1266</v>
      </c>
      <c r="H8" s="224">
        <v>
12860</v>
      </c>
      <c r="I8" s="224">
        <v>
10324</v>
      </c>
      <c r="J8" s="224">
        <v>
342</v>
      </c>
    </row>
    <row r="9" spans="1:26" ht="18" customHeight="1">
      <c r="A9" s="1533" t="s">
        <v>
473</v>
      </c>
      <c r="B9" s="224">
        <v>
153650</v>
      </c>
      <c r="C9" s="224">
        <v>
101744</v>
      </c>
      <c r="D9" s="224">
        <v>
23812</v>
      </c>
      <c r="E9" s="224">
        <v>
635</v>
      </c>
      <c r="F9" s="224">
        <v>
3221</v>
      </c>
      <c r="G9" s="224">
        <v>
1259</v>
      </c>
      <c r="H9" s="224">
        <v>
12833</v>
      </c>
      <c r="I9" s="224">
        <v>
9768</v>
      </c>
      <c r="J9" s="224">
        <v>
378</v>
      </c>
    </row>
    <row r="10" spans="1:26" s="363" customFormat="1" ht="18" customHeight="1">
      <c r="A10" s="1522">
        <v>
2</v>
      </c>
      <c r="B10" s="225">
        <v>
152675</v>
      </c>
      <c r="C10" s="224">
        <v>
101274</v>
      </c>
      <c r="D10" s="224">
        <v>
23636</v>
      </c>
      <c r="E10" s="224">
        <v>
657</v>
      </c>
      <c r="F10" s="224">
        <v>
3279</v>
      </c>
      <c r="G10" s="224">
        <v>
1258</v>
      </c>
      <c r="H10" s="224">
        <v>
12823</v>
      </c>
      <c r="I10" s="224">
        <v>
9340</v>
      </c>
      <c r="J10" s="224">
        <v>
408</v>
      </c>
    </row>
    <row r="11" spans="1:26" s="355" customFormat="1" ht="18" customHeight="1">
      <c r="A11" s="2248">
        <v>
3</v>
      </c>
      <c r="B11" s="309">
        <f>
SUM(C11:J11)</f>
        <v>
152015</v>
      </c>
      <c r="C11" s="310">
        <v>
100766</v>
      </c>
      <c r="D11" s="310">
        <v>
23547</v>
      </c>
      <c r="E11" s="310">
        <v>
601</v>
      </c>
      <c r="F11" s="310">
        <v>
3339</v>
      </c>
      <c r="G11" s="310">
        <v>
1252</v>
      </c>
      <c r="H11" s="310">
        <v>
13042</v>
      </c>
      <c r="I11" s="310">
        <v>
9017</v>
      </c>
      <c r="J11" s="310">
        <v>
451</v>
      </c>
    </row>
    <row r="12" spans="1:26" s="568" customFormat="1" ht="15" customHeight="1">
      <c r="A12" s="568" t="s">
        <v>
3748</v>
      </c>
    </row>
  </sheetData>
  <mergeCells count="3">
    <mergeCell ref="A3:J3"/>
    <mergeCell ref="A1:D1"/>
    <mergeCell ref="A2:D2"/>
  </mergeCells>
  <phoneticPr fontId="25"/>
  <pageMargins left="0.70866141732283472" right="0.70866141732283472" top="0.74803149606299213" bottom="0.74803149606299213" header="0.31496062992125984" footer="0.31496062992125984"/>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Z37"/>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4.25"/>
  <cols>
    <col min="1" max="1" width="15.625" style="24" customWidth="1"/>
    <col min="2" max="9" width="13.625" style="24" customWidth="1"/>
    <col min="1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6894</v>
      </c>
      <c r="B3" s="4574"/>
      <c r="C3" s="4574"/>
      <c r="D3" s="4574"/>
      <c r="E3" s="4574"/>
      <c r="F3" s="4574"/>
      <c r="G3" s="4574"/>
      <c r="H3" s="4574"/>
      <c r="I3" s="4574"/>
    </row>
    <row r="4" spans="1:26" s="2250" customFormat="1" ht="15" customHeight="1"/>
    <row r="5" spans="1:26" s="568" customFormat="1" ht="15" customHeight="1" thickBot="1">
      <c r="A5" s="568" t="s">
        <v>
9283</v>
      </c>
      <c r="D5" s="2260"/>
      <c r="I5" s="42" t="s">
        <v>
9029</v>
      </c>
    </row>
    <row r="6" spans="1:26" ht="18" customHeight="1" thickTop="1">
      <c r="A6" s="4575" t="s">
        <v>
9030</v>
      </c>
      <c r="B6" s="4579" t="s">
        <v>
3779</v>
      </c>
      <c r="C6" s="4579"/>
      <c r="D6" s="4579"/>
      <c r="E6" s="4579" t="s">
        <v>
3778</v>
      </c>
      <c r="F6" s="4579"/>
      <c r="G6" s="4579"/>
      <c r="H6" s="4579" t="s">
        <v>
3777</v>
      </c>
      <c r="I6" s="4603"/>
    </row>
    <row r="7" spans="1:26" ht="18" customHeight="1">
      <c r="A7" s="4576"/>
      <c r="B7" s="1504" t="s">
        <v>
23</v>
      </c>
      <c r="C7" s="1504" t="s">
        <v>
3776</v>
      </c>
      <c r="D7" s="1504" t="s">
        <v>
3775</v>
      </c>
      <c r="E7" s="2661" t="s">
        <v>
23</v>
      </c>
      <c r="F7" s="1504" t="s">
        <v>
3776</v>
      </c>
      <c r="G7" s="1504" t="s">
        <v>
3775</v>
      </c>
      <c r="H7" s="1504" t="s">
        <v>
3774</v>
      </c>
      <c r="I7" s="1508" t="s">
        <v>
3773</v>
      </c>
    </row>
    <row r="8" spans="1:26" ht="18" customHeight="1">
      <c r="A8" s="2188" t="s">
        <v>
3772</v>
      </c>
      <c r="B8" s="3718"/>
      <c r="C8" s="3718"/>
      <c r="D8" s="3718"/>
      <c r="E8" s="3718"/>
      <c r="F8" s="3718"/>
      <c r="G8" s="3718"/>
      <c r="H8" s="3718"/>
      <c r="I8" s="3718"/>
    </row>
    <row r="9" spans="1:26" ht="18" customHeight="1">
      <c r="A9" s="1512" t="s">
        <v>
465</v>
      </c>
      <c r="B9" s="3719">
        <v>
62589835</v>
      </c>
      <c r="C9" s="3719">
        <v>
42326860</v>
      </c>
      <c r="D9" s="3719">
        <v>
20262975</v>
      </c>
      <c r="E9" s="3719" t="s">
        <v>
735</v>
      </c>
      <c r="F9" s="3719" t="s">
        <v>
735</v>
      </c>
      <c r="G9" s="3719" t="s">
        <v>
735</v>
      </c>
      <c r="H9" s="3719">
        <v>
171479</v>
      </c>
      <c r="I9" s="3719" t="s">
        <v>
735</v>
      </c>
    </row>
    <row r="10" spans="1:26" ht="18" customHeight="1">
      <c r="A10" s="1512">
        <v>
2</v>
      </c>
      <c r="B10" s="3719">
        <v>
48172700</v>
      </c>
      <c r="C10" s="3719">
        <v>
33223760</v>
      </c>
      <c r="D10" s="3719">
        <v>
14948575</v>
      </c>
      <c r="E10" s="3719" t="s">
        <v>
735</v>
      </c>
      <c r="F10" s="3719" t="s">
        <v>
735</v>
      </c>
      <c r="G10" s="3719" t="s">
        <v>
735</v>
      </c>
      <c r="H10" s="3719">
        <v>
131980</v>
      </c>
      <c r="I10" s="3719" t="s">
        <v>
735</v>
      </c>
    </row>
    <row r="11" spans="1:26" s="355" customFormat="1" ht="18" customHeight="1">
      <c r="A11" s="1536">
        <v>
3</v>
      </c>
      <c r="B11" s="3720">
        <f>
SUM(B12:B14)</f>
        <v>
50503590</v>
      </c>
      <c r="C11" s="3720">
        <f>
SUM(C12:C14)</f>
        <v>
33349685</v>
      </c>
      <c r="D11" s="3720">
        <f>
SUM(D12:D14)</f>
        <v>
17153175</v>
      </c>
      <c r="E11" s="3721" t="s">
        <v>
13</v>
      </c>
      <c r="F11" s="3721" t="s">
        <v>
735</v>
      </c>
      <c r="G11" s="3721" t="s">
        <v>
13</v>
      </c>
      <c r="H11" s="3720">
        <f>
SUM(H12:H14)</f>
        <v>
138366</v>
      </c>
      <c r="I11" s="3721" t="s">
        <v>
735</v>
      </c>
    </row>
    <row r="12" spans="1:26" ht="18" customHeight="1">
      <c r="A12" s="532" t="s">
        <v>
789</v>
      </c>
      <c r="B12" s="3722">
        <f>
H12*365</f>
        <v>
12779015</v>
      </c>
      <c r="C12" s="3723">
        <f>
22431*365</f>
        <v>
8187315</v>
      </c>
      <c r="D12" s="3723">
        <f>
12580*365</f>
        <v>
4591700</v>
      </c>
      <c r="E12" s="3719" t="s">
        <v>
735</v>
      </c>
      <c r="F12" s="3719" t="s">
        <v>
735</v>
      </c>
      <c r="G12" s="3719" t="s">
        <v>
735</v>
      </c>
      <c r="H12" s="3723">
        <v>
35011</v>
      </c>
      <c r="I12" s="3719" t="s">
        <v>
735</v>
      </c>
    </row>
    <row r="13" spans="1:26" ht="18" customHeight="1">
      <c r="A13" s="532" t="s">
        <v>
838</v>
      </c>
      <c r="B13" s="3722">
        <f>
H13*365</f>
        <v>
15093480</v>
      </c>
      <c r="C13" s="3723">
        <f>
27708*365</f>
        <v>
10113420</v>
      </c>
      <c r="D13" s="3723">
        <f>
13643*365</f>
        <v>
4979695</v>
      </c>
      <c r="E13" s="3719" t="s">
        <v>
735</v>
      </c>
      <c r="F13" s="3719" t="s">
        <v>
735</v>
      </c>
      <c r="G13" s="3719" t="s">
        <v>
735</v>
      </c>
      <c r="H13" s="3723">
        <v>
41352</v>
      </c>
      <c r="I13" s="3719" t="s">
        <v>
735</v>
      </c>
    </row>
    <row r="14" spans="1:26" ht="18" customHeight="1">
      <c r="A14" s="532" t="s">
        <v>
829</v>
      </c>
      <c r="B14" s="3722">
        <f>
H14*365</f>
        <v>
22631095</v>
      </c>
      <c r="C14" s="3723">
        <f>
41230*365</f>
        <v>
15048950</v>
      </c>
      <c r="D14" s="3723">
        <f>
20772*365</f>
        <v>
7581780</v>
      </c>
      <c r="E14" s="3719" t="s">
        <v>
735</v>
      </c>
      <c r="F14" s="3719" t="s">
        <v>
735</v>
      </c>
      <c r="G14" s="3719" t="s">
        <v>
735</v>
      </c>
      <c r="H14" s="3723">
        <v>
62003</v>
      </c>
      <c r="I14" s="3719" t="s">
        <v>
735</v>
      </c>
    </row>
    <row r="15" spans="1:26" s="405" customFormat="1" ht="18" customHeight="1">
      <c r="A15" s="597" t="s">
        <v>
3771</v>
      </c>
      <c r="B15" s="3719"/>
      <c r="C15" s="3719"/>
      <c r="D15" s="3719"/>
      <c r="E15" s="3719"/>
      <c r="F15" s="3719"/>
      <c r="G15" s="3719"/>
      <c r="H15" s="3719"/>
      <c r="I15" s="3719"/>
    </row>
    <row r="16" spans="1:26" s="405" customFormat="1" ht="18" customHeight="1">
      <c r="A16" s="1512" t="s">
        <v>
465</v>
      </c>
      <c r="B16" s="2280">
        <v>
56001977</v>
      </c>
      <c r="C16" s="2280">
        <v>
36063750</v>
      </c>
      <c r="D16" s="2280">
        <v>
19938227</v>
      </c>
      <c r="E16" s="2280">
        <v>
55779392</v>
      </c>
      <c r="F16" s="2280">
        <v>
36063750</v>
      </c>
      <c r="G16" s="2280">
        <v>
19715642</v>
      </c>
      <c r="H16" s="2280">
        <v>
153005</v>
      </c>
      <c r="I16" s="2280">
        <v>
152398</v>
      </c>
    </row>
    <row r="17" spans="1:9" s="405" customFormat="1" ht="18" customHeight="1">
      <c r="A17" s="1512">
        <v>
2</v>
      </c>
      <c r="B17" s="3716">
        <v>
41414249</v>
      </c>
      <c r="C17" s="3716">
        <v>
26971920</v>
      </c>
      <c r="D17" s="3716">
        <v>
14442329</v>
      </c>
      <c r="E17" s="3716">
        <v>
41161546</v>
      </c>
      <c r="F17" s="3716">
        <v>
26971920</v>
      </c>
      <c r="G17" s="3716">
        <v>
14189626</v>
      </c>
      <c r="H17" s="3716">
        <v>
115344</v>
      </c>
      <c r="I17" s="3716">
        <v>
114651</v>
      </c>
    </row>
    <row r="18" spans="1:9" s="1961" customFormat="1" ht="18" customHeight="1">
      <c r="A18" s="2675">
        <v>
3</v>
      </c>
      <c r="B18" s="3715">
        <f t="shared" ref="B18:I18" si="0">
SUM(B19:B26)</f>
        <v>
43198710</v>
      </c>
      <c r="C18" s="3715">
        <f t="shared" si="0"/>
        <v>
26567610</v>
      </c>
      <c r="D18" s="3715">
        <f t="shared" si="0"/>
        <v>
16631100</v>
      </c>
      <c r="E18" s="3715">
        <f t="shared" si="0"/>
        <v>
42914939</v>
      </c>
      <c r="F18" s="3715">
        <f t="shared" si="0"/>
        <v>
26567610</v>
      </c>
      <c r="G18" s="3715">
        <f t="shared" si="0"/>
        <v>
16347329</v>
      </c>
      <c r="H18" s="3715">
        <f t="shared" si="0"/>
        <v>
118346</v>
      </c>
      <c r="I18" s="3715">
        <f t="shared" si="0"/>
        <v>
117570</v>
      </c>
    </row>
    <row r="19" spans="1:9" s="405" customFormat="1" ht="18" customHeight="1">
      <c r="A19" s="597" t="s">
        <v>
3770</v>
      </c>
      <c r="B19" s="2290">
        <f t="shared" ref="B19:B26" si="1">
SUM(C19:D19)</f>
        <v>
3324313</v>
      </c>
      <c r="C19" s="2939">
        <v>
1869600</v>
      </c>
      <c r="D19" s="2939">
        <v>
1454713</v>
      </c>
      <c r="E19" s="2280">
        <f t="shared" ref="E19:E26" si="2">
SUM(F19:G19)</f>
        <v>
3300523</v>
      </c>
      <c r="F19" s="2939">
        <v>
1869600</v>
      </c>
      <c r="G19" s="2939">
        <v>
1430923</v>
      </c>
      <c r="H19" s="2939">
        <v>
9107</v>
      </c>
      <c r="I19" s="2939">
        <v>
9042</v>
      </c>
    </row>
    <row r="20" spans="1:9" s="405" customFormat="1" ht="18" customHeight="1">
      <c r="A20" s="597" t="s">
        <v>
3769</v>
      </c>
      <c r="B20" s="2290">
        <f t="shared" si="1"/>
        <v>
4988624</v>
      </c>
      <c r="C20" s="2939">
        <v>
3119070</v>
      </c>
      <c r="D20" s="2939">
        <v>
1869554</v>
      </c>
      <c r="E20" s="2280">
        <f t="shared" si="2"/>
        <v>
4969391</v>
      </c>
      <c r="F20" s="2939">
        <v>
3119070</v>
      </c>
      <c r="G20" s="2939">
        <v>
1850321</v>
      </c>
      <c r="H20" s="2939">
        <v>
13667</v>
      </c>
      <c r="I20" s="2939">
        <v>
13614</v>
      </c>
    </row>
    <row r="21" spans="1:9" s="405" customFormat="1" ht="18" customHeight="1">
      <c r="A21" s="597" t="s">
        <v>
3768</v>
      </c>
      <c r="B21" s="2290">
        <f t="shared" si="1"/>
        <v>
7251756</v>
      </c>
      <c r="C21" s="2939">
        <v>
4034370</v>
      </c>
      <c r="D21" s="2939">
        <v>
3217386</v>
      </c>
      <c r="E21" s="2280">
        <f t="shared" si="2"/>
        <v>
7179136</v>
      </c>
      <c r="F21" s="2939">
        <v>
4034370</v>
      </c>
      <c r="G21" s="2939">
        <v>
3144766</v>
      </c>
      <c r="H21" s="2939">
        <v>
19867</v>
      </c>
      <c r="I21" s="2939">
        <v>
19668</v>
      </c>
    </row>
    <row r="22" spans="1:9" s="405" customFormat="1" ht="18" customHeight="1">
      <c r="A22" s="597" t="s">
        <v>
3762</v>
      </c>
      <c r="B22" s="2290">
        <f t="shared" si="1"/>
        <v>
14547214</v>
      </c>
      <c r="C22" s="2939">
        <v>
9310170</v>
      </c>
      <c r="D22" s="2939">
        <v>
5237044</v>
      </c>
      <c r="E22" s="2280">
        <f t="shared" si="2"/>
        <v>
14509217</v>
      </c>
      <c r="F22" s="2939">
        <v>
9310170</v>
      </c>
      <c r="G22" s="2939">
        <v>
5199047</v>
      </c>
      <c r="H22" s="2939">
        <v>
39854</v>
      </c>
      <c r="I22" s="2939">
        <v>
39751</v>
      </c>
    </row>
    <row r="23" spans="1:9" s="405" customFormat="1" ht="18" customHeight="1">
      <c r="A23" s="597" t="s">
        <v>
3767</v>
      </c>
      <c r="B23" s="2290">
        <f t="shared" si="1"/>
        <v>
2683271</v>
      </c>
      <c r="C23" s="2939">
        <v>
1565220</v>
      </c>
      <c r="D23" s="2939">
        <v>
1118051</v>
      </c>
      <c r="E23" s="2280">
        <f t="shared" si="2"/>
        <v>
2624943</v>
      </c>
      <c r="F23" s="2939">
        <v>
1565220</v>
      </c>
      <c r="G23" s="2939">
        <v>
1059723</v>
      </c>
      <c r="H23" s="2939">
        <v>
7351</v>
      </c>
      <c r="I23" s="2939">
        <v>
7191</v>
      </c>
    </row>
    <row r="24" spans="1:9" s="405" customFormat="1" ht="18" customHeight="1">
      <c r="A24" s="597" t="s">
        <v>
3766</v>
      </c>
      <c r="B24" s="2290">
        <f t="shared" si="1"/>
        <v>
5444148</v>
      </c>
      <c r="C24" s="2939">
        <v>
3688170</v>
      </c>
      <c r="D24" s="2939">
        <v>
1755978</v>
      </c>
      <c r="E24" s="2280">
        <f t="shared" si="2"/>
        <v>
5402551</v>
      </c>
      <c r="F24" s="2939">
        <v>
3688170</v>
      </c>
      <c r="G24" s="2939">
        <v>
1714381</v>
      </c>
      <c r="H24" s="2939">
        <v>
14915</v>
      </c>
      <c r="I24" s="2939">
        <v>
14801</v>
      </c>
    </row>
    <row r="25" spans="1:9" s="405" customFormat="1" ht="18" customHeight="1">
      <c r="A25" s="597" t="s">
        <v>
3765</v>
      </c>
      <c r="B25" s="2290">
        <f t="shared" si="1"/>
        <v>
1259964</v>
      </c>
      <c r="C25" s="2939">
        <v>
617760</v>
      </c>
      <c r="D25" s="2939">
        <v>
642204</v>
      </c>
      <c r="E25" s="2280">
        <f t="shared" si="2"/>
        <v>
1253463</v>
      </c>
      <c r="F25" s="2939">
        <v>
617760</v>
      </c>
      <c r="G25" s="2939">
        <v>
635703</v>
      </c>
      <c r="H25" s="2939">
        <v>
3451</v>
      </c>
      <c r="I25" s="2939">
        <v>
3434</v>
      </c>
    </row>
    <row r="26" spans="1:9" s="405" customFormat="1" ht="18" customHeight="1">
      <c r="A26" s="597" t="s">
        <v>
3764</v>
      </c>
      <c r="B26" s="2290">
        <f t="shared" si="1"/>
        <v>
3699420</v>
      </c>
      <c r="C26" s="2939">
        <v>
2363250</v>
      </c>
      <c r="D26" s="2939">
        <v>
1336170</v>
      </c>
      <c r="E26" s="2280">
        <f t="shared" si="2"/>
        <v>
3675715</v>
      </c>
      <c r="F26" s="2939">
        <v>
2363250</v>
      </c>
      <c r="G26" s="2939">
        <v>
1312465</v>
      </c>
      <c r="H26" s="2939">
        <v>
10134</v>
      </c>
      <c r="I26" s="2939">
        <v>
10069</v>
      </c>
    </row>
    <row r="27" spans="1:9" s="405" customFormat="1" ht="18" customHeight="1">
      <c r="A27" s="597" t="s">
        <v>
3763</v>
      </c>
      <c r="B27" s="2280"/>
      <c r="C27" s="2280"/>
      <c r="D27" s="2280"/>
      <c r="E27" s="2280"/>
      <c r="F27" s="2280"/>
      <c r="G27" s="2280"/>
      <c r="H27" s="2280"/>
      <c r="I27" s="2280"/>
    </row>
    <row r="28" spans="1:9" s="405" customFormat="1" ht="18" customHeight="1">
      <c r="A28" s="1512" t="s">
        <v>
465</v>
      </c>
      <c r="B28" s="2280">
        <v>
12826003</v>
      </c>
      <c r="C28" s="2280">
        <v>
9396210</v>
      </c>
      <c r="D28" s="2280">
        <v>
3429793</v>
      </c>
      <c r="E28" s="2280">
        <v>
13003129</v>
      </c>
      <c r="F28" s="2280">
        <v>
9396210</v>
      </c>
      <c r="G28" s="2280">
        <v>
3606919</v>
      </c>
      <c r="H28" s="2280">
        <v>
35044</v>
      </c>
      <c r="I28" s="2280">
        <v>
35527</v>
      </c>
    </row>
    <row r="29" spans="1:9" s="405" customFormat="1" ht="18" customHeight="1">
      <c r="A29" s="1512">
        <v>
2</v>
      </c>
      <c r="B29" s="2280">
        <v>
9369517</v>
      </c>
      <c r="C29" s="2280">
        <v>
6906510</v>
      </c>
      <c r="D29" s="2280">
        <v>
2463007</v>
      </c>
      <c r="E29" s="2280">
        <v>
9512067</v>
      </c>
      <c r="F29" s="2280">
        <v>
6906510</v>
      </c>
      <c r="G29" s="2280">
        <v>
2605557</v>
      </c>
      <c r="H29" s="2280">
        <v>
25670</v>
      </c>
      <c r="I29" s="2280">
        <v>
26061</v>
      </c>
    </row>
    <row r="30" spans="1:9" s="1961" customFormat="1" ht="18" customHeight="1">
      <c r="A30" s="2675">
        <v>
3</v>
      </c>
      <c r="B30" s="3715">
        <f t="shared" ref="B30:I30" si="3">
SUM(B31:B32)</f>
        <v>
9258126</v>
      </c>
      <c r="C30" s="3715">
        <f t="shared" si="3"/>
        <v>
6274260</v>
      </c>
      <c r="D30" s="3715">
        <f t="shared" si="3"/>
        <v>
2983866</v>
      </c>
      <c r="E30" s="3715">
        <f t="shared" si="3"/>
        <v>
9426220</v>
      </c>
      <c r="F30" s="3715">
        <f t="shared" si="3"/>
        <v>
6274260</v>
      </c>
      <c r="G30" s="3715">
        <f t="shared" si="3"/>
        <v>
3151960</v>
      </c>
      <c r="H30" s="3715">
        <f t="shared" si="3"/>
        <v>
25365</v>
      </c>
      <c r="I30" s="3715">
        <f t="shared" si="3"/>
        <v>
25825</v>
      </c>
    </row>
    <row r="31" spans="1:9" s="405" customFormat="1" ht="18" customHeight="1">
      <c r="A31" s="597" t="s">
        <v>
3762</v>
      </c>
      <c r="B31" s="2290">
        <f>
SUM(C31:D31)</f>
        <v>
8502208</v>
      </c>
      <c r="C31" s="2280">
        <v>
5816340</v>
      </c>
      <c r="D31" s="2280">
        <v>
2685868</v>
      </c>
      <c r="E31" s="2280">
        <f>
SUM(F31:G31)</f>
        <v>
8694745</v>
      </c>
      <c r="F31" s="2280">
        <v>
5816340</v>
      </c>
      <c r="G31" s="2280">
        <v>
2878405</v>
      </c>
      <c r="H31" s="2280">
        <v>
23294</v>
      </c>
      <c r="I31" s="2280">
        <v>
23821</v>
      </c>
    </row>
    <row r="32" spans="1:9" s="405" customFormat="1" ht="18" customHeight="1">
      <c r="A32" s="1661" t="s">
        <v>
2560</v>
      </c>
      <c r="B32" s="2290">
        <f>
SUM(C32:D32)</f>
        <v>
755918</v>
      </c>
      <c r="C32" s="3717">
        <v>
457920</v>
      </c>
      <c r="D32" s="3717">
        <v>
297998</v>
      </c>
      <c r="E32" s="3717">
        <f>
SUM(F32:G32)</f>
        <v>
731475</v>
      </c>
      <c r="F32" s="3717">
        <v>
457920</v>
      </c>
      <c r="G32" s="3717">
        <v>
273555</v>
      </c>
      <c r="H32" s="3717">
        <v>
2071</v>
      </c>
      <c r="I32" s="3717">
        <v>
2004</v>
      </c>
    </row>
    <row r="33" spans="1:9" s="2252" customFormat="1" ht="15" customHeight="1">
      <c r="A33" s="2259" t="s">
        <v>
3761</v>
      </c>
      <c r="B33" s="2258"/>
      <c r="C33" s="2258"/>
      <c r="D33" s="2258"/>
      <c r="E33" s="2258"/>
      <c r="F33" s="2258"/>
      <c r="G33" s="2258"/>
      <c r="H33" s="2258"/>
      <c r="I33" s="2258"/>
    </row>
    <row r="34" spans="1:9" s="2252" customFormat="1" ht="15" customHeight="1">
      <c r="A34" s="2257" t="s">
        <v>
3760</v>
      </c>
      <c r="B34" s="2256"/>
      <c r="C34" s="2256"/>
      <c r="D34" s="2256"/>
      <c r="E34" s="2256"/>
      <c r="F34" s="2256"/>
      <c r="G34" s="2256"/>
      <c r="H34" s="2256"/>
      <c r="I34" s="2256"/>
    </row>
    <row r="35" spans="1:9" s="2252" customFormat="1" ht="15" customHeight="1">
      <c r="A35" s="2255" t="s">
        <v>
3759</v>
      </c>
      <c r="B35" s="2254"/>
      <c r="C35" s="2254"/>
      <c r="D35" s="2254"/>
      <c r="E35" s="2254"/>
      <c r="F35" s="2254"/>
      <c r="G35" s="2254"/>
      <c r="H35" s="2254"/>
      <c r="I35" s="2254"/>
    </row>
    <row r="36" spans="1:9" s="2252" customFormat="1" ht="15" customHeight="1">
      <c r="A36" s="2255" t="s">
        <v>
3758</v>
      </c>
      <c r="B36" s="2254"/>
      <c r="C36" s="2254"/>
      <c r="D36" s="2254"/>
      <c r="E36" s="2254"/>
      <c r="F36" s="2254"/>
      <c r="G36" s="2254"/>
      <c r="H36" s="2254"/>
      <c r="I36" s="2254"/>
    </row>
    <row r="37" spans="1:9" s="2252" customFormat="1" ht="15" customHeight="1">
      <c r="A37" s="80" t="s">
        <v>
3757</v>
      </c>
      <c r="B37" s="2253"/>
      <c r="C37" s="2253"/>
      <c r="D37" s="2253"/>
      <c r="E37" s="2253"/>
      <c r="F37" s="2253"/>
      <c r="G37" s="2253"/>
      <c r="H37" s="2253"/>
      <c r="I37" s="2253"/>
    </row>
  </sheetData>
  <mergeCells count="7">
    <mergeCell ref="A1:D1"/>
    <mergeCell ref="A2:D2"/>
    <mergeCell ref="A3:I3"/>
    <mergeCell ref="A6:A7"/>
    <mergeCell ref="B6:D6"/>
    <mergeCell ref="E6:G6"/>
    <mergeCell ref="H6:I6"/>
  </mergeCells>
  <phoneticPr fontId="25"/>
  <pageMargins left="0.70866141732283472" right="0.70866141732283472" top="0.74803149606299213" bottom="0.74803149606299213" header="0.31496062992125984" footer="0.31496062992125984"/>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Z10"/>
  <sheetViews>
    <sheetView zoomScaleNormal="100" zoomScaleSheetLayoutView="100" workbookViewId="0">
      <selection activeCell="B23" sqref="B23"/>
    </sheetView>
  </sheetViews>
  <sheetFormatPr defaultColWidth="9" defaultRowHeight="14.25"/>
  <cols>
    <col min="1" max="4" width="30.625" style="24" customWidth="1"/>
    <col min="5" max="5" width="9" style="24"/>
    <col min="6" max="6" width="11.5" style="24" customWidth="1"/>
    <col min="7"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527" customFormat="1" ht="26.1" customHeight="1">
      <c r="A3" s="4574" t="s">
        <v>
6893</v>
      </c>
      <c r="B3" s="4574"/>
      <c r="C3" s="4574"/>
      <c r="D3" s="5266"/>
    </row>
    <row r="4" spans="1:26" s="83" customFormat="1" ht="15" customHeight="1"/>
    <row r="5" spans="1:26" s="83" customFormat="1" ht="15" customHeight="1" thickBot="1">
      <c r="D5" s="99" t="s">
        <v>
5453</v>
      </c>
    </row>
    <row r="6" spans="1:26" ht="30" customHeight="1" thickTop="1">
      <c r="A6" s="1497" t="s">
        <v>
3786</v>
      </c>
      <c r="B6" s="1402" t="s">
        <v>
3785</v>
      </c>
      <c r="C6" s="1402" t="s">
        <v>
3784</v>
      </c>
      <c r="D6" s="1498" t="s">
        <v>
3783</v>
      </c>
    </row>
    <row r="7" spans="1:26" s="277" customFormat="1" ht="30" customHeight="1">
      <c r="A7" s="1094" t="s">
        <v>
23</v>
      </c>
      <c r="B7" s="2266">
        <f>
SUM(B8:B9)</f>
        <v>
45</v>
      </c>
      <c r="C7" s="2265">
        <f>
SUM(C8:C9)</f>
        <v>
261</v>
      </c>
      <c r="D7" s="2156">
        <f>
SUM(D8:D9)</f>
        <v>
230</v>
      </c>
    </row>
    <row r="8" spans="1:26" ht="30" customHeight="1">
      <c r="A8" s="2264" t="s">
        <v>
3782</v>
      </c>
      <c r="B8" s="2151">
        <v>
21</v>
      </c>
      <c r="C8" s="2150">
        <v>
139</v>
      </c>
      <c r="D8" s="2150">
        <v>
114</v>
      </c>
    </row>
    <row r="9" spans="1:26" ht="30" customHeight="1">
      <c r="A9" s="2263" t="s">
        <v>
3781</v>
      </c>
      <c r="B9" s="2262">
        <v>
24</v>
      </c>
      <c r="C9" s="2261">
        <v>
122</v>
      </c>
      <c r="D9" s="2261">
        <v>
116</v>
      </c>
    </row>
    <row r="10" spans="1:26" s="83" customFormat="1" ht="15" customHeight="1">
      <c r="A10" s="1537" t="s">
        <v>
3780</v>
      </c>
      <c r="C10" s="212"/>
      <c r="D10" s="49"/>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18"/>
  <sheetViews>
    <sheetView zoomScaleNormal="100" zoomScaleSheetLayoutView="100" workbookViewId="0">
      <selection activeCell="B23" sqref="B23"/>
    </sheetView>
  </sheetViews>
  <sheetFormatPr defaultRowHeight="13.5"/>
  <cols>
    <col min="1" max="1" width="3.625" style="426" customWidth="1"/>
    <col min="2" max="10" width="13.625" style="426" customWidth="1"/>
    <col min="11" max="16384" width="9" style="426"/>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s="353" customFormat="1" ht="26.1" customHeight="1">
      <c r="A3" s="4676" t="s">
        <v>
9344</v>
      </c>
      <c r="B3" s="4676"/>
      <c r="C3" s="4676"/>
      <c r="D3" s="4676"/>
      <c r="E3" s="4676"/>
      <c r="F3" s="4676"/>
      <c r="G3" s="4676"/>
      <c r="H3" s="4676"/>
      <c r="I3" s="4676"/>
      <c r="J3" s="4676"/>
    </row>
    <row r="4" spans="1:10" s="353" customFormat="1" ht="15" customHeight="1">
      <c r="A4" s="437"/>
      <c r="B4" s="437"/>
      <c r="C4" s="437"/>
      <c r="D4" s="437"/>
      <c r="E4" s="437"/>
      <c r="F4" s="437"/>
      <c r="G4" s="437"/>
      <c r="H4" s="437"/>
      <c r="I4" s="437"/>
      <c r="J4" s="437"/>
    </row>
    <row r="5" spans="1:10" s="325" customFormat="1" ht="15" customHeight="1" thickBot="1">
      <c r="I5" s="350"/>
      <c r="J5" s="349" t="s">
        <v>
9361</v>
      </c>
    </row>
    <row r="6" spans="1:10" s="454" customFormat="1" ht="48" customHeight="1" thickTop="1">
      <c r="A6" s="4727" t="s">
        <v>
460</v>
      </c>
      <c r="B6" s="4728"/>
      <c r="C6" s="455" t="s">
        <v>
531</v>
      </c>
      <c r="D6" s="455" t="s">
        <v>
20</v>
      </c>
      <c r="E6" s="455" t="s">
        <v>
540</v>
      </c>
      <c r="F6" s="455" t="s">
        <v>
10238</v>
      </c>
      <c r="G6" s="455" t="s">
        <v>
10239</v>
      </c>
      <c r="H6" s="455" t="s">
        <v>
10240</v>
      </c>
      <c r="I6" s="455" t="s">
        <v>
10241</v>
      </c>
      <c r="J6" s="455" t="s">
        <v>
10242</v>
      </c>
    </row>
    <row r="7" spans="1:10" s="325" customFormat="1" ht="18" customHeight="1">
      <c r="C7" s="453" t="s">
        <v>
499</v>
      </c>
      <c r="D7" s="452" t="s">
        <v>
3</v>
      </c>
      <c r="E7" s="452" t="s">
        <v>
4</v>
      </c>
      <c r="F7" s="452" t="s">
        <v>
539</v>
      </c>
      <c r="G7" s="452" t="s">
        <v>
538</v>
      </c>
      <c r="H7" s="452" t="s">
        <v>
475</v>
      </c>
      <c r="I7" s="452" t="s">
        <v>
538</v>
      </c>
      <c r="J7" s="452" t="s">
        <v>
4</v>
      </c>
    </row>
    <row r="8" spans="1:10" s="431" customFormat="1" ht="18" customHeight="1">
      <c r="A8" s="4729" t="s">
        <v>
23</v>
      </c>
      <c r="B8" s="4730"/>
      <c r="C8" s="450">
        <v>
208710</v>
      </c>
      <c r="D8" s="449">
        <v>
210140</v>
      </c>
      <c r="E8" s="449">
        <v>
449600</v>
      </c>
      <c r="F8" s="448">
        <v>
3.57</v>
      </c>
      <c r="G8" s="448">
        <v>
25.76</v>
      </c>
      <c r="H8" s="448">
        <v>
69.709999999999994</v>
      </c>
      <c r="I8" s="448">
        <v>
11.79</v>
      </c>
      <c r="J8" s="448">
        <v>
0.61</v>
      </c>
    </row>
    <row r="9" spans="1:10" s="431" customFormat="1" ht="18" customHeight="1">
      <c r="A9" s="451"/>
      <c r="B9" s="451" t="s">
        <v>
534</v>
      </c>
      <c r="C9" s="450">
        <v>
105790</v>
      </c>
      <c r="D9" s="449">
        <v>
106820</v>
      </c>
      <c r="E9" s="449">
        <v>
273460</v>
      </c>
      <c r="F9" s="448">
        <v>
4.5199999999999996</v>
      </c>
      <c r="G9" s="448">
        <v>
33.33</v>
      </c>
      <c r="H9" s="448">
        <v>
92.19</v>
      </c>
      <c r="I9" s="448">
        <v>
12.89</v>
      </c>
      <c r="J9" s="448">
        <v>
0.56999999999999995</v>
      </c>
    </row>
    <row r="10" spans="1:10" s="431" customFormat="1" ht="18" customHeight="1">
      <c r="A10" s="451"/>
      <c r="B10" s="451" t="s">
        <v>
533</v>
      </c>
      <c r="C10" s="450">
        <v>
88640</v>
      </c>
      <c r="D10" s="449">
        <v>
88930</v>
      </c>
      <c r="E10" s="449">
        <v>
151320</v>
      </c>
      <c r="F10" s="448">
        <v>
2.44</v>
      </c>
      <c r="G10" s="448">
        <v>
16.72</v>
      </c>
      <c r="H10" s="448">
        <v>
42.88</v>
      </c>
      <c r="I10" s="448">
        <v>
9.7899999999999991</v>
      </c>
      <c r="J10" s="448">
        <v>
0.7</v>
      </c>
    </row>
    <row r="11" spans="1:10" ht="18" customHeight="1">
      <c r="A11" s="4725" t="s">
        <v>
450</v>
      </c>
      <c r="B11" s="4726"/>
      <c r="C11" s="447">
        <v>
203460</v>
      </c>
      <c r="D11" s="446">
        <v>
204830</v>
      </c>
      <c r="E11" s="446">
        <v>
437120</v>
      </c>
      <c r="F11" s="442">
        <v>
3.54</v>
      </c>
      <c r="G11" s="442">
        <v>
25.61</v>
      </c>
      <c r="H11" s="442">
        <v>
68.63</v>
      </c>
      <c r="I11" s="442">
        <v>
11.74</v>
      </c>
      <c r="J11" s="442">
        <v>
0.62</v>
      </c>
    </row>
    <row r="12" spans="1:10" ht="18" customHeight="1">
      <c r="A12" s="445"/>
      <c r="B12" s="445" t="s">
        <v>
537</v>
      </c>
      <c r="C12" s="447">
        <v>
101200</v>
      </c>
      <c r="D12" s="446">
        <v>
102210</v>
      </c>
      <c r="E12" s="446">
        <v>
262650</v>
      </c>
      <c r="F12" s="442">
        <v>
4.51</v>
      </c>
      <c r="G12" s="442">
        <v>
33.39</v>
      </c>
      <c r="H12" s="442">
        <v>
91.27</v>
      </c>
      <c r="I12" s="442">
        <v>
12.87</v>
      </c>
      <c r="J12" s="442">
        <v>
0.57999999999999996</v>
      </c>
    </row>
    <row r="13" spans="1:10" ht="18" customHeight="1">
      <c r="A13" s="445"/>
      <c r="B13" s="445" t="s">
        <v>
536</v>
      </c>
      <c r="C13" s="447">
        <v>
88380</v>
      </c>
      <c r="D13" s="446">
        <v>
88670</v>
      </c>
      <c r="E13" s="446">
        <v>
150860</v>
      </c>
      <c r="F13" s="442">
        <v>
2.4300000000000002</v>
      </c>
      <c r="G13" s="442">
        <v>
16.690000000000001</v>
      </c>
      <c r="H13" s="442">
        <v>
42.71</v>
      </c>
      <c r="I13" s="442">
        <v>
9.7799999999999994</v>
      </c>
      <c r="J13" s="442">
        <v>
0.7</v>
      </c>
    </row>
    <row r="14" spans="1:10" ht="32.1" customHeight="1">
      <c r="A14" s="4725" t="s">
        <v>
535</v>
      </c>
      <c r="B14" s="4726"/>
      <c r="C14" s="447">
        <v>
5250</v>
      </c>
      <c r="D14" s="446">
        <v>
5300</v>
      </c>
      <c r="E14" s="446">
        <v>
12480</v>
      </c>
      <c r="F14" s="442">
        <v>
4.5999999999999996</v>
      </c>
      <c r="G14" s="442">
        <v>
31.57</v>
      </c>
      <c r="H14" s="442">
        <v>
112.03</v>
      </c>
      <c r="I14" s="442">
        <v>
13.58</v>
      </c>
      <c r="J14" s="442">
        <v>
0.51</v>
      </c>
    </row>
    <row r="15" spans="1:10" ht="18" customHeight="1">
      <c r="A15" s="445"/>
      <c r="B15" s="445" t="s">
        <v>
534</v>
      </c>
      <c r="C15" s="447">
        <v>
4590</v>
      </c>
      <c r="D15" s="446">
        <v>
4610</v>
      </c>
      <c r="E15" s="446">
        <v>
10810</v>
      </c>
      <c r="F15" s="442">
        <v>
4.6500000000000004</v>
      </c>
      <c r="G15" s="442">
        <v>
31.91</v>
      </c>
      <c r="H15" s="442">
        <v>
112.57</v>
      </c>
      <c r="I15" s="442">
        <v>
13.54</v>
      </c>
      <c r="J15" s="442">
        <v>
0.51</v>
      </c>
    </row>
    <row r="16" spans="1:10" ht="18" customHeight="1">
      <c r="A16" s="445"/>
      <c r="B16" s="445" t="s">
        <v>
533</v>
      </c>
      <c r="C16" s="444">
        <v>
260</v>
      </c>
      <c r="D16" s="443">
        <v>
260</v>
      </c>
      <c r="E16" s="443">
        <v>
450</v>
      </c>
      <c r="F16" s="442">
        <v>
3.74</v>
      </c>
      <c r="G16" s="442">
        <v>
25.56</v>
      </c>
      <c r="H16" s="442">
        <v>
102.24</v>
      </c>
      <c r="I16" s="442">
        <v>
14.51</v>
      </c>
      <c r="J16" s="442">
        <v>
0.47</v>
      </c>
    </row>
    <row r="17" spans="1:10" s="325" customFormat="1" ht="15" customHeight="1">
      <c r="A17" s="441" t="s">
        <v>
532</v>
      </c>
      <c r="B17" s="441"/>
      <c r="C17" s="439"/>
      <c r="D17" s="439"/>
      <c r="E17" s="439"/>
      <c r="F17" s="440"/>
      <c r="G17" s="440"/>
      <c r="H17" s="440"/>
      <c r="I17" s="439"/>
      <c r="J17" s="439"/>
    </row>
    <row r="18" spans="1:10" s="325" customFormat="1" ht="15" customHeight="1">
      <c r="A18" s="438" t="s">
        <v>
520</v>
      </c>
      <c r="B18" s="438"/>
      <c r="C18" s="438"/>
      <c r="D18" s="438"/>
      <c r="E18" s="438"/>
    </row>
  </sheetData>
  <mergeCells count="7">
    <mergeCell ref="A1:D1"/>
    <mergeCell ref="A2:D2"/>
    <mergeCell ref="A3:J3"/>
    <mergeCell ref="A14:B14"/>
    <mergeCell ref="A6:B6"/>
    <mergeCell ref="A8:B8"/>
    <mergeCell ref="A11:B11"/>
  </mergeCells>
  <phoneticPr fontId="25"/>
  <pageMargins left="0.70866141732283472" right="0.70866141732283472" top="0.74803149606299213" bottom="0.74803149606299213" header="0.31496062992125984" footer="0.31496062992125984"/>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pageSetUpPr fitToPage="1"/>
  </sheetPr>
  <dimension ref="A1:Z12"/>
  <sheetViews>
    <sheetView zoomScaleNormal="100" zoomScaleSheetLayoutView="100" workbookViewId="0">
      <selection activeCell="B23" sqref="B23"/>
    </sheetView>
  </sheetViews>
  <sheetFormatPr defaultColWidth="9" defaultRowHeight="14.25"/>
  <cols>
    <col min="1" max="3" width="30.625" style="1194" customWidth="1"/>
    <col min="4" max="4" width="33.625" style="1194" customWidth="1"/>
    <col min="5" max="5" width="11.5" style="1194" customWidth="1"/>
    <col min="6" max="16384" width="9" style="1194"/>
  </cols>
  <sheetData>
    <row r="1" spans="1:26" s="1482" customFormat="1" ht="20.100000000000001" customHeight="1">
      <c r="A1" s="4569" t="str">
        <f>
HYPERLINK("#目次!A1","【目次に戻る】")</f>
        <v>
【目次に戻る】</v>
      </c>
      <c r="B1" s="4569"/>
      <c r="C1" s="4569"/>
      <c r="D1" s="3873"/>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3873"/>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273" customFormat="1" ht="26.1" customHeight="1">
      <c r="A3" s="5135" t="s">
        <v>
10303</v>
      </c>
      <c r="B3" s="5135"/>
      <c r="C3" s="5135"/>
      <c r="D3" s="5135"/>
    </row>
    <row r="4" spans="1:26" s="1193" customFormat="1" ht="15" customHeight="1"/>
    <row r="5" spans="1:26" s="1193" customFormat="1" ht="15" customHeight="1" thickBot="1">
      <c r="A5" s="1543" t="s">
        <v>
9285</v>
      </c>
      <c r="C5" s="1320" t="s">
        <v>
9031</v>
      </c>
    </row>
    <row r="6" spans="1:26" ht="18" customHeight="1" thickTop="1">
      <c r="A6" s="4433" t="s">
        <v>
3789</v>
      </c>
      <c r="B6" s="4436" t="s">
        <v>
3788</v>
      </c>
      <c r="C6" s="2272" t="s">
        <v>
10317</v>
      </c>
    </row>
    <row r="7" spans="1:26" s="2213" customFormat="1" ht="18" customHeight="1">
      <c r="A7" s="2271" t="s">
        <v>
5454</v>
      </c>
      <c r="B7" s="2270">
        <v>
146007</v>
      </c>
      <c r="C7" s="2269">
        <v>
64576</v>
      </c>
    </row>
    <row r="8" spans="1:26" s="2213" customFormat="1" ht="18" customHeight="1">
      <c r="A8" s="1333">
        <v>
30</v>
      </c>
      <c r="B8" s="1332">
        <v>
150391</v>
      </c>
      <c r="C8" s="1331">
        <v>
68204</v>
      </c>
    </row>
    <row r="9" spans="1:26" ht="18" customHeight="1">
      <c r="A9" s="1333" t="s">
        <v>
465</v>
      </c>
      <c r="B9" s="1332">
        <v>
151145</v>
      </c>
      <c r="C9" s="1331">
        <v>
70179</v>
      </c>
      <c r="F9" s="2268"/>
      <c r="G9" s="2268"/>
    </row>
    <row r="10" spans="1:26" s="2213" customFormat="1" ht="18" customHeight="1">
      <c r="A10" s="1333">
        <v>
2</v>
      </c>
      <c r="B10" s="1332">
        <v>
148608</v>
      </c>
      <c r="C10" s="1331">
        <v>
69651</v>
      </c>
      <c r="F10" s="2268"/>
      <c r="G10" s="2268"/>
    </row>
    <row r="11" spans="1:26" s="2209" customFormat="1" ht="18" customHeight="1">
      <c r="A11" s="1330">
        <v>
3</v>
      </c>
      <c r="B11" s="1329">
        <v>
149518</v>
      </c>
      <c r="C11" s="1327">
        <v>
70237</v>
      </c>
      <c r="F11" s="2267"/>
      <c r="G11" s="2267"/>
    </row>
    <row r="12" spans="1:26" s="1193" customFormat="1" ht="15" customHeight="1">
      <c r="A12" s="1193" t="s">
        <v>
3787</v>
      </c>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pageSetUpPr fitToPage="1"/>
  </sheetPr>
  <dimension ref="A1:F38"/>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3120"/>
      <c r="F1" s="3120"/>
    </row>
    <row r="2" spans="1:6" s="1482" customFormat="1" ht="20.100000000000001" customHeight="1">
      <c r="A2" s="4569" t="str">
        <f>
HYPERLINK("#業務所管課別目次!A1","【業務所管課別目次に戻る】")</f>
        <v>
【業務所管課別目次に戻る】</v>
      </c>
      <c r="B2" s="4569"/>
      <c r="C2" s="4569"/>
      <c r="D2" s="4569"/>
      <c r="E2" s="3120"/>
      <c r="F2" s="3120"/>
    </row>
    <row r="3" spans="1:6" ht="26.1" customHeight="1">
      <c r="A3" s="4574" t="s">
        <v>
6892</v>
      </c>
      <c r="B3" s="4574"/>
      <c r="C3" s="4574"/>
      <c r="D3" s="4574"/>
      <c r="E3" s="4574"/>
      <c r="F3" s="4574"/>
    </row>
    <row r="4" spans="1:6" s="82" customFormat="1" ht="15" customHeight="1">
      <c r="A4" s="104"/>
      <c r="B4" s="104"/>
      <c r="C4" s="104"/>
      <c r="D4" s="104"/>
      <c r="E4" s="104"/>
      <c r="F4" s="104"/>
    </row>
    <row r="5" spans="1:6" s="102" customFormat="1" ht="20.100000000000001" customHeight="1">
      <c r="A5" s="4600" t="s">
        <v>
6007</v>
      </c>
      <c r="B5" s="4600"/>
      <c r="C5" s="4600"/>
      <c r="D5" s="4600"/>
      <c r="E5" s="4600"/>
      <c r="F5" s="4600"/>
    </row>
    <row r="6" spans="1:6" s="82" customFormat="1" ht="15" customHeight="1" thickBot="1">
      <c r="A6" s="3130" t="s">
        <v>
4045</v>
      </c>
      <c r="B6" s="49"/>
      <c r="D6" s="49"/>
      <c r="F6" s="42" t="s">
        <v>
4131</v>
      </c>
    </row>
    <row r="7" spans="1:6" s="85" customFormat="1" ht="18" customHeight="1" thickTop="1">
      <c r="A7" s="4606" t="s">
        <v>
6008</v>
      </c>
      <c r="B7" s="4603" t="s">
        <v>
6009</v>
      </c>
      <c r="C7" s="4604"/>
      <c r="D7" s="4579" t="s">
        <v>
6010</v>
      </c>
      <c r="E7" s="4579"/>
      <c r="F7" s="4603"/>
    </row>
    <row r="8" spans="1:6" s="85" customFormat="1" ht="18" customHeight="1">
      <c r="A8" s="5227"/>
      <c r="B8" s="3128" t="s">
        <v>
6011</v>
      </c>
      <c r="C8" s="3128" t="s">
        <v>
839</v>
      </c>
      <c r="D8" s="3125" t="s">
        <v>
6012</v>
      </c>
      <c r="E8" s="3125" t="s">
        <v>
6013</v>
      </c>
      <c r="F8" s="3128" t="s">
        <v>
6014</v>
      </c>
    </row>
    <row r="9" spans="1:6" s="85" customFormat="1" ht="18" customHeight="1">
      <c r="A9" s="94" t="s">
        <v>
4103</v>
      </c>
      <c r="B9" s="97">
        <v>
6266</v>
      </c>
      <c r="C9" s="22">
        <v>
5994</v>
      </c>
      <c r="D9" s="22">
        <v>
11754</v>
      </c>
      <c r="E9" s="22">
        <v>
636</v>
      </c>
      <c r="F9" s="22">
        <v>
951</v>
      </c>
    </row>
    <row r="10" spans="1:6" s="85" customFormat="1" ht="18" customHeight="1">
      <c r="A10" s="94">
        <v>
30</v>
      </c>
      <c r="B10" s="97">
        <v>
5624</v>
      </c>
      <c r="C10" s="22">
        <v>
5719</v>
      </c>
      <c r="D10" s="22">
        <v>
10918</v>
      </c>
      <c r="E10" s="22">
        <v>
695</v>
      </c>
      <c r="F10" s="22">
        <v>
915</v>
      </c>
    </row>
    <row r="11" spans="1:6" s="85" customFormat="1" ht="18" customHeight="1">
      <c r="A11" s="94" t="s">
        <v>
465</v>
      </c>
      <c r="B11" s="97">
        <v>
5197</v>
      </c>
      <c r="C11" s="22">
        <v>
5437</v>
      </c>
      <c r="D11" s="22">
        <v>
11733</v>
      </c>
      <c r="E11" s="22">
        <v>
787</v>
      </c>
      <c r="F11" s="22">
        <v>
909</v>
      </c>
    </row>
    <row r="12" spans="1:6" s="85" customFormat="1" ht="18" customHeight="1">
      <c r="A12" s="94">
        <v>
2</v>
      </c>
      <c r="B12" s="97">
        <v>
229</v>
      </c>
      <c r="C12" s="22">
        <v>
1731</v>
      </c>
      <c r="D12" s="22">
        <v>
5816</v>
      </c>
      <c r="E12" s="22">
        <v>
548</v>
      </c>
      <c r="F12" s="22">
        <v>
639</v>
      </c>
    </row>
    <row r="13" spans="1:6" s="91" customFormat="1" ht="18" customHeight="1">
      <c r="A13" s="602">
        <v>
3</v>
      </c>
      <c r="B13" s="271">
        <f>
SUM(B14:B25)</f>
        <v>
473</v>
      </c>
      <c r="C13" s="271">
        <f t="shared" ref="C13" si="0">
SUM(C14:C25)</f>
        <v>
2039</v>
      </c>
      <c r="D13" s="271">
        <f>
SUM(D14:D25)</f>
        <v>
8322</v>
      </c>
      <c r="E13" s="271">
        <f>
SUM(E14:E25)</f>
        <v>
506</v>
      </c>
      <c r="F13" s="271">
        <f>
SUM(F14:F25)</f>
        <v>
686</v>
      </c>
    </row>
    <row r="14" spans="1:6" s="85" customFormat="1" ht="18" customHeight="1">
      <c r="A14" s="587" t="s">
        <v>
6015</v>
      </c>
      <c r="B14" s="97" t="s">
        <v>
9670</v>
      </c>
      <c r="C14" s="22">
        <v>
129</v>
      </c>
      <c r="D14" s="22">
        <v>
363</v>
      </c>
      <c r="E14" s="22">
        <v>
26</v>
      </c>
      <c r="F14" s="22">
        <v>
56</v>
      </c>
    </row>
    <row r="15" spans="1:6" s="85" customFormat="1" ht="18" customHeight="1">
      <c r="A15" s="94">
        <v>
5</v>
      </c>
      <c r="B15" s="97" t="s">
        <v>
9670</v>
      </c>
      <c r="C15" s="22">
        <v>
268</v>
      </c>
      <c r="D15" s="22">
        <v>
866</v>
      </c>
      <c r="E15" s="22">
        <v>
78</v>
      </c>
      <c r="F15" s="22">
        <v>
73</v>
      </c>
    </row>
    <row r="16" spans="1:6" s="85" customFormat="1" ht="18" customHeight="1">
      <c r="A16" s="94">
        <v>
6</v>
      </c>
      <c r="B16" s="97" t="s">
        <v>
9670</v>
      </c>
      <c r="C16" s="22">
        <v>
120</v>
      </c>
      <c r="D16" s="22">
        <v>
301</v>
      </c>
      <c r="E16" s="22">
        <v>
17</v>
      </c>
      <c r="F16" s="22">
        <v>
22</v>
      </c>
    </row>
    <row r="17" spans="1:6" s="85" customFormat="1" ht="18" customHeight="1">
      <c r="A17" s="94">
        <v>
7</v>
      </c>
      <c r="B17" s="97" t="s">
        <v>
9670</v>
      </c>
      <c r="C17" s="22">
        <v>
365</v>
      </c>
      <c r="D17" s="22">
        <v>
789</v>
      </c>
      <c r="E17" s="22">
        <v>
36</v>
      </c>
      <c r="F17" s="22">
        <v>
62</v>
      </c>
    </row>
    <row r="18" spans="1:6" s="85" customFormat="1" ht="18" customHeight="1">
      <c r="A18" s="94">
        <v>
8</v>
      </c>
      <c r="B18" s="97" t="s">
        <v>
9670</v>
      </c>
      <c r="C18" s="22">
        <v>
215</v>
      </c>
      <c r="D18" s="22">
        <v>
789</v>
      </c>
      <c r="E18" s="22">
        <v>
31</v>
      </c>
      <c r="F18" s="22">
        <v>
55</v>
      </c>
    </row>
    <row r="19" spans="1:6" s="85" customFormat="1" ht="18" customHeight="1">
      <c r="A19" s="94">
        <v>
9</v>
      </c>
      <c r="B19" s="97" t="s">
        <v>
9670</v>
      </c>
      <c r="C19" s="22">
        <v>
152</v>
      </c>
      <c r="D19" s="22">
        <v>
629</v>
      </c>
      <c r="E19" s="22">
        <v>
24</v>
      </c>
      <c r="F19" s="22">
        <v>
45</v>
      </c>
    </row>
    <row r="20" spans="1:6" s="85" customFormat="1" ht="18" customHeight="1">
      <c r="A20" s="94">
        <v>
10</v>
      </c>
      <c r="B20" s="97">
        <v>
59</v>
      </c>
      <c r="C20" s="22">
        <v>
108</v>
      </c>
      <c r="D20" s="22">
        <v>
466</v>
      </c>
      <c r="E20" s="22">
        <v>
19</v>
      </c>
      <c r="F20" s="22">
        <v>
52</v>
      </c>
    </row>
    <row r="21" spans="1:6" s="85" customFormat="1" ht="18" customHeight="1">
      <c r="A21" s="94">
        <v>
11</v>
      </c>
      <c r="B21" s="97">
        <v>
96</v>
      </c>
      <c r="C21" s="22">
        <v>
128</v>
      </c>
      <c r="D21" s="22">
        <v>
697</v>
      </c>
      <c r="E21" s="22">
        <v>
55</v>
      </c>
      <c r="F21" s="22">
        <v>
66</v>
      </c>
    </row>
    <row r="22" spans="1:6" s="85" customFormat="1" ht="18" customHeight="1">
      <c r="A22" s="94">
        <v>
12</v>
      </c>
      <c r="B22" s="97">
        <v>
105</v>
      </c>
      <c r="C22" s="22">
        <v>
181</v>
      </c>
      <c r="D22" s="22">
        <v>
944</v>
      </c>
      <c r="E22" s="22">
        <v>
91</v>
      </c>
      <c r="F22" s="22">
        <v>
64</v>
      </c>
    </row>
    <row r="23" spans="1:6" s="85" customFormat="1" ht="18" customHeight="1">
      <c r="A23" s="94">
        <v>
1</v>
      </c>
      <c r="B23" s="97">
        <v>
122</v>
      </c>
      <c r="C23" s="22">
        <v>
189</v>
      </c>
      <c r="D23" s="22">
        <v>
831</v>
      </c>
      <c r="E23" s="22">
        <v>
86</v>
      </c>
      <c r="F23" s="22">
        <v>
63</v>
      </c>
    </row>
    <row r="24" spans="1:6" s="85" customFormat="1" ht="18" customHeight="1">
      <c r="A24" s="94">
        <v>
2</v>
      </c>
      <c r="B24" s="97">
        <v>
53</v>
      </c>
      <c r="C24" s="22">
        <v>
96</v>
      </c>
      <c r="D24" s="22">
        <v>
899</v>
      </c>
      <c r="E24" s="22">
        <v>
27</v>
      </c>
      <c r="F24" s="22">
        <v>
67</v>
      </c>
    </row>
    <row r="25" spans="1:6" s="85" customFormat="1" ht="18" customHeight="1">
      <c r="A25" s="3184">
        <v>
3</v>
      </c>
      <c r="B25" s="109">
        <v>
38</v>
      </c>
      <c r="C25" s="2539">
        <v>
88</v>
      </c>
      <c r="D25" s="2539">
        <v>
748</v>
      </c>
      <c r="E25" s="2539">
        <v>
16</v>
      </c>
      <c r="F25" s="2539">
        <v>
61</v>
      </c>
    </row>
    <row r="26" spans="1:6" s="105" customFormat="1" ht="15" customHeight="1">
      <c r="A26" s="4275" t="s">
        <v>
9811</v>
      </c>
      <c r="B26" s="106"/>
      <c r="C26" s="106"/>
    </row>
    <row r="27" spans="1:6" s="105" customFormat="1" ht="15" customHeight="1">
      <c r="A27" s="3136" t="s">
        <v>
4532</v>
      </c>
      <c r="B27" s="106"/>
      <c r="C27" s="106"/>
    </row>
    <row r="28" spans="1:6" s="82" customFormat="1" ht="15" customHeight="1">
      <c r="A28" s="104"/>
      <c r="B28" s="104"/>
      <c r="C28" s="104"/>
      <c r="D28" s="104"/>
      <c r="E28" s="104"/>
      <c r="F28" s="104"/>
    </row>
    <row r="29" spans="1:6" s="102" customFormat="1" ht="20.100000000000001" customHeight="1">
      <c r="A29" s="4600" t="s">
        <v>
6016</v>
      </c>
      <c r="B29" s="4600"/>
      <c r="C29" s="4600"/>
      <c r="D29" s="4600"/>
      <c r="E29" s="4600"/>
      <c r="F29" s="4600"/>
    </row>
    <row r="30" spans="1:6" s="82" customFormat="1" ht="15" customHeight="1" thickBot="1">
      <c r="A30" s="3130" t="s">
        <v>
4045</v>
      </c>
      <c r="B30" s="49"/>
      <c r="C30" s="42" t="s">
        <v>
4131</v>
      </c>
    </row>
    <row r="31" spans="1:6" s="85" customFormat="1" ht="30" customHeight="1" thickTop="1">
      <c r="A31" s="3132" t="s">
        <v>
2305</v>
      </c>
      <c r="B31" s="4144" t="s">
        <v>
9716</v>
      </c>
      <c r="C31" s="4144" t="s">
        <v>
9717</v>
      </c>
    </row>
    <row r="32" spans="1:6" s="85" customFormat="1" ht="18" customHeight="1">
      <c r="A32" s="94" t="s">
        <v>
4103</v>
      </c>
      <c r="B32" s="97">
        <v>
1378</v>
      </c>
      <c r="C32" s="22">
        <v>
1461</v>
      </c>
    </row>
    <row r="33" spans="1:3" s="85" customFormat="1" ht="18" customHeight="1">
      <c r="A33" s="94">
        <v>
30</v>
      </c>
      <c r="B33" s="97">
        <v>
1345</v>
      </c>
      <c r="C33" s="22">
        <v>
1475</v>
      </c>
    </row>
    <row r="34" spans="1:3" s="85" customFormat="1" ht="18" customHeight="1">
      <c r="A34" s="94" t="s">
        <v>
465</v>
      </c>
      <c r="B34" s="97">
        <v>
1402</v>
      </c>
      <c r="C34" s="22">
        <v>
1439</v>
      </c>
    </row>
    <row r="35" spans="1:3" s="85" customFormat="1" ht="18" customHeight="1">
      <c r="A35" s="94">
        <v>
2</v>
      </c>
      <c r="B35" s="97">
        <v>
913</v>
      </c>
      <c r="C35" s="22">
        <v>
981</v>
      </c>
    </row>
    <row r="36" spans="1:3" s="91" customFormat="1" ht="18" customHeight="1">
      <c r="A36" s="3201">
        <v>
3</v>
      </c>
      <c r="B36" s="2484">
        <v>
1234</v>
      </c>
      <c r="C36" s="2484">
        <v>
1161</v>
      </c>
    </row>
    <row r="37" spans="1:3" s="105" customFormat="1" ht="15" customHeight="1">
      <c r="A37" s="3136" t="s">
        <v>
6017</v>
      </c>
      <c r="B37" s="106"/>
      <c r="C37" s="106"/>
    </row>
    <row r="38" spans="1:3" s="105" customFormat="1" ht="15" customHeight="1">
      <c r="A38" s="3136" t="s">
        <v>
6018</v>
      </c>
      <c r="B38" s="106"/>
      <c r="C38" s="106"/>
    </row>
  </sheetData>
  <mergeCells count="8">
    <mergeCell ref="A29:F29"/>
    <mergeCell ref="A1:D1"/>
    <mergeCell ref="A2:D2"/>
    <mergeCell ref="A3:F3"/>
    <mergeCell ref="A5:F5"/>
    <mergeCell ref="A7:A8"/>
    <mergeCell ref="B7:C7"/>
    <mergeCell ref="D7:F7"/>
  </mergeCells>
  <phoneticPr fontId="25"/>
  <pageMargins left="0.70866141732283472" right="0.70866141732283472" top="0.74803149606299213" bottom="0.74803149606299213" header="0.31496062992125984" footer="0.31496062992125984"/>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pageSetUpPr fitToPage="1"/>
  </sheetPr>
  <dimension ref="A1:I21"/>
  <sheetViews>
    <sheetView zoomScaleNormal="100" zoomScaleSheetLayoutView="100" workbookViewId="0">
      <selection activeCell="B23" sqref="B23"/>
    </sheetView>
  </sheetViews>
  <sheetFormatPr defaultColWidth="9" defaultRowHeight="13.5"/>
  <cols>
    <col min="1" max="1" width="30.625" style="79" customWidth="1"/>
    <col min="2" max="6" width="18.625" style="78" customWidth="1"/>
    <col min="7" max="16384" width="9" style="78"/>
  </cols>
  <sheetData>
    <row r="1" spans="1:9" s="1482" customFormat="1" ht="20.100000000000001" customHeight="1">
      <c r="A1" s="4569" t="str">
        <f>
HYPERLINK("#目次!A1","【目次に戻る】")</f>
        <v>
【目次に戻る】</v>
      </c>
      <c r="B1" s="4569"/>
      <c r="C1" s="4569"/>
      <c r="D1" s="4569"/>
      <c r="E1" s="3331"/>
      <c r="F1" s="3331"/>
    </row>
    <row r="2" spans="1:9" s="1482" customFormat="1" ht="20.100000000000001" customHeight="1">
      <c r="A2" s="4569" t="str">
        <f>
HYPERLINK("#業務所管課別目次!A1","【業務所管課別目次に戻る】")</f>
        <v>
【業務所管課別目次に戻る】</v>
      </c>
      <c r="B2" s="4569"/>
      <c r="C2" s="4569"/>
      <c r="D2" s="4569"/>
      <c r="E2" s="3331"/>
      <c r="F2" s="3331"/>
    </row>
    <row r="3" spans="1:9" ht="26.1" customHeight="1">
      <c r="A3" s="4574" t="s">
        <v>
10440</v>
      </c>
      <c r="B3" s="4574"/>
      <c r="C3" s="4574"/>
      <c r="D3" s="4574"/>
      <c r="E3" s="4574"/>
      <c r="F3" s="4574"/>
    </row>
    <row r="4" spans="1:9" s="82" customFormat="1" ht="15" customHeight="1">
      <c r="A4" s="104"/>
      <c r="B4" s="104"/>
      <c r="C4" s="104"/>
      <c r="D4" s="104"/>
      <c r="E4" s="104"/>
      <c r="F4" s="104"/>
    </row>
    <row r="5" spans="1:9" s="102" customFormat="1" ht="20.100000000000001" customHeight="1">
      <c r="A5" s="4600" t="s">
        <v>
6873</v>
      </c>
      <c r="B5" s="4600"/>
      <c r="C5" s="4600"/>
      <c r="D5" s="4600"/>
      <c r="E5" s="4600"/>
      <c r="F5" s="4600"/>
      <c r="G5" s="2457"/>
      <c r="H5" s="2457"/>
      <c r="I5" s="2457"/>
    </row>
    <row r="6" spans="1:9" s="82" customFormat="1" ht="15" customHeight="1" thickBot="1">
      <c r="A6" s="3340" t="s">
        <v>
4045</v>
      </c>
      <c r="B6" s="49"/>
      <c r="D6" s="49"/>
      <c r="E6" s="49"/>
      <c r="F6" s="42" t="s">
        <v>
4131</v>
      </c>
    </row>
    <row r="7" spans="1:9" s="85" customFormat="1" ht="18" customHeight="1" thickTop="1">
      <c r="A7" s="2911"/>
      <c r="B7" s="3332" t="s">
        <v>
716</v>
      </c>
      <c r="C7" s="3332" t="s">
        <v>
715</v>
      </c>
      <c r="D7" s="3332" t="s">
        <v>
2819</v>
      </c>
      <c r="E7" s="3332" t="s">
        <v>
3054</v>
      </c>
      <c r="F7" s="3344" t="s">
        <v>
4477</v>
      </c>
    </row>
    <row r="8" spans="1:9" s="85" customFormat="1" ht="24.95" customHeight="1">
      <c r="A8" s="2922" t="s">
        <v>
5474</v>
      </c>
      <c r="B8" s="97">
        <v>
1767</v>
      </c>
      <c r="C8" s="22">
        <v>
1832</v>
      </c>
      <c r="D8" s="22">
        <v>
1784</v>
      </c>
      <c r="E8" s="22">
        <v>
1821</v>
      </c>
      <c r="F8" s="271">
        <v>
1823</v>
      </c>
    </row>
    <row r="9" spans="1:9" s="85" customFormat="1" ht="18" customHeight="1">
      <c r="A9" s="2555" t="s">
        <v>
5475</v>
      </c>
      <c r="B9" s="2540">
        <v>
315</v>
      </c>
      <c r="C9" s="2539">
        <v>
310</v>
      </c>
      <c r="D9" s="2539">
        <v>
320</v>
      </c>
      <c r="E9" s="2539">
        <v>
568</v>
      </c>
      <c r="F9" s="2484">
        <v>
390</v>
      </c>
    </row>
    <row r="10" spans="1:9" s="82" customFormat="1" ht="15" customHeight="1">
      <c r="A10" s="104"/>
      <c r="B10" s="104"/>
      <c r="C10" s="104"/>
      <c r="D10" s="104"/>
      <c r="E10" s="104"/>
      <c r="F10" s="104"/>
    </row>
    <row r="11" spans="1:9" s="102" customFormat="1" ht="20.100000000000001" customHeight="1">
      <c r="A11" s="4600" t="s">
        <v>
6874</v>
      </c>
      <c r="B11" s="4600"/>
      <c r="C11" s="4600"/>
      <c r="D11" s="4600"/>
      <c r="E11" s="4600"/>
      <c r="F11" s="4600"/>
      <c r="G11" s="2457"/>
      <c r="H11" s="2457"/>
      <c r="I11" s="2457"/>
    </row>
    <row r="12" spans="1:9" s="83" customFormat="1" ht="15" customHeight="1" thickBot="1">
      <c r="A12" s="1529" t="s">
        <v>
4045</v>
      </c>
      <c r="B12" s="1529"/>
      <c r="C12" s="1529"/>
      <c r="E12" s="2940" t="s">
        <v>
5493</v>
      </c>
    </row>
    <row r="13" spans="1:9" s="24" customFormat="1" ht="18" customHeight="1" thickTop="1">
      <c r="A13" s="1507" t="s">
        <v>
471</v>
      </c>
      <c r="B13" s="1539" t="s">
        <v>
3824</v>
      </c>
      <c r="C13" s="1507" t="s">
        <v>
3823</v>
      </c>
      <c r="D13" s="1506" t="s">
        <v>
3822</v>
      </c>
      <c r="E13" s="1506" t="s">
        <v>
3821</v>
      </c>
    </row>
    <row r="14" spans="1:9" s="24" customFormat="1" ht="18" customHeight="1">
      <c r="A14" s="18" t="s">
        <v>
5454</v>
      </c>
      <c r="B14" s="21">
        <v>
2082</v>
      </c>
      <c r="C14" s="2288">
        <v>
200</v>
      </c>
      <c r="D14" s="2009">
        <v>
697</v>
      </c>
      <c r="E14" s="2288">
        <v>
1185</v>
      </c>
    </row>
    <row r="15" spans="1:9" s="24" customFormat="1" ht="18" customHeight="1">
      <c r="A15" s="18">
        <v>
30</v>
      </c>
      <c r="B15" s="21">
        <v>
2142</v>
      </c>
      <c r="C15" s="19">
        <v>
172</v>
      </c>
      <c r="D15" s="2009">
        <v>
725</v>
      </c>
      <c r="E15" s="23">
        <v>
1245</v>
      </c>
    </row>
    <row r="16" spans="1:9" s="24" customFormat="1" ht="18" customHeight="1">
      <c r="A16" s="18" t="s">
        <v>
465</v>
      </c>
      <c r="B16" s="21">
        <v>
2104</v>
      </c>
      <c r="C16" s="19">
        <v>
185</v>
      </c>
      <c r="D16" s="2009">
        <v>
683</v>
      </c>
      <c r="E16" s="23">
        <v>
1236</v>
      </c>
    </row>
    <row r="17" spans="1:5" s="363" customFormat="1" ht="18" customHeight="1">
      <c r="A17" s="18">
        <v>
2</v>
      </c>
      <c r="B17" s="572">
        <v>
2389</v>
      </c>
      <c r="C17" s="23">
        <v>
233</v>
      </c>
      <c r="D17" s="1464">
        <v>
841</v>
      </c>
      <c r="E17" s="1464">
        <v>
1315</v>
      </c>
    </row>
    <row r="18" spans="1:5" s="355" customFormat="1" ht="18" customHeight="1">
      <c r="A18" s="251">
        <v>
3</v>
      </c>
      <c r="B18" s="1465">
        <v>
2213</v>
      </c>
      <c r="C18" s="1466">
        <v>
199</v>
      </c>
      <c r="D18" s="1466">
        <v>
810</v>
      </c>
      <c r="E18" s="1466">
        <v>
1204</v>
      </c>
    </row>
    <row r="19" spans="1:5" s="83" customFormat="1" ht="15" customHeight="1">
      <c r="A19" s="1537" t="s">
        <v>
3820</v>
      </c>
      <c r="B19" s="2287"/>
      <c r="C19" s="2287"/>
      <c r="D19" s="2282"/>
    </row>
    <row r="20" spans="1:5" s="83" customFormat="1" ht="15" customHeight="1">
      <c r="A20" s="49" t="s">
        <v>
3819</v>
      </c>
      <c r="B20" s="2282"/>
      <c r="C20" s="2282"/>
      <c r="D20" s="2282"/>
    </row>
    <row r="21" spans="1:5" s="24" customFormat="1" ht="14.25">
      <c r="A21" s="49" t="s">
        <v>
3818</v>
      </c>
    </row>
  </sheetData>
  <mergeCells count="5">
    <mergeCell ref="A1:D1"/>
    <mergeCell ref="A2:D2"/>
    <mergeCell ref="A3:F3"/>
    <mergeCell ref="A5:F5"/>
    <mergeCell ref="A11:F11"/>
  </mergeCells>
  <phoneticPr fontId="25"/>
  <pageMargins left="0.70866141732283472" right="0.70866141732283472" top="0.74803149606299213" bottom="0.74803149606299213" header="0.31496062992125984" footer="0.31496062992125984"/>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pageSetUpPr fitToPage="1"/>
  </sheetPr>
  <dimension ref="A1:G41"/>
  <sheetViews>
    <sheetView zoomScaleNormal="100" zoomScaleSheetLayoutView="100" workbookViewId="0">
      <selection activeCell="A23" sqref="A23:B23"/>
    </sheetView>
  </sheetViews>
  <sheetFormatPr defaultColWidth="9" defaultRowHeight="13.5"/>
  <cols>
    <col min="1" max="1" width="3.625" style="79" customWidth="1"/>
    <col min="2" max="2" width="25.625" style="79" customWidth="1"/>
    <col min="3" max="7" width="18.625" style="78" customWidth="1"/>
    <col min="8" max="16384" width="9" style="78"/>
  </cols>
  <sheetData>
    <row r="1" spans="1:7" s="1482" customFormat="1" ht="20.100000000000001" customHeight="1">
      <c r="A1" s="4569" t="str">
        <f>
HYPERLINK("#目次!A1","【目次に戻る】")</f>
        <v>
【目次に戻る】</v>
      </c>
      <c r="B1" s="4569"/>
      <c r="C1" s="4569"/>
      <c r="D1" s="4569"/>
      <c r="E1" s="4569"/>
      <c r="F1" s="2662"/>
      <c r="G1" s="2662"/>
    </row>
    <row r="2" spans="1:7" s="1482" customFormat="1" ht="20.100000000000001" customHeight="1">
      <c r="A2" s="4569" t="str">
        <f>
HYPERLINK("#業務所管課別目次!A1","【業務所管課別目次に戻る】")</f>
        <v>
【業務所管課別目次に戻る】</v>
      </c>
      <c r="B2" s="4569"/>
      <c r="C2" s="4569"/>
      <c r="D2" s="4569"/>
      <c r="E2" s="4569"/>
      <c r="F2" s="2662"/>
      <c r="G2" s="2662"/>
    </row>
    <row r="3" spans="1:7" ht="26.1" customHeight="1">
      <c r="A3" s="4574" t="s">
        <v>
9408</v>
      </c>
      <c r="B3" s="4574"/>
      <c r="C3" s="4574"/>
      <c r="D3" s="4574"/>
      <c r="E3" s="4574"/>
      <c r="F3" s="4574"/>
      <c r="G3" s="4574"/>
    </row>
    <row r="4" spans="1:7" s="82" customFormat="1" ht="15" customHeight="1">
      <c r="A4" s="104"/>
      <c r="B4" s="104"/>
      <c r="C4" s="104"/>
      <c r="D4" s="104"/>
      <c r="E4" s="104"/>
      <c r="F4" s="104"/>
      <c r="G4" s="104"/>
    </row>
    <row r="5" spans="1:7" s="82" customFormat="1" ht="15" customHeight="1" thickBot="1">
      <c r="A5" s="2677" t="s">
        <v>
9311</v>
      </c>
      <c r="B5" s="4432"/>
      <c r="C5" s="49"/>
      <c r="E5" s="49"/>
      <c r="F5" s="49"/>
      <c r="G5" s="42" t="s">
        <v>
4131</v>
      </c>
    </row>
    <row r="6" spans="1:7" s="85" customFormat="1" ht="18" customHeight="1" thickTop="1">
      <c r="A6" s="5827" t="s">
        <v>
10276</v>
      </c>
      <c r="B6" s="5828"/>
      <c r="C6" s="2660" t="s">
        <v>
716</v>
      </c>
      <c r="D6" s="2660" t="s">
        <v>
715</v>
      </c>
      <c r="E6" s="2660" t="s">
        <v>
2819</v>
      </c>
      <c r="F6" s="2660" t="s">
        <v>
3054</v>
      </c>
      <c r="G6" s="2682" t="s">
        <v>
4477</v>
      </c>
    </row>
    <row r="7" spans="1:7" s="85" customFormat="1" ht="18" customHeight="1">
      <c r="A7" s="5825" t="s">
        <v>
10307</v>
      </c>
      <c r="B7" s="5826"/>
      <c r="C7" s="2913"/>
      <c r="D7" s="2914"/>
      <c r="E7" s="2914"/>
      <c r="F7" s="2914"/>
      <c r="G7" s="2915"/>
    </row>
    <row r="8" spans="1:7" s="85" customFormat="1" ht="18" customHeight="1">
      <c r="A8" s="5823" t="s">
        <v>
5468</v>
      </c>
      <c r="B8" s="5824"/>
      <c r="C8" s="4429"/>
      <c r="D8" s="4431"/>
      <c r="E8" s="4431"/>
      <c r="F8" s="4431"/>
      <c r="G8" s="4457"/>
    </row>
    <row r="9" spans="1:7" s="85" customFormat="1" ht="18" customHeight="1">
      <c r="B9" s="1679" t="s">
        <v>
10318</v>
      </c>
      <c r="C9" s="97">
        <v>
2328</v>
      </c>
      <c r="D9" s="22">
        <v>
1978</v>
      </c>
      <c r="E9" s="22">
        <v>
1156</v>
      </c>
      <c r="F9" s="22">
        <v>
888</v>
      </c>
      <c r="G9" s="271">
        <v>
908</v>
      </c>
    </row>
    <row r="10" spans="1:7" s="85" customFormat="1" ht="18" customHeight="1">
      <c r="B10" s="1679" t="s">
        <v>
10319</v>
      </c>
      <c r="C10" s="97" t="s">
        <v>
10320</v>
      </c>
      <c r="D10" s="22" t="s">
        <v>
10320</v>
      </c>
      <c r="E10" s="22">
        <v>
7347</v>
      </c>
      <c r="F10" s="22">
        <v>
2577</v>
      </c>
      <c r="G10" s="271">
        <v>
7427</v>
      </c>
    </row>
    <row r="11" spans="1:7" s="85" customFormat="1" ht="18" customHeight="1">
      <c r="A11" s="5821" t="s">
        <v>
5466</v>
      </c>
      <c r="B11" s="5822"/>
      <c r="C11" s="2916">
        <v>
1.3</v>
      </c>
      <c r="D11" s="2436">
        <v>
1.2</v>
      </c>
      <c r="E11" s="2436">
        <v>
5.3</v>
      </c>
      <c r="F11" s="2436">
        <v>
10.199999999999999</v>
      </c>
      <c r="G11" s="2857">
        <v>
10.1</v>
      </c>
    </row>
    <row r="12" spans="1:7" s="2433" customFormat="1" ht="18" customHeight="1">
      <c r="A12" s="5825" t="s">
        <v>
5467</v>
      </c>
      <c r="B12" s="5826"/>
      <c r="C12" s="2913"/>
      <c r="D12" s="2914"/>
      <c r="E12" s="2914"/>
      <c r="F12" s="2914"/>
      <c r="G12" s="2915"/>
    </row>
    <row r="13" spans="1:7" s="85" customFormat="1" ht="18" customHeight="1">
      <c r="A13" s="5823" t="s">
        <v>
5468</v>
      </c>
      <c r="B13" s="5824"/>
      <c r="C13" s="97">
        <v>
931</v>
      </c>
      <c r="D13" s="22">
        <v>
954</v>
      </c>
      <c r="E13" s="22">
        <v>
903</v>
      </c>
      <c r="F13" s="22">
        <v>
750</v>
      </c>
      <c r="G13" s="271">
        <v>
747</v>
      </c>
    </row>
    <row r="14" spans="1:7" s="85" customFormat="1" ht="18" customHeight="1">
      <c r="A14" s="5821" t="s">
        <v>
5466</v>
      </c>
      <c r="B14" s="5822"/>
      <c r="C14" s="2916">
        <v>
21.4</v>
      </c>
      <c r="D14" s="2436">
        <v>
22.6</v>
      </c>
      <c r="E14" s="2436">
        <v>
22.1</v>
      </c>
      <c r="F14" s="2436">
        <v>
20.100000000000001</v>
      </c>
      <c r="G14" s="2857">
        <v>
19</v>
      </c>
    </row>
    <row r="15" spans="1:7" s="2433" customFormat="1" ht="18" customHeight="1">
      <c r="A15" s="5825" t="s">
        <v>
5469</v>
      </c>
      <c r="B15" s="5826"/>
      <c r="C15" s="2913"/>
      <c r="D15" s="2914"/>
      <c r="E15" s="2914"/>
      <c r="F15" s="2914"/>
      <c r="G15" s="2915"/>
    </row>
    <row r="16" spans="1:7" s="85" customFormat="1" ht="18" customHeight="1">
      <c r="A16" s="5823" t="s">
        <v>
5468</v>
      </c>
      <c r="B16" s="5824"/>
      <c r="C16" s="97">
        <v>
71694</v>
      </c>
      <c r="D16" s="22">
        <v>
71538</v>
      </c>
      <c r="E16" s="22">
        <v>
69543</v>
      </c>
      <c r="F16" s="22">
        <v>
64081</v>
      </c>
      <c r="G16" s="271">
        <v>
62605</v>
      </c>
    </row>
    <row r="17" spans="1:7" s="85" customFormat="1" ht="18" customHeight="1">
      <c r="A17" s="5821" t="s">
        <v>
5466</v>
      </c>
      <c r="B17" s="5822"/>
      <c r="C17" s="2917">
        <v>
40.5</v>
      </c>
      <c r="D17" s="2699">
        <v>
40</v>
      </c>
      <c r="E17" s="2699">
        <v>
38.5</v>
      </c>
      <c r="F17" s="2699">
        <v>
35.4</v>
      </c>
      <c r="G17" s="2538">
        <v>
41.1</v>
      </c>
    </row>
    <row r="18" spans="1:7" s="2433" customFormat="1" ht="18" customHeight="1">
      <c r="A18" s="5825" t="s">
        <v>
5470</v>
      </c>
      <c r="B18" s="5826"/>
      <c r="C18" s="2913"/>
      <c r="D18" s="2914"/>
      <c r="E18" s="2914"/>
      <c r="F18" s="2914"/>
      <c r="G18" s="2915"/>
    </row>
    <row r="19" spans="1:7" s="85" customFormat="1" ht="18" customHeight="1">
      <c r="A19" s="5823" t="s">
        <v>
5468</v>
      </c>
      <c r="B19" s="5824"/>
      <c r="C19" s="97">
        <v>
36322</v>
      </c>
      <c r="D19" s="22">
        <v>
35590</v>
      </c>
      <c r="E19" s="22">
        <v>
35391</v>
      </c>
      <c r="F19" s="22">
        <v>
33393</v>
      </c>
      <c r="G19" s="271">
        <v>
33577</v>
      </c>
    </row>
    <row r="20" spans="1:7" s="85" customFormat="1" ht="18" customHeight="1">
      <c r="A20" s="5821" t="s">
        <v>
5466</v>
      </c>
      <c r="B20" s="5822"/>
      <c r="C20" s="2917">
        <v>
21.6</v>
      </c>
      <c r="D20" s="2699">
        <v>
20.9</v>
      </c>
      <c r="E20" s="2699">
        <v>
20.6</v>
      </c>
      <c r="F20" s="2699">
        <v>
19.399999999999999</v>
      </c>
      <c r="G20" s="2538">
        <v>
21.9</v>
      </c>
    </row>
    <row r="21" spans="1:7" s="2433" customFormat="1" ht="18" customHeight="1">
      <c r="A21" s="5825" t="s">
        <v>
5471</v>
      </c>
      <c r="B21" s="5826"/>
      <c r="C21" s="2913"/>
      <c r="D21" s="2914"/>
      <c r="E21" s="2914"/>
      <c r="F21" s="2914"/>
      <c r="G21" s="2915"/>
    </row>
    <row r="22" spans="1:7" s="85" customFormat="1" ht="18" customHeight="1">
      <c r="A22" s="5823" t="s">
        <v>
5468</v>
      </c>
      <c r="B22" s="5824"/>
      <c r="C22" s="97">
        <v>
14366</v>
      </c>
      <c r="D22" s="22">
        <v>
19170</v>
      </c>
      <c r="E22" s="22">
        <v>
19589</v>
      </c>
      <c r="F22" s="22">
        <v>
10771</v>
      </c>
      <c r="G22" s="271">
        <v>
18361</v>
      </c>
    </row>
    <row r="23" spans="1:7" s="85" customFormat="1" ht="18" customHeight="1">
      <c r="A23" s="5821" t="s">
        <v>
5466</v>
      </c>
      <c r="B23" s="5822"/>
      <c r="C23" s="2917">
        <v>
11.2</v>
      </c>
      <c r="D23" s="2699">
        <v>
14.8</v>
      </c>
      <c r="E23" s="2699">
        <v>
15.1</v>
      </c>
      <c r="F23" s="2699">
        <v>
18.5</v>
      </c>
      <c r="G23" s="2538">
        <v>
20.7</v>
      </c>
    </row>
    <row r="24" spans="1:7" s="2433" customFormat="1" ht="18" customHeight="1">
      <c r="A24" s="5825" t="s">
        <v>
5472</v>
      </c>
      <c r="B24" s="5826"/>
      <c r="C24" s="2913"/>
      <c r="D24" s="2914"/>
      <c r="E24" s="2914"/>
      <c r="F24" s="2914"/>
      <c r="G24" s="2915"/>
    </row>
    <row r="25" spans="1:7" s="2433" customFormat="1" ht="18" customHeight="1">
      <c r="A25" s="5823" t="s">
        <v>
5468</v>
      </c>
      <c r="B25" s="5824"/>
      <c r="C25" s="97">
        <v>
9031</v>
      </c>
      <c r="D25" s="22">
        <v>
10594</v>
      </c>
      <c r="E25" s="22">
        <v>
10604</v>
      </c>
      <c r="F25" s="22">
        <v>
4918</v>
      </c>
      <c r="G25" s="271">
        <v>
8254</v>
      </c>
    </row>
    <row r="26" spans="1:7" s="2433" customFormat="1" ht="18" customHeight="1">
      <c r="A26" s="5821" t="s">
        <v>
5466</v>
      </c>
      <c r="B26" s="5822"/>
      <c r="C26" s="2917">
        <v>
16.2</v>
      </c>
      <c r="D26" s="2699">
        <v>
11.4</v>
      </c>
      <c r="E26" s="2699">
        <v>
11.4</v>
      </c>
      <c r="F26" s="2699">
        <v>
13.8</v>
      </c>
      <c r="G26" s="2538">
        <v>
15.5</v>
      </c>
    </row>
    <row r="27" spans="1:7" s="2433" customFormat="1" ht="18" customHeight="1">
      <c r="A27" s="2912" t="s">
        <v>
5473</v>
      </c>
      <c r="B27" s="4456"/>
      <c r="C27" s="2913"/>
      <c r="D27" s="2914"/>
      <c r="E27" s="2914"/>
      <c r="F27" s="2914"/>
      <c r="G27" s="2915"/>
    </row>
    <row r="28" spans="1:7" s="2433" customFormat="1" ht="18" customHeight="1">
      <c r="A28" s="5823" t="s">
        <v>
5468</v>
      </c>
      <c r="B28" s="5824"/>
      <c r="C28" s="97">
        <v>
7641</v>
      </c>
      <c r="D28" s="22">
        <v>
6932</v>
      </c>
      <c r="E28" s="22">
        <v>
7037</v>
      </c>
      <c r="F28" s="22">
        <v>
6253</v>
      </c>
      <c r="G28" s="271">
        <v>
6188</v>
      </c>
    </row>
    <row r="29" spans="1:7" s="2433" customFormat="1" ht="18" customHeight="1">
      <c r="A29" s="5821" t="s">
        <v>
5466</v>
      </c>
      <c r="B29" s="5822"/>
      <c r="C29" s="2917">
        <v>
18.899999999999999</v>
      </c>
      <c r="D29" s="2699">
        <v>
17.3</v>
      </c>
      <c r="E29" s="2699">
        <v>
17.8</v>
      </c>
      <c r="F29" s="2699">
        <v>
15.8</v>
      </c>
      <c r="G29" s="2538">
        <v>
15.5</v>
      </c>
    </row>
    <row r="30" spans="1:7" s="105" customFormat="1" ht="15" customHeight="1">
      <c r="A30" s="4385" t="s">
        <v>
10169</v>
      </c>
      <c r="B30" s="4432"/>
      <c r="C30" s="106"/>
      <c r="D30" s="106"/>
    </row>
    <row r="31" spans="1:7" s="105" customFormat="1" ht="15" customHeight="1">
      <c r="A31" s="2677" t="s">
        <v>
10281</v>
      </c>
      <c r="B31" s="4432"/>
      <c r="C31" s="106"/>
      <c r="D31" s="106"/>
    </row>
    <row r="32" spans="1:7" s="105" customFormat="1" ht="15" customHeight="1">
      <c r="A32" s="4385" t="s">
        <v>
10282</v>
      </c>
      <c r="B32" s="4432"/>
      <c r="C32" s="106"/>
      <c r="D32" s="106"/>
    </row>
    <row r="33" spans="1:4" s="105" customFormat="1" ht="15" customHeight="1">
      <c r="A33" s="2677" t="s">
        <v>
10283</v>
      </c>
      <c r="B33" s="4432"/>
      <c r="C33" s="106"/>
      <c r="D33" s="106"/>
    </row>
    <row r="34" spans="1:4" s="105" customFormat="1" ht="15" customHeight="1">
      <c r="A34" s="2677" t="s">
        <v>
10284</v>
      </c>
      <c r="B34" s="4432"/>
      <c r="C34" s="106"/>
      <c r="D34" s="106"/>
    </row>
    <row r="35" spans="1:4" s="105" customFormat="1" ht="15" customHeight="1">
      <c r="A35" s="2677" t="s">
        <v>
10285</v>
      </c>
      <c r="B35" s="4432"/>
      <c r="C35" s="106"/>
      <c r="D35" s="106"/>
    </row>
    <row r="36" spans="1:4" s="105" customFormat="1" ht="15" customHeight="1">
      <c r="A36" s="2677" t="s">
        <v>
10286</v>
      </c>
      <c r="B36" s="4432"/>
      <c r="C36" s="106"/>
      <c r="D36" s="106"/>
    </row>
    <row r="37" spans="1:4" s="105" customFormat="1" ht="15" customHeight="1">
      <c r="A37" s="2677" t="s">
        <v>
10308</v>
      </c>
      <c r="B37" s="4432"/>
      <c r="C37" s="106"/>
      <c r="D37" s="106"/>
    </row>
    <row r="38" spans="1:4" s="105" customFormat="1" ht="15" customHeight="1">
      <c r="A38" s="2677" t="s">
        <v>
10170</v>
      </c>
      <c r="B38" s="4432"/>
      <c r="C38" s="106"/>
      <c r="D38" s="106"/>
    </row>
    <row r="39" spans="1:4" s="105" customFormat="1" ht="15" customHeight="1">
      <c r="A39" s="2677" t="s">
        <v>
10171</v>
      </c>
      <c r="B39" s="4432"/>
      <c r="C39" s="106"/>
      <c r="D39" s="106"/>
    </row>
    <row r="40" spans="1:4" s="105" customFormat="1" ht="15" customHeight="1">
      <c r="A40" s="2677" t="s">
        <v>
10384</v>
      </c>
      <c r="B40" s="4432"/>
      <c r="C40" s="106"/>
      <c r="D40" s="106"/>
    </row>
    <row r="41" spans="1:4" s="105" customFormat="1" ht="15" customHeight="1">
      <c r="A41" s="2677" t="s">
        <v>
3818</v>
      </c>
      <c r="B41" s="4432"/>
      <c r="C41" s="106"/>
      <c r="D41" s="106"/>
    </row>
  </sheetData>
  <mergeCells count="24">
    <mergeCell ref="A6:B6"/>
    <mergeCell ref="A21:B21"/>
    <mergeCell ref="A18:B18"/>
    <mergeCell ref="A15:B15"/>
    <mergeCell ref="A12:B12"/>
    <mergeCell ref="A7:B7"/>
    <mergeCell ref="A11:B11"/>
    <mergeCell ref="A8:B8"/>
    <mergeCell ref="A1:E1"/>
    <mergeCell ref="A2:E2"/>
    <mergeCell ref="A3:G3"/>
    <mergeCell ref="A29:B29"/>
    <mergeCell ref="A28:B28"/>
    <mergeCell ref="A26:B26"/>
    <mergeCell ref="A25:B25"/>
    <mergeCell ref="A23:B23"/>
    <mergeCell ref="A22:B22"/>
    <mergeCell ref="A20:B20"/>
    <mergeCell ref="A19:B19"/>
    <mergeCell ref="A17:B17"/>
    <mergeCell ref="A16:B16"/>
    <mergeCell ref="A14:B14"/>
    <mergeCell ref="A13:B13"/>
    <mergeCell ref="A24:B24"/>
  </mergeCells>
  <phoneticPr fontId="25"/>
  <pageMargins left="0.70866141732283472" right="0.70866141732283472" top="0.74803149606299213" bottom="0.74803149606299213" header="0.31496062992125984" footer="0.31496062992125984"/>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pageSetUpPr fitToPage="1"/>
  </sheetPr>
  <dimension ref="A1:F10"/>
  <sheetViews>
    <sheetView zoomScaleNormal="100" zoomScaleSheetLayoutView="100" workbookViewId="0">
      <selection activeCell="B23" sqref="B23"/>
    </sheetView>
  </sheetViews>
  <sheetFormatPr defaultColWidth="9" defaultRowHeight="13.5"/>
  <cols>
    <col min="1" max="1" width="30.625" style="79" customWidth="1"/>
    <col min="2" max="6" width="18.625" style="78" customWidth="1"/>
    <col min="7" max="16384" width="9" style="78"/>
  </cols>
  <sheetData>
    <row r="1" spans="1:6" s="1482" customFormat="1" ht="20.100000000000001" customHeight="1">
      <c r="A1" s="4569" t="str">
        <f>
HYPERLINK("#目次!A1","【目次に戻る】")</f>
        <v>
【目次に戻る】</v>
      </c>
      <c r="B1" s="4569"/>
      <c r="C1" s="4569"/>
      <c r="D1" s="4569"/>
      <c r="E1" s="3331"/>
      <c r="F1" s="3331"/>
    </row>
    <row r="2" spans="1:6" s="1482" customFormat="1" ht="20.100000000000001" customHeight="1">
      <c r="A2" s="4569" t="str">
        <f>
HYPERLINK("#業務所管課別目次!A1","【業務所管課別目次に戻る】")</f>
        <v>
【業務所管課別目次に戻る】</v>
      </c>
      <c r="B2" s="4569"/>
      <c r="C2" s="4569"/>
      <c r="D2" s="4569"/>
      <c r="E2" s="3331"/>
      <c r="F2" s="3331"/>
    </row>
    <row r="3" spans="1:6" ht="26.1" customHeight="1">
      <c r="A3" s="4574" t="s">
        <v>
6891</v>
      </c>
      <c r="B3" s="4574"/>
      <c r="C3" s="4574"/>
      <c r="D3" s="4574"/>
      <c r="E3" s="4574"/>
      <c r="F3" s="4574"/>
    </row>
    <row r="4" spans="1:6" s="82" customFormat="1" ht="15" customHeight="1">
      <c r="A4" s="104"/>
      <c r="B4" s="104"/>
      <c r="C4" s="104"/>
      <c r="D4" s="104"/>
      <c r="E4" s="104"/>
      <c r="F4" s="104"/>
    </row>
    <row r="5" spans="1:6" s="82" customFormat="1" ht="15" customHeight="1" thickBot="1">
      <c r="A5" s="3340" t="s">
        <v>
10287</v>
      </c>
      <c r="B5" s="49"/>
      <c r="D5" s="49"/>
      <c r="E5" s="49"/>
      <c r="F5" s="42" t="s">
        <v>
4131</v>
      </c>
    </row>
    <row r="6" spans="1:6" s="85" customFormat="1" ht="18" customHeight="1" thickTop="1">
      <c r="A6" s="2832" t="s">
        <v>
10289</v>
      </c>
      <c r="B6" s="3332" t="s">
        <v>
716</v>
      </c>
      <c r="C6" s="3332" t="s">
        <v>
715</v>
      </c>
      <c r="D6" s="3332" t="s">
        <v>
2819</v>
      </c>
      <c r="E6" s="3332" t="s">
        <v>
3054</v>
      </c>
      <c r="F6" s="3344" t="s">
        <v>
4477</v>
      </c>
    </row>
    <row r="7" spans="1:6" s="85" customFormat="1" ht="18" customHeight="1">
      <c r="A7" s="2902" t="s">
        <v>
5468</v>
      </c>
      <c r="B7" s="2923">
        <v>
35290</v>
      </c>
      <c r="C7" s="2924">
        <v>
33661</v>
      </c>
      <c r="D7" s="2924">
        <v>
32542</v>
      </c>
      <c r="E7" s="2924">
        <v>
29553</v>
      </c>
      <c r="F7" s="2925">
        <v>
29551</v>
      </c>
    </row>
    <row r="8" spans="1:6" s="2433" customFormat="1" ht="18" customHeight="1">
      <c r="A8" s="2555" t="s">
        <v>
5466</v>
      </c>
      <c r="B8" s="2917">
        <v>
51</v>
      </c>
      <c r="C8" s="2699">
        <v>
51.1</v>
      </c>
      <c r="D8" s="2699">
        <v>
51.3</v>
      </c>
      <c r="E8" s="2699">
        <v>
47.4</v>
      </c>
      <c r="F8" s="2538">
        <v>
48.7</v>
      </c>
    </row>
    <row r="9" spans="1:6" s="105" customFormat="1" ht="15" customHeight="1">
      <c r="A9" s="3340" t="s">
        <v>
10402</v>
      </c>
      <c r="B9" s="106"/>
      <c r="C9" s="106"/>
    </row>
    <row r="10" spans="1:6" s="105" customFormat="1" ht="15" customHeight="1">
      <c r="A10" s="3340" t="s">
        <v>
5476</v>
      </c>
      <c r="B10" s="106"/>
      <c r="C10" s="106"/>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pageSetUpPr fitToPage="1"/>
  </sheetPr>
  <dimension ref="A1:F17"/>
  <sheetViews>
    <sheetView zoomScaleNormal="100" zoomScaleSheetLayoutView="100" workbookViewId="0">
      <selection activeCell="B23" sqref="B23"/>
    </sheetView>
  </sheetViews>
  <sheetFormatPr defaultColWidth="9" defaultRowHeight="13.5"/>
  <cols>
    <col min="1" max="1" width="30.625" style="79" customWidth="1"/>
    <col min="2" max="6" width="18.625" style="78" customWidth="1"/>
    <col min="7" max="16384" width="9" style="78"/>
  </cols>
  <sheetData>
    <row r="1" spans="1:6" s="1482" customFormat="1" ht="20.100000000000001" customHeight="1">
      <c r="A1" s="4569" t="str">
        <f>
HYPERLINK("#目次!A1","【目次に戻る】")</f>
        <v>
【目次に戻る】</v>
      </c>
      <c r="B1" s="4569"/>
      <c r="C1" s="4569"/>
      <c r="D1" s="4569"/>
      <c r="E1" s="3331"/>
      <c r="F1" s="3331"/>
    </row>
    <row r="2" spans="1:6" s="1482" customFormat="1" ht="20.100000000000001" customHeight="1">
      <c r="A2" s="4569" t="str">
        <f>
HYPERLINK("#業務所管課別目次!A1","【業務所管課別目次に戻る】")</f>
        <v>
【業務所管課別目次に戻る】</v>
      </c>
      <c r="B2" s="4569"/>
      <c r="C2" s="4569"/>
      <c r="D2" s="4569"/>
      <c r="E2" s="3331"/>
      <c r="F2" s="3331"/>
    </row>
    <row r="3" spans="1:6" ht="26.1" customHeight="1">
      <c r="A3" s="4574" t="s">
        <v>
6890</v>
      </c>
      <c r="B3" s="4574"/>
      <c r="C3" s="4574"/>
      <c r="D3" s="4574"/>
      <c r="E3" s="4574"/>
      <c r="F3" s="4574"/>
    </row>
    <row r="4" spans="1:6" s="82" customFormat="1" ht="15" customHeight="1">
      <c r="A4" s="104"/>
      <c r="B4" s="104"/>
      <c r="C4" s="104"/>
      <c r="D4" s="104"/>
      <c r="E4" s="104"/>
      <c r="F4" s="104"/>
    </row>
    <row r="5" spans="1:6" s="82" customFormat="1" ht="15" customHeight="1" thickBot="1">
      <c r="A5" s="3340" t="s">
        <v>
10287</v>
      </c>
      <c r="B5" s="49"/>
      <c r="D5" s="49"/>
      <c r="E5" s="49"/>
      <c r="F5" s="42" t="s">
        <v>
4131</v>
      </c>
    </row>
    <row r="6" spans="1:6" s="85" customFormat="1" ht="18" customHeight="1" thickTop="1">
      <c r="A6" s="2832" t="s">
        <v>
10289</v>
      </c>
      <c r="B6" s="3332" t="s">
        <v>
716</v>
      </c>
      <c r="C6" s="3332" t="s">
        <v>
715</v>
      </c>
      <c r="D6" s="3332" t="s">
        <v>
2819</v>
      </c>
      <c r="E6" s="3332" t="s">
        <v>
3054</v>
      </c>
      <c r="F6" s="3344" t="s">
        <v>
4477</v>
      </c>
    </row>
    <row r="7" spans="1:6" s="85" customFormat="1" ht="18" customHeight="1">
      <c r="A7" s="2912" t="s">
        <v>
5482</v>
      </c>
      <c r="B7" s="2913"/>
      <c r="C7" s="2914"/>
      <c r="D7" s="2914"/>
      <c r="E7" s="2914"/>
      <c r="F7" s="2915"/>
    </row>
    <row r="8" spans="1:6" s="85" customFormat="1" ht="18" customHeight="1">
      <c r="A8" s="1679" t="s">
        <v>
5478</v>
      </c>
      <c r="B8" s="97">
        <v>
3755</v>
      </c>
      <c r="C8" s="22">
        <v>
3671</v>
      </c>
      <c r="D8" s="22">
        <v>
3353</v>
      </c>
      <c r="E8" s="22">
        <v>
3107</v>
      </c>
      <c r="F8" s="271">
        <v>
3017</v>
      </c>
    </row>
    <row r="9" spans="1:6" s="85" customFormat="1" ht="18" customHeight="1">
      <c r="A9" s="1679" t="s">
        <v>
5479</v>
      </c>
      <c r="B9" s="97">
        <v>
3548</v>
      </c>
      <c r="C9" s="22">
        <v>
3470</v>
      </c>
      <c r="D9" s="22">
        <v>
3155</v>
      </c>
      <c r="E9" s="22">
        <v>
2802</v>
      </c>
      <c r="F9" s="271">
        <v>
2957</v>
      </c>
    </row>
    <row r="10" spans="1:6" s="85" customFormat="1" ht="18" customHeight="1">
      <c r="A10" s="1679" t="s">
        <v>
5483</v>
      </c>
      <c r="B10" s="2916">
        <v>
94.5</v>
      </c>
      <c r="C10" s="2436">
        <v>
94.5</v>
      </c>
      <c r="D10" s="2436">
        <v>
94.1</v>
      </c>
      <c r="E10" s="2436">
        <v>
90.2</v>
      </c>
      <c r="F10" s="2857">
        <v>
98</v>
      </c>
    </row>
    <row r="11" spans="1:6" s="85" customFormat="1" ht="18" customHeight="1">
      <c r="A11" s="1679" t="s">
        <v>
10288</v>
      </c>
      <c r="B11" s="21">
        <v>
1253</v>
      </c>
      <c r="C11" s="23">
        <v>
1257</v>
      </c>
      <c r="D11" s="23">
        <v>
1131</v>
      </c>
      <c r="E11" s="23">
        <v>
557</v>
      </c>
      <c r="F11" s="560">
        <v>
473</v>
      </c>
    </row>
    <row r="12" spans="1:6" s="2433" customFormat="1" ht="18" customHeight="1">
      <c r="A12" s="2912" t="s">
        <v>
5484</v>
      </c>
      <c r="B12" s="2913"/>
      <c r="C12" s="2914"/>
      <c r="D12" s="2914"/>
      <c r="E12" s="2914"/>
      <c r="F12" s="2915"/>
    </row>
    <row r="13" spans="1:6" s="85" customFormat="1" ht="18" customHeight="1">
      <c r="A13" s="1679" t="s">
        <v>
5478</v>
      </c>
      <c r="B13" s="97">
        <v>
3813</v>
      </c>
      <c r="C13" s="22">
        <v>
3840</v>
      </c>
      <c r="D13" s="22">
        <v>
3560</v>
      </c>
      <c r="E13" s="22">
        <v>
3912</v>
      </c>
      <c r="F13" s="271">
        <v>
3387</v>
      </c>
    </row>
    <row r="14" spans="1:6" s="85" customFormat="1" ht="18" customHeight="1">
      <c r="A14" s="1679" t="s">
        <v>
5479</v>
      </c>
      <c r="B14" s="97">
        <v>
3422</v>
      </c>
      <c r="C14" s="22">
        <v>
3542</v>
      </c>
      <c r="D14" s="22">
        <v>
3210</v>
      </c>
      <c r="E14" s="22">
        <v>
3571</v>
      </c>
      <c r="F14" s="271">
        <v>
3205</v>
      </c>
    </row>
    <row r="15" spans="1:6" s="85" customFormat="1" ht="18" customHeight="1">
      <c r="A15" s="1679" t="s">
        <v>
5483</v>
      </c>
      <c r="B15" s="2916">
        <v>
89.7</v>
      </c>
      <c r="C15" s="2436">
        <v>
92.2</v>
      </c>
      <c r="D15" s="2436">
        <v>
90.2</v>
      </c>
      <c r="E15" s="2436">
        <v>
91.3</v>
      </c>
      <c r="F15" s="2857">
        <v>
94.6</v>
      </c>
    </row>
    <row r="16" spans="1:6" s="85" customFormat="1" ht="18" customHeight="1">
      <c r="A16" s="2555" t="s">
        <v>
10288</v>
      </c>
      <c r="B16" s="2593">
        <v>
1499</v>
      </c>
      <c r="C16" s="2550">
        <v>
1570</v>
      </c>
      <c r="D16" s="2550">
        <v>
1487</v>
      </c>
      <c r="E16" s="2550">
        <v>
1784</v>
      </c>
      <c r="F16" s="4283">
        <v>
1263</v>
      </c>
    </row>
    <row r="17" spans="1:3" s="105" customFormat="1" ht="15" customHeight="1">
      <c r="A17" s="3340" t="s">
        <v>
5485</v>
      </c>
      <c r="B17" s="106"/>
      <c r="C17" s="106"/>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pageSetUpPr fitToPage="1"/>
  </sheetPr>
  <dimension ref="A1:I27"/>
  <sheetViews>
    <sheetView zoomScaleNormal="100" zoomScaleSheetLayoutView="100" workbookViewId="0">
      <selection activeCell="B23" sqref="B23"/>
    </sheetView>
  </sheetViews>
  <sheetFormatPr defaultColWidth="9" defaultRowHeight="13.5"/>
  <cols>
    <col min="1" max="1" width="30.625" style="79" customWidth="1"/>
    <col min="2" max="6" width="18.625" style="78" customWidth="1"/>
    <col min="7" max="16384" width="9" style="78"/>
  </cols>
  <sheetData>
    <row r="1" spans="1:9" s="1482" customFormat="1" ht="20.100000000000001" customHeight="1">
      <c r="A1" s="4569" t="str">
        <f>
HYPERLINK("#目次!A1","【目次に戻る】")</f>
        <v>
【目次に戻る】</v>
      </c>
      <c r="B1" s="4569"/>
      <c r="C1" s="4569"/>
      <c r="D1" s="4569"/>
      <c r="E1" s="3331"/>
      <c r="F1" s="3331"/>
    </row>
    <row r="2" spans="1:9" s="1482" customFormat="1" ht="20.100000000000001" customHeight="1">
      <c r="A2" s="4569" t="str">
        <f>
HYPERLINK("#業務所管課別目次!A1","【業務所管課別目次に戻る】")</f>
        <v>
【業務所管課別目次に戻る】</v>
      </c>
      <c r="B2" s="4569"/>
      <c r="C2" s="4569"/>
      <c r="D2" s="4569"/>
      <c r="E2" s="3331"/>
      <c r="F2" s="3331"/>
    </row>
    <row r="3" spans="1:9" ht="26.1" customHeight="1">
      <c r="A3" s="4574" t="s">
        <v>
6889</v>
      </c>
      <c r="B3" s="4574"/>
      <c r="C3" s="4574"/>
      <c r="D3" s="4574"/>
      <c r="E3" s="4574"/>
      <c r="F3" s="4574"/>
    </row>
    <row r="4" spans="1:9" s="82" customFormat="1" ht="15" customHeight="1">
      <c r="A4" s="104"/>
      <c r="B4" s="104"/>
      <c r="C4" s="104"/>
      <c r="D4" s="104"/>
      <c r="E4" s="104"/>
      <c r="F4" s="104"/>
    </row>
    <row r="5" spans="1:9" s="102" customFormat="1" ht="20.100000000000001" customHeight="1">
      <c r="A5" s="4600" t="s">
        <v>
6875</v>
      </c>
      <c r="B5" s="4600"/>
      <c r="C5" s="4600"/>
      <c r="D5" s="4600"/>
      <c r="E5" s="4600"/>
      <c r="F5" s="4600"/>
      <c r="G5" s="2457"/>
      <c r="H5" s="2457"/>
      <c r="I5" s="2457"/>
    </row>
    <row r="6" spans="1:9" s="82" customFormat="1" ht="15" customHeight="1" thickBot="1">
      <c r="A6" s="3340" t="s">
        <v>
4045</v>
      </c>
      <c r="B6" s="49"/>
      <c r="D6" s="49"/>
      <c r="E6" s="49"/>
      <c r="F6" s="42" t="s">
        <v>
4131</v>
      </c>
    </row>
    <row r="7" spans="1:9" s="85" customFormat="1" ht="18" customHeight="1" thickTop="1">
      <c r="A7" s="2832" t="s">
        <v>
10276</v>
      </c>
      <c r="B7" s="3332" t="s">
        <v>
716</v>
      </c>
      <c r="C7" s="3332" t="s">
        <v>
715</v>
      </c>
      <c r="D7" s="3332" t="s">
        <v>
2819</v>
      </c>
      <c r="E7" s="3332" t="s">
        <v>
3054</v>
      </c>
      <c r="F7" s="3344" t="s">
        <v>
4477</v>
      </c>
    </row>
    <row r="8" spans="1:9" s="85" customFormat="1" ht="18" customHeight="1">
      <c r="A8" s="2918" t="s">
        <v>
5468</v>
      </c>
      <c r="B8" s="2919">
        <v>
4643</v>
      </c>
      <c r="C8" s="2920">
        <v>
4393</v>
      </c>
      <c r="D8" s="2920">
        <v>
4086</v>
      </c>
      <c r="E8" s="2920">
        <v>
1622</v>
      </c>
      <c r="F8" s="2921">
        <v>
2159</v>
      </c>
    </row>
    <row r="9" spans="1:9" s="105" customFormat="1" ht="15" customHeight="1">
      <c r="A9" s="3340" t="s">
        <v>
9510</v>
      </c>
      <c r="B9" s="106"/>
      <c r="C9" s="106"/>
    </row>
    <row r="10" spans="1:9" s="82" customFormat="1" ht="15" customHeight="1">
      <c r="A10" s="104"/>
      <c r="B10" s="104"/>
      <c r="C10" s="104"/>
      <c r="D10" s="104"/>
      <c r="E10" s="104"/>
      <c r="F10" s="104"/>
    </row>
    <row r="11" spans="1:9" s="102" customFormat="1" ht="20.100000000000001" customHeight="1">
      <c r="A11" s="4600" t="s">
        <v>
6876</v>
      </c>
      <c r="B11" s="4600"/>
      <c r="C11" s="4600"/>
      <c r="D11" s="4600"/>
      <c r="E11" s="4600"/>
      <c r="F11" s="4600"/>
      <c r="G11" s="2457"/>
      <c r="H11" s="2457"/>
      <c r="I11" s="2457"/>
    </row>
    <row r="12" spans="1:9" s="82" customFormat="1" ht="15" customHeight="1" thickBot="1">
      <c r="A12" s="3340" t="s">
        <v>
10287</v>
      </c>
      <c r="B12" s="49"/>
      <c r="D12" s="49"/>
      <c r="E12" s="49"/>
      <c r="F12" s="42" t="s">
        <v>
4131</v>
      </c>
    </row>
    <row r="13" spans="1:9" s="85" customFormat="1" ht="18" customHeight="1" thickTop="1">
      <c r="A13" s="2832" t="s">
        <v>
10276</v>
      </c>
      <c r="B13" s="3332" t="s">
        <v>
716</v>
      </c>
      <c r="C13" s="3332" t="s">
        <v>
715</v>
      </c>
      <c r="D13" s="3332" t="s">
        <v>
2819</v>
      </c>
      <c r="E13" s="3332" t="s">
        <v>
3054</v>
      </c>
      <c r="F13" s="3344" t="s">
        <v>
4477</v>
      </c>
    </row>
    <row r="14" spans="1:9" s="85" customFormat="1" ht="18" customHeight="1">
      <c r="A14" s="2912" t="s">
        <v>
5477</v>
      </c>
      <c r="B14" s="2913"/>
      <c r="C14" s="2914"/>
      <c r="D14" s="2914"/>
      <c r="E14" s="2914"/>
      <c r="F14" s="2915"/>
    </row>
    <row r="15" spans="1:9" s="85" customFormat="1" ht="18" customHeight="1">
      <c r="A15" s="1679" t="s">
        <v>
5478</v>
      </c>
      <c r="B15" s="97">
        <v>
45282</v>
      </c>
      <c r="C15" s="22">
        <v>
44749</v>
      </c>
      <c r="D15" s="22">
        <v>
44858</v>
      </c>
      <c r="E15" s="22">
        <v>
43233</v>
      </c>
      <c r="F15" s="271">
        <v>
42399</v>
      </c>
    </row>
    <row r="16" spans="1:9" s="85" customFormat="1" ht="18" customHeight="1">
      <c r="A16" s="1679" t="s">
        <v>
5479</v>
      </c>
      <c r="B16" s="97">
        <v>
6824</v>
      </c>
      <c r="C16" s="22">
        <v>
6743</v>
      </c>
      <c r="D16" s="22">
        <v>
6613</v>
      </c>
      <c r="E16" s="22">
        <v>
6644</v>
      </c>
      <c r="F16" s="271">
        <v>
5601</v>
      </c>
    </row>
    <row r="17" spans="1:6" s="85" customFormat="1" ht="18" customHeight="1">
      <c r="A17" s="1679" t="s">
        <v>
5466</v>
      </c>
      <c r="B17" s="2926">
        <v>
15.1</v>
      </c>
      <c r="C17" s="2354">
        <v>
15.1</v>
      </c>
      <c r="D17" s="2354">
        <v>
14.7</v>
      </c>
      <c r="E17" s="2354">
        <v>
15.4</v>
      </c>
      <c r="F17" s="2927">
        <v>
13.2</v>
      </c>
    </row>
    <row r="18" spans="1:6" s="2433" customFormat="1" ht="18" customHeight="1">
      <c r="A18" s="2912" t="s">
        <v>
5480</v>
      </c>
      <c r="B18" s="2913"/>
      <c r="C18" s="2914"/>
      <c r="D18" s="2914"/>
      <c r="E18" s="2914"/>
      <c r="F18" s="2915"/>
    </row>
    <row r="19" spans="1:6" s="85" customFormat="1" ht="18" customHeight="1">
      <c r="A19" s="1679" t="s">
        <v>
5478</v>
      </c>
      <c r="B19" s="97">
        <v>
5123</v>
      </c>
      <c r="C19" s="22">
        <v>
5399</v>
      </c>
      <c r="D19" s="22">
        <v>
4602</v>
      </c>
      <c r="E19" s="22">
        <v>
3882</v>
      </c>
      <c r="F19" s="271">
        <v>
7693</v>
      </c>
    </row>
    <row r="20" spans="1:6" s="85" customFormat="1" ht="18" customHeight="1">
      <c r="A20" s="1679" t="s">
        <v>
5468</v>
      </c>
      <c r="B20" s="97">
        <v>
1101</v>
      </c>
      <c r="C20" s="22">
        <v>
1029</v>
      </c>
      <c r="D20" s="22">
        <v>
888</v>
      </c>
      <c r="E20" s="22">
        <v>
779</v>
      </c>
      <c r="F20" s="271">
        <v>
1250</v>
      </c>
    </row>
    <row r="21" spans="1:6" s="85" customFormat="1" ht="18" customHeight="1">
      <c r="A21" s="1679" t="s">
        <v>
5466</v>
      </c>
      <c r="B21" s="2926">
        <v>
21.5</v>
      </c>
      <c r="C21" s="2354">
        <v>
19.100000000000001</v>
      </c>
      <c r="D21" s="2354">
        <v>
19.3</v>
      </c>
      <c r="E21" s="2354">
        <v>
20.100000000000001</v>
      </c>
      <c r="F21" s="2927">
        <v>
16.2</v>
      </c>
    </row>
    <row r="22" spans="1:6" s="2433" customFormat="1" ht="18" customHeight="1">
      <c r="A22" s="2912" t="s">
        <v>
5481</v>
      </c>
      <c r="B22" s="2913"/>
      <c r="C22" s="2914"/>
      <c r="D22" s="2914"/>
      <c r="E22" s="2914"/>
      <c r="F22" s="2915"/>
    </row>
    <row r="23" spans="1:6" s="85" customFormat="1" ht="18" customHeight="1">
      <c r="A23" s="1679" t="s">
        <v>
5478</v>
      </c>
      <c r="B23" s="97">
        <v>
12868</v>
      </c>
      <c r="C23" s="22">
        <v>
13024</v>
      </c>
      <c r="D23" s="22">
        <v>
12939</v>
      </c>
      <c r="E23" s="22">
        <v>
12376</v>
      </c>
      <c r="F23" s="271">
        <v>
12216</v>
      </c>
    </row>
    <row r="24" spans="1:6" s="85" customFormat="1" ht="18" customHeight="1">
      <c r="A24" s="1679" t="s">
        <v>
5468</v>
      </c>
      <c r="B24" s="97">
        <v>
2637</v>
      </c>
      <c r="C24" s="22">
        <v>
2746</v>
      </c>
      <c r="D24" s="22">
        <v>
2724</v>
      </c>
      <c r="E24" s="22">
        <v>
2848</v>
      </c>
      <c r="F24" s="271">
        <v>
2669</v>
      </c>
    </row>
    <row r="25" spans="1:6" s="85" customFormat="1" ht="18" customHeight="1">
      <c r="A25" s="2555" t="s">
        <v>
5466</v>
      </c>
      <c r="B25" s="2928">
        <v>
20.5</v>
      </c>
      <c r="C25" s="2837">
        <v>
21.1</v>
      </c>
      <c r="D25" s="2837">
        <v>
21.1</v>
      </c>
      <c r="E25" s="2837">
        <v>
23</v>
      </c>
      <c r="F25" s="2929">
        <v>
21.8</v>
      </c>
    </row>
    <row r="26" spans="1:6" s="105" customFormat="1" ht="15" customHeight="1">
      <c r="A26" s="3340" t="s">
        <v>
10441</v>
      </c>
      <c r="B26" s="106"/>
      <c r="C26" s="106"/>
    </row>
    <row r="27" spans="1:6" s="105" customFormat="1" ht="15" customHeight="1">
      <c r="A27" s="3340" t="s">
        <v>
3818</v>
      </c>
      <c r="B27" s="106"/>
      <c r="C27" s="106"/>
    </row>
  </sheetData>
  <mergeCells count="5">
    <mergeCell ref="A11:F11"/>
    <mergeCell ref="A1:D1"/>
    <mergeCell ref="A2:D2"/>
    <mergeCell ref="A3:F3"/>
    <mergeCell ref="A5:F5"/>
  </mergeCells>
  <phoneticPr fontId="25"/>
  <pageMargins left="0.70866141732283472" right="0.70866141732283472" top="0.74803149606299213" bottom="0.74803149606299213" header="0.31496062992125984" footer="0.31496062992125984"/>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Z16"/>
  <sheetViews>
    <sheetView zoomScaleNormal="100" zoomScaleSheetLayoutView="100" workbookViewId="0">
      <selection activeCell="B23" sqref="B23"/>
    </sheetView>
  </sheetViews>
  <sheetFormatPr defaultColWidth="9" defaultRowHeight="14.25"/>
  <cols>
    <col min="1" max="1" width="20.625" style="24" customWidth="1"/>
    <col min="2" max="11" width="10.125" style="24" customWidth="1"/>
    <col min="12" max="13" width="10.875" style="24" customWidth="1"/>
    <col min="14"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9409</v>
      </c>
      <c r="B3" s="4574"/>
      <c r="C3" s="4574"/>
      <c r="D3" s="4574"/>
      <c r="E3" s="4574"/>
      <c r="F3" s="4574"/>
      <c r="G3" s="4574"/>
      <c r="H3" s="4574"/>
      <c r="I3" s="4574"/>
      <c r="J3" s="4574"/>
      <c r="K3" s="4574"/>
    </row>
    <row r="4" spans="1:26" s="83" customFormat="1" ht="15" customHeight="1"/>
    <row r="5" spans="1:26" s="83" customFormat="1" ht="15" customHeight="1" thickBot="1">
      <c r="H5" s="1529"/>
      <c r="I5" s="99"/>
      <c r="J5" s="1529"/>
      <c r="K5" s="2940" t="s">
        <v>
5493</v>
      </c>
    </row>
    <row r="6" spans="1:26" ht="18" customHeight="1" thickTop="1">
      <c r="A6" s="4575" t="s">
        <v>
3801</v>
      </c>
      <c r="B6" s="4603" t="s">
        <v>
3800</v>
      </c>
      <c r="C6" s="4604"/>
      <c r="D6" s="4603" t="s">
        <v>
3799</v>
      </c>
      <c r="E6" s="4604"/>
      <c r="F6" s="4603" t="s">
        <v>
465</v>
      </c>
      <c r="G6" s="4604"/>
      <c r="H6" s="4603" t="s">
        <v>
633</v>
      </c>
      <c r="I6" s="4604"/>
      <c r="J6" s="4603" t="s">
        <v>
4107</v>
      </c>
      <c r="K6" s="4604"/>
    </row>
    <row r="7" spans="1:26" ht="18" customHeight="1">
      <c r="A7" s="4576"/>
      <c r="B7" s="1508" t="s">
        <v>
3253</v>
      </c>
      <c r="C7" s="1508" t="s">
        <v>
3798</v>
      </c>
      <c r="D7" s="1508" t="s">
        <v>
3253</v>
      </c>
      <c r="E7" s="1508" t="s">
        <v>
3798</v>
      </c>
      <c r="F7" s="1508" t="s">
        <v>
3253</v>
      </c>
      <c r="G7" s="1508" t="s">
        <v>
3798</v>
      </c>
      <c r="H7" s="1508" t="s">
        <v>
3253</v>
      </c>
      <c r="I7" s="1508" t="s">
        <v>
3798</v>
      </c>
      <c r="J7" s="1508" t="s">
        <v>
3253</v>
      </c>
      <c r="K7" s="1508" t="s">
        <v>
3798</v>
      </c>
    </row>
    <row r="8" spans="1:26" s="83" customFormat="1" ht="18" customHeight="1">
      <c r="A8" s="1743"/>
      <c r="B8" s="207"/>
      <c r="C8" s="42" t="s">
        <v>
3797</v>
      </c>
      <c r="D8" s="207"/>
      <c r="E8" s="42" t="s">
        <v>
3797</v>
      </c>
      <c r="F8" s="207"/>
      <c r="G8" s="42" t="s">
        <v>
3797</v>
      </c>
      <c r="H8" s="207"/>
      <c r="I8" s="42" t="s">
        <v>
3797</v>
      </c>
      <c r="J8" s="207"/>
      <c r="K8" s="42" t="s">
        <v>
3797</v>
      </c>
    </row>
    <row r="9" spans="1:26" s="277" customFormat="1" ht="18" customHeight="1">
      <c r="A9" s="1536" t="s">
        <v>
23</v>
      </c>
      <c r="B9" s="2281">
        <v>
1224</v>
      </c>
      <c r="C9" s="2281">
        <v>
2827</v>
      </c>
      <c r="D9" s="2281">
        <v>
1226</v>
      </c>
      <c r="E9" s="2281">
        <v>
2809</v>
      </c>
      <c r="F9" s="2281">
        <v>
1223</v>
      </c>
      <c r="G9" s="2281">
        <v>
2884</v>
      </c>
      <c r="H9" s="2281">
        <v>
1230</v>
      </c>
      <c r="I9" s="2281">
        <v>
2878</v>
      </c>
      <c r="J9" s="2281">
        <v>
1246</v>
      </c>
      <c r="K9" s="2281">
        <v>
2905</v>
      </c>
    </row>
    <row r="10" spans="1:26" ht="18" customHeight="1">
      <c r="A10" s="1512" t="s">
        <v>
439</v>
      </c>
      <c r="B10" s="2279">
        <v>
22</v>
      </c>
      <c r="C10" s="2280">
        <v>
2621</v>
      </c>
      <c r="D10" s="2279">
        <v>
22</v>
      </c>
      <c r="E10" s="2280">
        <v>
2620</v>
      </c>
      <c r="F10" s="2279">
        <v>
22</v>
      </c>
      <c r="G10" s="2280">
        <v>
2727</v>
      </c>
      <c r="H10" s="2279">
        <v>
22</v>
      </c>
      <c r="I10" s="2280">
        <v>
2727</v>
      </c>
      <c r="J10" s="2279">
        <v>
22</v>
      </c>
      <c r="K10" s="2280">
        <v>
2754</v>
      </c>
    </row>
    <row r="11" spans="1:26" ht="18" customHeight="1">
      <c r="A11" s="1512" t="s">
        <v>
3796</v>
      </c>
      <c r="B11" s="2279">
        <v>
362</v>
      </c>
      <c r="C11" s="2279">
        <v>
205</v>
      </c>
      <c r="D11" s="2279">
        <v>
360</v>
      </c>
      <c r="E11" s="2279">
        <v>
188</v>
      </c>
      <c r="F11" s="2279">
        <v>
362</v>
      </c>
      <c r="G11" s="2279">
        <v>
156</v>
      </c>
      <c r="H11" s="2279">
        <v>
363</v>
      </c>
      <c r="I11" s="2279">
        <v>
150</v>
      </c>
      <c r="J11" s="2279">
        <v>
374</v>
      </c>
      <c r="K11" s="2279">
        <v>
150</v>
      </c>
    </row>
    <row r="12" spans="1:26" ht="18" customHeight="1">
      <c r="A12" s="1512" t="s">
        <v>
1309</v>
      </c>
      <c r="B12" s="2279">
        <v>
272</v>
      </c>
      <c r="C12" s="2279" t="s">
        <v>
374</v>
      </c>
      <c r="D12" s="2279">
        <v>
272</v>
      </c>
      <c r="E12" s="2279" t="s">
        <v>
374</v>
      </c>
      <c r="F12" s="2279">
        <v>
277</v>
      </c>
      <c r="G12" s="2279" t="s">
        <v>
374</v>
      </c>
      <c r="H12" s="2279">
        <v>
276</v>
      </c>
      <c r="I12" s="2279" t="s">
        <v>
374</v>
      </c>
      <c r="J12" s="2279">
        <v>
274</v>
      </c>
      <c r="K12" s="2279" t="s">
        <v>
374</v>
      </c>
    </row>
    <row r="13" spans="1:26" ht="18" customHeight="1">
      <c r="A13" s="1512" t="s">
        <v>
3795</v>
      </c>
      <c r="B13" s="2279">
        <v>
6</v>
      </c>
      <c r="C13" s="2279">
        <v>
1</v>
      </c>
      <c r="D13" s="2279">
        <v>
7</v>
      </c>
      <c r="E13" s="2279">
        <v>
1</v>
      </c>
      <c r="F13" s="2279">
        <v>
7</v>
      </c>
      <c r="G13" s="2279">
        <v>
1</v>
      </c>
      <c r="H13" s="2279">
        <v>
6</v>
      </c>
      <c r="I13" s="2279">
        <v>
1</v>
      </c>
      <c r="J13" s="2279">
        <v>
7</v>
      </c>
      <c r="K13" s="2279">
        <v>
1</v>
      </c>
    </row>
    <row r="14" spans="1:26" ht="18" customHeight="1">
      <c r="A14" s="481" t="s">
        <v>
3794</v>
      </c>
      <c r="B14" s="2278">
        <v>
562</v>
      </c>
      <c r="C14" s="2278" t="s">
        <v>
374</v>
      </c>
      <c r="D14" s="2278">
        <v>
565</v>
      </c>
      <c r="E14" s="2278" t="s">
        <v>
374</v>
      </c>
      <c r="F14" s="2278">
        <v>
555</v>
      </c>
      <c r="G14" s="2278" t="s">
        <v>
374</v>
      </c>
      <c r="H14" s="2278">
        <v>
563</v>
      </c>
      <c r="I14" s="2278" t="s">
        <v>
374</v>
      </c>
      <c r="J14" s="2278">
        <v>
569</v>
      </c>
      <c r="K14" s="2278" t="s">
        <v>
374</v>
      </c>
    </row>
    <row r="15" spans="1:26" s="83" customFormat="1" ht="15" customHeight="1">
      <c r="A15" s="1537" t="s">
        <v>
3793</v>
      </c>
      <c r="B15" s="1537"/>
      <c r="C15" s="1537"/>
      <c r="D15" s="1537"/>
      <c r="E15" s="1537"/>
      <c r="F15" s="1537"/>
      <c r="G15" s="1537"/>
      <c r="H15" s="1537"/>
      <c r="I15" s="49"/>
      <c r="J15" s="1537"/>
      <c r="K15" s="49"/>
    </row>
    <row r="16" spans="1:26" s="83" customFormat="1" ht="15" customHeight="1">
      <c r="A16" s="83" t="s">
        <v>
3792</v>
      </c>
    </row>
  </sheetData>
  <mergeCells count="9">
    <mergeCell ref="A1:D1"/>
    <mergeCell ref="A2:D2"/>
    <mergeCell ref="A3:K3"/>
    <mergeCell ref="A6:A7"/>
    <mergeCell ref="B6:C6"/>
    <mergeCell ref="D6:E6"/>
    <mergeCell ref="F6:G6"/>
    <mergeCell ref="H6:I6"/>
    <mergeCell ref="J6:K6"/>
  </mergeCells>
  <phoneticPr fontId="25"/>
  <pageMargins left="0.70866141732283472" right="0.70866141732283472" top="0.74803149606299213" bottom="0.74803149606299213" header="0.31496062992125984" footer="0.3149606299212598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pageSetUpPr fitToPage="1"/>
  </sheetPr>
  <dimension ref="A1:K24"/>
  <sheetViews>
    <sheetView zoomScaleNormal="100" zoomScaleSheetLayoutView="100" workbookViewId="0">
      <selection activeCell="B23" sqref="B23"/>
    </sheetView>
  </sheetViews>
  <sheetFormatPr defaultColWidth="9" defaultRowHeight="13.5"/>
  <cols>
    <col min="1" max="1" width="15.625" style="79" customWidth="1"/>
    <col min="2" max="9" width="12.625" style="78" customWidth="1"/>
    <col min="10" max="12" width="10.625" style="78" customWidth="1"/>
    <col min="13" max="16384" width="9" style="78"/>
  </cols>
  <sheetData>
    <row r="1" spans="1:11" s="1482" customFormat="1" ht="20.100000000000001" customHeight="1">
      <c r="A1" s="4569" t="str">
        <f>
HYPERLINK("#目次!A1","【目次に戻る】")</f>
        <v>
【目次に戻る】</v>
      </c>
      <c r="B1" s="4569"/>
      <c r="C1" s="4569"/>
      <c r="D1" s="4569"/>
      <c r="E1" s="4569"/>
      <c r="F1" s="4569"/>
      <c r="G1" s="2662"/>
      <c r="H1" s="2662"/>
      <c r="I1" s="2662"/>
      <c r="J1" s="2662"/>
      <c r="K1" s="2662"/>
    </row>
    <row r="2" spans="1:11" s="1482" customFormat="1" ht="20.100000000000001" customHeight="1">
      <c r="A2" s="4569" t="str">
        <f>
HYPERLINK("#業務所管課別目次!A1","【業務所管課別目次に戻る】")</f>
        <v>
【業務所管課別目次に戻る】</v>
      </c>
      <c r="B2" s="4569"/>
      <c r="C2" s="4569"/>
      <c r="D2" s="4569"/>
      <c r="E2" s="4569"/>
      <c r="F2" s="4569"/>
      <c r="G2" s="2662"/>
      <c r="H2" s="2662"/>
      <c r="I2" s="2662"/>
      <c r="J2" s="2662"/>
      <c r="K2" s="2662"/>
    </row>
    <row r="3" spans="1:11" ht="26.1" customHeight="1">
      <c r="A3" s="4574" t="s">
        <v>
9410</v>
      </c>
      <c r="B3" s="4574"/>
      <c r="C3" s="4574"/>
      <c r="D3" s="4574"/>
      <c r="E3" s="4574"/>
      <c r="F3" s="4574"/>
      <c r="G3" s="4574"/>
      <c r="H3" s="4574"/>
      <c r="I3" s="4574"/>
      <c r="J3" s="1748"/>
      <c r="K3" s="1748"/>
    </row>
    <row r="4" spans="1:11" s="82" customFormat="1" ht="15" customHeight="1">
      <c r="A4" s="104"/>
      <c r="B4" s="104"/>
      <c r="C4" s="104"/>
      <c r="D4" s="104"/>
      <c r="E4" s="104"/>
      <c r="F4" s="104"/>
      <c r="G4" s="104"/>
      <c r="H4" s="104"/>
      <c r="I4" s="104"/>
      <c r="J4" s="104"/>
      <c r="K4" s="104"/>
    </row>
    <row r="5" spans="1:11" s="82" customFormat="1" ht="15" customHeight="1" thickBot="1">
      <c r="A5" s="2677"/>
      <c r="B5" s="49"/>
      <c r="C5" s="49"/>
      <c r="F5" s="49"/>
      <c r="G5" s="49"/>
      <c r="H5" s="49"/>
      <c r="I5" s="42" t="s">
        <v>
5455</v>
      </c>
      <c r="J5" s="42"/>
      <c r="K5" s="42"/>
    </row>
    <row r="6" spans="1:11" s="85" customFormat="1" ht="18" customHeight="1" thickTop="1">
      <c r="A6" s="5095" t="s">
        <v>
10274</v>
      </c>
      <c r="B6" s="4629" t="s">
        <v>
5456</v>
      </c>
      <c r="C6" s="5239"/>
      <c r="D6" s="4629" t="s">
        <v>
5457</v>
      </c>
      <c r="E6" s="5239"/>
      <c r="F6" s="4875" t="s">
        <v>
5458</v>
      </c>
      <c r="G6" s="4877"/>
      <c r="H6" s="5830" t="s">
        <v>
5459</v>
      </c>
      <c r="I6" s="5831"/>
      <c r="J6" s="2635"/>
      <c r="K6" s="2635"/>
    </row>
    <row r="7" spans="1:11" s="85" customFormat="1" ht="18" customHeight="1">
      <c r="A7" s="5829"/>
      <c r="B7" s="2665" t="s">
        <v>
1388</v>
      </c>
      <c r="C7" s="1416" t="s">
        <v>
5460</v>
      </c>
      <c r="D7" s="2665" t="s">
        <v>
1388</v>
      </c>
      <c r="E7" s="1416" t="s">
        <v>
5460</v>
      </c>
      <c r="F7" s="2665" t="s">
        <v>
1388</v>
      </c>
      <c r="G7" s="1416" t="s">
        <v>
5460</v>
      </c>
      <c r="H7" s="2665" t="s">
        <v>
1388</v>
      </c>
      <c r="I7" s="2674" t="s">
        <v>
5460</v>
      </c>
      <c r="J7" s="2910"/>
      <c r="K7" s="2910"/>
    </row>
    <row r="8" spans="1:11" s="56" customFormat="1" ht="18" customHeight="1">
      <c r="A8" s="71"/>
      <c r="B8" s="67" t="s">
        <v>
4</v>
      </c>
      <c r="C8" s="67"/>
      <c r="D8" s="67" t="s">
        <v>
4</v>
      </c>
      <c r="E8" s="67"/>
      <c r="F8" s="67" t="s">
        <v>
3303</v>
      </c>
      <c r="G8" s="67"/>
      <c r="H8" s="67" t="s">
        <v>
4</v>
      </c>
      <c r="I8" s="67"/>
      <c r="J8" s="67"/>
      <c r="K8" s="67"/>
    </row>
    <row r="9" spans="1:11" s="91" customFormat="1" ht="18" customHeight="1">
      <c r="A9" s="2935" t="s">
        <v>
5490</v>
      </c>
      <c r="B9" s="271"/>
      <c r="C9" s="2927"/>
      <c r="D9" s="271"/>
      <c r="E9" s="2927"/>
      <c r="F9" s="271"/>
      <c r="G9" s="2927"/>
      <c r="H9" s="2899"/>
      <c r="I9" s="2932"/>
      <c r="J9" s="2899"/>
      <c r="K9" s="2899"/>
    </row>
    <row r="10" spans="1:11" s="85" customFormat="1" ht="18" customHeight="1">
      <c r="A10" s="94" t="s">
        <v>
5461</v>
      </c>
      <c r="B10" s="22">
        <v>
777</v>
      </c>
      <c r="C10" s="2354">
        <v>
173.9</v>
      </c>
      <c r="D10" s="22">
        <v>
335</v>
      </c>
      <c r="E10" s="2354">
        <v>
75</v>
      </c>
      <c r="F10" s="22">
        <v>
929</v>
      </c>
      <c r="G10" s="2354">
        <v>
207.9</v>
      </c>
      <c r="H10" s="2440">
        <v>
2512</v>
      </c>
      <c r="I10" s="2930">
        <v>
562.29999999999995</v>
      </c>
      <c r="J10" s="2440"/>
      <c r="K10" s="2440"/>
    </row>
    <row r="11" spans="1:11" s="85" customFormat="1" ht="18" customHeight="1">
      <c r="A11" s="94">
        <v>
30</v>
      </c>
      <c r="B11" s="22">
        <v>
847</v>
      </c>
      <c r="C11" s="2354">
        <v>
187.1</v>
      </c>
      <c r="D11" s="22">
        <v>
324</v>
      </c>
      <c r="E11" s="2354">
        <v>
71.599999999999994</v>
      </c>
      <c r="F11" s="22">
        <v>
974</v>
      </c>
      <c r="G11" s="2354">
        <v>
215.2</v>
      </c>
      <c r="H11" s="2440">
        <v>
2789</v>
      </c>
      <c r="I11" s="2354">
        <v>
602.5</v>
      </c>
      <c r="J11" s="2440"/>
      <c r="K11" s="2440"/>
    </row>
    <row r="12" spans="1:11" s="91" customFormat="1" ht="18" customHeight="1">
      <c r="A12" s="2482" t="s">
        <v>
18</v>
      </c>
      <c r="B12" s="2484">
        <v>
933</v>
      </c>
      <c r="C12" s="2929">
        <v>
205.9</v>
      </c>
      <c r="D12" s="2484">
        <v>
337</v>
      </c>
      <c r="E12" s="2929">
        <v>
74.400000000000006</v>
      </c>
      <c r="F12" s="2484">
        <v>
1052</v>
      </c>
      <c r="G12" s="2929">
        <v>
232.2</v>
      </c>
      <c r="H12" s="2630">
        <v>
3099</v>
      </c>
      <c r="I12" s="2931">
        <v>
684</v>
      </c>
      <c r="J12" s="2899"/>
      <c r="K12" s="2899"/>
    </row>
    <row r="13" spans="1:11" s="91" customFormat="1" ht="18" customHeight="1">
      <c r="A13" s="2556" t="s">
        <v>
5489</v>
      </c>
      <c r="B13" s="271"/>
      <c r="C13" s="2927"/>
      <c r="D13" s="271"/>
      <c r="E13" s="2927"/>
      <c r="F13" s="271"/>
      <c r="G13" s="2927"/>
      <c r="H13" s="2899"/>
      <c r="I13" s="2932"/>
      <c r="J13" s="2899"/>
      <c r="K13" s="2899"/>
    </row>
    <row r="14" spans="1:11" s="85" customFormat="1" ht="18" customHeight="1">
      <c r="A14" s="94" t="s">
        <v>
5461</v>
      </c>
      <c r="B14" s="22">
        <v>
44136</v>
      </c>
      <c r="C14" s="2354">
        <v>
324</v>
      </c>
      <c r="D14" s="22">
        <v>
16639</v>
      </c>
      <c r="E14" s="2354">
        <v>
122.1</v>
      </c>
      <c r="F14" s="22">
        <v>
48813</v>
      </c>
      <c r="G14" s="2354">
        <v>
358.3</v>
      </c>
      <c r="H14" s="2440">
        <v>
118220</v>
      </c>
      <c r="I14" s="2930">
        <v>
867.7</v>
      </c>
      <c r="J14" s="2440"/>
      <c r="K14" s="2440"/>
    </row>
    <row r="15" spans="1:11" s="85" customFormat="1" ht="18" customHeight="1">
      <c r="A15" s="94">
        <v>
30</v>
      </c>
      <c r="B15" s="22">
        <v>
45392</v>
      </c>
      <c r="C15" s="2354">
        <v>
328.4</v>
      </c>
      <c r="D15" s="22">
        <v>
16597</v>
      </c>
      <c r="E15" s="2354">
        <v>
120.1</v>
      </c>
      <c r="F15" s="22">
        <v>
50562</v>
      </c>
      <c r="G15" s="2354">
        <v>
365.8</v>
      </c>
      <c r="H15" s="2440">
        <v>
122082</v>
      </c>
      <c r="I15" s="2354">
        <v>
883.2</v>
      </c>
      <c r="J15" s="2440"/>
      <c r="K15" s="2440"/>
    </row>
    <row r="16" spans="1:11" s="85" customFormat="1" ht="18" customHeight="1">
      <c r="A16" s="2858" t="s">
        <v>
18</v>
      </c>
      <c r="B16" s="2539">
        <v>
48072</v>
      </c>
      <c r="C16" s="2837">
        <v>
342.2</v>
      </c>
      <c r="D16" s="2539">
        <v>
17245</v>
      </c>
      <c r="E16" s="2837">
        <v>
122.8</v>
      </c>
      <c r="F16" s="2539">
        <v>
52842</v>
      </c>
      <c r="G16" s="2837">
        <v>
376.2</v>
      </c>
      <c r="H16" s="2933">
        <v>
132112</v>
      </c>
      <c r="I16" s="2934">
        <v>
940.5</v>
      </c>
      <c r="J16" s="2440"/>
      <c r="K16" s="2440"/>
    </row>
    <row r="17" spans="1:11" s="56" customFormat="1" ht="18" customHeight="1">
      <c r="A17" s="2556" t="s">
        <v>
5488</v>
      </c>
      <c r="B17" s="67"/>
      <c r="C17" s="67"/>
      <c r="D17" s="67"/>
      <c r="E17" s="67"/>
      <c r="F17" s="67"/>
      <c r="G17" s="67"/>
      <c r="H17" s="67"/>
      <c r="I17" s="67"/>
      <c r="J17" s="67"/>
      <c r="K17" s="67"/>
    </row>
    <row r="18" spans="1:11" s="85" customFormat="1" ht="18" customHeight="1">
      <c r="A18" s="94" t="s">
        <v>
5461</v>
      </c>
      <c r="B18" s="22">
        <v>
319480</v>
      </c>
      <c r="C18" s="2354">
        <v>
251.7</v>
      </c>
      <c r="D18" s="22">
        <v>
104533</v>
      </c>
      <c r="E18" s="2354">
        <v>
82.4</v>
      </c>
      <c r="F18" s="22">
        <v>
301323</v>
      </c>
      <c r="G18" s="2354">
        <v>
237.4</v>
      </c>
      <c r="H18" s="2440">
        <v>
1472508</v>
      </c>
      <c r="I18" s="2930">
        <v>
1160.0999999999999</v>
      </c>
      <c r="J18" s="2440"/>
      <c r="K18" s="2440"/>
    </row>
    <row r="19" spans="1:11" s="85" customFormat="1" ht="18" customHeight="1">
      <c r="A19" s="94">
        <v>
30</v>
      </c>
      <c r="B19" s="22">
        <v>
327210</v>
      </c>
      <c r="C19" s="2354">
        <v>
258.8</v>
      </c>
      <c r="D19" s="22">
        <v>
104908</v>
      </c>
      <c r="E19" s="2354">
        <v>
83</v>
      </c>
      <c r="F19" s="22">
        <v>
311289</v>
      </c>
      <c r="G19" s="2354">
        <v>
246.2</v>
      </c>
      <c r="H19" s="2440">
        <v>
1523085</v>
      </c>
      <c r="I19" s="2354">
        <v>
1204.5999999999999</v>
      </c>
      <c r="J19" s="2440"/>
      <c r="K19" s="2440"/>
    </row>
    <row r="20" spans="1:11" s="85" customFormat="1" ht="18" customHeight="1">
      <c r="A20" s="2858" t="s">
        <v>
18</v>
      </c>
      <c r="B20" s="2539">
        <v>
339623</v>
      </c>
      <c r="C20" s="2837">
        <v>
269.2</v>
      </c>
      <c r="D20" s="2539">
        <v>
107443</v>
      </c>
      <c r="E20" s="2837">
        <v>
85.2</v>
      </c>
      <c r="F20" s="2539">
        <v>
321982</v>
      </c>
      <c r="G20" s="2837">
        <v>
255.2</v>
      </c>
      <c r="H20" s="2933">
        <v>
1565500</v>
      </c>
      <c r="I20" s="2934">
        <v>
1241</v>
      </c>
      <c r="J20" s="2440"/>
      <c r="K20" s="2440"/>
    </row>
    <row r="21" spans="1:11" s="105" customFormat="1" ht="15" customHeight="1">
      <c r="A21" s="2439" t="s">
        <v>
5462</v>
      </c>
      <c r="B21" s="106"/>
      <c r="C21" s="106"/>
      <c r="D21" s="106"/>
      <c r="E21" s="106"/>
      <c r="F21" s="106"/>
      <c r="G21" s="106"/>
      <c r="H21" s="106"/>
      <c r="I21" s="106"/>
      <c r="J21" s="106"/>
      <c r="K21" s="106"/>
    </row>
    <row r="22" spans="1:11" s="105" customFormat="1" ht="15" customHeight="1">
      <c r="A22" s="2677" t="s">
        <v>
5463</v>
      </c>
      <c r="B22" s="106"/>
      <c r="C22" s="106"/>
      <c r="D22" s="106"/>
      <c r="E22" s="106"/>
      <c r="F22" s="106"/>
      <c r="G22" s="106"/>
      <c r="H22" s="106"/>
      <c r="I22" s="106"/>
      <c r="J22" s="106"/>
      <c r="K22" s="106"/>
    </row>
    <row r="23" spans="1:11" s="105" customFormat="1" ht="15" customHeight="1">
      <c r="A23" s="2677" t="s">
        <v>
5464</v>
      </c>
      <c r="B23" s="106"/>
      <c r="C23" s="106"/>
      <c r="D23" s="106"/>
      <c r="E23" s="106"/>
      <c r="F23" s="106"/>
      <c r="G23" s="106"/>
      <c r="H23" s="106"/>
      <c r="I23" s="106"/>
      <c r="J23" s="106"/>
      <c r="K23" s="106"/>
    </row>
    <row r="24" spans="1:11" s="105" customFormat="1" ht="15" customHeight="1">
      <c r="A24" s="2677" t="s">
        <v>
5465</v>
      </c>
      <c r="B24" s="106"/>
      <c r="C24" s="106"/>
      <c r="D24" s="106"/>
      <c r="E24" s="106"/>
      <c r="F24" s="106"/>
      <c r="G24" s="106"/>
      <c r="H24" s="106"/>
      <c r="I24" s="106"/>
      <c r="J24" s="106"/>
      <c r="K24" s="106"/>
    </row>
  </sheetData>
  <mergeCells count="8">
    <mergeCell ref="A1:F1"/>
    <mergeCell ref="A2:F2"/>
    <mergeCell ref="A3:I3"/>
    <mergeCell ref="A6:A7"/>
    <mergeCell ref="B6:C6"/>
    <mergeCell ref="D6:E6"/>
    <mergeCell ref="F6:G6"/>
    <mergeCell ref="H6:I6"/>
  </mergeCells>
  <phoneticPr fontId="25"/>
  <pageMargins left="0.70866141732283472" right="0.70866141732283472" top="0.74803149606299213" bottom="0.74803149606299213" header="0.31496062992125984" footer="0.3149606299212598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Z12"/>
  <sheetViews>
    <sheetView zoomScaleNormal="100" zoomScaleSheetLayoutView="100" workbookViewId="0">
      <selection activeCell="B23" sqref="B23"/>
    </sheetView>
  </sheetViews>
  <sheetFormatPr defaultColWidth="9" defaultRowHeight="14.25"/>
  <cols>
    <col min="1" max="4" width="30.625" style="24" customWidth="1"/>
    <col min="5" max="6" width="10.875" style="24" customWidth="1"/>
    <col min="7"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9411</v>
      </c>
      <c r="B3" s="4574"/>
      <c r="C3" s="4574"/>
      <c r="D3" s="5266"/>
    </row>
    <row r="4" spans="1:26" s="83" customFormat="1" ht="15" customHeight="1">
      <c r="A4" s="104"/>
      <c r="B4" s="104"/>
      <c r="C4" s="104"/>
    </row>
    <row r="5" spans="1:26" s="83" customFormat="1" ht="15" customHeight="1" thickBot="1">
      <c r="A5" s="1529"/>
    </row>
    <row r="6" spans="1:26" ht="18" customHeight="1" thickTop="1">
      <c r="A6" s="1513" t="s">
        <v>
287</v>
      </c>
      <c r="B6" s="1506" t="s">
        <v>
3791</v>
      </c>
      <c r="C6" s="1506" t="s">
        <v>
250</v>
      </c>
      <c r="D6" s="1506" t="s">
        <v>
3790</v>
      </c>
    </row>
    <row r="7" spans="1:26" ht="18" customHeight="1">
      <c r="A7" s="190" t="s">
        <v>
5204</v>
      </c>
      <c r="B7" s="2277">
        <v>
1.34</v>
      </c>
      <c r="C7" s="2019">
        <v>
1.21</v>
      </c>
      <c r="D7" s="2019">
        <v>
1.43</v>
      </c>
      <c r="E7" s="2276"/>
    </row>
    <row r="8" spans="1:26" s="363" customFormat="1" ht="18" customHeight="1">
      <c r="A8" s="190" t="s">
        <v>
367</v>
      </c>
      <c r="B8" s="2277">
        <v>
1.34</v>
      </c>
      <c r="C8" s="2019">
        <v>
1.2</v>
      </c>
      <c r="D8" s="2019">
        <v>
1.42</v>
      </c>
      <c r="E8" s="2276"/>
    </row>
    <row r="9" spans="1:26" ht="18" customHeight="1">
      <c r="A9" s="190" t="s">
        <v>
473</v>
      </c>
      <c r="B9" s="2277">
        <v>
1.23</v>
      </c>
      <c r="C9" s="2019">
        <v>
1.1499999999999999</v>
      </c>
      <c r="D9" s="2019">
        <v>
1.36</v>
      </c>
      <c r="E9" s="2276"/>
    </row>
    <row r="10" spans="1:26" s="363" customFormat="1" ht="18" customHeight="1">
      <c r="A10" s="190" t="s">
        <v>
1827</v>
      </c>
      <c r="B10" s="2277">
        <v>
1.23</v>
      </c>
      <c r="C10" s="2019">
        <v>
1.1299999999999999</v>
      </c>
      <c r="D10" s="2019">
        <v>
1.34</v>
      </c>
      <c r="E10" s="2276"/>
    </row>
    <row r="11" spans="1:26" s="355" customFormat="1" ht="18" customHeight="1">
      <c r="A11" s="293" t="s">
        <v>
1804</v>
      </c>
      <c r="B11" s="2275">
        <v>
1.1599999999999999</v>
      </c>
      <c r="C11" s="2018">
        <v>
1.08</v>
      </c>
      <c r="D11" s="2018">
        <v>
1.3</v>
      </c>
      <c r="E11" s="2274"/>
    </row>
    <row r="12" spans="1:26" s="83" customFormat="1" ht="15" customHeight="1">
      <c r="A12" s="546" t="s">
        <v>
10401</v>
      </c>
      <c r="B12" s="49"/>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57"/>
  <sheetViews>
    <sheetView zoomScaleNormal="100" zoomScaleSheetLayoutView="100" workbookViewId="0">
      <selection activeCell="B23" sqref="B23"/>
    </sheetView>
  </sheetViews>
  <sheetFormatPr defaultColWidth="8.75" defaultRowHeight="13.5"/>
  <cols>
    <col min="1" max="8" width="8.75" style="1484" customWidth="1"/>
    <col min="9" max="9" width="14.375" style="1484" customWidth="1"/>
    <col min="10" max="256" width="8.75" style="1484"/>
    <col min="257" max="264" width="8.75" style="1484" customWidth="1"/>
    <col min="265" max="265" width="14.375" style="1484" customWidth="1"/>
    <col min="266" max="512" width="8.75" style="1484"/>
    <col min="513" max="520" width="8.75" style="1484" customWidth="1"/>
    <col min="521" max="521" width="14.375" style="1484" customWidth="1"/>
    <col min="522" max="768" width="8.75" style="1484"/>
    <col min="769" max="776" width="8.75" style="1484" customWidth="1"/>
    <col min="777" max="777" width="14.375" style="1484" customWidth="1"/>
    <col min="778" max="1024" width="8.75" style="1484"/>
    <col min="1025" max="1032" width="8.75" style="1484" customWidth="1"/>
    <col min="1033" max="1033" width="14.375" style="1484" customWidth="1"/>
    <col min="1034" max="1280" width="8.75" style="1484"/>
    <col min="1281" max="1288" width="8.75" style="1484" customWidth="1"/>
    <col min="1289" max="1289" width="14.375" style="1484" customWidth="1"/>
    <col min="1290" max="1536" width="8.75" style="1484"/>
    <col min="1537" max="1544" width="8.75" style="1484" customWidth="1"/>
    <col min="1545" max="1545" width="14.375" style="1484" customWidth="1"/>
    <col min="1546" max="1792" width="8.75" style="1484"/>
    <col min="1793" max="1800" width="8.75" style="1484" customWidth="1"/>
    <col min="1801" max="1801" width="14.375" style="1484" customWidth="1"/>
    <col min="1802" max="2048" width="8.75" style="1484"/>
    <col min="2049" max="2056" width="8.75" style="1484" customWidth="1"/>
    <col min="2057" max="2057" width="14.375" style="1484" customWidth="1"/>
    <col min="2058" max="2304" width="8.75" style="1484"/>
    <col min="2305" max="2312" width="8.75" style="1484" customWidth="1"/>
    <col min="2313" max="2313" width="14.375" style="1484" customWidth="1"/>
    <col min="2314" max="2560" width="8.75" style="1484"/>
    <col min="2561" max="2568" width="8.75" style="1484" customWidth="1"/>
    <col min="2569" max="2569" width="14.375" style="1484" customWidth="1"/>
    <col min="2570" max="2816" width="8.75" style="1484"/>
    <col min="2817" max="2824" width="8.75" style="1484" customWidth="1"/>
    <col min="2825" max="2825" width="14.375" style="1484" customWidth="1"/>
    <col min="2826" max="3072" width="8.75" style="1484"/>
    <col min="3073" max="3080" width="8.75" style="1484" customWidth="1"/>
    <col min="3081" max="3081" width="14.375" style="1484" customWidth="1"/>
    <col min="3082" max="3328" width="8.75" style="1484"/>
    <col min="3329" max="3336" width="8.75" style="1484" customWidth="1"/>
    <col min="3337" max="3337" width="14.375" style="1484" customWidth="1"/>
    <col min="3338" max="3584" width="8.75" style="1484"/>
    <col min="3585" max="3592" width="8.75" style="1484" customWidth="1"/>
    <col min="3593" max="3593" width="14.375" style="1484" customWidth="1"/>
    <col min="3594" max="3840" width="8.75" style="1484"/>
    <col min="3841" max="3848" width="8.75" style="1484" customWidth="1"/>
    <col min="3849" max="3849" width="14.375" style="1484" customWidth="1"/>
    <col min="3850" max="4096" width="8.75" style="1484"/>
    <col min="4097" max="4104" width="8.75" style="1484" customWidth="1"/>
    <col min="4105" max="4105" width="14.375" style="1484" customWidth="1"/>
    <col min="4106" max="4352" width="8.75" style="1484"/>
    <col min="4353" max="4360" width="8.75" style="1484" customWidth="1"/>
    <col min="4361" max="4361" width="14.375" style="1484" customWidth="1"/>
    <col min="4362" max="4608" width="8.75" style="1484"/>
    <col min="4609" max="4616" width="8.75" style="1484" customWidth="1"/>
    <col min="4617" max="4617" width="14.375" style="1484" customWidth="1"/>
    <col min="4618" max="4864" width="8.75" style="1484"/>
    <col min="4865" max="4872" width="8.75" style="1484" customWidth="1"/>
    <col min="4873" max="4873" width="14.375" style="1484" customWidth="1"/>
    <col min="4874" max="5120" width="8.75" style="1484"/>
    <col min="5121" max="5128" width="8.75" style="1484" customWidth="1"/>
    <col min="5129" max="5129" width="14.375" style="1484" customWidth="1"/>
    <col min="5130" max="5376" width="8.75" style="1484"/>
    <col min="5377" max="5384" width="8.75" style="1484" customWidth="1"/>
    <col min="5385" max="5385" width="14.375" style="1484" customWidth="1"/>
    <col min="5386" max="5632" width="8.75" style="1484"/>
    <col min="5633" max="5640" width="8.75" style="1484" customWidth="1"/>
    <col min="5641" max="5641" width="14.375" style="1484" customWidth="1"/>
    <col min="5642" max="5888" width="8.75" style="1484"/>
    <col min="5889" max="5896" width="8.75" style="1484" customWidth="1"/>
    <col min="5897" max="5897" width="14.375" style="1484" customWidth="1"/>
    <col min="5898" max="6144" width="8.75" style="1484"/>
    <col min="6145" max="6152" width="8.75" style="1484" customWidth="1"/>
    <col min="6153" max="6153" width="14.375" style="1484" customWidth="1"/>
    <col min="6154" max="6400" width="8.75" style="1484"/>
    <col min="6401" max="6408" width="8.75" style="1484" customWidth="1"/>
    <col min="6409" max="6409" width="14.375" style="1484" customWidth="1"/>
    <col min="6410" max="6656" width="8.75" style="1484"/>
    <col min="6657" max="6664" width="8.75" style="1484" customWidth="1"/>
    <col min="6665" max="6665" width="14.375" style="1484" customWidth="1"/>
    <col min="6666" max="6912" width="8.75" style="1484"/>
    <col min="6913" max="6920" width="8.75" style="1484" customWidth="1"/>
    <col min="6921" max="6921" width="14.375" style="1484" customWidth="1"/>
    <col min="6922" max="7168" width="8.75" style="1484"/>
    <col min="7169" max="7176" width="8.75" style="1484" customWidth="1"/>
    <col min="7177" max="7177" width="14.375" style="1484" customWidth="1"/>
    <col min="7178" max="7424" width="8.75" style="1484"/>
    <col min="7425" max="7432" width="8.75" style="1484" customWidth="1"/>
    <col min="7433" max="7433" width="14.375" style="1484" customWidth="1"/>
    <col min="7434" max="7680" width="8.75" style="1484"/>
    <col min="7681" max="7688" width="8.75" style="1484" customWidth="1"/>
    <col min="7689" max="7689" width="14.375" style="1484" customWidth="1"/>
    <col min="7690" max="7936" width="8.75" style="1484"/>
    <col min="7937" max="7944" width="8.75" style="1484" customWidth="1"/>
    <col min="7945" max="7945" width="14.375" style="1484" customWidth="1"/>
    <col min="7946" max="8192" width="8.75" style="1484"/>
    <col min="8193" max="8200" width="8.75" style="1484" customWidth="1"/>
    <col min="8201" max="8201" width="14.375" style="1484" customWidth="1"/>
    <col min="8202" max="8448" width="8.75" style="1484"/>
    <col min="8449" max="8456" width="8.75" style="1484" customWidth="1"/>
    <col min="8457" max="8457" width="14.375" style="1484" customWidth="1"/>
    <col min="8458" max="8704" width="8.75" style="1484"/>
    <col min="8705" max="8712" width="8.75" style="1484" customWidth="1"/>
    <col min="8713" max="8713" width="14.375" style="1484" customWidth="1"/>
    <col min="8714" max="8960" width="8.75" style="1484"/>
    <col min="8961" max="8968" width="8.75" style="1484" customWidth="1"/>
    <col min="8969" max="8969" width="14.375" style="1484" customWidth="1"/>
    <col min="8970" max="9216" width="8.75" style="1484"/>
    <col min="9217" max="9224" width="8.75" style="1484" customWidth="1"/>
    <col min="9225" max="9225" width="14.375" style="1484" customWidth="1"/>
    <col min="9226" max="9472" width="8.75" style="1484"/>
    <col min="9473" max="9480" width="8.75" style="1484" customWidth="1"/>
    <col min="9481" max="9481" width="14.375" style="1484" customWidth="1"/>
    <col min="9482" max="9728" width="8.75" style="1484"/>
    <col min="9729" max="9736" width="8.75" style="1484" customWidth="1"/>
    <col min="9737" max="9737" width="14.375" style="1484" customWidth="1"/>
    <col min="9738" max="9984" width="8.75" style="1484"/>
    <col min="9985" max="9992" width="8.75" style="1484" customWidth="1"/>
    <col min="9993" max="9993" width="14.375" style="1484" customWidth="1"/>
    <col min="9994" max="10240" width="8.75" style="1484"/>
    <col min="10241" max="10248" width="8.75" style="1484" customWidth="1"/>
    <col min="10249" max="10249" width="14.375" style="1484" customWidth="1"/>
    <col min="10250" max="10496" width="8.75" style="1484"/>
    <col min="10497" max="10504" width="8.75" style="1484" customWidth="1"/>
    <col min="10505" max="10505" width="14.375" style="1484" customWidth="1"/>
    <col min="10506" max="10752" width="8.75" style="1484"/>
    <col min="10753" max="10760" width="8.75" style="1484" customWidth="1"/>
    <col min="10761" max="10761" width="14.375" style="1484" customWidth="1"/>
    <col min="10762" max="11008" width="8.75" style="1484"/>
    <col min="11009" max="11016" width="8.75" style="1484" customWidth="1"/>
    <col min="11017" max="11017" width="14.375" style="1484" customWidth="1"/>
    <col min="11018" max="11264" width="8.75" style="1484"/>
    <col min="11265" max="11272" width="8.75" style="1484" customWidth="1"/>
    <col min="11273" max="11273" width="14.375" style="1484" customWidth="1"/>
    <col min="11274" max="11520" width="8.75" style="1484"/>
    <col min="11521" max="11528" width="8.75" style="1484" customWidth="1"/>
    <col min="11529" max="11529" width="14.375" style="1484" customWidth="1"/>
    <col min="11530" max="11776" width="8.75" style="1484"/>
    <col min="11777" max="11784" width="8.75" style="1484" customWidth="1"/>
    <col min="11785" max="11785" width="14.375" style="1484" customWidth="1"/>
    <col min="11786" max="12032" width="8.75" style="1484"/>
    <col min="12033" max="12040" width="8.75" style="1484" customWidth="1"/>
    <col min="12041" max="12041" width="14.375" style="1484" customWidth="1"/>
    <col min="12042" max="12288" width="8.75" style="1484"/>
    <col min="12289" max="12296" width="8.75" style="1484" customWidth="1"/>
    <col min="12297" max="12297" width="14.375" style="1484" customWidth="1"/>
    <col min="12298" max="12544" width="8.75" style="1484"/>
    <col min="12545" max="12552" width="8.75" style="1484" customWidth="1"/>
    <col min="12553" max="12553" width="14.375" style="1484" customWidth="1"/>
    <col min="12554" max="12800" width="8.75" style="1484"/>
    <col min="12801" max="12808" width="8.75" style="1484" customWidth="1"/>
    <col min="12809" max="12809" width="14.375" style="1484" customWidth="1"/>
    <col min="12810" max="13056" width="8.75" style="1484"/>
    <col min="13057" max="13064" width="8.75" style="1484" customWidth="1"/>
    <col min="13065" max="13065" width="14.375" style="1484" customWidth="1"/>
    <col min="13066" max="13312" width="8.75" style="1484"/>
    <col min="13313" max="13320" width="8.75" style="1484" customWidth="1"/>
    <col min="13321" max="13321" width="14.375" style="1484" customWidth="1"/>
    <col min="13322" max="13568" width="8.75" style="1484"/>
    <col min="13569" max="13576" width="8.75" style="1484" customWidth="1"/>
    <col min="13577" max="13577" width="14.375" style="1484" customWidth="1"/>
    <col min="13578" max="13824" width="8.75" style="1484"/>
    <col min="13825" max="13832" width="8.75" style="1484" customWidth="1"/>
    <col min="13833" max="13833" width="14.375" style="1484" customWidth="1"/>
    <col min="13834" max="14080" width="8.75" style="1484"/>
    <col min="14081" max="14088" width="8.75" style="1484" customWidth="1"/>
    <col min="14089" max="14089" width="14.375" style="1484" customWidth="1"/>
    <col min="14090" max="14336" width="8.75" style="1484"/>
    <col min="14337" max="14344" width="8.75" style="1484" customWidth="1"/>
    <col min="14345" max="14345" width="14.375" style="1484" customWidth="1"/>
    <col min="14346" max="14592" width="8.75" style="1484"/>
    <col min="14593" max="14600" width="8.75" style="1484" customWidth="1"/>
    <col min="14601" max="14601" width="14.375" style="1484" customWidth="1"/>
    <col min="14602" max="14848" width="8.75" style="1484"/>
    <col min="14849" max="14856" width="8.75" style="1484" customWidth="1"/>
    <col min="14857" max="14857" width="14.375" style="1484" customWidth="1"/>
    <col min="14858" max="15104" width="8.75" style="1484"/>
    <col min="15105" max="15112" width="8.75" style="1484" customWidth="1"/>
    <col min="15113" max="15113" width="14.375" style="1484" customWidth="1"/>
    <col min="15114" max="15360" width="8.75" style="1484"/>
    <col min="15361" max="15368" width="8.75" style="1484" customWidth="1"/>
    <col min="15369" max="15369" width="14.375" style="1484" customWidth="1"/>
    <col min="15370" max="15616" width="8.75" style="1484"/>
    <col min="15617" max="15624" width="8.75" style="1484" customWidth="1"/>
    <col min="15625" max="15625" width="14.375" style="1484" customWidth="1"/>
    <col min="15626" max="15872" width="8.75" style="1484"/>
    <col min="15873" max="15880" width="8.75" style="1484" customWidth="1"/>
    <col min="15881" max="15881" width="14.375" style="1484" customWidth="1"/>
    <col min="15882" max="16128" width="8.75" style="1484"/>
    <col min="16129" max="16136" width="8.75" style="1484" customWidth="1"/>
    <col min="16137" max="16137" width="14.375" style="1484" customWidth="1"/>
    <col min="16138" max="16384" width="8.75" style="1484"/>
  </cols>
  <sheetData>
    <row r="1" spans="1:9" ht="30" customHeight="1">
      <c r="A1" s="4568" t="s">
        <v>
2398</v>
      </c>
      <c r="B1" s="4568"/>
      <c r="C1" s="4568"/>
      <c r="D1" s="4568"/>
      <c r="E1" s="4568"/>
      <c r="F1" s="4568"/>
      <c r="G1" s="4568"/>
      <c r="H1" s="4568"/>
      <c r="I1" s="4568"/>
    </row>
    <row r="2" spans="1:9" ht="30" customHeight="1">
      <c r="A2" s="1485"/>
      <c r="B2" s="1485"/>
      <c r="C2" s="1485"/>
      <c r="D2" s="1485"/>
      <c r="E2" s="1485"/>
      <c r="F2" s="1485"/>
      <c r="G2" s="1485"/>
      <c r="H2" s="1485"/>
      <c r="I2" s="1485"/>
    </row>
    <row r="3" spans="1:9" ht="30" customHeight="1">
      <c r="A3" s="1486" t="s">
        <v>
2399</v>
      </c>
    </row>
    <row r="4" spans="1:9" ht="30" customHeight="1">
      <c r="A4" s="1486" t="s">
        <v>
2400</v>
      </c>
    </row>
    <row r="5" spans="1:9" ht="30" customHeight="1">
      <c r="A5" s="1486" t="s">
        <v>
2401</v>
      </c>
    </row>
    <row r="6" spans="1:9" ht="30" customHeight="1">
      <c r="A6" s="1486" t="s">
        <v>
7565</v>
      </c>
    </row>
    <row r="7" spans="1:9" ht="30" customHeight="1">
      <c r="A7" s="1486" t="s">
        <v>
2402</v>
      </c>
    </row>
    <row r="8" spans="1:9" ht="30" customHeight="1">
      <c r="A8" s="1486" t="s">
        <v>
2403</v>
      </c>
    </row>
    <row r="9" spans="1:9" ht="30" customHeight="1">
      <c r="A9" s="1486" t="s">
        <v>
2404</v>
      </c>
    </row>
    <row r="10" spans="1:9" ht="30" customHeight="1">
      <c r="A10" s="1486" t="s">
        <v>
2405</v>
      </c>
    </row>
    <row r="11" spans="1:9" ht="30" customHeight="1">
      <c r="A11" s="1486" t="s">
        <v>
2406</v>
      </c>
    </row>
    <row r="12" spans="1:9" ht="30" customHeight="1">
      <c r="A12" s="1486" t="s">
        <v>
2407</v>
      </c>
    </row>
    <row r="13" spans="1:9" ht="30" customHeight="1">
      <c r="A13" s="1486" t="s">
        <v>
2408</v>
      </c>
    </row>
    <row r="14" spans="1:9" ht="30" customHeight="1">
      <c r="A14" s="1486" t="s">
        <v>
2409</v>
      </c>
    </row>
    <row r="15" spans="1:9" ht="30" customHeight="1">
      <c r="A15" s="1486" t="s">
        <v>
2410</v>
      </c>
    </row>
    <row r="16" spans="1:9" ht="30" customHeight="1">
      <c r="A16" s="1486" t="s">
        <v>
2411</v>
      </c>
    </row>
    <row r="17" spans="1:8" ht="30" customHeight="1">
      <c r="A17" s="1486" t="s">
        <v>
2412</v>
      </c>
    </row>
    <row r="18" spans="1:8" ht="30" customHeight="1">
      <c r="A18" s="1486" t="s">
        <v>
2413</v>
      </c>
    </row>
    <row r="19" spans="1:8" ht="30" customHeight="1">
      <c r="A19" s="1486" t="s">
        <v>
2414</v>
      </c>
    </row>
    <row r="20" spans="1:8" ht="30" customHeight="1">
      <c r="A20" s="1486" t="s">
        <v>
2415</v>
      </c>
    </row>
    <row r="21" spans="1:8" ht="30" customHeight="1">
      <c r="A21" s="1486" t="s">
        <v>
2416</v>
      </c>
    </row>
    <row r="22" spans="1:8" ht="30" customHeight="1">
      <c r="A22" s="1486" t="s">
        <v>
2417</v>
      </c>
    </row>
    <row r="23" spans="1:8" ht="30" customHeight="1">
      <c r="A23" s="1486" t="s">
        <v>
2418</v>
      </c>
    </row>
    <row r="24" spans="1:8" ht="30" customHeight="1">
      <c r="A24" s="1486" t="s">
        <v>
2419</v>
      </c>
    </row>
    <row r="25" spans="1:8" ht="30" customHeight="1">
      <c r="A25" s="1486" t="s">
        <v>
2420</v>
      </c>
    </row>
    <row r="26" spans="1:8" ht="30" customHeight="1">
      <c r="A26" s="1486" t="s">
        <v>
2421</v>
      </c>
    </row>
    <row r="27" spans="1:8" ht="30" customHeight="1">
      <c r="A27" s="1486" t="s">
        <v>
2422</v>
      </c>
    </row>
    <row r="28" spans="1:8" ht="14.25">
      <c r="A28" s="1486"/>
    </row>
    <row r="29" spans="1:8" ht="14.25">
      <c r="A29" s="1486"/>
      <c r="H29" s="1487"/>
    </row>
    <row r="30" spans="1:8" ht="14.25">
      <c r="A30" s="1486"/>
    </row>
    <row r="31" spans="1:8" ht="14.25">
      <c r="A31" s="1486"/>
    </row>
    <row r="32" spans="1:8" ht="14.25">
      <c r="A32" s="1486"/>
    </row>
    <row r="33" spans="1:1" ht="14.25">
      <c r="A33" s="1486"/>
    </row>
    <row r="34" spans="1:1" ht="14.25">
      <c r="A34" s="1486"/>
    </row>
    <row r="35" spans="1:1" ht="14.25">
      <c r="A35" s="1486"/>
    </row>
    <row r="36" spans="1:1" ht="14.25">
      <c r="A36" s="1486"/>
    </row>
    <row r="37" spans="1:1" ht="14.25">
      <c r="A37" s="1486"/>
    </row>
    <row r="38" spans="1:1" ht="14.25">
      <c r="A38" s="1486"/>
    </row>
    <row r="39" spans="1:1" ht="14.25">
      <c r="A39" s="1486"/>
    </row>
    <row r="40" spans="1:1" ht="14.25">
      <c r="A40" s="1486"/>
    </row>
    <row r="41" spans="1:1" ht="14.25">
      <c r="A41" s="1486"/>
    </row>
    <row r="42" spans="1:1" ht="14.25">
      <c r="A42" s="1486"/>
    </row>
    <row r="43" spans="1:1" ht="14.25">
      <c r="A43" s="1486"/>
    </row>
    <row r="44" spans="1:1" ht="14.25">
      <c r="A44" s="1486"/>
    </row>
    <row r="45" spans="1:1" ht="14.25">
      <c r="A45" s="1486"/>
    </row>
    <row r="46" spans="1:1" ht="14.25">
      <c r="A46" s="1486"/>
    </row>
    <row r="47" spans="1:1" ht="14.25">
      <c r="A47" s="1486"/>
    </row>
    <row r="48" spans="1:1" ht="14.25">
      <c r="A48" s="1486"/>
    </row>
    <row r="49" spans="1:1" ht="14.25">
      <c r="A49" s="1486"/>
    </row>
    <row r="50" spans="1:1" ht="14.25">
      <c r="A50" s="1486"/>
    </row>
    <row r="51" spans="1:1" ht="14.25">
      <c r="A51" s="1486"/>
    </row>
    <row r="52" spans="1:1" ht="14.25">
      <c r="A52" s="1486"/>
    </row>
    <row r="53" spans="1:1" ht="14.25">
      <c r="A53" s="1486"/>
    </row>
    <row r="54" spans="1:1" ht="14.25">
      <c r="A54" s="1486"/>
    </row>
    <row r="55" spans="1:1" ht="14.25">
      <c r="A55" s="1486"/>
    </row>
    <row r="56" spans="1:1" ht="14.25">
      <c r="A56" s="1486"/>
    </row>
    <row r="57" spans="1:1" ht="14.25">
      <c r="A57" s="1487"/>
    </row>
  </sheetData>
  <mergeCells count="1">
    <mergeCell ref="A1:I1"/>
  </mergeCells>
  <phoneticPr fontId="25"/>
  <pageMargins left="0.70866141732283472" right="0.70866141732283472" top="0.74803149606299213" bottom="0.74803149606299213" header="0.31496062992125984" footer="0.3149606299212598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pageSetUpPr fitToPage="1"/>
  </sheetPr>
  <dimension ref="A1:G21"/>
  <sheetViews>
    <sheetView zoomScaleNormal="100" zoomScaleSheetLayoutView="100" workbookViewId="0">
      <selection activeCell="B23" sqref="B23"/>
    </sheetView>
  </sheetViews>
  <sheetFormatPr defaultRowHeight="13.5"/>
  <cols>
    <col min="1" max="7" width="17.625" style="426" customWidth="1"/>
    <col min="8" max="16384" width="9" style="426"/>
  </cols>
  <sheetData>
    <row r="1" spans="1:7" s="1482" customFormat="1" ht="20.100000000000001" customHeight="1">
      <c r="A1" s="4569" t="str">
        <f>
HYPERLINK("#目次!A1","【目次に戻る】")</f>
        <v>
【目次に戻る】</v>
      </c>
      <c r="B1" s="4569"/>
      <c r="C1" s="4569"/>
      <c r="D1" s="4569"/>
      <c r="E1" s="4569"/>
      <c r="F1" s="2409"/>
      <c r="G1" s="2409"/>
    </row>
    <row r="2" spans="1:7" s="1482" customFormat="1" ht="20.100000000000001" customHeight="1">
      <c r="A2" s="4569" t="str">
        <f>
HYPERLINK("#業務所管課別目次!A1","【業務所管課別目次に戻る】")</f>
        <v>
【業務所管課別目次に戻る】</v>
      </c>
      <c r="B2" s="4569"/>
      <c r="C2" s="4569"/>
      <c r="D2" s="4569"/>
      <c r="E2" s="4569"/>
      <c r="F2" s="2409"/>
      <c r="G2" s="2409"/>
    </row>
    <row r="3" spans="1:7" s="353" customFormat="1" ht="26.1" customHeight="1">
      <c r="A3" s="4676" t="s">
        <v>
9343</v>
      </c>
      <c r="B3" s="4676"/>
      <c r="C3" s="4676"/>
      <c r="D3" s="4676"/>
      <c r="E3" s="4676"/>
      <c r="F3" s="4676"/>
      <c r="G3" s="4676"/>
    </row>
    <row r="4" spans="1:7" s="340" customFormat="1" ht="15" customHeight="1"/>
    <row r="5" spans="1:7" s="462" customFormat="1" ht="20.100000000000001" customHeight="1">
      <c r="A5" s="4731" t="s">
        <v>
555</v>
      </c>
      <c r="B5" s="4731"/>
      <c r="C5" s="4731"/>
      <c r="D5" s="4731"/>
      <c r="E5" s="4731"/>
      <c r="F5" s="4731"/>
      <c r="G5" s="4731"/>
    </row>
    <row r="6" spans="1:7" s="325" customFormat="1" ht="15" customHeight="1" thickBot="1">
      <c r="A6" s="325" t="s">
        <v>
9286</v>
      </c>
      <c r="F6" s="350"/>
      <c r="G6" s="349" t="s">
        <v>
9361</v>
      </c>
    </row>
    <row r="7" spans="1:7" s="329" customFormat="1" ht="18" customHeight="1" thickTop="1">
      <c r="A7" s="4732" t="s">
        <v>
554</v>
      </c>
      <c r="B7" s="4733"/>
      <c r="C7" s="4733"/>
      <c r="D7" s="4733"/>
      <c r="E7" s="4733"/>
      <c r="F7" s="4734"/>
      <c r="G7" s="4735" t="s">
        <v>
553</v>
      </c>
    </row>
    <row r="8" spans="1:7" s="329" customFormat="1" ht="51" customHeight="1">
      <c r="A8" s="4423" t="s">
        <v>
23</v>
      </c>
      <c r="B8" s="4424" t="s">
        <v>
552</v>
      </c>
      <c r="C8" s="464" t="s">
        <v>
551</v>
      </c>
      <c r="D8" s="464" t="s">
        <v>
550</v>
      </c>
      <c r="E8" s="464" t="s">
        <v>
549</v>
      </c>
      <c r="F8" s="464" t="s">
        <v>
548</v>
      </c>
      <c r="G8" s="4736"/>
    </row>
    <row r="9" spans="1:7" s="457" customFormat="1" ht="18" customHeight="1">
      <c r="A9" s="4425">
        <v>
99070</v>
      </c>
      <c r="B9" s="4425">
        <v>
78670</v>
      </c>
      <c r="C9" s="4425">
        <v>
40060</v>
      </c>
      <c r="D9" s="4425">
        <v>
31150</v>
      </c>
      <c r="E9" s="4425">
        <v>
45700</v>
      </c>
      <c r="F9" s="4425">
        <v>
33070</v>
      </c>
      <c r="G9" s="463">
        <v>
95360</v>
      </c>
    </row>
    <row r="10" spans="1:7" s="325" customFormat="1" ht="15" customHeight="1">
      <c r="A10" s="456" t="s">
        <v>
547</v>
      </c>
      <c r="B10" s="456"/>
      <c r="C10" s="456"/>
      <c r="D10" s="456"/>
      <c r="E10" s="456"/>
    </row>
    <row r="11" spans="1:7" s="325" customFormat="1" ht="15" customHeight="1">
      <c r="A11" s="456" t="s">
        <v>
546</v>
      </c>
    </row>
    <row r="12" spans="1:7" s="325" customFormat="1" ht="15" customHeight="1">
      <c r="A12" s="438"/>
      <c r="B12" s="438"/>
      <c r="C12" s="438"/>
    </row>
    <row r="13" spans="1:7" s="340" customFormat="1" ht="15" customHeight="1"/>
    <row r="14" spans="1:7" s="462" customFormat="1" ht="20.100000000000001" customHeight="1">
      <c r="A14" s="4731" t="s">
        <v>
545</v>
      </c>
      <c r="B14" s="4731"/>
      <c r="C14" s="4731"/>
      <c r="D14" s="4731"/>
      <c r="E14" s="4731"/>
      <c r="F14" s="4731"/>
      <c r="G14" s="4731"/>
    </row>
    <row r="15" spans="1:7" s="340" customFormat="1" ht="15" customHeight="1">
      <c r="A15" s="461"/>
      <c r="B15" s="461"/>
      <c r="C15" s="461"/>
      <c r="D15" s="461"/>
      <c r="E15" s="461"/>
      <c r="F15" s="461"/>
      <c r="G15" s="461"/>
    </row>
    <row r="16" spans="1:7" s="340" customFormat="1" ht="15" customHeight="1" thickBot="1">
      <c r="A16" s="340" t="s">
        <v>
9286</v>
      </c>
      <c r="C16" s="460" t="s">
        <v>
9361</v>
      </c>
    </row>
    <row r="17" spans="1:7" s="329" customFormat="1" ht="18" customHeight="1" thickTop="1">
      <c r="A17" s="4732" t="s">
        <v>
544</v>
      </c>
      <c r="B17" s="4732"/>
      <c r="C17" s="4732"/>
      <c r="F17" s="2426"/>
      <c r="G17" s="2426"/>
    </row>
    <row r="18" spans="1:7" s="329" customFormat="1" ht="18" customHeight="1">
      <c r="A18" s="4423" t="s">
        <v>
23</v>
      </c>
      <c r="B18" s="4426" t="s">
        <v>
543</v>
      </c>
      <c r="C18" s="4427" t="s">
        <v>
542</v>
      </c>
      <c r="F18" s="2426"/>
      <c r="G18" s="2426"/>
    </row>
    <row r="19" spans="1:7" s="457" customFormat="1" ht="18" customHeight="1">
      <c r="A19" s="4428">
        <v>
47170</v>
      </c>
      <c r="B19" s="4428">
        <v>
26130</v>
      </c>
      <c r="C19" s="4428">
        <v>
20270</v>
      </c>
      <c r="F19" s="458"/>
      <c r="G19" s="458"/>
    </row>
    <row r="20" spans="1:7" s="325" customFormat="1" ht="15" customHeight="1">
      <c r="A20" s="456" t="s">
        <v>
541</v>
      </c>
      <c r="B20" s="441"/>
      <c r="C20" s="456"/>
    </row>
    <row r="21" spans="1:7" s="325" customFormat="1" ht="15" customHeight="1">
      <c r="A21" s="438" t="s">
        <v>
520</v>
      </c>
    </row>
  </sheetData>
  <mergeCells count="8">
    <mergeCell ref="A3:G3"/>
    <mergeCell ref="A2:E2"/>
    <mergeCell ref="A1:E1"/>
    <mergeCell ref="A14:G14"/>
    <mergeCell ref="A17:C17"/>
    <mergeCell ref="A5:G5"/>
    <mergeCell ref="A7:F7"/>
    <mergeCell ref="G7:G8"/>
  </mergeCells>
  <phoneticPr fontId="25"/>
  <pageMargins left="0.70866141732283472" right="0.70866141732283472" top="0.74803149606299213" bottom="0.74803149606299213" header="0.31496062992125984" footer="0.31496062992125984"/>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Z15"/>
  <sheetViews>
    <sheetView zoomScaleNormal="100" zoomScaleSheetLayoutView="100" workbookViewId="0">
      <selection activeCell="B23" sqref="B23"/>
    </sheetView>
  </sheetViews>
  <sheetFormatPr defaultColWidth="9" defaultRowHeight="14.25"/>
  <cols>
    <col min="1" max="1" width="12.625" style="24" customWidth="1"/>
    <col min="2" max="14" width="8.625" style="24" customWidth="1"/>
    <col min="15"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10290</v>
      </c>
      <c r="B3" s="4574"/>
      <c r="C3" s="4574"/>
      <c r="D3" s="4574"/>
      <c r="E3" s="4574"/>
      <c r="F3" s="4574"/>
      <c r="G3" s="4574"/>
      <c r="H3" s="4574"/>
      <c r="I3" s="4574"/>
      <c r="J3" s="4574"/>
      <c r="K3" s="4574"/>
      <c r="L3" s="4574"/>
      <c r="M3" s="4574"/>
      <c r="N3" s="4574"/>
    </row>
    <row r="4" spans="1:26" s="83" customFormat="1" ht="15" customHeight="1"/>
    <row r="5" spans="1:26" s="83" customFormat="1" ht="15" customHeight="1" thickBot="1">
      <c r="A5" s="1529" t="s">
        <v>
9285</v>
      </c>
      <c r="B5" s="1529"/>
      <c r="M5" s="99"/>
      <c r="N5" s="2940" t="s">
        <v>
5205</v>
      </c>
    </row>
    <row r="6" spans="1:26" ht="18" customHeight="1" thickTop="1">
      <c r="A6" s="4752" t="s">
        <v>
483</v>
      </c>
      <c r="B6" s="5833" t="s">
        <v>
3817</v>
      </c>
      <c r="C6" s="5833"/>
      <c r="D6" s="5833"/>
      <c r="E6" s="5833"/>
      <c r="F6" s="5833"/>
      <c r="G6" s="5834"/>
      <c r="H6" s="5835" t="s">
        <v>
3816</v>
      </c>
      <c r="I6" s="5833"/>
      <c r="J6" s="5833"/>
      <c r="K6" s="5833"/>
      <c r="L6" s="5833"/>
      <c r="M6" s="5834"/>
      <c r="N6" s="2227" t="s">
        <v>
2115</v>
      </c>
    </row>
    <row r="7" spans="1:26" ht="58.5" customHeight="1">
      <c r="A7" s="5832"/>
      <c r="B7" s="425" t="s">
        <v>
1388</v>
      </c>
      <c r="C7" s="2286" t="s">
        <v>
3815</v>
      </c>
      <c r="D7" s="390" t="s">
        <v>
3814</v>
      </c>
      <c r="E7" s="2284" t="s">
        <v>
3813</v>
      </c>
      <c r="F7" s="1435" t="s">
        <v>
3812</v>
      </c>
      <c r="G7" s="1435" t="s">
        <v>
3811</v>
      </c>
      <c r="H7" s="425" t="s">
        <v>
1388</v>
      </c>
      <c r="I7" s="2285" t="s">
        <v>
3810</v>
      </c>
      <c r="J7" s="2012" t="s">
        <v>
3809</v>
      </c>
      <c r="K7" s="1435" t="s">
        <v>
3808</v>
      </c>
      <c r="L7" s="1435" t="s">
        <v>
3807</v>
      </c>
      <c r="M7" s="2284" t="s">
        <v>
3806</v>
      </c>
      <c r="N7" s="2283" t="s">
        <v>
3805</v>
      </c>
    </row>
    <row r="8" spans="1:26" ht="18" customHeight="1">
      <c r="A8" s="17">
        <v>
29</v>
      </c>
      <c r="B8" s="19">
        <v>
108</v>
      </c>
      <c r="C8" s="19" t="s">
        <v>
374</v>
      </c>
      <c r="D8" s="19">
        <v>
108</v>
      </c>
      <c r="E8" s="19" t="s">
        <v>
374</v>
      </c>
      <c r="F8" s="19" t="s">
        <v>
374</v>
      </c>
      <c r="G8" s="23" t="s">
        <v>
374</v>
      </c>
      <c r="H8" s="21">
        <v>
15</v>
      </c>
      <c r="I8" s="23" t="s">
        <v>
374</v>
      </c>
      <c r="J8" s="23">
        <v>
1</v>
      </c>
      <c r="K8" s="23">
        <v>
14</v>
      </c>
      <c r="L8" s="23" t="s">
        <v>
374</v>
      </c>
      <c r="M8" s="93" t="s">
        <v>
374</v>
      </c>
      <c r="N8" s="21" t="s">
        <v>
374</v>
      </c>
    </row>
    <row r="9" spans="1:26" ht="18" customHeight="1">
      <c r="A9" s="17">
        <v>
30</v>
      </c>
      <c r="B9" s="23">
        <v>
78</v>
      </c>
      <c r="C9" s="23" t="s">
        <v>
374</v>
      </c>
      <c r="D9" s="23">
        <v>
78</v>
      </c>
      <c r="E9" s="23" t="s">
        <v>
374</v>
      </c>
      <c r="F9" s="23" t="s">
        <v>
374</v>
      </c>
      <c r="G9" s="23" t="s">
        <v>
374</v>
      </c>
      <c r="H9" s="21">
        <v>
35</v>
      </c>
      <c r="I9" s="23" t="s">
        <v>
374</v>
      </c>
      <c r="J9" s="23">
        <v>
27</v>
      </c>
      <c r="K9" s="23">
        <v>
8</v>
      </c>
      <c r="L9" s="23" t="s">
        <v>
374</v>
      </c>
      <c r="M9" s="93" t="s">
        <v>
374</v>
      </c>
      <c r="N9" s="21" t="s">
        <v>
374</v>
      </c>
    </row>
    <row r="10" spans="1:26" ht="18" customHeight="1">
      <c r="A10" s="17" t="s">
        <v>
473</v>
      </c>
      <c r="B10" s="23">
        <v>
81</v>
      </c>
      <c r="C10" s="23" t="s">
        <v>
374</v>
      </c>
      <c r="D10" s="23">
        <v>
81</v>
      </c>
      <c r="E10" s="23" t="s">
        <v>
374</v>
      </c>
      <c r="F10" s="23" t="s">
        <v>
374</v>
      </c>
      <c r="G10" s="23" t="s">
        <v>
374</v>
      </c>
      <c r="H10" s="21">
        <v>
7</v>
      </c>
      <c r="I10" s="23" t="s">
        <v>
374</v>
      </c>
      <c r="J10" s="23">
        <v>
1</v>
      </c>
      <c r="K10" s="23">
        <v>
6</v>
      </c>
      <c r="L10" s="23" t="s">
        <v>
374</v>
      </c>
      <c r="M10" s="93" t="s">
        <v>
374</v>
      </c>
      <c r="N10" s="21">
        <v>
10</v>
      </c>
    </row>
    <row r="11" spans="1:26" s="363" customFormat="1" ht="18" customHeight="1">
      <c r="A11" s="17">
        <v>
2</v>
      </c>
      <c r="B11" s="23">
        <v>
76</v>
      </c>
      <c r="C11" s="23" t="s">
        <v>
374</v>
      </c>
      <c r="D11" s="23">
        <v>
76</v>
      </c>
      <c r="E11" s="23" t="s">
        <v>
374</v>
      </c>
      <c r="F11" s="23" t="s">
        <v>
374</v>
      </c>
      <c r="G11" s="23" t="s">
        <v>
374</v>
      </c>
      <c r="H11" s="21">
        <v>
11</v>
      </c>
      <c r="I11" s="23" t="s">
        <v>
374</v>
      </c>
      <c r="J11" s="23" t="s">
        <v>
374</v>
      </c>
      <c r="K11" s="23">
        <v>
11</v>
      </c>
      <c r="L11" s="23" t="s">
        <v>
374</v>
      </c>
      <c r="M11" s="93" t="s">
        <v>
374</v>
      </c>
      <c r="N11" s="21">
        <v>
4453</v>
      </c>
    </row>
    <row r="12" spans="1:26" s="355" customFormat="1" ht="18" customHeight="1">
      <c r="A12" s="359">
        <v>
3</v>
      </c>
      <c r="B12" s="1593">
        <f>
SUM(C12:G12)</f>
        <v>
76</v>
      </c>
      <c r="C12" s="2936" t="s">
        <v>
9670</v>
      </c>
      <c r="D12" s="1592">
        <v>
76</v>
      </c>
      <c r="E12" s="2936" t="s">
        <v>
9670</v>
      </c>
      <c r="F12" s="2936" t="s">
        <v>
9670</v>
      </c>
      <c r="G12" s="2937" t="s">
        <v>
9670</v>
      </c>
      <c r="H12" s="1593">
        <f>
SUM(I12:M12)</f>
        <v>
7</v>
      </c>
      <c r="I12" s="2936" t="s">
        <v>
9670</v>
      </c>
      <c r="J12" s="1592" t="s">
        <v>
9670</v>
      </c>
      <c r="K12" s="1592">
        <v>
7</v>
      </c>
      <c r="L12" s="2936" t="s">
        <v>
9670</v>
      </c>
      <c r="M12" s="2937" t="s">
        <v>
9670</v>
      </c>
      <c r="N12" s="2938">
        <v>
35352</v>
      </c>
    </row>
    <row r="13" spans="1:26" s="83" customFormat="1" ht="15" customHeight="1">
      <c r="A13" s="1540" t="s">
        <v>
3804</v>
      </c>
      <c r="B13" s="2282"/>
      <c r="C13" s="2282"/>
      <c r="D13" s="2282"/>
      <c r="E13" s="2282"/>
      <c r="F13" s="2282"/>
      <c r="G13" s="2282"/>
      <c r="H13" s="2282"/>
      <c r="I13" s="2282"/>
      <c r="J13" s="2282"/>
      <c r="K13" s="2282"/>
      <c r="L13" s="2282"/>
      <c r="M13" s="2282"/>
    </row>
    <row r="14" spans="1:26" s="83" customFormat="1" ht="15" customHeight="1">
      <c r="A14" s="49" t="s">
        <v>
3803</v>
      </c>
      <c r="B14" s="2282"/>
      <c r="C14" s="2282"/>
      <c r="D14" s="2282"/>
      <c r="E14" s="2282"/>
      <c r="F14" s="2282"/>
      <c r="G14" s="2282"/>
      <c r="H14" s="2282"/>
      <c r="I14" s="2282"/>
      <c r="J14" s="2282"/>
      <c r="K14" s="2282"/>
      <c r="L14" s="2282"/>
      <c r="M14" s="2282"/>
    </row>
    <row r="15" spans="1:26" s="83" customFormat="1" ht="15" customHeight="1">
      <c r="A15" s="83" t="s">
        <v>
3802</v>
      </c>
      <c r="D15" s="35"/>
      <c r="E15" s="35"/>
      <c r="F15" s="35"/>
      <c r="G15" s="35"/>
      <c r="H15" s="35"/>
      <c r="I15" s="35"/>
      <c r="J15" s="35"/>
      <c r="K15" s="35"/>
      <c r="L15" s="35"/>
    </row>
  </sheetData>
  <mergeCells count="6">
    <mergeCell ref="A3:N3"/>
    <mergeCell ref="A6:A7"/>
    <mergeCell ref="B6:G6"/>
    <mergeCell ref="H6:M6"/>
    <mergeCell ref="A1:D1"/>
    <mergeCell ref="A2:D2"/>
  </mergeCells>
  <phoneticPr fontId="25"/>
  <pageMargins left="0.70866141732283472" right="0.70866141732283472" top="0.74803149606299213" bottom="0.74803149606299213" header="0.31496062992125984" footer="0.31496062992125984"/>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pageSetUpPr fitToPage="1"/>
  </sheetPr>
  <dimension ref="A1:F9"/>
  <sheetViews>
    <sheetView zoomScaleNormal="100" zoomScaleSheetLayoutView="100" workbookViewId="0">
      <selection activeCell="B23" sqref="B23"/>
    </sheetView>
  </sheetViews>
  <sheetFormatPr defaultColWidth="9" defaultRowHeight="13.5"/>
  <cols>
    <col min="1" max="1" width="30.625" style="79" customWidth="1"/>
    <col min="2" max="6" width="18.625" style="78" customWidth="1"/>
    <col min="7" max="16384" width="9" style="78"/>
  </cols>
  <sheetData>
    <row r="1" spans="1:6" s="1482" customFormat="1" ht="20.100000000000001" customHeight="1">
      <c r="A1" s="4569" t="str">
        <f>
HYPERLINK("#目次!A1","【目次に戻る】")</f>
        <v>
【目次に戻る】</v>
      </c>
      <c r="B1" s="4569"/>
      <c r="C1" s="4569"/>
      <c r="D1" s="4569"/>
      <c r="E1" s="2662"/>
      <c r="F1" s="2662"/>
    </row>
    <row r="2" spans="1:6" s="1482" customFormat="1" ht="20.100000000000001" customHeight="1">
      <c r="A2" s="4569" t="str">
        <f>
HYPERLINK("#業務所管課別目次!A1","【業務所管課別目次に戻る】")</f>
        <v>
【業務所管課別目次に戻る】</v>
      </c>
      <c r="B2" s="4569"/>
      <c r="C2" s="4569"/>
      <c r="D2" s="4569"/>
      <c r="E2" s="2662"/>
      <c r="F2" s="2662"/>
    </row>
    <row r="3" spans="1:6" ht="26.1" customHeight="1">
      <c r="A3" s="4574" t="s">
        <v>
6888</v>
      </c>
      <c r="B3" s="4574"/>
      <c r="C3" s="4574"/>
      <c r="D3" s="4574"/>
      <c r="E3" s="4574"/>
      <c r="F3" s="4574"/>
    </row>
    <row r="4" spans="1:6" s="82" customFormat="1" ht="15" customHeight="1">
      <c r="A4" s="104"/>
      <c r="B4" s="104"/>
      <c r="C4" s="104"/>
      <c r="D4" s="104"/>
      <c r="E4" s="104"/>
      <c r="F4" s="104"/>
    </row>
    <row r="5" spans="1:6" s="82" customFormat="1" ht="15" customHeight="1" thickBot="1">
      <c r="A5" s="2677" t="s">
        <v>
10293</v>
      </c>
      <c r="B5" s="49"/>
      <c r="D5" s="49"/>
      <c r="E5" s="49"/>
      <c r="F5" s="42" t="s">
        <v>
4131</v>
      </c>
    </row>
    <row r="6" spans="1:6" s="85" customFormat="1" ht="18" customHeight="1" thickTop="1">
      <c r="A6" s="2911"/>
      <c r="B6" s="2660" t="s">
        <v>
716</v>
      </c>
      <c r="C6" s="2660" t="s">
        <v>
715</v>
      </c>
      <c r="D6" s="2660" t="s">
        <v>
2819</v>
      </c>
      <c r="E6" s="2660" t="s">
        <v>
3054</v>
      </c>
      <c r="F6" s="2682" t="s">
        <v>
4477</v>
      </c>
    </row>
    <row r="7" spans="1:6" s="2433" customFormat="1" ht="18" customHeight="1">
      <c r="A7" s="1679" t="s">
        <v>
5486</v>
      </c>
      <c r="B7" s="97">
        <v>
581</v>
      </c>
      <c r="C7" s="22">
        <v>
595</v>
      </c>
      <c r="D7" s="22">
        <v>
719</v>
      </c>
      <c r="E7" s="22">
        <v>
82</v>
      </c>
      <c r="F7" s="271">
        <v>
44</v>
      </c>
    </row>
    <row r="8" spans="1:6" s="2433" customFormat="1" ht="18" customHeight="1">
      <c r="A8" s="2555" t="s">
        <v>
5487</v>
      </c>
      <c r="B8" s="2540">
        <v>
347</v>
      </c>
      <c r="C8" s="2539">
        <v>
338</v>
      </c>
      <c r="D8" s="2539">
        <v>
374</v>
      </c>
      <c r="E8" s="2539">
        <v>
23</v>
      </c>
      <c r="F8" s="2484">
        <v>
7</v>
      </c>
    </row>
    <row r="9" spans="1:6" s="105" customFormat="1" ht="15" customHeight="1">
      <c r="A9" s="2677" t="s">
        <v>
9550</v>
      </c>
      <c r="B9" s="106"/>
      <c r="C9" s="106"/>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pageSetUpPr fitToPage="1"/>
  </sheetPr>
  <dimension ref="A1:Q20"/>
  <sheetViews>
    <sheetView zoomScaleNormal="100" zoomScaleSheetLayoutView="100" workbookViewId="0">
      <selection activeCell="B23" sqref="B23"/>
    </sheetView>
  </sheetViews>
  <sheetFormatPr defaultColWidth="9" defaultRowHeight="14.25"/>
  <cols>
    <col min="1" max="1" width="12.625" style="24" customWidth="1"/>
    <col min="2" max="10" width="7.125" style="24" customWidth="1"/>
    <col min="11" max="12" width="7.625" style="24" customWidth="1"/>
    <col min="13" max="16" width="7.125" style="24" customWidth="1"/>
    <col min="17" max="17" width="7.625" style="24" customWidth="1"/>
    <col min="18" max="16384" width="9" style="24"/>
  </cols>
  <sheetData>
    <row r="1" spans="1:17" s="1482" customFormat="1" ht="20.100000000000001" customHeight="1">
      <c r="A1" s="4569" t="str">
        <f>
HYPERLINK("#目次!A1","【目次に戻る】")</f>
        <v>
【目次に戻る】</v>
      </c>
      <c r="B1" s="4569"/>
      <c r="C1" s="4569"/>
      <c r="D1" s="4569"/>
      <c r="E1" s="4141"/>
      <c r="F1" s="4141"/>
      <c r="G1" s="4141"/>
      <c r="H1" s="4141"/>
      <c r="I1" s="4141"/>
      <c r="J1" s="4141"/>
      <c r="K1" s="4141"/>
      <c r="L1" s="4141"/>
      <c r="M1" s="4141"/>
      <c r="N1" s="4141"/>
      <c r="O1" s="4141"/>
      <c r="P1" s="4141"/>
      <c r="Q1" s="4141"/>
    </row>
    <row r="2" spans="1:17" s="1482" customFormat="1" ht="20.100000000000001" customHeight="1">
      <c r="A2" s="4569" t="str">
        <f>
HYPERLINK("#業務所管課別目次!A1","【業務所管課別目次に戻る】")</f>
        <v>
【業務所管課別目次に戻る】</v>
      </c>
      <c r="B2" s="4569"/>
      <c r="C2" s="4569"/>
      <c r="D2" s="4569"/>
      <c r="E2" s="4141"/>
      <c r="F2" s="4141"/>
      <c r="G2" s="4141"/>
      <c r="H2" s="4141"/>
      <c r="I2" s="4141"/>
      <c r="J2" s="4141"/>
      <c r="K2" s="4141"/>
      <c r="L2" s="4141"/>
      <c r="M2" s="4141"/>
      <c r="N2" s="4141"/>
      <c r="O2" s="4141"/>
      <c r="P2" s="4141"/>
      <c r="Q2" s="4141"/>
    </row>
    <row r="3" spans="1:17" s="4145" customFormat="1" ht="26.1" customHeight="1">
      <c r="A3" s="4574" t="s">
        <v>
6887</v>
      </c>
      <c r="B3" s="4574"/>
      <c r="C3" s="4574"/>
      <c r="D3" s="4574"/>
      <c r="E3" s="4574"/>
      <c r="F3" s="4574"/>
      <c r="G3" s="4574"/>
      <c r="H3" s="4574"/>
      <c r="I3" s="4574"/>
      <c r="J3" s="4574"/>
      <c r="K3" s="4574"/>
      <c r="L3" s="4574"/>
      <c r="M3" s="4574"/>
      <c r="N3" s="4574"/>
      <c r="O3" s="4574"/>
      <c r="P3" s="4574"/>
      <c r="Q3" s="4574"/>
    </row>
    <row r="4" spans="1:17" s="83" customFormat="1" ht="15" customHeight="1"/>
    <row r="5" spans="1:17" s="83" customFormat="1" ht="15" customHeight="1" thickBot="1">
      <c r="Q5" s="2940" t="s">
        <v>
494</v>
      </c>
    </row>
    <row r="6" spans="1:17" ht="18" customHeight="1" thickTop="1">
      <c r="A6" s="4668" t="s">
        <v>
3789</v>
      </c>
      <c r="B6" s="5287" t="s">
        <v>
3838</v>
      </c>
      <c r="C6" s="5288"/>
      <c r="D6" s="5288"/>
      <c r="E6" s="5288"/>
      <c r="F6" s="5288"/>
      <c r="G6" s="5288"/>
      <c r="H6" s="5288"/>
      <c r="I6" s="5288"/>
      <c r="J6" s="5841"/>
      <c r="K6" s="4579" t="s">
        <v>
3837</v>
      </c>
      <c r="L6" s="4579"/>
      <c r="M6" s="4579"/>
      <c r="N6" s="4579"/>
      <c r="O6" s="4579"/>
      <c r="P6" s="4579"/>
      <c r="Q6" s="4603"/>
    </row>
    <row r="7" spans="1:17" ht="21.95" customHeight="1">
      <c r="A7" s="5840"/>
      <c r="B7" s="5842" t="s">
        <v>
3836</v>
      </c>
      <c r="C7" s="4613" t="s">
        <v>
3835</v>
      </c>
      <c r="D7" s="4613" t="s">
        <v>
3834</v>
      </c>
      <c r="E7" s="4613" t="s">
        <v>
3833</v>
      </c>
      <c r="F7" s="4613"/>
      <c r="G7" s="4613" t="s">
        <v>
5491</v>
      </c>
      <c r="H7" s="5219" t="s">
        <v>
3832</v>
      </c>
      <c r="I7" s="4613" t="s">
        <v>
3831</v>
      </c>
      <c r="J7" s="4613" t="s">
        <v>
3830</v>
      </c>
      <c r="K7" s="5838" t="s">
        <v>
9546</v>
      </c>
      <c r="L7" s="5839" t="s">
        <v>
9545</v>
      </c>
      <c r="M7" s="5219" t="s">
        <v>
3829</v>
      </c>
      <c r="N7" s="5219" t="s">
        <v>
3828</v>
      </c>
      <c r="O7" s="5219" t="s">
        <v>
3827</v>
      </c>
      <c r="P7" s="5219" t="s">
        <v>
3826</v>
      </c>
      <c r="Q7" s="5836" t="s">
        <v>
9553</v>
      </c>
    </row>
    <row r="8" spans="1:17" ht="24.95" customHeight="1">
      <c r="A8" s="5840"/>
      <c r="B8" s="5842"/>
      <c r="C8" s="4613"/>
      <c r="D8" s="4613"/>
      <c r="E8" s="4142" t="s">
        <v>
3825</v>
      </c>
      <c r="F8" s="4142" t="s">
        <v>
194</v>
      </c>
      <c r="G8" s="4613"/>
      <c r="H8" s="4613"/>
      <c r="I8" s="4613"/>
      <c r="J8" s="4613"/>
      <c r="K8" s="5259"/>
      <c r="L8" s="4694"/>
      <c r="M8" s="4613"/>
      <c r="N8" s="4613"/>
      <c r="O8" s="4613"/>
      <c r="P8" s="4613"/>
      <c r="Q8" s="5837"/>
    </row>
    <row r="9" spans="1:17" ht="18" customHeight="1">
      <c r="A9" s="1458" t="s">
        <v>
716</v>
      </c>
      <c r="B9" s="423">
        <v>
332</v>
      </c>
      <c r="C9" s="419">
        <v>
647</v>
      </c>
      <c r="D9" s="419">
        <v>
319</v>
      </c>
      <c r="E9" s="419">
        <v>
28</v>
      </c>
      <c r="F9" s="419">
        <v>
24</v>
      </c>
      <c r="G9" s="419">
        <v>
19</v>
      </c>
      <c r="H9" s="419">
        <v>
15</v>
      </c>
      <c r="I9" s="419" t="s">
        <v>
374</v>
      </c>
      <c r="J9" s="419">
        <v>
3</v>
      </c>
      <c r="K9" s="419">
        <f>
4578</f>
        <v>
4578</v>
      </c>
      <c r="L9" s="419">
        <v>
295</v>
      </c>
      <c r="M9" s="419">
        <v>
530</v>
      </c>
      <c r="N9" s="419">
        <v>
455</v>
      </c>
      <c r="O9" s="419">
        <v>
427</v>
      </c>
      <c r="P9" s="419">
        <v>
692</v>
      </c>
      <c r="Q9" s="419">
        <v>
686</v>
      </c>
    </row>
    <row r="10" spans="1:17" ht="18" customHeight="1">
      <c r="A10" s="1458">
        <v>
30</v>
      </c>
      <c r="B10" s="423">
        <v>
328</v>
      </c>
      <c r="C10" s="419">
        <v>
668</v>
      </c>
      <c r="D10" s="419">
        <v>
310</v>
      </c>
      <c r="E10" s="419">
        <v>
27</v>
      </c>
      <c r="F10" s="419">
        <v>
22</v>
      </c>
      <c r="G10" s="419">
        <v>
25</v>
      </c>
      <c r="H10" s="419">
        <v>
22</v>
      </c>
      <c r="I10" s="419" t="s">
        <v>
374</v>
      </c>
      <c r="J10" s="419">
        <v>
3</v>
      </c>
      <c r="K10" s="419">
        <f>
4572</f>
        <v>
4572</v>
      </c>
      <c r="L10" s="419">
        <v>
285</v>
      </c>
      <c r="M10" s="419">
        <v>
536</v>
      </c>
      <c r="N10" s="419">
        <v>
456</v>
      </c>
      <c r="O10" s="419">
        <v>
425</v>
      </c>
      <c r="P10" s="419">
        <v>
681</v>
      </c>
      <c r="Q10" s="419">
        <v>
691</v>
      </c>
    </row>
    <row r="11" spans="1:17" ht="18" customHeight="1">
      <c r="A11" s="1458" t="s">
        <v>
465</v>
      </c>
      <c r="B11" s="423">
        <v>
319</v>
      </c>
      <c r="C11" s="419">
        <v>
660</v>
      </c>
      <c r="D11" s="419">
        <v>
301</v>
      </c>
      <c r="E11" s="419">
        <v>
26</v>
      </c>
      <c r="F11" s="419">
        <v>
20</v>
      </c>
      <c r="G11" s="420">
        <v>
72</v>
      </c>
      <c r="H11" s="419">
        <v>
30</v>
      </c>
      <c r="I11" s="419" t="s">
        <v>
374</v>
      </c>
      <c r="J11" s="419">
        <v>
3</v>
      </c>
      <c r="K11" s="419">
        <f>
4541</f>
        <v>
4541</v>
      </c>
      <c r="L11" s="419">
        <v>
276</v>
      </c>
      <c r="M11" s="419">
        <v>
534</v>
      </c>
      <c r="N11" s="419">
        <v>
458</v>
      </c>
      <c r="O11" s="419">
        <v>
424</v>
      </c>
      <c r="P11" s="419">
        <v>
670</v>
      </c>
      <c r="Q11" s="419">
        <v>
680</v>
      </c>
    </row>
    <row r="12" spans="1:17" s="363" customFormat="1" ht="18" customHeight="1">
      <c r="A12" s="1459">
        <v>
2</v>
      </c>
      <c r="B12" s="423">
        <v>
309</v>
      </c>
      <c r="C12" s="419">
        <v>
660</v>
      </c>
      <c r="D12" s="419">
        <v>
277</v>
      </c>
      <c r="E12" s="419">
        <v>
25</v>
      </c>
      <c r="F12" s="419">
        <v>
20</v>
      </c>
      <c r="G12" s="420">
        <v>
85</v>
      </c>
      <c r="H12" s="419">
        <v>
30</v>
      </c>
      <c r="I12" s="419" t="s">
        <v>
374</v>
      </c>
      <c r="J12" s="419">
        <v>
3</v>
      </c>
      <c r="K12" s="419">
        <f>
4516</f>
        <v>
4516</v>
      </c>
      <c r="L12" s="419">
        <v>
260</v>
      </c>
      <c r="M12" s="419">
        <v>
552</v>
      </c>
      <c r="N12" s="419">
        <v>
486</v>
      </c>
      <c r="O12" s="419">
        <v>
438</v>
      </c>
      <c r="P12" s="419">
        <v>
653</v>
      </c>
      <c r="Q12" s="419">
        <v>
693</v>
      </c>
    </row>
    <row r="13" spans="1:17" s="2289" customFormat="1" ht="18" customHeight="1">
      <c r="A13" s="2588">
        <v>
3</v>
      </c>
      <c r="B13" s="2211">
        <v>
300</v>
      </c>
      <c r="C13" s="4210">
        <v>
675</v>
      </c>
      <c r="D13" s="4210">
        <v>
272</v>
      </c>
      <c r="E13" s="4210">
        <v>
24</v>
      </c>
      <c r="F13" s="4210">
        <v>
19</v>
      </c>
      <c r="G13" s="4211">
        <v>
85</v>
      </c>
      <c r="H13" s="4210">
        <v>
31</v>
      </c>
      <c r="I13" s="4210" t="s">
        <v>
374</v>
      </c>
      <c r="J13" s="4210">
        <v>
3</v>
      </c>
      <c r="K13" s="4210">
        <v>
4704</v>
      </c>
      <c r="L13" s="4212" t="s">
        <v>
9544</v>
      </c>
      <c r="M13" s="4210">
        <v>
527</v>
      </c>
      <c r="N13" s="4210">
        <v>
332</v>
      </c>
      <c r="O13" s="4210">
        <v>
284</v>
      </c>
      <c r="P13" s="4210">
        <v>
425</v>
      </c>
      <c r="Q13" s="4211">
        <v>
1028</v>
      </c>
    </row>
    <row r="14" spans="1:17" s="83" customFormat="1" ht="15" customHeight="1">
      <c r="A14" s="4213" t="s">
        <v>
9543</v>
      </c>
      <c r="B14" s="4213"/>
      <c r="C14" s="4213"/>
      <c r="D14" s="4213"/>
    </row>
    <row r="15" spans="1:17">
      <c r="A15" s="49" t="s">
        <v>
9720</v>
      </c>
      <c r="Q15" s="1925"/>
    </row>
    <row r="16" spans="1:17">
      <c r="A16" s="49" t="s">
        <v>
9554</v>
      </c>
      <c r="Q16" s="1925"/>
    </row>
    <row r="17" spans="1:17">
      <c r="A17" s="49" t="s">
        <v>
9718</v>
      </c>
      <c r="Q17" s="1925"/>
    </row>
    <row r="18" spans="1:17">
      <c r="A18" s="49" t="s">
        <v>
9719</v>
      </c>
      <c r="Q18" s="1925"/>
    </row>
    <row r="19" spans="1:17">
      <c r="A19" s="49" t="s">
        <v>
9552</v>
      </c>
      <c r="Q19" s="1925"/>
    </row>
    <row r="20" spans="1:17" s="83" customFormat="1" ht="15" customHeight="1">
      <c r="A20" s="49" t="s">
        <v>
3792</v>
      </c>
      <c r="B20" s="49"/>
      <c r="C20" s="49"/>
      <c r="D20" s="49"/>
    </row>
  </sheetData>
  <mergeCells count="21">
    <mergeCell ref="O7:O8"/>
    <mergeCell ref="P7:P8"/>
    <mergeCell ref="Q7:Q8"/>
    <mergeCell ref="A1:D1"/>
    <mergeCell ref="A2:D2"/>
    <mergeCell ref="I7:I8"/>
    <mergeCell ref="J7:J8"/>
    <mergeCell ref="K7:K8"/>
    <mergeCell ref="L7:L8"/>
    <mergeCell ref="M7:M8"/>
    <mergeCell ref="N7:N8"/>
    <mergeCell ref="A3:Q3"/>
    <mergeCell ref="A6:A8"/>
    <mergeCell ref="B6:J6"/>
    <mergeCell ref="K6:Q6"/>
    <mergeCell ref="B7:B8"/>
    <mergeCell ref="C7:C8"/>
    <mergeCell ref="D7:D8"/>
    <mergeCell ref="E7:F7"/>
    <mergeCell ref="G7:G8"/>
    <mergeCell ref="H7:H8"/>
  </mergeCells>
  <phoneticPr fontId="25"/>
  <pageMargins left="0.70866141732283472" right="0.70866141732283472" top="0.74803149606299213" bottom="0.74803149606299213" header="0.31496062992125984" footer="0.31496062992125984"/>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pageSetUpPr fitToPage="1"/>
  </sheetPr>
  <dimension ref="A1:Z14"/>
  <sheetViews>
    <sheetView zoomScaleNormal="100" zoomScaleSheetLayoutView="100" workbookViewId="0">
      <selection activeCell="B23" sqref="B23"/>
    </sheetView>
  </sheetViews>
  <sheetFormatPr defaultColWidth="9" defaultRowHeight="14.25"/>
  <cols>
    <col min="1" max="1" width="10.625" style="24" customWidth="1"/>
    <col min="2" max="16" width="7.625" style="24" customWidth="1"/>
    <col min="17" max="17" width="12.5" style="24" customWidth="1"/>
    <col min="18" max="19" width="7.375" style="24" customWidth="1"/>
    <col min="20" max="16384" width="9" style="2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6886</v>
      </c>
      <c r="B3" s="4574"/>
      <c r="C3" s="4574"/>
      <c r="D3" s="4574"/>
      <c r="E3" s="4574"/>
      <c r="F3" s="4574"/>
      <c r="G3" s="4574"/>
      <c r="H3" s="4574"/>
      <c r="I3" s="4574"/>
      <c r="J3" s="4574"/>
      <c r="K3" s="4574"/>
      <c r="L3" s="4574"/>
      <c r="M3" s="4574"/>
      <c r="N3" s="4574"/>
      <c r="O3" s="4574"/>
      <c r="P3" s="4574"/>
      <c r="Q3" s="1500"/>
    </row>
    <row r="4" spans="1:26" s="83" customFormat="1" ht="15" customHeight="1"/>
    <row r="5" spans="1:26" s="83" customFormat="1" ht="15" customHeight="1" thickBot="1">
      <c r="P5" s="2940" t="s">
        <v>
5493</v>
      </c>
    </row>
    <row r="6" spans="1:26" ht="18" customHeight="1" thickTop="1">
      <c r="A6" s="4575" t="s">
        <v>
3789</v>
      </c>
      <c r="B6" s="5844" t="s">
        <v>
3856</v>
      </c>
      <c r="C6" s="5845"/>
      <c r="D6" s="5845"/>
      <c r="E6" s="5845"/>
      <c r="F6" s="5845"/>
      <c r="G6" s="5845"/>
      <c r="H6" s="5845"/>
      <c r="I6" s="5845"/>
      <c r="J6" s="5846"/>
      <c r="K6" s="5844" t="s">
        <v>
3855</v>
      </c>
      <c r="L6" s="5845"/>
      <c r="M6" s="5845"/>
      <c r="N6" s="5845"/>
      <c r="O6" s="5845"/>
      <c r="P6" s="5845"/>
      <c r="Q6" s="363"/>
    </row>
    <row r="7" spans="1:26" ht="18" customHeight="1">
      <c r="A7" s="4576"/>
      <c r="B7" s="5842" t="s">
        <v>
3854</v>
      </c>
      <c r="C7" s="4613" t="s">
        <v>
3853</v>
      </c>
      <c r="D7" s="4613"/>
      <c r="E7" s="5394" t="s">
        <v>
3852</v>
      </c>
      <c r="F7" s="5219" t="s">
        <v>
3851</v>
      </c>
      <c r="G7" s="5837" t="s">
        <v>
3850</v>
      </c>
      <c r="H7" s="5847"/>
      <c r="I7" s="4616" t="s">
        <v>
3849</v>
      </c>
      <c r="J7" s="5842"/>
      <c r="K7" s="5394" t="s">
        <v>
3848</v>
      </c>
      <c r="L7" s="5394" t="s">
        <v>
3847</v>
      </c>
      <c r="M7" s="5394" t="s">
        <v>
3846</v>
      </c>
      <c r="N7" s="4616" t="s">
        <v>
3845</v>
      </c>
      <c r="O7" s="5843"/>
      <c r="P7" s="5843"/>
      <c r="Q7" s="363"/>
    </row>
    <row r="8" spans="1:26" ht="30" customHeight="1">
      <c r="A8" s="4576"/>
      <c r="B8" s="5842"/>
      <c r="C8" s="1415" t="s">
        <v>
1741</v>
      </c>
      <c r="D8" s="1435" t="s">
        <v>
3844</v>
      </c>
      <c r="E8" s="4694"/>
      <c r="F8" s="4613"/>
      <c r="G8" s="1415" t="s">
        <v>
3843</v>
      </c>
      <c r="H8" s="2291" t="s">
        <v>
3842</v>
      </c>
      <c r="I8" s="1415" t="s">
        <v>
3843</v>
      </c>
      <c r="J8" s="2291" t="s">
        <v>
3842</v>
      </c>
      <c r="K8" s="4694"/>
      <c r="L8" s="4694"/>
      <c r="M8" s="4785"/>
      <c r="N8" s="1415" t="s">
        <v>
3841</v>
      </c>
      <c r="O8" s="1417" t="s">
        <v>
3840</v>
      </c>
      <c r="P8" s="1437" t="s">
        <v>
3839</v>
      </c>
      <c r="Q8" s="363"/>
    </row>
    <row r="9" spans="1:26" ht="18" customHeight="1">
      <c r="A9" s="1458" t="s">
        <v>
5454</v>
      </c>
      <c r="B9" s="97">
        <v>
231</v>
      </c>
      <c r="C9" s="22">
        <v>
15</v>
      </c>
      <c r="D9" s="22">
        <v>
15</v>
      </c>
      <c r="E9" s="22">
        <v>
172</v>
      </c>
      <c r="F9" s="22">
        <v>
75</v>
      </c>
      <c r="G9" s="22">
        <v>
179</v>
      </c>
      <c r="H9" s="22">
        <v>
145</v>
      </c>
      <c r="I9" s="22">
        <v>
586</v>
      </c>
      <c r="J9" s="22">
        <v>
270</v>
      </c>
      <c r="K9" s="22">
        <v>
121</v>
      </c>
      <c r="L9" s="22">
        <v>
5</v>
      </c>
      <c r="M9" s="22">
        <v>
8</v>
      </c>
      <c r="N9" s="22">
        <v>
43</v>
      </c>
      <c r="O9" s="22">
        <v>
1</v>
      </c>
      <c r="P9" s="22">
        <v>
154</v>
      </c>
      <c r="Q9" s="1552"/>
    </row>
    <row r="10" spans="1:26" ht="18" customHeight="1">
      <c r="A10" s="1458">
        <v>
30</v>
      </c>
      <c r="B10" s="97">
        <v>
234</v>
      </c>
      <c r="C10" s="22">
        <v>
15</v>
      </c>
      <c r="D10" s="22">
        <v>
15</v>
      </c>
      <c r="E10" s="22">
        <v>
178</v>
      </c>
      <c r="F10" s="22">
        <v>
75</v>
      </c>
      <c r="G10" s="22">
        <v>
185</v>
      </c>
      <c r="H10" s="22">
        <v>
146</v>
      </c>
      <c r="I10" s="22">
        <v>
589</v>
      </c>
      <c r="J10" s="22">
        <v>
270</v>
      </c>
      <c r="K10" s="22">
        <v>
116</v>
      </c>
      <c r="L10" s="22">
        <v>
5</v>
      </c>
      <c r="M10" s="22">
        <v>
8</v>
      </c>
      <c r="N10" s="22">
        <v>
40</v>
      </c>
      <c r="O10" s="22">
        <v>
1</v>
      </c>
      <c r="P10" s="22">
        <v>
154</v>
      </c>
      <c r="Q10" s="1552"/>
    </row>
    <row r="11" spans="1:26" ht="18" customHeight="1">
      <c r="A11" s="1458" t="s">
        <v>
465</v>
      </c>
      <c r="B11" s="97">
        <v>
239</v>
      </c>
      <c r="C11" s="22">
        <v>
16</v>
      </c>
      <c r="D11" s="22">
        <v>
16</v>
      </c>
      <c r="E11" s="22">
        <v>
182</v>
      </c>
      <c r="F11" s="22">
        <v>
79</v>
      </c>
      <c r="G11" s="22">
        <v>
188</v>
      </c>
      <c r="H11" s="22">
        <v>
146</v>
      </c>
      <c r="I11" s="22">
        <v>
605</v>
      </c>
      <c r="J11" s="22">
        <v>
281</v>
      </c>
      <c r="K11" s="22">
        <v>
118</v>
      </c>
      <c r="L11" s="22">
        <v>
5</v>
      </c>
      <c r="M11" s="22">
        <v>
8</v>
      </c>
      <c r="N11" s="22">
        <v>
40</v>
      </c>
      <c r="O11" s="22">
        <v>
1</v>
      </c>
      <c r="P11" s="22">
        <v>
154</v>
      </c>
    </row>
    <row r="12" spans="1:26" s="363" customFormat="1" ht="18" customHeight="1">
      <c r="A12" s="1459">
        <v>
2</v>
      </c>
      <c r="B12" s="97">
        <v>
247</v>
      </c>
      <c r="C12" s="22">
        <v>
16</v>
      </c>
      <c r="D12" s="22">
        <v>
16</v>
      </c>
      <c r="E12" s="22">
        <v>
194</v>
      </c>
      <c r="F12" s="22">
        <v>
81</v>
      </c>
      <c r="G12" s="22">
        <v>
194</v>
      </c>
      <c r="H12" s="22">
        <v>
148</v>
      </c>
      <c r="I12" s="22">
        <v>
614</v>
      </c>
      <c r="J12" s="22">
        <v>
292</v>
      </c>
      <c r="K12" s="22">
        <v>
120</v>
      </c>
      <c r="L12" s="22">
        <v>
5</v>
      </c>
      <c r="M12" s="22">
        <v>
8</v>
      </c>
      <c r="N12" s="22">
        <v>
40</v>
      </c>
      <c r="O12" s="22">
        <v>
1</v>
      </c>
      <c r="P12" s="22">
        <v>
154</v>
      </c>
    </row>
    <row r="13" spans="1:26" s="355" customFormat="1" ht="18" customHeight="1">
      <c r="A13" s="1460">
        <v>
3</v>
      </c>
      <c r="B13" s="274">
        <v>
251</v>
      </c>
      <c r="C13" s="275">
        <v>
15</v>
      </c>
      <c r="D13" s="275">
        <v>
15</v>
      </c>
      <c r="E13" s="275">
        <v>
200</v>
      </c>
      <c r="F13" s="275">
        <v>
86</v>
      </c>
      <c r="G13" s="275">
        <v>
204</v>
      </c>
      <c r="H13" s="275">
        <v>
153</v>
      </c>
      <c r="I13" s="275">
        <v>
627</v>
      </c>
      <c r="J13" s="275">
        <v>
299</v>
      </c>
      <c r="K13" s="275">
        <v>
116</v>
      </c>
      <c r="L13" s="275">
        <v>
6</v>
      </c>
      <c r="M13" s="275">
        <v>
7</v>
      </c>
      <c r="N13" s="275">
        <v>
40</v>
      </c>
      <c r="O13" s="275">
        <v>
1</v>
      </c>
      <c r="P13" s="275">
        <v>
154</v>
      </c>
    </row>
    <row r="14" spans="1:26" s="83" customFormat="1" ht="15" customHeight="1">
      <c r="A14" s="49" t="s">
        <v>
3792</v>
      </c>
      <c r="B14" s="49"/>
      <c r="C14" s="49"/>
      <c r="D14" s="49"/>
    </row>
  </sheetData>
  <mergeCells count="16">
    <mergeCell ref="N7:P7"/>
    <mergeCell ref="A3:P3"/>
    <mergeCell ref="A6:A8"/>
    <mergeCell ref="B6:J6"/>
    <mergeCell ref="K6:P6"/>
    <mergeCell ref="B7:B8"/>
    <mergeCell ref="C7:D7"/>
    <mergeCell ref="E7:E8"/>
    <mergeCell ref="F7:F8"/>
    <mergeCell ref="G7:H7"/>
    <mergeCell ref="I7:J7"/>
    <mergeCell ref="A1:D1"/>
    <mergeCell ref="A2:D2"/>
    <mergeCell ref="K7:K8"/>
    <mergeCell ref="L7:L8"/>
    <mergeCell ref="M7:M8"/>
  </mergeCells>
  <phoneticPr fontId="25"/>
  <pageMargins left="0.70866141732283472" right="0.70866141732283472" top="0.74803149606299213" bottom="0.74803149606299213" header="0.31496062992125984" footer="0.31496062992125984"/>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pageSetUpPr fitToPage="1"/>
  </sheetPr>
  <dimension ref="A1:AK13"/>
  <sheetViews>
    <sheetView zoomScale="85" zoomScaleNormal="85" zoomScaleSheetLayoutView="100" workbookViewId="0">
      <selection activeCell="B23" sqref="B23"/>
    </sheetView>
  </sheetViews>
  <sheetFormatPr defaultColWidth="9" defaultRowHeight="14.25"/>
  <cols>
    <col min="1" max="1" width="10.625" style="1334" customWidth="1"/>
    <col min="2" max="2" width="6.625" style="1334" customWidth="1"/>
    <col min="3" max="3" width="4.625" style="1334" customWidth="1"/>
    <col min="4" max="4" width="6.125" style="1334" customWidth="1"/>
    <col min="5" max="36" width="4.625" style="1334" customWidth="1"/>
    <col min="37" max="37" width="6.125" style="1334" customWidth="1"/>
    <col min="38" max="16384" width="9" style="1334"/>
  </cols>
  <sheetData>
    <row r="1" spans="1:37"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37"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37" s="2302" customFormat="1" ht="26.1" customHeight="1">
      <c r="A3" s="5855" t="s">
        <v>
6885</v>
      </c>
      <c r="B3" s="5855"/>
      <c r="C3" s="5855"/>
      <c r="D3" s="5855"/>
      <c r="E3" s="5855"/>
      <c r="F3" s="5855"/>
      <c r="G3" s="5855"/>
      <c r="H3" s="5855"/>
      <c r="I3" s="5855"/>
      <c r="J3" s="5855"/>
      <c r="K3" s="5855"/>
      <c r="L3" s="5855"/>
      <c r="M3" s="5855"/>
      <c r="N3" s="5855"/>
      <c r="O3" s="5855"/>
      <c r="P3" s="5855"/>
      <c r="Q3" s="5855"/>
      <c r="R3" s="5855"/>
      <c r="S3" s="5855"/>
      <c r="T3" s="5855"/>
      <c r="U3" s="5855"/>
      <c r="V3" s="5855"/>
      <c r="W3" s="5855"/>
      <c r="X3" s="5855"/>
      <c r="Y3" s="5855"/>
      <c r="Z3" s="5855"/>
      <c r="AA3" s="5855"/>
      <c r="AB3" s="5855"/>
      <c r="AC3" s="5855"/>
      <c r="AD3" s="5855"/>
      <c r="AE3" s="5855"/>
      <c r="AF3" s="5855"/>
      <c r="AG3" s="5855"/>
      <c r="AH3" s="5855"/>
      <c r="AI3" s="5855"/>
      <c r="AJ3" s="5855"/>
      <c r="AK3" s="5855"/>
    </row>
    <row r="4" spans="1:37" s="1246" customFormat="1" ht="15" customHeight="1">
      <c r="A4" s="2292"/>
      <c r="B4" s="2292"/>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2"/>
      <c r="AC4" s="2292"/>
      <c r="AD4" s="2292"/>
      <c r="AE4" s="2292"/>
      <c r="AF4" s="2292"/>
      <c r="AG4" s="2292"/>
      <c r="AH4" s="2292"/>
      <c r="AI4" s="2292"/>
      <c r="AJ4" s="2292"/>
      <c r="AK4" s="2292"/>
    </row>
    <row r="5" spans="1:37" s="1246" customFormat="1" ht="15" customHeight="1" thickBot="1">
      <c r="A5" s="2292" t="s">
        <v>
9283</v>
      </c>
      <c r="B5" s="2292"/>
      <c r="C5" s="2292"/>
      <c r="D5" s="2292"/>
      <c r="E5" s="2292"/>
      <c r="F5" s="2292"/>
      <c r="G5" s="2292"/>
      <c r="H5" s="2292"/>
      <c r="I5" s="2292"/>
      <c r="J5" s="2292"/>
      <c r="K5" s="2292"/>
      <c r="L5" s="2292"/>
      <c r="M5" s="2292"/>
      <c r="N5" s="2292"/>
      <c r="O5" s="2292"/>
      <c r="P5" s="2292"/>
      <c r="Q5" s="2292"/>
      <c r="R5" s="2292"/>
      <c r="S5" s="2292"/>
      <c r="T5" s="2292"/>
      <c r="U5" s="2292"/>
      <c r="V5" s="2292"/>
      <c r="W5" s="2292"/>
      <c r="X5" s="2292"/>
      <c r="Y5" s="2292"/>
      <c r="Z5" s="2292"/>
      <c r="AA5" s="2292"/>
      <c r="AB5" s="2292"/>
      <c r="AC5" s="2292"/>
      <c r="AD5" s="2292"/>
      <c r="AE5" s="2292"/>
      <c r="AF5" s="2292"/>
      <c r="AG5" s="2292"/>
      <c r="AH5" s="2292"/>
      <c r="AI5" s="2292"/>
      <c r="AJ5" s="2292"/>
      <c r="AK5" s="2940" t="s">
        <v>
5205</v>
      </c>
    </row>
    <row r="6" spans="1:37" ht="18" customHeight="1" thickTop="1">
      <c r="A6" s="5856" t="s">
        <v>
287</v>
      </c>
      <c r="B6" s="5858" t="s">
        <v>
23</v>
      </c>
      <c r="C6" s="5860" t="s">
        <v>
3891</v>
      </c>
      <c r="D6" s="5853" t="s">
        <v>
3890</v>
      </c>
      <c r="E6" s="5850" t="s">
        <v>
3877</v>
      </c>
      <c r="F6" s="5850"/>
      <c r="G6" s="5850"/>
      <c r="H6" s="5850"/>
      <c r="I6" s="5850"/>
      <c r="J6" s="5850"/>
      <c r="K6" s="5850"/>
      <c r="L6" s="5850"/>
      <c r="M6" s="5850"/>
      <c r="N6" s="5850"/>
      <c r="O6" s="5850"/>
      <c r="P6" s="5853" t="s">
        <v>
3889</v>
      </c>
      <c r="Q6" s="5853" t="s">
        <v>
3888</v>
      </c>
      <c r="R6" s="5848" t="s">
        <v>
3887</v>
      </c>
      <c r="S6" s="5850" t="s">
        <v>
3877</v>
      </c>
      <c r="T6" s="5850"/>
      <c r="U6" s="5850"/>
      <c r="V6" s="5850"/>
      <c r="W6" s="5853" t="s">
        <v>
3886</v>
      </c>
      <c r="X6" s="5850" t="s">
        <v>
3877</v>
      </c>
      <c r="Y6" s="5850"/>
      <c r="Z6" s="5850"/>
      <c r="AA6" s="5853" t="s">
        <v>
3885</v>
      </c>
      <c r="AB6" s="5853" t="s">
        <v>
3884</v>
      </c>
      <c r="AC6" s="5853" t="s">
        <v>
3883</v>
      </c>
      <c r="AD6" s="5853" t="s">
        <v>
3882</v>
      </c>
      <c r="AE6" s="5853" t="s">
        <v>
3881</v>
      </c>
      <c r="AF6" s="5853" t="s">
        <v>
3880</v>
      </c>
      <c r="AG6" s="5853" t="s">
        <v>
3879</v>
      </c>
      <c r="AH6" s="5853" t="s">
        <v>
3878</v>
      </c>
      <c r="AI6" s="2301" t="s">
        <v>
3877</v>
      </c>
      <c r="AJ6" s="5853" t="s">
        <v>
3876</v>
      </c>
      <c r="AK6" s="5851" t="s">
        <v>
3875</v>
      </c>
    </row>
    <row r="7" spans="1:37" s="1221" customFormat="1" ht="159.94999999999999" customHeight="1">
      <c r="A7" s="5857"/>
      <c r="B7" s="5859"/>
      <c r="C7" s="5861"/>
      <c r="D7" s="5854"/>
      <c r="E7" s="2299" t="s">
        <v>
3874</v>
      </c>
      <c r="F7" s="2299" t="s">
        <v>
3873</v>
      </c>
      <c r="G7" s="2299" t="s">
        <v>
3872</v>
      </c>
      <c r="H7" s="2299" t="s">
        <v>
3871</v>
      </c>
      <c r="I7" s="2299" t="s">
        <v>
3870</v>
      </c>
      <c r="J7" s="2300" t="s">
        <v>
3869</v>
      </c>
      <c r="K7" s="2299" t="s">
        <v>
3868</v>
      </c>
      <c r="L7" s="2299" t="s">
        <v>
3867</v>
      </c>
      <c r="M7" s="2299" t="s">
        <v>
3866</v>
      </c>
      <c r="N7" s="2299" t="s">
        <v>
3865</v>
      </c>
      <c r="O7" s="2299" t="s">
        <v>
3864</v>
      </c>
      <c r="P7" s="5854"/>
      <c r="Q7" s="5854"/>
      <c r="R7" s="5849"/>
      <c r="S7" s="2299" t="s">
        <v>
3863</v>
      </c>
      <c r="T7" s="2300" t="s">
        <v>
3862</v>
      </c>
      <c r="U7" s="2299" t="s">
        <v>
3861</v>
      </c>
      <c r="V7" s="2299" t="s">
        <v>
3860</v>
      </c>
      <c r="W7" s="5854"/>
      <c r="X7" s="2299" t="s">
        <v>
3859</v>
      </c>
      <c r="Y7" s="2299" t="s">
        <v>
3858</v>
      </c>
      <c r="Z7" s="2299" t="s">
        <v>
3857</v>
      </c>
      <c r="AA7" s="5854"/>
      <c r="AB7" s="5854"/>
      <c r="AC7" s="5854"/>
      <c r="AD7" s="5854"/>
      <c r="AE7" s="5854"/>
      <c r="AF7" s="5854"/>
      <c r="AG7" s="5854"/>
      <c r="AH7" s="5854"/>
      <c r="AI7" s="2299" t="s">
        <v>
3555</v>
      </c>
      <c r="AJ7" s="5854"/>
      <c r="AK7" s="5852"/>
    </row>
    <row r="8" spans="1:37" s="2268" customFormat="1" ht="18" customHeight="1">
      <c r="A8" s="2298" t="s">
        <v>
5204</v>
      </c>
      <c r="B8" s="404">
        <v>
4564</v>
      </c>
      <c r="C8" s="400">
        <v>
10</v>
      </c>
      <c r="D8" s="400">
        <v>
1347</v>
      </c>
      <c r="E8" s="400">
        <v>
49</v>
      </c>
      <c r="F8" s="400">
        <v>
180</v>
      </c>
      <c r="G8" s="400">
        <v>
135</v>
      </c>
      <c r="H8" s="400">
        <v>
68</v>
      </c>
      <c r="I8" s="400">
        <v>
87</v>
      </c>
      <c r="J8" s="400">
        <v>
50</v>
      </c>
      <c r="K8" s="400">
        <v>
132</v>
      </c>
      <c r="L8" s="400">
        <v>
279</v>
      </c>
      <c r="M8" s="400">
        <v>
60</v>
      </c>
      <c r="N8" s="400">
        <v>
9</v>
      </c>
      <c r="O8" s="400">
        <v>
27</v>
      </c>
      <c r="P8" s="400">
        <v>
50</v>
      </c>
      <c r="Q8" s="400">
        <v>
26</v>
      </c>
      <c r="R8" s="400">
        <v>
692</v>
      </c>
      <c r="S8" s="400">
        <v>
81</v>
      </c>
      <c r="T8" s="400">
        <v>
287</v>
      </c>
      <c r="U8" s="400">
        <v>
58</v>
      </c>
      <c r="V8" s="400">
        <v>
202</v>
      </c>
      <c r="W8" s="400">
        <v>
384</v>
      </c>
      <c r="X8" s="400">
        <v>
39</v>
      </c>
      <c r="Y8" s="400">
        <v>
123</v>
      </c>
      <c r="Z8" s="400">
        <v>
215</v>
      </c>
      <c r="AA8" s="400">
        <v>
69</v>
      </c>
      <c r="AB8" s="400">
        <v>
375</v>
      </c>
      <c r="AC8" s="400">
        <v>
62</v>
      </c>
      <c r="AD8" s="400">
        <v>
9</v>
      </c>
      <c r="AE8" s="400">
        <v>
81</v>
      </c>
      <c r="AF8" s="400">
        <v>
77</v>
      </c>
      <c r="AG8" s="400">
        <v>
287</v>
      </c>
      <c r="AH8" s="400">
        <v>
125</v>
      </c>
      <c r="AI8" s="400">
        <v>
9</v>
      </c>
      <c r="AJ8" s="400">
        <v>
69</v>
      </c>
      <c r="AK8" s="400">
        <v>
901</v>
      </c>
    </row>
    <row r="9" spans="1:37" s="2268" customFormat="1" ht="18" customHeight="1">
      <c r="A9" s="2296">
        <v>
30</v>
      </c>
      <c r="B9" s="404">
        <v>
4577</v>
      </c>
      <c r="C9" s="400">
        <v>
10</v>
      </c>
      <c r="D9" s="400">
        <v>
1301</v>
      </c>
      <c r="E9" s="400">
        <v>
39</v>
      </c>
      <c r="F9" s="400">
        <v>
163</v>
      </c>
      <c r="G9" s="400">
        <v>
130</v>
      </c>
      <c r="H9" s="400">
        <v>
62</v>
      </c>
      <c r="I9" s="400">
        <v>
86</v>
      </c>
      <c r="J9" s="400">
        <v>
65</v>
      </c>
      <c r="K9" s="400">
        <v>
113</v>
      </c>
      <c r="L9" s="400">
        <v>
258</v>
      </c>
      <c r="M9" s="400">
        <v>
57</v>
      </c>
      <c r="N9" s="400">
        <v>
30</v>
      </c>
      <c r="O9" s="400">
        <v>
25</v>
      </c>
      <c r="P9" s="400">
        <v>
49</v>
      </c>
      <c r="Q9" s="400">
        <v>
28</v>
      </c>
      <c r="R9" s="400">
        <v>
692</v>
      </c>
      <c r="S9" s="400">
        <v>
58</v>
      </c>
      <c r="T9" s="400">
        <v>
288</v>
      </c>
      <c r="U9" s="400">
        <v>
62</v>
      </c>
      <c r="V9" s="400">
        <v>
211</v>
      </c>
      <c r="W9" s="400">
        <v>
343</v>
      </c>
      <c r="X9" s="400">
        <v>
32</v>
      </c>
      <c r="Y9" s="400">
        <v>
101</v>
      </c>
      <c r="Z9" s="400">
        <v>
206</v>
      </c>
      <c r="AA9" s="400">
        <v>
71</v>
      </c>
      <c r="AB9" s="400">
        <v>
346</v>
      </c>
      <c r="AC9" s="400">
        <v>
75</v>
      </c>
      <c r="AD9" s="400">
        <v>
2</v>
      </c>
      <c r="AE9" s="400">
        <v>
80</v>
      </c>
      <c r="AF9" s="400">
        <v>
82</v>
      </c>
      <c r="AG9" s="400">
        <v>
311</v>
      </c>
      <c r="AH9" s="400">
        <v>
151</v>
      </c>
      <c r="AI9" s="400">
        <v>
16</v>
      </c>
      <c r="AJ9" s="400">
        <v>
73</v>
      </c>
      <c r="AK9" s="400">
        <v>
963</v>
      </c>
    </row>
    <row r="10" spans="1:37" s="2268" customFormat="1" ht="18" customHeight="1">
      <c r="A10" s="2297" t="s">
        <v>
473</v>
      </c>
      <c r="B10" s="404">
        <v>
4863</v>
      </c>
      <c r="C10" s="400">
        <v>
6</v>
      </c>
      <c r="D10" s="400">
        <v>
1363</v>
      </c>
      <c r="E10" s="400">
        <v>
50</v>
      </c>
      <c r="F10" s="400">
        <v>
134</v>
      </c>
      <c r="G10" s="400">
        <v>
155</v>
      </c>
      <c r="H10" s="400">
        <v>
59</v>
      </c>
      <c r="I10" s="400">
        <v>
76</v>
      </c>
      <c r="J10" s="400">
        <v>
70</v>
      </c>
      <c r="K10" s="400">
        <v>
121</v>
      </c>
      <c r="L10" s="400">
        <v>
269</v>
      </c>
      <c r="M10" s="400">
        <v>
46</v>
      </c>
      <c r="N10" s="400">
        <v>
30</v>
      </c>
      <c r="O10" s="400">
        <v>
27</v>
      </c>
      <c r="P10" s="400">
        <v>
42</v>
      </c>
      <c r="Q10" s="400">
        <v>
23</v>
      </c>
      <c r="R10" s="400">
        <v>
723</v>
      </c>
      <c r="S10" s="400">
        <v>
60</v>
      </c>
      <c r="T10" s="400">
        <v>
290</v>
      </c>
      <c r="U10" s="400">
        <v>
76</v>
      </c>
      <c r="V10" s="400">
        <v>
228</v>
      </c>
      <c r="W10" s="400">
        <v>
367</v>
      </c>
      <c r="X10" s="400">
        <v>
42</v>
      </c>
      <c r="Y10" s="400">
        <v>
125</v>
      </c>
      <c r="Z10" s="400">
        <v>
191</v>
      </c>
      <c r="AA10" s="400">
        <v>
50</v>
      </c>
      <c r="AB10" s="400">
        <v>
402</v>
      </c>
      <c r="AC10" s="400">
        <v>
60</v>
      </c>
      <c r="AD10" s="400">
        <v>
2</v>
      </c>
      <c r="AE10" s="400">
        <v>
84</v>
      </c>
      <c r="AF10" s="400">
        <v>
92</v>
      </c>
      <c r="AG10" s="400">
        <v>
376</v>
      </c>
      <c r="AH10" s="400">
        <v>
120</v>
      </c>
      <c r="AI10" s="400">
        <v>
7</v>
      </c>
      <c r="AJ10" s="400">
        <v>
93</v>
      </c>
      <c r="AK10" s="400">
        <v>
1060</v>
      </c>
    </row>
    <row r="11" spans="1:37" s="2268" customFormat="1" ht="18" customHeight="1">
      <c r="A11" s="2296">
        <v>
2</v>
      </c>
      <c r="B11" s="404">
        <v>
4651</v>
      </c>
      <c r="C11" s="400">
        <v>
11</v>
      </c>
      <c r="D11" s="400">
        <v>
1339</v>
      </c>
      <c r="E11" s="400">
        <v>
51</v>
      </c>
      <c r="F11" s="400">
        <v>
155</v>
      </c>
      <c r="G11" s="400">
        <v>
159</v>
      </c>
      <c r="H11" s="400">
        <v>
44</v>
      </c>
      <c r="I11" s="400">
        <v>
71</v>
      </c>
      <c r="J11" s="400">
        <v>
61</v>
      </c>
      <c r="K11" s="400">
        <v>
121</v>
      </c>
      <c r="L11" s="400">
        <v>
267</v>
      </c>
      <c r="M11" s="400">
        <v>
48</v>
      </c>
      <c r="N11" s="400">
        <v>
25</v>
      </c>
      <c r="O11" s="400">
        <v>
28</v>
      </c>
      <c r="P11" s="400">
        <v>
49</v>
      </c>
      <c r="Q11" s="400">
        <v>
23</v>
      </c>
      <c r="R11" s="400">
        <v>
700</v>
      </c>
      <c r="S11" s="400">
        <v>
59</v>
      </c>
      <c r="T11" s="400">
        <v>
276</v>
      </c>
      <c r="U11" s="400">
        <v>
61</v>
      </c>
      <c r="V11" s="400">
        <v>
235</v>
      </c>
      <c r="W11" s="400">
        <v>
334</v>
      </c>
      <c r="X11" s="400">
        <v>
28</v>
      </c>
      <c r="Y11" s="400">
        <v>
130</v>
      </c>
      <c r="Z11" s="400">
        <v>
167</v>
      </c>
      <c r="AA11" s="400">
        <v>
75</v>
      </c>
      <c r="AB11" s="400">
        <v>
284</v>
      </c>
      <c r="AC11" s="400">
        <v>
59</v>
      </c>
      <c r="AD11" s="400">
        <v>
6</v>
      </c>
      <c r="AE11" s="400">
        <v>
77</v>
      </c>
      <c r="AF11" s="400">
        <v>
100</v>
      </c>
      <c r="AG11" s="400">
        <v>
371</v>
      </c>
      <c r="AH11" s="400">
        <v>
134</v>
      </c>
      <c r="AI11" s="400">
        <v>
9</v>
      </c>
      <c r="AJ11" s="400">
        <v>
79</v>
      </c>
      <c r="AK11" s="400">
        <v>
1010</v>
      </c>
    </row>
    <row r="12" spans="1:37" s="2294" customFormat="1" ht="18" customHeight="1">
      <c r="A12" s="379">
        <v>
3</v>
      </c>
      <c r="B12" s="2295">
        <v>
5069</v>
      </c>
      <c r="C12" s="395">
        <v>
15</v>
      </c>
      <c r="D12" s="395">
        <v>
1395</v>
      </c>
      <c r="E12" s="395">
        <v>
60</v>
      </c>
      <c r="F12" s="395">
        <v>
149</v>
      </c>
      <c r="G12" s="395">
        <v>
141</v>
      </c>
      <c r="H12" s="395">
        <v>
73</v>
      </c>
      <c r="I12" s="395">
        <v>
81</v>
      </c>
      <c r="J12" s="395">
        <v>
76</v>
      </c>
      <c r="K12" s="395">
        <v>
122</v>
      </c>
      <c r="L12" s="395">
        <v>
293</v>
      </c>
      <c r="M12" s="395">
        <v>
56</v>
      </c>
      <c r="N12" s="395">
        <v>
17</v>
      </c>
      <c r="O12" s="395">
        <v>
33</v>
      </c>
      <c r="P12" s="395">
        <v>
57</v>
      </c>
      <c r="Q12" s="395">
        <v>
37</v>
      </c>
      <c r="R12" s="395">
        <v>
750</v>
      </c>
      <c r="S12" s="395">
        <v>
57</v>
      </c>
      <c r="T12" s="395">
        <v>
268</v>
      </c>
      <c r="U12" s="395">
        <v>
60</v>
      </c>
      <c r="V12" s="395">
        <v>
293</v>
      </c>
      <c r="W12" s="395">
        <v>
358</v>
      </c>
      <c r="X12" s="395">
        <v>
27</v>
      </c>
      <c r="Y12" s="395">
        <v>
121</v>
      </c>
      <c r="Z12" s="395">
        <v>
209</v>
      </c>
      <c r="AA12" s="395">
        <v>
72</v>
      </c>
      <c r="AB12" s="395">
        <v>
261</v>
      </c>
      <c r="AC12" s="395">
        <v>
62</v>
      </c>
      <c r="AD12" s="395">
        <v>
5</v>
      </c>
      <c r="AE12" s="395">
        <v>
98</v>
      </c>
      <c r="AF12" s="395">
        <v>
86</v>
      </c>
      <c r="AG12" s="395">
        <v>
478</v>
      </c>
      <c r="AH12" s="395">
        <v>
114</v>
      </c>
      <c r="AI12" s="395">
        <v>
10</v>
      </c>
      <c r="AJ12" s="395">
        <v>
71</v>
      </c>
      <c r="AK12" s="395">
        <v>
1210</v>
      </c>
    </row>
    <row r="13" spans="1:37" s="1246" customFormat="1" ht="15" customHeight="1">
      <c r="A13" s="2293" t="s">
        <v>
5492</v>
      </c>
      <c r="B13" s="2293"/>
      <c r="C13" s="2293"/>
      <c r="D13" s="2293"/>
      <c r="E13" s="2292"/>
      <c r="F13" s="2292"/>
      <c r="G13" s="2292"/>
      <c r="H13" s="2292"/>
      <c r="I13" s="2292"/>
      <c r="J13" s="2292"/>
      <c r="K13" s="2292"/>
      <c r="L13" s="2292"/>
      <c r="M13" s="2292"/>
      <c r="N13" s="2292"/>
      <c r="O13" s="2292"/>
      <c r="P13" s="2292"/>
      <c r="Q13" s="2292"/>
      <c r="R13" s="2292"/>
      <c r="S13" s="2292"/>
      <c r="T13" s="2292"/>
      <c r="U13" s="2292"/>
      <c r="V13" s="2292"/>
      <c r="W13" s="2292"/>
      <c r="X13" s="2292"/>
      <c r="Y13" s="2292"/>
      <c r="Z13" s="2292"/>
      <c r="AA13" s="2292"/>
      <c r="AB13" s="2292"/>
      <c r="AC13" s="2292"/>
      <c r="AD13" s="2292"/>
      <c r="AE13" s="2292"/>
      <c r="AF13" s="2292"/>
      <c r="AG13" s="2292"/>
      <c r="AH13" s="2292"/>
      <c r="AI13" s="2292"/>
      <c r="AJ13" s="2292"/>
      <c r="AK13" s="2292"/>
    </row>
  </sheetData>
  <mergeCells count="24">
    <mergeCell ref="A1:D1"/>
    <mergeCell ref="A2:D2"/>
    <mergeCell ref="A3:AK3"/>
    <mergeCell ref="A6:A7"/>
    <mergeCell ref="B6:B7"/>
    <mergeCell ref="C6:C7"/>
    <mergeCell ref="D6:D7"/>
    <mergeCell ref="E6:O6"/>
    <mergeCell ref="P6:P7"/>
    <mergeCell ref="Q6:Q7"/>
    <mergeCell ref="AB6:AB7"/>
    <mergeCell ref="AC6:AC7"/>
    <mergeCell ref="AJ6:AJ7"/>
    <mergeCell ref="AD6:AD7"/>
    <mergeCell ref="AE6:AE7"/>
    <mergeCell ref="AF6:AF7"/>
    <mergeCell ref="R6:R7"/>
    <mergeCell ref="S6:V6"/>
    <mergeCell ref="AK6:AK7"/>
    <mergeCell ref="W6:W7"/>
    <mergeCell ref="X6:Z6"/>
    <mergeCell ref="AA6:AA7"/>
    <mergeCell ref="AG6:AG7"/>
    <mergeCell ref="AH6:AH7"/>
  </mergeCells>
  <phoneticPr fontId="25"/>
  <pageMargins left="0.70866141732283472" right="0.70866141732283472" top="0.74803149606299213" bottom="0.74803149606299213" header="0.31496062992125984" footer="0.31496062992125984"/>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pageSetUpPr fitToPage="1"/>
  </sheetPr>
  <dimension ref="A1:AE15"/>
  <sheetViews>
    <sheetView zoomScale="85" zoomScaleNormal="85" zoomScaleSheetLayoutView="100" workbookViewId="0">
      <selection activeCell="B23" sqref="B23"/>
    </sheetView>
  </sheetViews>
  <sheetFormatPr defaultColWidth="9" defaultRowHeight="14.25"/>
  <cols>
    <col min="1" max="1" width="10.25" style="1334" customWidth="1"/>
    <col min="2" max="31" width="5.375" style="1334" customWidth="1"/>
    <col min="32" max="16384" width="9" style="1334"/>
  </cols>
  <sheetData>
    <row r="1" spans="1:31"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31"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31" s="2302" customFormat="1" ht="26.1" customHeight="1">
      <c r="A3" s="5862" t="s">
        <v>
6884</v>
      </c>
      <c r="B3" s="5862"/>
      <c r="C3" s="5862"/>
      <c r="D3" s="5862"/>
      <c r="E3" s="5862"/>
      <c r="F3" s="5862"/>
      <c r="G3" s="5862"/>
      <c r="H3" s="5862"/>
      <c r="I3" s="5862"/>
      <c r="J3" s="5862"/>
      <c r="K3" s="5862"/>
      <c r="L3" s="5862"/>
      <c r="M3" s="5862"/>
      <c r="N3" s="5862"/>
      <c r="O3" s="5862"/>
      <c r="P3" s="5862"/>
      <c r="Q3" s="5862"/>
      <c r="R3" s="5862"/>
      <c r="S3" s="5862"/>
      <c r="T3" s="5862"/>
      <c r="U3" s="5862"/>
      <c r="V3" s="5862"/>
      <c r="W3" s="5862"/>
      <c r="X3" s="5862"/>
      <c r="Y3" s="5862"/>
      <c r="Z3" s="5862"/>
      <c r="AA3" s="5862"/>
      <c r="AB3" s="5862"/>
      <c r="AC3" s="5862"/>
      <c r="AD3" s="5862"/>
      <c r="AE3" s="5862"/>
    </row>
    <row r="4" spans="1:31" s="1246" customFormat="1" ht="15" customHeight="1">
      <c r="A4" s="2292"/>
      <c r="B4" s="2292"/>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2"/>
      <c r="AC4" s="2292"/>
      <c r="AD4" s="2292"/>
      <c r="AE4" s="2292"/>
    </row>
    <row r="5" spans="1:31" s="1246" customFormat="1" ht="15" customHeight="1" thickBot="1">
      <c r="A5" s="5863" t="s">
        <v>
9283</v>
      </c>
      <c r="B5" s="5863"/>
      <c r="C5" s="2292"/>
      <c r="D5" s="2292"/>
      <c r="E5" s="2292"/>
      <c r="F5" s="2292"/>
      <c r="G5" s="2292"/>
      <c r="H5" s="2292"/>
      <c r="I5" s="2292"/>
      <c r="J5" s="2292"/>
      <c r="K5" s="2292"/>
      <c r="L5" s="2292"/>
      <c r="M5" s="2292"/>
      <c r="N5" s="2292"/>
      <c r="O5" s="2292"/>
      <c r="P5" s="2292"/>
      <c r="Q5" s="2292"/>
      <c r="R5" s="2292"/>
      <c r="S5" s="2292"/>
      <c r="T5" s="2292"/>
      <c r="U5" s="2292"/>
      <c r="V5" s="2292"/>
      <c r="W5" s="2292"/>
      <c r="X5" s="2292"/>
      <c r="Y5" s="2292"/>
      <c r="Z5" s="2292"/>
      <c r="AA5" s="2292"/>
      <c r="AB5" s="2292"/>
      <c r="AC5" s="2292"/>
      <c r="AD5" s="2292"/>
      <c r="AE5" s="2940" t="s">
        <v>
5205</v>
      </c>
    </row>
    <row r="6" spans="1:31" s="2308" customFormat="1" ht="180" customHeight="1" thickTop="1">
      <c r="A6" s="2319" t="s">
        <v>
287</v>
      </c>
      <c r="B6" s="2318" t="s">
        <v>
23</v>
      </c>
      <c r="C6" s="2317" t="s">
        <v>
3913</v>
      </c>
      <c r="D6" s="2312" t="s">
        <v>
3912</v>
      </c>
      <c r="E6" s="2311" t="s">
        <v>
3911</v>
      </c>
      <c r="F6" s="2311" t="s">
        <v>
3910</v>
      </c>
      <c r="G6" s="2311" t="s">
        <v>
3909</v>
      </c>
      <c r="H6" s="2314" t="s">
        <v>
3908</v>
      </c>
      <c r="I6" s="2315" t="s">
        <v>
3907</v>
      </c>
      <c r="J6" s="2312" t="s">
        <v>
3906</v>
      </c>
      <c r="K6" s="2311" t="s">
        <v>
3905</v>
      </c>
      <c r="L6" s="2312" t="s">
        <v>
3904</v>
      </c>
      <c r="M6" s="2311" t="s">
        <v>
3903</v>
      </c>
      <c r="N6" s="2316" t="s">
        <v>
3887</v>
      </c>
      <c r="O6" s="2311" t="s">
        <v>
3886</v>
      </c>
      <c r="P6" s="2311" t="s">
        <v>
3902</v>
      </c>
      <c r="Q6" s="2311" t="s">
        <v>
3884</v>
      </c>
      <c r="R6" s="2311" t="s">
        <v>
3882</v>
      </c>
      <c r="S6" s="2311" t="s">
        <v>
3901</v>
      </c>
      <c r="T6" s="2311" t="s">
        <v>
3881</v>
      </c>
      <c r="U6" s="2311" t="s">
        <v>
3880</v>
      </c>
      <c r="V6" s="2313" t="s">
        <v>
3900</v>
      </c>
      <c r="W6" s="2311" t="s">
        <v>
3899</v>
      </c>
      <c r="X6" s="2315" t="s">
        <v>
3898</v>
      </c>
      <c r="Y6" s="2314" t="s">
        <v>
3897</v>
      </c>
      <c r="Z6" s="2313" t="s">
        <v>
3896</v>
      </c>
      <c r="AA6" s="2312" t="s">
        <v>
3895</v>
      </c>
      <c r="AB6" s="2311" t="s">
        <v>
3894</v>
      </c>
      <c r="AC6" s="2311" t="s">
        <v>
3878</v>
      </c>
      <c r="AD6" s="2310" t="s">
        <v>
3893</v>
      </c>
      <c r="AE6" s="2309" t="s">
        <v>
3875</v>
      </c>
    </row>
    <row r="7" spans="1:31" ht="18" customHeight="1">
      <c r="A7" s="2307" t="s">
        <v>
5204</v>
      </c>
      <c r="B7" s="382">
        <v>
3</v>
      </c>
      <c r="C7" s="381" t="s">
        <v>
374</v>
      </c>
      <c r="D7" s="381" t="s">
        <v>
374</v>
      </c>
      <c r="E7" s="381" t="s">
        <v>
374</v>
      </c>
      <c r="F7" s="381" t="s">
        <v>
374</v>
      </c>
      <c r="G7" s="381" t="s">
        <v>
374</v>
      </c>
      <c r="H7" s="381" t="s">
        <v>
374</v>
      </c>
      <c r="I7" s="381" t="s">
        <v>
374</v>
      </c>
      <c r="J7" s="381" t="s">
        <v>
374</v>
      </c>
      <c r="K7" s="381" t="s">
        <v>
374</v>
      </c>
      <c r="L7" s="381" t="s">
        <v>
374</v>
      </c>
      <c r="M7" s="381" t="s">
        <v>
374</v>
      </c>
      <c r="N7" s="381" t="s">
        <v>
374</v>
      </c>
      <c r="O7" s="381" t="s">
        <v>
374</v>
      </c>
      <c r="P7" s="381" t="s">
        <v>
374</v>
      </c>
      <c r="Q7" s="381" t="s">
        <v>
374</v>
      </c>
      <c r="R7" s="381" t="s">
        <v>
374</v>
      </c>
      <c r="S7" s="381" t="s">
        <v>
374</v>
      </c>
      <c r="T7" s="381" t="s">
        <v>
374</v>
      </c>
      <c r="U7" s="381" t="s">
        <v>
374</v>
      </c>
      <c r="V7" s="381">
        <v>
1</v>
      </c>
      <c r="W7" s="381" t="s">
        <v>
374</v>
      </c>
      <c r="X7" s="381" t="s">
        <v>
374</v>
      </c>
      <c r="Y7" s="381" t="s">
        <v>
374</v>
      </c>
      <c r="Z7" s="381" t="s">
        <v>
374</v>
      </c>
      <c r="AA7" s="381">
        <v>
1</v>
      </c>
      <c r="AB7" s="381" t="s">
        <v>
374</v>
      </c>
      <c r="AC7" s="381" t="s">
        <v>
374</v>
      </c>
      <c r="AD7" s="381" t="s">
        <v>
374</v>
      </c>
      <c r="AE7" s="381">
        <v>
1</v>
      </c>
    </row>
    <row r="8" spans="1:31" s="2268" customFormat="1" ht="18" customHeight="1">
      <c r="A8" s="2306">
        <v>
30</v>
      </c>
      <c r="B8" s="382">
        <v>
7</v>
      </c>
      <c r="C8" s="381" t="s">
        <v>
374</v>
      </c>
      <c r="D8" s="381" t="s">
        <v>
374</v>
      </c>
      <c r="E8" s="381" t="s">
        <v>
374</v>
      </c>
      <c r="F8" s="381" t="s">
        <v>
374</v>
      </c>
      <c r="G8" s="381" t="s">
        <v>
374</v>
      </c>
      <c r="H8" s="381" t="s">
        <v>
374</v>
      </c>
      <c r="I8" s="381" t="s">
        <v>
374</v>
      </c>
      <c r="J8" s="381" t="s">
        <v>
374</v>
      </c>
      <c r="K8" s="381" t="s">
        <v>
374</v>
      </c>
      <c r="L8" s="381" t="s">
        <v>
374</v>
      </c>
      <c r="M8" s="381" t="s">
        <v>
374</v>
      </c>
      <c r="N8" s="381" t="s">
        <v>
374</v>
      </c>
      <c r="O8" s="381" t="s">
        <v>
374</v>
      </c>
      <c r="P8" s="381" t="s">
        <v>
374</v>
      </c>
      <c r="Q8" s="381" t="s">
        <v>
374</v>
      </c>
      <c r="R8" s="381" t="s">
        <v>
374</v>
      </c>
      <c r="S8" s="381" t="s">
        <v>
374</v>
      </c>
      <c r="T8" s="381" t="s">
        <v>
374</v>
      </c>
      <c r="U8" s="381" t="s">
        <v>
374</v>
      </c>
      <c r="V8" s="381" t="s">
        <v>
374</v>
      </c>
      <c r="W8" s="381" t="s">
        <v>
374</v>
      </c>
      <c r="X8" s="381">
        <v>
1</v>
      </c>
      <c r="Y8" s="381" t="s">
        <v>
374</v>
      </c>
      <c r="Z8" s="381" t="s">
        <v>
374</v>
      </c>
      <c r="AA8" s="381">
        <v>
1</v>
      </c>
      <c r="AB8" s="381">
        <v>
2</v>
      </c>
      <c r="AC8" s="381">
        <v>
1</v>
      </c>
      <c r="AD8" s="381" t="s">
        <v>
374</v>
      </c>
      <c r="AE8" s="381">
        <v>
2</v>
      </c>
    </row>
    <row r="9" spans="1:31" ht="18" customHeight="1">
      <c r="A9" s="2307" t="s">
        <v>
3587</v>
      </c>
      <c r="B9" s="382">
        <v>
6</v>
      </c>
      <c r="C9" s="381">
        <v>
1</v>
      </c>
      <c r="D9" s="381" t="s">
        <v>
374</v>
      </c>
      <c r="E9" s="381" t="s">
        <v>
374</v>
      </c>
      <c r="F9" s="381" t="s">
        <v>
374</v>
      </c>
      <c r="G9" s="381" t="s">
        <v>
374</v>
      </c>
      <c r="H9" s="381" t="s">
        <v>
374</v>
      </c>
      <c r="I9" s="381" t="s">
        <v>
374</v>
      </c>
      <c r="J9" s="381" t="s">
        <v>
374</v>
      </c>
      <c r="K9" s="381" t="s">
        <v>
374</v>
      </c>
      <c r="L9" s="381" t="s">
        <v>
374</v>
      </c>
      <c r="M9" s="381" t="s">
        <v>
374</v>
      </c>
      <c r="N9" s="381" t="s">
        <v>
374</v>
      </c>
      <c r="O9" s="381" t="s">
        <v>
374</v>
      </c>
      <c r="P9" s="381" t="s">
        <v>
374</v>
      </c>
      <c r="Q9" s="381" t="s">
        <v>
374</v>
      </c>
      <c r="R9" s="381" t="s">
        <v>
374</v>
      </c>
      <c r="S9" s="381" t="s">
        <v>
374</v>
      </c>
      <c r="T9" s="381" t="s">
        <v>
374</v>
      </c>
      <c r="U9" s="381" t="s">
        <v>
374</v>
      </c>
      <c r="V9" s="381" t="s">
        <v>
374</v>
      </c>
      <c r="W9" s="381" t="s">
        <v>
374</v>
      </c>
      <c r="X9" s="381" t="s">
        <v>
374</v>
      </c>
      <c r="Y9" s="381" t="s">
        <v>
374</v>
      </c>
      <c r="Z9" s="381" t="s">
        <v>
374</v>
      </c>
      <c r="AA9" s="381">
        <v>
2</v>
      </c>
      <c r="AB9" s="381" t="s">
        <v>
374</v>
      </c>
      <c r="AC9" s="381" t="s">
        <v>
374</v>
      </c>
      <c r="AD9" s="381" t="s">
        <v>
374</v>
      </c>
      <c r="AE9" s="381">
        <v>
3</v>
      </c>
    </row>
    <row r="10" spans="1:31" s="2268" customFormat="1" ht="18" customHeight="1">
      <c r="A10" s="2306">
        <v>
2</v>
      </c>
      <c r="B10" s="382">
        <v>
2</v>
      </c>
      <c r="C10" s="381" t="s">
        <v>
374</v>
      </c>
      <c r="D10" s="381" t="s">
        <v>
374</v>
      </c>
      <c r="E10" s="381" t="s">
        <v>
374</v>
      </c>
      <c r="F10" s="381" t="s">
        <v>
374</v>
      </c>
      <c r="G10" s="381" t="s">
        <v>
374</v>
      </c>
      <c r="H10" s="381" t="s">
        <v>
374</v>
      </c>
      <c r="I10" s="381" t="s">
        <v>
374</v>
      </c>
      <c r="J10" s="381" t="s">
        <v>
374</v>
      </c>
      <c r="K10" s="381" t="s">
        <v>
374</v>
      </c>
      <c r="L10" s="381" t="s">
        <v>
374</v>
      </c>
      <c r="M10" s="381" t="s">
        <v>
374</v>
      </c>
      <c r="N10" s="381" t="s">
        <v>
374</v>
      </c>
      <c r="O10" s="381" t="s">
        <v>
374</v>
      </c>
      <c r="P10" s="381" t="s">
        <v>
374</v>
      </c>
      <c r="Q10" s="381" t="s">
        <v>
374</v>
      </c>
      <c r="R10" s="381" t="s">
        <v>
374</v>
      </c>
      <c r="S10" s="381" t="s">
        <v>
374</v>
      </c>
      <c r="T10" s="381" t="s">
        <v>
374</v>
      </c>
      <c r="U10" s="381" t="s">
        <v>
374</v>
      </c>
      <c r="V10" s="381" t="s">
        <v>
374</v>
      </c>
      <c r="W10" s="381" t="s">
        <v>
374</v>
      </c>
      <c r="X10" s="381" t="s">
        <v>
374</v>
      </c>
      <c r="Y10" s="381">
        <v>
1</v>
      </c>
      <c r="Z10" s="381" t="s">
        <v>
374</v>
      </c>
      <c r="AA10" s="381" t="s">
        <v>
374</v>
      </c>
      <c r="AB10" s="381" t="s">
        <v>
374</v>
      </c>
      <c r="AC10" s="381">
        <v>
1</v>
      </c>
      <c r="AD10" s="381" t="s">
        <v>
374</v>
      </c>
      <c r="AE10" s="381" t="s">
        <v>
374</v>
      </c>
    </row>
    <row r="11" spans="1:31" s="2294" customFormat="1" ht="18" customHeight="1">
      <c r="A11" s="2305">
        <v>
3</v>
      </c>
      <c r="B11" s="378">
        <v>
3</v>
      </c>
      <c r="C11" s="2304" t="s">
        <v>
374</v>
      </c>
      <c r="D11" s="377" t="s">
        <v>
374</v>
      </c>
      <c r="E11" s="2304" t="s">
        <v>
374</v>
      </c>
      <c r="F11" s="2304" t="s">
        <v>
374</v>
      </c>
      <c r="G11" s="2304" t="s">
        <v>
374</v>
      </c>
      <c r="H11" s="2304" t="s">
        <v>
374</v>
      </c>
      <c r="I11" s="2304" t="s">
        <v>
374</v>
      </c>
      <c r="J11" s="2304" t="s">
        <v>
374</v>
      </c>
      <c r="K11" s="2304" t="s">
        <v>
374</v>
      </c>
      <c r="L11" s="2304" t="s">
        <v>
374</v>
      </c>
      <c r="M11" s="2304" t="s">
        <v>
374</v>
      </c>
      <c r="N11" s="2304" t="s">
        <v>
374</v>
      </c>
      <c r="O11" s="2304" t="s">
        <v>
374</v>
      </c>
      <c r="P11" s="2304" t="s">
        <v>
374</v>
      </c>
      <c r="Q11" s="2304" t="s">
        <v>
374</v>
      </c>
      <c r="R11" s="2304" t="s">
        <v>
374</v>
      </c>
      <c r="S11" s="2304" t="s">
        <v>
374</v>
      </c>
      <c r="T11" s="2304" t="s">
        <v>
374</v>
      </c>
      <c r="U11" s="2304" t="s">
        <v>
374</v>
      </c>
      <c r="V11" s="2304" t="s">
        <v>
374</v>
      </c>
      <c r="W11" s="2304" t="s">
        <v>
374</v>
      </c>
      <c r="X11" s="2304" t="s">
        <v>
374</v>
      </c>
      <c r="Y11" s="2304" t="s">
        <v>
374</v>
      </c>
      <c r="Z11" s="2304" t="s">
        <v>
374</v>
      </c>
      <c r="AA11" s="2304" t="s">
        <v>
374</v>
      </c>
      <c r="AB11" s="2304" t="s">
        <v>
374</v>
      </c>
      <c r="AC11" s="377" t="s">
        <v>
374</v>
      </c>
      <c r="AD11" s="377" t="s">
        <v>
374</v>
      </c>
      <c r="AE11" s="2304">
        <v>
3</v>
      </c>
    </row>
    <row r="12" spans="1:31" s="1246" customFormat="1" ht="15" customHeight="1">
      <c r="A12" s="2293" t="s">
        <v>
3892</v>
      </c>
      <c r="B12" s="2293"/>
      <c r="C12" s="2293"/>
      <c r="D12" s="2293"/>
      <c r="E12" s="2293"/>
      <c r="F12" s="2293"/>
      <c r="G12" s="2293"/>
      <c r="H12" s="2293"/>
      <c r="I12" s="2293"/>
      <c r="J12" s="2293"/>
      <c r="K12" s="2293"/>
      <c r="L12" s="2293"/>
      <c r="M12" s="2293"/>
      <c r="N12" s="2293"/>
      <c r="O12" s="2293"/>
      <c r="P12" s="2293"/>
      <c r="Q12" s="2293"/>
      <c r="R12" s="2293"/>
      <c r="S12" s="2293"/>
      <c r="T12" s="2293"/>
      <c r="U12" s="2293"/>
      <c r="V12" s="2293"/>
      <c r="W12" s="2293"/>
      <c r="X12" s="2293"/>
      <c r="Y12" s="2293"/>
      <c r="Z12" s="2293"/>
      <c r="AA12" s="2293"/>
      <c r="AB12" s="2293"/>
      <c r="AC12" s="2293"/>
      <c r="AD12" s="2293"/>
      <c r="AE12" s="2293"/>
    </row>
    <row r="13" spans="1:31" s="1246" customFormat="1" ht="15" customHeight="1">
      <c r="A13" s="2292" t="s">
        <v>
5492</v>
      </c>
      <c r="B13" s="2292"/>
      <c r="C13" s="2292"/>
      <c r="D13" s="2292"/>
      <c r="E13" s="2303"/>
      <c r="F13" s="2303"/>
      <c r="G13" s="2303"/>
      <c r="H13" s="2303"/>
      <c r="I13" s="2303"/>
      <c r="J13" s="2303"/>
      <c r="K13" s="2303"/>
      <c r="L13" s="2303"/>
      <c r="M13" s="2303"/>
      <c r="N13" s="2303"/>
      <c r="O13" s="2303"/>
      <c r="P13" s="2303"/>
      <c r="Q13" s="2303"/>
      <c r="R13" s="2303"/>
      <c r="S13" s="2303"/>
      <c r="T13" s="2303"/>
      <c r="U13" s="2303"/>
      <c r="V13" s="2303"/>
      <c r="W13" s="2303"/>
      <c r="X13" s="2303"/>
      <c r="Y13" s="2303"/>
      <c r="Z13" s="2303"/>
      <c r="AA13" s="2303"/>
      <c r="AB13" s="2303"/>
      <c r="AC13" s="2303"/>
      <c r="AD13" s="2303"/>
      <c r="AE13" s="2303"/>
    </row>
    <row r="14" spans="1:31" s="1246" customFormat="1" ht="15" customHeight="1"/>
    <row r="15" spans="1:31" s="1246" customFormat="1" ht="15" customHeight="1"/>
  </sheetData>
  <mergeCells count="4">
    <mergeCell ref="A3:AE3"/>
    <mergeCell ref="A5:B5"/>
    <mergeCell ref="A1:D1"/>
    <mergeCell ref="A2:D2"/>
  </mergeCells>
  <phoneticPr fontId="25"/>
  <pageMargins left="0.70866141732283472" right="0.70866141732283472" top="0.74803149606299213" bottom="0.74803149606299213" header="0.31496062992125984" footer="0.31496062992125984"/>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pageSetUpPr fitToPage="1"/>
  </sheetPr>
  <dimension ref="A1:Z15"/>
  <sheetViews>
    <sheetView zoomScale="85" zoomScaleNormal="85" zoomScaleSheetLayoutView="100" workbookViewId="0">
      <selection activeCell="B23" sqref="B23"/>
    </sheetView>
  </sheetViews>
  <sheetFormatPr defaultColWidth="9" defaultRowHeight="14.25"/>
  <cols>
    <col min="1" max="1" width="11.625" style="1334" customWidth="1"/>
    <col min="2" max="2" width="8" style="1334" customWidth="1"/>
    <col min="3" max="23" width="6.375" style="1334" customWidth="1"/>
    <col min="24" max="26" width="6.75" style="1334" customWidth="1"/>
    <col min="27" max="29" width="5.625" style="1334" customWidth="1"/>
    <col min="30" max="16384" width="9" style="133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302" customFormat="1" ht="26.1" customHeight="1">
      <c r="A3" s="5855" t="s">
        <v>
6883</v>
      </c>
      <c r="B3" s="5855"/>
      <c r="C3" s="5855"/>
      <c r="D3" s="5855"/>
      <c r="E3" s="5855"/>
      <c r="F3" s="5855"/>
      <c r="G3" s="5855"/>
      <c r="H3" s="5855"/>
      <c r="I3" s="5855"/>
      <c r="J3" s="5855"/>
      <c r="K3" s="5855"/>
      <c r="L3" s="5855"/>
      <c r="M3" s="5855"/>
      <c r="N3" s="5855"/>
      <c r="O3" s="5855"/>
      <c r="P3" s="5855"/>
      <c r="Q3" s="5855"/>
      <c r="R3" s="5855"/>
      <c r="S3" s="5855"/>
      <c r="T3" s="5855"/>
      <c r="U3" s="5266"/>
      <c r="V3" s="5266"/>
      <c r="W3" s="5266"/>
      <c r="X3" s="5266"/>
      <c r="Y3" s="5266"/>
      <c r="Z3" s="5266"/>
    </row>
    <row r="4" spans="1:26" s="1246" customFormat="1" ht="15" customHeight="1">
      <c r="A4" s="2303"/>
      <c r="B4" s="2303"/>
      <c r="C4" s="2303"/>
      <c r="D4" s="2303"/>
      <c r="E4" s="2303"/>
      <c r="F4" s="2303"/>
      <c r="G4" s="2303"/>
      <c r="H4" s="2303"/>
      <c r="I4" s="2303"/>
      <c r="J4" s="2303"/>
      <c r="K4" s="2303"/>
      <c r="L4" s="2303"/>
      <c r="M4" s="2303"/>
      <c r="N4" s="2303"/>
      <c r="O4" s="2303"/>
      <c r="P4" s="2303"/>
      <c r="Q4" s="2303"/>
      <c r="R4" s="2303"/>
      <c r="S4" s="2303"/>
      <c r="T4" s="2303"/>
      <c r="U4" s="2303"/>
      <c r="V4" s="2303"/>
      <c r="W4" s="2303"/>
      <c r="X4" s="2303"/>
      <c r="Y4" s="2303"/>
    </row>
    <row r="5" spans="1:26" s="1246" customFormat="1" ht="15" customHeight="1" thickBot="1">
      <c r="A5" s="5864" t="s">
        <v>
9283</v>
      </c>
      <c r="B5" s="5864"/>
      <c r="C5" s="2303"/>
      <c r="D5" s="2303"/>
      <c r="E5" s="2303"/>
      <c r="F5" s="2303"/>
      <c r="G5" s="2303"/>
      <c r="H5" s="2303"/>
      <c r="I5" s="2303"/>
      <c r="J5" s="2303"/>
      <c r="K5" s="2303"/>
      <c r="L5" s="2303"/>
      <c r="M5" s="2303"/>
      <c r="N5" s="2303"/>
      <c r="O5" s="2303"/>
      <c r="P5" s="2303"/>
      <c r="Q5" s="2303"/>
      <c r="R5" s="2303"/>
      <c r="S5" s="2303"/>
      <c r="T5" s="2303"/>
      <c r="U5" s="2303"/>
      <c r="V5" s="2303"/>
      <c r="W5" s="2303"/>
      <c r="X5" s="2303"/>
      <c r="Y5" s="2303"/>
      <c r="Z5" s="2940" t="s">
        <v>
5205</v>
      </c>
    </row>
    <row r="6" spans="1:26" ht="18" customHeight="1" thickTop="1">
      <c r="A6" s="2325" t="s">
        <v>
287</v>
      </c>
      <c r="B6" s="2323" t="s">
        <v>
23</v>
      </c>
      <c r="C6" s="2323" t="s">
        <v>
3937</v>
      </c>
      <c r="D6" s="2323" t="s">
        <v>
3936</v>
      </c>
      <c r="E6" s="2323" t="s">
        <v>
3935</v>
      </c>
      <c r="F6" s="2323" t="s">
        <v>
3934</v>
      </c>
      <c r="G6" s="2323" t="s">
        <v>
3933</v>
      </c>
      <c r="H6" s="2323" t="s">
        <v>
3932</v>
      </c>
      <c r="I6" s="2323" t="s">
        <v>
3931</v>
      </c>
      <c r="J6" s="2323" t="s">
        <v>
3930</v>
      </c>
      <c r="K6" s="2323" t="s">
        <v>
3929</v>
      </c>
      <c r="L6" s="2323" t="s">
        <v>
3928</v>
      </c>
      <c r="M6" s="2323" t="s">
        <v>
3927</v>
      </c>
      <c r="N6" s="2323" t="s">
        <v>
3926</v>
      </c>
      <c r="O6" s="2323" t="s">
        <v>
3925</v>
      </c>
      <c r="P6" s="2324" t="s">
        <v>
3924</v>
      </c>
      <c r="Q6" s="2323" t="s">
        <v>
3923</v>
      </c>
      <c r="R6" s="2323" t="s">
        <v>
3922</v>
      </c>
      <c r="S6" s="2323" t="s">
        <v>
3921</v>
      </c>
      <c r="T6" s="2323" t="s">
        <v>
3920</v>
      </c>
      <c r="U6" s="2323" t="s">
        <v>
3919</v>
      </c>
      <c r="V6" s="2323" t="s">
        <v>
3918</v>
      </c>
      <c r="W6" s="2323" t="s">
        <v>
3917</v>
      </c>
      <c r="X6" s="2323" t="s">
        <v>
3916</v>
      </c>
      <c r="Y6" s="2323" t="s">
        <v>
3915</v>
      </c>
      <c r="Z6" s="2324" t="s">
        <v>
3914</v>
      </c>
    </row>
    <row r="7" spans="1:26" ht="18" customHeight="1">
      <c r="A7" s="2322" t="s">
        <v>
9715</v>
      </c>
      <c r="B7" s="4459">
        <v>
4564</v>
      </c>
      <c r="C7" s="4460">
        <v>
3</v>
      </c>
      <c r="D7" s="4460">
        <v>
3</v>
      </c>
      <c r="E7" s="4460">
        <v>
1</v>
      </c>
      <c r="F7" s="4460">
        <v>
2</v>
      </c>
      <c r="G7" s="4460">
        <v>
7</v>
      </c>
      <c r="H7" s="4460">
        <v>
5</v>
      </c>
      <c r="I7" s="4460">
        <v>
6</v>
      </c>
      <c r="J7" s="4460">
        <v>
10</v>
      </c>
      <c r="K7" s="4460">
        <v>
14</v>
      </c>
      <c r="L7" s="4460">
        <v>
37</v>
      </c>
      <c r="M7" s="4460">
        <v>
48</v>
      </c>
      <c r="N7" s="4460">
        <v>
73</v>
      </c>
      <c r="O7" s="4460">
        <v>
105</v>
      </c>
      <c r="P7" s="4460">
        <v>
164</v>
      </c>
      <c r="Q7" s="4460">
        <v>
361</v>
      </c>
      <c r="R7" s="4460">
        <v>
440</v>
      </c>
      <c r="S7" s="4460">
        <v>
603</v>
      </c>
      <c r="T7" s="4460">
        <v>
888</v>
      </c>
      <c r="U7" s="4460">
        <v>
833</v>
      </c>
      <c r="V7" s="4460">
        <v>
633</v>
      </c>
      <c r="W7" s="4460">
        <v>
266</v>
      </c>
      <c r="X7" s="4460">
        <v>
53</v>
      </c>
      <c r="Y7" s="4460">
        <v>
9</v>
      </c>
      <c r="Z7" s="4460" t="s">
        <v>
374</v>
      </c>
    </row>
    <row r="8" spans="1:26" s="2268" customFormat="1" ht="18" customHeight="1">
      <c r="A8" s="2321">
        <v>
30</v>
      </c>
      <c r="B8" s="482">
        <v>
4577</v>
      </c>
      <c r="C8" s="604">
        <v>
7</v>
      </c>
      <c r="D8" s="604">
        <v>
1</v>
      </c>
      <c r="E8" s="604" t="s">
        <v>
374</v>
      </c>
      <c r="F8" s="604">
        <v>
2</v>
      </c>
      <c r="G8" s="604">
        <v>
3</v>
      </c>
      <c r="H8" s="604">
        <v>
10</v>
      </c>
      <c r="I8" s="604">
        <v>
15</v>
      </c>
      <c r="J8" s="604">
        <v>
11</v>
      </c>
      <c r="K8" s="604">
        <v>
13</v>
      </c>
      <c r="L8" s="604">
        <v>
31</v>
      </c>
      <c r="M8" s="604">
        <v>
52</v>
      </c>
      <c r="N8" s="604">
        <v>
94</v>
      </c>
      <c r="O8" s="604">
        <v>
147</v>
      </c>
      <c r="P8" s="604">
        <v>
150</v>
      </c>
      <c r="Q8" s="604">
        <v>
296</v>
      </c>
      <c r="R8" s="604">
        <v>
421</v>
      </c>
      <c r="S8" s="604">
        <v>
571</v>
      </c>
      <c r="T8" s="604">
        <v>
838</v>
      </c>
      <c r="U8" s="604">
        <v>
916</v>
      </c>
      <c r="V8" s="604">
        <v>
662</v>
      </c>
      <c r="W8" s="604">
        <v>
274</v>
      </c>
      <c r="X8" s="604">
        <v>
57</v>
      </c>
      <c r="Y8" s="604">
        <v>
6</v>
      </c>
      <c r="Z8" s="604" t="s">
        <v>
374</v>
      </c>
    </row>
    <row r="9" spans="1:26" ht="18" customHeight="1">
      <c r="A9" s="2322" t="s">
        <v>
473</v>
      </c>
      <c r="B9" s="482">
        <v>
4863</v>
      </c>
      <c r="C9" s="604">
        <v>
6</v>
      </c>
      <c r="D9" s="604">
        <v>
2</v>
      </c>
      <c r="E9" s="604">
        <v>
3</v>
      </c>
      <c r="F9" s="604">
        <v>
1</v>
      </c>
      <c r="G9" s="604">
        <v>
8</v>
      </c>
      <c r="H9" s="604">
        <v>
6</v>
      </c>
      <c r="I9" s="604">
        <v>
11</v>
      </c>
      <c r="J9" s="604">
        <v>
5</v>
      </c>
      <c r="K9" s="604">
        <v>
16</v>
      </c>
      <c r="L9" s="604">
        <v>
41</v>
      </c>
      <c r="M9" s="604">
        <v>
56</v>
      </c>
      <c r="N9" s="604">
        <v>
86</v>
      </c>
      <c r="O9" s="604">
        <v>
131</v>
      </c>
      <c r="P9" s="604">
        <v>
175</v>
      </c>
      <c r="Q9" s="604">
        <v>
299</v>
      </c>
      <c r="R9" s="604">
        <v>
433</v>
      </c>
      <c r="S9" s="604">
        <v>
655</v>
      </c>
      <c r="T9" s="604">
        <v>
817</v>
      </c>
      <c r="U9" s="604">
        <v>
984</v>
      </c>
      <c r="V9" s="604">
        <v>
737</v>
      </c>
      <c r="W9" s="604">
        <v>
300</v>
      </c>
      <c r="X9" s="604">
        <v>
87</v>
      </c>
      <c r="Y9" s="604">
        <v>
4</v>
      </c>
      <c r="Z9" s="604" t="s">
        <v>
374</v>
      </c>
    </row>
    <row r="10" spans="1:26" s="2268" customFormat="1" ht="18" customHeight="1">
      <c r="A10" s="2321">
        <v>
2</v>
      </c>
      <c r="B10" s="482">
        <v>
4651</v>
      </c>
      <c r="C10" s="604">
        <v>
2</v>
      </c>
      <c r="D10" s="604">
        <v>
2</v>
      </c>
      <c r="E10" s="604" t="s">
        <v>
374</v>
      </c>
      <c r="F10" s="604">
        <v>
1</v>
      </c>
      <c r="G10" s="604">
        <v>
2</v>
      </c>
      <c r="H10" s="604">
        <v>
7</v>
      </c>
      <c r="I10" s="604">
        <v>
9</v>
      </c>
      <c r="J10" s="604">
        <v>
6</v>
      </c>
      <c r="K10" s="604">
        <v>
18</v>
      </c>
      <c r="L10" s="604">
        <v>
28</v>
      </c>
      <c r="M10" s="604">
        <v>
47</v>
      </c>
      <c r="N10" s="604">
        <v>
72</v>
      </c>
      <c r="O10" s="604">
        <v>
106</v>
      </c>
      <c r="P10" s="604">
        <v>
182</v>
      </c>
      <c r="Q10" s="604">
        <v>
277</v>
      </c>
      <c r="R10" s="604">
        <v>
466</v>
      </c>
      <c r="S10" s="604">
        <v>
615</v>
      </c>
      <c r="T10" s="604">
        <v>
842</v>
      </c>
      <c r="U10" s="604">
        <v>
887</v>
      </c>
      <c r="V10" s="604">
        <v>
744</v>
      </c>
      <c r="W10" s="604">
        <v>
286</v>
      </c>
      <c r="X10" s="604">
        <v>
49</v>
      </c>
      <c r="Y10" s="604">
        <v>
3</v>
      </c>
      <c r="Z10" s="604" t="s">
        <v>
374</v>
      </c>
    </row>
    <row r="11" spans="1:26" s="2294" customFormat="1" ht="18" customHeight="1">
      <c r="A11" s="2320">
        <v>
3</v>
      </c>
      <c r="B11" s="1700">
        <v>
5069</v>
      </c>
      <c r="C11" s="4442">
        <v>
3</v>
      </c>
      <c r="D11" s="4442">
        <v>
1</v>
      </c>
      <c r="E11" s="4442">
        <v>
1</v>
      </c>
      <c r="F11" s="4442">
        <v>
2</v>
      </c>
      <c r="G11" s="4442">
        <v>
6</v>
      </c>
      <c r="H11" s="4442">
        <v>
7</v>
      </c>
      <c r="I11" s="4442">
        <v>
7</v>
      </c>
      <c r="J11" s="4442">
        <v>
17</v>
      </c>
      <c r="K11" s="4442">
        <v>
17</v>
      </c>
      <c r="L11" s="4442">
        <v>
21</v>
      </c>
      <c r="M11" s="4442">
        <v>
51</v>
      </c>
      <c r="N11" s="4442">
        <v>
97</v>
      </c>
      <c r="O11" s="4442">
        <v>
126</v>
      </c>
      <c r="P11" s="4442">
        <v>
157</v>
      </c>
      <c r="Q11" s="4442">
        <v>
251</v>
      </c>
      <c r="R11" s="4442">
        <v>
525</v>
      </c>
      <c r="S11" s="4442">
        <v>
603</v>
      </c>
      <c r="T11" s="4442">
        <v>
828</v>
      </c>
      <c r="U11" s="311">
        <v>
1102</v>
      </c>
      <c r="V11" s="4442">
        <v>
834</v>
      </c>
      <c r="W11" s="4442">
        <v>
327</v>
      </c>
      <c r="X11" s="4442">
        <v>
76</v>
      </c>
      <c r="Y11" s="4442">
        <v>
10</v>
      </c>
      <c r="Z11" s="4461" t="s">
        <v>
374</v>
      </c>
    </row>
    <row r="12" spans="1:26" s="1246" customFormat="1" ht="15" customHeight="1">
      <c r="A12" s="2293" t="s">
        <v>
5492</v>
      </c>
      <c r="B12" s="1249"/>
      <c r="C12" s="1249"/>
    </row>
    <row r="13" spans="1:26" s="1246" customFormat="1" ht="15" customHeight="1"/>
    <row r="14" spans="1:26" s="1246" customFormat="1" ht="15" customHeight="1"/>
    <row r="15" spans="1:26" s="1246" customFormat="1" ht="15" customHeight="1"/>
  </sheetData>
  <mergeCells count="4">
    <mergeCell ref="A3:Z3"/>
    <mergeCell ref="A5:B5"/>
    <mergeCell ref="A1:D1"/>
    <mergeCell ref="A2:D2"/>
  </mergeCells>
  <phoneticPr fontId="25"/>
  <pageMargins left="0.70866141732283472" right="0.70866141732283472" top="0.74803149606299213" bottom="0.74803149606299213" header="0.31496062992125984" footer="0.31496062992125984"/>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pageSetUpPr fitToPage="1"/>
  </sheetPr>
  <dimension ref="A1:AA31"/>
  <sheetViews>
    <sheetView zoomScaleNormal="100" zoomScaleSheetLayoutView="100" workbookViewId="0">
      <selection activeCell="B23" sqref="B23"/>
    </sheetView>
  </sheetViews>
  <sheetFormatPr defaultColWidth="9" defaultRowHeight="14.25"/>
  <cols>
    <col min="1" max="1" width="12.625" style="2061" customWidth="1"/>
    <col min="2" max="16" width="7.625" style="2061" customWidth="1"/>
    <col min="17" max="16384" width="9" style="2061"/>
  </cols>
  <sheetData>
    <row r="1" spans="1:27" s="1482" customFormat="1" ht="20.100000000000001" customHeight="1">
      <c r="A1" s="4569" t="str">
        <f>
HYPERLINK("#目次!A1","【目次に戻る】")</f>
        <v>
【目次に戻る】</v>
      </c>
      <c r="B1" s="4569"/>
      <c r="C1" s="4569"/>
      <c r="D1" s="4569"/>
      <c r="E1" s="4569"/>
      <c r="F1" s="3421"/>
      <c r="G1" s="1495"/>
      <c r="H1" s="1495"/>
      <c r="I1" s="1495"/>
      <c r="J1" s="1495"/>
      <c r="K1" s="1495"/>
      <c r="L1" s="1495"/>
      <c r="M1" s="1495"/>
      <c r="N1" s="1495"/>
      <c r="O1" s="1495"/>
      <c r="P1" s="1495"/>
      <c r="Q1" s="1495"/>
      <c r="R1" s="1495"/>
      <c r="S1" s="1495"/>
      <c r="T1" s="1495"/>
      <c r="U1" s="1495"/>
      <c r="V1" s="1495"/>
      <c r="W1" s="1495"/>
      <c r="X1" s="1495"/>
      <c r="Y1" s="1495"/>
      <c r="Z1" s="1495"/>
      <c r="AA1" s="1495"/>
    </row>
    <row r="2" spans="1:27" s="1482" customFormat="1" ht="20.100000000000001" customHeight="1">
      <c r="A2" s="4569" t="str">
        <f>
HYPERLINK("#業務所管課別目次!A1","【業務所管課別目次に戻る】")</f>
        <v>
【業務所管課別目次に戻る】</v>
      </c>
      <c r="B2" s="4569"/>
      <c r="C2" s="4569"/>
      <c r="D2" s="4569"/>
      <c r="E2" s="4569"/>
      <c r="F2" s="3421"/>
      <c r="G2" s="1495"/>
      <c r="H2" s="1495"/>
      <c r="I2" s="1495"/>
      <c r="J2" s="1495"/>
      <c r="K2" s="1495"/>
      <c r="L2" s="1495"/>
      <c r="M2" s="1495"/>
      <c r="N2" s="1495"/>
      <c r="O2" s="1495"/>
      <c r="P2" s="1495"/>
      <c r="Q2" s="1495"/>
      <c r="R2" s="1495"/>
      <c r="S2" s="1495"/>
      <c r="T2" s="1495"/>
      <c r="U2" s="1495"/>
      <c r="V2" s="1495"/>
      <c r="W2" s="1495"/>
      <c r="X2" s="1495"/>
      <c r="Y2" s="1495"/>
      <c r="Z2" s="1495"/>
      <c r="AA2" s="1495"/>
    </row>
    <row r="3" spans="1:27" s="2328" customFormat="1" ht="26.1" customHeight="1">
      <c r="A3" s="4574" t="s">
        <v>
6882</v>
      </c>
      <c r="B3" s="4574"/>
      <c r="C3" s="4574"/>
      <c r="D3" s="4574"/>
      <c r="E3" s="4574"/>
      <c r="F3" s="4574"/>
      <c r="G3" s="4574"/>
      <c r="H3" s="4574"/>
      <c r="I3" s="4574"/>
      <c r="J3" s="4574"/>
      <c r="K3" s="4574"/>
      <c r="L3" s="4574"/>
      <c r="M3" s="4574"/>
      <c r="N3" s="4574"/>
      <c r="O3" s="4574"/>
      <c r="P3" s="4574"/>
    </row>
    <row r="4" spans="1:27" s="82" customFormat="1" ht="15" customHeight="1">
      <c r="A4" s="104"/>
      <c r="B4" s="104"/>
      <c r="C4" s="104"/>
      <c r="D4" s="104"/>
      <c r="E4" s="104"/>
      <c r="F4" s="104"/>
      <c r="G4" s="104"/>
      <c r="H4" s="104"/>
      <c r="I4" s="104"/>
      <c r="J4" s="104"/>
      <c r="K4" s="104"/>
      <c r="L4" s="104"/>
      <c r="M4" s="104"/>
      <c r="N4" s="104"/>
      <c r="O4" s="104"/>
      <c r="P4" s="104"/>
    </row>
    <row r="5" spans="1:27" s="82" customFormat="1" ht="15" customHeight="1" thickBot="1">
      <c r="A5" s="1529"/>
      <c r="B5" s="1529"/>
      <c r="C5" s="49"/>
      <c r="D5" s="83"/>
      <c r="E5" s="83"/>
      <c r="F5" s="83"/>
      <c r="G5" s="83"/>
      <c r="H5" s="83"/>
      <c r="I5" s="83"/>
      <c r="J5" s="83"/>
      <c r="K5" s="83"/>
      <c r="L5" s="83"/>
      <c r="M5" s="83"/>
      <c r="N5" s="83"/>
      <c r="O5" s="83"/>
      <c r="P5" s="119" t="s">
        <v>
8921</v>
      </c>
    </row>
    <row r="6" spans="1:27" s="2327" customFormat="1" ht="18" customHeight="1" thickTop="1">
      <c r="A6" s="4610" t="s">
        <v>
2180</v>
      </c>
      <c r="B6" s="5865" t="s">
        <v>
10389</v>
      </c>
      <c r="C6" s="5866"/>
      <c r="D6" s="4784" t="s">
        <v>
3949</v>
      </c>
      <c r="E6" s="5872" t="s">
        <v>
188</v>
      </c>
      <c r="F6" s="5680" t="s">
        <v>
3947</v>
      </c>
      <c r="G6" s="5606" t="s">
        <v>
3948</v>
      </c>
      <c r="H6" s="5606"/>
      <c r="I6" s="5606"/>
      <c r="J6" s="5606"/>
      <c r="K6" s="4691"/>
      <c r="L6" s="4612" t="s">
        <v>
7483</v>
      </c>
      <c r="M6" s="4612"/>
      <c r="N6" s="4612"/>
      <c r="O6" s="4612"/>
      <c r="P6" s="5619"/>
    </row>
    <row r="7" spans="1:27" s="2327" customFormat="1" ht="18" customHeight="1">
      <c r="A7" s="5842"/>
      <c r="B7" s="5867"/>
      <c r="C7" s="5868"/>
      <c r="D7" s="5871"/>
      <c r="E7" s="5873"/>
      <c r="F7" s="5875"/>
      <c r="G7" s="5869" t="s">
        <v>
7484</v>
      </c>
      <c r="H7" s="5406" t="s">
        <v>
3946</v>
      </c>
      <c r="I7" s="5876" t="s">
        <v>
9167</v>
      </c>
      <c r="J7" s="4613" t="s">
        <v>
3945</v>
      </c>
      <c r="K7" s="4616"/>
      <c r="L7" s="5677" t="s">
        <v>
23</v>
      </c>
      <c r="M7" s="5878" t="s">
        <v>
3946</v>
      </c>
      <c r="N7" s="5876" t="s">
        <v>
9167</v>
      </c>
      <c r="O7" s="4613" t="s">
        <v>
3945</v>
      </c>
      <c r="P7" s="4616"/>
    </row>
    <row r="8" spans="1:27" s="2327" customFormat="1" ht="30" customHeight="1">
      <c r="A8" s="5842"/>
      <c r="B8" s="4535" t="s">
        <v>
10411</v>
      </c>
      <c r="C8" s="4536" t="s">
        <v>
10388</v>
      </c>
      <c r="D8" s="4785"/>
      <c r="E8" s="5874"/>
      <c r="F8" s="5681"/>
      <c r="G8" s="5870"/>
      <c r="H8" s="5372"/>
      <c r="I8" s="5877"/>
      <c r="J8" s="4544" t="s">
        <v>
3944</v>
      </c>
      <c r="K8" s="4543" t="s">
        <v>
481</v>
      </c>
      <c r="L8" s="5677"/>
      <c r="M8" s="4693"/>
      <c r="N8" s="5877"/>
      <c r="O8" s="3753" t="s">
        <v>
3944</v>
      </c>
      <c r="P8" s="3749" t="s">
        <v>
481</v>
      </c>
    </row>
    <row r="9" spans="1:27" s="82" customFormat="1" ht="18" customHeight="1">
      <c r="A9" s="1438"/>
      <c r="B9" s="119" t="s">
        <v>
10390</v>
      </c>
      <c r="C9" s="119" t="s">
        <v>
10390</v>
      </c>
      <c r="D9" s="119" t="s">
        <v>
3</v>
      </c>
      <c r="E9" s="119" t="s">
        <v>
3943</v>
      </c>
      <c r="F9" s="119" t="s">
        <v>
3943</v>
      </c>
      <c r="G9" s="119" t="s">
        <v>
3943</v>
      </c>
      <c r="H9" s="119" t="s">
        <v>
3943</v>
      </c>
      <c r="I9" s="119" t="s">
        <v>
3943</v>
      </c>
      <c r="J9" s="119" t="s">
        <v>
3943</v>
      </c>
      <c r="K9" s="119" t="s">
        <v>
3943</v>
      </c>
      <c r="L9" s="3193" t="s">
        <v>
3943</v>
      </c>
      <c r="M9" s="119" t="s">
        <v>
3943</v>
      </c>
      <c r="N9" s="119" t="s">
        <v>
3943</v>
      </c>
      <c r="O9" s="119" t="s">
        <v>
3943</v>
      </c>
      <c r="P9" s="119" t="s">
        <v>
3943</v>
      </c>
    </row>
    <row r="10" spans="1:27" ht="18" customHeight="1">
      <c r="A10" s="3531" t="s">
        <v>
5454</v>
      </c>
      <c r="B10" s="3763">
        <v>
310</v>
      </c>
      <c r="C10" s="3765">
        <v>
310</v>
      </c>
      <c r="D10" s="3764">
        <v>
229054</v>
      </c>
      <c r="E10" s="3765">
        <v>
107861</v>
      </c>
      <c r="F10" s="3764">
        <v>
23807</v>
      </c>
      <c r="G10" s="3765">
        <f>
SUM(H10:K10)</f>
        <v>
84055</v>
      </c>
      <c r="H10" s="3765">
        <v>
77821</v>
      </c>
      <c r="I10" s="3765">
        <v>
3358</v>
      </c>
      <c r="J10" s="3765">
        <v>
2876</v>
      </c>
      <c r="K10" s="3765" t="s">
        <v>
374</v>
      </c>
      <c r="L10" s="3766">
        <f>
SUM(M10:P10)</f>
        <v>
271.10000000000002</v>
      </c>
      <c r="M10" s="3766">
        <v>
251</v>
      </c>
      <c r="N10" s="3766">
        <v>
10.8</v>
      </c>
      <c r="O10" s="3766">
        <v>
9.3000000000000007</v>
      </c>
      <c r="P10" s="3766" t="s">
        <v>
374</v>
      </c>
    </row>
    <row r="11" spans="1:27" ht="18" customHeight="1">
      <c r="A11" s="3531">
        <v>
30</v>
      </c>
      <c r="B11" s="3763">
        <v>
309</v>
      </c>
      <c r="C11" s="3765">
        <v>
309</v>
      </c>
      <c r="D11" s="3764">
        <v>
232716</v>
      </c>
      <c r="E11" s="3765">
        <v>
107295</v>
      </c>
      <c r="F11" s="3764">
        <v>
23930</v>
      </c>
      <c r="G11" s="3765">
        <f t="shared" ref="G11:G14" si="0">
SUM(H11:K11)</f>
        <v>
83366</v>
      </c>
      <c r="H11" s="3765">
        <v>
77168</v>
      </c>
      <c r="I11" s="3765">
        <v>
3342</v>
      </c>
      <c r="J11" s="3765">
        <v>
2856</v>
      </c>
      <c r="K11" s="3765" t="s">
        <v>
374</v>
      </c>
      <c r="L11" s="3766">
        <f t="shared" ref="L11:L13" si="1">
SUM(M11:P11)</f>
        <v>
269.7</v>
      </c>
      <c r="M11" s="3766">
        <v>
249.7</v>
      </c>
      <c r="N11" s="3766">
        <v>
10.8</v>
      </c>
      <c r="O11" s="3766">
        <v>
9.1999999999999993</v>
      </c>
      <c r="P11" s="3766" t="s">
        <v>
374</v>
      </c>
    </row>
    <row r="12" spans="1:27" ht="18" customHeight="1">
      <c r="A12" s="3531" t="s">
        <v>
465</v>
      </c>
      <c r="B12" s="3763">
        <v>
311</v>
      </c>
      <c r="C12" s="3765">
        <v>
287</v>
      </c>
      <c r="D12" s="3764">
        <v>
236127</v>
      </c>
      <c r="E12" s="3765">
        <v>
108070</v>
      </c>
      <c r="F12" s="3764">
        <v>
23856</v>
      </c>
      <c r="G12" s="3765">
        <f t="shared" si="0"/>
        <v>
84214</v>
      </c>
      <c r="H12" s="3765">
        <v>
77860</v>
      </c>
      <c r="I12" s="3765">
        <v>
3232</v>
      </c>
      <c r="J12" s="3765">
        <v>
3122</v>
      </c>
      <c r="K12" s="3765" t="s">
        <v>
374</v>
      </c>
      <c r="L12" s="3766">
        <f t="shared" si="1"/>
        <v>
271.7</v>
      </c>
      <c r="M12" s="3766">
        <v>
250.4</v>
      </c>
      <c r="N12" s="3766">
        <v>
11.3</v>
      </c>
      <c r="O12" s="3766">
        <v>
10</v>
      </c>
      <c r="P12" s="3766" t="s">
        <v>
374</v>
      </c>
    </row>
    <row r="13" spans="1:27" s="2098" customFormat="1" ht="18" customHeight="1">
      <c r="A13" s="3532">
        <v>
2</v>
      </c>
      <c r="B13" s="3763">
        <v>
310</v>
      </c>
      <c r="C13" s="3765">
        <v>
286</v>
      </c>
      <c r="D13" s="3764">
        <v>
238544</v>
      </c>
      <c r="E13" s="3765">
        <v>
108661</v>
      </c>
      <c r="F13" s="3764">
        <v>
22147</v>
      </c>
      <c r="G13" s="3765">
        <f t="shared" si="0"/>
        <v>
86514</v>
      </c>
      <c r="H13" s="3765">
        <v>
79817</v>
      </c>
      <c r="I13" s="3765">
        <v>
3229</v>
      </c>
      <c r="J13" s="3765">
        <v>
3468</v>
      </c>
      <c r="K13" s="3765" t="s">
        <v>
374</v>
      </c>
      <c r="L13" s="3766">
        <f t="shared" si="1"/>
        <v>
280</v>
      </c>
      <c r="M13" s="3766">
        <v>
257.5</v>
      </c>
      <c r="N13" s="3766">
        <v>
11.3</v>
      </c>
      <c r="O13" s="3766">
        <v>
11.2</v>
      </c>
      <c r="P13" s="3766" t="s">
        <v>
374</v>
      </c>
    </row>
    <row r="14" spans="1:27" s="296" customFormat="1" ht="18" customHeight="1">
      <c r="A14" s="3533">
        <v>
3</v>
      </c>
      <c r="B14" s="3767">
        <v>
310</v>
      </c>
      <c r="C14" s="4534">
        <v>
286</v>
      </c>
      <c r="D14" s="3768">
        <v>
239673</v>
      </c>
      <c r="E14" s="3769">
        <v>
106057</v>
      </c>
      <c r="F14" s="3769">
        <v>
22286</v>
      </c>
      <c r="G14" s="4192">
        <f t="shared" si="0"/>
        <v>
83771</v>
      </c>
      <c r="H14" s="3769">
        <v>
77789</v>
      </c>
      <c r="I14" s="3769">
        <v>
2542</v>
      </c>
      <c r="J14" s="3769">
        <v>
3440</v>
      </c>
      <c r="K14" s="4192" t="s">
        <v>
374</v>
      </c>
      <c r="L14" s="4193">
        <v>
270.89999999999998</v>
      </c>
      <c r="M14" s="3770">
        <v>
250.9</v>
      </c>
      <c r="N14" s="3770">
        <v>
8.9</v>
      </c>
      <c r="O14" s="3770">
        <v>
11.1</v>
      </c>
      <c r="P14" s="3770" t="s">
        <v>
374</v>
      </c>
    </row>
    <row r="15" spans="1:27" s="82" customFormat="1" ht="15" customHeight="1">
      <c r="A15" s="1537" t="s">
        <v>
3942</v>
      </c>
      <c r="B15" s="1537"/>
      <c r="C15" s="4533"/>
      <c r="D15" s="1537"/>
      <c r="E15" s="1537"/>
      <c r="F15" s="3455"/>
      <c r="G15" s="1537"/>
      <c r="H15" s="1537"/>
      <c r="I15" s="1537"/>
      <c r="J15" s="1537"/>
      <c r="K15" s="1537"/>
      <c r="L15" s="1537"/>
      <c r="M15" s="1537"/>
      <c r="N15" s="2162"/>
      <c r="O15" s="83"/>
      <c r="P15" s="83"/>
    </row>
    <row r="16" spans="1:27" s="82" customFormat="1" ht="15" customHeight="1">
      <c r="A16" s="83" t="s">
        <v>
3941</v>
      </c>
      <c r="B16" s="83"/>
      <c r="C16" s="83"/>
      <c r="D16" s="83"/>
      <c r="E16" s="83"/>
      <c r="F16" s="83"/>
      <c r="G16" s="83"/>
      <c r="H16" s="83"/>
      <c r="I16" s="83"/>
      <c r="J16" s="83"/>
      <c r="K16" s="83"/>
      <c r="L16" s="83"/>
      <c r="M16" s="83"/>
      <c r="N16" s="83"/>
      <c r="O16" s="505"/>
      <c r="P16" s="83"/>
    </row>
    <row r="17" spans="1:16" s="82" customFormat="1" ht="15" customHeight="1">
      <c r="A17" s="35" t="s">
        <v>
3940</v>
      </c>
      <c r="B17" s="35"/>
      <c r="C17" s="4528"/>
      <c r="D17" s="83"/>
      <c r="E17" s="83"/>
      <c r="F17" s="83"/>
      <c r="G17" s="83"/>
      <c r="H17" s="83"/>
      <c r="I17" s="83"/>
      <c r="J17" s="83"/>
      <c r="K17" s="83"/>
      <c r="L17" s="83"/>
      <c r="M17" s="83"/>
      <c r="N17" s="83"/>
      <c r="O17" s="49"/>
      <c r="P17" s="83"/>
    </row>
    <row r="18" spans="1:16" s="82" customFormat="1" ht="15" customHeight="1">
      <c r="A18" s="35" t="s">
        <v>
3939</v>
      </c>
      <c r="B18" s="35"/>
      <c r="C18" s="4528"/>
      <c r="D18" s="83"/>
      <c r="E18" s="83"/>
      <c r="F18" s="83"/>
      <c r="G18" s="83"/>
      <c r="H18" s="83"/>
      <c r="I18" s="83"/>
      <c r="J18" s="83"/>
      <c r="K18" s="83"/>
      <c r="L18" s="83"/>
      <c r="M18" s="83"/>
      <c r="N18" s="83"/>
      <c r="O18" s="83"/>
      <c r="P18" s="83"/>
    </row>
    <row r="19" spans="1:16" s="82" customFormat="1" ht="15" customHeight="1">
      <c r="A19" s="35" t="s">
        <v>
3938</v>
      </c>
      <c r="B19" s="83"/>
      <c r="C19" s="83"/>
      <c r="D19" s="83"/>
      <c r="E19" s="83"/>
      <c r="F19" s="83"/>
      <c r="G19" s="83"/>
      <c r="H19" s="83"/>
      <c r="I19" s="83"/>
      <c r="J19" s="83"/>
      <c r="K19" s="83"/>
      <c r="L19" s="83"/>
      <c r="M19" s="83"/>
      <c r="N19" s="83"/>
      <c r="O19" s="83"/>
      <c r="P19" s="83"/>
    </row>
    <row r="20" spans="1:16">
      <c r="A20" s="24"/>
      <c r="B20" s="24"/>
      <c r="C20" s="24"/>
      <c r="D20" s="24"/>
      <c r="E20" s="24"/>
      <c r="F20" s="24"/>
      <c r="G20" s="24"/>
      <c r="H20" s="24"/>
      <c r="I20" s="24"/>
      <c r="J20" s="24"/>
      <c r="K20" s="24"/>
      <c r="L20" s="24"/>
      <c r="M20" s="24"/>
      <c r="N20" s="24"/>
      <c r="O20" s="24"/>
      <c r="P20" s="24"/>
    </row>
    <row r="21" spans="1:16">
      <c r="A21" s="24"/>
      <c r="B21" s="24"/>
      <c r="C21" s="24"/>
      <c r="D21" s="24"/>
      <c r="E21" s="24"/>
      <c r="F21" s="24"/>
      <c r="G21" s="24"/>
      <c r="H21" s="24"/>
      <c r="I21" s="24"/>
      <c r="J21" s="24"/>
      <c r="K21" s="24"/>
      <c r="L21" s="24"/>
      <c r="M21" s="24"/>
      <c r="N21" s="24"/>
      <c r="O21" s="24"/>
      <c r="P21" s="24"/>
    </row>
    <row r="22" spans="1:16">
      <c r="A22" s="24"/>
      <c r="B22" s="24"/>
      <c r="C22" s="24"/>
      <c r="D22" s="24"/>
      <c r="E22" s="24"/>
      <c r="F22" s="24"/>
      <c r="G22" s="24"/>
      <c r="H22" s="24"/>
      <c r="I22" s="24"/>
      <c r="J22" s="24"/>
      <c r="K22" s="24"/>
      <c r="L22" s="24"/>
      <c r="M22" s="24"/>
      <c r="N22" s="24"/>
      <c r="O22" s="24"/>
      <c r="P22" s="24"/>
    </row>
    <row r="23" spans="1:16">
      <c r="A23" s="24"/>
      <c r="B23" s="24"/>
      <c r="C23" s="24"/>
      <c r="D23" s="24"/>
      <c r="E23" s="24"/>
      <c r="F23" s="24"/>
      <c r="G23" s="24"/>
      <c r="H23" s="24"/>
      <c r="I23" s="24"/>
      <c r="J23" s="24"/>
      <c r="K23" s="24"/>
      <c r="L23" s="24"/>
      <c r="M23" s="24"/>
      <c r="N23" s="24"/>
      <c r="O23" s="24"/>
      <c r="P23" s="24"/>
    </row>
    <row r="24" spans="1:16">
      <c r="A24" s="24"/>
      <c r="B24" s="24"/>
      <c r="C24" s="24"/>
      <c r="D24" s="24"/>
      <c r="E24" s="24"/>
      <c r="F24" s="24"/>
      <c r="G24" s="24"/>
      <c r="H24" s="24"/>
      <c r="I24" s="24"/>
      <c r="J24" s="24"/>
      <c r="K24" s="24"/>
      <c r="L24" s="24"/>
      <c r="M24" s="24"/>
      <c r="N24" s="24"/>
      <c r="O24" s="24"/>
      <c r="P24" s="24"/>
    </row>
    <row r="25" spans="1:16">
      <c r="A25" s="24"/>
      <c r="B25" s="24"/>
      <c r="C25" s="24"/>
      <c r="D25" s="24"/>
      <c r="E25" s="24"/>
      <c r="F25" s="24"/>
      <c r="G25" s="24"/>
      <c r="H25" s="24"/>
      <c r="I25" s="24"/>
      <c r="J25" s="24"/>
      <c r="K25" s="24"/>
      <c r="L25" s="24"/>
      <c r="M25" s="24"/>
      <c r="N25" s="24"/>
      <c r="O25" s="24"/>
      <c r="P25" s="24"/>
    </row>
    <row r="26" spans="1:16">
      <c r="A26" s="24"/>
      <c r="B26" s="24"/>
      <c r="C26" s="24"/>
      <c r="D26" s="24"/>
      <c r="E26" s="24"/>
      <c r="F26" s="24"/>
      <c r="G26" s="24"/>
      <c r="H26" s="24"/>
      <c r="I26" s="24"/>
      <c r="J26" s="24"/>
      <c r="K26" s="24"/>
      <c r="L26" s="24"/>
      <c r="M26" s="24"/>
      <c r="N26" s="24"/>
      <c r="O26" s="24"/>
      <c r="P26" s="24"/>
    </row>
    <row r="27" spans="1:16">
      <c r="A27" s="24"/>
      <c r="B27" s="24"/>
      <c r="C27" s="24"/>
      <c r="D27" s="24"/>
      <c r="E27" s="24"/>
      <c r="F27" s="24"/>
      <c r="G27" s="24"/>
      <c r="H27" s="24"/>
      <c r="I27" s="24"/>
      <c r="J27" s="24"/>
      <c r="K27" s="24"/>
      <c r="L27" s="24"/>
      <c r="M27" s="24"/>
      <c r="N27" s="24"/>
      <c r="O27" s="24"/>
      <c r="P27" s="24"/>
    </row>
    <row r="28" spans="1:16">
      <c r="A28" s="24"/>
      <c r="B28" s="24"/>
      <c r="C28" s="24"/>
      <c r="D28" s="24"/>
      <c r="E28" s="24"/>
      <c r="F28" s="24"/>
      <c r="G28" s="24"/>
      <c r="H28" s="24"/>
      <c r="I28" s="24"/>
      <c r="J28" s="24"/>
      <c r="K28" s="24"/>
      <c r="L28" s="24"/>
      <c r="M28" s="24"/>
      <c r="N28" s="24"/>
      <c r="O28" s="24"/>
      <c r="P28" s="24"/>
    </row>
    <row r="29" spans="1:16">
      <c r="A29" s="24"/>
      <c r="B29" s="24"/>
      <c r="C29" s="24"/>
      <c r="D29" s="24"/>
      <c r="E29" s="24"/>
      <c r="F29" s="24"/>
      <c r="G29" s="24"/>
      <c r="H29" s="24"/>
      <c r="I29" s="24"/>
      <c r="J29" s="24"/>
      <c r="K29" s="24"/>
      <c r="L29" s="24"/>
      <c r="M29" s="24"/>
      <c r="N29" s="24"/>
      <c r="O29" s="24"/>
      <c r="P29" s="24"/>
    </row>
    <row r="30" spans="1:16">
      <c r="A30" s="24"/>
      <c r="B30" s="24"/>
      <c r="C30" s="24"/>
      <c r="D30" s="24"/>
      <c r="E30" s="24"/>
      <c r="F30" s="24"/>
      <c r="G30" s="24"/>
      <c r="H30" s="24"/>
      <c r="I30" s="24"/>
      <c r="J30" s="24"/>
      <c r="K30" s="24"/>
      <c r="L30" s="24"/>
      <c r="M30" s="24"/>
      <c r="N30" s="24"/>
      <c r="O30" s="24"/>
      <c r="P30" s="24"/>
    </row>
    <row r="31" spans="1:16">
      <c r="A31" s="24"/>
      <c r="B31" s="24"/>
      <c r="C31" s="24"/>
      <c r="D31" s="24"/>
      <c r="E31" s="24"/>
      <c r="F31" s="24"/>
      <c r="G31" s="24"/>
      <c r="H31" s="24"/>
      <c r="I31" s="24"/>
      <c r="J31" s="24"/>
      <c r="K31" s="24"/>
      <c r="L31" s="24"/>
      <c r="M31" s="24"/>
      <c r="N31" s="24"/>
      <c r="O31" s="24"/>
      <c r="P31" s="24"/>
    </row>
  </sheetData>
  <mergeCells count="18">
    <mergeCell ref="M7:M8"/>
    <mergeCell ref="N7:N8"/>
    <mergeCell ref="O7:P7"/>
    <mergeCell ref="B6:C7"/>
    <mergeCell ref="A1:E1"/>
    <mergeCell ref="A2:E2"/>
    <mergeCell ref="G6:K6"/>
    <mergeCell ref="G7:G8"/>
    <mergeCell ref="A3:P3"/>
    <mergeCell ref="A6:A8"/>
    <mergeCell ref="D6:D8"/>
    <mergeCell ref="E6:E8"/>
    <mergeCell ref="F6:F8"/>
    <mergeCell ref="L6:P6"/>
    <mergeCell ref="H7:H8"/>
    <mergeCell ref="I7:I8"/>
    <mergeCell ref="J7:K7"/>
    <mergeCell ref="L7:L8"/>
  </mergeCells>
  <phoneticPr fontId="25"/>
  <pageMargins left="0.70866141732283472" right="0.70866141732283472" top="0.74803149606299213" bottom="0.74803149606299213" header="0.31496062992125984" footer="0.31496062992125984"/>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pageSetUpPr fitToPage="1"/>
  </sheetPr>
  <dimension ref="A1:Z25"/>
  <sheetViews>
    <sheetView zoomScaleNormal="100" zoomScaleSheetLayoutView="100" workbookViewId="0">
      <selection activeCell="B23" sqref="B23"/>
    </sheetView>
  </sheetViews>
  <sheetFormatPr defaultColWidth="9" defaultRowHeight="14.25"/>
  <cols>
    <col min="1" max="4" width="30.625" style="2061" customWidth="1"/>
    <col min="5" max="16384" width="9" style="206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328" customFormat="1" ht="26.1" customHeight="1">
      <c r="A3" s="4574" t="s">
        <v>
6881</v>
      </c>
      <c r="B3" s="4574"/>
      <c r="C3" s="4574"/>
      <c r="D3" s="4574"/>
    </row>
    <row r="4" spans="1:26" s="82" customFormat="1" ht="15" customHeight="1">
      <c r="A4" s="83"/>
      <c r="B4" s="83"/>
      <c r="C4" s="83"/>
      <c r="D4" s="83"/>
    </row>
    <row r="5" spans="1:26" s="82" customFormat="1" ht="15" customHeight="1" thickBot="1">
      <c r="A5" s="83" t="s">
        <v>
9304</v>
      </c>
      <c r="B5" s="49"/>
      <c r="C5" s="83"/>
      <c r="D5" s="119" t="s">
        <v>
8921</v>
      </c>
    </row>
    <row r="6" spans="1:26" s="2327" customFormat="1" ht="18" customHeight="1" thickTop="1">
      <c r="A6" s="1501" t="s">
        <v>
493</v>
      </c>
      <c r="B6" s="1496" t="s">
        <v>
23</v>
      </c>
      <c r="C6" s="118" t="s">
        <v>
3952</v>
      </c>
      <c r="D6" s="1496" t="s">
        <v>
3951</v>
      </c>
    </row>
    <row r="7" spans="1:26" ht="18" customHeight="1">
      <c r="A7" s="1458" t="s">
        <v>
5454</v>
      </c>
      <c r="B7" s="2331">
        <v>
85718</v>
      </c>
      <c r="C7" s="2330">
        <v>
6392</v>
      </c>
      <c r="D7" s="2330">
        <v>
79326</v>
      </c>
    </row>
    <row r="8" spans="1:26" ht="18" customHeight="1">
      <c r="A8" s="1458">
        <v>
30</v>
      </c>
      <c r="B8" s="382">
        <v>
84871</v>
      </c>
      <c r="C8" s="2329">
        <v>
6347</v>
      </c>
      <c r="D8" s="2329">
        <v>
78524</v>
      </c>
    </row>
    <row r="9" spans="1:26" ht="18" customHeight="1">
      <c r="A9" s="1458" t="s">
        <v>
465</v>
      </c>
      <c r="B9" s="382">
        <v>
85916</v>
      </c>
      <c r="C9" s="2329">
        <v>
6559</v>
      </c>
      <c r="D9" s="2329">
        <v>
79357</v>
      </c>
    </row>
    <row r="10" spans="1:26" s="2098" customFormat="1" ht="18" customHeight="1">
      <c r="A10" s="1459">
        <v>
2</v>
      </c>
      <c r="B10" s="382">
        <v>
88164</v>
      </c>
      <c r="C10" s="2329">
        <v>
6700</v>
      </c>
      <c r="D10" s="2329">
        <v>
81464</v>
      </c>
    </row>
    <row r="11" spans="1:26" s="296" customFormat="1" ht="18" customHeight="1">
      <c r="A11" s="1460">
        <v>
3</v>
      </c>
      <c r="B11" s="378">
        <v>
84677</v>
      </c>
      <c r="C11" s="1557">
        <v>
5392</v>
      </c>
      <c r="D11" s="1557">
        <v>
79285</v>
      </c>
    </row>
    <row r="12" spans="1:26" s="82" customFormat="1" ht="15" customHeight="1">
      <c r="A12" s="1537" t="s">
        <v>
3950</v>
      </c>
      <c r="B12" s="1537"/>
      <c r="C12" s="2163"/>
      <c r="D12" s="1537"/>
    </row>
    <row r="13" spans="1:26" s="82" customFormat="1" ht="15" customHeight="1">
      <c r="A13" s="83" t="s">
        <v>
3938</v>
      </c>
      <c r="B13" s="83"/>
      <c r="C13" s="83"/>
      <c r="D13" s="83"/>
    </row>
    <row r="14" spans="1:26">
      <c r="A14" s="24"/>
      <c r="B14" s="24"/>
      <c r="C14" s="24"/>
      <c r="D14" s="24"/>
    </row>
    <row r="15" spans="1:26">
      <c r="A15" s="24"/>
      <c r="B15" s="24"/>
      <c r="C15" s="24"/>
      <c r="D15" s="24"/>
    </row>
    <row r="16" spans="1:26">
      <c r="A16" s="24"/>
      <c r="B16" s="24"/>
      <c r="C16" s="24"/>
      <c r="D16" s="24"/>
    </row>
    <row r="17" spans="1:4">
      <c r="A17" s="24"/>
      <c r="B17" s="24"/>
      <c r="C17" s="24"/>
      <c r="D17" s="24"/>
    </row>
    <row r="18" spans="1:4">
      <c r="A18" s="24"/>
      <c r="B18" s="24"/>
      <c r="C18" s="24"/>
      <c r="D18" s="24"/>
    </row>
    <row r="19" spans="1:4">
      <c r="A19" s="24"/>
      <c r="B19" s="24"/>
      <c r="C19" s="24"/>
      <c r="D19" s="24"/>
    </row>
    <row r="20" spans="1:4">
      <c r="A20" s="24"/>
      <c r="B20" s="24"/>
      <c r="C20" s="24"/>
      <c r="D20" s="24"/>
    </row>
    <row r="21" spans="1:4">
      <c r="A21" s="24"/>
      <c r="B21" s="24"/>
      <c r="C21" s="24"/>
      <c r="D21" s="24"/>
    </row>
    <row r="22" spans="1:4">
      <c r="A22" s="24"/>
      <c r="B22" s="24"/>
      <c r="C22" s="24"/>
      <c r="D22" s="24"/>
    </row>
    <row r="23" spans="1:4">
      <c r="A23" s="24"/>
      <c r="B23" s="24"/>
      <c r="C23" s="24"/>
      <c r="D23" s="24"/>
    </row>
    <row r="24" spans="1:4">
      <c r="A24" s="24"/>
      <c r="B24" s="24"/>
      <c r="C24" s="24"/>
      <c r="D24" s="24"/>
    </row>
    <row r="25" spans="1:4">
      <c r="A25" s="24"/>
      <c r="B25" s="24"/>
      <c r="C25" s="24"/>
      <c r="D25" s="24"/>
    </row>
  </sheetData>
  <mergeCells count="3">
    <mergeCell ref="A3:D3"/>
    <mergeCell ref="A1:D1"/>
    <mergeCell ref="A2:D2"/>
  </mergeCells>
  <phoneticPr fontId="25"/>
  <pageMargins left="0.70866141732283472" right="0.70866141732283472" top="0.74803149606299213" bottom="0.74803149606299213" header="0.31496062992125984" footer="0.3149606299212598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pageSetUpPr fitToPage="1"/>
  </sheetPr>
  <dimension ref="A1:Z68"/>
  <sheetViews>
    <sheetView zoomScaleNormal="100" zoomScaleSheetLayoutView="100" workbookViewId="0">
      <selection activeCell="B23" sqref="B23"/>
    </sheetView>
  </sheetViews>
  <sheetFormatPr defaultColWidth="9" defaultRowHeight="14.25"/>
  <cols>
    <col min="1" max="10" width="12.625" style="322" customWidth="1"/>
    <col min="11" max="11" width="10.625" style="322" customWidth="1"/>
    <col min="12" max="12" width="10" style="322" customWidth="1"/>
    <col min="13" max="16384" width="9" style="322"/>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353" customFormat="1" ht="26.1" customHeight="1">
      <c r="A3" s="5353" t="s">
        <v>
7485</v>
      </c>
      <c r="B3" s="5353"/>
      <c r="C3" s="5353"/>
      <c r="D3" s="5353"/>
      <c r="E3" s="5353"/>
      <c r="F3" s="5353"/>
      <c r="G3" s="5353"/>
      <c r="H3" s="5353"/>
      <c r="I3" s="5354"/>
      <c r="J3" s="5354"/>
      <c r="K3" s="1500"/>
      <c r="L3" s="2348"/>
    </row>
    <row r="4" spans="1:26" s="325" customFormat="1" ht="15" customHeight="1">
      <c r="A4" s="1567"/>
      <c r="B4" s="1567"/>
      <c r="C4" s="1567"/>
      <c r="D4" s="1567"/>
      <c r="E4" s="1567"/>
      <c r="F4" s="1567"/>
      <c r="G4" s="1567"/>
      <c r="H4" s="1567"/>
      <c r="I4" s="1567"/>
      <c r="J4" s="2347"/>
      <c r="K4" s="2346"/>
    </row>
    <row r="5" spans="1:26" s="325" customFormat="1" ht="15" customHeight="1" thickBot="1">
      <c r="A5" s="1567" t="s">
        <v>
9305</v>
      </c>
      <c r="B5" s="1567"/>
      <c r="C5" s="1567"/>
      <c r="D5" s="1567"/>
      <c r="E5" s="1567"/>
      <c r="F5" s="1567"/>
      <c r="G5" s="1567"/>
      <c r="H5" s="1567"/>
      <c r="I5" s="1606" t="s">
        <v>
9032</v>
      </c>
      <c r="J5" s="2347"/>
      <c r="K5" s="2346"/>
    </row>
    <row r="6" spans="1:26" ht="18" customHeight="1" thickTop="1">
      <c r="A6" s="5326" t="s">
        <v>
493</v>
      </c>
      <c r="B6" s="5880" t="s">
        <v>
3971</v>
      </c>
      <c r="C6" s="5884" t="s">
        <v>
3964</v>
      </c>
      <c r="D6" s="5639"/>
      <c r="E6" s="5639"/>
      <c r="F6" s="5639"/>
      <c r="G6" s="5639"/>
      <c r="H6" s="5639"/>
      <c r="I6" s="5639"/>
      <c r="J6" s="2035"/>
      <c r="K6" s="363"/>
    </row>
    <row r="7" spans="1:26" ht="18" customHeight="1">
      <c r="A7" s="5879"/>
      <c r="B7" s="5881"/>
      <c r="C7" s="5885" t="s">
        <v>
6479</v>
      </c>
      <c r="D7" s="5882" t="s">
        <v>
3970</v>
      </c>
      <c r="E7" s="5882"/>
      <c r="F7" s="5882"/>
      <c r="G7" s="5882"/>
      <c r="H7" s="5338"/>
      <c r="I7" s="5883" t="s">
        <v>
3969</v>
      </c>
      <c r="J7" s="2035"/>
      <c r="K7" s="363"/>
    </row>
    <row r="8" spans="1:26" ht="18" customHeight="1">
      <c r="A8" s="5327"/>
      <c r="B8" s="5774"/>
      <c r="C8" s="5886"/>
      <c r="D8" s="3140" t="s">
        <v>
3968</v>
      </c>
      <c r="E8" s="2042" t="s">
        <v>
3967</v>
      </c>
      <c r="F8" s="2042" t="s">
        <v>
3966</v>
      </c>
      <c r="G8" s="2042" t="s">
        <v>
3965</v>
      </c>
      <c r="H8" s="2042" t="s">
        <v>
194</v>
      </c>
      <c r="I8" s="5770"/>
      <c r="J8" s="2345"/>
      <c r="K8" s="2344"/>
    </row>
    <row r="9" spans="1:26" ht="18" customHeight="1">
      <c r="A9" s="1597" t="s">
        <v>
9668</v>
      </c>
      <c r="B9" s="3771">
        <v>
609</v>
      </c>
      <c r="C9" s="3772">
        <f>
SUM(D9:I9,B19:J19)</f>
        <v>
23931699</v>
      </c>
      <c r="D9" s="2591">
        <v>
5442490</v>
      </c>
      <c r="E9" s="2591">
        <v>
4409160</v>
      </c>
      <c r="F9" s="2591">
        <v>
4663027</v>
      </c>
      <c r="G9" s="2591">
        <v>
82623</v>
      </c>
      <c r="H9" s="2591">
        <v>
6060</v>
      </c>
      <c r="I9" s="2591">
        <v>
246486</v>
      </c>
      <c r="J9" s="2343"/>
      <c r="K9" s="2002"/>
    </row>
    <row r="10" spans="1:26" ht="18" customHeight="1">
      <c r="A10" s="1598">
        <v>
30</v>
      </c>
      <c r="B10" s="3771">
        <v>
611</v>
      </c>
      <c r="C10" s="3772">
        <f t="shared" ref="C10:C13" si="0">
SUM(D10:I10,B20:J20)</f>
        <v>
23458506</v>
      </c>
      <c r="D10" s="2591">
        <v>
4993261</v>
      </c>
      <c r="E10" s="2591">
        <v>
4556292</v>
      </c>
      <c r="F10" s="2591">
        <v>
4683842</v>
      </c>
      <c r="G10" s="2591">
        <v>
77256</v>
      </c>
      <c r="H10" s="2591">
        <v>
3790</v>
      </c>
      <c r="I10" s="2591">
        <v>
248057</v>
      </c>
      <c r="J10" s="2343"/>
      <c r="K10" s="2002"/>
    </row>
    <row r="11" spans="1:26" ht="18" customHeight="1">
      <c r="A11" s="1598" t="s">
        <v>
9669</v>
      </c>
      <c r="B11" s="3771">
        <v>
600</v>
      </c>
      <c r="C11" s="3772">
        <f t="shared" si="0"/>
        <v>
23760940</v>
      </c>
      <c r="D11" s="2591">
        <v>
4674947</v>
      </c>
      <c r="E11" s="2591">
        <v>
4700142</v>
      </c>
      <c r="F11" s="2591">
        <v>
4896489</v>
      </c>
      <c r="G11" s="2591">
        <v>
71237</v>
      </c>
      <c r="H11" s="2591">
        <v>
345</v>
      </c>
      <c r="I11" s="2591">
        <v>
352072</v>
      </c>
      <c r="J11" s="2343"/>
      <c r="K11" s="2002"/>
    </row>
    <row r="12" spans="1:26" s="977" customFormat="1" ht="18" customHeight="1">
      <c r="A12" s="1597">
        <v>
2</v>
      </c>
      <c r="B12" s="3771">
        <v>
595</v>
      </c>
      <c r="C12" s="3772">
        <f t="shared" si="0"/>
        <v>
24780932</v>
      </c>
      <c r="D12" s="2591">
        <v>
4083512</v>
      </c>
      <c r="E12" s="2591">
        <v>
4945453</v>
      </c>
      <c r="F12" s="2591">
        <v>
5694133</v>
      </c>
      <c r="G12" s="2591">
        <v>
74921</v>
      </c>
      <c r="H12" s="2591">
        <v>
10</v>
      </c>
      <c r="I12" s="2591">
        <v>
365574</v>
      </c>
      <c r="J12" s="2343"/>
      <c r="K12" s="2002"/>
    </row>
    <row r="13" spans="1:26" s="971" customFormat="1" ht="18" customHeight="1">
      <c r="A13" s="2342">
        <v>
3</v>
      </c>
      <c r="B13" s="2341">
        <v>
591</v>
      </c>
      <c r="C13" s="3773">
        <f t="shared" si="0"/>
        <v>
25059019</v>
      </c>
      <c r="D13" s="550">
        <v>
4000918</v>
      </c>
      <c r="E13" s="550">
        <v>
4607832</v>
      </c>
      <c r="F13" s="550">
        <v>
5876321</v>
      </c>
      <c r="G13" s="550">
        <v>
73215</v>
      </c>
      <c r="H13" s="550">
        <v>
70</v>
      </c>
      <c r="I13" s="550">
        <v>
249181</v>
      </c>
      <c r="J13" s="2340"/>
      <c r="K13" s="2339"/>
    </row>
    <row r="14" spans="1:26" s="325" customFormat="1" ht="15" customHeight="1">
      <c r="A14" s="2336"/>
      <c r="B14" s="2335"/>
      <c r="C14" s="2335"/>
      <c r="D14" s="2335"/>
      <c r="E14" s="2335"/>
      <c r="F14" s="2335"/>
      <c r="G14" s="2335"/>
      <c r="H14" s="2335"/>
      <c r="I14" s="2335"/>
      <c r="J14" s="2338"/>
      <c r="K14" s="2337"/>
      <c r="L14" s="2333"/>
    </row>
    <row r="15" spans="1:26" s="325" customFormat="1" ht="15" customHeight="1" thickBot="1">
      <c r="A15" s="2336"/>
      <c r="B15" s="2335"/>
      <c r="C15" s="2335"/>
      <c r="D15" s="2335"/>
      <c r="E15" s="2335"/>
      <c r="F15" s="2335"/>
      <c r="G15" s="2335"/>
      <c r="H15" s="2335"/>
      <c r="I15" s="2335"/>
      <c r="J15" s="2335"/>
      <c r="K15" s="2334"/>
      <c r="L15" s="2333"/>
    </row>
    <row r="16" spans="1:26" ht="18" customHeight="1" thickTop="1">
      <c r="A16" s="5326" t="s">
        <v>
493</v>
      </c>
      <c r="B16" s="5335" t="s">
        <v>
3964</v>
      </c>
      <c r="C16" s="5332"/>
      <c r="D16" s="5332"/>
      <c r="E16" s="5332"/>
      <c r="F16" s="5332"/>
      <c r="G16" s="5332"/>
      <c r="H16" s="5332"/>
      <c r="I16" s="5332"/>
      <c r="J16" s="5332"/>
      <c r="K16" s="1552"/>
      <c r="L16" s="2332"/>
    </row>
    <row r="17" spans="1:11" ht="18" customHeight="1">
      <c r="A17" s="5879"/>
      <c r="B17" s="5887" t="s">
        <v>
3963</v>
      </c>
      <c r="C17" s="5882"/>
      <c r="D17" s="5338"/>
      <c r="E17" s="5887" t="s">
        <v>
3962</v>
      </c>
      <c r="F17" s="5338"/>
      <c r="G17" s="5888" t="s">
        <v>
3961</v>
      </c>
      <c r="H17" s="5889" t="s">
        <v>
3960</v>
      </c>
      <c r="I17" s="5888" t="s">
        <v>
3959</v>
      </c>
      <c r="J17" s="5890" t="s">
        <v>
2115</v>
      </c>
      <c r="K17" s="1522"/>
    </row>
    <row r="18" spans="1:11" ht="18" customHeight="1">
      <c r="A18" s="5327"/>
      <c r="B18" s="2042" t="s">
        <v>
3958</v>
      </c>
      <c r="C18" s="2042" t="s">
        <v>
3957</v>
      </c>
      <c r="D18" s="2042" t="s">
        <v>
3956</v>
      </c>
      <c r="E18" s="2042" t="s">
        <v>
3955</v>
      </c>
      <c r="F18" s="2042" t="s">
        <v>
3954</v>
      </c>
      <c r="G18" s="5306"/>
      <c r="H18" s="5774"/>
      <c r="I18" s="5306"/>
      <c r="J18" s="5770"/>
      <c r="K18" s="1522"/>
    </row>
    <row r="19" spans="1:11" ht="18" customHeight="1">
      <c r="A19" s="1597" t="s">
        <v>
9222</v>
      </c>
      <c r="B19" s="3762">
        <v>
685606</v>
      </c>
      <c r="C19" s="3761">
        <v>
330729</v>
      </c>
      <c r="D19" s="3761">
        <v>
7121</v>
      </c>
      <c r="E19" s="3761">
        <v>
96018</v>
      </c>
      <c r="F19" s="3761">
        <v>
2928323</v>
      </c>
      <c r="G19" s="3761">
        <v>
1472754</v>
      </c>
      <c r="H19" s="3761">
        <v>
63245</v>
      </c>
      <c r="I19" s="3761">
        <v>
3167980</v>
      </c>
      <c r="J19" s="3761">
        <v>
330077</v>
      </c>
      <c r="K19" s="23"/>
    </row>
    <row r="20" spans="1:11" ht="18" customHeight="1">
      <c r="A20" s="1598">
        <v>
30</v>
      </c>
      <c r="B20" s="3762">
        <v>
682932</v>
      </c>
      <c r="C20" s="3761">
        <v>
328324</v>
      </c>
      <c r="D20" s="3761">
        <v>
6313</v>
      </c>
      <c r="E20" s="3761">
        <v>
96222</v>
      </c>
      <c r="F20" s="3761">
        <v>
2813512</v>
      </c>
      <c r="G20" s="3761">
        <v>
1549321</v>
      </c>
      <c r="H20" s="3761">
        <v>
61535</v>
      </c>
      <c r="I20" s="3761">
        <v>
3054640</v>
      </c>
      <c r="J20" s="3761">
        <v>
303209</v>
      </c>
      <c r="K20" s="23"/>
    </row>
    <row r="21" spans="1:11" ht="18" customHeight="1">
      <c r="A21" s="1598" t="s">
        <v>
9669</v>
      </c>
      <c r="B21" s="3762">
        <v>
762184</v>
      </c>
      <c r="C21" s="3761">
        <v>
334218</v>
      </c>
      <c r="D21" s="3761">
        <v>
6270</v>
      </c>
      <c r="E21" s="3761">
        <v>
86151</v>
      </c>
      <c r="F21" s="3761">
        <v>
2750671</v>
      </c>
      <c r="G21" s="3761">
        <v>
1621757</v>
      </c>
      <c r="H21" s="3761">
        <v>
62013</v>
      </c>
      <c r="I21" s="3761">
        <v>
3124980</v>
      </c>
      <c r="J21" s="3761">
        <v>
317464</v>
      </c>
      <c r="K21" s="23"/>
    </row>
    <row r="22" spans="1:11" s="977" customFormat="1" ht="18" customHeight="1">
      <c r="A22" s="1597">
        <v>
2</v>
      </c>
      <c r="B22" s="3762">
        <v>
880086</v>
      </c>
      <c r="C22" s="3761">
        <v>
353767</v>
      </c>
      <c r="D22" s="3761">
        <v>
5771</v>
      </c>
      <c r="E22" s="3761">
        <v>
63605</v>
      </c>
      <c r="F22" s="3761">
        <v>
2971129</v>
      </c>
      <c r="G22" s="3761">
        <v>
1739306</v>
      </c>
      <c r="H22" s="3761">
        <v>
64990</v>
      </c>
      <c r="I22" s="3761">
        <v>
3165450</v>
      </c>
      <c r="J22" s="3761">
        <v>
373225</v>
      </c>
      <c r="K22" s="23"/>
    </row>
    <row r="23" spans="1:11" s="971" customFormat="1" ht="18" customHeight="1">
      <c r="A23" s="2342">
        <v>
3</v>
      </c>
      <c r="B23" s="1593">
        <v>
855956</v>
      </c>
      <c r="C23" s="1592">
        <v>
355023</v>
      </c>
      <c r="D23" s="1592">
        <v>
2649</v>
      </c>
      <c r="E23" s="1592">
        <v>
55005</v>
      </c>
      <c r="F23" s="1592">
        <v>
2911021</v>
      </c>
      <c r="G23" s="1592">
        <v>
1787683</v>
      </c>
      <c r="H23" s="1592">
        <v>
62880</v>
      </c>
      <c r="I23" s="1592">
        <v>
3249480</v>
      </c>
      <c r="J23" s="1592">
        <v>
971785</v>
      </c>
      <c r="K23" s="560"/>
    </row>
    <row r="24" spans="1:11" s="325" customFormat="1" ht="15" customHeight="1">
      <c r="A24" s="3144" t="s">
        <v>
9672</v>
      </c>
      <c r="B24" s="3144"/>
      <c r="C24" s="3144"/>
      <c r="D24" s="548"/>
      <c r="E24" s="548"/>
      <c r="F24" s="548"/>
      <c r="G24" s="1567"/>
      <c r="H24" s="1567"/>
      <c r="I24" s="1567"/>
      <c r="J24" s="1567"/>
      <c r="K24" s="83"/>
    </row>
    <row r="25" spans="1:11" s="325" customFormat="1" ht="15" customHeight="1">
      <c r="A25" s="3150" t="s">
        <v>
10294</v>
      </c>
      <c r="B25" s="3150"/>
      <c r="C25" s="3150"/>
      <c r="D25" s="1567"/>
      <c r="E25" s="1567"/>
      <c r="F25" s="1567"/>
      <c r="G25" s="1567"/>
      <c r="H25" s="1567"/>
      <c r="I25" s="1567"/>
      <c r="J25" s="1567"/>
      <c r="K25" s="83"/>
    </row>
    <row r="26" spans="1:11">
      <c r="A26" s="24"/>
      <c r="B26" s="24"/>
      <c r="C26" s="24"/>
      <c r="D26" s="24"/>
      <c r="E26" s="24"/>
      <c r="F26" s="24"/>
      <c r="G26" s="24"/>
      <c r="H26" s="24"/>
      <c r="I26" s="24"/>
      <c r="J26" s="24"/>
      <c r="K26" s="24"/>
    </row>
    <row r="27" spans="1:11">
      <c r="A27" s="24"/>
      <c r="B27" s="24"/>
      <c r="C27" s="24"/>
      <c r="D27" s="24"/>
      <c r="E27" s="24"/>
      <c r="F27" s="24"/>
      <c r="G27" s="24"/>
      <c r="H27" s="24"/>
      <c r="I27" s="24"/>
      <c r="J27" s="24"/>
      <c r="K27" s="24"/>
    </row>
    <row r="28" spans="1:11">
      <c r="A28" s="24"/>
      <c r="B28" s="24"/>
      <c r="C28" s="24"/>
      <c r="D28" s="24"/>
      <c r="E28" s="24"/>
      <c r="F28" s="24"/>
      <c r="G28" s="24"/>
      <c r="H28" s="24"/>
      <c r="I28" s="24"/>
      <c r="J28" s="24"/>
      <c r="K28" s="24"/>
    </row>
    <row r="29" spans="1:11">
      <c r="A29" s="24"/>
      <c r="B29" s="24"/>
      <c r="C29" s="24"/>
      <c r="D29" s="24"/>
      <c r="E29" s="24"/>
      <c r="F29" s="24"/>
      <c r="G29" s="24"/>
      <c r="H29" s="24"/>
      <c r="I29" s="24"/>
      <c r="J29" s="24"/>
      <c r="K29" s="24"/>
    </row>
    <row r="30" spans="1:11">
      <c r="A30" s="24"/>
      <c r="B30" s="24"/>
      <c r="C30" s="24"/>
      <c r="D30" s="24"/>
      <c r="E30" s="24"/>
      <c r="F30" s="24"/>
      <c r="G30" s="24"/>
      <c r="H30" s="24"/>
      <c r="I30" s="24"/>
      <c r="J30" s="24"/>
      <c r="K30" s="24"/>
    </row>
    <row r="31" spans="1:11">
      <c r="A31" s="24"/>
      <c r="B31" s="24"/>
      <c r="C31" s="24"/>
      <c r="D31" s="24"/>
      <c r="E31" s="24"/>
      <c r="F31" s="24"/>
      <c r="G31" s="24"/>
      <c r="H31" s="24"/>
      <c r="I31" s="24"/>
      <c r="J31" s="24"/>
      <c r="K31" s="24"/>
    </row>
    <row r="32" spans="1:11">
      <c r="A32" s="24"/>
      <c r="B32" s="24"/>
      <c r="C32" s="24"/>
      <c r="D32" s="24"/>
      <c r="E32" s="24"/>
      <c r="F32" s="24"/>
      <c r="G32" s="24"/>
      <c r="H32" s="24"/>
      <c r="I32" s="24"/>
      <c r="J32" s="24"/>
      <c r="K32" s="24"/>
    </row>
    <row r="33" spans="1:11">
      <c r="A33" s="24"/>
      <c r="B33" s="24"/>
      <c r="C33" s="24"/>
      <c r="D33" s="24"/>
      <c r="E33" s="24"/>
      <c r="F33" s="24"/>
      <c r="G33" s="24"/>
      <c r="H33" s="24"/>
      <c r="I33" s="24"/>
      <c r="J33" s="24"/>
      <c r="K33" s="24"/>
    </row>
    <row r="34" spans="1:11">
      <c r="A34" s="24"/>
      <c r="B34" s="24"/>
      <c r="C34" s="24"/>
      <c r="D34" s="24"/>
      <c r="E34" s="24"/>
      <c r="F34" s="24"/>
      <c r="G34" s="24"/>
      <c r="H34" s="24"/>
      <c r="I34" s="24"/>
      <c r="J34" s="24"/>
      <c r="K34" s="24"/>
    </row>
    <row r="35" spans="1:11">
      <c r="A35" s="24"/>
      <c r="B35" s="24"/>
      <c r="C35" s="24"/>
      <c r="D35" s="24"/>
      <c r="E35" s="24"/>
      <c r="F35" s="24"/>
      <c r="G35" s="24"/>
      <c r="H35" s="24"/>
      <c r="I35" s="24"/>
      <c r="J35" s="24"/>
      <c r="K35" s="24"/>
    </row>
    <row r="36" spans="1:11">
      <c r="A36" s="24"/>
      <c r="B36" s="24"/>
      <c r="C36" s="24"/>
      <c r="D36" s="24"/>
      <c r="E36" s="24"/>
      <c r="F36" s="24"/>
      <c r="G36" s="24"/>
      <c r="H36" s="24"/>
      <c r="I36" s="24"/>
      <c r="J36" s="24"/>
      <c r="K36" s="24"/>
    </row>
    <row r="37" spans="1:11">
      <c r="A37" s="24"/>
      <c r="B37" s="24"/>
      <c r="C37" s="24"/>
      <c r="D37" s="24"/>
      <c r="E37" s="24"/>
      <c r="F37" s="24"/>
      <c r="G37" s="24"/>
      <c r="H37" s="24"/>
      <c r="I37" s="24"/>
      <c r="J37" s="24"/>
      <c r="K37" s="24"/>
    </row>
    <row r="38" spans="1:11">
      <c r="A38" s="24"/>
      <c r="B38" s="24"/>
      <c r="C38" s="24"/>
      <c r="D38" s="24"/>
      <c r="E38" s="24"/>
      <c r="F38" s="24"/>
      <c r="G38" s="24"/>
      <c r="H38" s="24"/>
      <c r="I38" s="24"/>
      <c r="J38" s="24"/>
      <c r="K38" s="24"/>
    </row>
    <row r="39" spans="1:11">
      <c r="A39" s="24"/>
      <c r="B39" s="24"/>
      <c r="C39" s="24"/>
      <c r="D39" s="24"/>
      <c r="E39" s="24"/>
      <c r="F39" s="24"/>
      <c r="G39" s="24"/>
      <c r="H39" s="24"/>
      <c r="I39" s="24"/>
      <c r="J39" s="24"/>
      <c r="K39" s="24"/>
    </row>
    <row r="40" spans="1:11">
      <c r="A40" s="24"/>
      <c r="B40" s="24"/>
      <c r="C40" s="24"/>
      <c r="D40" s="24"/>
      <c r="E40" s="24"/>
      <c r="F40" s="24"/>
      <c r="G40" s="24"/>
      <c r="H40" s="24"/>
      <c r="I40" s="24"/>
      <c r="J40" s="24"/>
      <c r="K40" s="24"/>
    </row>
    <row r="41" spans="1:11">
      <c r="A41" s="24"/>
      <c r="B41" s="24"/>
      <c r="C41" s="24"/>
      <c r="D41" s="24"/>
      <c r="E41" s="24"/>
      <c r="F41" s="24"/>
      <c r="G41" s="24"/>
      <c r="H41" s="24"/>
      <c r="I41" s="24"/>
      <c r="J41" s="24"/>
      <c r="K41" s="24"/>
    </row>
    <row r="42" spans="1:11">
      <c r="A42" s="24"/>
      <c r="B42" s="24"/>
      <c r="C42" s="24"/>
      <c r="D42" s="24"/>
      <c r="E42" s="24"/>
      <c r="F42" s="24"/>
      <c r="G42" s="24"/>
      <c r="H42" s="24"/>
      <c r="I42" s="24"/>
      <c r="J42" s="24"/>
      <c r="K42" s="24"/>
    </row>
    <row r="43" spans="1:11">
      <c r="A43" s="24"/>
      <c r="B43" s="24"/>
      <c r="C43" s="24"/>
      <c r="D43" s="24"/>
      <c r="E43" s="24"/>
      <c r="F43" s="24"/>
      <c r="G43" s="24"/>
      <c r="H43" s="24"/>
      <c r="I43" s="24"/>
      <c r="J43" s="24"/>
      <c r="K43" s="24"/>
    </row>
    <row r="44" spans="1:11">
      <c r="A44" s="24"/>
      <c r="B44" s="24"/>
      <c r="C44" s="24"/>
      <c r="D44" s="24"/>
      <c r="E44" s="24"/>
      <c r="F44" s="24"/>
      <c r="G44" s="24"/>
      <c r="H44" s="24"/>
      <c r="I44" s="24"/>
      <c r="J44" s="24"/>
      <c r="K44" s="24"/>
    </row>
    <row r="45" spans="1:11">
      <c r="A45" s="24"/>
      <c r="B45" s="24"/>
      <c r="C45" s="24"/>
      <c r="D45" s="24"/>
      <c r="E45" s="24"/>
      <c r="F45" s="24"/>
      <c r="G45" s="24"/>
      <c r="H45" s="24"/>
      <c r="I45" s="24"/>
      <c r="J45" s="24"/>
      <c r="K45" s="24"/>
    </row>
    <row r="46" spans="1:11">
      <c r="A46" s="24"/>
      <c r="B46" s="24"/>
      <c r="C46" s="24"/>
      <c r="D46" s="24"/>
      <c r="E46" s="24"/>
      <c r="F46" s="24"/>
      <c r="G46" s="24"/>
      <c r="H46" s="24"/>
      <c r="I46" s="24"/>
      <c r="J46" s="24"/>
      <c r="K46" s="24"/>
    </row>
    <row r="47" spans="1:11">
      <c r="A47" s="24"/>
      <c r="B47" s="24"/>
      <c r="C47" s="24"/>
      <c r="D47" s="24"/>
      <c r="E47" s="24"/>
      <c r="F47" s="24"/>
      <c r="G47" s="24"/>
      <c r="H47" s="24"/>
      <c r="I47" s="24"/>
      <c r="J47" s="24"/>
      <c r="K47" s="24"/>
    </row>
    <row r="48" spans="1:11">
      <c r="A48" s="24"/>
      <c r="B48" s="24"/>
      <c r="C48" s="24"/>
      <c r="D48" s="24"/>
      <c r="E48" s="24"/>
      <c r="F48" s="24"/>
      <c r="G48" s="24"/>
      <c r="H48" s="24"/>
      <c r="I48" s="24"/>
      <c r="J48" s="24"/>
      <c r="K48" s="24"/>
    </row>
    <row r="49" spans="1:11">
      <c r="A49" s="24"/>
      <c r="B49" s="24"/>
      <c r="C49" s="24"/>
      <c r="D49" s="24"/>
      <c r="E49" s="24"/>
      <c r="F49" s="24"/>
      <c r="G49" s="24"/>
      <c r="H49" s="24"/>
      <c r="I49" s="24"/>
      <c r="J49" s="24"/>
      <c r="K49" s="24"/>
    </row>
    <row r="50" spans="1:11">
      <c r="A50" s="24"/>
      <c r="B50" s="24"/>
      <c r="C50" s="24"/>
      <c r="D50" s="24"/>
      <c r="E50" s="24"/>
      <c r="F50" s="24"/>
      <c r="G50" s="24"/>
      <c r="H50" s="24"/>
      <c r="I50" s="24"/>
      <c r="J50" s="24"/>
      <c r="K50" s="24"/>
    </row>
    <row r="51" spans="1:11">
      <c r="A51" s="24"/>
      <c r="B51" s="24"/>
      <c r="C51" s="24"/>
      <c r="D51" s="24"/>
      <c r="E51" s="24"/>
      <c r="F51" s="24"/>
      <c r="G51" s="24"/>
      <c r="H51" s="24"/>
      <c r="I51" s="24"/>
      <c r="J51" s="24"/>
      <c r="K51" s="24"/>
    </row>
    <row r="52" spans="1:11">
      <c r="A52" s="24"/>
      <c r="B52" s="24"/>
      <c r="C52" s="24"/>
      <c r="D52" s="24"/>
      <c r="E52" s="24"/>
      <c r="F52" s="24"/>
      <c r="G52" s="24"/>
      <c r="H52" s="24"/>
      <c r="I52" s="24"/>
      <c r="J52" s="24"/>
      <c r="K52" s="24"/>
    </row>
    <row r="53" spans="1:11">
      <c r="A53" s="24"/>
      <c r="B53" s="24"/>
      <c r="C53" s="24"/>
      <c r="D53" s="24"/>
      <c r="E53" s="24"/>
      <c r="F53" s="24"/>
      <c r="G53" s="24"/>
      <c r="H53" s="24"/>
      <c r="I53" s="24"/>
      <c r="J53" s="24"/>
      <c r="K53" s="24"/>
    </row>
    <row r="54" spans="1:11">
      <c r="A54" s="2061"/>
      <c r="B54" s="2061"/>
      <c r="C54" s="2061"/>
      <c r="D54" s="2061"/>
      <c r="E54" s="2061"/>
      <c r="F54" s="2061"/>
      <c r="G54" s="2061"/>
      <c r="H54" s="2061"/>
      <c r="I54" s="2061"/>
      <c r="J54" s="2061"/>
      <c r="K54" s="2061"/>
    </row>
    <row r="55" spans="1:11">
      <c r="A55" s="2061"/>
      <c r="B55" s="2061"/>
      <c r="C55" s="2061"/>
      <c r="D55" s="2061"/>
      <c r="E55" s="2061"/>
      <c r="F55" s="2061"/>
      <c r="G55" s="2061"/>
      <c r="H55" s="2061"/>
      <c r="I55" s="2061"/>
      <c r="J55" s="2061"/>
      <c r="K55" s="2061"/>
    </row>
    <row r="56" spans="1:11">
      <c r="A56" s="2061"/>
      <c r="B56" s="2061"/>
      <c r="C56" s="2061"/>
      <c r="D56" s="2061"/>
      <c r="E56" s="2061"/>
      <c r="F56" s="2061"/>
      <c r="G56" s="2061"/>
      <c r="H56" s="2061"/>
      <c r="I56" s="2061"/>
      <c r="J56" s="2061"/>
      <c r="K56" s="2061"/>
    </row>
    <row r="57" spans="1:11">
      <c r="A57" s="2061"/>
      <c r="B57" s="2061"/>
      <c r="C57" s="2061"/>
      <c r="D57" s="2061"/>
      <c r="E57" s="2061"/>
      <c r="F57" s="2061"/>
      <c r="G57" s="2061"/>
      <c r="H57" s="2061"/>
      <c r="I57" s="2061"/>
      <c r="J57" s="2061"/>
      <c r="K57" s="2061"/>
    </row>
    <row r="58" spans="1:11">
      <c r="A58" s="2061"/>
      <c r="B58" s="2061"/>
      <c r="C58" s="2061"/>
      <c r="D58" s="2061"/>
      <c r="E58" s="2061"/>
      <c r="F58" s="2061"/>
      <c r="G58" s="2061"/>
      <c r="H58" s="2061"/>
      <c r="I58" s="2061"/>
      <c r="J58" s="2061"/>
      <c r="K58" s="2061"/>
    </row>
    <row r="59" spans="1:11">
      <c r="A59" s="2061"/>
      <c r="B59" s="2061"/>
      <c r="C59" s="2061"/>
      <c r="D59" s="2061"/>
      <c r="E59" s="2061"/>
      <c r="F59" s="2061"/>
      <c r="G59" s="2061"/>
      <c r="H59" s="2061"/>
      <c r="I59" s="2061"/>
      <c r="J59" s="2061"/>
      <c r="K59" s="2061"/>
    </row>
    <row r="60" spans="1:11">
      <c r="A60" s="2061"/>
      <c r="B60" s="2061"/>
      <c r="C60" s="2061"/>
      <c r="D60" s="2061"/>
      <c r="E60" s="2061"/>
      <c r="F60" s="2061"/>
      <c r="G60" s="2061"/>
      <c r="H60" s="2061"/>
      <c r="I60" s="2061"/>
      <c r="J60" s="2061"/>
      <c r="K60" s="2061"/>
    </row>
    <row r="61" spans="1:11">
      <c r="A61" s="2061"/>
      <c r="B61" s="2061"/>
      <c r="C61" s="2061"/>
      <c r="D61" s="2061"/>
      <c r="E61" s="2061"/>
      <c r="F61" s="2061"/>
      <c r="G61" s="2061"/>
      <c r="H61" s="2061"/>
      <c r="I61" s="2061"/>
      <c r="J61" s="2061"/>
      <c r="K61" s="2061"/>
    </row>
    <row r="62" spans="1:11">
      <c r="A62" s="2061"/>
      <c r="B62" s="2061"/>
      <c r="C62" s="2061"/>
      <c r="D62" s="2061"/>
      <c r="E62" s="2061"/>
      <c r="F62" s="2061"/>
      <c r="G62" s="2061"/>
      <c r="H62" s="2061"/>
      <c r="I62" s="2061"/>
      <c r="J62" s="2061"/>
      <c r="K62" s="2061"/>
    </row>
    <row r="63" spans="1:11">
      <c r="A63" s="2061"/>
      <c r="B63" s="2061"/>
      <c r="C63" s="2061"/>
      <c r="D63" s="2061"/>
      <c r="E63" s="2061"/>
      <c r="F63" s="2061"/>
      <c r="G63" s="2061"/>
      <c r="H63" s="2061"/>
      <c r="I63" s="2061"/>
      <c r="J63" s="2061"/>
      <c r="K63" s="2061"/>
    </row>
    <row r="64" spans="1:11">
      <c r="A64" s="2061"/>
      <c r="B64" s="2061"/>
      <c r="C64" s="2061"/>
      <c r="D64" s="2061"/>
      <c r="E64" s="2061"/>
      <c r="F64" s="2061"/>
      <c r="G64" s="2061"/>
      <c r="H64" s="2061"/>
      <c r="I64" s="2061"/>
      <c r="J64" s="2061"/>
      <c r="K64" s="2061"/>
    </row>
    <row r="65" spans="1:11">
      <c r="A65" s="2061"/>
      <c r="B65" s="2061"/>
      <c r="C65" s="2061"/>
      <c r="D65" s="2061"/>
      <c r="E65" s="2061"/>
      <c r="F65" s="2061"/>
      <c r="G65" s="2061"/>
      <c r="H65" s="2061"/>
      <c r="I65" s="2061"/>
      <c r="J65" s="2061"/>
      <c r="K65" s="2061"/>
    </row>
    <row r="66" spans="1:11">
      <c r="A66" s="2061"/>
      <c r="B66" s="2061"/>
      <c r="C66" s="2061"/>
      <c r="D66" s="2061"/>
      <c r="E66" s="2061"/>
      <c r="F66" s="2061"/>
      <c r="G66" s="2061"/>
      <c r="H66" s="2061"/>
      <c r="I66" s="2061"/>
      <c r="J66" s="2061"/>
      <c r="K66" s="2061"/>
    </row>
    <row r="67" spans="1:11">
      <c r="A67" s="2061"/>
      <c r="B67" s="2061"/>
      <c r="C67" s="2061"/>
      <c r="D67" s="2061"/>
      <c r="E67" s="2061"/>
      <c r="F67" s="2061"/>
      <c r="G67" s="2061"/>
      <c r="H67" s="2061"/>
      <c r="I67" s="2061"/>
      <c r="J67" s="2061"/>
      <c r="K67" s="2061"/>
    </row>
    <row r="68" spans="1:11">
      <c r="A68" s="2061"/>
      <c r="B68" s="2061"/>
      <c r="C68" s="2061"/>
      <c r="D68" s="2061"/>
      <c r="E68" s="2061"/>
      <c r="F68" s="2061"/>
      <c r="G68" s="2061"/>
      <c r="H68" s="2061"/>
      <c r="I68" s="2061"/>
      <c r="J68" s="2061"/>
      <c r="K68" s="2061"/>
    </row>
  </sheetData>
  <mergeCells count="17">
    <mergeCell ref="A16:A18"/>
    <mergeCell ref="B16:J16"/>
    <mergeCell ref="B17:D17"/>
    <mergeCell ref="E17:F17"/>
    <mergeCell ref="G17:G18"/>
    <mergeCell ref="H17:H18"/>
    <mergeCell ref="I17:I18"/>
    <mergeCell ref="J17:J18"/>
    <mergeCell ref="A1:D1"/>
    <mergeCell ref="A2:D2"/>
    <mergeCell ref="A3:J3"/>
    <mergeCell ref="A6:A8"/>
    <mergeCell ref="B6:B8"/>
    <mergeCell ref="D7:H7"/>
    <mergeCell ref="I7:I8"/>
    <mergeCell ref="C6:I6"/>
    <mergeCell ref="C7:C8"/>
  </mergeCells>
  <phoneticPr fontId="25"/>
  <pageMargins left="0.70866141732283472" right="0.70866141732283472" top="0.74803149606299213" bottom="0.74803149606299213" header="0.31496062992125984" footer="0.314960629921259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J63"/>
  <sheetViews>
    <sheetView zoomScaleNormal="100" zoomScaleSheetLayoutView="100" workbookViewId="0">
      <selection activeCell="B23" sqref="B23"/>
    </sheetView>
  </sheetViews>
  <sheetFormatPr defaultRowHeight="13.5"/>
  <cols>
    <col min="1" max="10" width="12.625" style="426" customWidth="1"/>
    <col min="11" max="16384" width="9" style="426"/>
  </cols>
  <sheetData>
    <row r="1" spans="1:10" s="1482" customFormat="1" ht="20.100000000000001" customHeight="1">
      <c r="A1" s="4569" t="str">
        <f>
HYPERLINK("#目次!A1","【目次に戻る】")</f>
        <v>
【目次に戻る】</v>
      </c>
      <c r="B1" s="4569"/>
      <c r="C1" s="4569"/>
      <c r="D1" s="4569"/>
      <c r="E1" s="2945"/>
      <c r="F1" s="2945"/>
      <c r="G1" s="2945"/>
      <c r="H1" s="2945"/>
      <c r="I1" s="2945"/>
      <c r="J1" s="2945"/>
    </row>
    <row r="2" spans="1:10" s="1482" customFormat="1" ht="20.100000000000001" customHeight="1">
      <c r="A2" s="4569" t="str">
        <f>
HYPERLINK("#業務所管課別目次!A1","【業務所管課別目次に戻る】")</f>
        <v>
【業務所管課別目次に戻る】</v>
      </c>
      <c r="B2" s="4569"/>
      <c r="C2" s="4569"/>
      <c r="D2" s="4569"/>
      <c r="E2" s="2945"/>
      <c r="F2" s="2945"/>
      <c r="G2" s="2945"/>
      <c r="H2" s="2945"/>
      <c r="I2" s="2945"/>
      <c r="J2" s="2945"/>
    </row>
    <row r="3" spans="1:10" ht="26.1" customHeight="1">
      <c r="A3" s="4737" t="s">
        <v>
9342</v>
      </c>
      <c r="B3" s="4737"/>
      <c r="C3" s="4737"/>
      <c r="D3" s="4737"/>
      <c r="E3" s="4737"/>
      <c r="F3" s="4737"/>
      <c r="G3" s="4737"/>
      <c r="H3" s="4737"/>
      <c r="I3" s="4737"/>
      <c r="J3" s="4737"/>
    </row>
    <row r="4" spans="1:10" ht="15" customHeight="1">
      <c r="A4" s="2955"/>
      <c r="B4" s="2955"/>
      <c r="C4" s="2955"/>
      <c r="D4" s="2955"/>
      <c r="E4" s="2955"/>
      <c r="F4" s="2955"/>
      <c r="G4" s="2955"/>
      <c r="H4" s="2955"/>
      <c r="I4" s="2955"/>
      <c r="J4" s="2955"/>
    </row>
    <row r="5" spans="1:10" ht="15" customHeight="1" thickBot="1">
      <c r="A5" s="4738" t="s">
        <v>
9286</v>
      </c>
      <c r="B5" s="4738"/>
      <c r="H5" s="436"/>
      <c r="I5" s="436"/>
      <c r="J5" s="435" t="s">
        <v>
9361</v>
      </c>
    </row>
    <row r="6" spans="1:10" ht="18" customHeight="1" thickTop="1">
      <c r="A6" s="4739" t="s">
        <v>
254</v>
      </c>
      <c r="B6" s="4742" t="s">
        <v>
531</v>
      </c>
      <c r="C6" s="4727"/>
      <c r="D6" s="4727"/>
      <c r="E6" s="4727"/>
      <c r="F6" s="4727"/>
      <c r="G6" s="4727"/>
      <c r="H6" s="4727"/>
      <c r="I6" s="4727"/>
      <c r="J6" s="4743" t="s">
        <v>
530</v>
      </c>
    </row>
    <row r="7" spans="1:10" ht="18" customHeight="1">
      <c r="A7" s="4740"/>
      <c r="B7" s="4746" t="s">
        <v>
23</v>
      </c>
      <c r="C7" s="4748" t="s">
        <v>
529</v>
      </c>
      <c r="D7" s="4749"/>
      <c r="E7" s="4750"/>
      <c r="F7" s="4751" t="s">
        <v>
528</v>
      </c>
      <c r="G7" s="4749"/>
      <c r="H7" s="4749"/>
      <c r="I7" s="4750"/>
      <c r="J7" s="4744"/>
    </row>
    <row r="8" spans="1:10" ht="32.1" customHeight="1">
      <c r="A8" s="4741"/>
      <c r="B8" s="4747"/>
      <c r="C8" s="434" t="s">
        <v>
23</v>
      </c>
      <c r="D8" s="3098" t="s">
        <v>
527</v>
      </c>
      <c r="E8" s="2958" t="s">
        <v>
526</v>
      </c>
      <c r="F8" s="433" t="s">
        <v>
23</v>
      </c>
      <c r="G8" s="3099" t="s">
        <v>
525</v>
      </c>
      <c r="H8" s="2958" t="s">
        <v>
524</v>
      </c>
      <c r="I8" s="2958" t="s">
        <v>
523</v>
      </c>
      <c r="J8" s="4745"/>
    </row>
    <row r="9" spans="1:10" s="431" customFormat="1" ht="18" customHeight="1">
      <c r="A9" s="339" t="s">
        <v>
5912</v>
      </c>
      <c r="B9" s="3100">
        <v>
5520000</v>
      </c>
      <c r="C9" s="429">
        <v>
4901200</v>
      </c>
      <c r="D9" s="429">
        <v>
4871800</v>
      </c>
      <c r="E9" s="429">
        <v>
29300</v>
      </c>
      <c r="F9" s="429">
        <v>
618800</v>
      </c>
      <c r="G9" s="429">
        <v>
39600</v>
      </c>
      <c r="H9" s="429">
        <v>
572900</v>
      </c>
      <c r="I9" s="429">
        <v>
6200</v>
      </c>
      <c r="J9" s="429">
        <v>
3400</v>
      </c>
    </row>
    <row r="10" spans="1:10" ht="18" customHeight="1">
      <c r="A10" s="337" t="s">
        <v>
248</v>
      </c>
      <c r="B10" s="3101">
        <v>
41700</v>
      </c>
      <c r="C10" s="3102">
        <v>
35160</v>
      </c>
      <c r="D10" s="3102">
        <v>
35070</v>
      </c>
      <c r="E10" s="3102">
        <v>
90</v>
      </c>
      <c r="F10" s="3102">
        <v>
6530</v>
      </c>
      <c r="G10" s="3102">
        <v>
2060</v>
      </c>
      <c r="H10" s="3102">
        <v>
4470</v>
      </c>
      <c r="I10" s="3102">
        <v>
10</v>
      </c>
      <c r="J10" s="3102">
        <v>
20</v>
      </c>
    </row>
    <row r="11" spans="1:10" ht="18" customHeight="1">
      <c r="A11" s="337" t="s">
        <v>
247</v>
      </c>
      <c r="B11" s="3101">
        <v>
105540</v>
      </c>
      <c r="C11" s="3102">
        <v>
90220</v>
      </c>
      <c r="D11" s="3102">
        <v>
89920</v>
      </c>
      <c r="E11" s="3102">
        <v>
300</v>
      </c>
      <c r="F11" s="3102">
        <v>
15330</v>
      </c>
      <c r="G11" s="3102">
        <v>
2820</v>
      </c>
      <c r="H11" s="3102">
        <v>
12510</v>
      </c>
      <c r="I11" s="3102" t="s">
        <v>
374</v>
      </c>
      <c r="J11" s="3102" t="s">
        <v>
374</v>
      </c>
    </row>
    <row r="12" spans="1:10" ht="18" customHeight="1">
      <c r="A12" s="337" t="s">
        <v>
246</v>
      </c>
      <c r="B12" s="3101">
        <v>
160440</v>
      </c>
      <c r="C12" s="3102">
        <v>
136830</v>
      </c>
      <c r="D12" s="3102">
        <v>
136800</v>
      </c>
      <c r="E12" s="3102">
        <v>
30</v>
      </c>
      <c r="F12" s="3102">
        <v>
23610</v>
      </c>
      <c r="G12" s="3102">
        <v>
3720</v>
      </c>
      <c r="H12" s="3102">
        <v>
19850</v>
      </c>
      <c r="I12" s="3102">
        <v>
50</v>
      </c>
      <c r="J12" s="3102">
        <v>
200</v>
      </c>
    </row>
    <row r="13" spans="1:10" ht="18" customHeight="1">
      <c r="A13" s="337" t="s">
        <v>
245</v>
      </c>
      <c r="B13" s="3101">
        <v>
244780</v>
      </c>
      <c r="C13" s="3102">
        <v>
213290</v>
      </c>
      <c r="D13" s="3102">
        <v>
212400</v>
      </c>
      <c r="E13" s="3102">
        <v>
890</v>
      </c>
      <c r="F13" s="3102">
        <v>
31490</v>
      </c>
      <c r="G13" s="3102">
        <v>
3580</v>
      </c>
      <c r="H13" s="3102">
        <v>
27920</v>
      </c>
      <c r="I13" s="3102" t="s">
        <v>
374</v>
      </c>
      <c r="J13" s="3102">
        <v>
100</v>
      </c>
    </row>
    <row r="14" spans="1:10" ht="18" customHeight="1">
      <c r="A14" s="337" t="s">
        <v>
244</v>
      </c>
      <c r="B14" s="3101">
        <v>
139790</v>
      </c>
      <c r="C14" s="3102">
        <v>
124970</v>
      </c>
      <c r="D14" s="3102">
        <v>
123950</v>
      </c>
      <c r="E14" s="3102">
        <v>
1020</v>
      </c>
      <c r="F14" s="3102">
        <v>
14820</v>
      </c>
      <c r="G14" s="3102">
        <v>
1230</v>
      </c>
      <c r="H14" s="3102">
        <v>
13220</v>
      </c>
      <c r="I14" s="3102">
        <v>
370</v>
      </c>
      <c r="J14" s="3102">
        <v>
40</v>
      </c>
    </row>
    <row r="15" spans="1:10" ht="18" customHeight="1">
      <c r="A15" s="337" t="s">
        <v>
243</v>
      </c>
      <c r="B15" s="3101">
        <v>
131160</v>
      </c>
      <c r="C15" s="3102">
        <v>
115240</v>
      </c>
      <c r="D15" s="3102">
        <v>
114610</v>
      </c>
      <c r="E15" s="3102">
        <v>
640</v>
      </c>
      <c r="F15" s="3102">
        <v>
15920</v>
      </c>
      <c r="G15" s="3102">
        <v>
2900</v>
      </c>
      <c r="H15" s="3102">
        <v>
12810</v>
      </c>
      <c r="I15" s="3102">
        <v>
210</v>
      </c>
      <c r="J15" s="3102">
        <v>
150</v>
      </c>
    </row>
    <row r="16" spans="1:10" ht="18" customHeight="1">
      <c r="A16" s="337" t="s">
        <v>
242</v>
      </c>
      <c r="B16" s="3101">
        <v>
154720</v>
      </c>
      <c r="C16" s="3102">
        <v>
136710</v>
      </c>
      <c r="D16" s="3102">
        <v>
135990</v>
      </c>
      <c r="E16" s="3102">
        <v>
720</v>
      </c>
      <c r="F16" s="3102">
        <v>
18010</v>
      </c>
      <c r="G16" s="3102">
        <v>
1710</v>
      </c>
      <c r="H16" s="3102">
        <v>
16160</v>
      </c>
      <c r="I16" s="3102">
        <v>
140</v>
      </c>
      <c r="J16" s="3102">
        <v>
60</v>
      </c>
    </row>
    <row r="17" spans="1:10" ht="18" customHeight="1">
      <c r="A17" s="337" t="s">
        <v>
241</v>
      </c>
      <c r="B17" s="3101">
        <v>
275340</v>
      </c>
      <c r="C17" s="3102">
        <v>
253660</v>
      </c>
      <c r="D17" s="3102">
        <v>
253050</v>
      </c>
      <c r="E17" s="3102">
        <v>
610</v>
      </c>
      <c r="F17" s="3102">
        <v>
21680</v>
      </c>
      <c r="G17" s="3102">
        <v>
320</v>
      </c>
      <c r="H17" s="3102">
        <v>
21290</v>
      </c>
      <c r="I17" s="3102">
        <v>
80</v>
      </c>
      <c r="J17" s="3102">
        <v>
130</v>
      </c>
    </row>
    <row r="18" spans="1:10" ht="18" customHeight="1">
      <c r="A18" s="337" t="s">
        <v>
240</v>
      </c>
      <c r="B18" s="3101">
        <v>
243080</v>
      </c>
      <c r="C18" s="3102">
        <v>
217590</v>
      </c>
      <c r="D18" s="3102">
        <v>
216370</v>
      </c>
      <c r="E18" s="3102">
        <v>
1220</v>
      </c>
      <c r="F18" s="3102">
        <v>
25490</v>
      </c>
      <c r="G18" s="3102">
        <v>
1600</v>
      </c>
      <c r="H18" s="3102">
        <v>
23860</v>
      </c>
      <c r="I18" s="3102">
        <v>
30</v>
      </c>
      <c r="J18" s="3102">
        <v>
230</v>
      </c>
    </row>
    <row r="19" spans="1:10" ht="18" customHeight="1">
      <c r="A19" s="337" t="s">
        <v>
239</v>
      </c>
      <c r="B19" s="3101">
        <v>
162000</v>
      </c>
      <c r="C19" s="3102">
        <v>
146220</v>
      </c>
      <c r="D19" s="3102">
        <v>
143980</v>
      </c>
      <c r="E19" s="3102">
        <v>
2240</v>
      </c>
      <c r="F19" s="3102">
        <v>
15780</v>
      </c>
      <c r="G19" s="3102">
        <v>
2580</v>
      </c>
      <c r="H19" s="3102">
        <v>
13010</v>
      </c>
      <c r="I19" s="3102">
        <v>
180</v>
      </c>
      <c r="J19" s="3102">
        <v>
180</v>
      </c>
    </row>
    <row r="20" spans="1:10" ht="18" customHeight="1">
      <c r="A20" s="337" t="s">
        <v>
238</v>
      </c>
      <c r="B20" s="3101">
        <v>
427580</v>
      </c>
      <c r="C20" s="3102">
        <v>
377640</v>
      </c>
      <c r="D20" s="3102">
        <v>
376030</v>
      </c>
      <c r="E20" s="3102">
        <v>
1610</v>
      </c>
      <c r="F20" s="3102">
        <v>
49940</v>
      </c>
      <c r="G20" s="3102">
        <v>
820</v>
      </c>
      <c r="H20" s="3102">
        <v>
48450</v>
      </c>
      <c r="I20" s="3102">
        <v>
670</v>
      </c>
      <c r="J20" s="3102">
        <v>
320</v>
      </c>
    </row>
    <row r="21" spans="1:10" ht="18" customHeight="1">
      <c r="A21" s="337" t="s">
        <v>
237</v>
      </c>
      <c r="B21" s="3101">
        <v>
521110</v>
      </c>
      <c r="C21" s="3102">
        <v>
466530</v>
      </c>
      <c r="D21" s="3102">
        <v>
462420</v>
      </c>
      <c r="E21" s="3102">
        <v>
4110</v>
      </c>
      <c r="F21" s="3102">
        <v>
54580</v>
      </c>
      <c r="G21" s="3102">
        <v>
3430</v>
      </c>
      <c r="H21" s="3102">
        <v>
50250</v>
      </c>
      <c r="I21" s="3102">
        <v>
890</v>
      </c>
      <c r="J21" s="3102">
        <v>
440</v>
      </c>
    </row>
    <row r="22" spans="1:10" ht="18" customHeight="1">
      <c r="A22" s="337" t="s">
        <v>
236</v>
      </c>
      <c r="B22" s="3101">
        <v>
160700</v>
      </c>
      <c r="C22" s="3102">
        <v>
138490</v>
      </c>
      <c r="D22" s="3102">
        <v>
138490</v>
      </c>
      <c r="E22" s="3102" t="s">
        <v>
374</v>
      </c>
      <c r="F22" s="3102">
        <v>
22210</v>
      </c>
      <c r="G22" s="3102">
        <v>
5420</v>
      </c>
      <c r="H22" s="3102">
        <v>
16260</v>
      </c>
      <c r="I22" s="3102">
        <v>
530</v>
      </c>
      <c r="J22" s="3102">
        <v>
50</v>
      </c>
    </row>
    <row r="23" spans="1:10" ht="18" customHeight="1">
      <c r="A23" s="337" t="s">
        <v>
235</v>
      </c>
      <c r="B23" s="3101">
        <v>
229060</v>
      </c>
      <c r="C23" s="3102">
        <v>
201160</v>
      </c>
      <c r="D23" s="3102">
        <v>
200350</v>
      </c>
      <c r="E23" s="3102">
        <v>
810</v>
      </c>
      <c r="F23" s="3102">
        <v>
27900</v>
      </c>
      <c r="G23" s="3102">
        <v>
1450</v>
      </c>
      <c r="H23" s="3102">
        <v>
25820</v>
      </c>
      <c r="I23" s="3102">
        <v>
630</v>
      </c>
      <c r="J23" s="3102">
        <v>
110</v>
      </c>
    </row>
    <row r="24" spans="1:10" ht="18" customHeight="1">
      <c r="A24" s="337" t="s">
        <v>
234</v>
      </c>
      <c r="B24" s="3101">
        <v>
346540</v>
      </c>
      <c r="C24" s="3102">
        <v>
315410</v>
      </c>
      <c r="D24" s="3102">
        <v>
312390</v>
      </c>
      <c r="E24" s="3102">
        <v>
3010</v>
      </c>
      <c r="F24" s="3102">
        <v>
31130</v>
      </c>
      <c r="G24" s="3102">
        <v>
1190</v>
      </c>
      <c r="H24" s="3102">
        <v>
29660</v>
      </c>
      <c r="I24" s="3102">
        <v>
290</v>
      </c>
      <c r="J24" s="3102">
        <v>
180</v>
      </c>
    </row>
    <row r="25" spans="1:10" ht="18" customHeight="1">
      <c r="A25" s="337" t="s">
        <v>
233</v>
      </c>
      <c r="B25" s="3101">
        <v>
206360</v>
      </c>
      <c r="C25" s="3102">
        <v>
176800</v>
      </c>
      <c r="D25" s="3102">
        <v>
175830</v>
      </c>
      <c r="E25" s="3102">
        <v>
970</v>
      </c>
      <c r="F25" s="3102">
        <v>
29560</v>
      </c>
      <c r="G25" s="3102">
        <v>
2130</v>
      </c>
      <c r="H25" s="3102">
        <v>
27350</v>
      </c>
      <c r="I25" s="3102">
        <v>
80</v>
      </c>
      <c r="J25" s="3102">
        <v>
40</v>
      </c>
    </row>
    <row r="26" spans="1:10" ht="18" customHeight="1">
      <c r="A26" s="337" t="s">
        <v>
232</v>
      </c>
      <c r="B26" s="3101">
        <v>
204540</v>
      </c>
      <c r="C26" s="3102">
        <v>
181830</v>
      </c>
      <c r="D26" s="3102">
        <v>
180340</v>
      </c>
      <c r="E26" s="3102">
        <v>
1490</v>
      </c>
      <c r="F26" s="3102">
        <v>
22710</v>
      </c>
      <c r="G26" s="3102">
        <v>
350</v>
      </c>
      <c r="H26" s="3102">
        <v>
22280</v>
      </c>
      <c r="I26" s="3102">
        <v>
80</v>
      </c>
      <c r="J26" s="3102">
        <v>
180</v>
      </c>
    </row>
    <row r="27" spans="1:10" ht="18" customHeight="1">
      <c r="A27" s="337" t="s">
        <v>
231</v>
      </c>
      <c r="B27" s="3101">
        <v>
119010</v>
      </c>
      <c r="C27" s="3102">
        <v>
104250</v>
      </c>
      <c r="D27" s="3102">
        <v>
103710</v>
      </c>
      <c r="E27" s="3102">
        <v>
540</v>
      </c>
      <c r="F27" s="3102">
        <v>
14760</v>
      </c>
      <c r="G27" s="3102">
        <v>
240</v>
      </c>
      <c r="H27" s="3102">
        <v>
14070</v>
      </c>
      <c r="I27" s="3102">
        <v>
450</v>
      </c>
      <c r="J27" s="3102">
        <v>
60</v>
      </c>
    </row>
    <row r="28" spans="1:10" ht="18" customHeight="1">
      <c r="A28" s="337" t="s">
        <v>
230</v>
      </c>
      <c r="B28" s="3101">
        <v>
336280</v>
      </c>
      <c r="C28" s="3102">
        <v>
297610</v>
      </c>
      <c r="D28" s="3102">
        <v>
295150</v>
      </c>
      <c r="E28" s="3102">
        <v>
2470</v>
      </c>
      <c r="F28" s="3102">
        <v>
38670</v>
      </c>
      <c r="G28" s="3102">
        <v>
1490</v>
      </c>
      <c r="H28" s="3102">
        <v>
36640</v>
      </c>
      <c r="I28" s="3102">
        <v>
540</v>
      </c>
      <c r="J28" s="3102">
        <v>
180</v>
      </c>
    </row>
    <row r="29" spans="1:10" ht="18" customHeight="1">
      <c r="A29" s="337" t="s">
        <v>
229</v>
      </c>
      <c r="B29" s="3101">
        <v>
376710</v>
      </c>
      <c r="C29" s="3102">
        <v>
339280</v>
      </c>
      <c r="D29" s="3102">
        <v>
337000</v>
      </c>
      <c r="E29" s="3102">
        <v>
2270</v>
      </c>
      <c r="F29" s="3102">
        <v>
37440</v>
      </c>
      <c r="G29" s="3102">
        <v>
420</v>
      </c>
      <c r="H29" s="3102">
        <v>
36430</v>
      </c>
      <c r="I29" s="3102">
        <v>
580</v>
      </c>
      <c r="J29" s="3102">
        <v>
340</v>
      </c>
    </row>
    <row r="30" spans="1:10" ht="18" customHeight="1">
      <c r="A30" s="337" t="s">
        <v>
228</v>
      </c>
      <c r="B30" s="3101">
        <v>
356080</v>
      </c>
      <c r="C30" s="3102">
        <v>
316310</v>
      </c>
      <c r="D30" s="3102">
        <v>
314240</v>
      </c>
      <c r="E30" s="3102">
        <v>
2070</v>
      </c>
      <c r="F30" s="3102">
        <v>
39770</v>
      </c>
      <c r="G30" s="3102">
        <v>
80</v>
      </c>
      <c r="H30" s="3102">
        <v>
39660</v>
      </c>
      <c r="I30" s="3102">
        <v>
30</v>
      </c>
      <c r="J30" s="3102">
        <v>
150</v>
      </c>
    </row>
    <row r="31" spans="1:10" s="428" customFormat="1" ht="18" customHeight="1">
      <c r="A31" s="339" t="s">
        <v>
522</v>
      </c>
      <c r="B31" s="430">
        <v>
237010</v>
      </c>
      <c r="C31" s="429">
        <v>
208710</v>
      </c>
      <c r="D31" s="429">
        <v>
207310</v>
      </c>
      <c r="E31" s="429">
        <v>
1400</v>
      </c>
      <c r="F31" s="429">
        <v>
28310</v>
      </c>
      <c r="G31" s="429">
        <v>
100</v>
      </c>
      <c r="H31" s="429">
        <v>
28020</v>
      </c>
      <c r="I31" s="429">
        <v>
190</v>
      </c>
      <c r="J31" s="429">
        <v>
50</v>
      </c>
    </row>
    <row r="32" spans="1:10" ht="18" customHeight="1">
      <c r="A32" s="337" t="s">
        <v>
227</v>
      </c>
      <c r="B32" s="3101">
        <v>
340430</v>
      </c>
      <c r="C32" s="3102">
        <v>
307260</v>
      </c>
      <c r="D32" s="3102">
        <v>
306420</v>
      </c>
      <c r="E32" s="3102">
        <v>
840</v>
      </c>
      <c r="F32" s="3102">
        <v>
33170</v>
      </c>
      <c r="G32" s="3102" t="s">
        <v>
374</v>
      </c>
      <c r="H32" s="3102">
        <v>
32980</v>
      </c>
      <c r="I32" s="3102">
        <v>
190</v>
      </c>
      <c r="J32" s="3102">
        <v>
220</v>
      </c>
    </row>
    <row r="33" spans="1:10" ht="18" customHeight="1">
      <c r="A33" s="3381"/>
      <c r="B33" s="3103"/>
      <c r="C33" s="3102"/>
      <c r="D33" s="3102"/>
      <c r="E33" s="3102"/>
      <c r="F33" s="3102"/>
      <c r="G33" s="3102"/>
      <c r="H33" s="3102"/>
      <c r="I33" s="3102"/>
      <c r="J33" s="3102"/>
    </row>
    <row r="34" spans="1:10" ht="18" customHeight="1">
      <c r="A34" s="337" t="s">
        <v>
5913</v>
      </c>
      <c r="B34" s="3101">
        <v>
289050</v>
      </c>
      <c r="C34" s="3102">
        <v>
253120</v>
      </c>
      <c r="D34" s="3102">
        <v>
250860</v>
      </c>
      <c r="E34" s="3102">
        <v>
2270</v>
      </c>
      <c r="F34" s="3102">
        <v>
35930</v>
      </c>
      <c r="G34" s="3102">
        <v>
310</v>
      </c>
      <c r="H34" s="3102">
        <v>
35170</v>
      </c>
      <c r="I34" s="3102">
        <v>
450</v>
      </c>
      <c r="J34" s="3102">
        <v>
220</v>
      </c>
    </row>
    <row r="35" spans="1:10" ht="18" customHeight="1">
      <c r="A35" s="337" t="s">
        <v>
5914</v>
      </c>
      <c r="B35" s="3101">
        <v>
97050</v>
      </c>
      <c r="C35" s="3102">
        <v>
85830</v>
      </c>
      <c r="D35" s="3102">
        <v>
85460</v>
      </c>
      <c r="E35" s="3102">
        <v>
370</v>
      </c>
      <c r="F35" s="3102">
        <v>
11220</v>
      </c>
      <c r="G35" s="3102">
        <v>
60</v>
      </c>
      <c r="H35" s="3102">
        <v>
11090</v>
      </c>
      <c r="I35" s="3102">
        <v>
70</v>
      </c>
      <c r="J35" s="3102">
        <v>
50</v>
      </c>
    </row>
    <row r="36" spans="1:10" ht="18" customHeight="1">
      <c r="A36" s="337" t="s">
        <v>
5915</v>
      </c>
      <c r="B36" s="3101">
        <v>
83390</v>
      </c>
      <c r="C36" s="3102">
        <v>
73580</v>
      </c>
      <c r="D36" s="3102">
        <v>
72880</v>
      </c>
      <c r="E36" s="3102">
        <v>
700</v>
      </c>
      <c r="F36" s="3102">
        <v>
9810</v>
      </c>
      <c r="G36" s="3102">
        <v>
670</v>
      </c>
      <c r="H36" s="3102">
        <v>
9080</v>
      </c>
      <c r="I36" s="3102">
        <v>
70</v>
      </c>
      <c r="J36" s="3102">
        <v>
70</v>
      </c>
    </row>
    <row r="37" spans="1:10" ht="18" customHeight="1">
      <c r="A37" s="337" t="s">
        <v>
5916</v>
      </c>
      <c r="B37" s="3101">
        <v>
100760</v>
      </c>
      <c r="C37" s="3102">
        <v>
89360</v>
      </c>
      <c r="D37" s="3102">
        <v>
88540</v>
      </c>
      <c r="E37" s="3102">
        <v>
820</v>
      </c>
      <c r="F37" s="3102">
        <v>
11400</v>
      </c>
      <c r="G37" s="3102">
        <v>
470</v>
      </c>
      <c r="H37" s="3102">
        <v>
10730</v>
      </c>
      <c r="I37" s="3102">
        <v>
200</v>
      </c>
      <c r="J37" s="3102">
        <v>
110</v>
      </c>
    </row>
    <row r="38" spans="1:10" ht="18" customHeight="1">
      <c r="A38" s="337" t="s">
        <v>
5917</v>
      </c>
      <c r="B38" s="3101">
        <v>
57770</v>
      </c>
      <c r="C38" s="3102">
        <v>
50670</v>
      </c>
      <c r="D38" s="3102">
        <v>
50450</v>
      </c>
      <c r="E38" s="3102">
        <v>
220</v>
      </c>
      <c r="F38" s="3102">
        <v>
7110</v>
      </c>
      <c r="G38" s="3102">
        <v>
120</v>
      </c>
      <c r="H38" s="3102">
        <v>
6900</v>
      </c>
      <c r="I38" s="3102">
        <v>
90</v>
      </c>
      <c r="J38" s="3102">
        <v>
120</v>
      </c>
    </row>
    <row r="39" spans="1:10" ht="18" customHeight="1">
      <c r="A39" s="337" t="s">
        <v>
5918</v>
      </c>
      <c r="B39" s="3101">
        <v>
131360</v>
      </c>
      <c r="C39" s="3102">
        <v>
115350</v>
      </c>
      <c r="D39" s="3102">
        <v>
114570</v>
      </c>
      <c r="E39" s="3102">
        <v>
780</v>
      </c>
      <c r="F39" s="3102">
        <v>
16010</v>
      </c>
      <c r="G39" s="3102">
        <v>
730</v>
      </c>
      <c r="H39" s="3102">
        <v>
15030</v>
      </c>
      <c r="I39" s="3102">
        <v>
240</v>
      </c>
      <c r="J39" s="3102">
        <v>
100</v>
      </c>
    </row>
    <row r="40" spans="1:10" ht="18" customHeight="1">
      <c r="A40" s="337" t="s">
        <v>
5919</v>
      </c>
      <c r="B40" s="3101">
        <v>
56800</v>
      </c>
      <c r="C40" s="3102">
        <v>
49160</v>
      </c>
      <c r="D40" s="3102">
        <v>
48660</v>
      </c>
      <c r="E40" s="3102">
        <v>
490</v>
      </c>
      <c r="F40" s="3102">
        <v>
7640</v>
      </c>
      <c r="G40" s="3102">
        <v>
110</v>
      </c>
      <c r="H40" s="3102">
        <v>
7530</v>
      </c>
      <c r="I40" s="3102" t="s">
        <v>
374</v>
      </c>
      <c r="J40" s="3102" t="s">
        <v>
374</v>
      </c>
    </row>
    <row r="41" spans="1:10" ht="18" customHeight="1">
      <c r="A41" s="337" t="s">
        <v>
5920</v>
      </c>
      <c r="B41" s="3101">
        <v>
127980</v>
      </c>
      <c r="C41" s="3102">
        <v>
114250</v>
      </c>
      <c r="D41" s="3102">
        <v>
113620</v>
      </c>
      <c r="E41" s="3102">
        <v>
640</v>
      </c>
      <c r="F41" s="3102">
        <v>
13730</v>
      </c>
      <c r="G41" s="3102">
        <v>
930</v>
      </c>
      <c r="H41" s="3102">
        <v>
12690</v>
      </c>
      <c r="I41" s="3102">
        <v>
100</v>
      </c>
      <c r="J41" s="3102">
        <v>
90</v>
      </c>
    </row>
    <row r="42" spans="1:10" ht="18" customHeight="1">
      <c r="A42" s="337" t="s">
        <v>
5921</v>
      </c>
      <c r="B42" s="3101">
        <v>
207390</v>
      </c>
      <c r="C42" s="3102">
        <v>
185920</v>
      </c>
      <c r="D42" s="3102">
        <v>
185010</v>
      </c>
      <c r="E42" s="3102">
        <v>
910</v>
      </c>
      <c r="F42" s="3102">
        <v>
21470</v>
      </c>
      <c r="G42" s="3102">
        <v>
820</v>
      </c>
      <c r="H42" s="3102">
        <v>
20010</v>
      </c>
      <c r="I42" s="3102">
        <v>
640</v>
      </c>
      <c r="J42" s="3102">
        <v>
130</v>
      </c>
    </row>
    <row r="43" spans="1:10" ht="18" customHeight="1">
      <c r="A43" s="337" t="s">
        <v>
5922</v>
      </c>
      <c r="B43" s="3101">
        <v>
68050</v>
      </c>
      <c r="C43" s="3102">
        <v>
60860</v>
      </c>
      <c r="D43" s="3102">
        <v>
60130</v>
      </c>
      <c r="E43" s="3102">
        <v>
730</v>
      </c>
      <c r="F43" s="3102">
        <v>
7190</v>
      </c>
      <c r="G43" s="3102">
        <v>
120</v>
      </c>
      <c r="H43" s="3102">
        <v>
6940</v>
      </c>
      <c r="I43" s="3102">
        <v>
130</v>
      </c>
      <c r="J43" s="3102">
        <v>
20</v>
      </c>
    </row>
    <row r="44" spans="1:10" ht="18" customHeight="1">
      <c r="A44" s="337" t="s">
        <v>
5923</v>
      </c>
      <c r="B44" s="3101">
        <v>
97420</v>
      </c>
      <c r="C44" s="3102">
        <v>
83970</v>
      </c>
      <c r="D44" s="3102">
        <v>
83430</v>
      </c>
      <c r="E44" s="3102">
        <v>
540</v>
      </c>
      <c r="F44" s="3102">
        <v>
13460</v>
      </c>
      <c r="G44" s="3102">
        <v>
380</v>
      </c>
      <c r="H44" s="3102">
        <v>
12960</v>
      </c>
      <c r="I44" s="3102">
        <v>
120</v>
      </c>
      <c r="J44" s="3102">
        <v>
80</v>
      </c>
    </row>
    <row r="45" spans="1:10" ht="18" customHeight="1">
      <c r="A45" s="337" t="s">
        <v>
5924</v>
      </c>
      <c r="B45" s="3101">
        <v>
95460</v>
      </c>
      <c r="C45" s="3102">
        <v>
85380</v>
      </c>
      <c r="D45" s="3102">
        <v>
84790</v>
      </c>
      <c r="E45" s="3102">
        <v>
580</v>
      </c>
      <c r="F45" s="3102">
        <v>
10080</v>
      </c>
      <c r="G45" s="3102">
        <v>
250</v>
      </c>
      <c r="H45" s="3102">
        <v>
9760</v>
      </c>
      <c r="I45" s="3102">
        <v>
70</v>
      </c>
      <c r="J45" s="3102">
        <v>
100</v>
      </c>
    </row>
    <row r="46" spans="1:10" ht="18" customHeight="1">
      <c r="A46" s="337" t="s">
        <v>
5925</v>
      </c>
      <c r="B46" s="3101">
        <v>
72190</v>
      </c>
      <c r="C46" s="3102">
        <v>
64760</v>
      </c>
      <c r="D46" s="3102">
        <v>
64420</v>
      </c>
      <c r="E46" s="3102">
        <v>
340</v>
      </c>
      <c r="F46" s="3102">
        <v>
7430</v>
      </c>
      <c r="G46" s="3102">
        <v>
230</v>
      </c>
      <c r="H46" s="3102">
        <v>
7090</v>
      </c>
      <c r="I46" s="3102">
        <v>
120</v>
      </c>
      <c r="J46" s="3102">
        <v>
40</v>
      </c>
    </row>
    <row r="47" spans="1:10" ht="18" customHeight="1">
      <c r="A47" s="337" t="s">
        <v>
5926</v>
      </c>
      <c r="B47" s="3101">
        <v>
68000</v>
      </c>
      <c r="C47" s="3102">
        <v>
60910</v>
      </c>
      <c r="D47" s="3102">
        <v>
60600</v>
      </c>
      <c r="E47" s="3102">
        <v>
310</v>
      </c>
      <c r="F47" s="3102">
        <v>
7090</v>
      </c>
      <c r="G47" s="3102">
        <v>
50</v>
      </c>
      <c r="H47" s="3102">
        <v>
6970</v>
      </c>
      <c r="I47" s="3102">
        <v>
70</v>
      </c>
      <c r="J47" s="3102">
        <v>
10</v>
      </c>
    </row>
    <row r="48" spans="1:10" ht="18" customHeight="1">
      <c r="A48" s="337" t="s">
        <v>
5927</v>
      </c>
      <c r="B48" s="3101">
        <v>
40090</v>
      </c>
      <c r="C48" s="3102">
        <v>
33810</v>
      </c>
      <c r="D48" s="3102">
        <v>
33540</v>
      </c>
      <c r="E48" s="3102">
        <v>
270</v>
      </c>
      <c r="F48" s="3102">
        <v>
6280</v>
      </c>
      <c r="G48" s="3102">
        <v>
320</v>
      </c>
      <c r="H48" s="3102">
        <v>
5950</v>
      </c>
      <c r="I48" s="3102">
        <v>
20</v>
      </c>
      <c r="J48" s="3102">
        <v>
40</v>
      </c>
    </row>
    <row r="49" spans="1:10" ht="18" customHeight="1">
      <c r="A49" s="337" t="s">
        <v>
5928</v>
      </c>
      <c r="B49" s="3101">
        <v>
31550</v>
      </c>
      <c r="C49" s="3102">
        <v>
27890</v>
      </c>
      <c r="D49" s="3102">
        <v>
27830</v>
      </c>
      <c r="E49" s="3102">
        <v>
60</v>
      </c>
      <c r="F49" s="3102">
        <v>
3660</v>
      </c>
      <c r="G49" s="3102">
        <v>
210</v>
      </c>
      <c r="H49" s="3102">
        <v>
3410</v>
      </c>
      <c r="I49" s="3102">
        <v>
40</v>
      </c>
      <c r="J49" s="3102">
        <v>
10</v>
      </c>
    </row>
    <row r="50" spans="1:10" ht="18" customHeight="1">
      <c r="A50" s="337" t="s">
        <v>
5929</v>
      </c>
      <c r="B50" s="3101">
        <v>
44410</v>
      </c>
      <c r="C50" s="3102">
        <v>
40130</v>
      </c>
      <c r="D50" s="3102">
        <v>
39800</v>
      </c>
      <c r="E50" s="3102">
        <v>
330</v>
      </c>
      <c r="F50" s="3102">
        <v>
4280</v>
      </c>
      <c r="G50" s="3102">
        <v>
30</v>
      </c>
      <c r="H50" s="3102">
        <v>
4190</v>
      </c>
      <c r="I50" s="3102">
        <v>
60</v>
      </c>
      <c r="J50" s="3102">
        <v>
20</v>
      </c>
    </row>
    <row r="51" spans="1:10" ht="18" customHeight="1">
      <c r="A51" s="337" t="s">
        <v>
5930</v>
      </c>
      <c r="B51" s="3101">
        <v>
39610</v>
      </c>
      <c r="C51" s="3102">
        <v>
35520</v>
      </c>
      <c r="D51" s="3102">
        <v>
35360</v>
      </c>
      <c r="E51" s="3102">
        <v>
160</v>
      </c>
      <c r="F51" s="3102">
        <v>
4090</v>
      </c>
      <c r="G51" s="3102">
        <v>
200</v>
      </c>
      <c r="H51" s="3102">
        <v>
3780</v>
      </c>
      <c r="I51" s="3102">
        <v>
110</v>
      </c>
      <c r="J51" s="3102">
        <v>
10</v>
      </c>
    </row>
    <row r="52" spans="1:10" ht="18" customHeight="1">
      <c r="A52" s="337" t="s">
        <v>
5931</v>
      </c>
      <c r="B52" s="3101">
        <v>
38430</v>
      </c>
      <c r="C52" s="3102">
        <v>
34550</v>
      </c>
      <c r="D52" s="3102">
        <v>
34360</v>
      </c>
      <c r="E52" s="3102">
        <v>
180</v>
      </c>
      <c r="F52" s="3102">
        <v>
3890</v>
      </c>
      <c r="G52" s="3102">
        <v>
170</v>
      </c>
      <c r="H52" s="3102">
        <v>
3710</v>
      </c>
      <c r="I52" s="3102" t="s">
        <v>
374</v>
      </c>
      <c r="J52" s="3102">
        <v>
80</v>
      </c>
    </row>
    <row r="53" spans="1:10" ht="18" customHeight="1">
      <c r="A53" s="337" t="s">
        <v>
5932</v>
      </c>
      <c r="B53" s="3101">
        <v>
56000</v>
      </c>
      <c r="C53" s="3102">
        <v>
49920</v>
      </c>
      <c r="D53" s="3102">
        <v>
49640</v>
      </c>
      <c r="E53" s="3102">
        <v>
280</v>
      </c>
      <c r="F53" s="3102">
        <v>
6080</v>
      </c>
      <c r="G53" s="3102">
        <v>
30</v>
      </c>
      <c r="H53" s="3102">
        <v>
6050</v>
      </c>
      <c r="I53" s="3102" t="s">
        <v>
374</v>
      </c>
      <c r="J53" s="3102">
        <v>
10</v>
      </c>
    </row>
    <row r="54" spans="1:10" ht="18" customHeight="1">
      <c r="A54" s="337" t="s">
        <v>
5933</v>
      </c>
      <c r="B54" s="3101">
        <v>
32940</v>
      </c>
      <c r="C54" s="3102">
        <v>
29230</v>
      </c>
      <c r="D54" s="3102">
        <v>
28850</v>
      </c>
      <c r="E54" s="3102">
        <v>
380</v>
      </c>
      <c r="F54" s="3102">
        <v>
3720</v>
      </c>
      <c r="G54" s="3102">
        <v>
50</v>
      </c>
      <c r="H54" s="3102">
        <v>
3650</v>
      </c>
      <c r="I54" s="3102">
        <v>
10</v>
      </c>
      <c r="J54" s="3102">
        <v>
20</v>
      </c>
    </row>
    <row r="55" spans="1:10" ht="18" customHeight="1">
      <c r="A55" s="337" t="s">
        <v>
5934</v>
      </c>
      <c r="B55" s="3101">
        <v>
74170</v>
      </c>
      <c r="C55" s="3102">
        <v>
65750</v>
      </c>
      <c r="D55" s="3102">
        <v>
65130</v>
      </c>
      <c r="E55" s="3102">
        <v>
630</v>
      </c>
      <c r="F55" s="3102">
        <v>
8420</v>
      </c>
      <c r="G55" s="3102">
        <v>
500</v>
      </c>
      <c r="H55" s="3102">
        <v>
7900</v>
      </c>
      <c r="I55" s="3102">
        <v>
20</v>
      </c>
      <c r="J55" s="3102">
        <v>
40</v>
      </c>
    </row>
    <row r="56" spans="1:10" ht="18" customHeight="1">
      <c r="A56" s="337" t="s">
        <v>
5935</v>
      </c>
      <c r="B56" s="3101">
        <v>
40630</v>
      </c>
      <c r="C56" s="3102">
        <v>
36950</v>
      </c>
      <c r="D56" s="3102">
        <v>
36650</v>
      </c>
      <c r="E56" s="3102">
        <v>
300</v>
      </c>
      <c r="F56" s="3102">
        <v>
3690</v>
      </c>
      <c r="G56" s="3102">
        <v>
10</v>
      </c>
      <c r="H56" s="3102">
        <v>
3570</v>
      </c>
      <c r="I56" s="3102">
        <v>
100</v>
      </c>
      <c r="J56" s="3102">
        <v>
20</v>
      </c>
    </row>
    <row r="57" spans="1:10" ht="18" customHeight="1">
      <c r="A57" s="337" t="s">
        <v>
5936</v>
      </c>
      <c r="B57" s="3101">
        <v>
25360</v>
      </c>
      <c r="C57" s="3102">
        <v>
22190</v>
      </c>
      <c r="D57" s="3102">
        <v>
22050</v>
      </c>
      <c r="E57" s="3102">
        <v>
130</v>
      </c>
      <c r="F57" s="3102">
        <v>
3170</v>
      </c>
      <c r="G57" s="3102">
        <v>
120</v>
      </c>
      <c r="H57" s="3102">
        <v>
3010</v>
      </c>
      <c r="I57" s="3102">
        <v>
40</v>
      </c>
      <c r="J57" s="3102">
        <v>
20</v>
      </c>
    </row>
    <row r="58" spans="1:10" ht="18" customHeight="1">
      <c r="A58" s="337" t="s">
        <v>
5937</v>
      </c>
      <c r="B58" s="3101">
        <v>
34680</v>
      </c>
      <c r="C58" s="3102">
        <v>
31020</v>
      </c>
      <c r="D58" s="3102">
        <v>
30970</v>
      </c>
      <c r="E58" s="3102">
        <v>
50</v>
      </c>
      <c r="F58" s="3102">
        <v>
3660</v>
      </c>
      <c r="G58" s="3102">
        <v>
80</v>
      </c>
      <c r="H58" s="3102">
        <v>
3520</v>
      </c>
      <c r="I58" s="3102">
        <v>
60</v>
      </c>
      <c r="J58" s="3102">
        <v>
60</v>
      </c>
    </row>
    <row r="59" spans="1:10" ht="18" customHeight="1">
      <c r="A59" s="337" t="s">
        <v>
5938</v>
      </c>
      <c r="B59" s="3101">
        <v>
98360</v>
      </c>
      <c r="C59" s="3102">
        <v>
89320</v>
      </c>
      <c r="D59" s="3102">
        <v>
88390</v>
      </c>
      <c r="E59" s="3102">
        <v>
920</v>
      </c>
      <c r="F59" s="3102">
        <v>
9050</v>
      </c>
      <c r="G59" s="3102">
        <v>
340</v>
      </c>
      <c r="H59" s="3102">
        <v>
8690</v>
      </c>
      <c r="I59" s="3102">
        <v>
20</v>
      </c>
      <c r="J59" s="3102">
        <v>
100</v>
      </c>
    </row>
    <row r="60" spans="1:10" ht="18" customHeight="1">
      <c r="A60" s="337" t="s">
        <v>
5939</v>
      </c>
      <c r="B60" s="3101">
        <v>
14060</v>
      </c>
      <c r="C60" s="3102">
        <v>
12920</v>
      </c>
      <c r="D60" s="3102">
        <v>
12850</v>
      </c>
      <c r="E60" s="3102">
        <v>
80</v>
      </c>
      <c r="F60" s="3102">
        <v>
1140</v>
      </c>
      <c r="G60" s="3102">
        <v>
70</v>
      </c>
      <c r="H60" s="3102">
        <v>
1050</v>
      </c>
      <c r="I60" s="3102">
        <v>
10</v>
      </c>
      <c r="J60" s="3102">
        <v>
50</v>
      </c>
    </row>
    <row r="61" spans="1:10" ht="18" customHeight="1">
      <c r="A61" s="334" t="s">
        <v>
5940</v>
      </c>
      <c r="B61" s="3101">
        <v>
6240</v>
      </c>
      <c r="C61" s="427">
        <v>
5610</v>
      </c>
      <c r="D61" s="427">
        <v>
5590</v>
      </c>
      <c r="E61" s="427">
        <v>
20</v>
      </c>
      <c r="F61" s="427">
        <v>
630</v>
      </c>
      <c r="G61" s="427">
        <v>
50</v>
      </c>
      <c r="H61" s="427">
        <v>
580</v>
      </c>
      <c r="I61" s="427" t="s">
        <v>
374</v>
      </c>
      <c r="J61" s="427">
        <v>
50</v>
      </c>
    </row>
    <row r="62" spans="1:10" ht="15" customHeight="1">
      <c r="A62" s="3104" t="s">
        <v>
521</v>
      </c>
      <c r="B62" s="3105"/>
      <c r="C62" s="3105"/>
      <c r="D62" s="3105"/>
      <c r="E62" s="3105"/>
      <c r="F62" s="3105"/>
      <c r="G62" s="3105"/>
    </row>
    <row r="63" spans="1:10" ht="15" customHeight="1">
      <c r="A63" s="325" t="s">
        <v>
7441</v>
      </c>
    </row>
  </sheetData>
  <mergeCells count="10">
    <mergeCell ref="A1:D1"/>
    <mergeCell ref="A2:D2"/>
    <mergeCell ref="A3:J3"/>
    <mergeCell ref="A5:B5"/>
    <mergeCell ref="A6:A8"/>
    <mergeCell ref="B6:I6"/>
    <mergeCell ref="J6:J8"/>
    <mergeCell ref="B7:B8"/>
    <mergeCell ref="C7:E7"/>
    <mergeCell ref="F7:I7"/>
  </mergeCells>
  <phoneticPr fontId="25"/>
  <pageMargins left="0.70866141732283472" right="0.70866141732283472" top="0.74803149606299213" bottom="0.74803149606299213" header="0.31496062992125984" footer="0.31496062992125984"/>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pageSetUpPr fitToPage="1"/>
  </sheetPr>
  <dimension ref="A1:X59"/>
  <sheetViews>
    <sheetView zoomScaleNormal="100" zoomScaleSheetLayoutView="100" workbookViewId="0">
      <selection activeCell="B23" sqref="B23"/>
    </sheetView>
  </sheetViews>
  <sheetFormatPr defaultColWidth="9" defaultRowHeight="14.25"/>
  <cols>
    <col min="1" max="1" width="12.625" style="322" customWidth="1"/>
    <col min="2" max="8" width="15.625" style="322" customWidth="1"/>
    <col min="9" max="9" width="10.625" style="322" customWidth="1"/>
    <col min="10" max="10" width="10" style="322" customWidth="1"/>
    <col min="11" max="16384" width="9" style="322"/>
  </cols>
  <sheetData>
    <row r="1" spans="1:24" s="1482" customFormat="1" ht="20.100000000000001" customHeight="1">
      <c r="A1" s="4569" t="str">
        <f>
HYPERLINK("#目次!A1","【目次に戻る】")</f>
        <v>
【目次に戻る】</v>
      </c>
      <c r="B1" s="4569"/>
      <c r="C1" s="4569"/>
      <c r="D1" s="3421"/>
      <c r="E1" s="3421"/>
      <c r="F1" s="3421"/>
      <c r="G1" s="3421"/>
      <c r="H1" s="3421"/>
      <c r="I1" s="3421"/>
      <c r="J1" s="3421"/>
      <c r="K1" s="3421"/>
      <c r="L1" s="3421"/>
      <c r="M1" s="3421"/>
      <c r="N1" s="3421"/>
      <c r="O1" s="3421"/>
      <c r="P1" s="3421"/>
      <c r="Q1" s="3421"/>
      <c r="R1" s="3421"/>
      <c r="S1" s="3421"/>
      <c r="T1" s="3421"/>
      <c r="U1" s="3421"/>
      <c r="V1" s="3421"/>
      <c r="W1" s="3421"/>
      <c r="X1" s="3421"/>
    </row>
    <row r="2" spans="1:24" s="1482" customFormat="1" ht="20.100000000000001" customHeight="1">
      <c r="A2" s="4569" t="str">
        <f>
HYPERLINK("#業務所管課別目次!A1","【業務所管課別目次に戻る】")</f>
        <v>
【業務所管課別目次に戻る】</v>
      </c>
      <c r="B2" s="4569"/>
      <c r="C2" s="4569"/>
      <c r="D2" s="3421"/>
      <c r="E2" s="3421"/>
      <c r="F2" s="3421"/>
      <c r="G2" s="3421"/>
      <c r="H2" s="3421"/>
      <c r="I2" s="3421"/>
      <c r="J2" s="3421"/>
      <c r="K2" s="3421"/>
      <c r="L2" s="3421"/>
      <c r="M2" s="3421"/>
      <c r="N2" s="3421"/>
      <c r="O2" s="3421"/>
      <c r="P2" s="3421"/>
      <c r="Q2" s="3421"/>
      <c r="R2" s="3421"/>
      <c r="S2" s="3421"/>
      <c r="T2" s="3421"/>
      <c r="U2" s="3421"/>
      <c r="V2" s="3421"/>
      <c r="W2" s="3421"/>
      <c r="X2" s="3421"/>
    </row>
    <row r="3" spans="1:24" s="353" customFormat="1" ht="26.1" customHeight="1">
      <c r="A3" s="5353" t="s">
        <v>
7486</v>
      </c>
      <c r="B3" s="5353"/>
      <c r="C3" s="5353"/>
      <c r="D3" s="5353"/>
      <c r="E3" s="5353"/>
      <c r="F3" s="5353"/>
      <c r="G3" s="5353"/>
      <c r="H3" s="5354"/>
      <c r="I3" s="3422"/>
      <c r="J3" s="2348"/>
    </row>
    <row r="4" spans="1:24" s="325" customFormat="1" ht="15" customHeight="1">
      <c r="A4" s="3430"/>
      <c r="B4" s="3430"/>
      <c r="C4" s="3430"/>
      <c r="D4" s="3430"/>
      <c r="E4" s="3430"/>
      <c r="F4" s="3430"/>
      <c r="G4" s="3430"/>
      <c r="H4" s="3430"/>
      <c r="I4" s="2346"/>
    </row>
    <row r="5" spans="1:24" s="325" customFormat="1" ht="15" customHeight="1" thickBot="1">
      <c r="A5" s="83" t="s">
        <v>
9305</v>
      </c>
      <c r="B5" s="3430"/>
      <c r="C5" s="3430"/>
      <c r="D5" s="3430"/>
      <c r="E5" s="3430"/>
      <c r="F5" s="3430"/>
      <c r="H5" s="1606" t="s">
        <v>
5453</v>
      </c>
      <c r="I5" s="2346"/>
    </row>
    <row r="6" spans="1:24" ht="24.95" customHeight="1" thickTop="1">
      <c r="A6" s="3427" t="s">
        <v>
4026</v>
      </c>
      <c r="B6" s="3429" t="s">
        <v>
1388</v>
      </c>
      <c r="C6" s="3428" t="s">
        <v>
7487</v>
      </c>
      <c r="D6" s="3428" t="s">
        <v>
3967</v>
      </c>
      <c r="E6" s="3428" t="s">
        <v>
3966</v>
      </c>
      <c r="F6" s="3428" t="s">
        <v>
6474</v>
      </c>
      <c r="G6" s="3269" t="s">
        <v>
6472</v>
      </c>
      <c r="H6" s="3426" t="s">
        <v>
6471</v>
      </c>
      <c r="J6" s="2344"/>
    </row>
    <row r="7" spans="1:24" ht="18" customHeight="1">
      <c r="A7" s="3459" t="s">
        <v>
1388</v>
      </c>
      <c r="B7" s="4556">
        <f t="shared" ref="B7:H7" si="0">
SUM(B8:B9)</f>
        <v>
25059019</v>
      </c>
      <c r="C7" s="4556">
        <f t="shared" si="0"/>
        <v>
4000918</v>
      </c>
      <c r="D7" s="4556">
        <f t="shared" si="0"/>
        <v>
4607902</v>
      </c>
      <c r="E7" s="4556">
        <f t="shared" si="0"/>
        <v>
5876321</v>
      </c>
      <c r="F7" s="4556">
        <f t="shared" si="0"/>
        <v>
73195</v>
      </c>
      <c r="G7" s="4556">
        <f t="shared" si="0"/>
        <v>
855956</v>
      </c>
      <c r="H7" s="4556">
        <f t="shared" si="0"/>
        <v>
355023</v>
      </c>
      <c r="J7" s="2002"/>
    </row>
    <row r="8" spans="1:24" ht="18" customHeight="1">
      <c r="A8" s="3425" t="s">
        <v>
6468</v>
      </c>
      <c r="B8" s="4557">
        <f>
SUM(C8:H8,B13:H13)</f>
        <v>
5189579</v>
      </c>
      <c r="C8" s="3761">
        <v>
2096968</v>
      </c>
      <c r="D8" s="3761">
        <v>
1241702</v>
      </c>
      <c r="E8" s="3761">
        <v>
1506776</v>
      </c>
      <c r="F8" s="3761">
        <v>
3765</v>
      </c>
      <c r="G8" s="4558">
        <v>
49817</v>
      </c>
      <c r="H8" s="3761">
        <v>
217882</v>
      </c>
      <c r="J8" s="2002"/>
    </row>
    <row r="9" spans="1:24" ht="18" customHeight="1">
      <c r="A9" s="3456" t="s">
        <v>
6469</v>
      </c>
      <c r="B9" s="4559">
        <f>
SUM(C9:H9,B14:H14)</f>
        <v>
19869440</v>
      </c>
      <c r="C9" s="4560">
        <v>
1903950</v>
      </c>
      <c r="D9" s="4560">
        <v>
3366200</v>
      </c>
      <c r="E9" s="4560">
        <v>
4369545</v>
      </c>
      <c r="F9" s="4560">
        <v>
69430</v>
      </c>
      <c r="G9" s="4561">
        <v>
806139</v>
      </c>
      <c r="H9" s="4560">
        <v>
137141</v>
      </c>
      <c r="J9" s="2002"/>
    </row>
    <row r="10" spans="1:24" s="325" customFormat="1" ht="15" customHeight="1" thickBot="1">
      <c r="A10" s="40"/>
      <c r="B10" s="3457"/>
      <c r="C10" s="2335"/>
      <c r="D10" s="2335"/>
      <c r="E10" s="2335"/>
      <c r="F10" s="2335"/>
      <c r="G10" s="2334"/>
      <c r="H10" s="2333"/>
    </row>
    <row r="11" spans="1:24" ht="24.95" customHeight="1" thickTop="1">
      <c r="A11" s="3423" t="s">
        <v>
4026</v>
      </c>
      <c r="B11" s="4434" t="s">
        <v>
6470</v>
      </c>
      <c r="C11" s="3424" t="s">
        <v>
6473</v>
      </c>
      <c r="D11" s="3458" t="s">
        <v>
6475</v>
      </c>
      <c r="E11" s="3270" t="s">
        <v>
10321</v>
      </c>
      <c r="F11" s="3428" t="s">
        <v>
6476</v>
      </c>
      <c r="G11" s="3426" t="s">
        <v>
6477</v>
      </c>
      <c r="H11" s="1573" t="s">
        <v>
2115</v>
      </c>
    </row>
    <row r="12" spans="1:24" ht="18" customHeight="1">
      <c r="A12" s="3460" t="s">
        <v>
1388</v>
      </c>
      <c r="B12" s="4556">
        <f t="shared" ref="B12:H12" si="1">
SUM(B13:B14)</f>
        <v>
2966026</v>
      </c>
      <c r="C12" s="4562">
        <f t="shared" si="1"/>
        <v>
1787683</v>
      </c>
      <c r="D12" s="4556">
        <f t="shared" si="1"/>
        <v>
62880</v>
      </c>
      <c r="E12" s="4556">
        <f t="shared" si="1"/>
        <v>
3249480</v>
      </c>
      <c r="F12" s="4556">
        <f t="shared" si="1"/>
        <v>
29560</v>
      </c>
      <c r="G12" s="4556">
        <f t="shared" si="1"/>
        <v>
14490</v>
      </c>
      <c r="H12" s="4556">
        <f t="shared" si="1"/>
        <v>
1179585</v>
      </c>
    </row>
    <row r="13" spans="1:24" ht="18" customHeight="1">
      <c r="A13" s="3425" t="s">
        <v>
6468</v>
      </c>
      <c r="B13" s="3761">
        <v>
1426</v>
      </c>
      <c r="C13" s="1397" t="s">
        <v>
9670</v>
      </c>
      <c r="D13" s="3761" t="s">
        <v>
9670</v>
      </c>
      <c r="E13" s="3761" t="s">
        <v>
9670</v>
      </c>
      <c r="F13" s="3761" t="s">
        <v>
9670</v>
      </c>
      <c r="G13" s="3761" t="s">
        <v>
9670</v>
      </c>
      <c r="H13" s="3761">
        <v>
71243</v>
      </c>
    </row>
    <row r="14" spans="1:24" ht="18" customHeight="1">
      <c r="A14" s="3456" t="s">
        <v>
6469</v>
      </c>
      <c r="B14" s="4560">
        <v>
2964600</v>
      </c>
      <c r="C14" s="2868">
        <v>
1787683</v>
      </c>
      <c r="D14" s="4560">
        <v>
62880</v>
      </c>
      <c r="E14" s="4560">
        <v>
3249480</v>
      </c>
      <c r="F14" s="4560">
        <v>
29560</v>
      </c>
      <c r="G14" s="4560">
        <v>
14490</v>
      </c>
      <c r="H14" s="4560">
        <v>
1108342</v>
      </c>
    </row>
    <row r="15" spans="1:24" s="325" customFormat="1" ht="15" customHeight="1">
      <c r="A15" s="4146" t="s">
        <v>
9671</v>
      </c>
      <c r="B15" s="4146"/>
      <c r="C15" s="4146"/>
      <c r="D15" s="4146"/>
      <c r="E15" s="4146"/>
      <c r="F15" s="4146"/>
      <c r="G15" s="4148"/>
      <c r="H15" s="4148"/>
      <c r="I15" s="4148"/>
      <c r="J15" s="4148"/>
      <c r="K15" s="83"/>
    </row>
    <row r="16" spans="1:24" s="325" customFormat="1" ht="15" customHeight="1">
      <c r="A16" s="546" t="s">
        <v>
6478</v>
      </c>
      <c r="B16" s="546"/>
      <c r="C16" s="546"/>
      <c r="D16" s="546"/>
      <c r="E16" s="546"/>
      <c r="F16" s="546"/>
      <c r="G16" s="3430"/>
      <c r="H16" s="3430"/>
    </row>
    <row r="17" spans="1:9">
      <c r="A17" s="24"/>
      <c r="B17" s="24"/>
      <c r="C17" s="24"/>
      <c r="D17" s="24"/>
      <c r="E17" s="24"/>
      <c r="F17" s="24"/>
      <c r="G17" s="24"/>
      <c r="H17" s="24"/>
      <c r="I17" s="24"/>
    </row>
    <row r="18" spans="1:9">
      <c r="A18" s="24"/>
      <c r="B18" s="24"/>
      <c r="C18" s="24"/>
      <c r="D18" s="24"/>
      <c r="E18" s="24"/>
      <c r="F18" s="24"/>
      <c r="G18" s="24"/>
      <c r="H18" s="24"/>
      <c r="I18" s="24"/>
    </row>
    <row r="19" spans="1:9">
      <c r="A19" s="24"/>
      <c r="B19" s="24"/>
      <c r="C19" s="24"/>
      <c r="D19" s="24"/>
      <c r="E19" s="24"/>
      <c r="F19" s="24"/>
      <c r="G19" s="24"/>
      <c r="H19" s="24"/>
      <c r="I19" s="24"/>
    </row>
    <row r="20" spans="1:9">
      <c r="A20" s="24"/>
      <c r="B20" s="24"/>
      <c r="C20" s="24"/>
      <c r="D20" s="24"/>
      <c r="E20" s="24"/>
      <c r="F20" s="24"/>
      <c r="G20" s="24"/>
      <c r="H20" s="24"/>
      <c r="I20" s="24"/>
    </row>
    <row r="21" spans="1:9">
      <c r="A21" s="24"/>
      <c r="B21" s="24"/>
      <c r="C21" s="24"/>
      <c r="D21" s="24"/>
      <c r="E21" s="24"/>
      <c r="F21" s="24"/>
      <c r="G21" s="24"/>
      <c r="H21" s="24"/>
      <c r="I21" s="24"/>
    </row>
    <row r="22" spans="1:9">
      <c r="A22" s="24"/>
      <c r="B22" s="24"/>
      <c r="C22" s="24"/>
      <c r="D22" s="24"/>
      <c r="E22" s="24"/>
      <c r="F22" s="24"/>
      <c r="G22" s="24"/>
      <c r="H22" s="24"/>
      <c r="I22" s="24"/>
    </row>
    <row r="23" spans="1:9">
      <c r="A23" s="24"/>
      <c r="B23" s="24"/>
      <c r="C23" s="24"/>
      <c r="D23" s="24"/>
      <c r="E23" s="24"/>
      <c r="F23" s="24"/>
      <c r="G23" s="24"/>
      <c r="H23" s="24"/>
      <c r="I23" s="24"/>
    </row>
    <row r="24" spans="1:9">
      <c r="A24" s="24"/>
      <c r="B24" s="24"/>
      <c r="C24" s="24"/>
      <c r="D24" s="24"/>
      <c r="E24" s="24"/>
      <c r="F24" s="24"/>
      <c r="G24" s="24"/>
      <c r="H24" s="24"/>
      <c r="I24" s="24"/>
    </row>
    <row r="25" spans="1:9">
      <c r="A25" s="24"/>
      <c r="B25" s="24"/>
      <c r="C25" s="24"/>
      <c r="D25" s="24"/>
      <c r="E25" s="24"/>
      <c r="F25" s="24"/>
      <c r="G25" s="24"/>
      <c r="H25" s="24"/>
      <c r="I25" s="24"/>
    </row>
    <row r="26" spans="1:9">
      <c r="A26" s="24"/>
      <c r="B26" s="24"/>
      <c r="C26" s="24"/>
      <c r="D26" s="24"/>
      <c r="E26" s="24"/>
      <c r="F26" s="24"/>
      <c r="G26" s="24"/>
      <c r="H26" s="24"/>
      <c r="I26" s="24"/>
    </row>
    <row r="27" spans="1:9">
      <c r="A27" s="24"/>
      <c r="B27" s="24"/>
      <c r="C27" s="24"/>
      <c r="D27" s="24"/>
      <c r="E27" s="24"/>
      <c r="F27" s="24"/>
      <c r="G27" s="24"/>
      <c r="H27" s="24"/>
      <c r="I27" s="24"/>
    </row>
    <row r="28" spans="1:9">
      <c r="A28" s="24"/>
      <c r="B28" s="24"/>
      <c r="C28" s="24"/>
      <c r="D28" s="24"/>
      <c r="E28" s="24"/>
      <c r="F28" s="24"/>
      <c r="G28" s="24"/>
      <c r="H28" s="24"/>
      <c r="I28" s="24"/>
    </row>
    <row r="29" spans="1:9">
      <c r="A29" s="24"/>
      <c r="B29" s="24"/>
      <c r="C29" s="24"/>
      <c r="D29" s="24"/>
      <c r="E29" s="24"/>
      <c r="F29" s="24"/>
      <c r="G29" s="24"/>
      <c r="H29" s="24"/>
      <c r="I29" s="24"/>
    </row>
    <row r="30" spans="1:9">
      <c r="A30" s="24"/>
      <c r="B30" s="24"/>
      <c r="C30" s="24"/>
      <c r="D30" s="24"/>
      <c r="E30" s="24"/>
      <c r="F30" s="24"/>
      <c r="G30" s="24"/>
      <c r="H30" s="24"/>
      <c r="I30" s="24"/>
    </row>
    <row r="31" spans="1:9">
      <c r="A31" s="24"/>
      <c r="B31" s="24"/>
      <c r="C31" s="24"/>
      <c r="D31" s="24"/>
      <c r="E31" s="24"/>
      <c r="F31" s="24"/>
      <c r="G31" s="24"/>
      <c r="H31" s="24"/>
      <c r="I31" s="24"/>
    </row>
    <row r="32" spans="1:9">
      <c r="A32" s="24"/>
      <c r="B32" s="24"/>
      <c r="C32" s="24"/>
      <c r="D32" s="24"/>
      <c r="E32" s="24"/>
      <c r="F32" s="24"/>
      <c r="G32" s="24"/>
      <c r="H32" s="24"/>
      <c r="I32" s="24"/>
    </row>
    <row r="33" spans="1:9">
      <c r="A33" s="24"/>
      <c r="B33" s="24"/>
      <c r="C33" s="24"/>
      <c r="D33" s="24"/>
      <c r="E33" s="24"/>
      <c r="F33" s="24"/>
      <c r="G33" s="24"/>
      <c r="H33" s="24"/>
      <c r="I33" s="24"/>
    </row>
    <row r="34" spans="1:9">
      <c r="A34" s="24"/>
      <c r="B34" s="24"/>
      <c r="C34" s="24"/>
      <c r="D34" s="24"/>
      <c r="E34" s="24"/>
      <c r="F34" s="24"/>
      <c r="G34" s="24"/>
      <c r="H34" s="24"/>
      <c r="I34" s="24"/>
    </row>
    <row r="35" spans="1:9">
      <c r="A35" s="24"/>
      <c r="B35" s="24"/>
      <c r="C35" s="24"/>
      <c r="D35" s="24"/>
      <c r="E35" s="24"/>
      <c r="F35" s="24"/>
      <c r="G35" s="24"/>
      <c r="H35" s="24"/>
      <c r="I35" s="24"/>
    </row>
    <row r="36" spans="1:9">
      <c r="A36" s="24"/>
      <c r="B36" s="24"/>
      <c r="C36" s="24"/>
      <c r="D36" s="24"/>
      <c r="E36" s="24"/>
      <c r="F36" s="24"/>
      <c r="G36" s="24"/>
      <c r="H36" s="24"/>
      <c r="I36" s="24"/>
    </row>
    <row r="37" spans="1:9">
      <c r="A37" s="24"/>
      <c r="B37" s="24"/>
      <c r="C37" s="24"/>
      <c r="D37" s="24"/>
      <c r="E37" s="24"/>
      <c r="F37" s="24"/>
      <c r="G37" s="24"/>
      <c r="H37" s="24"/>
      <c r="I37" s="24"/>
    </row>
    <row r="38" spans="1:9">
      <c r="A38" s="24"/>
      <c r="B38" s="24"/>
      <c r="C38" s="24"/>
      <c r="D38" s="24"/>
      <c r="E38" s="24"/>
      <c r="F38" s="24"/>
      <c r="G38" s="24"/>
      <c r="H38" s="24"/>
      <c r="I38" s="24"/>
    </row>
    <row r="39" spans="1:9">
      <c r="A39" s="24"/>
      <c r="B39" s="24"/>
      <c r="C39" s="24"/>
      <c r="D39" s="24"/>
      <c r="E39" s="24"/>
      <c r="F39" s="24"/>
      <c r="G39" s="24"/>
      <c r="H39" s="24"/>
      <c r="I39" s="24"/>
    </row>
    <row r="40" spans="1:9">
      <c r="A40" s="24"/>
      <c r="B40" s="24"/>
      <c r="C40" s="24"/>
      <c r="D40" s="24"/>
      <c r="E40" s="24"/>
      <c r="F40" s="24"/>
      <c r="G40" s="24"/>
      <c r="H40" s="24"/>
      <c r="I40" s="24"/>
    </row>
    <row r="41" spans="1:9">
      <c r="A41" s="24"/>
      <c r="B41" s="24"/>
      <c r="C41" s="24"/>
      <c r="D41" s="24"/>
      <c r="E41" s="24"/>
      <c r="F41" s="24"/>
      <c r="G41" s="24"/>
      <c r="H41" s="24"/>
      <c r="I41" s="24"/>
    </row>
    <row r="42" spans="1:9">
      <c r="A42" s="24"/>
      <c r="B42" s="24"/>
      <c r="C42" s="24"/>
      <c r="D42" s="24"/>
      <c r="E42" s="24"/>
      <c r="F42" s="24"/>
      <c r="G42" s="24"/>
      <c r="H42" s="24"/>
      <c r="I42" s="24"/>
    </row>
    <row r="43" spans="1:9">
      <c r="A43" s="24"/>
      <c r="B43" s="24"/>
      <c r="C43" s="24"/>
      <c r="D43" s="24"/>
      <c r="E43" s="24"/>
      <c r="F43" s="24"/>
      <c r="G43" s="24"/>
      <c r="H43" s="24"/>
      <c r="I43" s="24"/>
    </row>
    <row r="44" spans="1:9">
      <c r="A44" s="24"/>
      <c r="B44" s="24"/>
      <c r="C44" s="24"/>
      <c r="D44" s="24"/>
      <c r="E44" s="24"/>
      <c r="F44" s="24"/>
      <c r="G44" s="24"/>
      <c r="H44" s="24"/>
      <c r="I44" s="24"/>
    </row>
    <row r="45" spans="1:9">
      <c r="A45" s="2061"/>
      <c r="B45" s="2061"/>
      <c r="C45" s="2061"/>
      <c r="D45" s="2061"/>
      <c r="E45" s="2061"/>
      <c r="F45" s="2061"/>
      <c r="G45" s="2061"/>
      <c r="H45" s="2061"/>
      <c r="I45" s="2061"/>
    </row>
    <row r="46" spans="1:9">
      <c r="A46" s="2061"/>
      <c r="B46" s="2061"/>
      <c r="C46" s="2061"/>
      <c r="D46" s="2061"/>
      <c r="E46" s="2061"/>
      <c r="F46" s="2061"/>
      <c r="G46" s="2061"/>
      <c r="H46" s="2061"/>
      <c r="I46" s="2061"/>
    </row>
    <row r="47" spans="1:9">
      <c r="A47" s="2061"/>
      <c r="B47" s="2061"/>
      <c r="C47" s="2061"/>
      <c r="D47" s="2061"/>
      <c r="E47" s="2061"/>
      <c r="F47" s="2061"/>
      <c r="G47" s="2061"/>
      <c r="H47" s="2061"/>
      <c r="I47" s="2061"/>
    </row>
    <row r="48" spans="1:9">
      <c r="A48" s="2061"/>
      <c r="B48" s="2061"/>
      <c r="C48" s="2061"/>
      <c r="D48" s="2061"/>
      <c r="E48" s="2061"/>
      <c r="F48" s="2061"/>
      <c r="G48" s="2061"/>
      <c r="H48" s="2061"/>
      <c r="I48" s="2061"/>
    </row>
    <row r="49" spans="1:9">
      <c r="A49" s="2061"/>
      <c r="B49" s="2061"/>
      <c r="C49" s="2061"/>
      <c r="D49" s="2061"/>
      <c r="E49" s="2061"/>
      <c r="F49" s="2061"/>
      <c r="G49" s="2061"/>
      <c r="H49" s="2061"/>
      <c r="I49" s="2061"/>
    </row>
    <row r="50" spans="1:9">
      <c r="A50" s="2061"/>
      <c r="B50" s="2061"/>
      <c r="C50" s="2061"/>
      <c r="D50" s="2061"/>
      <c r="E50" s="2061"/>
      <c r="F50" s="2061"/>
      <c r="G50" s="2061"/>
      <c r="H50" s="2061"/>
      <c r="I50" s="2061"/>
    </row>
    <row r="51" spans="1:9">
      <c r="A51" s="2061"/>
      <c r="B51" s="2061"/>
      <c r="C51" s="2061"/>
      <c r="D51" s="2061"/>
      <c r="E51" s="2061"/>
      <c r="F51" s="2061"/>
      <c r="G51" s="2061"/>
      <c r="H51" s="2061"/>
      <c r="I51" s="2061"/>
    </row>
    <row r="52" spans="1:9">
      <c r="A52" s="2061"/>
      <c r="B52" s="2061"/>
      <c r="C52" s="2061"/>
      <c r="D52" s="2061"/>
      <c r="E52" s="2061"/>
      <c r="F52" s="2061"/>
      <c r="G52" s="2061"/>
      <c r="H52" s="2061"/>
      <c r="I52" s="2061"/>
    </row>
    <row r="53" spans="1:9">
      <c r="A53" s="2061"/>
      <c r="B53" s="2061"/>
      <c r="C53" s="2061"/>
      <c r="D53" s="2061"/>
      <c r="E53" s="2061"/>
      <c r="F53" s="2061"/>
      <c r="G53" s="2061"/>
      <c r="H53" s="2061"/>
      <c r="I53" s="2061"/>
    </row>
    <row r="54" spans="1:9">
      <c r="A54" s="2061"/>
      <c r="B54" s="2061"/>
      <c r="C54" s="2061"/>
      <c r="D54" s="2061"/>
      <c r="E54" s="2061"/>
      <c r="F54" s="2061"/>
      <c r="G54" s="2061"/>
      <c r="H54" s="2061"/>
      <c r="I54" s="2061"/>
    </row>
    <row r="55" spans="1:9">
      <c r="A55" s="2061"/>
      <c r="B55" s="2061"/>
      <c r="C55" s="2061"/>
      <c r="D55" s="2061"/>
      <c r="E55" s="2061"/>
      <c r="F55" s="2061"/>
      <c r="G55" s="2061"/>
      <c r="H55" s="2061"/>
      <c r="I55" s="2061"/>
    </row>
    <row r="56" spans="1:9">
      <c r="A56" s="2061"/>
      <c r="B56" s="2061"/>
      <c r="C56" s="2061"/>
      <c r="D56" s="2061"/>
      <c r="E56" s="2061"/>
      <c r="F56" s="2061"/>
      <c r="G56" s="2061"/>
      <c r="H56" s="2061"/>
      <c r="I56" s="2061"/>
    </row>
    <row r="57" spans="1:9">
      <c r="A57" s="2061"/>
      <c r="B57" s="2061"/>
      <c r="C57" s="2061"/>
      <c r="D57" s="2061"/>
      <c r="E57" s="2061"/>
      <c r="F57" s="2061"/>
      <c r="G57" s="2061"/>
      <c r="H57" s="2061"/>
      <c r="I57" s="2061"/>
    </row>
    <row r="58" spans="1:9">
      <c r="A58" s="2061"/>
      <c r="B58" s="2061"/>
      <c r="C58" s="2061"/>
      <c r="D58" s="2061"/>
      <c r="E58" s="2061"/>
      <c r="F58" s="2061"/>
      <c r="G58" s="2061"/>
      <c r="H58" s="2061"/>
      <c r="I58" s="2061"/>
    </row>
    <row r="59" spans="1:9">
      <c r="A59" s="2061"/>
      <c r="B59" s="2061"/>
      <c r="C59" s="2061"/>
      <c r="D59" s="2061"/>
      <c r="E59" s="2061"/>
      <c r="F59" s="2061"/>
      <c r="G59" s="2061"/>
      <c r="H59" s="2061"/>
      <c r="I59" s="2061"/>
    </row>
  </sheetData>
  <mergeCells count="3">
    <mergeCell ref="A1:C1"/>
    <mergeCell ref="A2:C2"/>
    <mergeCell ref="A3:H3"/>
  </mergeCells>
  <phoneticPr fontId="25"/>
  <pageMargins left="0.70866141732283472" right="0.70866141732283472" top="0.74803149606299213" bottom="0.74803149606299213" header="0.31496062992125984" footer="0.31496062992125984"/>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pageSetUpPr fitToPage="1"/>
  </sheetPr>
  <dimension ref="A1:E15"/>
  <sheetViews>
    <sheetView zoomScaleNormal="100" zoomScaleSheetLayoutView="100" workbookViewId="0">
      <selection activeCell="B23" sqref="B23"/>
    </sheetView>
  </sheetViews>
  <sheetFormatPr defaultColWidth="9" defaultRowHeight="13.5"/>
  <cols>
    <col min="1" max="1" width="22.625" style="79" customWidth="1"/>
    <col min="2" max="2" width="33.625" style="78" customWidth="1"/>
    <col min="3" max="3" width="10.625" style="2653" customWidth="1"/>
    <col min="4" max="4" width="22.625" style="78" customWidth="1"/>
    <col min="5" max="5" width="33.625" style="78" customWidth="1"/>
    <col min="6" max="16384" width="9" style="78"/>
  </cols>
  <sheetData>
    <row r="1" spans="1:5" s="1482" customFormat="1" ht="20.100000000000001" customHeight="1">
      <c r="A1" s="4569" t="str">
        <f>
HYPERLINK("#目次!A1","【目次に戻る】")</f>
        <v>
【目次に戻る】</v>
      </c>
      <c r="B1" s="4569"/>
      <c r="C1" s="2652"/>
      <c r="D1" s="3156"/>
      <c r="E1" s="3156"/>
    </row>
    <row r="2" spans="1:5" s="1482" customFormat="1" ht="20.100000000000001" customHeight="1">
      <c r="A2" s="4569" t="str">
        <f>
HYPERLINK("#業務所管課別目次!A1","【業務所管課別目次に戻る】")</f>
        <v>
【業務所管課別目次に戻る】</v>
      </c>
      <c r="B2" s="4569"/>
      <c r="C2" s="2652"/>
      <c r="D2" s="3156"/>
      <c r="E2" s="3156"/>
    </row>
    <row r="3" spans="1:5" ht="26.1" customHeight="1">
      <c r="A3" s="4574" t="s">
        <v>
7506</v>
      </c>
      <c r="B3" s="4574"/>
      <c r="C3" s="4574"/>
      <c r="D3" s="4574"/>
      <c r="E3" s="4574"/>
    </row>
    <row r="4" spans="1:5" s="82" customFormat="1" ht="15" customHeight="1">
      <c r="A4" s="104"/>
      <c r="B4" s="104"/>
      <c r="C4" s="2006"/>
      <c r="D4" s="104"/>
      <c r="E4" s="104"/>
    </row>
    <row r="5" spans="1:5" s="102" customFormat="1" ht="20.100000000000001" customHeight="1">
      <c r="A5" s="4600" t="s">
        <v>
6480</v>
      </c>
      <c r="B5" s="4600"/>
      <c r="C5" s="2653"/>
      <c r="D5" s="4600" t="s">
        <v>
6481</v>
      </c>
      <c r="E5" s="4600"/>
    </row>
    <row r="6" spans="1:5" s="82" customFormat="1" ht="15" customHeight="1" thickBot="1">
      <c r="A6" s="3172"/>
      <c r="B6" s="3181" t="s">
        <v>
4131</v>
      </c>
      <c r="C6" s="2653"/>
      <c r="D6" s="3167" t="s">
        <v>
6482</v>
      </c>
      <c r="E6" s="3181" t="s">
        <v>
4131</v>
      </c>
    </row>
    <row r="7" spans="1:5" s="85" customFormat="1" ht="30" customHeight="1" thickTop="1">
      <c r="A7" s="3174" t="s">
        <v>
9033</v>
      </c>
      <c r="B7" s="3162" t="s">
        <v>
6483</v>
      </c>
      <c r="C7" s="2653"/>
      <c r="D7" s="3174" t="s">
        <v>
9033</v>
      </c>
      <c r="E7" s="3277" t="s">
        <v>
6484</v>
      </c>
    </row>
    <row r="8" spans="1:5" s="56" customFormat="1" ht="18" customHeight="1">
      <c r="A8" s="71"/>
      <c r="B8" s="2850" t="s">
        <v>
475</v>
      </c>
      <c r="C8" s="2653"/>
      <c r="D8" s="71"/>
      <c r="E8" s="67"/>
    </row>
    <row r="9" spans="1:5" s="85" customFormat="1" ht="18" customHeight="1">
      <c r="A9" s="94" t="s">
        <v>
4103</v>
      </c>
      <c r="B9" s="2354">
        <v>
2869.5</v>
      </c>
      <c r="C9" s="2653"/>
      <c r="D9" s="94" t="s">
        <v>
4103</v>
      </c>
      <c r="E9" s="22">
        <v>
472</v>
      </c>
    </row>
    <row r="10" spans="1:5" s="85" customFormat="1" ht="18" customHeight="1">
      <c r="A10" s="94">
        <v>
30</v>
      </c>
      <c r="B10" s="2354">
        <v>
2916.5</v>
      </c>
      <c r="C10" s="22"/>
      <c r="D10" s="94">
        <v>
30</v>
      </c>
      <c r="E10" s="22">
        <v>
665</v>
      </c>
    </row>
    <row r="11" spans="1:5" s="85" customFormat="1" ht="18" customHeight="1">
      <c r="A11" s="94" t="s">
        <v>
465</v>
      </c>
      <c r="B11" s="2354" t="s">
        <v>
378</v>
      </c>
      <c r="C11" s="22"/>
      <c r="D11" s="94" t="s">
        <v>
465</v>
      </c>
      <c r="E11" s="22">
        <v>
633</v>
      </c>
    </row>
    <row r="12" spans="1:5" s="85" customFormat="1" ht="18" customHeight="1">
      <c r="A12" s="94">
        <v>
2</v>
      </c>
      <c r="B12" s="2354" t="s">
        <v>
378</v>
      </c>
      <c r="C12" s="22"/>
      <c r="D12" s="94">
        <v>
2</v>
      </c>
      <c r="E12" s="22">
        <v>
468</v>
      </c>
    </row>
    <row r="13" spans="1:5" s="91" customFormat="1" ht="18" customHeight="1">
      <c r="A13" s="2482">
        <v>
3</v>
      </c>
      <c r="B13" s="2929" t="s">
        <v>
374</v>
      </c>
      <c r="C13" s="271"/>
      <c r="D13" s="2482">
        <v>
3</v>
      </c>
      <c r="E13" s="2484">
        <v>
459</v>
      </c>
    </row>
    <row r="14" spans="1:5" s="105" customFormat="1" ht="15" customHeight="1">
      <c r="A14" s="2439" t="s">
        <v>
9786</v>
      </c>
      <c r="B14" s="106"/>
      <c r="C14" s="2631"/>
      <c r="D14" s="3172" t="s">
        <v>
3744</v>
      </c>
    </row>
    <row r="15" spans="1:5" s="105" customFormat="1" ht="15" customHeight="1">
      <c r="A15" s="3172" t="s">
        <v>
6465</v>
      </c>
      <c r="B15" s="106"/>
      <c r="C15" s="2631"/>
      <c r="D15" s="106"/>
    </row>
  </sheetData>
  <mergeCells count="5">
    <mergeCell ref="A1:B1"/>
    <mergeCell ref="A2:B2"/>
    <mergeCell ref="A3:E3"/>
    <mergeCell ref="A5:B5"/>
    <mergeCell ref="D5:E5"/>
  </mergeCells>
  <phoneticPr fontId="25"/>
  <pageMargins left="0.70866141732283472" right="0.70866141732283472" top="0.74803149606299213" bottom="0.74803149606299213" header="0.31496062992125984" footer="0.31496062992125984"/>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pageSetUpPr fitToPage="1"/>
  </sheetPr>
  <dimension ref="A1:Z70"/>
  <sheetViews>
    <sheetView zoomScaleNormal="100" zoomScaleSheetLayoutView="100" workbookViewId="0">
      <selection activeCell="B23" sqref="B23"/>
    </sheetView>
  </sheetViews>
  <sheetFormatPr defaultColWidth="9" defaultRowHeight="14.25"/>
  <cols>
    <col min="1" max="1" width="20.625" style="322" customWidth="1"/>
    <col min="2" max="5" width="25.625" style="322" customWidth="1"/>
    <col min="6" max="6" width="10.625" style="322" customWidth="1"/>
    <col min="7" max="8" width="10" style="322" customWidth="1"/>
    <col min="9" max="9" width="12.75" style="322" bestFit="1" customWidth="1"/>
    <col min="10" max="10" width="10" style="322" customWidth="1"/>
    <col min="11" max="11" width="7.875" style="322" customWidth="1"/>
    <col min="12" max="14" width="10" style="322" customWidth="1"/>
    <col min="15" max="16384" width="9" style="322"/>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353" customFormat="1" ht="26.1" customHeight="1">
      <c r="A3" s="5353" t="s">
        <v>
7505</v>
      </c>
      <c r="B3" s="5353"/>
      <c r="C3" s="5353"/>
      <c r="D3" s="5354"/>
      <c r="E3" s="5354"/>
      <c r="F3" s="1547"/>
      <c r="G3" s="1547"/>
    </row>
    <row r="4" spans="1:26" s="325" customFormat="1" ht="15" customHeight="1">
      <c r="A4" s="1568"/>
      <c r="B4" s="1568"/>
      <c r="C4" s="1568"/>
      <c r="D4" s="1567"/>
      <c r="E4" s="1567"/>
      <c r="F4" s="83"/>
      <c r="G4" s="83"/>
    </row>
    <row r="5" spans="1:26" s="325" customFormat="1" ht="15" customHeight="1" thickBot="1">
      <c r="A5" s="1567"/>
      <c r="B5" s="1567"/>
      <c r="C5" s="1567"/>
      <c r="D5" s="1567"/>
      <c r="E5" s="1565" t="s">
        <v>
10327</v>
      </c>
      <c r="F5" s="83"/>
      <c r="G5" s="83"/>
    </row>
    <row r="6" spans="1:26" ht="18" customHeight="1" thickTop="1">
      <c r="A6" s="1574" t="s">
        <v>
2180</v>
      </c>
      <c r="B6" s="1572" t="s">
        <v>
3977</v>
      </c>
      <c r="C6" s="1572" t="s">
        <v>
3976</v>
      </c>
      <c r="D6" s="1572" t="s">
        <v>
3975</v>
      </c>
      <c r="E6" s="1573" t="s">
        <v>
10252</v>
      </c>
      <c r="F6" s="24"/>
      <c r="G6" s="24"/>
      <c r="H6" s="24"/>
      <c r="I6" s="24"/>
      <c r="J6" s="24"/>
    </row>
    <row r="7" spans="1:26" s="325" customFormat="1" ht="18" customHeight="1">
      <c r="A7" s="2358"/>
      <c r="B7" s="2357" t="s">
        <v>
2231</v>
      </c>
      <c r="C7" s="2039" t="s">
        <v>
1650</v>
      </c>
      <c r="D7" s="2039" t="s">
        <v>
3974</v>
      </c>
      <c r="E7" s="1606" t="s">
        <v>
3973</v>
      </c>
      <c r="F7" s="83"/>
      <c r="G7" s="83"/>
      <c r="H7" s="83"/>
      <c r="I7" s="83"/>
      <c r="J7" s="83"/>
    </row>
    <row r="8" spans="1:26" ht="18" customHeight="1">
      <c r="A8" s="1598" t="s">
        <v>
5454</v>
      </c>
      <c r="B8" s="1571">
        <v>
309</v>
      </c>
      <c r="C8" s="1570">
        <v>
3476</v>
      </c>
      <c r="D8" s="2356">
        <v>
343.5</v>
      </c>
      <c r="E8" s="2356">
        <v>
1.1000000000000001</v>
      </c>
      <c r="F8" s="24"/>
      <c r="G8" s="24"/>
      <c r="H8" s="24"/>
      <c r="I8" s="24"/>
      <c r="J8" s="24"/>
    </row>
    <row r="9" spans="1:26" ht="18" customHeight="1">
      <c r="A9" s="1598">
        <v>
30</v>
      </c>
      <c r="B9" s="1571">
        <v>
308</v>
      </c>
      <c r="C9" s="1570">
        <v>
3293</v>
      </c>
      <c r="D9" s="2356">
        <v>
322.8</v>
      </c>
      <c r="E9" s="2356">
        <v>
1</v>
      </c>
      <c r="F9" s="24"/>
      <c r="G9" s="24"/>
      <c r="H9" s="24"/>
      <c r="I9" s="24"/>
      <c r="J9" s="24"/>
    </row>
    <row r="10" spans="1:26" ht="18" customHeight="1">
      <c r="A10" s="1598" t="s">
        <v>
465</v>
      </c>
      <c r="B10" s="1571">
        <v>
298</v>
      </c>
      <c r="C10" s="1570">
        <v>
3358</v>
      </c>
      <c r="D10" s="2356">
        <v>
307.68</v>
      </c>
      <c r="E10" s="2356">
        <v>
1.03</v>
      </c>
      <c r="F10" s="24"/>
      <c r="G10" s="24"/>
      <c r="H10" s="24"/>
      <c r="I10" s="24"/>
      <c r="J10" s="2355"/>
    </row>
    <row r="11" spans="1:26" s="977" customFormat="1" ht="18" customHeight="1">
      <c r="A11" s="1597">
        <v>
2</v>
      </c>
      <c r="B11" s="21">
        <v>
298</v>
      </c>
      <c r="C11" s="23">
        <v>
3274</v>
      </c>
      <c r="D11" s="2354">
        <v>
291.19</v>
      </c>
      <c r="E11" s="2354">
        <v>
1.02</v>
      </c>
      <c r="F11" s="363"/>
      <c r="G11" s="363"/>
      <c r="H11" s="363"/>
      <c r="I11" s="363"/>
      <c r="J11" s="2353"/>
    </row>
    <row r="12" spans="1:26" s="2349" customFormat="1" ht="18" customHeight="1">
      <c r="A12" s="2352">
        <v>
3</v>
      </c>
      <c r="B12" s="1461">
        <v>
298</v>
      </c>
      <c r="C12" s="557">
        <v>
3018</v>
      </c>
      <c r="D12" s="2351">
        <v>
269.2</v>
      </c>
      <c r="E12" s="2351">
        <v>
0.9</v>
      </c>
      <c r="F12" s="277"/>
      <c r="G12" s="277"/>
      <c r="H12" s="277"/>
      <c r="I12" s="277"/>
      <c r="J12" s="2350"/>
    </row>
    <row r="13" spans="1:26" s="325" customFormat="1" ht="15" customHeight="1">
      <c r="A13" s="5891" t="s">
        <v>
3972</v>
      </c>
      <c r="B13" s="5891"/>
      <c r="C13" s="1567"/>
      <c r="D13" s="1567"/>
      <c r="E13" s="1567"/>
      <c r="F13" s="83"/>
      <c r="G13" s="83"/>
    </row>
    <row r="14" spans="1:26" s="325" customFormat="1" ht="15" customHeight="1">
      <c r="A14" s="5892" t="s">
        <v>
3953</v>
      </c>
      <c r="B14" s="5892"/>
      <c r="C14" s="1567"/>
      <c r="D14" s="1567"/>
      <c r="E14" s="1567"/>
      <c r="F14" s="49"/>
      <c r="G14" s="83"/>
    </row>
    <row r="15" spans="1:26">
      <c r="A15" s="24"/>
      <c r="B15" s="24"/>
      <c r="C15" s="24"/>
      <c r="D15" s="24"/>
      <c r="E15" s="24"/>
      <c r="F15" s="24"/>
      <c r="G15" s="24"/>
    </row>
    <row r="16" spans="1:26">
      <c r="A16" s="24"/>
      <c r="B16" s="24"/>
      <c r="C16" s="24"/>
      <c r="D16" s="24"/>
      <c r="E16" s="24"/>
      <c r="F16" s="24"/>
      <c r="G16" s="24"/>
    </row>
    <row r="17" spans="1:7">
      <c r="A17" s="24"/>
      <c r="B17" s="24"/>
      <c r="C17" s="24"/>
      <c r="D17" s="24"/>
      <c r="E17" s="24"/>
      <c r="F17" s="24"/>
      <c r="G17" s="24"/>
    </row>
    <row r="18" spans="1:7">
      <c r="A18" s="24"/>
      <c r="B18" s="24"/>
      <c r="C18" s="24"/>
      <c r="D18" s="24"/>
      <c r="E18" s="24"/>
      <c r="F18" s="24"/>
      <c r="G18" s="24"/>
    </row>
    <row r="19" spans="1:7">
      <c r="A19" s="24"/>
      <c r="B19" s="24"/>
      <c r="C19" s="24"/>
      <c r="D19" s="24"/>
      <c r="E19" s="24"/>
      <c r="F19" s="24"/>
      <c r="G19" s="24"/>
    </row>
    <row r="20" spans="1:7">
      <c r="A20" s="24"/>
      <c r="B20" s="24"/>
      <c r="C20" s="24"/>
      <c r="D20" s="24"/>
      <c r="E20" s="24"/>
      <c r="F20" s="24"/>
      <c r="G20" s="24"/>
    </row>
    <row r="21" spans="1:7">
      <c r="A21" s="24"/>
      <c r="B21" s="24"/>
      <c r="C21" s="24"/>
      <c r="D21" s="24"/>
      <c r="E21" s="24"/>
      <c r="F21" s="24"/>
      <c r="G21" s="24"/>
    </row>
    <row r="22" spans="1:7">
      <c r="A22" s="24"/>
      <c r="B22" s="24"/>
      <c r="C22" s="24"/>
      <c r="D22" s="24"/>
      <c r="E22" s="24"/>
      <c r="F22" s="24"/>
      <c r="G22" s="24"/>
    </row>
    <row r="23" spans="1:7">
      <c r="A23" s="24"/>
      <c r="B23" s="24"/>
      <c r="C23" s="24"/>
      <c r="D23" s="24"/>
      <c r="E23" s="24"/>
      <c r="F23" s="24"/>
      <c r="G23" s="24"/>
    </row>
    <row r="24" spans="1:7">
      <c r="A24" s="24"/>
      <c r="B24" s="24"/>
      <c r="C24" s="24"/>
      <c r="D24" s="24"/>
      <c r="E24" s="24"/>
      <c r="F24" s="24"/>
      <c r="G24" s="24"/>
    </row>
    <row r="25" spans="1:7">
      <c r="A25" s="24"/>
      <c r="B25" s="24"/>
      <c r="C25" s="24"/>
      <c r="D25" s="24"/>
      <c r="E25" s="24"/>
      <c r="F25" s="24"/>
      <c r="G25" s="24"/>
    </row>
    <row r="26" spans="1:7">
      <c r="A26" s="24"/>
      <c r="B26" s="24"/>
      <c r="C26" s="24"/>
      <c r="D26" s="24"/>
      <c r="E26" s="24"/>
      <c r="F26" s="24"/>
      <c r="G26" s="24"/>
    </row>
    <row r="27" spans="1:7">
      <c r="A27" s="24"/>
      <c r="B27" s="24"/>
      <c r="C27" s="24"/>
      <c r="D27" s="24"/>
      <c r="E27" s="24"/>
      <c r="F27" s="24"/>
      <c r="G27" s="24"/>
    </row>
    <row r="28" spans="1:7">
      <c r="A28" s="24"/>
      <c r="B28" s="24"/>
      <c r="C28" s="24"/>
      <c r="D28" s="24"/>
      <c r="E28" s="24"/>
      <c r="F28" s="24"/>
      <c r="G28" s="24"/>
    </row>
    <row r="29" spans="1:7">
      <c r="A29" s="24"/>
      <c r="B29" s="24"/>
      <c r="C29" s="24"/>
      <c r="D29" s="24"/>
      <c r="E29" s="24"/>
      <c r="F29" s="24"/>
      <c r="G29" s="24"/>
    </row>
    <row r="30" spans="1:7">
      <c r="A30" s="24"/>
      <c r="B30" s="24"/>
      <c r="C30" s="24"/>
      <c r="D30" s="24"/>
      <c r="E30" s="24"/>
      <c r="F30" s="24"/>
      <c r="G30" s="24"/>
    </row>
    <row r="31" spans="1:7">
      <c r="A31" s="24"/>
      <c r="B31" s="24"/>
      <c r="C31" s="24"/>
      <c r="D31" s="24"/>
      <c r="E31" s="24"/>
      <c r="F31" s="24"/>
      <c r="G31" s="24"/>
    </row>
    <row r="32" spans="1:7">
      <c r="A32" s="24"/>
      <c r="B32" s="24"/>
      <c r="C32" s="24"/>
      <c r="D32" s="24"/>
      <c r="E32" s="24"/>
      <c r="F32" s="24"/>
      <c r="G32" s="24"/>
    </row>
    <row r="33" spans="1:7">
      <c r="A33" s="24"/>
      <c r="B33" s="24"/>
      <c r="C33" s="24"/>
      <c r="D33" s="24"/>
      <c r="E33" s="24"/>
      <c r="F33" s="24"/>
      <c r="G33" s="24"/>
    </row>
    <row r="34" spans="1:7">
      <c r="A34" s="24"/>
      <c r="B34" s="24"/>
      <c r="C34" s="24"/>
      <c r="D34" s="24"/>
      <c r="E34" s="24"/>
      <c r="F34" s="24"/>
      <c r="G34" s="24"/>
    </row>
    <row r="35" spans="1:7">
      <c r="A35" s="24"/>
      <c r="B35" s="24"/>
      <c r="C35" s="24"/>
      <c r="D35" s="24"/>
      <c r="E35" s="24"/>
      <c r="F35" s="24"/>
      <c r="G35" s="24"/>
    </row>
    <row r="36" spans="1:7">
      <c r="A36" s="24"/>
      <c r="B36" s="24"/>
      <c r="C36" s="24"/>
      <c r="D36" s="24"/>
      <c r="E36" s="24"/>
      <c r="F36" s="24"/>
      <c r="G36" s="24"/>
    </row>
    <row r="37" spans="1:7">
      <c r="A37" s="24"/>
      <c r="B37" s="24"/>
      <c r="C37" s="24"/>
      <c r="D37" s="24"/>
      <c r="E37" s="24"/>
      <c r="F37" s="24"/>
      <c r="G37" s="24"/>
    </row>
    <row r="38" spans="1:7">
      <c r="A38" s="24"/>
      <c r="B38" s="24"/>
      <c r="C38" s="24"/>
      <c r="D38" s="24"/>
      <c r="E38" s="24"/>
      <c r="F38" s="24"/>
      <c r="G38" s="24"/>
    </row>
    <row r="39" spans="1:7">
      <c r="A39" s="24"/>
      <c r="B39" s="24"/>
      <c r="C39" s="24"/>
      <c r="D39" s="24"/>
      <c r="E39" s="24"/>
      <c r="F39" s="24"/>
      <c r="G39" s="24"/>
    </row>
    <row r="40" spans="1:7">
      <c r="A40" s="24"/>
      <c r="B40" s="24"/>
      <c r="C40" s="24"/>
      <c r="D40" s="24"/>
      <c r="E40" s="24"/>
      <c r="F40" s="24"/>
      <c r="G40" s="24"/>
    </row>
    <row r="41" spans="1:7">
      <c r="A41" s="24"/>
      <c r="B41" s="24"/>
      <c r="C41" s="24"/>
      <c r="D41" s="24"/>
      <c r="E41" s="24"/>
      <c r="F41" s="24"/>
      <c r="G41" s="24"/>
    </row>
    <row r="42" spans="1:7">
      <c r="A42" s="24"/>
      <c r="B42" s="24"/>
      <c r="C42" s="24"/>
      <c r="D42" s="24"/>
      <c r="E42" s="24"/>
      <c r="F42" s="24"/>
      <c r="G42" s="24"/>
    </row>
    <row r="43" spans="1:7">
      <c r="A43" s="24"/>
      <c r="B43" s="24"/>
      <c r="C43" s="24"/>
      <c r="D43" s="24"/>
      <c r="E43" s="24"/>
      <c r="F43" s="24"/>
      <c r="G43" s="24"/>
    </row>
    <row r="44" spans="1:7">
      <c r="A44" s="24"/>
      <c r="B44" s="24"/>
      <c r="C44" s="24"/>
      <c r="D44" s="24"/>
      <c r="E44" s="24"/>
      <c r="F44" s="24"/>
      <c r="G44" s="24"/>
    </row>
    <row r="45" spans="1:7">
      <c r="A45" s="24"/>
      <c r="B45" s="24"/>
      <c r="C45" s="24"/>
      <c r="D45" s="24"/>
      <c r="E45" s="24"/>
      <c r="F45" s="24"/>
      <c r="G45" s="24"/>
    </row>
    <row r="46" spans="1:7">
      <c r="A46" s="24"/>
      <c r="B46" s="24"/>
      <c r="C46" s="24"/>
      <c r="D46" s="24"/>
      <c r="E46" s="24"/>
      <c r="F46" s="24"/>
      <c r="G46" s="24"/>
    </row>
    <row r="47" spans="1:7">
      <c r="A47" s="24"/>
      <c r="B47" s="24"/>
      <c r="C47" s="24"/>
      <c r="D47" s="24"/>
      <c r="E47" s="24"/>
      <c r="F47" s="24"/>
      <c r="G47" s="24"/>
    </row>
    <row r="48" spans="1:7">
      <c r="A48" s="24"/>
      <c r="B48" s="24"/>
      <c r="C48" s="24"/>
      <c r="D48" s="24"/>
      <c r="E48" s="24"/>
      <c r="F48" s="24"/>
      <c r="G48" s="24"/>
    </row>
    <row r="49" spans="1:7">
      <c r="A49" s="24"/>
      <c r="B49" s="24"/>
      <c r="C49" s="24"/>
      <c r="D49" s="24"/>
      <c r="E49" s="24"/>
      <c r="F49" s="24"/>
      <c r="G49" s="24"/>
    </row>
    <row r="50" spans="1:7">
      <c r="A50" s="24"/>
      <c r="B50" s="24"/>
      <c r="C50" s="24"/>
      <c r="D50" s="24"/>
      <c r="E50" s="24"/>
      <c r="F50" s="24"/>
      <c r="G50" s="24"/>
    </row>
    <row r="51" spans="1:7">
      <c r="A51" s="24"/>
      <c r="B51" s="24"/>
      <c r="C51" s="24"/>
      <c r="D51" s="24"/>
      <c r="E51" s="24"/>
      <c r="F51" s="24"/>
      <c r="G51" s="24"/>
    </row>
    <row r="52" spans="1:7">
      <c r="A52" s="24"/>
      <c r="B52" s="24"/>
      <c r="C52" s="24"/>
      <c r="D52" s="24"/>
      <c r="E52" s="24"/>
      <c r="F52" s="24"/>
      <c r="G52" s="24"/>
    </row>
    <row r="53" spans="1:7">
      <c r="A53" s="24"/>
      <c r="B53" s="24"/>
      <c r="C53" s="24"/>
      <c r="D53" s="24"/>
      <c r="E53" s="24"/>
      <c r="F53" s="24"/>
      <c r="G53" s="24"/>
    </row>
    <row r="54" spans="1:7">
      <c r="A54" s="24"/>
      <c r="B54" s="24"/>
      <c r="C54" s="24"/>
      <c r="D54" s="24"/>
      <c r="E54" s="24"/>
      <c r="F54" s="24"/>
      <c r="G54" s="24"/>
    </row>
    <row r="55" spans="1:7">
      <c r="A55" s="24"/>
      <c r="B55" s="24"/>
      <c r="C55" s="24"/>
      <c r="D55" s="24"/>
      <c r="E55" s="24"/>
      <c r="F55" s="24"/>
      <c r="G55" s="24"/>
    </row>
    <row r="56" spans="1:7">
      <c r="A56" s="2061"/>
      <c r="B56" s="2061"/>
      <c r="C56" s="2061"/>
      <c r="D56" s="2061"/>
      <c r="E56" s="2061"/>
      <c r="F56" s="2061"/>
      <c r="G56" s="2061"/>
    </row>
    <row r="57" spans="1:7">
      <c r="A57" s="2061"/>
      <c r="B57" s="2061"/>
      <c r="C57" s="2061"/>
      <c r="D57" s="2061"/>
      <c r="E57" s="2061"/>
      <c r="F57" s="2061"/>
      <c r="G57" s="2061"/>
    </row>
    <row r="58" spans="1:7">
      <c r="A58" s="2061"/>
      <c r="B58" s="2061"/>
      <c r="C58" s="2061"/>
      <c r="D58" s="2061"/>
      <c r="E58" s="2061"/>
      <c r="F58" s="2061"/>
      <c r="G58" s="2061"/>
    </row>
    <row r="59" spans="1:7">
      <c r="A59" s="2061"/>
      <c r="B59" s="2061"/>
      <c r="C59" s="2061"/>
      <c r="D59" s="2061"/>
      <c r="E59" s="2061"/>
      <c r="F59" s="2061"/>
      <c r="G59" s="2061"/>
    </row>
    <row r="60" spans="1:7">
      <c r="A60" s="2061"/>
      <c r="B60" s="2061"/>
      <c r="C60" s="2061"/>
      <c r="D60" s="2061"/>
      <c r="E60" s="2061"/>
      <c r="F60" s="2061"/>
      <c r="G60" s="2061"/>
    </row>
    <row r="61" spans="1:7">
      <c r="A61" s="2061"/>
      <c r="B61" s="2061"/>
      <c r="C61" s="2061"/>
      <c r="D61" s="2061"/>
      <c r="E61" s="2061"/>
      <c r="F61" s="2061"/>
      <c r="G61" s="2061"/>
    </row>
    <row r="62" spans="1:7">
      <c r="A62" s="2061"/>
      <c r="B62" s="2061"/>
      <c r="C62" s="2061"/>
      <c r="D62" s="2061"/>
      <c r="E62" s="2061"/>
      <c r="F62" s="2061"/>
      <c r="G62" s="2061"/>
    </row>
    <row r="63" spans="1:7">
      <c r="A63" s="2061"/>
      <c r="B63" s="2061"/>
      <c r="C63" s="2061"/>
      <c r="D63" s="2061"/>
      <c r="E63" s="2061"/>
      <c r="F63" s="2061"/>
      <c r="G63" s="2061"/>
    </row>
    <row r="64" spans="1:7">
      <c r="A64" s="2061"/>
      <c r="B64" s="2061"/>
      <c r="C64" s="2061"/>
      <c r="D64" s="2061"/>
      <c r="E64" s="2061"/>
      <c r="F64" s="2061"/>
      <c r="G64" s="2061"/>
    </row>
    <row r="65" spans="1:7">
      <c r="A65" s="2061"/>
      <c r="B65" s="2061"/>
      <c r="C65" s="2061"/>
      <c r="D65" s="2061"/>
      <c r="E65" s="2061"/>
      <c r="F65" s="2061"/>
      <c r="G65" s="2061"/>
    </row>
    <row r="66" spans="1:7">
      <c r="A66" s="2061"/>
      <c r="B66" s="2061"/>
      <c r="C66" s="2061"/>
      <c r="D66" s="2061"/>
      <c r="E66" s="2061"/>
      <c r="F66" s="2061"/>
      <c r="G66" s="2061"/>
    </row>
    <row r="67" spans="1:7">
      <c r="A67" s="2061"/>
      <c r="B67" s="2061"/>
      <c r="C67" s="2061"/>
      <c r="D67" s="2061"/>
      <c r="E67" s="2061"/>
      <c r="F67" s="2061"/>
      <c r="G67" s="2061"/>
    </row>
    <row r="68" spans="1:7">
      <c r="A68" s="2061"/>
      <c r="B68" s="2061"/>
      <c r="C68" s="2061"/>
      <c r="D68" s="2061"/>
      <c r="E68" s="2061"/>
      <c r="F68" s="2061"/>
      <c r="G68" s="2061"/>
    </row>
    <row r="69" spans="1:7">
      <c r="A69" s="2061"/>
      <c r="B69" s="2061"/>
      <c r="C69" s="2061"/>
      <c r="D69" s="2061"/>
      <c r="E69" s="2061"/>
      <c r="F69" s="2061"/>
      <c r="G69" s="2061"/>
    </row>
    <row r="70" spans="1:7">
      <c r="A70" s="2061"/>
      <c r="B70" s="2061"/>
      <c r="C70" s="2061"/>
      <c r="D70" s="2061"/>
      <c r="E70" s="2061"/>
      <c r="F70" s="2061"/>
      <c r="G70" s="2061"/>
    </row>
  </sheetData>
  <mergeCells count="5">
    <mergeCell ref="A3:E3"/>
    <mergeCell ref="A13:B13"/>
    <mergeCell ref="A14:B14"/>
    <mergeCell ref="A1:D1"/>
    <mergeCell ref="A2:D2"/>
  </mergeCells>
  <phoneticPr fontId="25"/>
  <pageMargins left="0.70866141732283472" right="0.70866141732283472" top="0.74803149606299213" bottom="0.74803149606299213" header="0.31496062992125984" footer="0.31496062992125984"/>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pageSetUpPr fitToPage="1"/>
  </sheetPr>
  <dimension ref="A1:D18"/>
  <sheetViews>
    <sheetView zoomScaleNormal="100" zoomScaleSheetLayoutView="100" workbookViewId="0">
      <selection activeCell="B23" sqref="B23"/>
    </sheetView>
  </sheetViews>
  <sheetFormatPr defaultColWidth="9" defaultRowHeight="13.5"/>
  <cols>
    <col min="1" max="1" width="22.625" style="79" customWidth="1"/>
    <col min="2" max="2" width="25.625" style="78" customWidth="1"/>
    <col min="3" max="3" width="20.625" style="78" customWidth="1"/>
    <col min="4" max="4" width="58.125" style="78" customWidth="1"/>
    <col min="5" max="16384" width="9" style="78"/>
  </cols>
  <sheetData>
    <row r="1" spans="1:4" s="1482" customFormat="1" ht="20.100000000000001" customHeight="1">
      <c r="A1" s="4569" t="str">
        <f>
HYPERLINK("#目次!A1","【目次に戻る】")</f>
        <v>
【目次に戻る】</v>
      </c>
      <c r="B1" s="4569"/>
      <c r="C1" s="4569"/>
    </row>
    <row r="2" spans="1:4" s="1482" customFormat="1" ht="20.100000000000001" customHeight="1">
      <c r="A2" s="4569" t="str">
        <f>
HYPERLINK("#業務所管課別目次!A1","【業務所管課別目次に戻る】")</f>
        <v>
【業務所管課別目次に戻る】</v>
      </c>
      <c r="B2" s="4569"/>
      <c r="C2" s="4569"/>
    </row>
    <row r="3" spans="1:4" ht="26.1" customHeight="1">
      <c r="A3" s="4574" t="s">
        <v>
7504</v>
      </c>
      <c r="B3" s="4574"/>
      <c r="C3" s="4574"/>
      <c r="D3" s="4574"/>
    </row>
    <row r="4" spans="1:4" s="82" customFormat="1" ht="15" customHeight="1">
      <c r="A4" s="104"/>
      <c r="B4" s="104"/>
      <c r="C4" s="104"/>
    </row>
    <row r="5" spans="1:4" s="82" customFormat="1" ht="15" customHeight="1" thickBot="1">
      <c r="A5" s="2956" t="s">
        <v>
9294</v>
      </c>
      <c r="B5" s="2960"/>
      <c r="C5" s="2971" t="s">
        <v>
4815</v>
      </c>
    </row>
    <row r="6" spans="1:4" s="85" customFormat="1" ht="18" customHeight="1" thickTop="1">
      <c r="A6" s="2951" t="s">
        <v>
10295</v>
      </c>
      <c r="B6" s="2952" t="s">
        <v>
4193</v>
      </c>
      <c r="C6" s="2949" t="s">
        <v>
5494</v>
      </c>
    </row>
    <row r="7" spans="1:4" s="85" customFormat="1" ht="18" customHeight="1">
      <c r="A7" s="2556" t="s">
        <v>
5495</v>
      </c>
      <c r="B7" s="2553" t="s">
        <v>
5496</v>
      </c>
      <c r="C7" s="2019">
        <v>
34.28</v>
      </c>
    </row>
    <row r="8" spans="1:4" s="85" customFormat="1" ht="18" customHeight="1">
      <c r="A8" s="2556" t="s">
        <v>
5497</v>
      </c>
      <c r="B8" s="2553" t="s">
        <v>
5498</v>
      </c>
      <c r="C8" s="2019">
        <v>
41.59</v>
      </c>
    </row>
    <row r="9" spans="1:4" s="85" customFormat="1" ht="18" customHeight="1">
      <c r="A9" s="2556" t="s">
        <v>
5499</v>
      </c>
      <c r="B9" s="2553" t="s">
        <v>
5500</v>
      </c>
      <c r="C9" s="2019">
        <v>
16.920000000000002</v>
      </c>
    </row>
    <row r="10" spans="1:4" s="85" customFormat="1" ht="18" customHeight="1">
      <c r="A10" s="2556" t="s">
        <v>
5501</v>
      </c>
      <c r="B10" s="2553" t="s">
        <v>
5502</v>
      </c>
      <c r="C10" s="2019">
        <v>
43.77</v>
      </c>
    </row>
    <row r="11" spans="1:4" s="85" customFormat="1" ht="18" customHeight="1">
      <c r="A11" s="2556" t="s">
        <v>
836</v>
      </c>
      <c r="B11" s="2553" t="s">
        <v>
5503</v>
      </c>
      <c r="C11" s="2019">
        <v>
12</v>
      </c>
    </row>
    <row r="12" spans="1:4" s="85" customFormat="1" ht="18" customHeight="1">
      <c r="A12" s="2556" t="s">
        <v>
841</v>
      </c>
      <c r="B12" s="2553" t="s">
        <v>
5504</v>
      </c>
      <c r="C12" s="2019">
        <v>
41.08</v>
      </c>
    </row>
    <row r="13" spans="1:4" s="85" customFormat="1" ht="18" customHeight="1">
      <c r="A13" s="2556" t="s">
        <v>
5505</v>
      </c>
      <c r="B13" s="2553" t="s">
        <v>
5506</v>
      </c>
      <c r="C13" s="2019">
        <v>
31.21</v>
      </c>
    </row>
    <row r="14" spans="1:4" s="85" customFormat="1" ht="18" customHeight="1">
      <c r="A14" s="2556" t="s">
        <v>
414</v>
      </c>
      <c r="B14" s="2553" t="s">
        <v>
5507</v>
      </c>
      <c r="C14" s="2019">
        <v>
26.35</v>
      </c>
    </row>
    <row r="15" spans="1:4" s="85" customFormat="1" ht="18" customHeight="1">
      <c r="A15" s="2556" t="s">
        <v>
5508</v>
      </c>
      <c r="B15" s="2553" t="s">
        <v>
5509</v>
      </c>
      <c r="C15" s="2019">
        <v>
31.52</v>
      </c>
    </row>
    <row r="16" spans="1:4" s="85" customFormat="1" ht="18" customHeight="1">
      <c r="A16" s="2557" t="s">
        <v>
5510</v>
      </c>
      <c r="B16" s="2554" t="s">
        <v>
5511</v>
      </c>
      <c r="C16" s="2126">
        <v>
26.4</v>
      </c>
    </row>
    <row r="17" spans="1:3" s="105" customFormat="1" ht="15" customHeight="1">
      <c r="A17" s="2963" t="s">
        <v>
5512</v>
      </c>
      <c r="B17" s="106"/>
      <c r="C17" s="106"/>
    </row>
    <row r="18" spans="1:3" s="105" customFormat="1" ht="15" customHeight="1">
      <c r="A18" s="2963" t="s">
        <v>
5286</v>
      </c>
      <c r="B18" s="106"/>
      <c r="C18"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pageSetUpPr fitToPage="1"/>
  </sheetPr>
  <dimension ref="A1:E13"/>
  <sheetViews>
    <sheetView zoomScaleNormal="100" zoomScaleSheetLayoutView="100" workbookViewId="0">
      <selection activeCell="B23" sqref="B23"/>
    </sheetView>
  </sheetViews>
  <sheetFormatPr defaultColWidth="9" defaultRowHeight="13.5"/>
  <cols>
    <col min="1" max="1" width="22.625" style="79" customWidth="1"/>
    <col min="2" max="4" width="30.625" style="78" customWidth="1"/>
    <col min="5" max="16384" width="9" style="78"/>
  </cols>
  <sheetData>
    <row r="1" spans="1:5" s="1482" customFormat="1" ht="20.100000000000001" customHeight="1">
      <c r="A1" s="4569" t="str">
        <f>
HYPERLINK("#目次!A1","【目次に戻る】")</f>
        <v>
【目次に戻る】</v>
      </c>
      <c r="B1" s="4569"/>
      <c r="C1" s="4569"/>
      <c r="D1" s="4569"/>
    </row>
    <row r="2" spans="1:5" s="1482" customFormat="1" ht="20.100000000000001" customHeight="1">
      <c r="A2" s="4569" t="str">
        <f>
HYPERLINK("#業務所管課別目次!A1","【業務所管課別目次に戻る】")</f>
        <v>
【業務所管課別目次に戻る】</v>
      </c>
      <c r="B2" s="4569"/>
      <c r="C2" s="4569"/>
      <c r="D2" s="4569"/>
    </row>
    <row r="3" spans="1:5" ht="26.1" customHeight="1">
      <c r="A3" s="4574" t="s">
        <v>
7503</v>
      </c>
      <c r="B3" s="4574"/>
      <c r="C3" s="4574"/>
      <c r="D3" s="4574"/>
    </row>
    <row r="4" spans="1:5" s="82" customFormat="1" ht="15" customHeight="1">
      <c r="A4" s="104"/>
      <c r="B4" s="104"/>
      <c r="C4" s="104"/>
      <c r="D4" s="104"/>
    </row>
    <row r="5" spans="1:5" s="82" customFormat="1" ht="15" customHeight="1" thickBot="1">
      <c r="A5" s="3165" t="s">
        <v>
9285</v>
      </c>
      <c r="B5" s="49"/>
      <c r="D5" s="42" t="s">
        <v>
4131</v>
      </c>
    </row>
    <row r="6" spans="1:5" s="85" customFormat="1" ht="18" customHeight="1" thickTop="1">
      <c r="A6" s="3166" t="s">
        <v>
10263</v>
      </c>
      <c r="B6" s="3171" t="s">
        <v>
188</v>
      </c>
      <c r="C6" s="3162" t="s">
        <v>
6485</v>
      </c>
      <c r="D6" s="3161" t="s">
        <v>
6486</v>
      </c>
    </row>
    <row r="7" spans="1:5" s="85" customFormat="1" ht="18" customHeight="1">
      <c r="A7" s="94" t="s">
        <v>
4103</v>
      </c>
      <c r="B7" s="97">
        <v>
1200</v>
      </c>
      <c r="C7" s="2436">
        <v>
3.9</v>
      </c>
      <c r="D7" s="2436">
        <v>
100</v>
      </c>
      <c r="E7" s="4341"/>
    </row>
    <row r="8" spans="1:5" s="85" customFormat="1" ht="18" customHeight="1">
      <c r="A8" s="94">
        <v>
30</v>
      </c>
      <c r="B8" s="97">
        <v>
1037</v>
      </c>
      <c r="C8" s="2436">
        <v>
3.3</v>
      </c>
      <c r="D8" s="2436">
        <v>
86.4</v>
      </c>
      <c r="E8" s="4341"/>
    </row>
    <row r="9" spans="1:5" s="85" customFormat="1" ht="18" customHeight="1">
      <c r="A9" s="94" t="s">
        <v>
465</v>
      </c>
      <c r="B9" s="97">
        <v>
1058</v>
      </c>
      <c r="C9" s="2436">
        <v>
3.2</v>
      </c>
      <c r="D9" s="2436">
        <v>
88.2</v>
      </c>
      <c r="E9" s="4341"/>
    </row>
    <row r="10" spans="1:5" s="85" customFormat="1" ht="18" customHeight="1">
      <c r="A10" s="94">
        <v>
2</v>
      </c>
      <c r="B10" s="97">
        <v>
938</v>
      </c>
      <c r="C10" s="2436">
        <v>
2.8</v>
      </c>
      <c r="D10" s="2436">
        <v>
78.2</v>
      </c>
      <c r="E10" s="4341"/>
    </row>
    <row r="11" spans="1:5" s="91" customFormat="1" ht="18" customHeight="1">
      <c r="A11" s="2482">
        <v>
3</v>
      </c>
      <c r="B11" s="274">
        <v>
906</v>
      </c>
      <c r="C11" s="2538">
        <v>
2.9</v>
      </c>
      <c r="D11" s="2538">
        <v>
75.5</v>
      </c>
      <c r="E11" s="4341"/>
    </row>
    <row r="12" spans="1:5" s="105" customFormat="1" ht="15" customHeight="1">
      <c r="A12" s="2439" t="s">
        <v>
10368</v>
      </c>
      <c r="B12" s="106"/>
      <c r="C12" s="3278"/>
      <c r="D12" s="3278"/>
    </row>
    <row r="13" spans="1:5" s="105" customFormat="1" ht="15" customHeight="1">
      <c r="A13" s="3172" t="s">
        <v>
6478</v>
      </c>
      <c r="B13" s="106"/>
      <c r="C13" s="106"/>
      <c r="D13" s="106"/>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pageSetUpPr fitToPage="1"/>
  </sheetPr>
  <dimension ref="A1:Z15"/>
  <sheetViews>
    <sheetView zoomScaleNormal="100" zoomScaleSheetLayoutView="100" workbookViewId="0">
      <selection activeCell="B23" sqref="B23"/>
    </sheetView>
  </sheetViews>
  <sheetFormatPr defaultColWidth="9" defaultRowHeight="14.25"/>
  <cols>
    <col min="1" max="1" width="12.625" style="1334" customWidth="1"/>
    <col min="2" max="8" width="16.625" style="1334" customWidth="1"/>
    <col min="9" max="16384" width="9" style="133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363" customFormat="1" ht="25.5">
      <c r="A3" s="4705" t="s">
        <v>
7502</v>
      </c>
      <c r="B3" s="4705"/>
      <c r="C3" s="4705"/>
      <c r="D3" s="4705"/>
      <c r="E3" s="4705"/>
      <c r="F3" s="4705"/>
      <c r="G3" s="4705"/>
      <c r="H3" s="4705"/>
    </row>
    <row r="4" spans="1:26" s="1246" customFormat="1" ht="15" customHeight="1"/>
    <row r="5" spans="1:26" s="1246" customFormat="1" ht="15" customHeight="1" thickBot="1">
      <c r="A5" s="1246" t="s">
        <v>
9306</v>
      </c>
      <c r="H5" s="3621" t="s">
        <v>
9034</v>
      </c>
    </row>
    <row r="6" spans="1:26" ht="18" customHeight="1" thickTop="1">
      <c r="A6" s="5895" t="s">
        <v>
287</v>
      </c>
      <c r="B6" s="5897" t="s">
        <v>
1388</v>
      </c>
      <c r="C6" s="5895" t="s">
        <v>
3984</v>
      </c>
      <c r="D6" s="5899"/>
      <c r="E6" s="5900" t="s">
        <v>
3983</v>
      </c>
      <c r="F6" s="5899" t="s">
        <v>
3982</v>
      </c>
      <c r="G6" s="5903" t="s">
        <v>
10253</v>
      </c>
      <c r="H6" s="5893" t="s">
        <v>
3981</v>
      </c>
    </row>
    <row r="7" spans="1:26" ht="18" customHeight="1">
      <c r="A7" s="5896"/>
      <c r="B7" s="5898"/>
      <c r="C7" s="2362" t="s">
        <v>
3980</v>
      </c>
      <c r="D7" s="2361" t="s">
        <v>
3979</v>
      </c>
      <c r="E7" s="5901"/>
      <c r="F7" s="5902"/>
      <c r="G7" s="5902"/>
      <c r="H7" s="5894"/>
    </row>
    <row r="8" spans="1:26" s="2268" customFormat="1" ht="18" customHeight="1">
      <c r="A8" s="2360" t="s">
        <v>
5204</v>
      </c>
      <c r="B8" s="2941">
        <v>
1982559.56</v>
      </c>
      <c r="C8" s="2942">
        <v>
928253.05</v>
      </c>
      <c r="D8" s="2942">
        <v>
878483.87</v>
      </c>
      <c r="E8" s="2942">
        <v>
156895.35</v>
      </c>
      <c r="F8" s="2942">
        <v>
18927.29</v>
      </c>
      <c r="G8" s="2942">
        <v>
4.42</v>
      </c>
      <c r="H8" s="2942">
        <v>
5.7</v>
      </c>
    </row>
    <row r="9" spans="1:26" s="2268" customFormat="1" ht="18" customHeight="1">
      <c r="A9" s="2360">
        <v>
30</v>
      </c>
      <c r="B9" s="2941">
        <v>
1996233.07</v>
      </c>
      <c r="C9" s="2942">
        <v>
928253.05</v>
      </c>
      <c r="D9" s="2942">
        <v>
895932.03</v>
      </c>
      <c r="E9" s="2942">
        <v>
153120.70000000001</v>
      </c>
      <c r="F9" s="2942">
        <v>
18927.29</v>
      </c>
      <c r="G9" s="2942">
        <v>
4.42</v>
      </c>
      <c r="H9" s="2942">
        <v>
5.74</v>
      </c>
    </row>
    <row r="10" spans="1:26" ht="18" customHeight="1">
      <c r="A10" s="2360" t="s">
        <v>
473</v>
      </c>
      <c r="B10" s="2941">
        <v>
2006819.57</v>
      </c>
      <c r="C10" s="2942">
        <v>
928253.05</v>
      </c>
      <c r="D10" s="2942">
        <v>
908627.81</v>
      </c>
      <c r="E10" s="2942">
        <v>
151011.42000000001</v>
      </c>
      <c r="F10" s="2942">
        <v>
18927.29</v>
      </c>
      <c r="G10" s="2942">
        <v>
4.42</v>
      </c>
      <c r="H10" s="2942">
        <v>
5.77</v>
      </c>
    </row>
    <row r="11" spans="1:26" ht="18" customHeight="1">
      <c r="A11" s="2321">
        <v>
2</v>
      </c>
      <c r="B11" s="2941">
        <v>
2014057.1500000001</v>
      </c>
      <c r="C11" s="2942">
        <v>
928253.05</v>
      </c>
      <c r="D11" s="2942">
        <v>
915886.34</v>
      </c>
      <c r="E11" s="2942">
        <v>
150990.47</v>
      </c>
      <c r="F11" s="2942">
        <v>
18927.29</v>
      </c>
      <c r="G11" s="2942">
        <v>
4.42</v>
      </c>
      <c r="H11" s="2942">
        <v>
5.79</v>
      </c>
    </row>
    <row r="12" spans="1:26" s="2294" customFormat="1" ht="18" customHeight="1">
      <c r="A12" s="2359">
        <v>
3</v>
      </c>
      <c r="B12" s="2943">
        <f>
SUM(C12:F12)</f>
        <v>
2015475.26</v>
      </c>
      <c r="C12" s="2944">
        <v>
928870.86</v>
      </c>
      <c r="D12" s="2944">
        <v>
917714.12</v>
      </c>
      <c r="E12" s="2944">
        <v>
149962.99</v>
      </c>
      <c r="F12" s="2944">
        <v>
18927.29</v>
      </c>
      <c r="G12" s="2944">
        <v>
4.4400000000000004</v>
      </c>
      <c r="H12" s="2944">
        <v>
5.79</v>
      </c>
    </row>
    <row r="13" spans="1:26" s="1246" customFormat="1" ht="15" customHeight="1">
      <c r="A13" s="3268" t="s">
        <v>
7451</v>
      </c>
      <c r="B13" s="3268"/>
      <c r="C13" s="3268"/>
      <c r="D13" s="3268"/>
    </row>
    <row r="14" spans="1:26" s="1246" customFormat="1" ht="15" customHeight="1">
      <c r="A14" s="354" t="s">
        <v>
7452</v>
      </c>
      <c r="B14" s="354"/>
      <c r="C14" s="354"/>
      <c r="D14" s="354"/>
    </row>
    <row r="15" spans="1:26" s="1246" customFormat="1" ht="15" customHeight="1">
      <c r="A15" s="354" t="s">
        <v>
3978</v>
      </c>
      <c r="B15" s="354"/>
      <c r="C15" s="354"/>
      <c r="D15" s="354"/>
    </row>
  </sheetData>
  <mergeCells count="10">
    <mergeCell ref="H6:H7"/>
    <mergeCell ref="A1:D1"/>
    <mergeCell ref="A2:D2"/>
    <mergeCell ref="A3:H3"/>
    <mergeCell ref="A6:A7"/>
    <mergeCell ref="B6:B7"/>
    <mergeCell ref="C6:D6"/>
    <mergeCell ref="E6:E7"/>
    <mergeCell ref="F6:F7"/>
    <mergeCell ref="G6:G7"/>
  </mergeCells>
  <phoneticPr fontId="25"/>
  <pageMargins left="0.70866141732283472" right="0.70866141732283472" top="0.74803149606299213" bottom="0.74803149606299213" header="0.31496062992125984" footer="0.31496062992125984"/>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pageSetUpPr fitToPage="1"/>
  </sheetPr>
  <dimension ref="A1:G9"/>
  <sheetViews>
    <sheetView zoomScaleNormal="100" zoomScaleSheetLayoutView="100" workbookViewId="0">
      <selection activeCell="B23" sqref="B23"/>
    </sheetView>
  </sheetViews>
  <sheetFormatPr defaultColWidth="9" defaultRowHeight="13.5"/>
  <cols>
    <col min="1" max="1" width="22.625" style="79" customWidth="1"/>
    <col min="2" max="7" width="16.625" style="78" customWidth="1"/>
    <col min="8" max="16384" width="9" style="78"/>
  </cols>
  <sheetData>
    <row r="1" spans="1:7" s="1482" customFormat="1" ht="20.100000000000001" customHeight="1">
      <c r="A1" s="4569" t="str">
        <f>
HYPERLINK("#目次!A1","【目次に戻る】")</f>
        <v>
【目次に戻る】</v>
      </c>
      <c r="B1" s="4569"/>
      <c r="C1" s="4569"/>
      <c r="D1" s="4569"/>
      <c r="E1" s="4569"/>
      <c r="F1" s="4569"/>
      <c r="G1" s="2662"/>
    </row>
    <row r="2" spans="1:7" s="1482" customFormat="1" ht="20.100000000000001" customHeight="1">
      <c r="A2" s="4569" t="str">
        <f>
HYPERLINK("#業務所管課別目次!A1","【業務所管課別目次に戻る】")</f>
        <v>
【業務所管課別目次に戻る】</v>
      </c>
      <c r="B2" s="4569"/>
      <c r="C2" s="4569"/>
      <c r="D2" s="4569"/>
      <c r="E2" s="4569"/>
      <c r="F2" s="4569"/>
      <c r="G2" s="2662"/>
    </row>
    <row r="3" spans="1:7" ht="26.1" customHeight="1">
      <c r="A3" s="4574" t="s">
        <v>
9176</v>
      </c>
      <c r="B3" s="4574"/>
      <c r="C3" s="4574"/>
      <c r="D3" s="4574"/>
      <c r="E3" s="4574"/>
      <c r="F3" s="4574"/>
      <c r="G3" s="4574"/>
    </row>
    <row r="4" spans="1:7" s="82" customFormat="1" ht="15" customHeight="1">
      <c r="A4" s="104"/>
      <c r="B4" s="104"/>
      <c r="C4" s="104"/>
      <c r="D4" s="104"/>
      <c r="E4" s="104"/>
      <c r="F4" s="104"/>
      <c r="G4" s="104"/>
    </row>
    <row r="5" spans="1:7" s="82" customFormat="1" ht="15" customHeight="1" thickBot="1">
      <c r="A5" s="2667" t="s">
        <v>
9307</v>
      </c>
      <c r="B5" s="49"/>
      <c r="D5" s="49"/>
      <c r="E5" s="49"/>
      <c r="F5" s="49"/>
      <c r="G5" s="42" t="s">
        <v>
5209</v>
      </c>
    </row>
    <row r="6" spans="1:7" s="85" customFormat="1" ht="18" customHeight="1" thickTop="1">
      <c r="A6" s="4605" t="s">
        <v>
4026</v>
      </c>
      <c r="B6" s="4579" t="s">
        <v>
5210</v>
      </c>
      <c r="C6" s="4579" t="s">
        <v>
5211</v>
      </c>
      <c r="D6" s="4579" t="s">
        <v>
5212</v>
      </c>
      <c r="E6" s="4579"/>
      <c r="F6" s="4579"/>
      <c r="G6" s="4603"/>
    </row>
    <row r="7" spans="1:7" s="85" customFormat="1" ht="18" customHeight="1">
      <c r="A7" s="5227"/>
      <c r="B7" s="4580"/>
      <c r="C7" s="4580"/>
      <c r="D7" s="2661" t="s">
        <v>
1388</v>
      </c>
      <c r="E7" s="2661" t="s">
        <v>
5213</v>
      </c>
      <c r="F7" s="2661" t="s">
        <v>
5214</v>
      </c>
      <c r="G7" s="2664" t="s">
        <v>
194</v>
      </c>
    </row>
    <row r="8" spans="1:7" s="91" customFormat="1" ht="18" customHeight="1">
      <c r="A8" s="2852" t="s">
        <v>
5215</v>
      </c>
      <c r="B8" s="2483">
        <v>
31170</v>
      </c>
      <c r="C8" s="2484">
        <v>
3600</v>
      </c>
      <c r="D8" s="2484">
        <v>
116574</v>
      </c>
      <c r="E8" s="2484">
        <v>
8809</v>
      </c>
      <c r="F8" s="2484">
        <v>
22193</v>
      </c>
      <c r="G8" s="2484">
        <v>
85572</v>
      </c>
    </row>
    <row r="9" spans="1:7" s="105" customFormat="1" ht="15" customHeight="1">
      <c r="A9" s="2439" t="s">
        <v>
10191</v>
      </c>
      <c r="B9" s="106"/>
      <c r="C9" s="106"/>
      <c r="D9" s="106"/>
      <c r="E9" s="106"/>
      <c r="F9" s="106"/>
      <c r="G9" s="106"/>
    </row>
  </sheetData>
  <mergeCells count="7">
    <mergeCell ref="A1:F1"/>
    <mergeCell ref="A2:F2"/>
    <mergeCell ref="A3:G3"/>
    <mergeCell ref="A6:A7"/>
    <mergeCell ref="B6:B7"/>
    <mergeCell ref="C6:C7"/>
    <mergeCell ref="D6:G6"/>
  </mergeCells>
  <phoneticPr fontId="25"/>
  <pageMargins left="0.70866141732283472" right="0.70866141732283472" top="0.74803149606299213" bottom="0.74803149606299213" header="0.31496062992125984" footer="0.31496062992125984"/>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pageSetUpPr fitToPage="1"/>
  </sheetPr>
  <dimension ref="A1:E9"/>
  <sheetViews>
    <sheetView zoomScaleNormal="100" zoomScaleSheetLayoutView="100" workbookViewId="0">
      <selection activeCell="B23" sqref="B23"/>
    </sheetView>
  </sheetViews>
  <sheetFormatPr defaultColWidth="9" defaultRowHeight="13.5"/>
  <cols>
    <col min="1" max="1" width="30.625" style="79" customWidth="1"/>
    <col min="2" max="2" width="22.625" style="78" customWidth="1"/>
    <col min="3" max="3" width="23.25" style="78" customWidth="1"/>
    <col min="4" max="4" width="20.875" style="78" customWidth="1"/>
    <col min="5" max="5" width="30.75" style="78" customWidth="1"/>
    <col min="6" max="16384" width="9" style="78"/>
  </cols>
  <sheetData>
    <row r="1" spans="1:5" s="1482" customFormat="1" ht="20.100000000000001" customHeight="1">
      <c r="A1" s="4569" t="str">
        <f>
HYPERLINK("#目次!A1","【目次に戻る】")</f>
        <v>
【目次に戻る】</v>
      </c>
      <c r="B1" s="4569"/>
      <c r="C1" s="4569"/>
      <c r="D1" s="4569"/>
      <c r="E1" s="2945"/>
    </row>
    <row r="2" spans="1:5" s="1482" customFormat="1" ht="20.100000000000001" customHeight="1">
      <c r="A2" s="4569" t="str">
        <f>
HYPERLINK("#業務所管課別目次!A1","【業務所管課別目次に戻る】")</f>
        <v>
【業務所管課別目次に戻る】</v>
      </c>
      <c r="B2" s="4569"/>
      <c r="C2" s="4569"/>
      <c r="D2" s="4569"/>
      <c r="E2" s="2945"/>
    </row>
    <row r="3" spans="1:5" ht="26.1" customHeight="1">
      <c r="A3" s="4574" t="s">
        <v>
9417</v>
      </c>
      <c r="B3" s="4574"/>
      <c r="C3" s="4574"/>
      <c r="D3" s="4574"/>
      <c r="E3" s="4574"/>
    </row>
    <row r="4" spans="1:5" s="82" customFormat="1" ht="15" customHeight="1">
      <c r="A4" s="104"/>
      <c r="B4" s="104"/>
      <c r="C4" s="104"/>
      <c r="D4" s="104"/>
      <c r="E4" s="104"/>
    </row>
    <row r="5" spans="1:5" s="82" customFormat="1" ht="15" customHeight="1" thickBot="1">
      <c r="A5" s="2963" t="s">
        <v>
9294</v>
      </c>
      <c r="C5" s="49"/>
      <c r="E5" s="42" t="s">
        <v>
4815</v>
      </c>
    </row>
    <row r="6" spans="1:5" s="85" customFormat="1" ht="18" customHeight="1" thickTop="1">
      <c r="A6" s="2706" t="s">
        <v>
5218</v>
      </c>
      <c r="B6" s="2953" t="s">
        <v>
5612</v>
      </c>
      <c r="C6" s="2953" t="s">
        <v>
5613</v>
      </c>
      <c r="D6" s="2970" t="s">
        <v>
5614</v>
      </c>
      <c r="E6" s="2970" t="s">
        <v>
5615</v>
      </c>
    </row>
    <row r="7" spans="1:5" s="85" customFormat="1" ht="24.95" customHeight="1">
      <c r="A7" s="2992" t="s">
        <v>
5616</v>
      </c>
      <c r="B7" s="2993" t="s">
        <v>
9168</v>
      </c>
      <c r="C7" s="2994" t="s">
        <v>
5617</v>
      </c>
      <c r="D7" s="2995" t="s">
        <v>
5618</v>
      </c>
      <c r="E7" s="2996" t="s">
        <v>
5619</v>
      </c>
    </row>
    <row r="8" spans="1:5" s="85" customFormat="1" ht="24.95" customHeight="1">
      <c r="A8" s="2997" t="s">
        <v>
5620</v>
      </c>
      <c r="B8" s="2998" t="s">
        <v>
9169</v>
      </c>
      <c r="C8" s="2999" t="s">
        <v>
5621</v>
      </c>
      <c r="D8" s="3000" t="s">
        <v>
5622</v>
      </c>
      <c r="E8" s="3001" t="s">
        <v>
5623</v>
      </c>
    </row>
    <row r="9" spans="1:5" s="105" customFormat="1" ht="15" customHeight="1">
      <c r="A9" s="2963" t="s">
        <v>
5624</v>
      </c>
      <c r="B9" s="106"/>
      <c r="C9" s="106"/>
      <c r="D9" s="106"/>
      <c r="E9" s="106"/>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pageSetUpPr fitToPage="1"/>
  </sheetPr>
  <dimension ref="A1:H14"/>
  <sheetViews>
    <sheetView zoomScaleNormal="100" zoomScaleSheetLayoutView="100" workbookViewId="0">
      <selection activeCell="B23" sqref="B23"/>
    </sheetView>
  </sheetViews>
  <sheetFormatPr defaultColWidth="9" defaultRowHeight="13.5"/>
  <cols>
    <col min="1" max="1" width="30.625" style="79" customWidth="1"/>
    <col min="2" max="2" width="19.625" style="78" customWidth="1"/>
    <col min="3" max="3" width="50.625" style="78" customWidth="1"/>
    <col min="4" max="5" width="13.625" style="78" customWidth="1"/>
    <col min="6" max="16384" width="9" style="78"/>
  </cols>
  <sheetData>
    <row r="1" spans="1:8" s="1482" customFormat="1" ht="20.100000000000001" customHeight="1">
      <c r="A1" s="4569" t="str">
        <f>
HYPERLINK("#目次!A1","【目次に戻る】")</f>
        <v>
【目次に戻る】</v>
      </c>
      <c r="B1" s="4569"/>
      <c r="C1" s="4569"/>
      <c r="D1" s="2945"/>
      <c r="E1" s="2945"/>
    </row>
    <row r="2" spans="1:8" s="1482" customFormat="1" ht="20.100000000000001" customHeight="1">
      <c r="A2" s="4569" t="str">
        <f>
HYPERLINK("#業務所管課別目次!A1","【業務所管課別目次に戻る】")</f>
        <v>
【業務所管課別目次に戻る】</v>
      </c>
      <c r="B2" s="4569"/>
      <c r="C2" s="4569"/>
      <c r="D2" s="2945"/>
      <c r="E2" s="2945"/>
    </row>
    <row r="3" spans="1:8" ht="26.1" customHeight="1">
      <c r="A3" s="4574" t="s">
        <v>
9418</v>
      </c>
      <c r="B3" s="4574"/>
      <c r="C3" s="4574"/>
      <c r="D3" s="4574"/>
      <c r="E3" s="4574"/>
    </row>
    <row r="4" spans="1:8" s="82" customFormat="1" ht="15" customHeight="1">
      <c r="A4" s="104"/>
      <c r="B4" s="104"/>
      <c r="C4" s="104"/>
      <c r="D4" s="104"/>
      <c r="E4" s="104"/>
    </row>
    <row r="5" spans="1:8" s="82" customFormat="1" ht="15" customHeight="1" thickBot="1">
      <c r="A5" s="2963"/>
      <c r="C5" s="49"/>
      <c r="D5" s="42"/>
      <c r="E5" s="42" t="s">
        <v>
4815</v>
      </c>
    </row>
    <row r="6" spans="1:8" s="85" customFormat="1" ht="18" customHeight="1" thickTop="1">
      <c r="A6" s="2706" t="s">
        <v>
5218</v>
      </c>
      <c r="B6" s="2953" t="s">
        <v>
5612</v>
      </c>
      <c r="C6" s="2953" t="s">
        <v>
5613</v>
      </c>
      <c r="D6" s="2970" t="s">
        <v>
5614</v>
      </c>
      <c r="E6" s="2970" t="s">
        <v>
5215</v>
      </c>
    </row>
    <row r="7" spans="1:8" s="3002" customFormat="1" ht="18" customHeight="1">
      <c r="A7" s="71"/>
      <c r="B7" s="2849"/>
      <c r="C7" s="2850"/>
      <c r="D7" s="2850" t="s">
        <v>
475</v>
      </c>
      <c r="E7" s="2851" t="s">
        <v>
2101</v>
      </c>
      <c r="F7" s="67"/>
      <c r="G7" s="67"/>
      <c r="H7" s="67"/>
    </row>
    <row r="8" spans="1:8" s="85" customFormat="1" ht="24.95" customHeight="1">
      <c r="A8" s="2596" t="s">
        <v>
5625</v>
      </c>
      <c r="B8" s="3003" t="s">
        <v>
9170</v>
      </c>
      <c r="C8" s="3004" t="s">
        <v>
5626</v>
      </c>
      <c r="D8" s="2694" t="s">
        <v>
5627</v>
      </c>
      <c r="E8" s="2694" t="s">
        <v>
5628</v>
      </c>
    </row>
    <row r="9" spans="1:8" s="85" customFormat="1" ht="24.95" customHeight="1">
      <c r="A9" s="2596" t="s">
        <v>
5629</v>
      </c>
      <c r="B9" s="3774">
        <v>
35706</v>
      </c>
      <c r="C9" s="3004" t="s">
        <v>
5630</v>
      </c>
      <c r="D9" s="2694" t="s">
        <v>
5631</v>
      </c>
      <c r="E9" s="2694" t="s">
        <v>
5632</v>
      </c>
    </row>
    <row r="10" spans="1:8" s="85" customFormat="1" ht="24.95" customHeight="1">
      <c r="A10" s="2596" t="s">
        <v>
5633</v>
      </c>
      <c r="B10" s="3774">
        <v>
36251</v>
      </c>
      <c r="C10" s="3004" t="s">
        <v>
5634</v>
      </c>
      <c r="D10" s="2694" t="s">
        <v>
5635</v>
      </c>
      <c r="E10" s="2694" t="s">
        <v>
5636</v>
      </c>
    </row>
    <row r="11" spans="1:8" s="85" customFormat="1" ht="24.95" customHeight="1">
      <c r="A11" s="2596" t="s">
        <v>
5637</v>
      </c>
      <c r="B11" s="3775">
        <v>
36981</v>
      </c>
      <c r="C11" s="3004" t="s">
        <v>
5638</v>
      </c>
      <c r="D11" s="2694" t="s">
        <v>
5639</v>
      </c>
      <c r="E11" s="2694" t="s">
        <v>
5640</v>
      </c>
    </row>
    <row r="12" spans="1:8" s="85" customFormat="1" ht="24.95" customHeight="1">
      <c r="A12" s="2596" t="s">
        <v>
5641</v>
      </c>
      <c r="B12" s="3775">
        <v>
36616</v>
      </c>
      <c r="C12" s="3004" t="s">
        <v>
5642</v>
      </c>
      <c r="D12" s="2694" t="s">
        <v>
5643</v>
      </c>
      <c r="E12" s="2694" t="s">
        <v>
5644</v>
      </c>
    </row>
    <row r="13" spans="1:8" s="85" customFormat="1" ht="24.95" customHeight="1">
      <c r="A13" s="2997" t="s">
        <v>
5645</v>
      </c>
      <c r="B13" s="3776">
        <v>
39172</v>
      </c>
      <c r="C13" s="2999" t="s">
        <v>
5646</v>
      </c>
      <c r="D13" s="3005" t="s">
        <v>
5647</v>
      </c>
      <c r="E13" s="3005" t="s">
        <v>
5648</v>
      </c>
    </row>
    <row r="14" spans="1:8" s="105" customFormat="1" ht="15" customHeight="1">
      <c r="A14" s="2963" t="s">
        <v>
5624</v>
      </c>
      <c r="B14" s="106"/>
      <c r="C14" s="106"/>
      <c r="D14" s="106"/>
      <c r="E14" s="106"/>
    </row>
  </sheetData>
  <mergeCells count="3">
    <mergeCell ref="A1:C1"/>
    <mergeCell ref="A2:C2"/>
    <mergeCell ref="A3:E3"/>
  </mergeCells>
  <phoneticPr fontId="25"/>
  <pageMargins left="0.70866141732283472" right="0.70866141732283472" top="0.74803149606299213" bottom="0.74803149606299213" header="0.31496062992125984" footer="0.31496062992125984"/>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pageSetUpPr fitToPage="1"/>
  </sheetPr>
  <dimension ref="A1:E52"/>
  <sheetViews>
    <sheetView zoomScaleNormal="100" zoomScaleSheetLayoutView="100" workbookViewId="0">
      <selection activeCell="B23" sqref="B23"/>
    </sheetView>
  </sheetViews>
  <sheetFormatPr defaultColWidth="9" defaultRowHeight="13.5"/>
  <cols>
    <col min="1" max="1" width="38.625" style="79" customWidth="1"/>
    <col min="2" max="2" width="45.625" style="78" customWidth="1"/>
    <col min="3" max="4" width="20.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6.1" customHeight="1">
      <c r="A3" s="4574" t="s">
        <v>
9419</v>
      </c>
      <c r="B3" s="4574"/>
      <c r="C3" s="4574"/>
      <c r="D3" s="4574"/>
    </row>
    <row r="4" spans="1:4" s="82" customFormat="1" ht="15" customHeight="1">
      <c r="A4" s="104"/>
      <c r="B4" s="104"/>
      <c r="C4" s="104"/>
      <c r="D4" s="104"/>
    </row>
    <row r="5" spans="1:4" s="102" customFormat="1" ht="20.100000000000001" customHeight="1">
      <c r="A5" s="4600" t="s">
        <v>
5513</v>
      </c>
      <c r="B5" s="4600"/>
      <c r="C5" s="4600"/>
      <c r="D5" s="4600"/>
    </row>
    <row r="6" spans="1:4" s="82" customFormat="1" ht="15" customHeight="1" thickBot="1">
      <c r="A6" s="2980" t="s">
        <v>
9307</v>
      </c>
      <c r="B6" s="2960"/>
      <c r="D6" s="2971" t="s">
        <v>
4495</v>
      </c>
    </row>
    <row r="7" spans="1:4" s="85" customFormat="1" ht="18" customHeight="1" thickTop="1">
      <c r="A7" s="2972" t="s">
        <v>
10296</v>
      </c>
      <c r="B7" s="2948" t="s">
        <v>
5514</v>
      </c>
      <c r="C7" s="2947" t="s">
        <v>
5215</v>
      </c>
      <c r="D7" s="2946" t="s">
        <v>
5515</v>
      </c>
    </row>
    <row r="8" spans="1:4" s="2433" customFormat="1" ht="18" customHeight="1">
      <c r="A8" s="2701" t="s">
        <v>
5516</v>
      </c>
      <c r="B8" s="2984" t="s">
        <v>
5517</v>
      </c>
      <c r="C8" s="2709">
        <v>
3300</v>
      </c>
      <c r="D8" s="2985" t="s">
        <v>
5518</v>
      </c>
    </row>
    <row r="9" spans="1:4" s="2433" customFormat="1" ht="18" customHeight="1">
      <c r="A9" s="2702" t="s">
        <v>
5519</v>
      </c>
      <c r="B9" s="2986" t="s">
        <v>
5520</v>
      </c>
      <c r="C9" s="2713">
        <v>
650</v>
      </c>
      <c r="D9" s="2987" t="s">
        <v>
5521</v>
      </c>
    </row>
    <row r="10" spans="1:4" s="2433" customFormat="1" ht="18" customHeight="1">
      <c r="A10" s="2702" t="s">
        <v>
5522</v>
      </c>
      <c r="B10" s="2986" t="s">
        <v>
5523</v>
      </c>
      <c r="C10" s="2713">
        <v>
880</v>
      </c>
      <c r="D10" s="2987" t="s">
        <v>
5524</v>
      </c>
    </row>
    <row r="11" spans="1:4" s="2433" customFormat="1" ht="18" customHeight="1">
      <c r="A11" s="2702" t="s">
        <v>
5525</v>
      </c>
      <c r="B11" s="2986" t="s">
        <v>
5526</v>
      </c>
      <c r="C11" s="2713">
        <v>
1240</v>
      </c>
      <c r="D11" s="2987" t="s">
        <v>
5527</v>
      </c>
    </row>
    <row r="12" spans="1:4" s="2433" customFormat="1" ht="18" customHeight="1">
      <c r="A12" s="2704" t="s">
        <v>
5528</v>
      </c>
      <c r="B12" s="2986" t="s">
        <v>
5529</v>
      </c>
      <c r="C12" s="2713">
        <v>
880</v>
      </c>
      <c r="D12" s="2987" t="s">
        <v>
5530</v>
      </c>
    </row>
    <row r="13" spans="1:4" s="2433" customFormat="1" ht="18" customHeight="1">
      <c r="A13" s="2702" t="s">
        <v>
5531</v>
      </c>
      <c r="B13" s="2986" t="s">
        <v>
5532</v>
      </c>
      <c r="C13" s="2713">
        <v>
300</v>
      </c>
      <c r="D13" s="2987" t="s">
        <v>
5530</v>
      </c>
    </row>
    <row r="14" spans="1:4" s="2433" customFormat="1" ht="18" customHeight="1">
      <c r="A14" s="2702" t="s">
        <v>
5533</v>
      </c>
      <c r="B14" s="2986" t="s">
        <v>
5534</v>
      </c>
      <c r="C14" s="2713">
        <v>
260</v>
      </c>
      <c r="D14" s="2987" t="s">
        <v>
5530</v>
      </c>
    </row>
    <row r="15" spans="1:4" s="2433" customFormat="1" ht="18" customHeight="1">
      <c r="A15" s="2702" t="s">
        <v>
5535</v>
      </c>
      <c r="B15" s="2986" t="s">
        <v>
5536</v>
      </c>
      <c r="C15" s="2713">
        <v>
700</v>
      </c>
      <c r="D15" s="2987" t="s">
        <v>
5537</v>
      </c>
    </row>
    <row r="16" spans="1:4" s="2433" customFormat="1" ht="18" customHeight="1">
      <c r="A16" s="2702" t="s">
        <v>
5538</v>
      </c>
      <c r="B16" s="2986" t="s">
        <v>
5539</v>
      </c>
      <c r="C16" s="2713">
        <v>
450</v>
      </c>
      <c r="D16" s="2987" t="s">
        <v>
5540</v>
      </c>
    </row>
    <row r="17" spans="1:4" s="2433" customFormat="1" ht="18" customHeight="1">
      <c r="A17" s="2704" t="s">
        <v>
5541</v>
      </c>
      <c r="B17" s="2986" t="s">
        <v>
5542</v>
      </c>
      <c r="C17" s="2713">
        <v>
440</v>
      </c>
      <c r="D17" s="2987" t="s">
        <v>
5537</v>
      </c>
    </row>
    <row r="18" spans="1:4" s="2433" customFormat="1" ht="18" customHeight="1">
      <c r="A18" s="2702" t="s">
        <v>
5543</v>
      </c>
      <c r="B18" s="2986" t="s">
        <v>
5544</v>
      </c>
      <c r="C18" s="2713">
        <v>
1100</v>
      </c>
      <c r="D18" s="2987" t="s">
        <v>
5545</v>
      </c>
    </row>
    <row r="19" spans="1:4" s="2433" customFormat="1" ht="18" customHeight="1">
      <c r="A19" s="2702" t="s">
        <v>
5546</v>
      </c>
      <c r="B19" s="2986" t="s">
        <v>
5547</v>
      </c>
      <c r="C19" s="2713">
        <v>
1520</v>
      </c>
      <c r="D19" s="2987" t="s">
        <v>
5548</v>
      </c>
    </row>
    <row r="20" spans="1:4" s="2433" customFormat="1" ht="18" customHeight="1">
      <c r="A20" s="2702" t="s">
        <v>
5549</v>
      </c>
      <c r="B20" s="2986" t="s">
        <v>
5550</v>
      </c>
      <c r="C20" s="2713">
        <v>
320</v>
      </c>
      <c r="D20" s="2987" t="s">
        <v>
5551</v>
      </c>
    </row>
    <row r="21" spans="1:4" s="2433" customFormat="1" ht="18" customHeight="1">
      <c r="A21" s="2702" t="s">
        <v>
5552</v>
      </c>
      <c r="B21" s="2986" t="s">
        <v>
5553</v>
      </c>
      <c r="C21" s="2713">
        <v>
480</v>
      </c>
      <c r="D21" s="2987" t="s">
        <v>
5554</v>
      </c>
    </row>
    <row r="22" spans="1:4" s="2433" customFormat="1" ht="18" customHeight="1">
      <c r="A22" s="2704" t="s">
        <v>
5555</v>
      </c>
      <c r="B22" s="2986" t="s">
        <v>
5556</v>
      </c>
      <c r="C22" s="2713">
        <v>
670</v>
      </c>
      <c r="D22" s="2987" t="s">
        <v>
5557</v>
      </c>
    </row>
    <row r="23" spans="1:4" s="2433" customFormat="1" ht="18" customHeight="1">
      <c r="A23" s="2702" t="s">
        <v>
5558</v>
      </c>
      <c r="B23" s="2986" t="s">
        <v>
5559</v>
      </c>
      <c r="C23" s="2713">
        <v>
690</v>
      </c>
      <c r="D23" s="2987" t="s">
        <v>
5557</v>
      </c>
    </row>
    <row r="24" spans="1:4" s="2433" customFormat="1" ht="18" customHeight="1">
      <c r="A24" s="2702" t="s">
        <v>
5560</v>
      </c>
      <c r="B24" s="2986" t="s">
        <v>
5561</v>
      </c>
      <c r="C24" s="2713">
        <v>
510</v>
      </c>
      <c r="D24" s="2987" t="s">
        <v>
5562</v>
      </c>
    </row>
    <row r="25" spans="1:4" s="2433" customFormat="1" ht="18" customHeight="1">
      <c r="A25" s="2702" t="s">
        <v>
10410</v>
      </c>
      <c r="B25" s="2986" t="s">
        <v>
5563</v>
      </c>
      <c r="C25" s="2713">
        <v>
600</v>
      </c>
      <c r="D25" s="2987" t="s">
        <v>
5564</v>
      </c>
    </row>
    <row r="26" spans="1:4" s="2433" customFormat="1" ht="18" customHeight="1">
      <c r="A26" s="2702" t="s">
        <v>
5565</v>
      </c>
      <c r="B26" s="2986" t="s">
        <v>
5566</v>
      </c>
      <c r="C26" s="2713">
        <v>
310</v>
      </c>
      <c r="D26" s="2987" t="s">
        <v>
5567</v>
      </c>
    </row>
    <row r="27" spans="1:4" s="2433" customFormat="1" ht="18" customHeight="1">
      <c r="A27" s="2705" t="s">
        <v>
5568</v>
      </c>
      <c r="B27" s="2988" t="s">
        <v>
5569</v>
      </c>
      <c r="C27" s="2717">
        <v>
399</v>
      </c>
      <c r="D27" s="2989" t="s">
        <v>
5570</v>
      </c>
    </row>
    <row r="28" spans="1:4" s="105" customFormat="1" ht="15" customHeight="1">
      <c r="A28" s="2439" t="s">
        <v>
5571</v>
      </c>
      <c r="B28" s="106"/>
      <c r="C28" s="106"/>
      <c r="D28" s="106"/>
    </row>
    <row r="29" spans="1:4" s="82" customFormat="1" ht="15" customHeight="1">
      <c r="A29" s="104"/>
      <c r="B29" s="104"/>
      <c r="C29" s="104"/>
      <c r="D29" s="104"/>
    </row>
    <row r="30" spans="1:4" s="102" customFormat="1" ht="20.100000000000001" customHeight="1">
      <c r="A30" s="4600" t="s">
        <v>
5572</v>
      </c>
      <c r="B30" s="4600"/>
      <c r="C30" s="4600"/>
      <c r="D30" s="4600"/>
    </row>
    <row r="31" spans="1:4" s="82" customFormat="1" ht="15" customHeight="1" thickBot="1">
      <c r="A31" s="2980" t="s">
        <v>
9307</v>
      </c>
      <c r="B31" s="2960"/>
      <c r="D31" s="2971" t="s">
        <v>
4495</v>
      </c>
    </row>
    <row r="32" spans="1:4" s="85" customFormat="1" ht="18" customHeight="1" thickTop="1">
      <c r="A32" s="4419" t="s">
        <v>
10296</v>
      </c>
      <c r="B32" s="2948" t="s">
        <v>
5514</v>
      </c>
      <c r="C32" s="2947" t="s">
        <v>
5215</v>
      </c>
      <c r="D32" s="2946" t="s">
        <v>
5515</v>
      </c>
    </row>
    <row r="33" spans="1:5" s="2433" customFormat="1" ht="18" customHeight="1">
      <c r="A33" s="2701" t="s">
        <v>
5573</v>
      </c>
      <c r="B33" s="2984" t="s">
        <v>
5574</v>
      </c>
      <c r="C33" s="2709">
        <v>
470</v>
      </c>
      <c r="D33" s="2985" t="s">
        <v>
5575</v>
      </c>
    </row>
    <row r="34" spans="1:5" s="2433" customFormat="1" ht="18" customHeight="1">
      <c r="A34" s="2702" t="s">
        <v>
5576</v>
      </c>
      <c r="B34" s="2986" t="s">
        <v>
5577</v>
      </c>
      <c r="C34" s="2713">
        <v>
170</v>
      </c>
      <c r="D34" s="2987" t="s">
        <v>
5578</v>
      </c>
    </row>
    <row r="35" spans="1:5" s="2433" customFormat="1" ht="18" customHeight="1">
      <c r="A35" s="2702" t="s">
        <v>
2519</v>
      </c>
      <c r="B35" s="2986" t="s">
        <v>
5579</v>
      </c>
      <c r="C35" s="2713">
        <v>
1100</v>
      </c>
      <c r="D35" s="2987" t="s">
        <v>
5580</v>
      </c>
    </row>
    <row r="36" spans="1:5" s="2433" customFormat="1" ht="18" customHeight="1">
      <c r="A36" s="2702" t="s">
        <v>
5581</v>
      </c>
      <c r="B36" s="2986" t="s">
        <v>
5582</v>
      </c>
      <c r="C36" s="2713">
        <v>
1285</v>
      </c>
      <c r="D36" s="2987" t="s">
        <v>
5583</v>
      </c>
    </row>
    <row r="37" spans="1:5" s="2433" customFormat="1" ht="18" customHeight="1">
      <c r="A37" s="2704" t="s">
        <v>
5584</v>
      </c>
      <c r="B37" s="2986" t="s">
        <v>
5585</v>
      </c>
      <c r="C37" s="2713">
        <v>
150</v>
      </c>
      <c r="D37" s="2987" t="s">
        <v>
5586</v>
      </c>
    </row>
    <row r="38" spans="1:5" s="2433" customFormat="1" ht="18" customHeight="1">
      <c r="A38" s="2990" t="s">
        <v>
5587</v>
      </c>
      <c r="B38" s="2986" t="s">
        <v>
5588</v>
      </c>
      <c r="C38" s="2713">
        <v>
2470</v>
      </c>
      <c r="D38" s="2987" t="s">
        <v>
5589</v>
      </c>
    </row>
    <row r="39" spans="1:5" s="2433" customFormat="1" ht="18" customHeight="1">
      <c r="A39" s="2991"/>
      <c r="B39" s="2986" t="s">
        <v>
5590</v>
      </c>
      <c r="C39" s="2713">
        <v>
710</v>
      </c>
      <c r="D39" s="2987" t="s">
        <v>
5591</v>
      </c>
    </row>
    <row r="40" spans="1:5" s="2433" customFormat="1" ht="18" customHeight="1">
      <c r="A40" s="2702" t="s">
        <v>
5592</v>
      </c>
      <c r="B40" s="2986" t="s">
        <v>
5593</v>
      </c>
      <c r="C40" s="2713">
        <v>
3007</v>
      </c>
      <c r="D40" s="2987" t="s">
        <v>
5594</v>
      </c>
    </row>
    <row r="41" spans="1:5" s="2433" customFormat="1" ht="18" customHeight="1">
      <c r="A41" s="2702" t="s">
        <v>
5595</v>
      </c>
      <c r="B41" s="2986" t="s">
        <v>
5596</v>
      </c>
      <c r="C41" s="2713">
        <v>
350</v>
      </c>
      <c r="D41" s="2987" t="s">
        <v>
5562</v>
      </c>
    </row>
    <row r="42" spans="1:5" s="2433" customFormat="1" ht="18" customHeight="1">
      <c r="A42" s="2704" t="s">
        <v>
5597</v>
      </c>
      <c r="B42" s="2986" t="s">
        <v>
5598</v>
      </c>
      <c r="C42" s="2713">
        <v>
620</v>
      </c>
      <c r="D42" s="2987" t="s">
        <v>
5599</v>
      </c>
    </row>
    <row r="43" spans="1:5" s="2433" customFormat="1" ht="18" customHeight="1">
      <c r="A43" s="2702" t="s">
        <v>
5600</v>
      </c>
      <c r="B43" s="2986" t="s">
        <v>
5601</v>
      </c>
      <c r="C43" s="2713">
        <v>
255</v>
      </c>
      <c r="D43" s="2987" t="s">
        <v>
5567</v>
      </c>
    </row>
    <row r="44" spans="1:5" s="2433" customFormat="1" ht="18" customHeight="1">
      <c r="A44" s="2702" t="s">
        <v>
5602</v>
      </c>
      <c r="B44" s="2986" t="s">
        <v>
5603</v>
      </c>
      <c r="C44" s="2713">
        <v>
1428</v>
      </c>
      <c r="D44" s="2987" t="s">
        <v>
5604</v>
      </c>
    </row>
    <row r="45" spans="1:5" s="2433" customFormat="1" ht="18" customHeight="1">
      <c r="A45" s="2702" t="s">
        <v>
5605</v>
      </c>
      <c r="B45" s="2986" t="s">
        <v>
5606</v>
      </c>
      <c r="C45" s="2713">
        <v>
490</v>
      </c>
      <c r="D45" s="2987" t="s">
        <v>
5607</v>
      </c>
    </row>
    <row r="46" spans="1:5" s="2433" customFormat="1" ht="18" customHeight="1">
      <c r="A46" s="2703" t="s">
        <v>
5608</v>
      </c>
      <c r="B46" s="2988" t="s">
        <v>
5609</v>
      </c>
      <c r="C46" s="2717">
        <v>
340</v>
      </c>
      <c r="D46" s="2989" t="s">
        <v>
13</v>
      </c>
    </row>
    <row r="47" spans="1:5" s="105" customFormat="1" ht="15" customHeight="1">
      <c r="A47" s="2963" t="s">
        <v>
5610</v>
      </c>
      <c r="B47" s="106"/>
      <c r="C47" s="106"/>
      <c r="D47" s="106"/>
      <c r="E47" s="2433" t="str">
        <f t="shared" ref="E47:E50" si="0">
SUBSTITUTE(SUBSTITUTE(SUBSTITUTE(D47,"S","昭和"),"H","平成"),"・","～")</f>
        <v/>
      </c>
    </row>
    <row r="48" spans="1:5" s="105" customFormat="1" ht="15" customHeight="1">
      <c r="A48" s="2963" t="s">
        <v>
5611</v>
      </c>
      <c r="B48" s="106"/>
      <c r="C48" s="106"/>
      <c r="D48" s="106"/>
      <c r="E48" s="2433"/>
    </row>
    <row r="49" spans="1:5" s="105" customFormat="1" ht="15" customHeight="1">
      <c r="A49" s="2963" t="s">
        <v>
10297</v>
      </c>
      <c r="B49" s="106"/>
      <c r="C49" s="106"/>
      <c r="D49" s="106"/>
      <c r="E49" s="2433"/>
    </row>
    <row r="50" spans="1:5" s="105" customFormat="1" ht="15" customHeight="1">
      <c r="A50" s="2963" t="s">
        <v>
5655</v>
      </c>
      <c r="B50" s="106"/>
      <c r="C50" s="106"/>
      <c r="D50" s="106"/>
      <c r="E50" s="2433" t="str">
        <f t="shared" si="0"/>
        <v/>
      </c>
    </row>
    <row r="51" spans="1:5" ht="15" customHeight="1"/>
    <row r="52" spans="1:5" ht="15" customHeight="1"/>
  </sheetData>
  <mergeCells count="5">
    <mergeCell ref="A1:D1"/>
    <mergeCell ref="A2:D2"/>
    <mergeCell ref="A3:D3"/>
    <mergeCell ref="A5:D5"/>
    <mergeCell ref="A30:D30"/>
  </mergeCells>
  <phoneticPr fontId="25"/>
  <pageMargins left="0.70866141732283472" right="0.70866141732283472" top="0.74803149606299213" bottom="0.74803149606299213" header="0.31496062992125984" footer="0.3149606299212598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I54"/>
  <sheetViews>
    <sheetView zoomScaleNormal="100" zoomScaleSheetLayoutView="100" workbookViewId="0">
      <selection activeCell="J10" sqref="J10"/>
    </sheetView>
  </sheetViews>
  <sheetFormatPr defaultColWidth="9" defaultRowHeight="13.5"/>
  <cols>
    <col min="1" max="1" width="25.625" style="1" customWidth="1"/>
    <col min="2" max="6" width="14.625" style="1" customWidth="1"/>
    <col min="7" max="7" width="9.625" style="1" bestFit="1" customWidth="1"/>
    <col min="8" max="8" width="9.125" style="1" bestFit="1" customWidth="1"/>
    <col min="9" max="9" width="14.625" style="1" customWidth="1"/>
    <col min="10" max="16384" width="9" style="1"/>
  </cols>
  <sheetData>
    <row r="1" spans="1:9" s="1482" customFormat="1" ht="20.100000000000001" customHeight="1">
      <c r="A1" s="4569" t="str">
        <f>
HYPERLINK("#目次!A1","【目次に戻る】")</f>
        <v>
【目次に戻る】</v>
      </c>
      <c r="B1" s="4569"/>
      <c r="C1" s="4569"/>
      <c r="D1" s="4569"/>
      <c r="E1" s="2409"/>
      <c r="F1" s="2409"/>
    </row>
    <row r="2" spans="1:9" s="1482" customFormat="1" ht="20.100000000000001" customHeight="1">
      <c r="A2" s="4569" t="str">
        <f>
HYPERLINK("#業務所管課別目次!A1","【業務所管課別目次に戻る】")</f>
        <v>
【業務所管課別目次に戻る】</v>
      </c>
      <c r="B2" s="4569"/>
      <c r="C2" s="4569"/>
      <c r="D2" s="4569"/>
      <c r="E2" s="2409"/>
      <c r="F2" s="2409"/>
    </row>
    <row r="3" spans="1:9" s="2421" customFormat="1" ht="26.1" customHeight="1">
      <c r="A3" s="4574" t="s">
        <v>
6580</v>
      </c>
      <c r="B3" s="4574"/>
      <c r="C3" s="4574"/>
      <c r="D3" s="4574"/>
      <c r="E3" s="4574"/>
      <c r="F3" s="4574"/>
      <c r="G3" s="4574"/>
      <c r="H3" s="4574"/>
      <c r="I3" s="4574"/>
    </row>
    <row r="4" spans="1:9" s="83" customFormat="1" ht="15" customHeight="1">
      <c r="A4" s="33"/>
      <c r="B4" s="33"/>
      <c r="C4" s="33"/>
      <c r="D4" s="33"/>
      <c r="E4" s="33"/>
    </row>
    <row r="5" spans="1:9" s="127" customFormat="1" ht="20.100000000000001" customHeight="1">
      <c r="A5" s="4651" t="s">
        <v>
598</v>
      </c>
      <c r="B5" s="4651"/>
      <c r="C5" s="4651"/>
      <c r="D5" s="4651"/>
      <c r="E5" s="4651"/>
      <c r="F5" s="4651"/>
      <c r="G5" s="4651"/>
      <c r="H5" s="4651"/>
      <c r="I5" s="4651"/>
    </row>
    <row r="6" spans="1:9" s="83" customFormat="1" ht="15" customHeight="1" thickBot="1">
      <c r="A6" s="2425"/>
    </row>
    <row r="7" spans="1:9" s="24" customFormat="1" ht="18" customHeight="1" thickTop="1">
      <c r="A7" s="4752" t="s">
        <v>
575</v>
      </c>
      <c r="B7" s="4678" t="s">
        <v>
2798</v>
      </c>
      <c r="C7" s="4678" t="s">
        <v>
4106</v>
      </c>
      <c r="D7" s="4678" t="s">
        <v>
633</v>
      </c>
      <c r="E7" s="4678" t="s">
        <v>
4107</v>
      </c>
      <c r="F7" s="4570" t="s">
        <v>
4108</v>
      </c>
      <c r="G7" s="4571"/>
      <c r="H7" s="4571"/>
      <c r="I7" s="4571"/>
    </row>
    <row r="8" spans="1:9" s="24" customFormat="1" ht="18" customHeight="1">
      <c r="A8" s="4753"/>
      <c r="B8" s="4679"/>
      <c r="C8" s="4679"/>
      <c r="D8" s="4679"/>
      <c r="E8" s="4679"/>
      <c r="F8" s="2411" t="s">
        <v>
4109</v>
      </c>
      <c r="G8" s="235" t="s">
        <v>
573</v>
      </c>
      <c r="H8" s="1416" t="s">
        <v>
597</v>
      </c>
      <c r="I8" s="3816" t="s">
        <v>
571</v>
      </c>
    </row>
    <row r="9" spans="1:9" s="24" customFormat="1" ht="18" customHeight="1">
      <c r="A9" s="2485"/>
      <c r="B9" s="473" t="s">
        <v>
570</v>
      </c>
      <c r="C9" s="573" t="s">
        <v>
570</v>
      </c>
      <c r="D9" s="573" t="s">
        <v>
570</v>
      </c>
      <c r="E9" s="573" t="s">
        <v>
570</v>
      </c>
      <c r="F9" s="573" t="s">
        <v>
570</v>
      </c>
      <c r="G9" s="573" t="s">
        <v>
282</v>
      </c>
      <c r="H9" s="573" t="s">
        <v>
282</v>
      </c>
      <c r="I9" s="573" t="s">
        <v>
570</v>
      </c>
    </row>
    <row r="10" spans="1:9" s="277" customFormat="1" ht="18" customHeight="1">
      <c r="A10" s="4369" t="s">
        <v>
569</v>
      </c>
      <c r="B10" s="501">
        <f t="shared" ref="B10:E10" si="0">
SUM(B11:B31)</f>
        <v>
190710000</v>
      </c>
      <c r="C10" s="501">
        <f t="shared" si="0"/>
        <v>
196150000</v>
      </c>
      <c r="D10" s="501">
        <f t="shared" si="0"/>
        <v>
204910000</v>
      </c>
      <c r="E10" s="501">
        <f t="shared" si="0"/>
        <v>
199420000</v>
      </c>
      <c r="F10" s="501">
        <f>
SUM(F11:F31)</f>
        <v>
212000000</v>
      </c>
      <c r="G10" s="4382">
        <f>
ROUND(F10/F$10*100,1)</f>
        <v>
100</v>
      </c>
      <c r="H10" s="4382">
        <f>
ROUND(F10/E10*100,1)</f>
        <v>
106.3</v>
      </c>
      <c r="I10" s="4567">
        <f>
IF(F10="-",IF(E10="-","-","皆減"),IF(E10="-","皆増",IF(F10-E10=0,"-",F10-E10)))</f>
        <v>
12580000</v>
      </c>
    </row>
    <row r="11" spans="1:9" s="24" customFormat="1" ht="18" customHeight="1">
      <c r="A11" s="2415" t="s">
        <v>
596</v>
      </c>
      <c r="B11" s="495">
        <v>
33730705</v>
      </c>
      <c r="C11" s="495">
        <v>
34202278</v>
      </c>
      <c r="D11" s="495">
        <v>
35001047</v>
      </c>
      <c r="E11" s="495">
        <v>
34132380</v>
      </c>
      <c r="F11" s="495">
        <v>
34935734</v>
      </c>
      <c r="G11" s="2486">
        <f>
IF(F11="-","-",ROUND(F11/F$10*100,1))</f>
        <v>
16.5</v>
      </c>
      <c r="H11" s="2486">
        <f>
IF(F11="-",IF(E11="-","-","皆減"),IF(E11="-","皆増",ROUND(F11/E11*100,1)))</f>
        <v>
102.4</v>
      </c>
      <c r="I11" s="2487">
        <f>
IF(F11="-",IF(E11="-","-","皆減"),IF(E11="-","皆増",IF(F11-E11=0,"-",F11-E11)))</f>
        <v>
803354</v>
      </c>
    </row>
    <row r="12" spans="1:9" s="24" customFormat="1" ht="18" customHeight="1">
      <c r="A12" s="2415" t="s">
        <v>
595</v>
      </c>
      <c r="B12" s="495">
        <v>
617000</v>
      </c>
      <c r="C12" s="495">
        <v>
666000</v>
      </c>
      <c r="D12" s="495">
        <v>
696000</v>
      </c>
      <c r="E12" s="495">
        <v>
674000</v>
      </c>
      <c r="F12" s="495">
        <v>
704000</v>
      </c>
      <c r="G12" s="2486">
        <f t="shared" ref="G12:G31" si="1">
IF(F12="-","-",ROUND(F12/F$10*100,1))</f>
        <v>
0.3</v>
      </c>
      <c r="H12" s="2486">
        <f t="shared" ref="H12:H31" si="2">
IF(F12="-",IF(E12="-","-","皆減"),IF(E12="-","皆増",ROUND(F12/E12*100,1)))</f>
        <v>
104.5</v>
      </c>
      <c r="I12" s="2487">
        <f t="shared" ref="I12:I31" si="3">
IF(F12="-",IF(E12="-","-","皆減"),IF(E12="-","皆増",IF(F12-E12=0,"-",F12-E12)))</f>
        <v>
30000</v>
      </c>
    </row>
    <row r="13" spans="1:9" s="24" customFormat="1" ht="18" customHeight="1">
      <c r="A13" s="2415" t="s">
        <v>
594</v>
      </c>
      <c r="B13" s="495">
        <v>
96000</v>
      </c>
      <c r="C13" s="495">
        <v>
106000</v>
      </c>
      <c r="D13" s="495">
        <v>
125000</v>
      </c>
      <c r="E13" s="495">
        <v>
93000</v>
      </c>
      <c r="F13" s="495">
        <v>
84000</v>
      </c>
      <c r="G13" s="2486">
        <f t="shared" si="1"/>
        <v>
0</v>
      </c>
      <c r="H13" s="2486">
        <f t="shared" si="2"/>
        <v>
90.3</v>
      </c>
      <c r="I13" s="2487">
        <f t="shared" si="3"/>
        <v>
-9000</v>
      </c>
    </row>
    <row r="14" spans="1:9" s="24" customFormat="1" ht="18" customHeight="1">
      <c r="A14" s="2415" t="s">
        <v>
593</v>
      </c>
      <c r="B14" s="495">
        <v>
458000</v>
      </c>
      <c r="C14" s="495">
        <v>
532000</v>
      </c>
      <c r="D14" s="495">
        <v>
505000</v>
      </c>
      <c r="E14" s="495">
        <v>
472000</v>
      </c>
      <c r="F14" s="495">
        <v>
568000</v>
      </c>
      <c r="G14" s="2486">
        <f t="shared" si="1"/>
        <v>
0.3</v>
      </c>
      <c r="H14" s="2486">
        <f t="shared" si="2"/>
        <v>
120.3</v>
      </c>
      <c r="I14" s="2487">
        <f t="shared" si="3"/>
        <v>
96000</v>
      </c>
    </row>
    <row r="15" spans="1:9" s="24" customFormat="1" ht="18" customHeight="1">
      <c r="A15" s="2415" t="s">
        <v>
592</v>
      </c>
      <c r="B15" s="495">
        <v>
317000</v>
      </c>
      <c r="C15" s="495">
        <v>
339000</v>
      </c>
      <c r="D15" s="495">
        <v>
365000</v>
      </c>
      <c r="E15" s="495">
        <v>
318000</v>
      </c>
      <c r="F15" s="495">
        <v>
600000</v>
      </c>
      <c r="G15" s="2486">
        <f t="shared" si="1"/>
        <v>
0.3</v>
      </c>
      <c r="H15" s="2486">
        <f t="shared" si="2"/>
        <v>
188.7</v>
      </c>
      <c r="I15" s="2487">
        <f t="shared" si="3"/>
        <v>
282000</v>
      </c>
    </row>
    <row r="16" spans="1:9" s="24" customFormat="1" ht="18" customHeight="1">
      <c r="A16" s="2415" t="s">
        <v>
591</v>
      </c>
      <c r="B16" s="495">
        <v>
7371000</v>
      </c>
      <c r="C16" s="495">
        <v>
7366000</v>
      </c>
      <c r="D16" s="495">
        <v>
9943000</v>
      </c>
      <c r="E16" s="495">
        <v>
8604000</v>
      </c>
      <c r="F16" s="495">
        <v>
9420000</v>
      </c>
      <c r="G16" s="2486">
        <f t="shared" si="1"/>
        <v>
4.4000000000000004</v>
      </c>
      <c r="H16" s="2486">
        <f t="shared" si="2"/>
        <v>
109.5</v>
      </c>
      <c r="I16" s="2487">
        <f t="shared" si="3"/>
        <v>
816000</v>
      </c>
    </row>
    <row r="17" spans="1:9" s="24" customFormat="1" ht="18" customHeight="1">
      <c r="A17" s="2415" t="s">
        <v>
638</v>
      </c>
      <c r="B17" s="500">
        <v>
383000</v>
      </c>
      <c r="C17" s="500">
        <v>
182000</v>
      </c>
      <c r="D17" s="500" t="s">
        <v>
378</v>
      </c>
      <c r="E17" s="500" t="s">
        <v>
378</v>
      </c>
      <c r="F17" s="500" t="s">
        <v>
374</v>
      </c>
      <c r="G17" s="2486" t="str">
        <f t="shared" si="1"/>
        <v>
-</v>
      </c>
      <c r="H17" s="2486" t="str">
        <f t="shared" si="2"/>
        <v>
-</v>
      </c>
      <c r="I17" s="2487" t="str">
        <f t="shared" si="3"/>
        <v>
-</v>
      </c>
    </row>
    <row r="18" spans="1:9" s="24" customFormat="1" ht="18" customHeight="1">
      <c r="A18" s="2415" t="s">
        <v>
590</v>
      </c>
      <c r="B18" s="500" t="s">
        <v>
378</v>
      </c>
      <c r="C18" s="500">
        <v>
65000</v>
      </c>
      <c r="D18" s="500">
        <v>
169000</v>
      </c>
      <c r="E18" s="500">
        <v>
155000</v>
      </c>
      <c r="F18" s="500">
        <v>
181000</v>
      </c>
      <c r="G18" s="2486">
        <f t="shared" si="1"/>
        <v>
0.1</v>
      </c>
      <c r="H18" s="2486">
        <f t="shared" si="2"/>
        <v>
116.8</v>
      </c>
      <c r="I18" s="2487">
        <f t="shared" si="3"/>
        <v>
26000</v>
      </c>
    </row>
    <row r="19" spans="1:9" s="24" customFormat="1" ht="18" customHeight="1">
      <c r="A19" s="2415" t="s">
        <v>
589</v>
      </c>
      <c r="B19" s="495">
        <v>
472000</v>
      </c>
      <c r="C19" s="495">
        <v>
568000</v>
      </c>
      <c r="D19" s="495">
        <v>
529000</v>
      </c>
      <c r="E19" s="495">
        <v>
516000</v>
      </c>
      <c r="F19" s="495">
        <v>
497000</v>
      </c>
      <c r="G19" s="2486">
        <f t="shared" si="1"/>
        <v>
0.2</v>
      </c>
      <c r="H19" s="2486">
        <f t="shared" si="2"/>
        <v>
96.3</v>
      </c>
      <c r="I19" s="2487">
        <f t="shared" si="3"/>
        <v>
-19000</v>
      </c>
    </row>
    <row r="20" spans="1:9" s="24" customFormat="1" ht="18" customHeight="1">
      <c r="A20" s="2415" t="s">
        <v>
588</v>
      </c>
      <c r="B20" s="495">
        <v>
73400000</v>
      </c>
      <c r="C20" s="495">
        <v>
75700000</v>
      </c>
      <c r="D20" s="495">
        <v>
71500000</v>
      </c>
      <c r="E20" s="495">
        <v>
67500000</v>
      </c>
      <c r="F20" s="495">
        <v>
75300000</v>
      </c>
      <c r="G20" s="2486">
        <f t="shared" si="1"/>
        <v>
35.5</v>
      </c>
      <c r="H20" s="2486">
        <f t="shared" si="2"/>
        <v>
111.6</v>
      </c>
      <c r="I20" s="2487">
        <f t="shared" si="3"/>
        <v>
7800000</v>
      </c>
    </row>
    <row r="21" spans="1:9" s="24" customFormat="1" ht="18" customHeight="1">
      <c r="A21" s="2415" t="s">
        <v>
587</v>
      </c>
      <c r="B21" s="495">
        <v>
51000</v>
      </c>
      <c r="C21" s="495">
        <v>
49000</v>
      </c>
      <c r="D21" s="495">
        <v>
44000</v>
      </c>
      <c r="E21" s="495">
        <v>
43000</v>
      </c>
      <c r="F21" s="495">
        <v>
46000</v>
      </c>
      <c r="G21" s="2486">
        <f t="shared" si="1"/>
        <v>
0</v>
      </c>
      <c r="H21" s="2486">
        <f t="shared" si="2"/>
        <v>
107</v>
      </c>
      <c r="I21" s="2487">
        <f t="shared" si="3"/>
        <v>
3000</v>
      </c>
    </row>
    <row r="22" spans="1:9" s="24" customFormat="1" ht="18" customHeight="1">
      <c r="A22" s="2415" t="s">
        <v>
586</v>
      </c>
      <c r="B22" s="495">
        <v>
1771646</v>
      </c>
      <c r="C22" s="495">
        <v>
1642842</v>
      </c>
      <c r="D22" s="495">
        <v>
1114291</v>
      </c>
      <c r="E22" s="495">
        <v>
1576426</v>
      </c>
      <c r="F22" s="495">
        <v>
1475476</v>
      </c>
      <c r="G22" s="2486">
        <f t="shared" si="1"/>
        <v>
0.7</v>
      </c>
      <c r="H22" s="2486">
        <f t="shared" si="2"/>
        <v>
93.6</v>
      </c>
      <c r="I22" s="2487">
        <f t="shared" si="3"/>
        <v>
-100950</v>
      </c>
    </row>
    <row r="23" spans="1:9" s="24" customFormat="1" ht="18" customHeight="1">
      <c r="A23" s="2415" t="s">
        <v>
585</v>
      </c>
      <c r="B23" s="495">
        <v>
3104885</v>
      </c>
      <c r="C23" s="495">
        <v>
2927659</v>
      </c>
      <c r="D23" s="495">
        <v>
2550611</v>
      </c>
      <c r="E23" s="495">
        <v>
2876491</v>
      </c>
      <c r="F23" s="495">
        <v>
3066554</v>
      </c>
      <c r="G23" s="2486">
        <f t="shared" si="1"/>
        <v>
1.4</v>
      </c>
      <c r="H23" s="2486">
        <f t="shared" si="2"/>
        <v>
106.6</v>
      </c>
      <c r="I23" s="2487">
        <f t="shared" si="3"/>
        <v>
190063</v>
      </c>
    </row>
    <row r="24" spans="1:9" s="24" customFormat="1" ht="18" customHeight="1">
      <c r="A24" s="2415" t="s">
        <v>
584</v>
      </c>
      <c r="B24" s="495">
        <v>
38025668</v>
      </c>
      <c r="C24" s="495">
        <v>
40105173</v>
      </c>
      <c r="D24" s="495">
        <v>
44040932</v>
      </c>
      <c r="E24" s="495">
        <v>
41438703</v>
      </c>
      <c r="F24" s="495">
        <v>
45204583</v>
      </c>
      <c r="G24" s="2486">
        <f t="shared" si="1"/>
        <v>
21.3</v>
      </c>
      <c r="H24" s="2486">
        <f t="shared" si="2"/>
        <v>
109.1</v>
      </c>
      <c r="I24" s="2487">
        <f t="shared" si="3"/>
        <v>
3765880</v>
      </c>
    </row>
    <row r="25" spans="1:9" s="24" customFormat="1" ht="18" customHeight="1">
      <c r="A25" s="2415" t="s">
        <v>
583</v>
      </c>
      <c r="B25" s="495">
        <v>
13712136</v>
      </c>
      <c r="C25" s="495">
        <v>
15076281</v>
      </c>
      <c r="D25" s="495">
        <v>
16877826</v>
      </c>
      <c r="E25" s="495">
        <v>
16129679</v>
      </c>
      <c r="F25" s="495">
        <v>
16796455</v>
      </c>
      <c r="G25" s="2486">
        <f t="shared" si="1"/>
        <v>
7.9</v>
      </c>
      <c r="H25" s="2486">
        <f t="shared" si="2"/>
        <v>
104.1</v>
      </c>
      <c r="I25" s="2487">
        <f t="shared" si="3"/>
        <v>
666776</v>
      </c>
    </row>
    <row r="26" spans="1:9" s="24" customFormat="1" ht="18" customHeight="1">
      <c r="A26" s="2415" t="s">
        <v>
582</v>
      </c>
      <c r="B26" s="495">
        <v>
480718</v>
      </c>
      <c r="C26" s="495">
        <v>
452089</v>
      </c>
      <c r="D26" s="495">
        <v>
241292</v>
      </c>
      <c r="E26" s="495">
        <v>
270483</v>
      </c>
      <c r="F26" s="495">
        <v>
280059</v>
      </c>
      <c r="G26" s="2486">
        <f t="shared" si="1"/>
        <v>
0.1</v>
      </c>
      <c r="H26" s="2486">
        <f t="shared" si="2"/>
        <v>
103.5</v>
      </c>
      <c r="I26" s="2487">
        <f t="shared" si="3"/>
        <v>
9576</v>
      </c>
    </row>
    <row r="27" spans="1:9" s="24" customFormat="1" ht="18" customHeight="1">
      <c r="A27" s="2415" t="s">
        <v>
581</v>
      </c>
      <c r="B27" s="495">
        <v>
29002</v>
      </c>
      <c r="C27" s="495">
        <v>
29002</v>
      </c>
      <c r="D27" s="495">
        <v>
20002</v>
      </c>
      <c r="E27" s="495">
        <v>
88868</v>
      </c>
      <c r="F27" s="495">
        <v>
35082</v>
      </c>
      <c r="G27" s="2486">
        <f t="shared" si="1"/>
        <v>
0</v>
      </c>
      <c r="H27" s="2486">
        <f t="shared" si="2"/>
        <v>
39.5</v>
      </c>
      <c r="I27" s="2487">
        <f t="shared" si="3"/>
        <v>
-53786</v>
      </c>
    </row>
    <row r="28" spans="1:9" s="24" customFormat="1" ht="18" customHeight="1">
      <c r="A28" s="2415" t="s">
        <v>
580</v>
      </c>
      <c r="B28" s="495">
        <v>
8689616</v>
      </c>
      <c r="C28" s="495">
        <v>
7777312</v>
      </c>
      <c r="D28" s="495">
        <v>
13199573</v>
      </c>
      <c r="E28" s="495">
        <v>
15786057</v>
      </c>
      <c r="F28" s="495">
        <v>
15794625</v>
      </c>
      <c r="G28" s="2486">
        <f t="shared" si="1"/>
        <v>
7.5</v>
      </c>
      <c r="H28" s="2486">
        <f t="shared" si="2"/>
        <v>
100.1</v>
      </c>
      <c r="I28" s="2487">
        <f t="shared" si="3"/>
        <v>
8568</v>
      </c>
    </row>
    <row r="29" spans="1:9" s="24" customFormat="1" ht="18" customHeight="1">
      <c r="A29" s="2415" t="s">
        <v>
579</v>
      </c>
      <c r="B29" s="495">
        <v>
2000000</v>
      </c>
      <c r="C29" s="495">
        <v>
2000000</v>
      </c>
      <c r="D29" s="495">
        <v>
2000000</v>
      </c>
      <c r="E29" s="495">
        <v>
2000000</v>
      </c>
      <c r="F29" s="495">
        <v>
2000000</v>
      </c>
      <c r="G29" s="2486">
        <f t="shared" si="1"/>
        <v>
0.9</v>
      </c>
      <c r="H29" s="2486">
        <f t="shared" si="2"/>
        <v>
100</v>
      </c>
      <c r="I29" s="2487" t="str">
        <f t="shared" si="3"/>
        <v>
-</v>
      </c>
    </row>
    <row r="30" spans="1:9" s="24" customFormat="1" ht="18" customHeight="1">
      <c r="A30" s="2415" t="s">
        <v>
578</v>
      </c>
      <c r="B30" s="495">
        <v>
4052624</v>
      </c>
      <c r="C30" s="495">
        <v>
4212364</v>
      </c>
      <c r="D30" s="495">
        <v>
4168426</v>
      </c>
      <c r="E30" s="495">
        <v>
3910913</v>
      </c>
      <c r="F30" s="495">
        <v>
5011432</v>
      </c>
      <c r="G30" s="2486">
        <f t="shared" si="1"/>
        <v>
2.4</v>
      </c>
      <c r="H30" s="2486">
        <f t="shared" si="2"/>
        <v>
128.1</v>
      </c>
      <c r="I30" s="2487">
        <f t="shared" si="3"/>
        <v>
1100519</v>
      </c>
    </row>
    <row r="31" spans="1:9" s="24" customFormat="1" ht="18" customHeight="1">
      <c r="A31" s="2488" t="s">
        <v>
577</v>
      </c>
      <c r="B31" s="2489">
        <v>
1948000</v>
      </c>
      <c r="C31" s="2489">
        <v>
2152000</v>
      </c>
      <c r="D31" s="2489">
        <v>
1820000</v>
      </c>
      <c r="E31" s="2489">
        <v>
2835000</v>
      </c>
      <c r="F31" s="2501" t="s">
        <v>
9621</v>
      </c>
      <c r="G31" s="2490" t="str">
        <f t="shared" si="1"/>
        <v>
-</v>
      </c>
      <c r="H31" s="2490" t="str">
        <f t="shared" si="2"/>
        <v>
皆減</v>
      </c>
      <c r="I31" s="4566" t="str">
        <f t="shared" si="3"/>
        <v>
皆減</v>
      </c>
    </row>
    <row r="32" spans="1:9" s="83" customFormat="1" ht="15" customHeight="1">
      <c r="E32" s="498"/>
    </row>
    <row r="33" spans="1:9" s="83" customFormat="1" ht="15" customHeight="1"/>
    <row r="34" spans="1:9" s="127" customFormat="1" ht="20.100000000000001" customHeight="1">
      <c r="A34" s="4651" t="s">
        <v>
576</v>
      </c>
      <c r="B34" s="4651"/>
      <c r="C34" s="4651"/>
      <c r="D34" s="4651"/>
      <c r="E34" s="4651"/>
      <c r="F34" s="4651"/>
      <c r="G34" s="4651"/>
      <c r="H34" s="4651"/>
      <c r="I34" s="4651"/>
    </row>
    <row r="35" spans="1:9" s="83" customFormat="1" ht="15" customHeight="1" thickBot="1">
      <c r="A35" s="2425"/>
    </row>
    <row r="36" spans="1:9" s="24" customFormat="1" ht="18" customHeight="1" thickTop="1">
      <c r="A36" s="4575" t="s">
        <v>
575</v>
      </c>
      <c r="B36" s="4579" t="s">
        <v>
2798</v>
      </c>
      <c r="C36" s="4579" t="s">
        <v>
4106</v>
      </c>
      <c r="D36" s="4579" t="s">
        <v>
633</v>
      </c>
      <c r="E36" s="4579" t="s">
        <v>
4107</v>
      </c>
      <c r="F36" s="4570" t="s">
        <v>
4108</v>
      </c>
      <c r="G36" s="4571"/>
      <c r="H36" s="4571"/>
      <c r="I36" s="4571"/>
    </row>
    <row r="37" spans="1:9" s="24" customFormat="1" ht="18" customHeight="1">
      <c r="A37" s="4576"/>
      <c r="B37" s="4580"/>
      <c r="C37" s="4580"/>
      <c r="D37" s="4580"/>
      <c r="E37" s="4580"/>
      <c r="F37" s="2411" t="s">
        <v>
4109</v>
      </c>
      <c r="G37" s="235" t="s">
        <v>
573</v>
      </c>
      <c r="H37" s="1416" t="s">
        <v>
597</v>
      </c>
      <c r="I37" s="3816" t="s">
        <v>
571</v>
      </c>
    </row>
    <row r="38" spans="1:9" s="24" customFormat="1" ht="18" customHeight="1">
      <c r="A38" s="2485"/>
      <c r="B38" s="473" t="s">
        <v>
570</v>
      </c>
      <c r="C38" s="573" t="s">
        <v>
570</v>
      </c>
      <c r="D38" s="573" t="s">
        <v>
570</v>
      </c>
      <c r="E38" s="573" t="s">
        <v>
570</v>
      </c>
      <c r="F38" s="573" t="s">
        <v>
570</v>
      </c>
      <c r="G38" s="573" t="s">
        <v>
282</v>
      </c>
      <c r="H38" s="573" t="s">
        <v>
282</v>
      </c>
      <c r="I38" s="573" t="s">
        <v>
570</v>
      </c>
    </row>
    <row r="39" spans="1:9" s="277" customFormat="1" ht="18" customHeight="1">
      <c r="A39" s="4564" t="s">
        <v>
569</v>
      </c>
      <c r="B39" s="496">
        <f>
SUM(B40:B51)</f>
        <v>
190710000</v>
      </c>
      <c r="C39" s="496">
        <f>
SUM(C40:C51)</f>
        <v>
196150000</v>
      </c>
      <c r="D39" s="496">
        <f>
SUM(D40:D51)</f>
        <v>
204910000</v>
      </c>
      <c r="E39" s="496">
        <f>
SUM(E40:E51)</f>
        <v>
199420000</v>
      </c>
      <c r="F39" s="501">
        <f>
SUM(F40:F62)</f>
        <v>
212000000</v>
      </c>
      <c r="G39" s="4382">
        <f>
ROUND(F39/F$39*100,1)</f>
        <v>
100</v>
      </c>
      <c r="H39" s="4382">
        <f>
ROUND(F39/E39*100,1)</f>
        <v>
106.3</v>
      </c>
      <c r="I39" s="4567">
        <f t="shared" ref="I39:I51" si="4">
IF(F39="-",IF(E39="-","-","皆減"),IF(E39="-","皆増",IF(F39-E39=0,"-",F39-E39)))</f>
        <v>
12580000</v>
      </c>
    </row>
    <row r="40" spans="1:9" s="24" customFormat="1" ht="18" customHeight="1">
      <c r="A40" s="2415" t="s">
        <v>
568</v>
      </c>
      <c r="B40" s="495">
        <v>
608081</v>
      </c>
      <c r="C40" s="495">
        <v>
591096</v>
      </c>
      <c r="D40" s="495">
        <v>
578105</v>
      </c>
      <c r="E40" s="495">
        <v>
582479</v>
      </c>
      <c r="F40" s="495">
        <v>
585372</v>
      </c>
      <c r="G40" s="2486">
        <f>
IF(F40="-","-",ROUND(F40/F$39*100,1))</f>
        <v>
0.3</v>
      </c>
      <c r="H40" s="2486">
        <f t="shared" ref="H40:H51" si="5">
IF(F40="-",IF(E40="-","-","皆減"),IF(E40="-","皆増",ROUND(F40/E40*100,1)))</f>
        <v>
100.5</v>
      </c>
      <c r="I40" s="2487">
        <f t="shared" si="4"/>
        <v>
2893</v>
      </c>
    </row>
    <row r="41" spans="1:9" s="24" customFormat="1" ht="18" customHeight="1">
      <c r="A41" s="2415" t="s">
        <v>
567</v>
      </c>
      <c r="B41" s="495">
        <v>
17023394</v>
      </c>
      <c r="C41" s="495">
        <v>
16565736</v>
      </c>
      <c r="D41" s="495">
        <v>
17905152</v>
      </c>
      <c r="E41" s="495">
        <v>
18271637</v>
      </c>
      <c r="F41" s="495">
        <v>
19885219</v>
      </c>
      <c r="G41" s="2486">
        <f t="shared" ref="G41:G51" si="6">
IF(F41="-","-",ROUND(F41/F$39*100,1))</f>
        <v>
9.4</v>
      </c>
      <c r="H41" s="2486">
        <f t="shared" si="5"/>
        <v>
108.8</v>
      </c>
      <c r="I41" s="2487">
        <f t="shared" si="4"/>
        <v>
1613582</v>
      </c>
    </row>
    <row r="42" spans="1:9" s="24" customFormat="1" ht="18" customHeight="1">
      <c r="A42" s="2415" t="s">
        <v>
566</v>
      </c>
      <c r="B42" s="495">
        <v>
4918639</v>
      </c>
      <c r="C42" s="495">
        <v>
5148805</v>
      </c>
      <c r="D42" s="495">
        <v>
5751653</v>
      </c>
      <c r="E42" s="495">
        <v>
5966420</v>
      </c>
      <c r="F42" s="495">
        <v>
7554211</v>
      </c>
      <c r="G42" s="2486">
        <f t="shared" si="6"/>
        <v>
3.6</v>
      </c>
      <c r="H42" s="2486">
        <f t="shared" si="5"/>
        <v>
126.6</v>
      </c>
      <c r="I42" s="2487">
        <f t="shared" si="4"/>
        <v>
1587791</v>
      </c>
    </row>
    <row r="43" spans="1:9" s="24" customFormat="1" ht="18" customHeight="1">
      <c r="A43" s="2415" t="s">
        <v>
565</v>
      </c>
      <c r="B43" s="495">
        <v>
76900284</v>
      </c>
      <c r="C43" s="495">
        <v>
81709336</v>
      </c>
      <c r="D43" s="495">
        <v>
82601768</v>
      </c>
      <c r="E43" s="495">
        <v>
81571877</v>
      </c>
      <c r="F43" s="495">
        <v>
82427149</v>
      </c>
      <c r="G43" s="2486">
        <f t="shared" si="6"/>
        <v>
38.9</v>
      </c>
      <c r="H43" s="2486">
        <f t="shared" si="5"/>
        <v>
101</v>
      </c>
      <c r="I43" s="2487">
        <f t="shared" si="4"/>
        <v>
855272</v>
      </c>
    </row>
    <row r="44" spans="1:9" s="24" customFormat="1" ht="18" customHeight="1">
      <c r="A44" s="2415" t="s">
        <v>
564</v>
      </c>
      <c r="B44" s="495">
        <v>
4866144</v>
      </c>
      <c r="C44" s="495">
        <v>
5138997</v>
      </c>
      <c r="D44" s="495">
        <v>
5409948</v>
      </c>
      <c r="E44" s="495">
        <v>
5852329</v>
      </c>
      <c r="F44" s="495">
        <v>
8300428</v>
      </c>
      <c r="G44" s="2486">
        <f t="shared" si="6"/>
        <v>
3.9</v>
      </c>
      <c r="H44" s="2486">
        <f t="shared" si="5"/>
        <v>
141.80000000000001</v>
      </c>
      <c r="I44" s="2487">
        <f t="shared" si="4"/>
        <v>
2448099</v>
      </c>
    </row>
    <row r="45" spans="1:9" s="24" customFormat="1" ht="18" customHeight="1">
      <c r="A45" s="2415" t="s">
        <v>
563</v>
      </c>
      <c r="B45" s="495">
        <v>
4198006</v>
      </c>
      <c r="C45" s="495">
        <v>
3972084</v>
      </c>
      <c r="D45" s="495">
        <v>
3983476</v>
      </c>
      <c r="E45" s="495">
        <v>
5014661</v>
      </c>
      <c r="F45" s="495">
        <v>
4804246</v>
      </c>
      <c r="G45" s="2486">
        <f t="shared" si="6"/>
        <v>
2.2999999999999998</v>
      </c>
      <c r="H45" s="2486">
        <f t="shared" si="5"/>
        <v>
95.8</v>
      </c>
      <c r="I45" s="2487">
        <f t="shared" si="4"/>
        <v>
-210415</v>
      </c>
    </row>
    <row r="46" spans="1:9" s="24" customFormat="1" ht="18" customHeight="1">
      <c r="A46" s="2415" t="s">
        <v>
562</v>
      </c>
      <c r="B46" s="495">
        <v>
15239380</v>
      </c>
      <c r="C46" s="495">
        <v>
15000194</v>
      </c>
      <c r="D46" s="495">
        <v>
18560108</v>
      </c>
      <c r="E46" s="495">
        <v>
14559348</v>
      </c>
      <c r="F46" s="500">
        <v>
17100827</v>
      </c>
      <c r="G46" s="2486">
        <f t="shared" si="6"/>
        <v>
8.1</v>
      </c>
      <c r="H46" s="2486">
        <f t="shared" si="5"/>
        <v>
117.5</v>
      </c>
      <c r="I46" s="2487">
        <f t="shared" si="4"/>
        <v>
2541479</v>
      </c>
    </row>
    <row r="47" spans="1:9" s="24" customFormat="1" ht="18" customHeight="1">
      <c r="A47" s="2415" t="s">
        <v>
561</v>
      </c>
      <c r="B47" s="495">
        <v>
19867255</v>
      </c>
      <c r="C47" s="495">
        <v>
22661970</v>
      </c>
      <c r="D47" s="495">
        <v>
24665253</v>
      </c>
      <c r="E47" s="495">
        <v>
23111365</v>
      </c>
      <c r="F47" s="500">
        <v>
26311735</v>
      </c>
      <c r="G47" s="2486">
        <f t="shared" si="6"/>
        <v>
12.4</v>
      </c>
      <c r="H47" s="2486">
        <f t="shared" si="5"/>
        <v>
113.8</v>
      </c>
      <c r="I47" s="2487">
        <f t="shared" si="4"/>
        <v>
3200370</v>
      </c>
    </row>
    <row r="48" spans="1:9" s="24" customFormat="1" ht="18" customHeight="1">
      <c r="A48" s="2415" t="s">
        <v>
560</v>
      </c>
      <c r="B48" s="495">
        <v>
26810903</v>
      </c>
      <c r="C48" s="495">
        <v>
26072945</v>
      </c>
      <c r="D48" s="495">
        <v>
26239265</v>
      </c>
      <c r="E48" s="495">
        <v>
25421571</v>
      </c>
      <c r="F48" s="495">
        <v>
25315075</v>
      </c>
      <c r="G48" s="2486">
        <f t="shared" si="6"/>
        <v>
11.9</v>
      </c>
      <c r="H48" s="2486">
        <f t="shared" si="5"/>
        <v>
99.6</v>
      </c>
      <c r="I48" s="2487">
        <f t="shared" si="4"/>
        <v>
-106496</v>
      </c>
    </row>
    <row r="49" spans="1:9" s="24" customFormat="1" ht="18" customHeight="1">
      <c r="A49" s="2415" t="s">
        <v>
559</v>
      </c>
      <c r="B49" s="495">
        <v>
2997125</v>
      </c>
      <c r="C49" s="495">
        <v>
1506840</v>
      </c>
      <c r="D49" s="495">
        <v>
1123767</v>
      </c>
      <c r="E49" s="495">
        <v>
1157685</v>
      </c>
      <c r="F49" s="495">
        <v>
1161344</v>
      </c>
      <c r="G49" s="2486">
        <f t="shared" si="6"/>
        <v>
0.5</v>
      </c>
      <c r="H49" s="2486">
        <f t="shared" si="5"/>
        <v>
100.3</v>
      </c>
      <c r="I49" s="2487">
        <f t="shared" si="4"/>
        <v>
3659</v>
      </c>
    </row>
    <row r="50" spans="1:9" s="24" customFormat="1" ht="18" customHeight="1">
      <c r="A50" s="2415" t="s">
        <v>
558</v>
      </c>
      <c r="B50" s="495">
        <v>
16980789</v>
      </c>
      <c r="C50" s="495">
        <v>
17481997</v>
      </c>
      <c r="D50" s="495">
        <v>
17791505</v>
      </c>
      <c r="E50" s="495">
        <v>
17610628</v>
      </c>
      <c r="F50" s="495">
        <v>
18254394</v>
      </c>
      <c r="G50" s="2486">
        <f t="shared" si="6"/>
        <v>
8.6</v>
      </c>
      <c r="H50" s="2486">
        <f t="shared" si="5"/>
        <v>
103.7</v>
      </c>
      <c r="I50" s="2487">
        <f t="shared" si="4"/>
        <v>
643766</v>
      </c>
    </row>
    <row r="51" spans="1:9" s="24" customFormat="1" ht="18" customHeight="1">
      <c r="A51" s="2488" t="s">
        <v>
557</v>
      </c>
      <c r="B51" s="2491">
        <v>
300000</v>
      </c>
      <c r="C51" s="2491">
        <v>
300000</v>
      </c>
      <c r="D51" s="2491">
        <v>
300000</v>
      </c>
      <c r="E51" s="2491">
        <v>
300000</v>
      </c>
      <c r="F51" s="2492">
        <v>
300000</v>
      </c>
      <c r="G51" s="2490">
        <f t="shared" si="6"/>
        <v>
0.1</v>
      </c>
      <c r="H51" s="2490">
        <f t="shared" si="5"/>
        <v>
100</v>
      </c>
      <c r="I51" s="4566" t="str">
        <f t="shared" si="4"/>
        <v>
-</v>
      </c>
    </row>
    <row r="52" spans="1:9" s="83" customFormat="1" ht="15" customHeight="1">
      <c r="A52" s="4124" t="s">
        <v>
9622</v>
      </c>
      <c r="D52" s="493"/>
    </row>
    <row r="53" spans="1:9" ht="15" customHeight="1">
      <c r="A53" s="32" t="s">
        <v>
9623</v>
      </c>
    </row>
    <row r="54" spans="1:9" s="83" customFormat="1" ht="15" customHeight="1">
      <c r="A54" s="2425" t="s">
        <v>
4110</v>
      </c>
      <c r="D54" s="493"/>
    </row>
  </sheetData>
  <mergeCells count="17">
    <mergeCell ref="A1:D1"/>
    <mergeCell ref="A2:D2"/>
    <mergeCell ref="A3:I3"/>
    <mergeCell ref="A5:I5"/>
    <mergeCell ref="A7:A8"/>
    <mergeCell ref="B7:B8"/>
    <mergeCell ref="C7:C8"/>
    <mergeCell ref="D7:D8"/>
    <mergeCell ref="E7:E8"/>
    <mergeCell ref="F7:I7"/>
    <mergeCell ref="A34:I34"/>
    <mergeCell ref="A36:A37"/>
    <mergeCell ref="B36:B37"/>
    <mergeCell ref="C36:C37"/>
    <mergeCell ref="D36:D37"/>
    <mergeCell ref="E36:E37"/>
    <mergeCell ref="F36:I36"/>
  </mergeCells>
  <phoneticPr fontId="25"/>
  <pageMargins left="0.70866141732283472" right="0.70866141732283472" top="0.74803149606299213" bottom="0.74803149606299213" header="0.31496062992125984" footer="0.31496062992125984"/>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pageSetUpPr fitToPage="1"/>
  </sheetPr>
  <dimension ref="A1:F14"/>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6" s="1482" customFormat="1" ht="20.100000000000001" customHeight="1">
      <c r="A1" s="4569" t="str">
        <f>
HYPERLINK("#目次!A1","【目次に戻る】")</f>
        <v>
【目次に戻る】</v>
      </c>
      <c r="B1" s="4569"/>
      <c r="C1" s="4569"/>
      <c r="D1" s="4569"/>
      <c r="E1" s="2945"/>
      <c r="F1" s="2945"/>
    </row>
    <row r="2" spans="1:6" s="1482" customFormat="1" ht="20.100000000000001" customHeight="1">
      <c r="A2" s="4569" t="str">
        <f>
HYPERLINK("#業務所管課別目次!A1","【業務所管課別目次に戻る】")</f>
        <v>
【業務所管課別目次に戻る】</v>
      </c>
      <c r="B2" s="4569"/>
      <c r="C2" s="4569"/>
      <c r="D2" s="4569"/>
      <c r="E2" s="2945"/>
      <c r="F2" s="2945"/>
    </row>
    <row r="3" spans="1:6" ht="26.1" customHeight="1">
      <c r="A3" s="4574" t="s">
        <v>
7501</v>
      </c>
      <c r="B3" s="4574"/>
      <c r="C3" s="4574"/>
      <c r="D3" s="4574"/>
      <c r="E3" s="4574"/>
      <c r="F3" s="4574"/>
    </row>
    <row r="4" spans="1:6" s="82" customFormat="1" ht="15" customHeight="1">
      <c r="A4" s="104"/>
      <c r="B4" s="104"/>
      <c r="C4" s="104"/>
      <c r="D4" s="104"/>
      <c r="E4" s="104"/>
      <c r="F4" s="104"/>
    </row>
    <row r="5" spans="1:6" s="82" customFormat="1" ht="15" customHeight="1" thickBot="1">
      <c r="A5" s="2956"/>
      <c r="B5" s="49"/>
      <c r="D5" s="49"/>
      <c r="E5" s="49"/>
      <c r="F5" s="42" t="s">
        <v>
5444</v>
      </c>
    </row>
    <row r="6" spans="1:6" s="85" customFormat="1" ht="18" customHeight="1" thickTop="1">
      <c r="A6" s="5579" t="s">
        <v>
483</v>
      </c>
      <c r="B6" s="4579" t="s">
        <v>
5649</v>
      </c>
      <c r="C6" s="4579"/>
      <c r="D6" s="4579" t="s">
        <v>
5650</v>
      </c>
      <c r="E6" s="4579"/>
      <c r="F6" s="4603"/>
    </row>
    <row r="7" spans="1:6" s="85" customFormat="1" ht="18" customHeight="1">
      <c r="A7" s="5580"/>
      <c r="B7" s="2948" t="s">
        <v>
5651</v>
      </c>
      <c r="C7" s="2948" t="s">
        <v>
5652</v>
      </c>
      <c r="D7" s="2948" t="s">
        <v>
5651</v>
      </c>
      <c r="E7" s="2948" t="s">
        <v>
4137</v>
      </c>
      <c r="F7" s="2952" t="s">
        <v>
297</v>
      </c>
    </row>
    <row r="8" spans="1:6" s="56" customFormat="1" ht="18" customHeight="1">
      <c r="A8" s="71"/>
      <c r="B8" s="2849" t="s">
        <v>
4</v>
      </c>
      <c r="C8" s="2850" t="s">
        <v>
2282</v>
      </c>
      <c r="D8" s="2850" t="s">
        <v>
4</v>
      </c>
      <c r="E8" s="2851" t="s">
        <v>
5653</v>
      </c>
      <c r="F8" s="67" t="s">
        <v>
475</v>
      </c>
    </row>
    <row r="9" spans="1:6" s="85" customFormat="1" ht="18" customHeight="1">
      <c r="A9" s="94" t="s">
        <v>
4034</v>
      </c>
      <c r="B9" s="97">
        <v>
371</v>
      </c>
      <c r="C9" s="22">
        <v>
1323</v>
      </c>
      <c r="D9" s="22">
        <v>
24</v>
      </c>
      <c r="E9" s="22">
        <v>
26</v>
      </c>
      <c r="F9" s="22">
        <v>
35490</v>
      </c>
    </row>
    <row r="10" spans="1:6" s="85" customFormat="1" ht="18" customHeight="1">
      <c r="A10" s="94">
        <v>
31</v>
      </c>
      <c r="B10" s="97">
        <v>
363</v>
      </c>
      <c r="C10" s="22">
        <v>
1285</v>
      </c>
      <c r="D10" s="22">
        <v>
24</v>
      </c>
      <c r="E10" s="22">
        <v>
26</v>
      </c>
      <c r="F10" s="22">
        <v>
35490</v>
      </c>
    </row>
    <row r="11" spans="1:6" s="85" customFormat="1" ht="18" customHeight="1">
      <c r="A11" s="94" t="s">
        <v>
217</v>
      </c>
      <c r="B11" s="97">
        <v>
356</v>
      </c>
      <c r="C11" s="22">
        <v>
1260</v>
      </c>
      <c r="D11" s="22">
        <v>
24</v>
      </c>
      <c r="E11" s="22">
        <v>
26</v>
      </c>
      <c r="F11" s="22">
        <v>
35490</v>
      </c>
    </row>
    <row r="12" spans="1:6" s="85" customFormat="1" ht="18" customHeight="1">
      <c r="A12" s="94">
        <v>
3</v>
      </c>
      <c r="B12" s="97">
        <v>
353</v>
      </c>
      <c r="C12" s="22">
        <v>
1248</v>
      </c>
      <c r="D12" s="22">
        <v>
24</v>
      </c>
      <c r="E12" s="22">
        <v>
26</v>
      </c>
      <c r="F12" s="22">
        <v>
35490</v>
      </c>
    </row>
    <row r="13" spans="1:6" s="91" customFormat="1" ht="18" customHeight="1">
      <c r="A13" s="417">
        <v>
4</v>
      </c>
      <c r="B13" s="274">
        <v>
343</v>
      </c>
      <c r="C13" s="275">
        <v>
1208</v>
      </c>
      <c r="D13" s="275">
        <v>
24</v>
      </c>
      <c r="E13" s="275">
        <v>
26</v>
      </c>
      <c r="F13" s="275">
        <v>
35490</v>
      </c>
    </row>
    <row r="14" spans="1:6" s="105" customFormat="1" ht="15" customHeight="1">
      <c r="A14" s="2439" t="s">
        <v>
5624</v>
      </c>
      <c r="B14" s="106"/>
      <c r="C14" s="106"/>
      <c r="D14" s="106"/>
      <c r="E14" s="106"/>
      <c r="F14" s="106"/>
    </row>
  </sheetData>
  <mergeCells count="6">
    <mergeCell ref="A1:D1"/>
    <mergeCell ref="A2:D2"/>
    <mergeCell ref="A3:F3"/>
    <mergeCell ref="A6:A7"/>
    <mergeCell ref="B6:C6"/>
    <mergeCell ref="D6:F6"/>
  </mergeCells>
  <phoneticPr fontId="25"/>
  <pageMargins left="0.70866141732283472" right="0.70866141732283472" top="0.74803149606299213" bottom="0.74803149606299213" header="0.31496062992125984" footer="0.31496062992125984"/>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C14"/>
  <sheetViews>
    <sheetView zoomScaleNormal="100" zoomScaleSheetLayoutView="100" workbookViewId="0">
      <selection activeCell="B23" sqref="B23"/>
    </sheetView>
  </sheetViews>
  <sheetFormatPr defaultColWidth="9" defaultRowHeight="13.5"/>
  <cols>
    <col min="1" max="1" width="28.625" style="79" customWidth="1"/>
    <col min="2" max="2" width="30.625" style="78" customWidth="1"/>
    <col min="3" max="3" width="65.7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7500</v>
      </c>
      <c r="B3" s="4574"/>
      <c r="C3" s="4574"/>
    </row>
    <row r="4" spans="1:3" s="82" customFormat="1" ht="15" customHeight="1">
      <c r="A4" s="104"/>
      <c r="B4" s="104"/>
    </row>
    <row r="5" spans="1:3" s="82" customFormat="1" ht="15" customHeight="1" thickBot="1">
      <c r="A5" s="2956" t="s">
        <v>
10298</v>
      </c>
      <c r="B5" s="2971" t="s">
        <v>
4131</v>
      </c>
    </row>
    <row r="6" spans="1:3" s="85" customFormat="1" ht="30" customHeight="1" thickTop="1">
      <c r="A6" s="2951" t="s">
        <v>
9033</v>
      </c>
      <c r="B6" s="2952" t="s">
        <v>
9873</v>
      </c>
    </row>
    <row r="7" spans="1:3" s="85" customFormat="1" ht="18" customHeight="1">
      <c r="A7" s="3724" t="s">
        <v>
1388</v>
      </c>
      <c r="B7" s="3725">
        <f>
SUM(B8:B13)</f>
        <v>
7856.9</v>
      </c>
    </row>
    <row r="8" spans="1:3" s="85" customFormat="1" ht="18" customHeight="1">
      <c r="A8" s="94" t="s">
        <v>
5654</v>
      </c>
      <c r="B8" s="97">
        <v>
7769.9</v>
      </c>
    </row>
    <row r="9" spans="1:3" s="85" customFormat="1" ht="18" customHeight="1">
      <c r="A9" s="94" t="s">
        <v>
4103</v>
      </c>
      <c r="B9" s="97">
        <v>
7</v>
      </c>
    </row>
    <row r="10" spans="1:3" s="85" customFormat="1" ht="18" customHeight="1">
      <c r="A10" s="94">
        <v>
30</v>
      </c>
      <c r="B10" s="97">
        <v>
18</v>
      </c>
    </row>
    <row r="11" spans="1:3" s="85" customFormat="1" ht="18" customHeight="1">
      <c r="A11" s="94" t="s">
        <v>
465</v>
      </c>
      <c r="B11" s="97">
        <v>
25</v>
      </c>
    </row>
    <row r="12" spans="1:3" s="85" customFormat="1" ht="18" customHeight="1">
      <c r="A12" s="94">
        <v>
2</v>
      </c>
      <c r="B12" s="97">
        <v>
26</v>
      </c>
    </row>
    <row r="13" spans="1:3" s="91" customFormat="1" ht="18" customHeight="1">
      <c r="A13" s="3006">
        <v>
3</v>
      </c>
      <c r="B13" s="109">
        <v>
11</v>
      </c>
    </row>
    <row r="14" spans="1:3" s="105" customFormat="1" ht="15" customHeight="1">
      <c r="A14" s="2439" t="s">
        <v>
5624</v>
      </c>
      <c r="B14"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pageSetUpPr fitToPage="1"/>
  </sheetPr>
  <dimension ref="A1:C14"/>
  <sheetViews>
    <sheetView zoomScaleNormal="100" zoomScaleSheetLayoutView="100" workbookViewId="0">
      <selection activeCell="B23" sqref="B23"/>
    </sheetView>
  </sheetViews>
  <sheetFormatPr defaultColWidth="9" defaultRowHeight="13.5"/>
  <cols>
    <col min="1" max="1" width="28.625" style="79" customWidth="1"/>
    <col min="2" max="2" width="30.625" style="78" customWidth="1"/>
    <col min="3" max="3" width="66.875" style="78" customWidth="1"/>
    <col min="4" max="16384" width="9" style="78"/>
  </cols>
  <sheetData>
    <row r="1" spans="1:3" s="1482" customFormat="1" ht="20.100000000000001" customHeight="1">
      <c r="A1" s="4569" t="str">
        <f>
HYPERLINK("#目次!A1","【目次に戻る】")</f>
        <v>
【目次に戻る】</v>
      </c>
      <c r="B1" s="4569"/>
    </row>
    <row r="2" spans="1:3" s="1482" customFormat="1" ht="20.100000000000001" customHeight="1">
      <c r="A2" s="4569" t="str">
        <f>
HYPERLINK("#業務所管課別目次!A1","【業務所管課別目次に戻る】")</f>
        <v>
【業務所管課別目次に戻る】</v>
      </c>
      <c r="B2" s="4569"/>
    </row>
    <row r="3" spans="1:3" ht="26.1" customHeight="1">
      <c r="A3" s="4574" t="s">
        <v>
7499</v>
      </c>
      <c r="B3" s="4574"/>
      <c r="C3" s="4574"/>
    </row>
    <row r="4" spans="1:3" s="82" customFormat="1" ht="15" customHeight="1">
      <c r="A4" s="104"/>
      <c r="B4" s="104"/>
    </row>
    <row r="5" spans="1:3" s="82" customFormat="1" ht="15" customHeight="1" thickBot="1">
      <c r="A5" s="2667" t="s">
        <v>
10298</v>
      </c>
      <c r="B5" s="2683" t="s">
        <v>
4131</v>
      </c>
    </row>
    <row r="6" spans="1:3" s="85" customFormat="1" ht="30" customHeight="1" thickTop="1">
      <c r="A6" s="2668" t="s">
        <v>
2305</v>
      </c>
      <c r="B6" s="2664" t="s">
        <v>
9873</v>
      </c>
    </row>
    <row r="7" spans="1:3" s="85" customFormat="1" ht="18" customHeight="1">
      <c r="A7" s="3724" t="s">
        <v>
1388</v>
      </c>
      <c r="B7" s="3725">
        <f>
SUM(B8:B13)</f>
        <v>
165632</v>
      </c>
    </row>
    <row r="8" spans="1:3" s="85" customFormat="1" ht="18" customHeight="1">
      <c r="A8" s="94" t="s">
        <v>
5285</v>
      </c>
      <c r="B8" s="97">
        <v>
165632</v>
      </c>
    </row>
    <row r="9" spans="1:3" s="85" customFormat="1" ht="18" customHeight="1">
      <c r="A9" s="94" t="s">
        <v>
4103</v>
      </c>
      <c r="B9" s="97" t="s">
        <v>
9746</v>
      </c>
    </row>
    <row r="10" spans="1:3" s="85" customFormat="1" ht="18" customHeight="1">
      <c r="A10" s="94">
        <v>
30</v>
      </c>
      <c r="B10" s="97" t="s">
        <v>
9746</v>
      </c>
    </row>
    <row r="11" spans="1:3" s="85" customFormat="1" ht="18" customHeight="1">
      <c r="A11" s="94" t="s">
        <v>
465</v>
      </c>
      <c r="B11" s="97" t="s">
        <v>
9746</v>
      </c>
    </row>
    <row r="12" spans="1:3" s="85" customFormat="1" ht="18" customHeight="1">
      <c r="A12" s="94">
        <v>
2</v>
      </c>
      <c r="B12" s="97" t="s">
        <v>
9746</v>
      </c>
    </row>
    <row r="13" spans="1:3" s="91" customFormat="1" ht="18" customHeight="1">
      <c r="A13" s="2858">
        <v>
3</v>
      </c>
      <c r="B13" s="2540" t="s">
        <v>
9746</v>
      </c>
    </row>
    <row r="14" spans="1:3" s="105" customFormat="1" ht="15" customHeight="1">
      <c r="A14" s="2439" t="s">
        <v>
5286</v>
      </c>
      <c r="B14" s="106"/>
    </row>
  </sheetData>
  <mergeCells count="3">
    <mergeCell ref="A1:B1"/>
    <mergeCell ref="A2:B2"/>
    <mergeCell ref="A3:C3"/>
  </mergeCells>
  <phoneticPr fontId="25"/>
  <pageMargins left="0.70866141732283472" right="0.70866141732283472" top="0.74803149606299213" bottom="0.74803149606299213" header="0.31496062992125984" footer="0.31496062992125984"/>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E12"/>
  <sheetViews>
    <sheetView zoomScaleNormal="100" zoomScaleSheetLayoutView="100" workbookViewId="0">
      <selection activeCell="B23" sqref="B23"/>
    </sheetView>
  </sheetViews>
  <sheetFormatPr defaultColWidth="9" defaultRowHeight="13.5"/>
  <cols>
    <col min="1" max="1" width="22.625" style="79" customWidth="1"/>
    <col min="2" max="5" width="25.625" style="78" customWidth="1"/>
    <col min="6" max="16384" width="9" style="78"/>
  </cols>
  <sheetData>
    <row r="1" spans="1:5" s="1482" customFormat="1" ht="20.100000000000001" customHeight="1">
      <c r="A1" s="4569" t="str">
        <f>
HYPERLINK("#目次!A1","【目次に戻る】")</f>
        <v>
【目次に戻る】</v>
      </c>
      <c r="B1" s="4569"/>
      <c r="C1" s="4569"/>
      <c r="D1" s="4569"/>
      <c r="E1" s="2945"/>
    </row>
    <row r="2" spans="1:5" s="1482" customFormat="1" ht="20.100000000000001" customHeight="1">
      <c r="A2" s="4569" t="str">
        <f>
HYPERLINK("#業務所管課別目次!A1","【業務所管課別目次に戻る】")</f>
        <v>
【業務所管課別目次に戻る】</v>
      </c>
      <c r="B2" s="4569"/>
      <c r="C2" s="4569"/>
      <c r="D2" s="4569"/>
      <c r="E2" s="2945"/>
    </row>
    <row r="3" spans="1:5" ht="26.1" customHeight="1">
      <c r="A3" s="4574" t="s">
        <v>
7498</v>
      </c>
      <c r="B3" s="4574"/>
      <c r="C3" s="4574"/>
      <c r="D3" s="4574"/>
      <c r="E3" s="4574"/>
    </row>
    <row r="4" spans="1:5" s="82" customFormat="1" ht="15" customHeight="1">
      <c r="A4" s="104"/>
      <c r="B4" s="104"/>
      <c r="C4" s="104"/>
      <c r="D4" s="104"/>
      <c r="E4" s="104"/>
    </row>
    <row r="5" spans="1:5" s="82" customFormat="1" ht="15" customHeight="1" thickBot="1">
      <c r="A5" s="2956" t="s">
        <v>
9309</v>
      </c>
      <c r="B5" s="49"/>
      <c r="D5" s="49"/>
      <c r="E5" s="42" t="s">
        <v>
5444</v>
      </c>
    </row>
    <row r="6" spans="1:5" s="85" customFormat="1" ht="18" customHeight="1" thickTop="1">
      <c r="A6" s="2951" t="s">
        <v>
9035</v>
      </c>
      <c r="B6" s="2962" t="s">
        <v>
188</v>
      </c>
      <c r="C6" s="2950" t="s">
        <v>
3742</v>
      </c>
      <c r="D6" s="2949" t="s">
        <v>
3734</v>
      </c>
      <c r="E6" s="2949" t="s">
        <v>
3732</v>
      </c>
    </row>
    <row r="7" spans="1:5" s="85" customFormat="1" ht="18" customHeight="1">
      <c r="A7" s="94" t="s">
        <v>
4034</v>
      </c>
      <c r="B7" s="97">
        <v>
18859</v>
      </c>
      <c r="C7" s="22">
        <v>
10964</v>
      </c>
      <c r="D7" s="22">
        <v>
7271</v>
      </c>
      <c r="E7" s="22">
        <v>
624</v>
      </c>
    </row>
    <row r="8" spans="1:5" s="85" customFormat="1" ht="18" customHeight="1">
      <c r="A8" s="94">
        <v>
31</v>
      </c>
      <c r="B8" s="97">
        <v>
18456</v>
      </c>
      <c r="C8" s="22">
        <v>
10602</v>
      </c>
      <c r="D8" s="22">
        <v>
7251</v>
      </c>
      <c r="E8" s="22">
        <v>
603</v>
      </c>
    </row>
    <row r="9" spans="1:5" s="85" customFormat="1" ht="18" customHeight="1">
      <c r="A9" s="94" t="s">
        <v>
217</v>
      </c>
      <c r="B9" s="97">
        <v>
18092</v>
      </c>
      <c r="C9" s="22">
        <v>
10317</v>
      </c>
      <c r="D9" s="22">
        <v>
7188</v>
      </c>
      <c r="E9" s="22">
        <v>
587</v>
      </c>
    </row>
    <row r="10" spans="1:5" s="85" customFormat="1" ht="18" customHeight="1">
      <c r="A10" s="94">
        <v>
3</v>
      </c>
      <c r="B10" s="97">
        <v>
17660</v>
      </c>
      <c r="C10" s="22">
        <v>
9906</v>
      </c>
      <c r="D10" s="22">
        <v>
7172</v>
      </c>
      <c r="E10" s="22">
        <v>
582</v>
      </c>
    </row>
    <row r="11" spans="1:5" s="91" customFormat="1" ht="18" customHeight="1">
      <c r="A11" s="417">
        <v>
4</v>
      </c>
      <c r="B11" s="274">
        <f>
SUM(C11:E11)</f>
        <v>
17251</v>
      </c>
      <c r="C11" s="275">
        <v>
9511</v>
      </c>
      <c r="D11" s="275">
        <v>
7161</v>
      </c>
      <c r="E11" s="275">
        <v>
579</v>
      </c>
    </row>
    <row r="12" spans="1:5" s="105" customFormat="1" ht="15" customHeight="1">
      <c r="A12" s="2439" t="s">
        <v>
5216</v>
      </c>
      <c r="B12" s="106"/>
      <c r="C12" s="106"/>
      <c r="D12" s="106"/>
      <c r="E12" s="106"/>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pageSetUpPr fitToPage="1"/>
  </sheetPr>
  <dimension ref="A1:Z12"/>
  <sheetViews>
    <sheetView zoomScaleNormal="100" zoomScaleSheetLayoutView="100" workbookViewId="0">
      <selection activeCell="B23" sqref="B23"/>
    </sheetView>
  </sheetViews>
  <sheetFormatPr defaultColWidth="9" defaultRowHeight="14.25"/>
  <cols>
    <col min="1" max="10" width="12.625" style="1334" customWidth="1"/>
    <col min="11" max="16384" width="9" style="133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363" customFormat="1" ht="25.5">
      <c r="A3" s="4705" t="s">
        <v>
7497</v>
      </c>
      <c r="B3" s="4705"/>
      <c r="C3" s="4705"/>
      <c r="D3" s="4705"/>
      <c r="E3" s="4705"/>
      <c r="F3" s="4705"/>
      <c r="G3" s="4705"/>
      <c r="H3" s="4705"/>
      <c r="I3" s="4705"/>
      <c r="J3" s="4705"/>
    </row>
    <row r="4" spans="1:26" s="1246" customFormat="1" ht="15" customHeight="1"/>
    <row r="5" spans="1:26" s="1246" customFormat="1" ht="15" customHeight="1" thickBot="1">
      <c r="A5" s="5904" t="s">
        <v>
9308</v>
      </c>
      <c r="B5" s="5904"/>
      <c r="I5" s="5905" t="s">
        <v>
494</v>
      </c>
      <c r="J5" s="5905"/>
    </row>
    <row r="6" spans="1:26" ht="35.1" customHeight="1" thickTop="1">
      <c r="A6" s="2053" t="s">
        <v>
493</v>
      </c>
      <c r="B6" s="2054" t="s">
        <v>
23</v>
      </c>
      <c r="C6" s="2053" t="s">
        <v>
3992</v>
      </c>
      <c r="D6" s="2052" t="s">
        <v>
3991</v>
      </c>
      <c r="E6" s="2052" t="s">
        <v>
3990</v>
      </c>
      <c r="F6" s="2052" t="s">
        <v>
3989</v>
      </c>
      <c r="G6" s="2052" t="s">
        <v>
3988</v>
      </c>
      <c r="H6" s="2052" t="s">
        <v>
194</v>
      </c>
      <c r="I6" s="2371" t="s">
        <v>
3987</v>
      </c>
      <c r="J6" s="2370" t="s">
        <v>
3986</v>
      </c>
    </row>
    <row r="7" spans="1:26" s="2268" customFormat="1" ht="18" customHeight="1">
      <c r="A7" s="2360" t="s">
        <v>
5454</v>
      </c>
      <c r="B7" s="2369">
        <v>
10964</v>
      </c>
      <c r="C7" s="2368">
        <v>
2230</v>
      </c>
      <c r="D7" s="2368">
        <v>
1624</v>
      </c>
      <c r="E7" s="2368">
        <v>
33</v>
      </c>
      <c r="F7" s="2368">
        <v>
713</v>
      </c>
      <c r="G7" s="2368">
        <v>
97</v>
      </c>
      <c r="H7" s="2368">
        <v>
6267</v>
      </c>
      <c r="I7" s="2367">
        <v>
85309</v>
      </c>
      <c r="J7" s="2367">
        <v>
80820</v>
      </c>
    </row>
    <row r="8" spans="1:26" s="2268" customFormat="1" ht="18" customHeight="1">
      <c r="A8" s="2360">
        <v>
30</v>
      </c>
      <c r="B8" s="2369">
        <v>
10602</v>
      </c>
      <c r="C8" s="2368">
        <v>
2170</v>
      </c>
      <c r="D8" s="2368">
        <v>
1540</v>
      </c>
      <c r="E8" s="2368">
        <v>
32</v>
      </c>
      <c r="F8" s="2368">
        <v>
707</v>
      </c>
      <c r="G8" s="2368">
        <v>
78</v>
      </c>
      <c r="H8" s="2368">
        <v>
6075</v>
      </c>
      <c r="I8" s="2367">
        <v>
84846</v>
      </c>
      <c r="J8" s="2367">
        <v>
80406</v>
      </c>
    </row>
    <row r="9" spans="1:26" ht="18" customHeight="1">
      <c r="A9" s="2360" t="s">
        <v>
465</v>
      </c>
      <c r="B9" s="2369">
        <v>
10317</v>
      </c>
      <c r="C9" s="2368">
        <v>
2079</v>
      </c>
      <c r="D9" s="2368">
        <v>
1506</v>
      </c>
      <c r="E9" s="2368">
        <v>
32</v>
      </c>
      <c r="F9" s="2368">
        <v>
695</v>
      </c>
      <c r="G9" s="2368">
        <v>
77</v>
      </c>
      <c r="H9" s="2368">
        <v>
5928</v>
      </c>
      <c r="I9" s="2367">
        <v>
84794</v>
      </c>
      <c r="J9" s="2367">
        <v>
80418</v>
      </c>
    </row>
    <row r="10" spans="1:26" s="2268" customFormat="1" ht="18" customHeight="1">
      <c r="A10" s="2321">
        <v>
2</v>
      </c>
      <c r="B10" s="2369">
        <v>
10178</v>
      </c>
      <c r="C10" s="2368">
        <v>
2039</v>
      </c>
      <c r="D10" s="2368">
        <v>
1383</v>
      </c>
      <c r="E10" s="2368">
        <v>
27</v>
      </c>
      <c r="F10" s="2368">
        <v>
709</v>
      </c>
      <c r="G10" s="2368">
        <v>
20</v>
      </c>
      <c r="H10" s="2368">
        <v>
6000</v>
      </c>
      <c r="I10" s="2367">
        <v>
88432</v>
      </c>
      <c r="J10" s="2367">
        <v>
84220</v>
      </c>
    </row>
    <row r="11" spans="1:26" s="2294" customFormat="1" ht="18" customHeight="1">
      <c r="A11" s="2359">
        <v>
3</v>
      </c>
      <c r="B11" s="2366">
        <f>
SUM(C11:H11)</f>
        <v>
9511</v>
      </c>
      <c r="C11" s="2365">
        <v>
1928</v>
      </c>
      <c r="D11" s="2365">
        <v>
1308</v>
      </c>
      <c r="E11" s="2365">
        <v>
26</v>
      </c>
      <c r="F11" s="2365">
        <v>
678</v>
      </c>
      <c r="G11" s="2365">
        <v>
19</v>
      </c>
      <c r="H11" s="2365">
        <v>
5552</v>
      </c>
      <c r="I11" s="2364">
        <v>
87625</v>
      </c>
      <c r="J11" s="2364">
        <v>
83571</v>
      </c>
    </row>
    <row r="12" spans="1:26" s="1246" customFormat="1" ht="15" customHeight="1">
      <c r="A12" s="1249" t="s">
        <v>
3985</v>
      </c>
      <c r="B12" s="1249"/>
      <c r="C12" s="1249"/>
      <c r="J12" s="354"/>
    </row>
  </sheetData>
  <mergeCells count="5">
    <mergeCell ref="A3:J3"/>
    <mergeCell ref="A5:B5"/>
    <mergeCell ref="I5:J5"/>
    <mergeCell ref="A1:D1"/>
    <mergeCell ref="A2:D2"/>
  </mergeCells>
  <phoneticPr fontId="25"/>
  <pageMargins left="0.70866141732283472" right="0.70866141732283472" top="0.74803149606299213" bottom="0.74803149606299213" header="0.31496062992125984" footer="0.31496062992125984"/>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A1:Z13"/>
  <sheetViews>
    <sheetView zoomScaleNormal="100" zoomScaleSheetLayoutView="100" workbookViewId="0">
      <selection activeCell="B23" sqref="B23"/>
    </sheetView>
  </sheetViews>
  <sheetFormatPr defaultColWidth="9" defaultRowHeight="14.25"/>
  <cols>
    <col min="1" max="1" width="12.625" style="1334" customWidth="1"/>
    <col min="2" max="11" width="11.125" style="1334" customWidth="1"/>
    <col min="12" max="16384" width="9" style="1334"/>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2363" customFormat="1" ht="25.5">
      <c r="A3" s="4705" t="s">
        <v>
7496</v>
      </c>
      <c r="B3" s="4705"/>
      <c r="C3" s="4705"/>
      <c r="D3" s="4705"/>
      <c r="E3" s="4705"/>
      <c r="F3" s="4705"/>
      <c r="G3" s="4705"/>
      <c r="H3" s="4705"/>
      <c r="I3" s="4705"/>
      <c r="J3" s="4705"/>
      <c r="K3" s="4705"/>
    </row>
    <row r="4" spans="1:26" s="1246" customFormat="1" ht="15" customHeight="1"/>
    <row r="5" spans="1:26" s="1246" customFormat="1" ht="15" customHeight="1" thickBot="1">
      <c r="A5" s="5904" t="s">
        <v>
9310</v>
      </c>
      <c r="B5" s="5904"/>
      <c r="J5" s="5905" t="s">
        <v>
494</v>
      </c>
      <c r="K5" s="5905"/>
    </row>
    <row r="6" spans="1:26" ht="18" customHeight="1" thickTop="1">
      <c r="A6" s="5895" t="s">
        <v>
493</v>
      </c>
      <c r="B6" s="5899" t="s">
        <v>
23</v>
      </c>
      <c r="C6" s="5897"/>
      <c r="D6" s="5899" t="s">
        <v>
3998</v>
      </c>
      <c r="E6" s="5899"/>
      <c r="F6" s="5899" t="s">
        <v>
3997</v>
      </c>
      <c r="G6" s="5899"/>
      <c r="H6" s="5906" t="s">
        <v>
3996</v>
      </c>
      <c r="I6" s="5895"/>
      <c r="J6" s="5906" t="s">
        <v>
3995</v>
      </c>
      <c r="K6" s="5907"/>
    </row>
    <row r="7" spans="1:26" ht="18" customHeight="1">
      <c r="A7" s="5896"/>
      <c r="B7" s="2361" t="s">
        <v>
3994</v>
      </c>
      <c r="C7" s="2374" t="s">
        <v>
3735</v>
      </c>
      <c r="D7" s="2361" t="s">
        <v>
3994</v>
      </c>
      <c r="E7" s="2361" t="s">
        <v>
3735</v>
      </c>
      <c r="F7" s="2361" t="s">
        <v>
3994</v>
      </c>
      <c r="G7" s="2361" t="s">
        <v>
3735</v>
      </c>
      <c r="H7" s="2361" t="s">
        <v>
3994</v>
      </c>
      <c r="I7" s="2361" t="s">
        <v>
3735</v>
      </c>
      <c r="J7" s="2361" t="s">
        <v>
3994</v>
      </c>
      <c r="K7" s="2373" t="s">
        <v>
3735</v>
      </c>
    </row>
    <row r="8" spans="1:26" s="2268" customFormat="1" ht="18" customHeight="1">
      <c r="A8" s="2360" t="s">
        <v>
5656</v>
      </c>
      <c r="B8" s="382">
        <v>
25841</v>
      </c>
      <c r="C8" s="381">
        <v>
6210</v>
      </c>
      <c r="D8" s="381" t="s">
        <v>
374</v>
      </c>
      <c r="E8" s="381" t="s">
        <v>
374</v>
      </c>
      <c r="F8" s="381">
        <v>
3865</v>
      </c>
      <c r="G8" s="381">
        <v>
4398</v>
      </c>
      <c r="H8" s="381">
        <v>
1956</v>
      </c>
      <c r="I8" s="381" t="s">
        <v>
374</v>
      </c>
      <c r="J8" s="381">
        <v>
20020</v>
      </c>
      <c r="K8" s="381">
        <v>
1812</v>
      </c>
    </row>
    <row r="9" spans="1:26" s="2268" customFormat="1" ht="18" customHeight="1">
      <c r="A9" s="2360">
        <v>
30</v>
      </c>
      <c r="B9" s="382">
        <v>
26032</v>
      </c>
      <c r="C9" s="381">
        <v>
6227</v>
      </c>
      <c r="D9" s="381" t="s">
        <v>
374</v>
      </c>
      <c r="E9" s="381" t="s">
        <v>
374</v>
      </c>
      <c r="F9" s="381">
        <v>
3623</v>
      </c>
      <c r="G9" s="381">
        <v>
4024</v>
      </c>
      <c r="H9" s="381">
        <v>
1363</v>
      </c>
      <c r="I9" s="381" t="s">
        <v>
374</v>
      </c>
      <c r="J9" s="381">
        <v>
21046</v>
      </c>
      <c r="K9" s="381">
        <v>
2203</v>
      </c>
    </row>
    <row r="10" spans="1:26" ht="18" customHeight="1">
      <c r="A10" s="2360" t="s">
        <v>
465</v>
      </c>
      <c r="B10" s="382">
        <v>
26056</v>
      </c>
      <c r="C10" s="381">
        <v>
6224</v>
      </c>
      <c r="D10" s="381" t="s">
        <v>
374</v>
      </c>
      <c r="E10" s="381" t="s">
        <v>
374</v>
      </c>
      <c r="F10" s="381">
        <v>
3386</v>
      </c>
      <c r="G10" s="381">
        <v>
3584</v>
      </c>
      <c r="H10" s="381">
        <v>
611</v>
      </c>
      <c r="I10" s="381" t="s">
        <v>
374</v>
      </c>
      <c r="J10" s="381">
        <v>
22059</v>
      </c>
      <c r="K10" s="381">
        <v>
2640</v>
      </c>
    </row>
    <row r="11" spans="1:26" s="2268" customFormat="1" ht="18" customHeight="1">
      <c r="A11" s="2321">
        <v>
2</v>
      </c>
      <c r="B11" s="382">
        <v>
26084</v>
      </c>
      <c r="C11" s="381">
        <v>
6203</v>
      </c>
      <c r="D11" s="381" t="s">
        <v>
374</v>
      </c>
      <c r="E11" s="381" t="s">
        <v>
374</v>
      </c>
      <c r="F11" s="381">
        <v>
3038</v>
      </c>
      <c r="G11" s="381">
        <v>
3147</v>
      </c>
      <c r="H11" s="381">
        <v>
77</v>
      </c>
      <c r="I11" s="381" t="s">
        <v>
374</v>
      </c>
      <c r="J11" s="381">
        <v>
22969</v>
      </c>
      <c r="K11" s="381">
        <v>
3056</v>
      </c>
    </row>
    <row r="12" spans="1:26" s="2294" customFormat="1" ht="18" customHeight="1">
      <c r="A12" s="2359">
        <v>
3</v>
      </c>
      <c r="B12" s="378">
        <f>
SUM(D12,F12,H12,J12)</f>
        <v>
26140</v>
      </c>
      <c r="C12" s="377">
        <f>
SUM(E12,G12,I12,K12)</f>
        <v>
6169</v>
      </c>
      <c r="D12" s="2372" t="s">
        <v>
374</v>
      </c>
      <c r="E12" s="2304" t="s">
        <v>
374</v>
      </c>
      <c r="F12" s="377">
        <v>
2657</v>
      </c>
      <c r="G12" s="377">
        <v>
2773</v>
      </c>
      <c r="H12" s="377">
        <v>
62</v>
      </c>
      <c r="I12" s="2304" t="s">
        <v>
374</v>
      </c>
      <c r="J12" s="377">
        <v>
23421</v>
      </c>
      <c r="K12" s="377">
        <v>
3396</v>
      </c>
    </row>
    <row r="13" spans="1:26" s="1246" customFormat="1" ht="15" customHeight="1">
      <c r="A13" s="1249" t="s">
        <v>
3993</v>
      </c>
      <c r="B13" s="1249"/>
      <c r="C13" s="1249"/>
      <c r="D13" s="1249"/>
    </row>
  </sheetData>
  <mergeCells count="11">
    <mergeCell ref="J6:K6"/>
    <mergeCell ref="A6:A7"/>
    <mergeCell ref="B6:C6"/>
    <mergeCell ref="D6:E6"/>
    <mergeCell ref="F6:G6"/>
    <mergeCell ref="H6:I6"/>
    <mergeCell ref="A1:D1"/>
    <mergeCell ref="A2:D2"/>
    <mergeCell ref="A3:K3"/>
    <mergeCell ref="A5:B5"/>
    <mergeCell ref="J5:K5"/>
  </mergeCells>
  <phoneticPr fontId="25"/>
  <pageMargins left="0.70866141732283472" right="0.70866141732283472" top="0.74803149606299213" bottom="0.74803149606299213" header="0.31496062992125984" footer="0.31496062992125984"/>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pageSetUpPr fitToPage="1"/>
  </sheetPr>
  <dimension ref="A1:Z15"/>
  <sheetViews>
    <sheetView zoomScaleNormal="100" zoomScaleSheetLayoutView="100" workbookViewId="0">
      <selection activeCell="B23" sqref="B23"/>
    </sheetView>
  </sheetViews>
  <sheetFormatPr defaultColWidth="9" defaultRowHeight="13.5"/>
  <cols>
    <col min="1" max="1" width="12.625" style="1" customWidth="1"/>
    <col min="2" max="2" width="10.625" style="1" customWidth="1"/>
    <col min="3" max="12" width="10.125" style="1" customWidth="1"/>
    <col min="13"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7495</v>
      </c>
      <c r="B3" s="4574"/>
      <c r="C3" s="4574"/>
      <c r="D3" s="4574"/>
      <c r="E3" s="4574"/>
      <c r="F3" s="4574"/>
      <c r="G3" s="4574"/>
      <c r="H3" s="4574"/>
      <c r="I3" s="4574"/>
      <c r="J3" s="4574"/>
      <c r="K3" s="4574"/>
      <c r="L3" s="4574"/>
    </row>
    <row r="4" spans="1:26" s="83" customFormat="1" ht="15" customHeight="1"/>
    <row r="5" spans="1:26" s="83" customFormat="1" ht="15" customHeight="1" thickBot="1">
      <c r="A5" s="35" t="s">
        <v>
9284</v>
      </c>
      <c r="L5" s="119" t="s">
        <v>
5743</v>
      </c>
    </row>
    <row r="6" spans="1:26" ht="18" customHeight="1" thickTop="1">
      <c r="A6" s="1501" t="s">
        <v>
493</v>
      </c>
      <c r="B6" s="1539" t="s">
        <v>
23</v>
      </c>
      <c r="C6" s="1501" t="s">
        <v>
4009</v>
      </c>
      <c r="D6" s="1503" t="s">
        <v>
4008</v>
      </c>
      <c r="E6" s="1503" t="s">
        <v>
4007</v>
      </c>
      <c r="F6" s="1503" t="s">
        <v>
4006</v>
      </c>
      <c r="G6" s="1503" t="s">
        <v>
4005</v>
      </c>
      <c r="H6" s="1503" t="s">
        <v>
4004</v>
      </c>
      <c r="I6" s="1503" t="s">
        <v>
4003</v>
      </c>
      <c r="J6" s="1503" t="s">
        <v>
4002</v>
      </c>
      <c r="K6" s="1503" t="s">
        <v>
4001</v>
      </c>
      <c r="L6" s="1506" t="s">
        <v>
194</v>
      </c>
    </row>
    <row r="7" spans="1:26" ht="18" customHeight="1">
      <c r="A7" s="1458" t="s">
        <v>
5656</v>
      </c>
      <c r="B7" s="26">
        <v>
190</v>
      </c>
      <c r="C7" s="27">
        <v>
10</v>
      </c>
      <c r="D7" s="27">
        <v>
12</v>
      </c>
      <c r="E7" s="22">
        <v>
1</v>
      </c>
      <c r="F7" s="27">
        <v>
27</v>
      </c>
      <c r="G7" s="22">
        <v>
2</v>
      </c>
      <c r="H7" s="27">
        <v>
111</v>
      </c>
      <c r="I7" s="27">
        <v>
17</v>
      </c>
      <c r="J7" s="22" t="s">
        <v>
374</v>
      </c>
      <c r="K7" s="22" t="s">
        <v>
374</v>
      </c>
      <c r="L7" s="27">
        <v>
10</v>
      </c>
    </row>
    <row r="8" spans="1:26" ht="18" customHeight="1">
      <c r="A8" s="1458">
        <v>
30</v>
      </c>
      <c r="B8" s="26">
        <v>
229</v>
      </c>
      <c r="C8" s="27">
        <v>
8</v>
      </c>
      <c r="D8" s="27">
        <v>
25</v>
      </c>
      <c r="E8" s="22" t="s">
        <v>
374</v>
      </c>
      <c r="F8" s="27">
        <v>
28</v>
      </c>
      <c r="G8" s="22">
        <v>
1</v>
      </c>
      <c r="H8" s="27">
        <v>
122</v>
      </c>
      <c r="I8" s="27">
        <v>
36</v>
      </c>
      <c r="J8" s="22" t="s">
        <v>
374</v>
      </c>
      <c r="K8" s="22" t="s">
        <v>
374</v>
      </c>
      <c r="L8" s="27">
        <v>
9</v>
      </c>
    </row>
    <row r="9" spans="1:26" ht="18" customHeight="1">
      <c r="A9" s="1458" t="s">
        <v>
465</v>
      </c>
      <c r="B9" s="26">
        <v>
259</v>
      </c>
      <c r="C9" s="27">
        <v>
6</v>
      </c>
      <c r="D9" s="27">
        <v>
33</v>
      </c>
      <c r="E9" s="22" t="s">
        <v>
374</v>
      </c>
      <c r="F9" s="27">
        <v>
43</v>
      </c>
      <c r="G9" s="22" t="s">
        <v>
374</v>
      </c>
      <c r="H9" s="27">
        <v>
139</v>
      </c>
      <c r="I9" s="27">
        <v>
27</v>
      </c>
      <c r="J9" s="22" t="s">
        <v>
374</v>
      </c>
      <c r="K9" s="22">
        <v>
1</v>
      </c>
      <c r="L9" s="27">
        <v>
10</v>
      </c>
    </row>
    <row r="10" spans="1:26" s="2376" customFormat="1" ht="18" customHeight="1">
      <c r="A10" s="1459">
        <v>
2</v>
      </c>
      <c r="B10" s="26">
        <v>
483</v>
      </c>
      <c r="C10" s="27">
        <v>
10</v>
      </c>
      <c r="D10" s="27">
        <v>
33</v>
      </c>
      <c r="E10" s="22">
        <v>
4</v>
      </c>
      <c r="F10" s="27">
        <v>
55</v>
      </c>
      <c r="G10" s="22" t="s">
        <v>
374</v>
      </c>
      <c r="H10" s="27">
        <v>
255</v>
      </c>
      <c r="I10" s="27">
        <v>
59</v>
      </c>
      <c r="J10" s="22">
        <v>
1</v>
      </c>
      <c r="K10" s="22" t="s">
        <v>
374</v>
      </c>
      <c r="L10" s="27">
        <v>
66</v>
      </c>
    </row>
    <row r="11" spans="1:26" s="355" customFormat="1" ht="18" customHeight="1">
      <c r="A11" s="398">
        <v>
3</v>
      </c>
      <c r="B11" s="2375">
        <f>
SUM(C11:L11)</f>
        <v>
381</v>
      </c>
      <c r="C11" s="254">
        <v>
7</v>
      </c>
      <c r="D11" s="254">
        <v>
28</v>
      </c>
      <c r="E11" s="271">
        <v>
3</v>
      </c>
      <c r="F11" s="254">
        <v>
51</v>
      </c>
      <c r="G11" s="275" t="s">
        <v>
9871</v>
      </c>
      <c r="H11" s="254">
        <v>
205</v>
      </c>
      <c r="I11" s="254">
        <v>
43</v>
      </c>
      <c r="J11" s="275" t="s">
        <v>
9871</v>
      </c>
      <c r="K11" s="275" t="s">
        <v>
9871</v>
      </c>
      <c r="L11" s="254">
        <v>
44</v>
      </c>
    </row>
    <row r="12" spans="1:26" s="83" customFormat="1" ht="15" customHeight="1">
      <c r="A12" s="1537" t="s">
        <v>
4000</v>
      </c>
      <c r="B12" s="1537"/>
      <c r="C12" s="1537"/>
      <c r="D12" s="1537"/>
      <c r="E12" s="1537"/>
      <c r="F12" s="1537"/>
      <c r="G12" s="1537"/>
    </row>
    <row r="13" spans="1:26" s="83" customFormat="1" ht="15" customHeight="1">
      <c r="A13" s="5585" t="s">
        <v>
3999</v>
      </c>
      <c r="B13" s="5585"/>
    </row>
    <row r="14" spans="1:26">
      <c r="A14" s="32"/>
      <c r="B14" s="32"/>
      <c r="C14" s="32"/>
      <c r="D14" s="32"/>
      <c r="E14" s="32"/>
      <c r="F14" s="32"/>
      <c r="G14" s="32"/>
      <c r="H14" s="32"/>
      <c r="I14" s="32"/>
      <c r="J14" s="32"/>
      <c r="K14" s="32"/>
      <c r="L14" s="32"/>
    </row>
    <row r="15" spans="1:26">
      <c r="A15" s="32"/>
      <c r="B15" s="32"/>
      <c r="C15" s="32"/>
      <c r="D15" s="32"/>
      <c r="E15" s="32"/>
      <c r="F15" s="32"/>
      <c r="G15" s="32"/>
      <c r="H15" s="32"/>
      <c r="I15" s="32"/>
      <c r="J15" s="32"/>
      <c r="K15" s="32"/>
      <c r="L15" s="32"/>
    </row>
  </sheetData>
  <mergeCells count="4">
    <mergeCell ref="A3:L3"/>
    <mergeCell ref="A13:B13"/>
    <mergeCell ref="A1:D1"/>
    <mergeCell ref="A2:D2"/>
  </mergeCells>
  <phoneticPr fontId="25"/>
  <pageMargins left="0.70866141732283472" right="0.70866141732283472" top="0.74803149606299213" bottom="0.74803149606299213" header="0.31496062992125984" footer="0.31496062992125984"/>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pageSetUpPr fitToPage="1"/>
  </sheetPr>
  <dimension ref="A1:T14"/>
  <sheetViews>
    <sheetView zoomScaleNormal="100" zoomScaleSheetLayoutView="100" workbookViewId="0">
      <selection activeCell="B23" sqref="B23"/>
    </sheetView>
  </sheetViews>
  <sheetFormatPr defaultColWidth="9" defaultRowHeight="13.5"/>
  <cols>
    <col min="1" max="1" width="15.625" style="1" customWidth="1"/>
    <col min="2" max="6" width="21.625" style="1" customWidth="1"/>
    <col min="7" max="16384" width="9" style="1"/>
  </cols>
  <sheetData>
    <row r="1" spans="1:20" s="1482" customFormat="1" ht="20.100000000000001" customHeight="1">
      <c r="A1" s="4569" t="str">
        <f>
HYPERLINK("#目次!A1","【目次に戻る】")</f>
        <v>
【目次に戻る】</v>
      </c>
      <c r="B1" s="4569"/>
      <c r="C1" s="4569"/>
      <c r="D1" s="4569"/>
      <c r="E1" s="3120"/>
      <c r="F1" s="3120"/>
      <c r="G1" s="3120"/>
      <c r="H1" s="3120"/>
      <c r="I1" s="3120"/>
      <c r="J1" s="3120"/>
      <c r="K1" s="3120"/>
      <c r="L1" s="3120"/>
      <c r="M1" s="3120"/>
      <c r="N1" s="3120"/>
      <c r="O1" s="3120"/>
      <c r="P1" s="3120"/>
      <c r="Q1" s="3120"/>
      <c r="R1" s="3120"/>
      <c r="S1" s="3120"/>
      <c r="T1" s="3120"/>
    </row>
    <row r="2" spans="1:20" s="1482" customFormat="1" ht="20.100000000000001" customHeight="1">
      <c r="A2" s="4569" t="str">
        <f>
HYPERLINK("#業務所管課別目次!A1","【業務所管課別目次に戻る】")</f>
        <v>
【業務所管課別目次に戻る】</v>
      </c>
      <c r="B2" s="4569"/>
      <c r="C2" s="4569"/>
      <c r="D2" s="4569"/>
      <c r="E2" s="3120"/>
      <c r="F2" s="3120"/>
      <c r="G2" s="3120"/>
      <c r="H2" s="3120"/>
      <c r="I2" s="3120"/>
      <c r="J2" s="3120"/>
      <c r="K2" s="3120"/>
      <c r="L2" s="3120"/>
      <c r="M2" s="3120"/>
      <c r="N2" s="3120"/>
      <c r="O2" s="3120"/>
      <c r="P2" s="3120"/>
      <c r="Q2" s="3120"/>
      <c r="R2" s="3120"/>
      <c r="S2" s="3120"/>
      <c r="T2" s="3120"/>
    </row>
    <row r="3" spans="1:20" s="3138" customFormat="1" ht="26.1" customHeight="1">
      <c r="A3" s="4581" t="s">
        <v>
7494</v>
      </c>
      <c r="B3" s="4581"/>
      <c r="C3" s="4581"/>
      <c r="D3" s="4581"/>
      <c r="E3" s="4581"/>
      <c r="F3" s="4581"/>
    </row>
    <row r="4" spans="1:20" s="83" customFormat="1" ht="15" customHeight="1">
      <c r="B4" s="33"/>
      <c r="C4" s="33"/>
    </row>
    <row r="5" spans="1:20" s="83" customFormat="1" ht="15" customHeight="1" thickBot="1">
      <c r="A5" s="3134" t="s">
        <v>
3466</v>
      </c>
      <c r="B5" s="33"/>
      <c r="C5" s="33"/>
      <c r="F5" s="119" t="s">
        <v>
494</v>
      </c>
    </row>
    <row r="6" spans="1:20" ht="18" customHeight="1" thickTop="1">
      <c r="A6" s="3619" t="s">
        <v>
4026</v>
      </c>
      <c r="B6" s="3124" t="s">
        <v>
716</v>
      </c>
      <c r="C6" s="3122" t="s">
        <v>
715</v>
      </c>
      <c r="D6" s="3124" t="s">
        <v>
2819</v>
      </c>
      <c r="E6" s="3124" t="s">
        <v>
3054</v>
      </c>
      <c r="F6" s="3126" t="s">
        <v>
4477</v>
      </c>
    </row>
    <row r="7" spans="1:20" s="288" customFormat="1" ht="18" customHeight="1">
      <c r="A7" s="502" t="s">
        <v>
1635</v>
      </c>
      <c r="B7" s="3141">
        <f>
SUM(B8:B11)</f>
        <v>
190</v>
      </c>
      <c r="C7" s="3141">
        <f>
IF(SUM(C8:C11)=0,"-",SUM(C8:C11))</f>
        <v>
185</v>
      </c>
      <c r="D7" s="3141">
        <f t="shared" ref="D7:F7" si="0">
IF(SUM(D8:D11)=0,"-",SUM(D8:D11))</f>
        <v>
226</v>
      </c>
      <c r="E7" s="3141">
        <f t="shared" si="0"/>
        <v>
403</v>
      </c>
      <c r="F7" s="3141">
        <f t="shared" si="0"/>
        <v>
381</v>
      </c>
    </row>
    <row r="8" spans="1:20" ht="18" customHeight="1">
      <c r="A8" s="3129" t="s">
        <v>
4025</v>
      </c>
      <c r="B8" s="22">
        <v>
23</v>
      </c>
      <c r="C8" s="22">
        <v>
23</v>
      </c>
      <c r="D8" s="22">
        <v>
22</v>
      </c>
      <c r="E8" s="22">
        <v>
22</v>
      </c>
      <c r="F8" s="22">
        <v>
24</v>
      </c>
    </row>
    <row r="9" spans="1:20" ht="18" customHeight="1">
      <c r="A9" s="3129" t="s">
        <v>
4024</v>
      </c>
      <c r="B9" s="22">
        <v>
4</v>
      </c>
      <c r="C9" s="22">
        <v>
3</v>
      </c>
      <c r="D9" s="22">
        <v>
4</v>
      </c>
      <c r="E9" s="22">
        <v>
5</v>
      </c>
      <c r="F9" s="22">
        <v>
3</v>
      </c>
    </row>
    <row r="10" spans="1:20" ht="18" customHeight="1">
      <c r="A10" s="3129" t="s">
        <v>
4023</v>
      </c>
      <c r="B10" s="22">
        <v>
59</v>
      </c>
      <c r="C10" s="22">
        <v>
71</v>
      </c>
      <c r="D10" s="22">
        <v>
82</v>
      </c>
      <c r="E10" s="22">
        <v>
113</v>
      </c>
      <c r="F10" s="22">
        <v>
141</v>
      </c>
    </row>
    <row r="11" spans="1:20" ht="18" customHeight="1">
      <c r="A11" s="3142" t="s">
        <v>
3150</v>
      </c>
      <c r="B11" s="109">
        <v>
104</v>
      </c>
      <c r="C11" s="108">
        <v>
88</v>
      </c>
      <c r="D11" s="108">
        <v>
118</v>
      </c>
      <c r="E11" s="108">
        <v>
263</v>
      </c>
      <c r="F11" s="108">
        <v>
213</v>
      </c>
    </row>
    <row r="12" spans="1:20" s="83" customFormat="1" ht="15" customHeight="1">
      <c r="A12" s="83" t="s">
        <v>
4021</v>
      </c>
      <c r="B12" s="33"/>
      <c r="C12" s="40"/>
      <c r="D12" s="49"/>
      <c r="E12" s="49"/>
      <c r="F12" s="49"/>
    </row>
    <row r="13" spans="1:20">
      <c r="A13" s="32"/>
      <c r="B13" s="32"/>
      <c r="C13" s="32"/>
      <c r="D13" s="32"/>
      <c r="E13" s="32"/>
      <c r="F13" s="32"/>
    </row>
    <row r="14" spans="1:20">
      <c r="A14" s="32"/>
      <c r="B14" s="32"/>
      <c r="C14" s="32"/>
      <c r="D14" s="32"/>
      <c r="E14" s="32"/>
      <c r="F14" s="32"/>
    </row>
  </sheetData>
  <mergeCells count="3">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pageSetUpPr fitToPage="1"/>
  </sheetPr>
  <dimension ref="A1:Z15"/>
  <sheetViews>
    <sheetView zoomScaleNormal="100" zoomScaleSheetLayoutView="100" workbookViewId="0">
      <selection activeCell="B23" sqref="B23"/>
    </sheetView>
  </sheetViews>
  <sheetFormatPr defaultColWidth="9" defaultRowHeight="13.5"/>
  <cols>
    <col min="1" max="1" width="15.625" style="1" customWidth="1"/>
    <col min="2" max="12" width="9.625" style="1" customWidth="1"/>
    <col min="13"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10299</v>
      </c>
      <c r="B3" s="4574"/>
      <c r="C3" s="4574"/>
      <c r="D3" s="4574"/>
      <c r="E3" s="4574"/>
      <c r="F3" s="4574"/>
      <c r="G3" s="4574"/>
      <c r="H3" s="4574"/>
      <c r="I3" s="4574"/>
      <c r="J3" s="4574"/>
      <c r="K3" s="4574"/>
      <c r="L3" s="4574"/>
    </row>
    <row r="4" spans="1:26" s="83" customFormat="1" ht="15" customHeight="1">
      <c r="B4" s="33"/>
      <c r="C4" s="33"/>
    </row>
    <row r="5" spans="1:26" s="83" customFormat="1" ht="15" customHeight="1" thickBot="1">
      <c r="A5" s="1529" t="s">
        <v>
3446</v>
      </c>
      <c r="B5" s="33"/>
      <c r="C5" s="33"/>
      <c r="L5" s="119" t="s">
        <v>
10328</v>
      </c>
    </row>
    <row r="6" spans="1:26" ht="18" customHeight="1" thickTop="1">
      <c r="A6" s="3619" t="s">
        <v>
4026</v>
      </c>
      <c r="B6" s="1524" t="s">
        <v>
1388</v>
      </c>
      <c r="C6" s="1510" t="s">
        <v>
4009</v>
      </c>
      <c r="D6" s="1516" t="s">
        <v>
4008</v>
      </c>
      <c r="E6" s="1503" t="s">
        <v>
4007</v>
      </c>
      <c r="F6" s="1516" t="s">
        <v>
4006</v>
      </c>
      <c r="G6" s="1516" t="s">
        <v>
4005</v>
      </c>
      <c r="H6" s="1516" t="s">
        <v>
4004</v>
      </c>
      <c r="I6" s="1516" t="s">
        <v>
4003</v>
      </c>
      <c r="J6" s="542" t="s">
        <v>
4002</v>
      </c>
      <c r="K6" s="542" t="s">
        <v>
4001</v>
      </c>
      <c r="L6" s="1506" t="s">
        <v>
194</v>
      </c>
    </row>
    <row r="7" spans="1:26" s="288" customFormat="1" ht="18" customHeight="1">
      <c r="A7" s="502" t="s">
        <v>
1635</v>
      </c>
      <c r="B7" s="2386">
        <f>
SUM(B8:B11)</f>
        <v>
381</v>
      </c>
      <c r="C7" s="2386">
        <f t="shared" ref="C7:L7" si="0">
IF(SUM(C8:C11)=0,"-",SUM(C8:C11))</f>
        <v>
7</v>
      </c>
      <c r="D7" s="2386">
        <f t="shared" si="0"/>
        <v>
28</v>
      </c>
      <c r="E7" s="2386">
        <f t="shared" si="0"/>
        <v>
3</v>
      </c>
      <c r="F7" s="2386">
        <f t="shared" si="0"/>
        <v>
51</v>
      </c>
      <c r="G7" s="2386" t="str">
        <f t="shared" si="0"/>
        <v>
-</v>
      </c>
      <c r="H7" s="2386">
        <f t="shared" si="0"/>
        <v>
205</v>
      </c>
      <c r="I7" s="2386">
        <f t="shared" si="0"/>
        <v>
43</v>
      </c>
      <c r="J7" s="2386" t="str">
        <f t="shared" si="0"/>
        <v>
-</v>
      </c>
      <c r="K7" s="2386" t="str">
        <f t="shared" si="0"/>
        <v>
-</v>
      </c>
      <c r="L7" s="2386">
        <f t="shared" si="0"/>
        <v>
44</v>
      </c>
    </row>
    <row r="8" spans="1:26" ht="18" customHeight="1">
      <c r="A8" s="1512" t="s">
        <v>
4025</v>
      </c>
      <c r="B8" s="537">
        <f>
IF(SUM(C8:L8)=0,"-",SUM(C8:L8))</f>
        <v>
24</v>
      </c>
      <c r="C8" s="537" t="s">
        <v>
374</v>
      </c>
      <c r="D8" s="537">
        <v>
4</v>
      </c>
      <c r="E8" s="537" t="s">
        <v>
374</v>
      </c>
      <c r="F8" s="537">
        <v>
11</v>
      </c>
      <c r="G8" s="537" t="s">
        <v>
374</v>
      </c>
      <c r="H8" s="537">
        <v>
6</v>
      </c>
      <c r="I8" s="537">
        <v>
1</v>
      </c>
      <c r="J8" s="537" t="s">
        <v>
374</v>
      </c>
      <c r="K8" s="537" t="s">
        <v>
374</v>
      </c>
      <c r="L8" s="537">
        <v>
2</v>
      </c>
    </row>
    <row r="9" spans="1:26" ht="18" customHeight="1">
      <c r="A9" s="1512" t="s">
        <v>
4024</v>
      </c>
      <c r="B9" s="537">
        <f>
IF(SUM(C9:L9)=0,"-",SUM(C9:L9))</f>
        <v>
3</v>
      </c>
      <c r="C9" s="537">
        <v>
1</v>
      </c>
      <c r="D9" s="537" t="s">
        <v>
374</v>
      </c>
      <c r="E9" s="537" t="s">
        <v>
374</v>
      </c>
      <c r="F9" s="537">
        <v>
1</v>
      </c>
      <c r="G9" s="537" t="s">
        <v>
374</v>
      </c>
      <c r="H9" s="537">
        <v>
1</v>
      </c>
      <c r="I9" s="537" t="s">
        <v>
374</v>
      </c>
      <c r="J9" s="537" t="s">
        <v>
374</v>
      </c>
      <c r="K9" s="537" t="s">
        <v>
374</v>
      </c>
      <c r="L9" s="537" t="s">
        <v>
374</v>
      </c>
    </row>
    <row r="10" spans="1:26" ht="18" customHeight="1">
      <c r="A10" s="1512" t="s">
        <v>
4023</v>
      </c>
      <c r="B10" s="537">
        <f>
IF(SUM(C10:L10)=0,"-",SUM(C10:L10))</f>
        <v>
141</v>
      </c>
      <c r="C10" s="537">
        <v>
2</v>
      </c>
      <c r="D10" s="537">
        <v>
21</v>
      </c>
      <c r="E10" s="537" t="s">
        <v>
374</v>
      </c>
      <c r="F10" s="537">
        <v>
2</v>
      </c>
      <c r="G10" s="537" t="s">
        <v>
374</v>
      </c>
      <c r="H10" s="537">
        <v>
65</v>
      </c>
      <c r="I10" s="537">
        <v>
36</v>
      </c>
      <c r="J10" s="537" t="s">
        <v>
374</v>
      </c>
      <c r="K10" s="537" t="s">
        <v>
374</v>
      </c>
      <c r="L10" s="537">
        <v>
15</v>
      </c>
    </row>
    <row r="11" spans="1:26" ht="18" customHeight="1">
      <c r="A11" s="481" t="s">
        <v>
3150</v>
      </c>
      <c r="B11" s="537">
        <f>
IF(SUM(C11:L11)=0,"-",SUM(C11:L11))</f>
        <v>
213</v>
      </c>
      <c r="C11" s="1693">
        <v>
4</v>
      </c>
      <c r="D11" s="1693">
        <v>
3</v>
      </c>
      <c r="E11" s="1693">
        <v>
3</v>
      </c>
      <c r="F11" s="1693">
        <v>
37</v>
      </c>
      <c r="G11" s="1693" t="s">
        <v>
374</v>
      </c>
      <c r="H11" s="1693">
        <v>
133</v>
      </c>
      <c r="I11" s="1693">
        <v>
6</v>
      </c>
      <c r="J11" s="1693" t="s">
        <v>
374</v>
      </c>
      <c r="K11" s="1693" t="s">
        <v>
374</v>
      </c>
      <c r="L11" s="1693">
        <v>
27</v>
      </c>
    </row>
    <row r="12" spans="1:26" s="83" customFormat="1" ht="15" customHeight="1">
      <c r="A12" s="1537" t="s">
        <v>
4022</v>
      </c>
      <c r="B12" s="1537"/>
      <c r="C12" s="1537"/>
      <c r="D12" s="1537"/>
      <c r="E12" s="1537"/>
      <c r="F12" s="1537"/>
      <c r="G12" s="1537"/>
      <c r="H12" s="1537"/>
    </row>
    <row r="13" spans="1:26" s="83" customFormat="1" ht="15" customHeight="1">
      <c r="A13" s="83" t="s">
        <v>
4021</v>
      </c>
      <c r="B13" s="33"/>
      <c r="C13" s="40"/>
      <c r="D13" s="49"/>
      <c r="E13" s="49"/>
      <c r="F13" s="49"/>
      <c r="G13" s="49"/>
    </row>
    <row r="14" spans="1:26">
      <c r="A14" s="32"/>
      <c r="B14" s="32"/>
      <c r="C14" s="32"/>
      <c r="D14" s="32"/>
      <c r="E14" s="32"/>
      <c r="F14" s="32"/>
      <c r="G14" s="32"/>
      <c r="H14" s="32"/>
      <c r="I14" s="32"/>
      <c r="J14" s="32"/>
      <c r="K14" s="32"/>
      <c r="L14" s="32"/>
    </row>
    <row r="15" spans="1:26">
      <c r="A15" s="32"/>
      <c r="B15" s="32"/>
      <c r="C15" s="32"/>
      <c r="D15" s="32"/>
      <c r="E15" s="32"/>
      <c r="F15" s="32"/>
      <c r="G15" s="32"/>
      <c r="H15" s="32"/>
      <c r="I15" s="32"/>
      <c r="J15" s="32"/>
      <c r="K15" s="32"/>
      <c r="L15" s="32"/>
    </row>
  </sheetData>
  <mergeCells count="3">
    <mergeCell ref="A3:L3"/>
    <mergeCell ref="A1:D1"/>
    <mergeCell ref="A2:D2"/>
  </mergeCells>
  <phoneticPr fontId="25"/>
  <pageMargins left="0.70866141732283472" right="0.70866141732283472" top="0.74803149606299213" bottom="0.74803149606299213" header="0.31496062992125984" footer="0.31496062992125984"/>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pageSetUpPr fitToPage="1"/>
  </sheetPr>
  <dimension ref="A1:Z18"/>
  <sheetViews>
    <sheetView zoomScaleNormal="100" zoomScaleSheetLayoutView="100" workbookViewId="0">
      <selection activeCell="B23" sqref="B23"/>
    </sheetView>
  </sheetViews>
  <sheetFormatPr defaultColWidth="9" defaultRowHeight="13.5"/>
  <cols>
    <col min="1" max="1" width="12.625" style="1" customWidth="1"/>
    <col min="2" max="11" width="11.125" style="1" customWidth="1"/>
    <col min="12" max="16384" width="9" style="1"/>
  </cols>
  <sheetData>
    <row r="1" spans="1:26" s="1482" customFormat="1" ht="20.100000000000001" customHeight="1">
      <c r="A1" s="4569" t="str">
        <f>
HYPERLINK("#目次!A1","【目次に戻る】")</f>
        <v>
【目次に戻る】</v>
      </c>
      <c r="B1" s="4569"/>
      <c r="C1" s="4569"/>
      <c r="D1" s="4569"/>
      <c r="E1" s="1495"/>
      <c r="F1" s="1495"/>
      <c r="G1" s="1495"/>
      <c r="H1" s="1495"/>
      <c r="I1" s="1495"/>
      <c r="J1" s="1495"/>
      <c r="K1" s="1495"/>
      <c r="L1" s="1495"/>
      <c r="M1" s="1495"/>
      <c r="N1" s="1495"/>
      <c r="O1" s="1495"/>
      <c r="P1" s="1495"/>
      <c r="Q1" s="1495"/>
      <c r="R1" s="1495"/>
      <c r="S1" s="1495"/>
      <c r="T1" s="1495"/>
      <c r="U1" s="1495"/>
      <c r="V1" s="1495"/>
      <c r="W1" s="1495"/>
      <c r="X1" s="1495"/>
      <c r="Y1" s="1495"/>
      <c r="Z1" s="1495"/>
    </row>
    <row r="2" spans="1:26" s="1482" customFormat="1" ht="20.100000000000001" customHeight="1">
      <c r="A2" s="4569" t="str">
        <f>
HYPERLINK("#業務所管課別目次!A1","【業務所管課別目次に戻る】")</f>
        <v>
【業務所管課別目次に戻る】</v>
      </c>
      <c r="B2" s="4569"/>
      <c r="C2" s="4569"/>
      <c r="D2" s="4569"/>
      <c r="E2" s="1495"/>
      <c r="F2" s="1495"/>
      <c r="G2" s="1495"/>
      <c r="H2" s="1495"/>
      <c r="I2" s="1495"/>
      <c r="J2" s="1495"/>
      <c r="K2" s="1495"/>
      <c r="L2" s="1495"/>
      <c r="M2" s="1495"/>
      <c r="N2" s="1495"/>
      <c r="O2" s="1495"/>
      <c r="P2" s="1495"/>
      <c r="Q2" s="1495"/>
      <c r="R2" s="1495"/>
      <c r="S2" s="1495"/>
      <c r="T2" s="1495"/>
      <c r="U2" s="1495"/>
      <c r="V2" s="1495"/>
      <c r="W2" s="1495"/>
      <c r="X2" s="1495"/>
      <c r="Y2" s="1495"/>
      <c r="Z2" s="1495"/>
    </row>
    <row r="3" spans="1:26" s="1547" customFormat="1" ht="26.1" customHeight="1">
      <c r="A3" s="4574" t="s">
        <v>
7493</v>
      </c>
      <c r="B3" s="4574"/>
      <c r="C3" s="4574"/>
      <c r="D3" s="4574"/>
      <c r="E3" s="4574"/>
      <c r="F3" s="4574"/>
      <c r="G3" s="4574"/>
      <c r="H3" s="4574"/>
      <c r="I3" s="4574"/>
      <c r="J3" s="4574"/>
      <c r="K3" s="4574"/>
    </row>
    <row r="4" spans="1:26" s="83" customFormat="1" ht="15" customHeight="1"/>
    <row r="5" spans="1:26" s="83" customFormat="1" ht="15" customHeight="1" thickBot="1"/>
    <row r="6" spans="1:26" ht="18" customHeight="1" thickTop="1">
      <c r="A6" s="4575" t="s">
        <v>
2180</v>
      </c>
      <c r="B6" s="4579" t="s">
        <v>
4020</v>
      </c>
      <c r="C6" s="4579"/>
      <c r="D6" s="4579" t="s">
        <v>
4019</v>
      </c>
      <c r="E6" s="4579"/>
      <c r="F6" s="4579" t="s">
        <v>
4018</v>
      </c>
      <c r="G6" s="4579"/>
      <c r="H6" s="4579" t="s">
        <v>
4017</v>
      </c>
      <c r="I6" s="4579"/>
      <c r="J6" s="4579" t="s">
        <v>
4016</v>
      </c>
      <c r="K6" s="4603"/>
    </row>
    <row r="7" spans="1:26" ht="30" customHeight="1">
      <c r="A7" s="4576"/>
      <c r="B7" s="1504" t="s">
        <v>
4015</v>
      </c>
      <c r="C7" s="390" t="s">
        <v>
4014</v>
      </c>
      <c r="D7" s="1504" t="s">
        <v>
4015</v>
      </c>
      <c r="E7" s="390" t="s">
        <v>
4014</v>
      </c>
      <c r="F7" s="1504" t="s">
        <v>
4015</v>
      </c>
      <c r="G7" s="390" t="s">
        <v>
4014</v>
      </c>
      <c r="H7" s="1504" t="s">
        <v>
4015</v>
      </c>
      <c r="I7" s="390" t="s">
        <v>
4014</v>
      </c>
      <c r="J7" s="1504" t="s">
        <v>
4015</v>
      </c>
      <c r="K7" s="389" t="s">
        <v>
4014</v>
      </c>
    </row>
    <row r="8" spans="1:26" s="83" customFormat="1" ht="18" customHeight="1">
      <c r="A8" s="2385"/>
      <c r="B8" s="42" t="s">
        <v>
4013</v>
      </c>
      <c r="C8" s="42"/>
      <c r="D8" s="42" t="s">
        <v>
4013</v>
      </c>
      <c r="E8" s="42"/>
      <c r="F8" s="42" t="s">
        <v>
4013</v>
      </c>
      <c r="G8" s="42"/>
      <c r="H8" s="42" t="s">
        <v>
4013</v>
      </c>
      <c r="I8" s="42"/>
      <c r="J8" s="207" t="s">
        <v>
6467</v>
      </c>
      <c r="K8" s="42"/>
    </row>
    <row r="9" spans="1:26" ht="18" customHeight="1">
      <c r="A9" s="1458" t="s">
        <v>
5656</v>
      </c>
      <c r="B9" s="2384">
        <v>
0.2</v>
      </c>
      <c r="C9" s="3409" t="s">
        <v>
5657</v>
      </c>
      <c r="D9" s="2382">
        <v>
1.6E-2</v>
      </c>
      <c r="E9" s="3409" t="s">
        <v>
5657</v>
      </c>
      <c r="F9" s="2383">
        <v>
1E-3</v>
      </c>
      <c r="G9" s="3409" t="s">
        <v>
5657</v>
      </c>
      <c r="H9" s="2382">
        <v>
3.2000000000000001E-2</v>
      </c>
      <c r="I9" s="3409" t="s">
        <v>
4012</v>
      </c>
      <c r="J9" s="2381">
        <v>
1.6E-2</v>
      </c>
      <c r="K9" s="3409" t="s">
        <v>
5657</v>
      </c>
    </row>
    <row r="10" spans="1:26" ht="18" customHeight="1">
      <c r="A10" s="1458">
        <v>
30</v>
      </c>
      <c r="B10" s="2384">
        <v>
0.2</v>
      </c>
      <c r="C10" s="3409" t="s">
        <v>
5657</v>
      </c>
      <c r="D10" s="2382">
        <v>
1.4999999999999999E-2</v>
      </c>
      <c r="E10" s="3409" t="s">
        <v>
5657</v>
      </c>
      <c r="F10" s="2383">
        <v>
1E-3</v>
      </c>
      <c r="G10" s="3409" t="s">
        <v>
5657</v>
      </c>
      <c r="H10" s="2382">
        <v>
0.03</v>
      </c>
      <c r="I10" s="3409" t="s">
        <v>
4012</v>
      </c>
      <c r="J10" s="2381">
        <v>
1.7000000000000001E-2</v>
      </c>
      <c r="K10" s="3409" t="s">
        <v>
5657</v>
      </c>
    </row>
    <row r="11" spans="1:26" ht="18" customHeight="1">
      <c r="A11" s="1458" t="s">
        <v>
465</v>
      </c>
      <c r="B11" s="2384">
        <v>
0.1</v>
      </c>
      <c r="C11" s="3409" t="s">
        <v>
5657</v>
      </c>
      <c r="D11" s="2382">
        <v>
1.2999999999999999E-2</v>
      </c>
      <c r="E11" s="3409" t="s">
        <v>
5657</v>
      </c>
      <c r="F11" s="2383">
        <v>
1E-3</v>
      </c>
      <c r="G11" s="3409" t="s">
        <v>
5657</v>
      </c>
      <c r="H11" s="2382">
        <v>
0.03</v>
      </c>
      <c r="I11" s="3409" t="s">
        <v>
4012</v>
      </c>
      <c r="J11" s="2381">
        <v>
1.4999999999999999E-2</v>
      </c>
      <c r="K11" s="3409" t="s">
        <v>
5657</v>
      </c>
    </row>
    <row r="12" spans="1:26" s="2376" customFormat="1" ht="18" customHeight="1">
      <c r="A12" s="1459">
        <v>
2</v>
      </c>
      <c r="B12" s="2384">
        <v>
0.1</v>
      </c>
      <c r="C12" s="3409" t="s">
        <v>
5657</v>
      </c>
      <c r="D12" s="2382">
        <v>
1.4E-2</v>
      </c>
      <c r="E12" s="3409" t="s">
        <v>
5657</v>
      </c>
      <c r="F12" s="2383">
        <v>
1E-3</v>
      </c>
      <c r="G12" s="3409" t="s">
        <v>
5657</v>
      </c>
      <c r="H12" s="2382">
        <v>
0.03</v>
      </c>
      <c r="I12" s="3409" t="s">
        <v>
4012</v>
      </c>
      <c r="J12" s="2381">
        <v>
1.4E-2</v>
      </c>
      <c r="K12" s="3409" t="s">
        <v>
5657</v>
      </c>
    </row>
    <row r="13" spans="1:26" s="258" customFormat="1" ht="18" customHeight="1">
      <c r="A13" s="1460">
        <v>
3</v>
      </c>
      <c r="B13" s="2380">
        <v>
0.3</v>
      </c>
      <c r="C13" s="251" t="s">
        <v>
5657</v>
      </c>
      <c r="D13" s="2378">
        <v>
1.2999999999999999E-2</v>
      </c>
      <c r="E13" s="251" t="s">
        <v>
5657</v>
      </c>
      <c r="F13" s="2379">
        <v>
8.0000000000000004E-4</v>
      </c>
      <c r="G13" s="251" t="s">
        <v>
5657</v>
      </c>
      <c r="H13" s="2378">
        <v>
2.7E-2</v>
      </c>
      <c r="I13" s="251" t="s">
        <v>
4012</v>
      </c>
      <c r="J13" s="2377">
        <v>
0.01</v>
      </c>
      <c r="K13" s="251" t="s">
        <v>
5657</v>
      </c>
    </row>
    <row r="14" spans="1:26" s="83" customFormat="1" ht="15" customHeight="1">
      <c r="A14" s="1537" t="s">
        <v>
6466</v>
      </c>
      <c r="B14" s="1537"/>
      <c r="C14" s="1537"/>
      <c r="D14" s="1537"/>
      <c r="E14" s="1537"/>
      <c r="F14" s="1537"/>
      <c r="G14" s="1537"/>
      <c r="H14" s="1537"/>
    </row>
    <row r="15" spans="1:26" s="83" customFormat="1" ht="15" customHeight="1">
      <c r="A15" s="83" t="s">
        <v>
4011</v>
      </c>
    </row>
    <row r="16" spans="1:26" s="83" customFormat="1" ht="15" customHeight="1">
      <c r="A16" s="83" t="s">
        <v>
4010</v>
      </c>
    </row>
    <row r="17" spans="1:11" s="83" customFormat="1" ht="15" customHeight="1">
      <c r="A17" s="83" t="s">
        <v>
3999</v>
      </c>
    </row>
    <row r="18" spans="1:11">
      <c r="A18" s="32"/>
      <c r="B18" s="32"/>
      <c r="C18" s="32"/>
      <c r="D18" s="32"/>
      <c r="E18" s="32"/>
      <c r="F18" s="32"/>
      <c r="G18" s="32"/>
      <c r="H18" s="32"/>
      <c r="I18" s="32"/>
      <c r="J18" s="32"/>
      <c r="K18" s="32"/>
    </row>
  </sheetData>
  <mergeCells count="9">
    <mergeCell ref="A1:D1"/>
    <mergeCell ref="A2:D2"/>
    <mergeCell ref="A3:K3"/>
    <mergeCell ref="A6:A7"/>
    <mergeCell ref="B6:C6"/>
    <mergeCell ref="D6:E6"/>
    <mergeCell ref="F6:G6"/>
    <mergeCell ref="H6:I6"/>
    <mergeCell ref="J6:K6"/>
  </mergeCells>
  <phoneticPr fontId="25"/>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pageSetUpPr fitToPage="1"/>
  </sheetPr>
  <dimension ref="A1:F34"/>
  <sheetViews>
    <sheetView zoomScaleNormal="100" zoomScaleSheetLayoutView="100" workbookViewId="0">
      <selection activeCell="B23" sqref="B23"/>
    </sheetView>
  </sheetViews>
  <sheetFormatPr defaultColWidth="9" defaultRowHeight="13.5"/>
  <cols>
    <col min="1" max="1" width="30.625" style="465" customWidth="1"/>
    <col min="2" max="2" width="22.625" style="465" customWidth="1"/>
    <col min="3" max="3" width="12.625" style="465" customWidth="1"/>
    <col min="4" max="4" width="22.625" style="465" customWidth="1"/>
    <col min="5" max="5" width="12.625" style="465" customWidth="1"/>
    <col min="6" max="6" width="22.625" style="465" customWidth="1"/>
    <col min="7" max="16384" width="9" style="465"/>
  </cols>
  <sheetData>
    <row r="1" spans="1:6" s="1482" customFormat="1" ht="20.100000000000001" customHeight="1">
      <c r="A1" s="4569" t="str">
        <f>
HYPERLINK("#目次!A1","【目次に戻る】")</f>
        <v>
【目次に戻る】</v>
      </c>
      <c r="B1" s="4569"/>
      <c r="C1" s="4569"/>
      <c r="D1" s="4569"/>
      <c r="E1" s="2409"/>
      <c r="F1" s="2409"/>
    </row>
    <row r="2" spans="1:6" s="1482" customFormat="1" ht="20.100000000000001" customHeight="1">
      <c r="A2" s="4569" t="str">
        <f>
HYPERLINK("#業務所管課別目次!A1","【業務所管課別目次に戻る】")</f>
        <v>
【業務所管課別目次に戻る】</v>
      </c>
      <c r="B2" s="4569"/>
      <c r="C2" s="4569"/>
      <c r="D2" s="4569"/>
      <c r="E2" s="2409"/>
      <c r="F2" s="2409"/>
    </row>
    <row r="3" spans="1:6" s="492" customFormat="1" ht="26.1" customHeight="1">
      <c r="A3" s="4650" t="s">
        <v>
6581</v>
      </c>
      <c r="B3" s="4650"/>
      <c r="C3" s="4650"/>
      <c r="D3" s="4650"/>
      <c r="E3" s="4650"/>
      <c r="F3" s="4650"/>
    </row>
    <row r="4" spans="1:6" s="467" customFormat="1" ht="15" customHeight="1">
      <c r="A4" s="104"/>
      <c r="B4" s="104"/>
      <c r="C4" s="104"/>
      <c r="D4" s="104"/>
      <c r="E4" s="104"/>
      <c r="F4" s="104"/>
    </row>
    <row r="5" spans="1:6" ht="20.100000000000001" customHeight="1">
      <c r="A5" s="4651" t="s">
        <v>
598</v>
      </c>
      <c r="B5" s="4651"/>
      <c r="C5" s="4651"/>
      <c r="D5" s="4651"/>
      <c r="E5" s="4651"/>
      <c r="F5" s="4651"/>
    </row>
    <row r="6" spans="1:6" s="467" customFormat="1" ht="15" customHeight="1" thickBot="1">
      <c r="A6" s="2425"/>
      <c r="B6" s="83"/>
      <c r="C6" s="83"/>
      <c r="D6" s="83"/>
      <c r="E6" s="83"/>
      <c r="F6" s="83"/>
    </row>
    <row r="7" spans="1:6" s="468" customFormat="1" ht="18" customHeight="1" thickTop="1">
      <c r="A7" s="2413" t="s">
        <v>
575</v>
      </c>
      <c r="B7" s="2412" t="s">
        <v>
574</v>
      </c>
      <c r="C7" s="2412" t="s">
        <v>
573</v>
      </c>
      <c r="D7" s="2410" t="s">
        <v>
572</v>
      </c>
      <c r="E7" s="2412" t="s">
        <v>
597</v>
      </c>
      <c r="F7" s="2412" t="s">
        <v>
571</v>
      </c>
    </row>
    <row r="8" spans="1:6" s="467" customFormat="1" ht="18" customHeight="1">
      <c r="A8" s="83"/>
      <c r="B8" s="193" t="s">
        <v>
570</v>
      </c>
      <c r="C8" s="119" t="s">
        <v>
282</v>
      </c>
      <c r="D8" s="207" t="s">
        <v>
570</v>
      </c>
      <c r="E8" s="207" t="s">
        <v>
282</v>
      </c>
      <c r="F8" s="119" t="s">
        <v>
570</v>
      </c>
    </row>
    <row r="9" spans="1:6" s="471" customFormat="1" ht="18" customHeight="1">
      <c r="A9" s="278" t="s">
        <v>
569</v>
      </c>
      <c r="B9" s="472">
        <f>
SUM(B10:B18)</f>
        <v>
47680000</v>
      </c>
      <c r="C9" s="484">
        <f>
ROUND(B9/B9*100,1)</f>
        <v>
100</v>
      </c>
      <c r="D9" s="1651">
        <v>
46238000</v>
      </c>
      <c r="E9" s="2493">
        <f>
ROUND(B9/D9*100,1)</f>
        <v>
103.1</v>
      </c>
      <c r="F9" s="2503">
        <f>
IF(B9-D9=0,"-",B9-D9)</f>
        <v>
1442000</v>
      </c>
    </row>
    <row r="10" spans="1:6" s="468" customFormat="1" ht="18" customHeight="1">
      <c r="A10" s="124" t="s">
        <v>
630</v>
      </c>
      <c r="B10" s="470">
        <v>
10632298</v>
      </c>
      <c r="C10" s="483">
        <f t="shared" ref="C10:C18" si="0">
ROUND(B10/$B$9*100,1)</f>
        <v>
22.3</v>
      </c>
      <c r="D10" s="604">
        <v>
10425361</v>
      </c>
      <c r="E10" s="2494">
        <f t="shared" ref="E10:E18" si="1">
ROUND(B10/D10*100,1)</f>
        <v>
102</v>
      </c>
      <c r="F10" s="189">
        <f t="shared" ref="F10:F18" si="2">
IF(B10-D10=0,"-",B10-D10)</f>
        <v>
206937</v>
      </c>
    </row>
    <row r="11" spans="1:6" s="468" customFormat="1" ht="18" customHeight="1">
      <c r="A11" s="124" t="s">
        <v>
629</v>
      </c>
      <c r="B11" s="470">
        <v>
2</v>
      </c>
      <c r="C11" s="483">
        <f>
ROUND(B11/$B$9*100,1)</f>
        <v>
0</v>
      </c>
      <c r="D11" s="2495">
        <v>
2</v>
      </c>
      <c r="E11" s="2494">
        <f t="shared" si="1"/>
        <v>
100</v>
      </c>
      <c r="F11" s="189" t="str">
        <f t="shared" si="2"/>
        <v>
-</v>
      </c>
    </row>
    <row r="12" spans="1:6" s="468" customFormat="1" ht="18" customHeight="1">
      <c r="A12" s="124" t="s">
        <v>
585</v>
      </c>
      <c r="B12" s="470">
        <v>
112</v>
      </c>
      <c r="C12" s="483">
        <f t="shared" si="0"/>
        <v>
0</v>
      </c>
      <c r="D12" s="582">
        <v>
90</v>
      </c>
      <c r="E12" s="2494">
        <f t="shared" si="1"/>
        <v>
124.4</v>
      </c>
      <c r="F12" s="189">
        <f t="shared" si="2"/>
        <v>
22</v>
      </c>
    </row>
    <row r="13" spans="1:6" s="468" customFormat="1" ht="18" customHeight="1">
      <c r="A13" s="124" t="s">
        <v>
584</v>
      </c>
      <c r="B13" s="470">
        <v>
1</v>
      </c>
      <c r="C13" s="483">
        <f>
ROUND(B13/$B$9*100,1)</f>
        <v>
0</v>
      </c>
      <c r="D13" s="582">
        <v>
1</v>
      </c>
      <c r="E13" s="2494">
        <f t="shared" si="1"/>
        <v>
100</v>
      </c>
      <c r="F13" s="189" t="str">
        <f t="shared" si="2"/>
        <v>
-</v>
      </c>
    </row>
    <row r="14" spans="1:6" s="468" customFormat="1" ht="18" customHeight="1">
      <c r="A14" s="124" t="s">
        <v>
625</v>
      </c>
      <c r="B14" s="470">
        <v>
32159369</v>
      </c>
      <c r="C14" s="483">
        <f t="shared" si="0"/>
        <v>
67.400000000000006</v>
      </c>
      <c r="D14" s="604">
        <v>
31317448</v>
      </c>
      <c r="E14" s="2494">
        <f t="shared" si="1"/>
        <v>
102.7</v>
      </c>
      <c r="F14" s="189">
        <f t="shared" si="2"/>
        <v>
841921</v>
      </c>
    </row>
    <row r="15" spans="1:6" s="468" customFormat="1" ht="18" customHeight="1">
      <c r="A15" s="124" t="s">
        <v>
623</v>
      </c>
      <c r="B15" s="470">
        <v>
1</v>
      </c>
      <c r="C15" s="483">
        <f>
ROUND(B15/$B$9*100,1)</f>
        <v>
0</v>
      </c>
      <c r="D15" s="604">
        <v>
1</v>
      </c>
      <c r="E15" s="2494">
        <f t="shared" si="1"/>
        <v>
100</v>
      </c>
      <c r="F15" s="189" t="str">
        <f t="shared" si="2"/>
        <v>
-</v>
      </c>
    </row>
    <row r="16" spans="1:6" s="468" customFormat="1" ht="18" customHeight="1">
      <c r="A16" s="124" t="s">
        <v>
622</v>
      </c>
      <c r="B16" s="470">
        <v>
4826209</v>
      </c>
      <c r="C16" s="483">
        <f t="shared" si="0"/>
        <v>
10.1</v>
      </c>
      <c r="D16" s="604">
        <v>
4437089</v>
      </c>
      <c r="E16" s="2494">
        <f t="shared" si="1"/>
        <v>
108.8</v>
      </c>
      <c r="F16" s="189">
        <f t="shared" si="2"/>
        <v>
389120</v>
      </c>
    </row>
    <row r="17" spans="1:6" s="468" customFormat="1" ht="18" customHeight="1">
      <c r="A17" s="124" t="s">
        <v>
614</v>
      </c>
      <c r="B17" s="470">
        <v>
1</v>
      </c>
      <c r="C17" s="483">
        <f t="shared" si="0"/>
        <v>
0</v>
      </c>
      <c r="D17" s="604">
        <v>
1</v>
      </c>
      <c r="E17" s="2494">
        <f t="shared" si="1"/>
        <v>
100</v>
      </c>
      <c r="F17" s="189" t="str">
        <f t="shared" si="2"/>
        <v>
-</v>
      </c>
    </row>
    <row r="18" spans="1:6" s="468" customFormat="1" ht="18" customHeight="1">
      <c r="A18" s="2496" t="s">
        <v>
620</v>
      </c>
      <c r="B18" s="2497">
        <v>
62007</v>
      </c>
      <c r="C18" s="2498">
        <f t="shared" si="0"/>
        <v>
0.1</v>
      </c>
      <c r="D18" s="2499">
        <v>
58007</v>
      </c>
      <c r="E18" s="2500">
        <f t="shared" si="1"/>
        <v>
106.9</v>
      </c>
      <c r="F18" s="2504">
        <f t="shared" si="2"/>
        <v>
4000</v>
      </c>
    </row>
    <row r="19" spans="1:6" s="467" customFormat="1" ht="15" customHeight="1">
      <c r="A19" s="104"/>
      <c r="B19" s="104"/>
      <c r="C19" s="104"/>
      <c r="D19" s="104"/>
      <c r="E19" s="104"/>
      <c r="F19" s="104"/>
    </row>
    <row r="20" spans="1:6" ht="20.100000000000001" customHeight="1">
      <c r="A20" s="4651" t="s">
        <v>
4111</v>
      </c>
      <c r="B20" s="4651"/>
      <c r="C20" s="4651"/>
      <c r="D20" s="4651"/>
      <c r="E20" s="4651"/>
      <c r="F20" s="4651"/>
    </row>
    <row r="21" spans="1:6" s="467" customFormat="1" ht="15" customHeight="1" thickBot="1">
      <c r="A21" s="2425"/>
      <c r="B21" s="83"/>
      <c r="C21" s="83"/>
      <c r="D21" s="83"/>
      <c r="E21" s="83"/>
      <c r="F21" s="83"/>
    </row>
    <row r="22" spans="1:6" s="468" customFormat="1" ht="18" customHeight="1" thickTop="1">
      <c r="A22" s="2413" t="s">
        <v>
575</v>
      </c>
      <c r="B22" s="2412" t="s">
        <v>
574</v>
      </c>
      <c r="C22" s="2412" t="s">
        <v>
573</v>
      </c>
      <c r="D22" s="2410" t="s">
        <v>
572</v>
      </c>
      <c r="E22" s="2412" t="s">
        <v>
597</v>
      </c>
      <c r="F22" s="2412" t="s">
        <v>
571</v>
      </c>
    </row>
    <row r="23" spans="1:6" s="467" customFormat="1" ht="18" customHeight="1">
      <c r="A23" s="83"/>
      <c r="B23" s="193" t="s">
        <v>
570</v>
      </c>
      <c r="C23" s="207" t="s">
        <v>
282</v>
      </c>
      <c r="D23" s="207" t="s">
        <v>
570</v>
      </c>
      <c r="E23" s="207" t="s">
        <v>
282</v>
      </c>
      <c r="F23" s="119" t="s">
        <v>
570</v>
      </c>
    </row>
    <row r="24" spans="1:6" s="471" customFormat="1" ht="18" customHeight="1">
      <c r="A24" s="278" t="s">
        <v>
569</v>
      </c>
      <c r="B24" s="472">
        <f>
SUM(B25:B31)</f>
        <v>
47680000</v>
      </c>
      <c r="C24" s="484">
        <f>
ROUND(B24/B24*100,1)</f>
        <v>
100</v>
      </c>
      <c r="D24" s="1651">
        <v>
46238000</v>
      </c>
      <c r="E24" s="2493">
        <f>
ROUND(B24/D24*100,1)</f>
        <v>
103.1</v>
      </c>
      <c r="F24" s="2503">
        <f>
IF(B24-D24=0,"-",B24-D24)</f>
        <v>
1442000</v>
      </c>
    </row>
    <row r="25" spans="1:6" s="468" customFormat="1" ht="18" customHeight="1">
      <c r="A25" s="124" t="s">
        <v>
567</v>
      </c>
      <c r="B25" s="470">
        <v>
734861</v>
      </c>
      <c r="C25" s="483">
        <f>
ROUND(B25/$B$24*100,1)</f>
        <v>
1.5</v>
      </c>
      <c r="D25" s="604">
        <v>
599369</v>
      </c>
      <c r="E25" s="2494">
        <f t="shared" ref="E25:E31" si="3">
ROUND(B25/D25*100,1)</f>
        <v>
122.6</v>
      </c>
      <c r="F25" s="189">
        <f t="shared" ref="F25:F31" si="4">
IF(B25-D25=0,"-",B25-D25)</f>
        <v>
135492</v>
      </c>
    </row>
    <row r="26" spans="1:6" s="468" customFormat="1" ht="18" customHeight="1">
      <c r="A26" s="124" t="s">
        <v>
628</v>
      </c>
      <c r="B26" s="470">
        <v>
31845043</v>
      </c>
      <c r="C26" s="483">
        <f t="shared" ref="C26:C31" si="5">
ROUND(B26/$B$24*100,1)</f>
        <v>
66.8</v>
      </c>
      <c r="D26" s="2495">
        <v>
31309885</v>
      </c>
      <c r="E26" s="2494">
        <f t="shared" si="3"/>
        <v>
101.7</v>
      </c>
      <c r="F26" s="189">
        <f t="shared" si="4"/>
        <v>
535158</v>
      </c>
    </row>
    <row r="27" spans="1:6" s="468" customFormat="1" ht="18" customHeight="1">
      <c r="A27" s="124" t="s">
        <v>
627</v>
      </c>
      <c r="B27" s="470">
        <v>
14326153</v>
      </c>
      <c r="C27" s="483">
        <f t="shared" si="5"/>
        <v>
30</v>
      </c>
      <c r="D27" s="582">
        <v>
13523676</v>
      </c>
      <c r="E27" s="2494">
        <f t="shared" si="3"/>
        <v>
105.9</v>
      </c>
      <c r="F27" s="189">
        <f t="shared" si="4"/>
        <v>
802477</v>
      </c>
    </row>
    <row r="28" spans="1:6" s="468" customFormat="1" ht="18" customHeight="1">
      <c r="A28" s="124" t="s">
        <v>
626</v>
      </c>
      <c r="B28" s="470">
        <v>
1</v>
      </c>
      <c r="C28" s="483">
        <f t="shared" si="5"/>
        <v>
0</v>
      </c>
      <c r="D28" s="582">
        <v>
1</v>
      </c>
      <c r="E28" s="2494">
        <f t="shared" si="3"/>
        <v>
100</v>
      </c>
      <c r="F28" s="189" t="str">
        <f t="shared" si="4"/>
        <v>
-</v>
      </c>
    </row>
    <row r="29" spans="1:6" s="468" customFormat="1" ht="18" customHeight="1">
      <c r="A29" s="124" t="s">
        <v>
624</v>
      </c>
      <c r="B29" s="470">
        <v>
508940</v>
      </c>
      <c r="C29" s="483">
        <f t="shared" si="5"/>
        <v>
1.1000000000000001</v>
      </c>
      <c r="D29" s="604">
        <v>
530067</v>
      </c>
      <c r="E29" s="2494">
        <f t="shared" si="3"/>
        <v>
96</v>
      </c>
      <c r="F29" s="189">
        <f t="shared" si="4"/>
        <v>
-21127</v>
      </c>
    </row>
    <row r="30" spans="1:6" s="468" customFormat="1" ht="18" customHeight="1">
      <c r="A30" s="124" t="s">
        <v>
558</v>
      </c>
      <c r="B30" s="470">
        <v>
65002</v>
      </c>
      <c r="C30" s="483">
        <f t="shared" si="5"/>
        <v>
0.1</v>
      </c>
      <c r="D30" s="604">
        <v>
75002</v>
      </c>
      <c r="E30" s="2494">
        <f t="shared" si="3"/>
        <v>
86.7</v>
      </c>
      <c r="F30" s="189">
        <f t="shared" si="4"/>
        <v>
-10000</v>
      </c>
    </row>
    <row r="31" spans="1:6" s="468" customFormat="1" ht="18" customHeight="1">
      <c r="A31" s="2496" t="s">
        <v>
557</v>
      </c>
      <c r="B31" s="2497">
        <v>
200000</v>
      </c>
      <c r="C31" s="2498">
        <f t="shared" si="5"/>
        <v>
0.4</v>
      </c>
      <c r="D31" s="2499">
        <v>
200000</v>
      </c>
      <c r="E31" s="2500">
        <f t="shared" si="3"/>
        <v>
100</v>
      </c>
      <c r="F31" s="2504" t="str">
        <f t="shared" si="4"/>
        <v>
-</v>
      </c>
    </row>
    <row r="32" spans="1:6" s="467" customFormat="1" ht="15" customHeight="1">
      <c r="A32" s="84" t="s">
        <v>
600</v>
      </c>
      <c r="B32" s="2419"/>
      <c r="C32" s="2419"/>
      <c r="D32" s="83"/>
      <c r="E32" s="83"/>
      <c r="F32" s="83"/>
    </row>
    <row r="33" spans="1:6" s="467" customFormat="1" ht="15" customHeight="1">
      <c r="A33" s="2425" t="s">
        <v>
599</v>
      </c>
      <c r="B33" s="83"/>
      <c r="C33" s="83"/>
      <c r="D33" s="83"/>
      <c r="E33" s="83"/>
      <c r="F33" s="83"/>
    </row>
    <row r="34" spans="1:6" s="467" customFormat="1" ht="15" customHeight="1">
      <c r="A34" s="2420" t="s">
        <v>
556</v>
      </c>
      <c r="B34" s="83"/>
      <c r="C34" s="83"/>
      <c r="D34" s="83"/>
      <c r="E34" s="83"/>
      <c r="F34" s="83"/>
    </row>
  </sheetData>
  <mergeCells count="5">
    <mergeCell ref="A1:D1"/>
    <mergeCell ref="A2:D2"/>
    <mergeCell ref="A3:F3"/>
    <mergeCell ref="A5:F5"/>
    <mergeCell ref="A20:F20"/>
  </mergeCells>
  <phoneticPr fontId="25"/>
  <pageMargins left="0.70866141732283472" right="0.70866141732283472" top="0.74803149606299213" bottom="0.74803149606299213" header="0.31496062992125984" footer="0.31496062992125984"/>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pageSetUpPr fitToPage="1"/>
  </sheetPr>
  <dimension ref="A1:D18"/>
  <sheetViews>
    <sheetView zoomScaleNormal="100" zoomScaleSheetLayoutView="100" workbookViewId="0">
      <selection activeCell="B23" sqref="B23"/>
    </sheetView>
  </sheetViews>
  <sheetFormatPr defaultColWidth="9" defaultRowHeight="13.5"/>
  <cols>
    <col min="1" max="1" width="22.625" style="79" customWidth="1"/>
    <col min="2" max="4" width="33.625" style="78" customWidth="1"/>
    <col min="5" max="16384" width="9" style="78"/>
  </cols>
  <sheetData>
    <row r="1" spans="1:4" s="1482" customFormat="1" ht="20.100000000000001" customHeight="1">
      <c r="A1" s="4569" t="str">
        <f>
HYPERLINK("#目次!A1","【目次に戻る】")</f>
        <v>
【目次に戻る】</v>
      </c>
      <c r="B1" s="4569"/>
      <c r="C1" s="4569"/>
      <c r="D1" s="4569"/>
    </row>
    <row r="2" spans="1:4" s="1482" customFormat="1" ht="20.100000000000001" customHeight="1">
      <c r="A2" s="4569" t="str">
        <f>
HYPERLINK("#業務所管課別目次!A1","【業務所管課別目次に戻る】")</f>
        <v>
【業務所管課別目次に戻る】</v>
      </c>
      <c r="B2" s="4569"/>
      <c r="C2" s="4569"/>
      <c r="D2" s="4569"/>
    </row>
    <row r="3" spans="1:4" ht="26.1" customHeight="1">
      <c r="A3" s="4574" t="s">
        <v>
7492</v>
      </c>
      <c r="B3" s="4574"/>
      <c r="C3" s="4574"/>
      <c r="D3" s="4574"/>
    </row>
    <row r="4" spans="1:4" s="82" customFormat="1" ht="15" customHeight="1">
      <c r="A4" s="104"/>
      <c r="B4" s="104"/>
      <c r="C4" s="104"/>
      <c r="D4" s="104"/>
    </row>
    <row r="5" spans="1:4" s="82" customFormat="1" ht="15" customHeight="1" thickBot="1">
      <c r="A5" s="2963"/>
      <c r="B5" s="49"/>
      <c r="D5" s="42"/>
    </row>
    <row r="6" spans="1:4" s="85" customFormat="1" ht="18" customHeight="1" thickTop="1">
      <c r="A6" s="2966" t="s">
        <v>
2305</v>
      </c>
      <c r="B6" s="2947" t="s">
        <v>
5658</v>
      </c>
      <c r="C6" s="2947" t="s">
        <v>
5659</v>
      </c>
      <c r="D6" s="2949" t="s">
        <v>
5660</v>
      </c>
    </row>
    <row r="7" spans="1:4" s="56" customFormat="1" ht="18" customHeight="1">
      <c r="A7" s="71"/>
      <c r="B7" s="2849" t="s">
        <v>
5661</v>
      </c>
      <c r="C7" s="2850" t="s">
        <v>
5661</v>
      </c>
      <c r="D7" s="2850" t="s">
        <v>
5662</v>
      </c>
    </row>
    <row r="8" spans="1:4" s="85" customFormat="1" ht="18" customHeight="1">
      <c r="A8" s="90" t="s">
        <v>
5663</v>
      </c>
      <c r="B8" s="3007" t="s">
        <v>
5664</v>
      </c>
      <c r="C8" s="3008" t="s">
        <v>
5664</v>
      </c>
      <c r="D8" s="3008" t="s">
        <v>
5665</v>
      </c>
    </row>
    <row r="9" spans="1:4" s="85" customFormat="1" ht="18" customHeight="1">
      <c r="A9" s="94" t="s">
        <v>
4103</v>
      </c>
      <c r="B9" s="3009">
        <v>
2.5999999999999999E-2</v>
      </c>
      <c r="C9" s="3010">
        <v>
2.9000000000000001E-2</v>
      </c>
      <c r="D9" s="3010">
        <v>
13</v>
      </c>
    </row>
    <row r="10" spans="1:4" s="85" customFormat="1" ht="18" customHeight="1">
      <c r="A10" s="94">
        <v>
30</v>
      </c>
      <c r="B10" s="3009">
        <v>
4.3999999999999997E-2</v>
      </c>
      <c r="C10" s="3010">
        <v>
3.3000000000000002E-2</v>
      </c>
      <c r="D10" s="3010" t="s">
        <v>
735</v>
      </c>
    </row>
    <row r="11" spans="1:4" s="85" customFormat="1" ht="18" customHeight="1">
      <c r="A11" s="94" t="s">
        <v>
465</v>
      </c>
      <c r="B11" s="3009">
        <v>
2.5999999999999999E-2</v>
      </c>
      <c r="C11" s="3010">
        <v>
2.9000000000000001E-2</v>
      </c>
      <c r="D11" s="3010" t="s">
        <v>
735</v>
      </c>
    </row>
    <row r="12" spans="1:4" s="85" customFormat="1" ht="18" customHeight="1">
      <c r="A12" s="94">
        <v>
2</v>
      </c>
      <c r="B12" s="3009">
        <v>
1.4E-2</v>
      </c>
      <c r="C12" s="3010">
        <v>
1.7999999999999999E-2</v>
      </c>
      <c r="D12" s="3010">
        <v>
1.4</v>
      </c>
    </row>
    <row r="13" spans="1:4" s="91" customFormat="1" ht="18" customHeight="1">
      <c r="A13" s="417">
        <v>
3</v>
      </c>
      <c r="B13" s="274" t="s">
        <v>
9630</v>
      </c>
      <c r="C13" s="275" t="s">
        <v>
9630</v>
      </c>
      <c r="D13" s="4191">
        <v>
15</v>
      </c>
    </row>
    <row r="14" spans="1:4" s="105" customFormat="1" ht="15" customHeight="1">
      <c r="A14" s="2439" t="s">
        <v>
5666</v>
      </c>
      <c r="B14" s="106"/>
      <c r="C14" s="106"/>
      <c r="D14" s="106"/>
    </row>
    <row r="15" spans="1:4" s="105" customFormat="1" ht="15" customHeight="1">
      <c r="A15" s="2963" t="s">
        <v>
5667</v>
      </c>
      <c r="B15" s="106"/>
      <c r="C15" s="106"/>
      <c r="D15" s="106"/>
    </row>
    <row r="16" spans="1:4" s="105" customFormat="1" ht="15" customHeight="1">
      <c r="A16" s="2963" t="s">
        <v>
9665</v>
      </c>
      <c r="B16" s="106"/>
      <c r="C16" s="106"/>
      <c r="D16" s="106"/>
    </row>
    <row r="17" spans="1:4" s="105" customFormat="1" ht="15" customHeight="1">
      <c r="A17" s="4121" t="s">
        <v>
9666</v>
      </c>
      <c r="B17" s="106"/>
      <c r="C17" s="106"/>
      <c r="D17" s="106"/>
    </row>
    <row r="18" spans="1:4" s="105" customFormat="1" ht="15" customHeight="1">
      <c r="A18" s="2963" t="s">
        <v>
5624</v>
      </c>
      <c r="B18" s="106"/>
      <c r="C18" s="106"/>
      <c r="D18" s="106"/>
    </row>
  </sheetData>
  <mergeCells count="3">
    <mergeCell ref="A1:D1"/>
    <mergeCell ref="A2:D2"/>
    <mergeCell ref="A3:D3"/>
  </mergeCells>
  <phoneticPr fontId="25"/>
  <pageMargins left="0.70866141732283472" right="0.70866141732283472" top="0.74803149606299213" bottom="0.74803149606299213" header="0.31496062992125984" footer="0.31496062992125984"/>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pageSetUpPr fitToPage="1"/>
  </sheetPr>
  <dimension ref="A1:E15"/>
  <sheetViews>
    <sheetView zoomScaleNormal="100" zoomScaleSheetLayoutView="100" workbookViewId="0">
      <selection activeCell="B23" sqref="B23"/>
    </sheetView>
  </sheetViews>
  <sheetFormatPr defaultColWidth="9" defaultRowHeight="13.5"/>
  <cols>
    <col min="1" max="1" width="30.625" style="79" customWidth="1"/>
    <col min="2" max="2" width="30.625" style="78" customWidth="1"/>
    <col min="3" max="3" width="3.625" style="78" customWidth="1"/>
    <col min="4" max="5" width="30.625" style="78" customWidth="1"/>
    <col min="6" max="16384" width="9" style="78"/>
  </cols>
  <sheetData>
    <row r="1" spans="1:5" s="1482" customFormat="1" ht="20.100000000000001" customHeight="1">
      <c r="A1" s="4569" t="str">
        <f>
HYPERLINK("#目次!A1","【目次に戻る】")</f>
        <v>
【目次に戻る】</v>
      </c>
      <c r="B1" s="4569"/>
      <c r="C1" s="4569"/>
      <c r="D1" s="4569"/>
      <c r="E1" s="4569"/>
    </row>
    <row r="2" spans="1:5" s="1482" customFormat="1" ht="20.100000000000001" customHeight="1">
      <c r="A2" s="4569" t="str">
        <f>
HYPERLINK("#業務所管課別目次!A1","【業務所管課別目次に戻る】")</f>
        <v>
【業務所管課別目次に戻る】</v>
      </c>
      <c r="B2" s="4569"/>
      <c r="C2" s="4569"/>
      <c r="D2" s="4569"/>
      <c r="E2" s="4569"/>
    </row>
    <row r="3" spans="1:5" ht="26.1" customHeight="1">
      <c r="A3" s="4574" t="s">
        <v>
7491</v>
      </c>
      <c r="B3" s="4574"/>
      <c r="C3" s="4574"/>
      <c r="D3" s="4574"/>
      <c r="E3" s="4574"/>
    </row>
    <row r="4" spans="1:5" s="82" customFormat="1" ht="15" customHeight="1">
      <c r="A4" s="104"/>
      <c r="B4" s="104"/>
      <c r="C4" s="104"/>
      <c r="D4" s="104"/>
      <c r="E4" s="104"/>
    </row>
    <row r="5" spans="1:5" s="82" customFormat="1" ht="15" customHeight="1" thickBot="1">
      <c r="A5" s="2980" t="s">
        <v>
5970</v>
      </c>
      <c r="B5" s="49"/>
      <c r="C5" s="49"/>
      <c r="E5" s="42" t="s">
        <v>
10146</v>
      </c>
    </row>
    <row r="6" spans="1:5" s="85" customFormat="1" ht="18" customHeight="1" thickTop="1">
      <c r="A6" s="2966" t="s">
        <v>
2305</v>
      </c>
      <c r="B6" s="2949" t="s">
        <v>
5668</v>
      </c>
      <c r="C6" s="2957"/>
      <c r="D6" s="2966" t="s">
        <v>
2305</v>
      </c>
      <c r="E6" s="2949" t="s">
        <v>
5668</v>
      </c>
    </row>
    <row r="7" spans="1:5" s="85" customFormat="1" ht="18" customHeight="1">
      <c r="A7" s="3964" t="s">
        <v>
5669</v>
      </c>
      <c r="B7" s="3007" t="s">
        <v>
5670</v>
      </c>
      <c r="C7" s="3010"/>
      <c r="D7" s="3011" t="s">
        <v>
466</v>
      </c>
      <c r="E7" s="2277">
        <v>
0.06</v>
      </c>
    </row>
    <row r="8" spans="1:5" s="85" customFormat="1" ht="18" customHeight="1">
      <c r="A8" s="94" t="s">
        <v>
5671</v>
      </c>
      <c r="B8" s="2277">
        <v>
0.17</v>
      </c>
      <c r="C8" s="3010"/>
      <c r="D8" s="587">
        <v>
29</v>
      </c>
      <c r="E8" s="2277">
        <v>
0.06</v>
      </c>
    </row>
    <row r="9" spans="1:5" s="85" customFormat="1" ht="18" customHeight="1">
      <c r="A9" s="94">
        <v>
24</v>
      </c>
      <c r="B9" s="2277">
        <v>
0.16</v>
      </c>
      <c r="C9" s="3010"/>
      <c r="D9" s="587">
        <v>
30</v>
      </c>
      <c r="E9" s="2277">
        <v>
0.05</v>
      </c>
    </row>
    <row r="10" spans="1:5" s="85" customFormat="1" ht="18" customHeight="1">
      <c r="A10" s="94">
        <v>
25</v>
      </c>
      <c r="B10" s="2277">
        <v>
0.1</v>
      </c>
      <c r="C10" s="3010"/>
      <c r="D10" s="587" t="s">
        <v>
2819</v>
      </c>
      <c r="E10" s="2277">
        <v>
0.05</v>
      </c>
    </row>
    <row r="11" spans="1:5" s="85" customFormat="1" ht="18" customHeight="1">
      <c r="A11" s="94">
        <v>
26</v>
      </c>
      <c r="B11" s="2277">
        <v>
0.08</v>
      </c>
      <c r="C11" s="3010"/>
      <c r="D11" s="587">
        <v>
2</v>
      </c>
      <c r="E11" s="2277">
        <v>
0.05</v>
      </c>
    </row>
    <row r="12" spans="1:5" s="91" customFormat="1" ht="18" customHeight="1">
      <c r="A12" s="3006">
        <v>
27</v>
      </c>
      <c r="B12" s="3012">
        <v>
7.0000000000000007E-2</v>
      </c>
      <c r="C12" s="271"/>
      <c r="D12" s="417">
        <v>
3</v>
      </c>
      <c r="E12" s="2275">
        <v>
0.06</v>
      </c>
    </row>
    <row r="13" spans="1:5" s="105" customFormat="1" ht="15" customHeight="1">
      <c r="A13" s="2439" t="s">
        <v>
10147</v>
      </c>
      <c r="B13" s="106"/>
      <c r="C13" s="106"/>
      <c r="D13" s="106"/>
      <c r="E13" s="106"/>
    </row>
    <row r="14" spans="1:5" s="105" customFormat="1" ht="15" customHeight="1">
      <c r="A14" s="2963" t="s">
        <v>
10148</v>
      </c>
      <c r="B14" s="106"/>
      <c r="C14" s="106"/>
      <c r="D14" s="106"/>
      <c r="E14" s="106"/>
    </row>
    <row r="15" spans="1:5" s="105" customFormat="1" ht="15" customHeight="1">
      <c r="A15" s="2963" t="s">
        <v>
5624</v>
      </c>
      <c r="B15" s="106"/>
      <c r="C15" s="106"/>
      <c r="D15" s="106"/>
      <c r="E15" s="106"/>
    </row>
  </sheetData>
  <mergeCells count="3">
    <mergeCell ref="A1:E1"/>
    <mergeCell ref="A2:E2"/>
    <mergeCell ref="A3:E3"/>
  </mergeCells>
  <phoneticPr fontId="25"/>
  <pageMargins left="0.70866141732283472" right="0.70866141732283472" top="0.74803149606299213" bottom="0.74803149606299213" header="0.31496062992125984" footer="0.3149606299212598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pageSetUpPr fitToPage="1"/>
  </sheetPr>
  <dimension ref="A1:H23"/>
  <sheetViews>
    <sheetView zoomScaleNormal="100" zoomScaleSheetLayoutView="100" workbookViewId="0">
      <selection activeCell="B23" sqref="B23"/>
    </sheetView>
  </sheetViews>
  <sheetFormatPr defaultColWidth="9" defaultRowHeight="13.5"/>
  <cols>
    <col min="1" max="1" width="12.625" style="79" customWidth="1"/>
    <col min="2" max="2" width="15.625" style="78" customWidth="1"/>
    <col min="3" max="3" width="12.625" style="78" customWidth="1"/>
    <col min="4" max="8" width="16.625" style="78" customWidth="1"/>
    <col min="9" max="16384" width="9" style="78"/>
  </cols>
  <sheetData>
    <row r="1" spans="1:8" s="1482" customFormat="1" ht="20.100000000000001" customHeight="1">
      <c r="A1" s="4569" t="str">
        <f>
HYPERLINK("#目次!A1","【目次に戻る】")</f>
        <v>
【目次に戻る】</v>
      </c>
      <c r="B1" s="4569"/>
      <c r="C1" s="4569"/>
      <c r="D1" s="4569"/>
      <c r="E1" s="4569"/>
      <c r="F1" s="2945"/>
      <c r="G1" s="2945"/>
      <c r="H1" s="2945"/>
    </row>
    <row r="2" spans="1:8" s="1482" customFormat="1" ht="20.100000000000001" customHeight="1">
      <c r="A2" s="4569" t="str">
        <f>
HYPERLINK("#業務所管課別目次!A1","【業務所管課別目次に戻る】")</f>
        <v>
【業務所管課別目次に戻る】</v>
      </c>
      <c r="B2" s="4569"/>
      <c r="C2" s="4569"/>
      <c r="D2" s="4569"/>
      <c r="E2" s="4569"/>
      <c r="F2" s="2945"/>
      <c r="G2" s="2945"/>
      <c r="H2" s="2945"/>
    </row>
    <row r="3" spans="1:8" ht="26.1" customHeight="1">
      <c r="A3" s="4574" t="s">
        <v>
7490</v>
      </c>
      <c r="B3" s="4574"/>
      <c r="C3" s="4574"/>
      <c r="D3" s="4574"/>
      <c r="E3" s="4574"/>
      <c r="F3" s="4574"/>
      <c r="G3" s="4574"/>
      <c r="H3" s="4574"/>
    </row>
    <row r="4" spans="1:8" s="82" customFormat="1" ht="15" customHeight="1">
      <c r="A4" s="104"/>
      <c r="B4" s="104"/>
      <c r="C4" s="104"/>
      <c r="D4" s="104"/>
      <c r="E4" s="104"/>
      <c r="F4" s="104"/>
      <c r="G4" s="104"/>
      <c r="H4" s="104"/>
    </row>
    <row r="5" spans="1:8" s="82" customFormat="1" ht="15" customHeight="1" thickBot="1">
      <c r="A5" s="2963" t="s">
        <v>
5672</v>
      </c>
      <c r="B5" s="49"/>
      <c r="C5" s="49"/>
      <c r="E5" s="49"/>
      <c r="F5" s="49"/>
      <c r="G5" s="42"/>
      <c r="H5" s="42"/>
    </row>
    <row r="6" spans="1:8" s="85" customFormat="1" ht="18" customHeight="1" thickTop="1">
      <c r="A6" s="5908" t="s">
        <v>
5673</v>
      </c>
      <c r="B6" s="5909"/>
      <c r="C6" s="3620" t="s">
        <v>
5674</v>
      </c>
      <c r="D6" s="3620" t="s">
        <v>
716</v>
      </c>
      <c r="E6" s="3620" t="s">
        <v>
715</v>
      </c>
      <c r="F6" s="3620" t="s">
        <v>
2819</v>
      </c>
      <c r="G6" s="3620" t="s">
        <v>
3054</v>
      </c>
      <c r="H6" s="3737" t="s">
        <v>
4477</v>
      </c>
    </row>
    <row r="7" spans="1:8" s="85" customFormat="1" ht="18" customHeight="1">
      <c r="A7" s="2596" t="s">
        <v>
5675</v>
      </c>
      <c r="B7" s="2596" t="s">
        <v>
5676</v>
      </c>
      <c r="C7" s="3726" t="s">
        <v>
5677</v>
      </c>
      <c r="D7" s="3727">
        <v>
0.9</v>
      </c>
      <c r="E7" s="3728">
        <v>
1.1000000000000001</v>
      </c>
      <c r="F7" s="3728">
        <v>
1.3</v>
      </c>
      <c r="G7" s="3728">
        <v>
1.3</v>
      </c>
      <c r="H7" s="4298">
        <v>
1.1000000000000001</v>
      </c>
    </row>
    <row r="8" spans="1:8" s="85" customFormat="1" ht="18" customHeight="1">
      <c r="A8" s="2992" t="s">
        <v>
5678</v>
      </c>
      <c r="B8" s="2992" t="s">
        <v>
5679</v>
      </c>
      <c r="C8" s="3730" t="s">
        <v>
5680</v>
      </c>
      <c r="D8" s="3731">
        <v>
2.6</v>
      </c>
      <c r="E8" s="3732">
        <v>
2.6</v>
      </c>
      <c r="F8" s="3732">
        <v>
2.2000000000000002</v>
      </c>
      <c r="G8" s="3732">
        <v>
2.7</v>
      </c>
      <c r="H8" s="4299" t="s">
        <v>
735</v>
      </c>
    </row>
    <row r="9" spans="1:8" s="85" customFormat="1" ht="18" customHeight="1">
      <c r="A9" s="2596"/>
      <c r="B9" s="2596" t="s">
        <v>
5681</v>
      </c>
      <c r="C9" s="3726" t="s">
        <v>
5680</v>
      </c>
      <c r="D9" s="3727">
        <v>
2.5</v>
      </c>
      <c r="E9" s="3728">
        <v>
2.4</v>
      </c>
      <c r="F9" s="3728">
        <v>
1.7</v>
      </c>
      <c r="G9" s="3728">
        <v>
2.6</v>
      </c>
      <c r="H9" s="4298" t="s">
        <v>
735</v>
      </c>
    </row>
    <row r="10" spans="1:8" s="85" customFormat="1" ht="18" customHeight="1">
      <c r="A10" s="2596"/>
      <c r="B10" s="2596" t="s">
        <v>
5682</v>
      </c>
      <c r="C10" s="3726" t="s">
        <v>
5680</v>
      </c>
      <c r="D10" s="3727">
        <v>
2.5</v>
      </c>
      <c r="E10" s="3728">
        <v>
1.6</v>
      </c>
      <c r="F10" s="3728">
        <v>
1.6</v>
      </c>
      <c r="G10" s="3728">
        <v>
1.8</v>
      </c>
      <c r="H10" s="4298" t="s">
        <v>
735</v>
      </c>
    </row>
    <row r="11" spans="1:8" s="85" customFormat="1" ht="18" customHeight="1">
      <c r="A11" s="2992" t="s">
        <v>
5683</v>
      </c>
      <c r="B11" s="2992" t="s">
        <v>
5684</v>
      </c>
      <c r="C11" s="3730" t="s">
        <v>
5680</v>
      </c>
      <c r="D11" s="3731">
        <v>
2.5</v>
      </c>
      <c r="E11" s="3732">
        <v>
3.1</v>
      </c>
      <c r="F11" s="3732">
        <v>
2.6</v>
      </c>
      <c r="G11" s="3732">
        <v>
2.2999999999999998</v>
      </c>
      <c r="H11" s="4299">
        <v>
3.1</v>
      </c>
    </row>
    <row r="12" spans="1:8" s="85" customFormat="1" ht="18" customHeight="1">
      <c r="A12" s="2992" t="s">
        <v>
5685</v>
      </c>
      <c r="B12" s="2992" t="s">
        <v>
5686</v>
      </c>
      <c r="C12" s="3730" t="s">
        <v>
5680</v>
      </c>
      <c r="D12" s="3731">
        <v>
3.1</v>
      </c>
      <c r="E12" s="3732" t="s">
        <v>
735</v>
      </c>
      <c r="F12" s="3732" t="s">
        <v>
735</v>
      </c>
      <c r="G12" s="3732" t="s">
        <v>
735</v>
      </c>
      <c r="H12" s="4300" t="s">
        <v>
735</v>
      </c>
    </row>
    <row r="13" spans="1:8" s="85" customFormat="1" ht="18" customHeight="1">
      <c r="A13" s="2596"/>
      <c r="B13" s="2596" t="s">
        <v>
5687</v>
      </c>
      <c r="C13" s="3726" t="s">
        <v>
5680</v>
      </c>
      <c r="D13" s="3727">
        <v>
2.4</v>
      </c>
      <c r="E13" s="3728">
        <v>
2.5</v>
      </c>
      <c r="F13" s="3728">
        <v>
2.2000000000000002</v>
      </c>
      <c r="G13" s="3728">
        <v>
2</v>
      </c>
      <c r="H13" s="4298">
        <v>
2.4</v>
      </c>
    </row>
    <row r="14" spans="1:8" s="85" customFormat="1" ht="18" customHeight="1">
      <c r="A14" s="2992" t="s">
        <v>
5688</v>
      </c>
      <c r="B14" s="2992" t="s">
        <v>
5689</v>
      </c>
      <c r="C14" s="3730" t="s">
        <v>
5680</v>
      </c>
      <c r="D14" s="3731">
        <v>
2</v>
      </c>
      <c r="E14" s="3732">
        <v>
2</v>
      </c>
      <c r="F14" s="3732">
        <v>
2</v>
      </c>
      <c r="G14" s="3732">
        <v>
2.1</v>
      </c>
      <c r="H14" s="4299" t="s">
        <v>
735</v>
      </c>
    </row>
    <row r="15" spans="1:8" s="85" customFormat="1" ht="18" customHeight="1">
      <c r="A15" s="2992" t="s">
        <v>
5690</v>
      </c>
      <c r="B15" s="2992" t="s">
        <v>
5691</v>
      </c>
      <c r="C15" s="3730" t="s">
        <v>
5680</v>
      </c>
      <c r="D15" s="3731">
        <v>
4.5</v>
      </c>
      <c r="E15" s="3732">
        <v>
3.8</v>
      </c>
      <c r="F15" s="3732">
        <v>
4.8</v>
      </c>
      <c r="G15" s="3732">
        <v>
3.7</v>
      </c>
      <c r="H15" s="4299" t="s">
        <v>
735</v>
      </c>
    </row>
    <row r="16" spans="1:8" s="2433" customFormat="1" ht="18" customHeight="1">
      <c r="A16" s="2992" t="s">
        <v>
5692</v>
      </c>
      <c r="B16" s="2992" t="s">
        <v>
5693</v>
      </c>
      <c r="C16" s="3730" t="s">
        <v>
378</v>
      </c>
      <c r="D16" s="3731">
        <v>
3.6</v>
      </c>
      <c r="E16" s="3732">
        <v>
3.6</v>
      </c>
      <c r="F16" s="3732">
        <v>
4.4000000000000004</v>
      </c>
      <c r="G16" s="3732">
        <v>
5.0999999999999996</v>
      </c>
      <c r="H16" s="4299">
        <v>
4</v>
      </c>
    </row>
    <row r="17" spans="1:8" s="2433" customFormat="1" ht="18" customHeight="1">
      <c r="A17" s="2596"/>
      <c r="B17" s="2596" t="s">
        <v>
5694</v>
      </c>
      <c r="C17" s="3726" t="s">
        <v>
378</v>
      </c>
      <c r="D17" s="3727">
        <v>
5.3000000000000007</v>
      </c>
      <c r="E17" s="3728">
        <v>
6.3</v>
      </c>
      <c r="F17" s="3728">
        <v>
6.4</v>
      </c>
      <c r="G17" s="3728">
        <v>
6.6</v>
      </c>
      <c r="H17" s="4298">
        <v>
5</v>
      </c>
    </row>
    <row r="18" spans="1:8" s="2433" customFormat="1" ht="18" customHeight="1">
      <c r="A18" s="2997"/>
      <c r="B18" s="2997" t="s">
        <v>
5695</v>
      </c>
      <c r="C18" s="3734" t="s">
        <v>
378</v>
      </c>
      <c r="D18" s="3735">
        <v>
4.0999999999999996</v>
      </c>
      <c r="E18" s="3736">
        <v>
5.5</v>
      </c>
      <c r="F18" s="3736">
        <v>
4.9000000000000004</v>
      </c>
      <c r="G18" s="3736">
        <v>
5.4</v>
      </c>
      <c r="H18" s="4301">
        <v>
4.5</v>
      </c>
    </row>
    <row r="19" spans="1:8" s="105" customFormat="1" ht="15" customHeight="1">
      <c r="A19" s="2963" t="s">
        <v>
5696</v>
      </c>
      <c r="B19" s="106"/>
      <c r="C19" s="106"/>
      <c r="D19" s="106"/>
    </row>
    <row r="20" spans="1:8" s="105" customFormat="1" ht="15" customHeight="1">
      <c r="A20" s="2963" t="s">
        <v>
9874</v>
      </c>
      <c r="B20" s="106"/>
      <c r="C20" s="106"/>
      <c r="D20" s="106"/>
    </row>
    <row r="21" spans="1:8" s="105" customFormat="1" ht="15" customHeight="1">
      <c r="A21" s="2963" t="s">
        <v>
5697</v>
      </c>
      <c r="B21" s="106"/>
      <c r="C21" s="106"/>
      <c r="D21" s="106"/>
    </row>
    <row r="22" spans="1:8" s="105" customFormat="1" ht="15" customHeight="1">
      <c r="A22" s="2963" t="s">
        <v>
5698</v>
      </c>
      <c r="B22" s="106"/>
      <c r="C22" s="106"/>
      <c r="D22" s="106"/>
    </row>
    <row r="23" spans="1:8" s="105" customFormat="1" ht="15" customHeight="1">
      <c r="A23" s="2963" t="s">
        <v>
5699</v>
      </c>
      <c r="B23" s="106"/>
      <c r="C23" s="106"/>
      <c r="D23" s="106"/>
    </row>
  </sheetData>
  <mergeCells count="4">
    <mergeCell ref="A1:E1"/>
    <mergeCell ref="A2:E2"/>
    <mergeCell ref="A3:H3"/>
    <mergeCell ref="A6:B6"/>
  </mergeCells>
  <phoneticPr fontId="25"/>
  <pageMargins left="0.70866141732283472" right="0.70866141732283472" top="0.74803149606299213" bottom="0.74803149606299213" header="0.31496062992125984" footer="0.31496062992125984"/>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pageSetUpPr fitToPage="1"/>
  </sheetPr>
  <dimension ref="A1:L27"/>
  <sheetViews>
    <sheetView zoomScaleNormal="100" zoomScaleSheetLayoutView="100" workbookViewId="0">
      <selection activeCell="B23" sqref="B23"/>
    </sheetView>
  </sheetViews>
  <sheetFormatPr defaultColWidth="9" defaultRowHeight="13.5"/>
  <cols>
    <col min="1" max="1" width="12.625" style="79" customWidth="1"/>
    <col min="2" max="2" width="15.625" style="78" customWidth="1"/>
    <col min="3" max="12" width="9.625" style="78" customWidth="1"/>
    <col min="13" max="16384" width="9" style="78"/>
  </cols>
  <sheetData>
    <row r="1" spans="1:12" s="1482" customFormat="1" ht="20.100000000000001" customHeight="1">
      <c r="A1" s="4569" t="str">
        <f>
HYPERLINK("#目次!A1","【目次に戻る】")</f>
        <v>
【目次に戻る】</v>
      </c>
      <c r="B1" s="4569"/>
      <c r="C1" s="4569"/>
      <c r="D1" s="4569"/>
      <c r="E1" s="4569"/>
      <c r="F1" s="2945"/>
      <c r="G1" s="2945"/>
      <c r="H1" s="2945"/>
      <c r="I1" s="2945"/>
      <c r="J1" s="2945"/>
      <c r="K1" s="2945"/>
      <c r="L1" s="2945"/>
    </row>
    <row r="2" spans="1:12" s="1482" customFormat="1" ht="20.100000000000001" customHeight="1">
      <c r="A2" s="4569" t="str">
        <f>
HYPERLINK("#業務所管課別目次!A1","【業務所管課別目次に戻る】")</f>
        <v>
【業務所管課別目次に戻る】</v>
      </c>
      <c r="B2" s="4569"/>
      <c r="C2" s="4569"/>
      <c r="D2" s="4569"/>
      <c r="E2" s="4569"/>
      <c r="F2" s="2945"/>
      <c r="G2" s="2945"/>
      <c r="H2" s="2945"/>
      <c r="I2" s="2945"/>
      <c r="J2" s="2945"/>
      <c r="K2" s="2945"/>
      <c r="L2" s="2945"/>
    </row>
    <row r="3" spans="1:12" ht="26.1" customHeight="1">
      <c r="A3" s="4574" t="s">
        <v>
7489</v>
      </c>
      <c r="B3" s="4574"/>
      <c r="C3" s="4574"/>
      <c r="D3" s="4574"/>
      <c r="E3" s="4574"/>
      <c r="F3" s="4574"/>
      <c r="G3" s="4574"/>
      <c r="H3" s="4574"/>
      <c r="I3" s="4574"/>
      <c r="J3" s="4574"/>
      <c r="K3" s="4574"/>
      <c r="L3" s="4574"/>
    </row>
    <row r="4" spans="1:12" s="82" customFormat="1" ht="15" customHeight="1">
      <c r="A4" s="104"/>
      <c r="B4" s="104"/>
      <c r="C4" s="104"/>
      <c r="D4" s="104"/>
      <c r="E4" s="104"/>
      <c r="F4" s="104"/>
      <c r="G4" s="104"/>
      <c r="H4" s="104"/>
      <c r="I4" s="104"/>
      <c r="J4" s="104"/>
      <c r="K4" s="104"/>
      <c r="L4" s="104"/>
    </row>
    <row r="5" spans="1:12" s="82" customFormat="1" ht="15" customHeight="1" thickBot="1">
      <c r="A5" s="2963" t="s">
        <v>
5700</v>
      </c>
      <c r="B5" s="49"/>
      <c r="C5" s="49"/>
      <c r="E5" s="49"/>
      <c r="F5" s="49"/>
      <c r="G5" s="42"/>
      <c r="H5" s="49"/>
      <c r="J5" s="49"/>
      <c r="K5" s="49"/>
      <c r="L5" s="42"/>
    </row>
    <row r="6" spans="1:12" s="85" customFormat="1" ht="18" customHeight="1" thickTop="1">
      <c r="A6" s="3738"/>
      <c r="B6" s="3739" t="s">
        <v>
5701</v>
      </c>
      <c r="C6" s="5619" t="s">
        <v>
5702</v>
      </c>
      <c r="D6" s="5620"/>
      <c r="E6" s="5620"/>
      <c r="F6" s="5620"/>
      <c r="G6" s="5620"/>
      <c r="H6" s="5619" t="s">
        <v>
5703</v>
      </c>
      <c r="I6" s="5620"/>
      <c r="J6" s="5620"/>
      <c r="K6" s="5620"/>
      <c r="L6" s="5620"/>
    </row>
    <row r="7" spans="1:12" s="85" customFormat="1" ht="18" customHeight="1">
      <c r="A7" s="3740" t="s">
        <v>
5704</v>
      </c>
      <c r="B7" s="3741"/>
      <c r="C7" s="590" t="s">
        <v>
716</v>
      </c>
      <c r="D7" s="590" t="s">
        <v>
715</v>
      </c>
      <c r="E7" s="590" t="s">
        <v>
2819</v>
      </c>
      <c r="F7" s="590" t="s">
        <v>
3054</v>
      </c>
      <c r="G7" s="3013" t="s">
        <v>
4477</v>
      </c>
      <c r="H7" s="3965" t="s">
        <v>
716</v>
      </c>
      <c r="I7" s="3965" t="s">
        <v>
715</v>
      </c>
      <c r="J7" s="3965" t="s">
        <v>
2819</v>
      </c>
      <c r="K7" s="3965" t="s">
        <v>
3054</v>
      </c>
      <c r="L7" s="3966" t="s">
        <v>
4477</v>
      </c>
    </row>
    <row r="8" spans="1:12" s="85" customFormat="1" ht="18" customHeight="1">
      <c r="A8" s="2992" t="s">
        <v>
5705</v>
      </c>
      <c r="B8" s="3742" t="s">
        <v>
5706</v>
      </c>
      <c r="C8" s="4255" t="s">
        <v>
735</v>
      </c>
      <c r="D8" s="4256">
        <v>
71</v>
      </c>
      <c r="E8" s="4256" t="s">
        <v>
735</v>
      </c>
      <c r="F8" s="4256">
        <v>
70</v>
      </c>
      <c r="G8" s="3733">
        <v>
71</v>
      </c>
      <c r="H8" s="4257" t="s">
        <v>
735</v>
      </c>
      <c r="I8" s="4256">
        <v>
68</v>
      </c>
      <c r="J8" s="4256" t="s">
        <v>
735</v>
      </c>
      <c r="K8" s="4256">
        <v>
67</v>
      </c>
      <c r="L8" s="3733">
        <v>
68</v>
      </c>
    </row>
    <row r="9" spans="1:12" s="85" customFormat="1" ht="18" customHeight="1">
      <c r="A9" s="2596"/>
      <c r="B9" s="3743" t="s">
        <v>
5707</v>
      </c>
      <c r="C9" s="4258" t="s">
        <v>
735</v>
      </c>
      <c r="D9" s="2694" t="s">
        <v>
735</v>
      </c>
      <c r="E9" s="2694">
        <v>
71</v>
      </c>
      <c r="F9" s="2694" t="s">
        <v>
735</v>
      </c>
      <c r="G9" s="3729" t="s">
        <v>
735</v>
      </c>
      <c r="H9" s="4259" t="s">
        <v>
735</v>
      </c>
      <c r="I9" s="2694" t="s">
        <v>
735</v>
      </c>
      <c r="J9" s="2694">
        <v>
70</v>
      </c>
      <c r="K9" s="2694" t="s">
        <v>
735</v>
      </c>
      <c r="L9" s="3729" t="s">
        <v>
735</v>
      </c>
    </row>
    <row r="10" spans="1:12" s="85" customFormat="1" ht="18" customHeight="1">
      <c r="A10" s="2992" t="s">
        <v>
5708</v>
      </c>
      <c r="B10" s="3742" t="s">
        <v>
5709</v>
      </c>
      <c r="C10" s="4255" t="s">
        <v>
735</v>
      </c>
      <c r="D10" s="4256">
        <v>
58</v>
      </c>
      <c r="E10" s="4256" t="s">
        <v>
735</v>
      </c>
      <c r="F10" s="4256" t="s">
        <v>
735</v>
      </c>
      <c r="G10" s="3733">
        <v>
59</v>
      </c>
      <c r="H10" s="4257" t="s">
        <v>
735</v>
      </c>
      <c r="I10" s="4256">
        <v>
56</v>
      </c>
      <c r="J10" s="4256" t="s">
        <v>
735</v>
      </c>
      <c r="K10" s="4256" t="s">
        <v>
735</v>
      </c>
      <c r="L10" s="3733">
        <v>
57</v>
      </c>
    </row>
    <row r="11" spans="1:12" s="85" customFormat="1" ht="18" customHeight="1">
      <c r="A11" s="2992" t="s">
        <v>
5710</v>
      </c>
      <c r="B11" s="3742" t="s">
        <v>
5711</v>
      </c>
      <c r="C11" s="4255" t="s">
        <v>
735</v>
      </c>
      <c r="D11" s="4256" t="s">
        <v>
735</v>
      </c>
      <c r="E11" s="4256">
        <v>
65</v>
      </c>
      <c r="F11" s="4256" t="s">
        <v>
735</v>
      </c>
      <c r="G11" s="3733" t="s">
        <v>
735</v>
      </c>
      <c r="H11" s="4257" t="s">
        <v>
735</v>
      </c>
      <c r="I11" s="4256" t="s">
        <v>
735</v>
      </c>
      <c r="J11" s="4256">
        <v>
62</v>
      </c>
      <c r="K11" s="4256" t="s">
        <v>
735</v>
      </c>
      <c r="L11" s="3733" t="s">
        <v>
735</v>
      </c>
    </row>
    <row r="12" spans="1:12" s="85" customFormat="1" ht="18" customHeight="1">
      <c r="A12" s="2992" t="s">
        <v>
5712</v>
      </c>
      <c r="B12" s="3742" t="s">
        <v>
5713</v>
      </c>
      <c r="C12" s="4255" t="s">
        <v>
735</v>
      </c>
      <c r="D12" s="4256" t="s">
        <v>
735</v>
      </c>
      <c r="E12" s="4256" t="s">
        <v>
735</v>
      </c>
      <c r="F12" s="4256">
        <v>
67</v>
      </c>
      <c r="G12" s="3733" t="s">
        <v>
735</v>
      </c>
      <c r="H12" s="4257" t="s">
        <v>
735</v>
      </c>
      <c r="I12" s="4256" t="s">
        <v>
735</v>
      </c>
      <c r="J12" s="4256" t="s">
        <v>
735</v>
      </c>
      <c r="K12" s="4256">
        <v>
64</v>
      </c>
      <c r="L12" s="3733" t="s">
        <v>
735</v>
      </c>
    </row>
    <row r="13" spans="1:12" s="85" customFormat="1" ht="18" customHeight="1">
      <c r="A13" s="2596"/>
      <c r="B13" s="3743" t="s">
        <v>
5714</v>
      </c>
      <c r="C13" s="4258" t="s">
        <v>
735</v>
      </c>
      <c r="D13" s="2694">
        <v>
60</v>
      </c>
      <c r="E13" s="2694" t="s">
        <v>
735</v>
      </c>
      <c r="F13" s="2694" t="s">
        <v>
735</v>
      </c>
      <c r="G13" s="3729">
        <v>
60</v>
      </c>
      <c r="H13" s="4259" t="s">
        <v>
735</v>
      </c>
      <c r="I13" s="2694">
        <v>
55</v>
      </c>
      <c r="J13" s="2694" t="s">
        <v>
735</v>
      </c>
      <c r="K13" s="2694" t="s">
        <v>
735</v>
      </c>
      <c r="L13" s="3729">
        <v>
55</v>
      </c>
    </row>
    <row r="14" spans="1:12" s="85" customFormat="1" ht="18" customHeight="1">
      <c r="A14" s="2596"/>
      <c r="B14" s="3743" t="s">
        <v>
5715</v>
      </c>
      <c r="C14" s="4258" t="s">
        <v>
735</v>
      </c>
      <c r="D14" s="2694">
        <v>
62</v>
      </c>
      <c r="E14" s="2694" t="s">
        <v>
735</v>
      </c>
      <c r="F14" s="2694" t="s">
        <v>
735</v>
      </c>
      <c r="G14" s="3729">
        <v>
64</v>
      </c>
      <c r="H14" s="4259" t="s">
        <v>
735</v>
      </c>
      <c r="I14" s="2694">
        <v>
59</v>
      </c>
      <c r="J14" s="2694" t="s">
        <v>
735</v>
      </c>
      <c r="K14" s="2694" t="s">
        <v>
735</v>
      </c>
      <c r="L14" s="3729">
        <v>
59</v>
      </c>
    </row>
    <row r="15" spans="1:12" s="85" customFormat="1" ht="18" customHeight="1">
      <c r="A15" s="2992" t="s">
        <v>
5716</v>
      </c>
      <c r="B15" s="3742" t="s">
        <v>
5717</v>
      </c>
      <c r="C15" s="4255" t="s">
        <v>
735</v>
      </c>
      <c r="D15" s="4256" t="s">
        <v>
735</v>
      </c>
      <c r="E15" s="4256">
        <v>
63</v>
      </c>
      <c r="F15" s="4256" t="s">
        <v>
735</v>
      </c>
      <c r="G15" s="3733" t="s">
        <v>
735</v>
      </c>
      <c r="H15" s="4257" t="s">
        <v>
735</v>
      </c>
      <c r="I15" s="4256" t="s">
        <v>
735</v>
      </c>
      <c r="J15" s="4256">
        <v>
61</v>
      </c>
      <c r="K15" s="4256" t="s">
        <v>
735</v>
      </c>
      <c r="L15" s="3733" t="s">
        <v>
735</v>
      </c>
    </row>
    <row r="16" spans="1:12" s="85" customFormat="1" ht="18" customHeight="1">
      <c r="A16" s="2596"/>
      <c r="B16" s="3743" t="s">
        <v>
5718</v>
      </c>
      <c r="C16" s="4258" t="s">
        <v>
735</v>
      </c>
      <c r="D16" s="2694" t="s">
        <v>
735</v>
      </c>
      <c r="E16" s="2694" t="s">
        <v>
735</v>
      </c>
      <c r="F16" s="2694">
        <v>
64</v>
      </c>
      <c r="G16" s="3729" t="s">
        <v>
735</v>
      </c>
      <c r="H16" s="4259" t="s">
        <v>
735</v>
      </c>
      <c r="I16" s="2694" t="s">
        <v>
735</v>
      </c>
      <c r="J16" s="2694" t="s">
        <v>
735</v>
      </c>
      <c r="K16" s="2694">
        <v>
61</v>
      </c>
      <c r="L16" s="3729" t="s">
        <v>
735</v>
      </c>
    </row>
    <row r="17" spans="1:12" s="2433" customFormat="1" ht="18" customHeight="1">
      <c r="A17" s="2596"/>
      <c r="B17" s="3743" t="s">
        <v>
5719</v>
      </c>
      <c r="C17" s="4258" t="s">
        <v>
735</v>
      </c>
      <c r="D17" s="2694" t="s">
        <v>
735</v>
      </c>
      <c r="E17" s="2694">
        <v>
62</v>
      </c>
      <c r="F17" s="2694" t="s">
        <v>
735</v>
      </c>
      <c r="G17" s="3729" t="s">
        <v>
735</v>
      </c>
      <c r="H17" s="4259" t="s">
        <v>
735</v>
      </c>
      <c r="I17" s="2694" t="s">
        <v>
735</v>
      </c>
      <c r="J17" s="2694">
        <v>
58</v>
      </c>
      <c r="K17" s="2694" t="s">
        <v>
735</v>
      </c>
      <c r="L17" s="3729" t="s">
        <v>
735</v>
      </c>
    </row>
    <row r="18" spans="1:12" s="2433" customFormat="1" ht="18" customHeight="1">
      <c r="A18" s="2992" t="s">
        <v>
5720</v>
      </c>
      <c r="B18" s="3742" t="s">
        <v>
5721</v>
      </c>
      <c r="C18" s="4255" t="s">
        <v>
735</v>
      </c>
      <c r="D18" s="4256" t="s">
        <v>
735</v>
      </c>
      <c r="E18" s="4256" t="s">
        <v>
735</v>
      </c>
      <c r="F18" s="4256">
        <v>
69</v>
      </c>
      <c r="G18" s="3733" t="s">
        <v>
735</v>
      </c>
      <c r="H18" s="4257" t="s">
        <v>
735</v>
      </c>
      <c r="I18" s="4256" t="s">
        <v>
735</v>
      </c>
      <c r="J18" s="4256" t="s">
        <v>
735</v>
      </c>
      <c r="K18" s="4256">
        <v>
65</v>
      </c>
      <c r="L18" s="3733" t="s">
        <v>
735</v>
      </c>
    </row>
    <row r="19" spans="1:12" s="85" customFormat="1" ht="18" customHeight="1">
      <c r="A19" s="2992" t="s">
        <v>
5722</v>
      </c>
      <c r="B19" s="3742" t="s">
        <v>
5723</v>
      </c>
      <c r="C19" s="4255" t="s">
        <v>
735</v>
      </c>
      <c r="D19" s="4256" t="s">
        <v>
735</v>
      </c>
      <c r="E19" s="4256">
        <v>
68</v>
      </c>
      <c r="F19" s="4256" t="s">
        <v>
735</v>
      </c>
      <c r="G19" s="3733" t="s">
        <v>
735</v>
      </c>
      <c r="H19" s="4257" t="s">
        <v>
735</v>
      </c>
      <c r="I19" s="4256" t="s">
        <v>
735</v>
      </c>
      <c r="J19" s="4256">
        <v>
65</v>
      </c>
      <c r="K19" s="4256" t="s">
        <v>
735</v>
      </c>
      <c r="L19" s="3733" t="s">
        <v>
735</v>
      </c>
    </row>
    <row r="20" spans="1:12" s="85" customFormat="1" ht="18" customHeight="1">
      <c r="A20" s="2596"/>
      <c r="B20" s="3743" t="s">
        <v>
5724</v>
      </c>
      <c r="C20" s="4258" t="s">
        <v>
735</v>
      </c>
      <c r="D20" s="2694">
        <v>
71</v>
      </c>
      <c r="E20" s="2694" t="s">
        <v>
735</v>
      </c>
      <c r="F20" s="2694">
        <v>
71</v>
      </c>
      <c r="G20" s="3729">
        <v>
68</v>
      </c>
      <c r="H20" s="4259" t="s">
        <v>
735</v>
      </c>
      <c r="I20" s="2694">
        <v>
69</v>
      </c>
      <c r="J20" s="2694" t="s">
        <v>
735</v>
      </c>
      <c r="K20" s="2694">
        <v>
68</v>
      </c>
      <c r="L20" s="3729">
        <v>
66</v>
      </c>
    </row>
    <row r="21" spans="1:12" s="85" customFormat="1" ht="18" customHeight="1">
      <c r="A21" s="2992" t="s">
        <v>
5725</v>
      </c>
      <c r="B21" s="3742" t="s">
        <v>
5726</v>
      </c>
      <c r="C21" s="4255" t="s">
        <v>
735</v>
      </c>
      <c r="D21" s="4256" t="s">
        <v>
735</v>
      </c>
      <c r="E21" s="4256">
        <v>
68</v>
      </c>
      <c r="F21" s="4256" t="s">
        <v>
735</v>
      </c>
      <c r="G21" s="3733" t="s">
        <v>
735</v>
      </c>
      <c r="H21" s="4257" t="s">
        <v>
735</v>
      </c>
      <c r="I21" s="4256" t="s">
        <v>
735</v>
      </c>
      <c r="J21" s="4256">
        <v>
66</v>
      </c>
      <c r="K21" s="4256" t="s">
        <v>
735</v>
      </c>
      <c r="L21" s="3733" t="s">
        <v>
735</v>
      </c>
    </row>
    <row r="22" spans="1:12" s="85" customFormat="1" ht="18" customHeight="1">
      <c r="A22" s="2596"/>
      <c r="B22" s="3743" t="s">
        <v>
5727</v>
      </c>
      <c r="C22" s="4258" t="s">
        <v>
735</v>
      </c>
      <c r="D22" s="2694">
        <v>
63</v>
      </c>
      <c r="E22" s="2694" t="s">
        <v>
735</v>
      </c>
      <c r="F22" s="2694" t="s">
        <v>
735</v>
      </c>
      <c r="G22" s="3729">
        <v>
64</v>
      </c>
      <c r="H22" s="4259" t="s">
        <v>
735</v>
      </c>
      <c r="I22" s="2694">
        <v>
58</v>
      </c>
      <c r="J22" s="2694" t="s">
        <v>
735</v>
      </c>
      <c r="K22" s="2694" t="s">
        <v>
735</v>
      </c>
      <c r="L22" s="3729">
        <v>
61</v>
      </c>
    </row>
    <row r="23" spans="1:12" s="85" customFormat="1" ht="18" customHeight="1">
      <c r="A23" s="3744" t="s">
        <v>
5728</v>
      </c>
      <c r="B23" s="3745" t="s">
        <v>
5729</v>
      </c>
      <c r="C23" s="4260" t="s">
        <v>
735</v>
      </c>
      <c r="D23" s="4261" t="s">
        <v>
735</v>
      </c>
      <c r="E23" s="4261" t="s">
        <v>
735</v>
      </c>
      <c r="F23" s="4261">
        <v>
64</v>
      </c>
      <c r="G23" s="4262" t="s">
        <v>
735</v>
      </c>
      <c r="H23" s="4263" t="s">
        <v>
735</v>
      </c>
      <c r="I23" s="4264" t="s">
        <v>
735</v>
      </c>
      <c r="J23" s="4264" t="s">
        <v>
735</v>
      </c>
      <c r="K23" s="4264">
        <v>
59</v>
      </c>
      <c r="L23" s="4262" t="s">
        <v>
735</v>
      </c>
    </row>
    <row r="24" spans="1:12" s="105" customFormat="1" ht="15" customHeight="1">
      <c r="A24" s="2963" t="s">
        <v>
5730</v>
      </c>
      <c r="B24" s="2631"/>
      <c r="C24" s="2631"/>
      <c r="D24" s="2631"/>
      <c r="E24" s="3014"/>
      <c r="F24" s="3014"/>
      <c r="G24" s="3014"/>
      <c r="H24" s="2631"/>
      <c r="I24" s="2631"/>
      <c r="J24" s="3014"/>
      <c r="K24" s="3014"/>
      <c r="L24" s="3014"/>
    </row>
    <row r="25" spans="1:12" s="105" customFormat="1" ht="15" customHeight="1">
      <c r="A25" s="2963" t="s">
        <v>
5731</v>
      </c>
      <c r="B25" s="2631"/>
      <c r="C25" s="2631"/>
      <c r="D25" s="2631"/>
      <c r="E25" s="3014"/>
      <c r="F25" s="3014"/>
      <c r="G25" s="3014"/>
      <c r="H25" s="2631"/>
      <c r="I25" s="2631"/>
      <c r="J25" s="3014"/>
      <c r="K25" s="3014"/>
      <c r="L25" s="3014"/>
    </row>
    <row r="26" spans="1:12" s="105" customFormat="1" ht="15" customHeight="1">
      <c r="A26" s="2963" t="s">
        <v>
5732</v>
      </c>
      <c r="B26" s="2631"/>
      <c r="C26" s="2631"/>
      <c r="D26" s="2631"/>
      <c r="E26" s="3014"/>
      <c r="F26" s="3014"/>
      <c r="G26" s="3014"/>
      <c r="H26" s="2631"/>
      <c r="I26" s="2631"/>
      <c r="J26" s="3014"/>
      <c r="K26" s="3014"/>
      <c r="L26" s="3014"/>
    </row>
    <row r="27" spans="1:12" s="105" customFormat="1" ht="15" customHeight="1">
      <c r="A27" s="2963" t="s">
        <v>
5699</v>
      </c>
      <c r="B27" s="106"/>
      <c r="C27" s="106"/>
      <c r="D27" s="106"/>
      <c r="H27" s="106"/>
      <c r="I27" s="106"/>
    </row>
  </sheetData>
  <mergeCells count="5">
    <mergeCell ref="A1:E1"/>
    <mergeCell ref="A2:E2"/>
    <mergeCell ref="A3:L3"/>
    <mergeCell ref="C6:G6"/>
    <mergeCell ref="H6:L6"/>
  </mergeCells>
  <phoneticPr fontId="25"/>
  <pageMargins left="0.70866141732283472" right="0.70866141732283472" top="0.74803149606299213" bottom="0.74803149606299213" header="0.31496062992125984" footer="0.31496062992125984"/>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pageSetUpPr fitToPage="1"/>
  </sheetPr>
  <dimension ref="A1:J20"/>
  <sheetViews>
    <sheetView zoomScaleNormal="100" zoomScaleSheetLayoutView="100" workbookViewId="0">
      <selection activeCell="B23" sqref="B23"/>
    </sheetView>
  </sheetViews>
  <sheetFormatPr defaultColWidth="9" defaultRowHeight="13.5"/>
  <cols>
    <col min="1" max="1" width="15.625" style="79" customWidth="1"/>
    <col min="2" max="2" width="8.625" style="79" customWidth="1"/>
    <col min="3" max="5" width="13.625" style="78" customWidth="1"/>
    <col min="6" max="6" width="8.625" style="78" customWidth="1"/>
    <col min="7" max="10" width="13.625" style="78" customWidth="1"/>
    <col min="11" max="16384" width="9" style="78"/>
  </cols>
  <sheetData>
    <row r="1" spans="1:10" s="1482" customFormat="1" ht="20.100000000000001" customHeight="1">
      <c r="A1" s="4569" t="str">
        <f>
HYPERLINK("#目次!A1","【目次に戻る】")</f>
        <v>
【目次に戻る】</v>
      </c>
      <c r="B1" s="4569"/>
      <c r="C1" s="4569"/>
      <c r="D1" s="4569"/>
      <c r="E1" s="4569"/>
      <c r="F1" s="2945"/>
      <c r="G1" s="2945"/>
      <c r="H1" s="2945"/>
      <c r="I1" s="2945"/>
      <c r="J1" s="2945"/>
    </row>
    <row r="2" spans="1:10" s="1482" customFormat="1" ht="20.100000000000001" customHeight="1">
      <c r="A2" s="4569" t="str">
        <f>
HYPERLINK("#業務所管課別目次!A1","【業務所管課別目次に戻る】")</f>
        <v>
【業務所管課別目次に戻る】</v>
      </c>
      <c r="B2" s="4569"/>
      <c r="C2" s="4569"/>
      <c r="D2" s="4569"/>
      <c r="E2" s="4569"/>
      <c r="F2" s="2945"/>
      <c r="G2" s="2945"/>
      <c r="H2" s="2945"/>
      <c r="I2" s="2945"/>
      <c r="J2" s="2945"/>
    </row>
    <row r="3" spans="1:10" ht="26.1" customHeight="1">
      <c r="A3" s="4574" t="s">
        <v>
7488</v>
      </c>
      <c r="B3" s="4574"/>
      <c r="C3" s="4574"/>
      <c r="D3" s="4574"/>
      <c r="E3" s="4574"/>
      <c r="F3" s="4574"/>
      <c r="G3" s="4574"/>
      <c r="H3" s="4574"/>
      <c r="I3" s="4574"/>
      <c r="J3" s="4574"/>
    </row>
    <row r="4" spans="1:10" s="82" customFormat="1" ht="15" customHeight="1">
      <c r="A4" s="104"/>
      <c r="B4" s="104"/>
      <c r="C4" s="104"/>
      <c r="D4" s="104"/>
      <c r="E4" s="104"/>
      <c r="F4" s="104"/>
      <c r="G4" s="104"/>
      <c r="H4" s="104"/>
      <c r="I4" s="104"/>
      <c r="J4" s="104"/>
    </row>
    <row r="5" spans="1:10" s="82" customFormat="1" ht="15" customHeight="1" thickBot="1">
      <c r="A5" s="2963"/>
      <c r="B5" s="4085"/>
      <c r="C5" s="49"/>
      <c r="E5" s="49"/>
      <c r="F5" s="49"/>
      <c r="G5" s="49"/>
      <c r="H5" s="49"/>
      <c r="I5" s="49"/>
      <c r="J5" s="42"/>
    </row>
    <row r="6" spans="1:10" s="85" customFormat="1" ht="18" customHeight="1" thickTop="1">
      <c r="A6" s="5910" t="s">
        <v>
10263</v>
      </c>
      <c r="B6" s="5911"/>
      <c r="C6" s="4678" t="s">
        <v>
5733</v>
      </c>
      <c r="D6" s="4756" t="s">
        <v>
5734</v>
      </c>
      <c r="E6" s="4678" t="s">
        <v>
5735</v>
      </c>
      <c r="F6" s="4579"/>
      <c r="G6" s="4575" t="s">
        <v>
5736</v>
      </c>
      <c r="H6" s="4579"/>
      <c r="I6" s="4579"/>
      <c r="J6" s="4603"/>
    </row>
    <row r="7" spans="1:10" s="85" customFormat="1" ht="21.95" customHeight="1">
      <c r="A7" s="5694"/>
      <c r="B7" s="5912"/>
      <c r="C7" s="4679"/>
      <c r="D7" s="4679"/>
      <c r="E7" s="3907" t="s">
        <v>
1388</v>
      </c>
      <c r="F7" s="3909" t="s">
        <v>
6877</v>
      </c>
      <c r="G7" s="3015" t="s">
        <v>
5737</v>
      </c>
      <c r="H7" s="2967" t="s">
        <v>
5738</v>
      </c>
      <c r="I7" s="3016" t="s">
        <v>
5739</v>
      </c>
      <c r="J7" s="3017" t="s">
        <v>
5740</v>
      </c>
    </row>
    <row r="8" spans="1:10" s="56" customFormat="1" ht="18" customHeight="1">
      <c r="A8" s="71"/>
      <c r="B8" s="71"/>
      <c r="C8" s="2849" t="s">
        <v>
476</v>
      </c>
      <c r="D8" s="2850" t="s">
        <v>
2863</v>
      </c>
      <c r="E8" s="2850" t="s">
        <v>
3303</v>
      </c>
      <c r="F8" s="2851" t="s">
        <v>
3303</v>
      </c>
      <c r="G8" s="67" t="s">
        <v>
4</v>
      </c>
      <c r="H8" s="67" t="s">
        <v>
4</v>
      </c>
      <c r="I8" s="67" t="s">
        <v>
4</v>
      </c>
      <c r="J8" s="67" t="s">
        <v>
4</v>
      </c>
    </row>
    <row r="9" spans="1:10" s="85" customFormat="1" ht="18" customHeight="1">
      <c r="A9" s="1679" t="s">
        <v>
9512</v>
      </c>
      <c r="B9" s="1679" t="s">
        <v>
5741</v>
      </c>
      <c r="C9" s="97">
        <v>
692</v>
      </c>
      <c r="D9" s="22">
        <v>
12</v>
      </c>
      <c r="E9" s="22">
        <v>
910</v>
      </c>
      <c r="F9" s="22" t="s">
        <v>
9670</v>
      </c>
      <c r="G9" s="22">
        <v>
41</v>
      </c>
      <c r="H9" s="22">
        <v>
900</v>
      </c>
      <c r="I9" s="22" t="s">
        <v>
9670</v>
      </c>
      <c r="J9" s="22">
        <v>
21</v>
      </c>
    </row>
    <row r="10" spans="1:10" s="85" customFormat="1" ht="18" customHeight="1">
      <c r="A10" s="2557"/>
      <c r="B10" s="2557" t="s">
        <v>
5742</v>
      </c>
      <c r="C10" s="97">
        <v>
1208</v>
      </c>
      <c r="D10" s="22">
        <v>
12</v>
      </c>
      <c r="E10" s="22">
        <v>
2280</v>
      </c>
      <c r="F10" s="22">
        <v>
17</v>
      </c>
      <c r="G10" s="22" t="s">
        <v>
9670</v>
      </c>
      <c r="H10" s="22">
        <v>
2280</v>
      </c>
      <c r="I10" s="22" t="s">
        <v>
9670</v>
      </c>
      <c r="J10" s="22" t="s">
        <v>
9670</v>
      </c>
    </row>
    <row r="11" spans="1:10" s="85" customFormat="1" ht="18" customHeight="1">
      <c r="A11" s="1679">
        <v>
30</v>
      </c>
      <c r="B11" s="1679" t="s">
        <v>
5741</v>
      </c>
      <c r="C11" s="97">
        <v>
560</v>
      </c>
      <c r="D11" s="22">
        <v>
12</v>
      </c>
      <c r="E11" s="22">
        <v>
895</v>
      </c>
      <c r="F11" s="22" t="s">
        <v>
9670</v>
      </c>
      <c r="G11" s="22">
        <v>
32</v>
      </c>
      <c r="H11" s="22">
        <v>
846</v>
      </c>
      <c r="I11" s="22" t="s">
        <v>
9670</v>
      </c>
      <c r="J11" s="22">
        <v>
17</v>
      </c>
    </row>
    <row r="12" spans="1:10" s="85" customFormat="1" ht="18" customHeight="1">
      <c r="A12" s="2557"/>
      <c r="B12" s="2557" t="s">
        <v>
5742</v>
      </c>
      <c r="C12" s="97">
        <v>
900</v>
      </c>
      <c r="D12" s="22">
        <v>
12</v>
      </c>
      <c r="E12" s="22">
        <v>
2079</v>
      </c>
      <c r="F12" s="22">
        <v>
6</v>
      </c>
      <c r="G12" s="22" t="s">
        <v>
9670</v>
      </c>
      <c r="H12" s="22">
        <v>
2079</v>
      </c>
      <c r="I12" s="22" t="s">
        <v>
9670</v>
      </c>
      <c r="J12" s="22" t="s">
        <v>
9670</v>
      </c>
    </row>
    <row r="13" spans="1:10" s="85" customFormat="1" ht="18" customHeight="1">
      <c r="A13" s="1679" t="s">
        <v>
9513</v>
      </c>
      <c r="B13" s="1679" t="s">
        <v>
5741</v>
      </c>
      <c r="C13" s="97">
        <v>
585</v>
      </c>
      <c r="D13" s="22">
        <v>
12</v>
      </c>
      <c r="E13" s="22">
        <v>
881</v>
      </c>
      <c r="F13" s="22" t="s">
        <v>
9670</v>
      </c>
      <c r="G13" s="22">
        <v>
30</v>
      </c>
      <c r="H13" s="22">
        <v>
834</v>
      </c>
      <c r="I13" s="22" t="s">
        <v>
9670</v>
      </c>
      <c r="J13" s="22">
        <v>
17</v>
      </c>
    </row>
    <row r="14" spans="1:10" s="85" customFormat="1" ht="18" customHeight="1">
      <c r="A14" s="2557"/>
      <c r="B14" s="2557" t="s">
        <v>
5742</v>
      </c>
      <c r="C14" s="97">
        <v>
932</v>
      </c>
      <c r="D14" s="22">
        <v>
12</v>
      </c>
      <c r="E14" s="22">
        <v>
1714</v>
      </c>
      <c r="F14" s="22">
        <v>
6</v>
      </c>
      <c r="G14" s="22" t="s">
        <v>
9670</v>
      </c>
      <c r="H14" s="22">
        <v>
1714</v>
      </c>
      <c r="I14" s="22" t="s">
        <v>
9670</v>
      </c>
      <c r="J14" s="22" t="s">
        <v>
9670</v>
      </c>
    </row>
    <row r="15" spans="1:10" s="85" customFormat="1" ht="18" customHeight="1">
      <c r="A15" s="1679">
        <v>
2</v>
      </c>
      <c r="B15" s="1679" t="s">
        <v>
5741</v>
      </c>
      <c r="C15" s="97">
        <v>
658</v>
      </c>
      <c r="D15" s="22">
        <v>
12</v>
      </c>
      <c r="E15" s="22">
        <v>
852</v>
      </c>
      <c r="F15" s="22" t="s">
        <v>
9670</v>
      </c>
      <c r="G15" s="22">
        <v>
27</v>
      </c>
      <c r="H15" s="22">
        <v>
809</v>
      </c>
      <c r="I15" s="22" t="s">
        <v>
9670</v>
      </c>
      <c r="J15" s="22">
        <v>
16</v>
      </c>
    </row>
    <row r="16" spans="1:10" s="85" customFormat="1" ht="18" customHeight="1">
      <c r="A16" s="2557"/>
      <c r="B16" s="2557" t="s">
        <v>
5742</v>
      </c>
      <c r="C16" s="97">
        <v>
735</v>
      </c>
      <c r="D16" s="22">
        <v>
12</v>
      </c>
      <c r="E16" s="22">
        <v>
1622</v>
      </c>
      <c r="F16" s="22">
        <v>
5</v>
      </c>
      <c r="G16" s="22" t="s">
        <v>
9670</v>
      </c>
      <c r="H16" s="22">
        <v>
1622</v>
      </c>
      <c r="I16" s="22" t="s">
        <v>
9670</v>
      </c>
      <c r="J16" s="22" t="s">
        <v>
9670</v>
      </c>
    </row>
    <row r="17" spans="1:10" s="85" customFormat="1" ht="18" customHeight="1">
      <c r="A17" s="4546">
        <v>
3</v>
      </c>
      <c r="B17" s="4546" t="s">
        <v>
5741</v>
      </c>
      <c r="C17" s="270">
        <v>
501</v>
      </c>
      <c r="D17" s="271">
        <v>
12</v>
      </c>
      <c r="E17" s="271">
        <v>
832</v>
      </c>
      <c r="F17" s="271" t="s">
        <v>
9670</v>
      </c>
      <c r="G17" s="271">
        <v>
26</v>
      </c>
      <c r="H17" s="271">
        <v>
791</v>
      </c>
      <c r="I17" s="271" t="s">
        <v>
9670</v>
      </c>
      <c r="J17" s="271">
        <v>
15</v>
      </c>
    </row>
    <row r="18" spans="1:10" s="85" customFormat="1" ht="18" customHeight="1">
      <c r="A18" s="4547"/>
      <c r="B18" s="4547" t="s">
        <v>
5742</v>
      </c>
      <c r="C18" s="274">
        <v>
977</v>
      </c>
      <c r="D18" s="3714">
        <v>
12</v>
      </c>
      <c r="E18" s="3714">
        <v>
1537</v>
      </c>
      <c r="F18" s="3714">
        <v>
8</v>
      </c>
      <c r="G18" s="3714" t="s">
        <v>
9670</v>
      </c>
      <c r="H18" s="3714">
        <v>
1537</v>
      </c>
      <c r="I18" s="3714" t="s">
        <v>
9670</v>
      </c>
      <c r="J18" s="3714" t="s">
        <v>
9670</v>
      </c>
    </row>
    <row r="19" spans="1:10" s="105" customFormat="1" ht="15" customHeight="1">
      <c r="A19" s="4085" t="s">
        <v>
9511</v>
      </c>
      <c r="B19" s="4085"/>
      <c r="C19" s="106"/>
      <c r="D19" s="106"/>
      <c r="E19" s="106"/>
      <c r="F19" s="106"/>
      <c r="G19" s="106"/>
    </row>
    <row r="20" spans="1:10" s="105" customFormat="1" ht="15" customHeight="1">
      <c r="A20" s="2963" t="s">
        <v>
4532</v>
      </c>
      <c r="B20" s="4085"/>
      <c r="C20" s="106"/>
      <c r="D20" s="106"/>
      <c r="E20" s="106"/>
      <c r="F20" s="106"/>
      <c r="G20" s="106"/>
    </row>
  </sheetData>
  <mergeCells count="8">
    <mergeCell ref="A1:E1"/>
    <mergeCell ref="A2:E2"/>
    <mergeCell ref="A3:J3"/>
    <mergeCell ref="C6:C7"/>
    <mergeCell ref="D6:D7"/>
    <mergeCell ref="E6:F6"/>
    <mergeCell ref="G6:J6"/>
    <mergeCell ref="A6:B7"/>
  </mergeCells>
  <phoneticPr fontId="25"/>
  <pageMargins left="0.70866141732283472" right="0.70866141732283472" top="0.74803149606299213" bottom="0.74803149606299213" header="0.31496062992125984" footer="0.3149606299212598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pageSetUpPr fitToPage="1"/>
  </sheetPr>
  <dimension ref="A1:G18"/>
  <sheetViews>
    <sheetView zoomScaleNormal="100" zoomScaleSheetLayoutView="100" workbookViewId="0">
      <selection activeCell="B23" sqref="B23"/>
    </sheetView>
  </sheetViews>
  <sheetFormatPr defaultColWidth="9" defaultRowHeight="13.5"/>
  <cols>
    <col min="1" max="1" width="3.625" style="3599" customWidth="1"/>
    <col min="2" max="2" width="20.625" style="79" customWidth="1"/>
    <col min="3" max="3" width="25.625" style="78" customWidth="1"/>
    <col min="4" max="4" width="10.625" style="79" customWidth="1"/>
    <col min="5" max="5" width="12.625" style="79" customWidth="1"/>
    <col min="6" max="6" width="10.625" style="78" customWidth="1"/>
    <col min="7" max="7" width="45.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8817</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24.95" customHeight="1">
      <c r="A7" s="3600">
        <v>
1</v>
      </c>
      <c r="B7" s="2639" t="s">
        <v>
7987</v>
      </c>
      <c r="C7" s="3545" t="s">
        <v>
5507</v>
      </c>
      <c r="D7" s="3572" t="s">
        <v>
7949</v>
      </c>
      <c r="E7" s="4150" t="s">
        <v>
10078</v>
      </c>
      <c r="F7" s="3580">
        <v>
17093.43</v>
      </c>
      <c r="G7" s="4151" t="s">
        <v>
10138</v>
      </c>
    </row>
    <row r="8" spans="1:7" s="85" customFormat="1" ht="24.95" customHeight="1">
      <c r="A8" s="3601">
        <v>
2</v>
      </c>
      <c r="B8" s="3553" t="s">
        <v>
7950</v>
      </c>
      <c r="C8" s="3554" t="s">
        <v>
5507</v>
      </c>
      <c r="D8" s="3587" t="s">
        <v>
7949</v>
      </c>
      <c r="E8" s="3588" t="s">
        <v>
10077</v>
      </c>
      <c r="F8" s="3555">
        <v>
1403.75</v>
      </c>
      <c r="G8" s="3556" t="s">
        <v>
7979</v>
      </c>
    </row>
    <row r="9" spans="1:7" s="85" customFormat="1" ht="24.95" customHeight="1">
      <c r="A9" s="3601">
        <v>
3</v>
      </c>
      <c r="B9" s="2644" t="s">
        <v>
9747</v>
      </c>
      <c r="C9" s="3547" t="s">
        <v>
7993</v>
      </c>
      <c r="D9" s="3568" t="s">
        <v>
9629</v>
      </c>
      <c r="E9" s="3575" t="s">
        <v>
10076</v>
      </c>
      <c r="F9" s="3546">
        <v>
122.5</v>
      </c>
      <c r="G9" s="2715"/>
    </row>
    <row r="10" spans="1:7" s="85" customFormat="1" ht="24.95" customHeight="1">
      <c r="A10" s="3601">
        <v>
4</v>
      </c>
      <c r="B10" s="2641" t="s">
        <v>
7965</v>
      </c>
      <c r="C10" s="3589" t="s">
        <v>
7773</v>
      </c>
      <c r="D10" s="3590" t="s">
        <v>
10074</v>
      </c>
      <c r="E10" s="3591" t="s">
        <v>
10075</v>
      </c>
      <c r="F10" s="3592">
        <v>
1120.75</v>
      </c>
      <c r="G10" s="3593"/>
    </row>
    <row r="11" spans="1:7" s="85" customFormat="1" ht="24.95" customHeight="1">
      <c r="A11" s="3601">
        <v>
5</v>
      </c>
      <c r="B11" s="2644" t="s">
        <v>
6692</v>
      </c>
      <c r="C11" s="3547" t="s">
        <v>
7994</v>
      </c>
      <c r="D11" s="3568" t="s">
        <v>
10136</v>
      </c>
      <c r="E11" s="3575" t="s">
        <v>
10161</v>
      </c>
      <c r="F11" s="3546">
        <v>
1038.81</v>
      </c>
      <c r="G11" s="4180" t="s">
        <v>
10162</v>
      </c>
    </row>
    <row r="12" spans="1:7" s="85" customFormat="1" ht="24.95" customHeight="1">
      <c r="A12" s="3601">
        <v>
6</v>
      </c>
      <c r="B12" s="2644" t="s">
        <v>
7966</v>
      </c>
      <c r="C12" s="3547" t="s">
        <v>
7967</v>
      </c>
      <c r="D12" s="3568" t="s">
        <v>
7968</v>
      </c>
      <c r="E12" s="3588" t="s">
        <v>
10140</v>
      </c>
      <c r="F12" s="3555">
        <v>
1425.7</v>
      </c>
      <c r="G12" s="2715" t="s">
        <v>
10139</v>
      </c>
    </row>
    <row r="13" spans="1:7" s="85" customFormat="1" ht="24.95" customHeight="1">
      <c r="A13" s="3601">
        <v>
7</v>
      </c>
      <c r="B13" s="2644" t="s">
        <v>
7969</v>
      </c>
      <c r="C13" s="3547" t="s">
        <v>
7983</v>
      </c>
      <c r="D13" s="3568" t="s">
        <v>
7970</v>
      </c>
      <c r="E13" s="3575" t="s">
        <v>
13</v>
      </c>
      <c r="F13" s="3575" t="s">
        <v>
13</v>
      </c>
      <c r="G13" s="2715" t="s">
        <v>
7984</v>
      </c>
    </row>
    <row r="14" spans="1:7" s="85" customFormat="1" ht="24.95" customHeight="1">
      <c r="A14" s="3601">
        <v>
8</v>
      </c>
      <c r="B14" s="2644" t="s">
        <v>
7971</v>
      </c>
      <c r="C14" s="3547" t="s">
        <v>
7972</v>
      </c>
      <c r="D14" s="3568" t="s">
        <v>
7973</v>
      </c>
      <c r="E14" s="3575" t="s">
        <v>
10163</v>
      </c>
      <c r="F14" s="3546">
        <v>
1512.91</v>
      </c>
      <c r="G14" s="2715" t="s">
        <v>
10072</v>
      </c>
    </row>
    <row r="15" spans="1:7" s="85" customFormat="1" ht="24.95" customHeight="1">
      <c r="A15" s="3601">
        <v>
9</v>
      </c>
      <c r="B15" s="3553" t="s">
        <v>
6872</v>
      </c>
      <c r="C15" s="3554" t="s">
        <v>
7985</v>
      </c>
      <c r="D15" s="3587" t="s">
        <v>
7973</v>
      </c>
      <c r="E15" s="3575" t="s">
        <v>
13</v>
      </c>
      <c r="F15" s="3575" t="s">
        <v>
13</v>
      </c>
      <c r="G15" s="3556" t="s">
        <v>
7986</v>
      </c>
    </row>
    <row r="16" spans="1:7" s="85" customFormat="1" ht="24.95" customHeight="1">
      <c r="A16" s="3601">
        <v>
10</v>
      </c>
      <c r="B16" s="2644" t="s">
        <v>
6870</v>
      </c>
      <c r="C16" s="3547" t="s">
        <v>
5507</v>
      </c>
      <c r="D16" s="3568" t="s">
        <v>
7974</v>
      </c>
      <c r="E16" s="3591" t="s">
        <v>
10164</v>
      </c>
      <c r="F16" s="3592">
        <v>
732.96</v>
      </c>
      <c r="G16" s="2715" t="s">
        <v>
10073</v>
      </c>
    </row>
    <row r="17" spans="1:7" s="85" customFormat="1" ht="24.95" customHeight="1">
      <c r="A17" s="3602">
        <v>
11</v>
      </c>
      <c r="B17" s="2648" t="s">
        <v>
7992</v>
      </c>
      <c r="C17" s="3548" t="s">
        <v>
7975</v>
      </c>
      <c r="D17" s="3569" t="s">
        <v>
6305</v>
      </c>
      <c r="E17" s="3576" t="s">
        <v>
13</v>
      </c>
      <c r="F17" s="3549">
        <v>
1405.52</v>
      </c>
      <c r="G17" s="2719" t="s">
        <v>
7980</v>
      </c>
    </row>
    <row r="18" spans="1:7" s="105" customFormat="1" ht="15" customHeight="1">
      <c r="A18" s="3467" t="s">
        <v>
8865</v>
      </c>
      <c r="C18" s="106"/>
      <c r="D18" s="3570"/>
      <c r="E18" s="3570"/>
      <c r="F18" s="106"/>
      <c r="G18"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pageSetUpPr fitToPage="1"/>
  </sheetPr>
  <dimension ref="A1:G19"/>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8818</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581" t="s">
        <v>
7990</v>
      </c>
      <c r="C7" s="3582"/>
      <c r="D7" s="3583"/>
      <c r="E7" s="3584"/>
      <c r="F7" s="3585"/>
      <c r="G7" s="3586"/>
    </row>
    <row r="8" spans="1:7" s="85" customFormat="1" ht="18" customHeight="1">
      <c r="A8" s="3601">
        <v>
1</v>
      </c>
      <c r="B8" s="2644" t="s">
        <v>
838</v>
      </c>
      <c r="C8" s="3547" t="s">
        <v>
7951</v>
      </c>
      <c r="D8" s="3568" t="s">
        <v>
7747</v>
      </c>
      <c r="E8" s="3575" t="s">
        <v>
7711</v>
      </c>
      <c r="F8" s="3546">
        <v>
153.44999999999999</v>
      </c>
      <c r="G8" s="2715"/>
    </row>
    <row r="9" spans="1:7" s="85" customFormat="1" ht="18" customHeight="1">
      <c r="A9" s="3601">
        <v>
2</v>
      </c>
      <c r="B9" s="2644" t="s">
        <v>
789</v>
      </c>
      <c r="C9" s="3547" t="s">
        <v>
7941</v>
      </c>
      <c r="D9" s="3568" t="s">
        <v>
7747</v>
      </c>
      <c r="E9" s="3575" t="s">
        <v>
7943</v>
      </c>
      <c r="F9" s="3546">
        <v>
315.32</v>
      </c>
      <c r="G9" s="2715"/>
    </row>
    <row r="10" spans="1:7" s="85" customFormat="1" ht="18" customHeight="1">
      <c r="A10" s="3601">
        <v>
3</v>
      </c>
      <c r="B10" s="2644" t="s">
        <v>
7952</v>
      </c>
      <c r="C10" s="3547" t="s">
        <v>
7953</v>
      </c>
      <c r="D10" s="3568" t="s">
        <v>
7747</v>
      </c>
      <c r="E10" s="3575" t="s">
        <v>
8005</v>
      </c>
      <c r="F10" s="3546">
        <v>
264.10000000000002</v>
      </c>
      <c r="G10" s="2715"/>
    </row>
    <row r="11" spans="1:7" s="85" customFormat="1" ht="18" customHeight="1">
      <c r="A11" s="3601">
        <v>
4</v>
      </c>
      <c r="B11" s="2644" t="s">
        <v>
825</v>
      </c>
      <c r="C11" s="3547" t="s">
        <v>
7954</v>
      </c>
      <c r="D11" s="3568" t="s">
        <v>
7747</v>
      </c>
      <c r="E11" s="3575" t="s">
        <v>
7995</v>
      </c>
      <c r="F11" s="3546">
        <v>
329</v>
      </c>
      <c r="G11" s="2715"/>
    </row>
    <row r="12" spans="1:7" s="85" customFormat="1" ht="18" customHeight="1">
      <c r="A12" s="3601">
        <v>
5</v>
      </c>
      <c r="B12" s="2644" t="s">
        <v>
795</v>
      </c>
      <c r="C12" s="3547" t="s">
        <v>
7955</v>
      </c>
      <c r="D12" s="3568" t="s">
        <v>
7747</v>
      </c>
      <c r="E12" s="3575" t="s">
        <v>
7996</v>
      </c>
      <c r="F12" s="3546">
        <v>
297</v>
      </c>
      <c r="G12" s="2715"/>
    </row>
    <row r="13" spans="1:7" s="85" customFormat="1" ht="18" customHeight="1">
      <c r="A13" s="3601">
        <v>
6</v>
      </c>
      <c r="B13" s="2644" t="s">
        <v>
836</v>
      </c>
      <c r="C13" s="3547" t="s">
        <v>
7956</v>
      </c>
      <c r="D13" s="3568" t="s">
        <v>
7747</v>
      </c>
      <c r="E13" s="3575" t="s">
        <v>
7711</v>
      </c>
      <c r="F13" s="3546">
        <v>
259.08</v>
      </c>
      <c r="G13" s="2715"/>
    </row>
    <row r="14" spans="1:7" s="85" customFormat="1" ht="18" customHeight="1">
      <c r="A14" s="3581" t="s">
        <v>
7991</v>
      </c>
      <c r="C14" s="3582"/>
      <c r="D14" s="3583"/>
      <c r="E14" s="3584"/>
      <c r="F14" s="3585"/>
      <c r="G14" s="3586"/>
    </row>
    <row r="15" spans="1:7" s="85" customFormat="1" ht="18" customHeight="1">
      <c r="A15" s="3601">
        <v>
7</v>
      </c>
      <c r="B15" s="2644" t="s">
        <v>
841</v>
      </c>
      <c r="C15" s="3547" t="s">
        <v>
7957</v>
      </c>
      <c r="D15" s="3568" t="s">
        <v>
7747</v>
      </c>
      <c r="E15" s="3575" t="s">
        <v>
8008</v>
      </c>
      <c r="F15" s="3546">
        <v>
252.6</v>
      </c>
      <c r="G15" s="2715"/>
    </row>
    <row r="16" spans="1:7" s="85" customFormat="1" ht="18" customHeight="1">
      <c r="A16" s="3601">
        <v>
8</v>
      </c>
      <c r="B16" s="2644" t="s">
        <v>
829</v>
      </c>
      <c r="C16" s="3547" t="s">
        <v>
7958</v>
      </c>
      <c r="D16" s="3568" t="s">
        <v>
7747</v>
      </c>
      <c r="E16" s="3575" t="s">
        <v>
7784</v>
      </c>
      <c r="F16" s="3546">
        <v>
257</v>
      </c>
      <c r="G16" s="2715"/>
    </row>
    <row r="17" spans="1:7" s="85" customFormat="1" ht="18" customHeight="1">
      <c r="A17" s="3601">
        <v>
9</v>
      </c>
      <c r="B17" s="2644" t="s">
        <v>
7959</v>
      </c>
      <c r="C17" s="3547" t="s">
        <v>
7960</v>
      </c>
      <c r="D17" s="3568" t="s">
        <v>
7961</v>
      </c>
      <c r="E17" s="3575" t="s">
        <v>
735</v>
      </c>
      <c r="F17" s="3546">
        <v>
72.25</v>
      </c>
      <c r="G17" s="2715" t="s">
        <v>
10135</v>
      </c>
    </row>
    <row r="18" spans="1:7" s="85" customFormat="1" ht="18" customHeight="1">
      <c r="A18" s="3602">
        <v>
10</v>
      </c>
      <c r="B18" s="2648" t="s">
        <v>
2146</v>
      </c>
      <c r="C18" s="3548" t="s">
        <v>
7962</v>
      </c>
      <c r="D18" s="3569" t="s">
        <v>
7747</v>
      </c>
      <c r="E18" s="3576" t="s">
        <v>
7726</v>
      </c>
      <c r="F18" s="3549">
        <v>
227.1</v>
      </c>
      <c r="G18" s="2719"/>
    </row>
    <row r="19" spans="1:7" s="105" customFormat="1" ht="15" customHeight="1">
      <c r="A19" s="3467" t="s">
        <v>
7989</v>
      </c>
      <c r="C19" s="106"/>
      <c r="D19" s="3570"/>
      <c r="E19" s="3570"/>
      <c r="F19" s="106"/>
      <c r="G19"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8819</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44" t="s">
        <v>
7680</v>
      </c>
      <c r="C7" s="3545" t="s">
        <v>
7685</v>
      </c>
      <c r="D7" s="3568" t="s">
        <v>
7689</v>
      </c>
      <c r="E7" s="3575" t="s">
        <v>
7699</v>
      </c>
      <c r="F7" s="3546">
        <v>
5669.53</v>
      </c>
      <c r="G7" s="2715" t="s">
        <v>
7732</v>
      </c>
    </row>
    <row r="8" spans="1:7" s="85" customFormat="1" ht="18" customHeight="1">
      <c r="A8" s="3601">
        <v>
2</v>
      </c>
      <c r="B8" s="2644" t="s">
        <v>
7681</v>
      </c>
      <c r="C8" s="3547" t="s">
        <v>
7698</v>
      </c>
      <c r="D8" s="3568" t="s">
        <v>
7690</v>
      </c>
      <c r="E8" s="3575" t="s">
        <v>
7699</v>
      </c>
      <c r="F8" s="3546" t="s">
        <v>
13</v>
      </c>
      <c r="G8" s="2715"/>
    </row>
    <row r="9" spans="1:7" s="85" customFormat="1" ht="18" customHeight="1">
      <c r="A9" s="3601">
        <v>
3</v>
      </c>
      <c r="B9" s="2644" t="s">
        <v>
7682</v>
      </c>
      <c r="C9" s="3547" t="s">
        <v>
7686</v>
      </c>
      <c r="D9" s="3568" t="s">
        <v>
7691</v>
      </c>
      <c r="E9" s="3575" t="s">
        <v>
7695</v>
      </c>
      <c r="F9" s="3546">
        <v>
2387.65</v>
      </c>
      <c r="G9" s="2715"/>
    </row>
    <row r="10" spans="1:7" s="85" customFormat="1" ht="18" customHeight="1">
      <c r="A10" s="3601">
        <v>
4</v>
      </c>
      <c r="B10" s="2644" t="s">
        <v>
7683</v>
      </c>
      <c r="C10" s="3547" t="s">
        <v>
7687</v>
      </c>
      <c r="D10" s="3568" t="s">
        <v>
7692</v>
      </c>
      <c r="E10" s="3575" t="s">
        <v>
7696</v>
      </c>
      <c r="F10" s="3546">
        <v>
104.93</v>
      </c>
      <c r="G10" s="2715"/>
    </row>
    <row r="11" spans="1:7" s="85" customFormat="1" ht="18" customHeight="1">
      <c r="A11" s="3602">
        <v>
5</v>
      </c>
      <c r="B11" s="2648" t="s">
        <v>
7684</v>
      </c>
      <c r="C11" s="3548" t="s">
        <v>
7688</v>
      </c>
      <c r="D11" s="3569" t="s">
        <v>
7693</v>
      </c>
      <c r="E11" s="3576" t="s">
        <v>
7697</v>
      </c>
      <c r="F11" s="3549">
        <v>
747.53</v>
      </c>
      <c r="G11" s="2719"/>
    </row>
    <row r="12" spans="1:7" s="105" customFormat="1" ht="15" customHeight="1">
      <c r="A12" s="3467" t="s">
        <v>
4532</v>
      </c>
      <c r="C12" s="106"/>
      <c r="D12" s="3570"/>
      <c r="E12" s="3570"/>
      <c r="F12" s="106"/>
      <c r="G12" s="106"/>
    </row>
    <row r="13" spans="1:7">
      <c r="B13" s="81"/>
      <c r="C13" s="80"/>
      <c r="D13" s="81"/>
      <c r="E13" s="81"/>
      <c r="F13" s="80"/>
      <c r="G13" s="80"/>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pageSetUpPr fitToPage="1"/>
  </sheetPr>
  <dimension ref="A1:G15"/>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8820</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44" t="s">
        <v>
7704</v>
      </c>
      <c r="C7" s="3545" t="s">
        <v>
7700</v>
      </c>
      <c r="D7" s="3568" t="s">
        <v>
7708</v>
      </c>
      <c r="E7" s="3575" t="s">
        <v>
10056</v>
      </c>
      <c r="F7" s="3546">
        <v>
310.3</v>
      </c>
      <c r="G7" s="2715" t="s">
        <v>
7718</v>
      </c>
    </row>
    <row r="8" spans="1:7" s="85" customFormat="1" ht="18" customHeight="1">
      <c r="A8" s="3601">
        <v>
2</v>
      </c>
      <c r="B8" s="2644" t="s">
        <v>
7705</v>
      </c>
      <c r="C8" s="3547" t="s">
        <v>
7701</v>
      </c>
      <c r="D8" s="3568" t="s">
        <v>
7709</v>
      </c>
      <c r="E8" s="3575" t="s">
        <v>
7711</v>
      </c>
      <c r="F8" s="3546">
        <v>
289.88</v>
      </c>
      <c r="G8" s="2715" t="s">
        <v>
7718</v>
      </c>
    </row>
    <row r="9" spans="1:7" s="85" customFormat="1" ht="18" customHeight="1">
      <c r="A9" s="3601">
        <v>
3</v>
      </c>
      <c r="B9" s="2644" t="s">
        <v>
7706</v>
      </c>
      <c r="C9" s="3547" t="s">
        <v>
7702</v>
      </c>
      <c r="D9" s="3568" t="s">
        <v>
6342</v>
      </c>
      <c r="E9" s="3575" t="s">
        <v>
7712</v>
      </c>
      <c r="F9" s="3546">
        <v>
131.4</v>
      </c>
      <c r="G9" s="2715" t="s">
        <v>
7719</v>
      </c>
    </row>
    <row r="10" spans="1:7" s="85" customFormat="1" ht="18" customHeight="1">
      <c r="A10" s="3602">
        <v>
4</v>
      </c>
      <c r="B10" s="2648" t="s">
        <v>
7707</v>
      </c>
      <c r="C10" s="3548" t="s">
        <v>
7703</v>
      </c>
      <c r="D10" s="3569" t="s">
        <v>
7710</v>
      </c>
      <c r="E10" s="3576" t="s">
        <v>
7713</v>
      </c>
      <c r="F10" s="3549">
        <v>
651.54</v>
      </c>
      <c r="G10" s="2719" t="s">
        <v>
7720</v>
      </c>
    </row>
    <row r="11" spans="1:7">
      <c r="A11" s="4537" t="s">
        <v>
10394</v>
      </c>
    </row>
    <row r="12" spans="1:7">
      <c r="A12" s="4537" t="s">
        <v>
10395</v>
      </c>
    </row>
    <row r="13" spans="1:7" s="105" customFormat="1" ht="15" customHeight="1">
      <c r="A13" s="3467" t="s">
        <v>
9489</v>
      </c>
      <c r="C13" s="106"/>
      <c r="D13" s="3570"/>
      <c r="E13" s="3570"/>
      <c r="F13" s="106"/>
      <c r="G13" s="106"/>
    </row>
    <row r="15" spans="1:7">
      <c r="B15" s="81"/>
      <c r="C15" s="80"/>
      <c r="D15" s="81"/>
      <c r="E15" s="81"/>
      <c r="F15" s="80"/>
      <c r="G15" s="80"/>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pageSetUpPr fitToPage="1"/>
  </sheetPr>
  <dimension ref="A1:H22"/>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7" width="10.625" style="78" customWidth="1"/>
    <col min="8" max="8" width="25.625" style="78" customWidth="1"/>
    <col min="9" max="16384" width="9" style="78"/>
  </cols>
  <sheetData>
    <row r="1" spans="1:8" s="1482" customFormat="1" ht="20.100000000000001" customHeight="1">
      <c r="A1" s="4569" t="str">
        <f>
HYPERLINK("#目次!A1","【目次に戻る】")</f>
        <v>
【目次に戻る】</v>
      </c>
      <c r="B1" s="4569"/>
      <c r="C1" s="4569"/>
      <c r="D1" s="4569"/>
      <c r="E1" s="4569"/>
      <c r="F1" s="3461"/>
      <c r="G1" s="3781"/>
      <c r="H1" s="3461"/>
    </row>
    <row r="2" spans="1:8" s="1482" customFormat="1" ht="20.100000000000001" customHeight="1">
      <c r="A2" s="4569" t="str">
        <f>
HYPERLINK("#業務所管課別目次!A1","【業務所管課別目次に戻る】")</f>
        <v>
【業務所管課別目次に戻る】</v>
      </c>
      <c r="B2" s="4569"/>
      <c r="C2" s="4569"/>
      <c r="D2" s="4569"/>
      <c r="E2" s="4569"/>
      <c r="F2" s="3461"/>
      <c r="G2" s="3781"/>
      <c r="H2" s="3461"/>
    </row>
    <row r="3" spans="1:8" ht="26.1" customHeight="1">
      <c r="A3" s="4574" t="s">
        <v>
8886</v>
      </c>
      <c r="B3" s="4574"/>
      <c r="C3" s="4574"/>
      <c r="D3" s="4574"/>
      <c r="E3" s="4574"/>
      <c r="F3" s="4574"/>
      <c r="G3" s="4574"/>
      <c r="H3" s="4574"/>
    </row>
    <row r="4" spans="1:8" s="82" customFormat="1" ht="15" customHeight="1">
      <c r="A4" s="3599"/>
      <c r="B4" s="104"/>
      <c r="C4" s="104"/>
      <c r="D4" s="3565"/>
      <c r="E4" s="3565"/>
      <c r="F4" s="104"/>
      <c r="G4" s="104"/>
      <c r="H4" s="104"/>
    </row>
    <row r="5" spans="1:8" s="82" customFormat="1" ht="15" customHeight="1" thickBot="1">
      <c r="A5" s="3467" t="s">
        <v>
4606</v>
      </c>
      <c r="C5" s="49"/>
      <c r="D5" s="3566"/>
      <c r="E5" s="3573"/>
      <c r="F5" s="49"/>
      <c r="G5" s="42"/>
      <c r="H5" s="42" t="s">
        <v>
7679</v>
      </c>
    </row>
    <row r="6" spans="1:8" s="85" customFormat="1" ht="18" customHeight="1" thickTop="1">
      <c r="A6" s="3598" t="s">
        <v>
8638</v>
      </c>
      <c r="B6" s="2706" t="s">
        <v>
4515</v>
      </c>
      <c r="C6" s="3464" t="s">
        <v>
5313</v>
      </c>
      <c r="D6" s="3567" t="s">
        <v>
7678</v>
      </c>
      <c r="E6" s="3574" t="s">
        <v>
6123</v>
      </c>
      <c r="F6" s="3464" t="s">
        <v>
7731</v>
      </c>
      <c r="G6" s="3788" t="s">
        <v>
9191</v>
      </c>
      <c r="H6" s="3470" t="s">
        <v>
5999</v>
      </c>
    </row>
    <row r="7" spans="1:8" s="85" customFormat="1" ht="18" customHeight="1">
      <c r="A7" s="3604">
        <v>
1</v>
      </c>
      <c r="B7" s="2641" t="s">
        <v>
838</v>
      </c>
      <c r="C7" s="3589" t="s">
        <v>
5500</v>
      </c>
      <c r="D7" s="3590" t="s">
        <v>
8022</v>
      </c>
      <c r="E7" s="3591" t="s">
        <v>
7711</v>
      </c>
      <c r="F7" s="3592">
        <v>
2437.1999999999998</v>
      </c>
      <c r="G7" s="2643">
        <v>
200</v>
      </c>
      <c r="H7" s="3593"/>
    </row>
    <row r="8" spans="1:8" s="85" customFormat="1" ht="18" customHeight="1">
      <c r="A8" s="3605">
        <v>
2</v>
      </c>
      <c r="B8" s="2644" t="s">
        <v>
825</v>
      </c>
      <c r="C8" s="3547" t="s">
        <v>
7954</v>
      </c>
      <c r="D8" s="3568" t="s">
        <v>
8023</v>
      </c>
      <c r="E8" s="3575" t="s">
        <v>
7995</v>
      </c>
      <c r="F8" s="3546">
        <v>
1941.2</v>
      </c>
      <c r="G8" s="2643">
        <v>
170</v>
      </c>
      <c r="H8" s="3593"/>
    </row>
    <row r="9" spans="1:8" s="85" customFormat="1" ht="18" customHeight="1">
      <c r="A9" s="3605">
        <v>
3</v>
      </c>
      <c r="B9" s="2644" t="s">
        <v>
795</v>
      </c>
      <c r="C9" s="3547" t="s">
        <v>
7955</v>
      </c>
      <c r="D9" s="3568" t="s">
        <v>
8024</v>
      </c>
      <c r="E9" s="3575" t="s">
        <v>
7996</v>
      </c>
      <c r="F9" s="3546">
        <v>
2118.5300000000002</v>
      </c>
      <c r="G9" s="2643">
        <v>
140</v>
      </c>
      <c r="H9" s="3593"/>
    </row>
    <row r="10" spans="1:8" s="85" customFormat="1" ht="18" customHeight="1">
      <c r="A10" s="3605">
        <v>
4</v>
      </c>
      <c r="B10" s="2644" t="s">
        <v>
798</v>
      </c>
      <c r="C10" s="3547" t="s">
        <v>
7997</v>
      </c>
      <c r="D10" s="3568" t="s">
        <v>
8025</v>
      </c>
      <c r="E10" s="3575" t="s">
        <v>
7998</v>
      </c>
      <c r="F10" s="3546">
        <v>
1548.92</v>
      </c>
      <c r="G10" s="2643">
        <v>
200</v>
      </c>
      <c r="H10" s="3593"/>
    </row>
    <row r="11" spans="1:8" s="85" customFormat="1" ht="18" customHeight="1">
      <c r="A11" s="3605">
        <v>
5</v>
      </c>
      <c r="B11" s="2644" t="s">
        <v>
830</v>
      </c>
      <c r="C11" s="3547" t="s">
        <v>
7999</v>
      </c>
      <c r="D11" s="3568" t="s">
        <v>
8026</v>
      </c>
      <c r="E11" s="3575" t="s">
        <v>
7839</v>
      </c>
      <c r="F11" s="3546">
        <v>
2306.7199999999998</v>
      </c>
      <c r="G11" s="2643">
        <v>
154</v>
      </c>
      <c r="H11" s="3593"/>
    </row>
    <row r="12" spans="1:8" s="85" customFormat="1" ht="18" customHeight="1">
      <c r="A12" s="3605">
        <v>
6</v>
      </c>
      <c r="B12" s="3553" t="s">
        <v>
789</v>
      </c>
      <c r="C12" s="3554" t="s">
        <v>
7941</v>
      </c>
      <c r="D12" s="3587" t="s">
        <v>
8027</v>
      </c>
      <c r="E12" s="3588" t="s">
        <v>
8000</v>
      </c>
      <c r="F12" s="3555">
        <v>
1494.8</v>
      </c>
      <c r="G12" s="2643">
        <v>
130</v>
      </c>
      <c r="H12" s="3593"/>
    </row>
    <row r="13" spans="1:8" s="85" customFormat="1" ht="18" customHeight="1">
      <c r="A13" s="3605">
        <v>
7</v>
      </c>
      <c r="B13" s="2644" t="s">
        <v>
799</v>
      </c>
      <c r="C13" s="3547" t="s">
        <v>
8001</v>
      </c>
      <c r="D13" s="3568" t="s">
        <v>
8028</v>
      </c>
      <c r="E13" s="3575" t="s">
        <v>
8002</v>
      </c>
      <c r="F13" s="3546">
        <v>
1037.95</v>
      </c>
      <c r="G13" s="2643">
        <v>
120</v>
      </c>
      <c r="H13" s="3593"/>
    </row>
    <row r="14" spans="1:8" s="85" customFormat="1" ht="18" customHeight="1">
      <c r="A14" s="3605">
        <v>
8</v>
      </c>
      <c r="B14" s="3553" t="s">
        <v>
797</v>
      </c>
      <c r="C14" s="3554" t="s">
        <v>
8019</v>
      </c>
      <c r="D14" s="3587" t="s">
        <v>
8029</v>
      </c>
      <c r="E14" s="3588" t="s">
        <v>
8004</v>
      </c>
      <c r="F14" s="3555">
        <v>
1244.5999999999999</v>
      </c>
      <c r="G14" s="2643">
        <v>
120</v>
      </c>
      <c r="H14" s="3593"/>
    </row>
    <row r="15" spans="1:8" s="85" customFormat="1" ht="18" customHeight="1">
      <c r="A15" s="3605">
        <v>
9</v>
      </c>
      <c r="B15" s="2644" t="s">
        <v>
829</v>
      </c>
      <c r="C15" s="3547" t="s">
        <v>
7958</v>
      </c>
      <c r="D15" s="3568" t="s">
        <v>
7786</v>
      </c>
      <c r="E15" s="3575" t="s">
        <v>
7784</v>
      </c>
      <c r="F15" s="3546">
        <v>
1482.24</v>
      </c>
      <c r="G15" s="2643">
        <v>
135</v>
      </c>
      <c r="H15" s="3593"/>
    </row>
    <row r="16" spans="1:8" s="85" customFormat="1" ht="18" customHeight="1">
      <c r="A16" s="3605">
        <v>
10</v>
      </c>
      <c r="B16" s="2641" t="s">
        <v>
7952</v>
      </c>
      <c r="C16" s="3589" t="s">
        <v>
7953</v>
      </c>
      <c r="D16" s="3590" t="s">
        <v>
7810</v>
      </c>
      <c r="E16" s="3591" t="s">
        <v>
8005</v>
      </c>
      <c r="F16" s="3592">
        <v>
1260.48</v>
      </c>
      <c r="G16" s="2643">
        <v>
120</v>
      </c>
      <c r="H16" s="3593"/>
    </row>
    <row r="17" spans="1:8" s="85" customFormat="1" ht="18" customHeight="1">
      <c r="A17" s="3606">
        <v>
11</v>
      </c>
      <c r="B17" s="2648" t="s">
        <v>
8018</v>
      </c>
      <c r="C17" s="3548" t="s">
        <v>
8020</v>
      </c>
      <c r="D17" s="3569" t="s">
        <v>
8030</v>
      </c>
      <c r="E17" s="3576" t="s">
        <v>
8021</v>
      </c>
      <c r="F17" s="3549">
        <v>
1211.21</v>
      </c>
      <c r="G17" s="2651">
        <v>
200</v>
      </c>
      <c r="H17" s="2719"/>
    </row>
    <row r="18" spans="1:8" s="105" customFormat="1" ht="15" customHeight="1">
      <c r="A18" s="3467" t="s">
        <v>
8139</v>
      </c>
      <c r="C18" s="106"/>
      <c r="D18" s="3570"/>
      <c r="E18" s="3570"/>
      <c r="F18" s="106"/>
      <c r="G18" s="106"/>
      <c r="H18" s="106"/>
    </row>
    <row r="19" spans="1:8" s="105" customFormat="1" ht="15" customHeight="1">
      <c r="A19" s="3467" t="s">
        <v>
8140</v>
      </c>
      <c r="C19" s="106"/>
      <c r="D19" s="3570"/>
      <c r="E19" s="3570"/>
      <c r="F19" s="106"/>
      <c r="G19" s="106"/>
      <c r="H19" s="106"/>
    </row>
    <row r="20" spans="1:8" s="105" customFormat="1" ht="15" customHeight="1">
      <c r="A20" s="3467" t="s">
        <v>
8141</v>
      </c>
      <c r="C20" s="106"/>
      <c r="D20" s="3570"/>
      <c r="E20" s="3570"/>
      <c r="F20" s="106"/>
      <c r="G20" s="106"/>
      <c r="H20" s="106"/>
    </row>
    <row r="21" spans="1:8" s="105" customFormat="1" ht="15" customHeight="1">
      <c r="A21" s="3467" t="s">
        <v>
8142</v>
      </c>
      <c r="C21" s="106"/>
      <c r="D21" s="3570"/>
      <c r="E21" s="3570"/>
      <c r="F21" s="106"/>
      <c r="G21" s="106"/>
      <c r="H21" s="106"/>
    </row>
    <row r="22" spans="1:8" s="105" customFormat="1" ht="15" customHeight="1">
      <c r="A22" s="3467" t="s">
        <v>
2440</v>
      </c>
      <c r="C22" s="106"/>
      <c r="D22" s="3570"/>
      <c r="E22" s="3570"/>
      <c r="F22" s="106"/>
      <c r="G22" s="106"/>
      <c r="H22" s="106"/>
    </row>
  </sheetData>
  <mergeCells count="3">
    <mergeCell ref="A1:E1"/>
    <mergeCell ref="A2:E2"/>
    <mergeCell ref="A3:H3"/>
  </mergeCells>
  <phoneticPr fontId="25"/>
  <pageMargins left="0.70866141732283472" right="0.70866141732283472" top="0.74803149606299213" bottom="0.74803149606299213" header="0.31496062992125984" footer="0.3149606299212598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F28"/>
  <sheetViews>
    <sheetView zoomScaleNormal="100" zoomScaleSheetLayoutView="100" workbookViewId="0">
      <selection activeCell="B23" sqref="B23"/>
    </sheetView>
  </sheetViews>
  <sheetFormatPr defaultColWidth="9" defaultRowHeight="13.5"/>
  <cols>
    <col min="1" max="1" width="30.625" style="465" customWidth="1"/>
    <col min="2" max="2" width="22.625" style="465" customWidth="1"/>
    <col min="3" max="3" width="12.625" style="465" customWidth="1"/>
    <col min="4" max="4" width="22.625" style="465" customWidth="1"/>
    <col min="5" max="5" width="12.625" style="465" customWidth="1"/>
    <col min="6" max="6" width="22.625" style="465" customWidth="1"/>
    <col min="7" max="16384" width="9" style="465"/>
  </cols>
  <sheetData>
    <row r="1" spans="1:6" s="1482" customFormat="1" ht="20.100000000000001" customHeight="1">
      <c r="A1" s="4569" t="str">
        <f>
HYPERLINK("#目次!A1","【目次に戻る】")</f>
        <v>
【目次に戻る】</v>
      </c>
      <c r="B1" s="4569"/>
      <c r="C1" s="4569"/>
      <c r="D1" s="4569"/>
      <c r="E1" s="2566"/>
      <c r="F1" s="2566"/>
    </row>
    <row r="2" spans="1:6" s="1482" customFormat="1" ht="20.100000000000001" customHeight="1">
      <c r="A2" s="4569" t="str">
        <f>
HYPERLINK("#業務所管課別目次!A1","【業務所管課別目次に戻る】")</f>
        <v>
【業務所管課別目次に戻る】</v>
      </c>
      <c r="B2" s="4569"/>
      <c r="C2" s="4569"/>
      <c r="D2" s="4569"/>
      <c r="E2" s="2566"/>
      <c r="F2" s="2566"/>
    </row>
    <row r="3" spans="1:6" s="492" customFormat="1" ht="26.1" customHeight="1">
      <c r="A3" s="4650" t="s">
        <v>
6582</v>
      </c>
      <c r="B3" s="4650"/>
      <c r="C3" s="4650"/>
      <c r="D3" s="4650"/>
      <c r="E3" s="4650"/>
      <c r="F3" s="4650"/>
    </row>
    <row r="4" spans="1:6" s="467" customFormat="1" ht="15" customHeight="1">
      <c r="A4" s="104"/>
      <c r="B4" s="104"/>
      <c r="C4" s="104"/>
      <c r="D4" s="104"/>
      <c r="E4" s="104"/>
      <c r="F4" s="104"/>
    </row>
    <row r="5" spans="1:6" ht="20.100000000000001" customHeight="1">
      <c r="A5" s="4651" t="s">
        <v>
598</v>
      </c>
      <c r="B5" s="4651"/>
      <c r="C5" s="4651"/>
      <c r="D5" s="4651"/>
      <c r="E5" s="4651"/>
      <c r="F5" s="4651"/>
    </row>
    <row r="6" spans="1:6" s="467" customFormat="1" ht="15" customHeight="1" thickBot="1">
      <c r="A6" s="2585"/>
      <c r="B6" s="83"/>
      <c r="C6" s="83"/>
      <c r="D6" s="83"/>
      <c r="E6" s="83"/>
      <c r="F6" s="83"/>
    </row>
    <row r="7" spans="1:6" s="468" customFormat="1" ht="18" customHeight="1" thickTop="1">
      <c r="A7" s="2568" t="s">
        <v>
575</v>
      </c>
      <c r="B7" s="2567" t="s">
        <v>
574</v>
      </c>
      <c r="C7" s="2567" t="s">
        <v>
573</v>
      </c>
      <c r="D7" s="2563" t="s">
        <v>
572</v>
      </c>
      <c r="E7" s="2567" t="s">
        <v>
597</v>
      </c>
      <c r="F7" s="2567" t="s">
        <v>
571</v>
      </c>
    </row>
    <row r="8" spans="1:6" s="467" customFormat="1" ht="18" customHeight="1">
      <c r="A8" s="83"/>
      <c r="B8" s="193" t="s">
        <v>
570</v>
      </c>
      <c r="C8" s="119" t="s">
        <v>
282</v>
      </c>
      <c r="D8" s="207" t="s">
        <v>
570</v>
      </c>
      <c r="E8" s="207" t="s">
        <v>
282</v>
      </c>
      <c r="F8" s="119" t="s">
        <v>
570</v>
      </c>
    </row>
    <row r="9" spans="1:6" s="471" customFormat="1" ht="18" customHeight="1">
      <c r="A9" s="278" t="s">
        <v>
569</v>
      </c>
      <c r="B9" s="472">
        <f>
SUM(B10:B14)</f>
        <v>
11368000</v>
      </c>
      <c r="C9" s="484">
        <f>
ROUND(B9/B9*100,1)</f>
        <v>
100</v>
      </c>
      <c r="D9" s="1651">
        <v>
10798000</v>
      </c>
      <c r="E9" s="2493">
        <f>
ROUND(B9/D9*100,1)</f>
        <v>
105.3</v>
      </c>
      <c r="F9" s="2503">
        <f>
IF(B9-D9=0,"-",B9-D9)</f>
        <v>
570000</v>
      </c>
    </row>
    <row r="10" spans="1:6" s="468" customFormat="1" ht="18" customHeight="1">
      <c r="A10" s="124" t="s">
        <v>
619</v>
      </c>
      <c r="B10" s="470">
        <v>
4767632</v>
      </c>
      <c r="C10" s="483">
        <f>
ROUND(B10/$B$9*100,1)</f>
        <v>
41.9</v>
      </c>
      <c r="D10" s="604">
        <v>
4389342</v>
      </c>
      <c r="E10" s="2494">
        <f t="shared" ref="E10:E14" si="0">
ROUND(B10/D10*100,1)</f>
        <v>
108.6</v>
      </c>
      <c r="F10" s="189">
        <f t="shared" ref="F10:F14" si="1">
IF(B10-D10=0,"-",B10-D10)</f>
        <v>
378290</v>
      </c>
    </row>
    <row r="11" spans="1:6" s="468" customFormat="1" ht="18" customHeight="1">
      <c r="A11" s="124" t="s">
        <v>
617</v>
      </c>
      <c r="B11" s="470">
        <v>
1</v>
      </c>
      <c r="C11" s="483">
        <f t="shared" ref="C11:C14" si="2">
ROUND(B11/$B$9*100,1)</f>
        <v>
0</v>
      </c>
      <c r="D11" s="2495">
        <v>
1</v>
      </c>
      <c r="E11" s="2494">
        <f t="shared" si="0"/>
        <v>
100</v>
      </c>
      <c r="F11" s="189" t="str">
        <f t="shared" si="1"/>
        <v>
-</v>
      </c>
    </row>
    <row r="12" spans="1:6" s="468" customFormat="1" ht="18" customHeight="1">
      <c r="A12" s="124" t="s">
        <v>
580</v>
      </c>
      <c r="B12" s="470">
        <v>
6182072</v>
      </c>
      <c r="C12" s="483">
        <f t="shared" si="2"/>
        <v>
54.4</v>
      </c>
      <c r="D12" s="582">
        <v>
5988136</v>
      </c>
      <c r="E12" s="2494">
        <f t="shared" si="0"/>
        <v>
103.2</v>
      </c>
      <c r="F12" s="189">
        <f t="shared" si="1"/>
        <v>
193936</v>
      </c>
    </row>
    <row r="13" spans="1:6" s="468" customFormat="1" ht="18" customHeight="1">
      <c r="A13" s="124" t="s">
        <v>
614</v>
      </c>
      <c r="B13" s="470">
        <v>
1</v>
      </c>
      <c r="C13" s="483">
        <f t="shared" si="2"/>
        <v>
0</v>
      </c>
      <c r="D13" s="582">
        <v>
1</v>
      </c>
      <c r="E13" s="2494">
        <f t="shared" si="0"/>
        <v>
100</v>
      </c>
      <c r="F13" s="189" t="str">
        <f t="shared" si="1"/>
        <v>
-</v>
      </c>
    </row>
    <row r="14" spans="1:6" s="468" customFormat="1" ht="18" customHeight="1">
      <c r="A14" s="2496" t="s">
        <v>
578</v>
      </c>
      <c r="B14" s="2497">
        <v>
418294</v>
      </c>
      <c r="C14" s="2498">
        <f t="shared" si="2"/>
        <v>
3.7</v>
      </c>
      <c r="D14" s="2499">
        <v>
420520</v>
      </c>
      <c r="E14" s="2500">
        <f t="shared" si="0"/>
        <v>
99.5</v>
      </c>
      <c r="F14" s="2504">
        <f t="shared" si="1"/>
        <v>
-2226</v>
      </c>
    </row>
    <row r="15" spans="1:6" s="467" customFormat="1" ht="15" customHeight="1">
      <c r="A15" s="104"/>
      <c r="B15" s="104"/>
      <c r="C15" s="104"/>
      <c r="D15" s="104"/>
      <c r="E15" s="104"/>
      <c r="F15" s="104"/>
    </row>
    <row r="16" spans="1:6" ht="20.100000000000001" customHeight="1">
      <c r="A16" s="4651" t="s">
        <v>
4111</v>
      </c>
      <c r="B16" s="4651"/>
      <c r="C16" s="4651"/>
      <c r="D16" s="4651"/>
      <c r="E16" s="4651"/>
      <c r="F16" s="4651"/>
    </row>
    <row r="17" spans="1:6" s="467" customFormat="1" ht="15" customHeight="1" thickBot="1">
      <c r="A17" s="2585"/>
      <c r="B17" s="83"/>
      <c r="C17" s="83"/>
      <c r="D17" s="83"/>
      <c r="E17" s="83"/>
      <c r="F17" s="83"/>
    </row>
    <row r="18" spans="1:6" s="468" customFormat="1" ht="18" customHeight="1" thickTop="1">
      <c r="A18" s="2568" t="s">
        <v>
575</v>
      </c>
      <c r="B18" s="2567" t="s">
        <v>
574</v>
      </c>
      <c r="C18" s="2567" t="s">
        <v>
573</v>
      </c>
      <c r="D18" s="2563" t="s">
        <v>
572</v>
      </c>
      <c r="E18" s="2567" t="s">
        <v>
597</v>
      </c>
      <c r="F18" s="2567" t="s">
        <v>
571</v>
      </c>
    </row>
    <row r="19" spans="1:6" s="467" customFormat="1" ht="18" customHeight="1">
      <c r="A19" s="83"/>
      <c r="B19" s="193" t="s">
        <v>
570</v>
      </c>
      <c r="C19" s="207" t="s">
        <v>
282</v>
      </c>
      <c r="D19" s="207" t="s">
        <v>
570</v>
      </c>
      <c r="E19" s="207" t="s">
        <v>
282</v>
      </c>
      <c r="F19" s="119" t="s">
        <v>
570</v>
      </c>
    </row>
    <row r="20" spans="1:6" s="471" customFormat="1" ht="18" customHeight="1">
      <c r="A20" s="278" t="s">
        <v>
569</v>
      </c>
      <c r="B20" s="472">
        <f>
SUM(B21:B25)</f>
        <v>
11368000</v>
      </c>
      <c r="C20" s="484">
        <f>
ROUND(B20/B20*100,1)</f>
        <v>
100</v>
      </c>
      <c r="D20" s="1651">
        <v>
10798000</v>
      </c>
      <c r="E20" s="2493">
        <f>
ROUND(B20/D20*100,1)</f>
        <v>
105.3</v>
      </c>
      <c r="F20" s="2503">
        <f>
IF(B20-D20=0,"-",B20-D20)</f>
        <v>
570000</v>
      </c>
    </row>
    <row r="21" spans="1:6" s="468" customFormat="1" ht="18" customHeight="1">
      <c r="A21" s="124" t="s">
        <v>
618</v>
      </c>
      <c r="B21" s="470">
        <v>
345089</v>
      </c>
      <c r="C21" s="483">
        <f>
ROUND(B21/$B$20*100,1)</f>
        <v>
3</v>
      </c>
      <c r="D21" s="604">
        <v>
325840</v>
      </c>
      <c r="E21" s="2494">
        <f>
ROUND(B21/D21*100,1)</f>
        <v>
105.9</v>
      </c>
      <c r="F21" s="189">
        <f>
IF(B21-D21=0,"-",B21-D21)</f>
        <v>
19249</v>
      </c>
    </row>
    <row r="22" spans="1:6" s="468" customFormat="1" ht="18" customHeight="1">
      <c r="A22" s="124" t="s">
        <v>
616</v>
      </c>
      <c r="B22" s="470">
        <v>
10460956</v>
      </c>
      <c r="C22" s="483">
        <f>
ROUND(B22/$B$20*100,1)</f>
        <v>
92</v>
      </c>
      <c r="D22" s="2495">
        <v>
9861162</v>
      </c>
      <c r="E22" s="2494">
        <f t="shared" ref="E22:E25" si="3">
ROUND(B22/D22*100,1)</f>
        <v>
106.1</v>
      </c>
      <c r="F22" s="189">
        <f t="shared" ref="F22:F25" si="4">
IF(B22-D22=0,"-",B22-D22)</f>
        <v>
599794</v>
      </c>
    </row>
    <row r="23" spans="1:6" s="468" customFormat="1" ht="18" customHeight="1">
      <c r="A23" s="124" t="s">
        <v>
615</v>
      </c>
      <c r="B23" s="470">
        <v>
488954</v>
      </c>
      <c r="C23" s="483">
        <f>
ROUND(B23/$B$20*100,1)</f>
        <v>
4.3</v>
      </c>
      <c r="D23" s="582">
        <v>
538697</v>
      </c>
      <c r="E23" s="2494">
        <f>
ROUND(B23/D23*100,1)</f>
        <v>
90.8</v>
      </c>
      <c r="F23" s="189">
        <f t="shared" si="4"/>
        <v>
-49743</v>
      </c>
    </row>
    <row r="24" spans="1:6" s="468" customFormat="1" ht="18" customHeight="1">
      <c r="A24" s="124" t="s">
        <v>
601</v>
      </c>
      <c r="B24" s="470">
        <v>
13001</v>
      </c>
      <c r="C24" s="483">
        <f>
ROUND(B24/$B$20*100,1)</f>
        <v>
0.1</v>
      </c>
      <c r="D24" s="582">
        <v>
12301</v>
      </c>
      <c r="E24" s="2494">
        <f t="shared" si="3"/>
        <v>
105.7</v>
      </c>
      <c r="F24" s="189">
        <f t="shared" si="4"/>
        <v>
700</v>
      </c>
    </row>
    <row r="25" spans="1:6" s="468" customFormat="1" ht="18" customHeight="1">
      <c r="A25" s="2496" t="s">
        <v>
612</v>
      </c>
      <c r="B25" s="2497">
        <v>
60000</v>
      </c>
      <c r="C25" s="2498">
        <f>
ROUND(B25/$B$20*100,1)</f>
        <v>
0.5</v>
      </c>
      <c r="D25" s="2499">
        <v>
60000</v>
      </c>
      <c r="E25" s="2500">
        <f t="shared" si="3"/>
        <v>
100</v>
      </c>
      <c r="F25" s="2504" t="str">
        <f t="shared" si="4"/>
        <v>
-</v>
      </c>
    </row>
    <row r="26" spans="1:6" s="467" customFormat="1" ht="15" customHeight="1">
      <c r="A26" s="2576" t="s">
        <v>
600</v>
      </c>
      <c r="B26" s="49"/>
      <c r="C26" s="49"/>
      <c r="D26" s="83"/>
      <c r="E26" s="83"/>
      <c r="F26" s="83"/>
    </row>
    <row r="27" spans="1:6" s="467" customFormat="1" ht="15" customHeight="1">
      <c r="A27" s="2585" t="s">
        <v>
599</v>
      </c>
      <c r="B27" s="83"/>
      <c r="C27" s="83"/>
      <c r="D27" s="83"/>
      <c r="E27" s="83"/>
      <c r="F27" s="83"/>
    </row>
    <row r="28" spans="1:6" s="467" customFormat="1" ht="15" customHeight="1">
      <c r="A28" s="2576" t="s">
        <v>
556</v>
      </c>
      <c r="B28" s="83"/>
      <c r="C28" s="83"/>
      <c r="D28" s="83"/>
      <c r="E28" s="83"/>
      <c r="F28" s="83"/>
    </row>
  </sheetData>
  <mergeCells count="5">
    <mergeCell ref="A5:F5"/>
    <mergeCell ref="A16:F16"/>
    <mergeCell ref="A1:D1"/>
    <mergeCell ref="A2:D2"/>
    <mergeCell ref="A3:F3"/>
  </mergeCells>
  <phoneticPr fontId="25"/>
  <pageMargins left="0.70866141732283472" right="0.70866141732283472" top="0.74803149606299213" bottom="0.74803149606299213" header="0.31496062992125984" footer="0.31496062992125984"/>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pageSetUpPr fitToPage="1"/>
  </sheetPr>
  <dimension ref="A1:G26"/>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8816</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4">
        <v>
1</v>
      </c>
      <c r="B7" s="3553" t="s">
        <v>
838</v>
      </c>
      <c r="C7" s="3554" t="s">
        <v>
5500</v>
      </c>
      <c r="D7" s="3587" t="s">
        <v>
8017</v>
      </c>
      <c r="E7" s="3588" t="s">
        <v>
7711</v>
      </c>
      <c r="F7" s="3555">
        <v>
421.6</v>
      </c>
      <c r="G7" s="3556"/>
    </row>
    <row r="8" spans="1:7" s="85" customFormat="1" ht="18" customHeight="1">
      <c r="A8" s="3605">
        <v>
2</v>
      </c>
      <c r="B8" s="2644" t="s">
        <v>
825</v>
      </c>
      <c r="C8" s="3547" t="s">
        <v>
7954</v>
      </c>
      <c r="D8" s="3587" t="s">
        <v>
8017</v>
      </c>
      <c r="E8" s="3575" t="s">
        <v>
7995</v>
      </c>
      <c r="F8" s="3546">
        <v>
662.76</v>
      </c>
      <c r="G8" s="2715"/>
    </row>
    <row r="9" spans="1:7" s="85" customFormat="1" ht="18" customHeight="1">
      <c r="A9" s="3605">
        <v>
3</v>
      </c>
      <c r="B9" s="2641" t="s">
        <v>
795</v>
      </c>
      <c r="C9" s="3589" t="s">
        <v>
7955</v>
      </c>
      <c r="D9" s="3587" t="s">
        <v>
8017</v>
      </c>
      <c r="E9" s="3591" t="s">
        <v>
7996</v>
      </c>
      <c r="F9" s="3592">
        <v>
744.82</v>
      </c>
      <c r="G9" s="3593"/>
    </row>
    <row r="10" spans="1:7" s="85" customFormat="1" ht="18" customHeight="1">
      <c r="A10" s="3605">
        <v>
4</v>
      </c>
      <c r="B10" s="2644" t="s">
        <v>
798</v>
      </c>
      <c r="C10" s="3547" t="s">
        <v>
7997</v>
      </c>
      <c r="D10" s="3587" t="s">
        <v>
8017</v>
      </c>
      <c r="E10" s="3575" t="s">
        <v>
7998</v>
      </c>
      <c r="F10" s="3546">
        <v>
565.85</v>
      </c>
      <c r="G10" s="2715"/>
    </row>
    <row r="11" spans="1:7" s="85" customFormat="1" ht="18" customHeight="1">
      <c r="A11" s="3605">
        <v>
5</v>
      </c>
      <c r="B11" s="2644" t="s">
        <v>
830</v>
      </c>
      <c r="C11" s="3547" t="s">
        <v>
7999</v>
      </c>
      <c r="D11" s="3587" t="s">
        <v>
8017</v>
      </c>
      <c r="E11" s="3575" t="s">
        <v>
7839</v>
      </c>
      <c r="F11" s="3546">
        <v>
556.14</v>
      </c>
      <c r="G11" s="2715"/>
    </row>
    <row r="12" spans="1:7" s="85" customFormat="1" ht="18" customHeight="1">
      <c r="A12" s="3605">
        <v>
6</v>
      </c>
      <c r="B12" s="2644" t="s">
        <v>
789</v>
      </c>
      <c r="C12" s="3547" t="s">
        <v>
7941</v>
      </c>
      <c r="D12" s="3587" t="s">
        <v>
8017</v>
      </c>
      <c r="E12" s="3575" t="s">
        <v>
8000</v>
      </c>
      <c r="F12" s="3546">
        <v>
378.57</v>
      </c>
      <c r="G12" s="2715"/>
    </row>
    <row r="13" spans="1:7" s="85" customFormat="1" ht="18" customHeight="1">
      <c r="A13" s="3605">
        <v>
7</v>
      </c>
      <c r="B13" s="2644" t="s">
        <v>
799</v>
      </c>
      <c r="C13" s="3547" t="s">
        <v>
8001</v>
      </c>
      <c r="D13" s="3587" t="s">
        <v>
8017</v>
      </c>
      <c r="E13" s="3575" t="s">
        <v>
8002</v>
      </c>
      <c r="F13" s="3546">
        <v>
388.17</v>
      </c>
      <c r="G13" s="2715"/>
    </row>
    <row r="14" spans="1:7" s="85" customFormat="1" ht="18" customHeight="1">
      <c r="A14" s="3605">
        <v>
8</v>
      </c>
      <c r="B14" s="3553" t="s">
        <v>
797</v>
      </c>
      <c r="C14" s="3554" t="s">
        <v>
8003</v>
      </c>
      <c r="D14" s="3587" t="s">
        <v>
8017</v>
      </c>
      <c r="E14" s="3588" t="s">
        <v>
8004</v>
      </c>
      <c r="F14" s="3555">
        <v>
396</v>
      </c>
      <c r="G14" s="3556"/>
    </row>
    <row r="15" spans="1:7" s="85" customFormat="1" ht="18" customHeight="1">
      <c r="A15" s="3605">
        <v>
9</v>
      </c>
      <c r="B15" s="2644" t="s">
        <v>
829</v>
      </c>
      <c r="C15" s="3547" t="s">
        <v>
7958</v>
      </c>
      <c r="D15" s="3587" t="s">
        <v>
8017</v>
      </c>
      <c r="E15" s="3575" t="s">
        <v>
7784</v>
      </c>
      <c r="F15" s="3546">
        <v>
774.62</v>
      </c>
      <c r="G15" s="2715"/>
    </row>
    <row r="16" spans="1:7" s="85" customFormat="1" ht="18" customHeight="1">
      <c r="A16" s="3605">
        <v>
10</v>
      </c>
      <c r="B16" s="3553" t="s">
        <v>
7952</v>
      </c>
      <c r="C16" s="3554" t="s">
        <v>
7953</v>
      </c>
      <c r="D16" s="3587" t="s">
        <v>
7810</v>
      </c>
      <c r="E16" s="3588" t="s">
        <v>
8005</v>
      </c>
      <c r="F16" s="3555">
        <v>
750.22</v>
      </c>
      <c r="G16" s="3556"/>
    </row>
    <row r="17" spans="1:7" s="85" customFormat="1" ht="18" customHeight="1">
      <c r="A17" s="3605">
        <v>
11</v>
      </c>
      <c r="B17" s="2644" t="s">
        <v>
800</v>
      </c>
      <c r="C17" s="3547" t="s">
        <v>
8006</v>
      </c>
      <c r="D17" s="3587" t="s">
        <v>
7810</v>
      </c>
      <c r="E17" s="3575" t="s">
        <v>
8007</v>
      </c>
      <c r="F17" s="3546">
        <v>
453.6</v>
      </c>
      <c r="G17" s="2715"/>
    </row>
    <row r="18" spans="1:7" s="85" customFormat="1" ht="18" customHeight="1">
      <c r="A18" s="3605">
        <v>
12</v>
      </c>
      <c r="B18" s="2641" t="s">
        <v>
841</v>
      </c>
      <c r="C18" s="3589" t="s">
        <v>
7957</v>
      </c>
      <c r="D18" s="3587" t="s">
        <v>
7810</v>
      </c>
      <c r="E18" s="3591" t="s">
        <v>
8008</v>
      </c>
      <c r="F18" s="3592">
        <v>
286.36</v>
      </c>
      <c r="G18" s="3593"/>
    </row>
    <row r="19" spans="1:7" s="85" customFormat="1" ht="18" customHeight="1">
      <c r="A19" s="3605">
        <v>
13</v>
      </c>
      <c r="B19" s="2644" t="s">
        <v>
2146</v>
      </c>
      <c r="C19" s="3547" t="s">
        <v>
7962</v>
      </c>
      <c r="D19" s="3587" t="s">
        <v>
7810</v>
      </c>
      <c r="E19" s="3575" t="s">
        <v>
7726</v>
      </c>
      <c r="F19" s="3546">
        <v>
298.08999999999997</v>
      </c>
      <c r="G19" s="2715"/>
    </row>
    <row r="20" spans="1:7" s="85" customFormat="1" ht="18" customHeight="1">
      <c r="A20" s="3605">
        <v>
14</v>
      </c>
      <c r="B20" s="2644" t="s">
        <v>
791</v>
      </c>
      <c r="C20" s="3547" t="s">
        <v>
8009</v>
      </c>
      <c r="D20" s="3587" t="s">
        <v>
7810</v>
      </c>
      <c r="E20" s="3575" t="s">
        <v>
8010</v>
      </c>
      <c r="F20" s="3546">
        <v>
254.8</v>
      </c>
      <c r="G20" s="2715"/>
    </row>
    <row r="21" spans="1:7" s="85" customFormat="1" ht="18" customHeight="1">
      <c r="A21" s="3605">
        <v>
15</v>
      </c>
      <c r="B21" s="2644" t="s">
        <v>
840</v>
      </c>
      <c r="C21" s="3547" t="s">
        <v>
8011</v>
      </c>
      <c r="D21" s="3587" t="s">
        <v>
7810</v>
      </c>
      <c r="E21" s="3575" t="s">
        <v>
7697</v>
      </c>
      <c r="F21" s="3546">
        <v>
232.92</v>
      </c>
      <c r="G21" s="2715"/>
    </row>
    <row r="22" spans="1:7" s="85" customFormat="1" ht="18" customHeight="1">
      <c r="A22" s="3605">
        <v>
16</v>
      </c>
      <c r="B22" s="2644" t="s">
        <v>
836</v>
      </c>
      <c r="C22" s="3547" t="s">
        <v>
7956</v>
      </c>
      <c r="D22" s="3587" t="s">
        <v>
7810</v>
      </c>
      <c r="E22" s="3575" t="s">
        <v>
7711</v>
      </c>
      <c r="F22" s="3546">
        <v>
251.6</v>
      </c>
      <c r="G22" s="2715"/>
    </row>
    <row r="23" spans="1:7" s="85" customFormat="1" ht="18" customHeight="1">
      <c r="A23" s="3605">
        <v>
17</v>
      </c>
      <c r="B23" s="3553" t="s">
        <v>
833</v>
      </c>
      <c r="C23" s="3554" t="s">
        <v>
8012</v>
      </c>
      <c r="D23" s="3587" t="s">
        <v>
7810</v>
      </c>
      <c r="E23" s="3588" t="s">
        <v>
8013</v>
      </c>
      <c r="F23" s="3555">
        <v>
250</v>
      </c>
      <c r="G23" s="3556"/>
    </row>
    <row r="24" spans="1:7" s="85" customFormat="1" ht="18" customHeight="1">
      <c r="A24" s="3605">
        <v>
18</v>
      </c>
      <c r="B24" s="2644" t="s">
        <v>
826</v>
      </c>
      <c r="C24" s="3547" t="s">
        <v>
8014</v>
      </c>
      <c r="D24" s="3587" t="s">
        <v>
7810</v>
      </c>
      <c r="E24" s="3575" t="s">
        <v>
8015</v>
      </c>
      <c r="F24" s="3546">
        <v>
246.5</v>
      </c>
      <c r="G24" s="2715"/>
    </row>
    <row r="25" spans="1:7" s="85" customFormat="1" ht="18" customHeight="1">
      <c r="A25" s="3606">
        <v>
19</v>
      </c>
      <c r="B25" s="2648" t="s">
        <v>
837</v>
      </c>
      <c r="C25" s="3548" t="s">
        <v>
8016</v>
      </c>
      <c r="D25" s="3569" t="s">
        <v>
7810</v>
      </c>
      <c r="E25" s="3576" t="s">
        <v>
8015</v>
      </c>
      <c r="F25" s="3549">
        <v>
262.51</v>
      </c>
      <c r="G25" s="2719"/>
    </row>
    <row r="26" spans="1:7" s="105" customFormat="1" ht="15" customHeight="1">
      <c r="A26" s="3467" t="s">
        <v>
2440</v>
      </c>
      <c r="C26" s="106"/>
      <c r="D26" s="3570"/>
      <c r="E26" s="3570"/>
      <c r="F26" s="106"/>
      <c r="G26" s="106"/>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9177</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4">
        <v>
1</v>
      </c>
      <c r="B7" s="2641" t="s">
        <v>
8134</v>
      </c>
      <c r="C7" s="3589" t="s">
        <v>
6276</v>
      </c>
      <c r="D7" s="3590" t="s">
        <v>
8135</v>
      </c>
      <c r="E7" s="3591" t="s">
        <v>
7752</v>
      </c>
      <c r="F7" s="3592">
        <v>
1370.58</v>
      </c>
      <c r="G7" s="3593"/>
    </row>
    <row r="8" spans="1:7" s="85" customFormat="1" ht="18" customHeight="1">
      <c r="A8" s="3605">
        <v>
2</v>
      </c>
      <c r="B8" s="2644" t="s">
        <v>
2539</v>
      </c>
      <c r="C8" s="3547" t="s">
        <v>
8136</v>
      </c>
      <c r="D8" s="3568" t="s">
        <v>
8137</v>
      </c>
      <c r="E8" s="3575" t="s">
        <v>
8138</v>
      </c>
      <c r="F8" s="3546">
        <v>
1830.11</v>
      </c>
      <c r="G8" s="2715"/>
    </row>
    <row r="9" spans="1:7" s="85" customFormat="1" ht="18" customHeight="1">
      <c r="A9" s="3605">
        <v>
3</v>
      </c>
      <c r="B9" s="2644" t="s">
        <v>
2956</v>
      </c>
      <c r="C9" s="3547" t="s">
        <v>
6114</v>
      </c>
      <c r="D9" s="3568" t="s">
        <v>
7722</v>
      </c>
      <c r="E9" s="3575" t="s">
        <v>
7723</v>
      </c>
      <c r="F9" s="3546">
        <v>
2001.12</v>
      </c>
      <c r="G9" s="2715"/>
    </row>
    <row r="10" spans="1:7" s="85" customFormat="1" ht="18" customHeight="1">
      <c r="A10" s="3606">
        <v>
4</v>
      </c>
      <c r="B10" s="2648" t="s">
        <v>
2535</v>
      </c>
      <c r="C10" s="3548" t="s">
        <v>
7724</v>
      </c>
      <c r="D10" s="3569" t="s">
        <v>
10070</v>
      </c>
      <c r="E10" s="3576" t="s">
        <v>
7726</v>
      </c>
      <c r="F10" s="3549">
        <v>
2443.44</v>
      </c>
      <c r="G10" s="2719"/>
    </row>
    <row r="11" spans="1:7" s="105" customFormat="1" ht="15" customHeight="1">
      <c r="A11" s="3467" t="s">
        <v>
2440</v>
      </c>
      <c r="C11" s="106"/>
      <c r="D11" s="3570"/>
      <c r="E11" s="3570"/>
      <c r="F11" s="106"/>
      <c r="G11" s="106"/>
    </row>
    <row r="13" spans="1:7">
      <c r="B13" s="81"/>
      <c r="C13" s="80"/>
      <c r="D13" s="81"/>
      <c r="E13" s="81"/>
      <c r="F13" s="80"/>
      <c r="G13" s="80"/>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pageSetUpPr fitToPage="1"/>
  </sheetPr>
  <dimension ref="A1:G35"/>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9179</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4">
        <v>
1</v>
      </c>
      <c r="B7" s="2644" t="s">
        <v>
789</v>
      </c>
      <c r="C7" s="3547" t="s">
        <v>
8037</v>
      </c>
      <c r="D7" s="3568" t="s">
        <v>
8079</v>
      </c>
      <c r="E7" s="3575" t="s">
        <v>
8038</v>
      </c>
      <c r="F7" s="3546">
        <v>
177.85</v>
      </c>
      <c r="G7" s="2715"/>
    </row>
    <row r="8" spans="1:7" s="85" customFormat="1" ht="18" customHeight="1">
      <c r="A8" s="3605">
        <v>
2</v>
      </c>
      <c r="B8" s="2644" t="s">
        <v>
7952</v>
      </c>
      <c r="C8" s="3547" t="s">
        <v>
8039</v>
      </c>
      <c r="D8" s="3568" t="s">
        <v>
8080</v>
      </c>
      <c r="E8" s="3575" t="s">
        <v>
8040</v>
      </c>
      <c r="F8" s="3546">
        <v>
299.18</v>
      </c>
      <c r="G8" s="2715"/>
    </row>
    <row r="9" spans="1:7" s="85" customFormat="1" ht="18" customHeight="1">
      <c r="A9" s="3605">
        <v>
3</v>
      </c>
      <c r="B9" s="3553" t="s">
        <v>
2633</v>
      </c>
      <c r="C9" s="3554" t="s">
        <v>
6179</v>
      </c>
      <c r="D9" s="3587" t="s">
        <v>
8081</v>
      </c>
      <c r="E9" s="3588" t="s">
        <v>
8041</v>
      </c>
      <c r="F9" s="3555">
        <v>
277.61</v>
      </c>
      <c r="G9" s="3556"/>
    </row>
    <row r="10" spans="1:7" s="85" customFormat="1" ht="18" customHeight="1">
      <c r="A10" s="3605">
        <v>
4</v>
      </c>
      <c r="B10" s="2644" t="s">
        <v>
2163</v>
      </c>
      <c r="C10" s="3547" t="s">
        <v>
6069</v>
      </c>
      <c r="D10" s="3568" t="s">
        <v>
8082</v>
      </c>
      <c r="E10" s="3575" t="s">
        <v>
6071</v>
      </c>
      <c r="F10" s="3546">
        <v>
188.78</v>
      </c>
      <c r="G10" s="2715"/>
    </row>
    <row r="11" spans="1:7" s="85" customFormat="1" ht="18" customHeight="1">
      <c r="A11" s="3605">
        <v>
5</v>
      </c>
      <c r="B11" s="3553" t="s">
        <v>
836</v>
      </c>
      <c r="C11" s="3554" t="s">
        <v>
7688</v>
      </c>
      <c r="D11" s="3587" t="s">
        <v>
8083</v>
      </c>
      <c r="E11" s="3588" t="s">
        <v>
7830</v>
      </c>
      <c r="F11" s="3555">
        <v>
163.33000000000001</v>
      </c>
      <c r="G11" s="3556"/>
    </row>
    <row r="12" spans="1:7" s="85" customFormat="1" ht="18" customHeight="1">
      <c r="A12" s="3605">
        <v>
6</v>
      </c>
      <c r="B12" s="2644" t="s">
        <v>
2534</v>
      </c>
      <c r="C12" s="3547" t="s">
        <v>
8042</v>
      </c>
      <c r="D12" s="3568" t="s">
        <v>
8084</v>
      </c>
      <c r="E12" s="3575" t="s">
        <v>
8015</v>
      </c>
      <c r="F12" s="3546">
        <v>
228.26</v>
      </c>
      <c r="G12" s="2715"/>
    </row>
    <row r="13" spans="1:7" s="85" customFormat="1" ht="18" customHeight="1">
      <c r="A13" s="3605">
        <v>
7</v>
      </c>
      <c r="B13" s="2641" t="s">
        <v>
796</v>
      </c>
      <c r="C13" s="3589" t="s">
        <v>
8043</v>
      </c>
      <c r="D13" s="3590" t="s">
        <v>
8086</v>
      </c>
      <c r="E13" s="3591" t="s">
        <v>
7723</v>
      </c>
      <c r="F13" s="3592">
        <v>
318.5</v>
      </c>
      <c r="G13" s="3593"/>
    </row>
    <row r="14" spans="1:7" s="85" customFormat="1" ht="18" customHeight="1">
      <c r="A14" s="3605">
        <v>
8</v>
      </c>
      <c r="B14" s="3790" t="s">
        <v>
8105</v>
      </c>
      <c r="C14" s="3547" t="s">
        <v>
8044</v>
      </c>
      <c r="D14" s="3568" t="s">
        <v>
8087</v>
      </c>
      <c r="E14" s="3575" t="s">
        <v>
8045</v>
      </c>
      <c r="F14" s="3546">
        <v>
587.37</v>
      </c>
      <c r="G14" s="2715"/>
    </row>
    <row r="15" spans="1:7" s="85" customFormat="1" ht="18" customHeight="1">
      <c r="A15" s="3605">
        <v>
9</v>
      </c>
      <c r="B15" s="2644" t="s">
        <v>
2533</v>
      </c>
      <c r="C15" s="3547" t="s">
        <v>
8046</v>
      </c>
      <c r="D15" s="3568" t="s">
        <v>
8088</v>
      </c>
      <c r="E15" s="3575" t="s">
        <v>
8047</v>
      </c>
      <c r="F15" s="3546">
        <v>
253.5</v>
      </c>
      <c r="G15" s="2715"/>
    </row>
    <row r="16" spans="1:7" s="85" customFormat="1" ht="18" customHeight="1">
      <c r="A16" s="3605">
        <v>
10</v>
      </c>
      <c r="B16" s="2644" t="s">
        <v>
831</v>
      </c>
      <c r="C16" s="3547" t="s">
        <v>
8048</v>
      </c>
      <c r="D16" s="3568" t="s">
        <v>
8089</v>
      </c>
      <c r="E16" s="3575" t="s">
        <v>
7775</v>
      </c>
      <c r="F16" s="3546">
        <v>
266.86</v>
      </c>
      <c r="G16" s="2715"/>
    </row>
    <row r="17" spans="1:7" s="85" customFormat="1" ht="18" customHeight="1">
      <c r="A17" s="3605">
        <v>
11</v>
      </c>
      <c r="B17" s="2644" t="s">
        <v>
8031</v>
      </c>
      <c r="C17" s="3547" t="s">
        <v>
8049</v>
      </c>
      <c r="D17" s="3568" t="s">
        <v>
10070</v>
      </c>
      <c r="E17" s="3575" t="s">
        <v>
10071</v>
      </c>
      <c r="F17" s="3546">
        <v>
265.52999999999997</v>
      </c>
      <c r="G17" s="2715"/>
    </row>
    <row r="18" spans="1:7" s="85" customFormat="1" ht="18" customHeight="1">
      <c r="A18" s="3605">
        <v>
12</v>
      </c>
      <c r="B18" s="3553" t="s">
        <v>
8032</v>
      </c>
      <c r="C18" s="3554" t="s">
        <v>
8050</v>
      </c>
      <c r="D18" s="3587" t="s">
        <v>
8090</v>
      </c>
      <c r="E18" s="3588" t="s">
        <v>
8051</v>
      </c>
      <c r="F18" s="3555">
        <v>
253.5</v>
      </c>
      <c r="G18" s="3556"/>
    </row>
    <row r="19" spans="1:7" s="85" customFormat="1" ht="18" customHeight="1">
      <c r="A19" s="3605">
        <v>
13</v>
      </c>
      <c r="B19" s="2644" t="s">
        <v>
8033</v>
      </c>
      <c r="C19" s="3547" t="s">
        <v>
8052</v>
      </c>
      <c r="D19" s="3568" t="s">
        <v>
8091</v>
      </c>
      <c r="E19" s="3575" t="s">
        <v>
8051</v>
      </c>
      <c r="F19" s="3546">
        <v>
278.04000000000002</v>
      </c>
      <c r="G19" s="2715"/>
    </row>
    <row r="20" spans="1:7" s="85" customFormat="1" ht="18" customHeight="1">
      <c r="A20" s="3605">
        <v>
14</v>
      </c>
      <c r="B20" s="3553" t="s">
        <v>
8034</v>
      </c>
      <c r="C20" s="3554" t="s">
        <v>
8053</v>
      </c>
      <c r="D20" s="3587" t="s">
        <v>
8092</v>
      </c>
      <c r="E20" s="3588" t="s">
        <v>
8054</v>
      </c>
      <c r="F20" s="3555">
        <v>
266.52</v>
      </c>
      <c r="G20" s="3556"/>
    </row>
    <row r="21" spans="1:7" s="85" customFormat="1" ht="18" customHeight="1">
      <c r="A21" s="3605">
        <v>
15</v>
      </c>
      <c r="B21" s="2644" t="s">
        <v>
2525</v>
      </c>
      <c r="C21" s="3547" t="s">
        <v>
6117</v>
      </c>
      <c r="D21" s="3568" t="s">
        <v>
8093</v>
      </c>
      <c r="E21" s="3575" t="s">
        <v>
8055</v>
      </c>
      <c r="F21" s="3546">
        <v>
216.79</v>
      </c>
      <c r="G21" s="2715"/>
    </row>
    <row r="22" spans="1:7" s="85" customFormat="1" ht="18" customHeight="1">
      <c r="A22" s="3605">
        <v>
16</v>
      </c>
      <c r="B22" s="2641" t="s">
        <v>
2524</v>
      </c>
      <c r="C22" s="3589" t="s">
        <v>
6111</v>
      </c>
      <c r="D22" s="3590" t="s">
        <v>
8094</v>
      </c>
      <c r="E22" s="3591" t="s">
        <v>
8056</v>
      </c>
      <c r="F22" s="3592">
        <v>
256</v>
      </c>
      <c r="G22" s="3593"/>
    </row>
    <row r="23" spans="1:7" s="85" customFormat="1" ht="18" customHeight="1">
      <c r="A23" s="3605">
        <v>
17</v>
      </c>
      <c r="B23" s="2644" t="s">
        <v>
8035</v>
      </c>
      <c r="C23" s="3547" t="s">
        <v>
8057</v>
      </c>
      <c r="D23" s="3568" t="s">
        <v>
8095</v>
      </c>
      <c r="E23" s="3575" t="s">
        <v>
8058</v>
      </c>
      <c r="F23" s="3546">
        <v>
180</v>
      </c>
      <c r="G23" s="2715"/>
    </row>
    <row r="24" spans="1:7" s="85" customFormat="1" ht="18" customHeight="1">
      <c r="A24" s="3605">
        <v>
18</v>
      </c>
      <c r="B24" s="2644" t="s">
        <v>
834</v>
      </c>
      <c r="C24" s="3547" t="s">
        <v>
8059</v>
      </c>
      <c r="D24" s="3568" t="s">
        <v>
8096</v>
      </c>
      <c r="E24" s="3575" t="s">
        <v>
8060</v>
      </c>
      <c r="F24" s="3546">
        <v>
290</v>
      </c>
      <c r="G24" s="2715"/>
    </row>
    <row r="25" spans="1:7" s="85" customFormat="1" ht="18" customHeight="1">
      <c r="A25" s="3605">
        <v>
19</v>
      </c>
      <c r="B25" s="2644" t="s">
        <v>
2526</v>
      </c>
      <c r="C25" s="3547" t="s">
        <v>
8061</v>
      </c>
      <c r="D25" s="3568" t="s">
        <v>
8097</v>
      </c>
      <c r="E25" s="3575" t="s">
        <v>
8062</v>
      </c>
      <c r="F25" s="3546">
        <v>
297.64999999999998</v>
      </c>
      <c r="G25" s="2715"/>
    </row>
    <row r="26" spans="1:7" s="85" customFormat="1" ht="18" customHeight="1">
      <c r="A26" s="3605">
        <v>
20</v>
      </c>
      <c r="B26" s="2644" t="s">
        <v>
2523</v>
      </c>
      <c r="C26" s="3547" t="s">
        <v>
8063</v>
      </c>
      <c r="D26" s="3568" t="s">
        <v>
8098</v>
      </c>
      <c r="E26" s="3575" t="s">
        <v>
8064</v>
      </c>
      <c r="F26" s="3546">
        <v>
241.51</v>
      </c>
      <c r="G26" s="2715"/>
    </row>
    <row r="27" spans="1:7" s="85" customFormat="1" ht="18" customHeight="1">
      <c r="A27" s="3605">
        <v>
21</v>
      </c>
      <c r="B27" s="3553" t="s">
        <v>
2522</v>
      </c>
      <c r="C27" s="3554" t="s">
        <v>
8065</v>
      </c>
      <c r="D27" s="3587" t="s">
        <v>
8099</v>
      </c>
      <c r="E27" s="3588" t="s">
        <v>
8066</v>
      </c>
      <c r="F27" s="3555">
        <v>
238.94</v>
      </c>
      <c r="G27" s="3556"/>
    </row>
    <row r="28" spans="1:7" s="85" customFormat="1" ht="18" customHeight="1">
      <c r="A28" s="3605">
        <v>
22</v>
      </c>
      <c r="B28" s="2644" t="s">
        <v>
790</v>
      </c>
      <c r="C28" s="3547" t="s">
        <v>
8067</v>
      </c>
      <c r="D28" s="3568" t="s">
        <v>
8100</v>
      </c>
      <c r="E28" s="3575" t="s">
        <v>
8000</v>
      </c>
      <c r="F28" s="3546">
        <v>
280</v>
      </c>
      <c r="G28" s="2715"/>
    </row>
    <row r="29" spans="1:7" s="85" customFormat="1" ht="18" customHeight="1">
      <c r="A29" s="3605">
        <v>
23</v>
      </c>
      <c r="B29" s="3553" t="s">
        <v>
2165</v>
      </c>
      <c r="C29" s="3554" t="s">
        <v>
4847</v>
      </c>
      <c r="D29" s="3587" t="s">
        <v>
8101</v>
      </c>
      <c r="E29" s="3588" t="s">
        <v>
8068</v>
      </c>
      <c r="F29" s="3555">
        <v>
268.60000000000002</v>
      </c>
      <c r="G29" s="3556"/>
    </row>
    <row r="30" spans="1:7" s="85" customFormat="1" ht="18" customHeight="1">
      <c r="A30" s="3605">
        <v>
24</v>
      </c>
      <c r="B30" s="2644" t="s">
        <v>
2145</v>
      </c>
      <c r="C30" s="3547" t="s">
        <v>
8069</v>
      </c>
      <c r="D30" s="3568" t="s">
        <v>
8027</v>
      </c>
      <c r="E30" s="3575" t="s">
        <v>
8070</v>
      </c>
      <c r="F30" s="3546">
        <v>
329</v>
      </c>
      <c r="G30" s="2715"/>
    </row>
    <row r="31" spans="1:7" s="85" customFormat="1" ht="18" customHeight="1">
      <c r="A31" s="3605">
        <v>
25</v>
      </c>
      <c r="B31" s="2641" t="s">
        <v>
2519</v>
      </c>
      <c r="C31" s="3589" t="s">
        <v>
8071</v>
      </c>
      <c r="D31" s="3590" t="s">
        <v>
8102</v>
      </c>
      <c r="E31" s="3591" t="s">
        <v>
8072</v>
      </c>
      <c r="F31" s="3592">
        <v>
210</v>
      </c>
      <c r="G31" s="3593"/>
    </row>
    <row r="32" spans="1:7" s="85" customFormat="1" ht="18" customHeight="1">
      <c r="A32" s="3605">
        <v>
26</v>
      </c>
      <c r="B32" s="2644" t="s">
        <v>
2150</v>
      </c>
      <c r="C32" s="3547" t="s">
        <v>
8073</v>
      </c>
      <c r="D32" s="3568" t="s">
        <v>
8103</v>
      </c>
      <c r="E32" s="3575" t="s">
        <v>
8074</v>
      </c>
      <c r="F32" s="3546">
        <v>
269.94</v>
      </c>
      <c r="G32" s="2715"/>
    </row>
    <row r="33" spans="1:7" s="85" customFormat="1" ht="18" customHeight="1">
      <c r="A33" s="3605">
        <v>
27</v>
      </c>
      <c r="B33" s="2644" t="s">
        <v>
822</v>
      </c>
      <c r="C33" s="3547" t="s">
        <v>
8075</v>
      </c>
      <c r="D33" s="3568" t="s">
        <v>
8017</v>
      </c>
      <c r="E33" s="3575" t="s">
        <v>
8076</v>
      </c>
      <c r="F33" s="3546">
        <v>
278.86</v>
      </c>
      <c r="G33" s="2715"/>
    </row>
    <row r="34" spans="1:7" s="85" customFormat="1" ht="18" customHeight="1">
      <c r="A34" s="3606">
        <v>
28</v>
      </c>
      <c r="B34" s="2705" t="s">
        <v>
8036</v>
      </c>
      <c r="C34" s="3548" t="s">
        <v>
8077</v>
      </c>
      <c r="D34" s="3569" t="s">
        <v>
8104</v>
      </c>
      <c r="E34" s="3576" t="s">
        <v>
8078</v>
      </c>
      <c r="F34" s="3549">
        <v>
294.83999999999997</v>
      </c>
      <c r="G34" s="2719"/>
    </row>
    <row r="35" spans="1:7" s="105" customFormat="1" ht="15" customHeight="1">
      <c r="A35" s="3467" t="s">
        <v>
2440</v>
      </c>
      <c r="C35" s="106"/>
      <c r="D35" s="3570"/>
      <c r="E35" s="3570"/>
      <c r="F35" s="106"/>
      <c r="G35"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pageSetUpPr fitToPage="1"/>
  </sheetPr>
  <dimension ref="A1:G2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9178</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7766</v>
      </c>
    </row>
    <row r="7" spans="1:7" s="85" customFormat="1" ht="18" customHeight="1">
      <c r="A7" s="3604">
        <v>
1</v>
      </c>
      <c r="B7" s="3553" t="s">
        <v>
795</v>
      </c>
      <c r="C7" s="3554" t="s">
        <v>
8106</v>
      </c>
      <c r="D7" s="3587" t="s">
        <v>
8107</v>
      </c>
      <c r="E7" s="3588" t="s">
        <v>
8108</v>
      </c>
      <c r="F7" s="3555">
        <v>
240.27</v>
      </c>
      <c r="G7" s="3593"/>
    </row>
    <row r="8" spans="1:7" s="85" customFormat="1" ht="18" customHeight="1">
      <c r="A8" s="3605">
        <v>
2</v>
      </c>
      <c r="B8" s="2644" t="s">
        <v>
790</v>
      </c>
      <c r="C8" s="3547" t="s">
        <v>
6075</v>
      </c>
      <c r="D8" s="3568" t="s">
        <v>
8109</v>
      </c>
      <c r="E8" s="3575" t="s">
        <v>
8110</v>
      </c>
      <c r="F8" s="3546">
        <v>
258.41000000000003</v>
      </c>
      <c r="G8" s="3556" t="s">
        <v>
8133</v>
      </c>
    </row>
    <row r="9" spans="1:7" s="85" customFormat="1" ht="18" customHeight="1">
      <c r="A9" s="3605">
        <v>
3</v>
      </c>
      <c r="B9" s="3553" t="s">
        <v>
841</v>
      </c>
      <c r="C9" s="3554" t="s">
        <v>
6078</v>
      </c>
      <c r="D9" s="3587" t="s">
        <v>
6079</v>
      </c>
      <c r="E9" s="3588" t="s">
        <v>
8111</v>
      </c>
      <c r="F9" s="3555">
        <v>
319.41000000000003</v>
      </c>
      <c r="G9" s="2715" t="s">
        <v>
8128</v>
      </c>
    </row>
    <row r="10" spans="1:7" s="85" customFormat="1" ht="18" customHeight="1">
      <c r="A10" s="3605">
        <v>
4</v>
      </c>
      <c r="B10" s="2644" t="s">
        <v>
2547</v>
      </c>
      <c r="C10" s="3547" t="s">
        <v>
6084</v>
      </c>
      <c r="D10" s="3568" t="s">
        <v>
6082</v>
      </c>
      <c r="E10" s="3575" t="s">
        <v>
8112</v>
      </c>
      <c r="F10" s="3546">
        <v>
319.57</v>
      </c>
      <c r="G10" s="3556" t="s">
        <v>
8128</v>
      </c>
    </row>
    <row r="11" spans="1:7" s="85" customFormat="1" ht="18" customHeight="1">
      <c r="A11" s="3605">
        <v>
5</v>
      </c>
      <c r="B11" s="2641" t="s">
        <v>
837</v>
      </c>
      <c r="C11" s="3589" t="s">
        <v>
6085</v>
      </c>
      <c r="D11" s="3590" t="s">
        <v>
6086</v>
      </c>
      <c r="E11" s="3591" t="s">
        <v>
8113</v>
      </c>
      <c r="F11" s="3592">
        <v>
394.35</v>
      </c>
      <c r="G11" s="2715" t="s">
        <v>
8128</v>
      </c>
    </row>
    <row r="12" spans="1:7" s="85" customFormat="1" ht="18" customHeight="1">
      <c r="A12" s="3605">
        <v>
6</v>
      </c>
      <c r="B12" s="2644" t="s">
        <v>
823</v>
      </c>
      <c r="C12" s="3547" t="s">
        <v>
6090</v>
      </c>
      <c r="D12" s="3568" t="s">
        <v>
7757</v>
      </c>
      <c r="E12" s="3575" t="s">
        <v>
8114</v>
      </c>
      <c r="F12" s="3546">
        <v>
390.27</v>
      </c>
      <c r="G12" s="3593" t="s">
        <v>
8128</v>
      </c>
    </row>
    <row r="13" spans="1:7" s="85" customFormat="1" ht="18" customHeight="1">
      <c r="A13" s="3605">
        <v>
7</v>
      </c>
      <c r="B13" s="2644" t="s">
        <v>
2163</v>
      </c>
      <c r="C13" s="3547" t="s">
        <v>
6069</v>
      </c>
      <c r="D13" s="3568" t="s">
        <v>
7759</v>
      </c>
      <c r="E13" s="3575" t="s">
        <v>
8115</v>
      </c>
      <c r="F13" s="3546">
        <v>
369.6</v>
      </c>
      <c r="G13" s="2715" t="s">
        <v>
8129</v>
      </c>
    </row>
    <row r="14" spans="1:7" s="85" customFormat="1" ht="18" customHeight="1">
      <c r="A14" s="3605">
        <v>
8</v>
      </c>
      <c r="B14" s="2644" t="s">
        <v>
2544</v>
      </c>
      <c r="C14" s="3547" t="s">
        <v>
6102</v>
      </c>
      <c r="D14" s="3568" t="s">
        <v>
7760</v>
      </c>
      <c r="E14" s="3575" t="s">
        <v>
8116</v>
      </c>
      <c r="F14" s="3546">
        <v>
355.23</v>
      </c>
      <c r="G14" s="2715" t="s">
        <v>
8130</v>
      </c>
    </row>
    <row r="15" spans="1:7" s="85" customFormat="1" ht="18" customHeight="1">
      <c r="A15" s="3605">
        <v>
9</v>
      </c>
      <c r="B15" s="2644" t="s">
        <v>
793</v>
      </c>
      <c r="C15" s="3547" t="s">
        <v>
8117</v>
      </c>
      <c r="D15" s="3568" t="s">
        <v>
7760</v>
      </c>
      <c r="E15" s="3575" t="s">
        <v>
8116</v>
      </c>
      <c r="F15" s="3546">
        <v>
472.1</v>
      </c>
      <c r="G15" s="2715" t="s">
        <v>
8131</v>
      </c>
    </row>
    <row r="16" spans="1:7" s="85" customFormat="1" ht="18" customHeight="1">
      <c r="A16" s="3605">
        <v>
10</v>
      </c>
      <c r="B16" s="3553" t="s">
        <v>
2633</v>
      </c>
      <c r="C16" s="3554" t="s">
        <v>
8118</v>
      </c>
      <c r="D16" s="3587" t="s">
        <v>
8119</v>
      </c>
      <c r="E16" s="3588" t="s">
        <v>
8041</v>
      </c>
      <c r="F16" s="3555">
        <v>
473.11</v>
      </c>
      <c r="G16" s="2715" t="s">
        <v>
8132</v>
      </c>
    </row>
    <row r="17" spans="1:7" s="85" customFormat="1" ht="18" customHeight="1">
      <c r="A17" s="3605">
        <v>
11</v>
      </c>
      <c r="B17" s="2644" t="s">
        <v>
840</v>
      </c>
      <c r="C17" s="3547" t="s">
        <v>
8120</v>
      </c>
      <c r="D17" s="3568" t="s">
        <v>
8121</v>
      </c>
      <c r="E17" s="3575" t="s">
        <v>
7712</v>
      </c>
      <c r="F17" s="3546">
        <v>
421.98</v>
      </c>
      <c r="G17" s="3556"/>
    </row>
    <row r="18" spans="1:7" s="85" customFormat="1" ht="18" customHeight="1">
      <c r="A18" s="3605">
        <v>
12</v>
      </c>
      <c r="B18" s="2644" t="s">
        <v>
2543</v>
      </c>
      <c r="C18" s="3547" t="s">
        <v>
6109</v>
      </c>
      <c r="D18" s="3568" t="s">
        <v>
6110</v>
      </c>
      <c r="E18" s="3575" t="s">
        <v>
8122</v>
      </c>
      <c r="F18" s="3546">
        <v>
249.6</v>
      </c>
      <c r="G18" s="2715" t="s">
        <v>
8128</v>
      </c>
    </row>
    <row r="19" spans="1:7" s="85" customFormat="1" ht="18" customHeight="1">
      <c r="A19" s="3605">
        <v>
13</v>
      </c>
      <c r="B19" s="3553" t="s">
        <v>
2524</v>
      </c>
      <c r="C19" s="3554" t="s">
        <v>
6111</v>
      </c>
      <c r="D19" s="3587" t="s">
        <v>
6112</v>
      </c>
      <c r="E19" s="3588" t="s">
        <v>
6113</v>
      </c>
      <c r="F19" s="3555">
        <v>
309.74</v>
      </c>
      <c r="G19" s="2715" t="s">
        <v>
8128</v>
      </c>
    </row>
    <row r="20" spans="1:7" s="85" customFormat="1" ht="18" customHeight="1">
      <c r="A20" s="3605">
        <v>
14</v>
      </c>
      <c r="B20" s="3553" t="s">
        <v>
796</v>
      </c>
      <c r="C20" s="3554" t="s">
        <v>
8043</v>
      </c>
      <c r="D20" s="3587" t="s">
        <v>
8085</v>
      </c>
      <c r="E20" s="3588" t="s">
        <v>
6116</v>
      </c>
      <c r="F20" s="3555">
        <v>
377.81</v>
      </c>
      <c r="G20" s="3556" t="s">
        <v>
7251</v>
      </c>
    </row>
    <row r="21" spans="1:7" s="85" customFormat="1" ht="18" customHeight="1">
      <c r="A21" s="3605">
        <v>
15</v>
      </c>
      <c r="B21" s="2644" t="s">
        <v>
2712</v>
      </c>
      <c r="C21" s="3547" t="s">
        <v>
8123</v>
      </c>
      <c r="D21" s="3568" t="s">
        <v>
8124</v>
      </c>
      <c r="E21" s="3575" t="s">
        <v>
8125</v>
      </c>
      <c r="F21" s="3546">
        <v>
469.08</v>
      </c>
      <c r="G21" s="3556"/>
    </row>
    <row r="22" spans="1:7" s="85" customFormat="1" ht="18" customHeight="1">
      <c r="A22" s="3606">
        <v>
16</v>
      </c>
      <c r="B22" s="2648" t="s">
        <v>
836</v>
      </c>
      <c r="C22" s="3548" t="s">
        <v>
8126</v>
      </c>
      <c r="D22" s="3569" t="s">
        <v>
8127</v>
      </c>
      <c r="E22" s="3576" t="s">
        <v>
10383</v>
      </c>
      <c r="F22" s="3549">
        <v>
381</v>
      </c>
      <c r="G22" s="2719" t="s">
        <v>
7738</v>
      </c>
    </row>
    <row r="23" spans="1:7" s="105" customFormat="1" ht="15" customHeight="1">
      <c r="A23" s="3467" t="s">
        <v>
2440</v>
      </c>
      <c r="C23" s="106"/>
      <c r="D23" s="3570"/>
      <c r="E23" s="3570"/>
      <c r="F23" s="106"/>
      <c r="G23"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pageSetUpPr fitToPage="1"/>
  </sheetPr>
  <dimension ref="A1:G8"/>
  <sheetViews>
    <sheetView zoomScaleNormal="100" zoomScaleSheetLayoutView="100" workbookViewId="0">
      <selection activeCell="B23" sqref="B23"/>
    </sheetView>
  </sheetViews>
  <sheetFormatPr defaultColWidth="9" defaultRowHeight="13.5"/>
  <cols>
    <col min="1" max="1" width="3.625" style="3599" customWidth="1"/>
    <col min="2" max="2" width="35.625" style="79" customWidth="1"/>
    <col min="3" max="3" width="25.625" style="78" customWidth="1"/>
    <col min="4" max="4" width="10.625" style="79" customWidth="1"/>
    <col min="5" max="5" width="8.625" style="79" customWidth="1"/>
    <col min="6" max="6" width="10.625" style="78" customWidth="1"/>
    <col min="7" max="7" width="30.625" style="78" customWidth="1"/>
    <col min="8" max="16384" width="9" style="78"/>
  </cols>
  <sheetData>
    <row r="1" spans="1:7" s="1482" customFormat="1" ht="20.100000000000001" customHeight="1">
      <c r="A1" s="4569" t="str">
        <f>
HYPERLINK("#目次!A1","【目次に戻る】")</f>
        <v>
【目次に戻る】</v>
      </c>
      <c r="B1" s="4569"/>
      <c r="C1" s="4569"/>
      <c r="D1" s="4569"/>
      <c r="E1" s="4569"/>
      <c r="F1" s="4111"/>
      <c r="G1" s="4111"/>
    </row>
    <row r="2" spans="1:7" s="1482" customFormat="1" ht="20.100000000000001" customHeight="1">
      <c r="A2" s="4569" t="str">
        <f>
HYPERLINK("#業務所管課別目次!A1","【業務所管課別目次に戻る】")</f>
        <v>
【業務所管課別目次に戻る】</v>
      </c>
      <c r="B2" s="4569"/>
      <c r="C2" s="4569"/>
      <c r="D2" s="4569"/>
      <c r="E2" s="4569"/>
      <c r="F2" s="4111"/>
      <c r="G2" s="4111"/>
    </row>
    <row r="3" spans="1:7" ht="26.1" customHeight="1">
      <c r="A3" s="4574" t="s">
        <v>
10460</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4113" t="s">
        <v>
4606</v>
      </c>
      <c r="C5" s="49"/>
      <c r="D5" s="3566"/>
      <c r="E5" s="3573"/>
      <c r="F5" s="49"/>
      <c r="G5" s="42" t="s">
        <v>
7679</v>
      </c>
    </row>
    <row r="6" spans="1:7" s="85" customFormat="1" ht="18" customHeight="1" thickTop="1">
      <c r="A6" s="3598" t="s">
        <v>
8638</v>
      </c>
      <c r="B6" s="2706" t="s">
        <v>
4515</v>
      </c>
      <c r="C6" s="4112" t="s">
        <v>
5313</v>
      </c>
      <c r="D6" s="3567" t="s">
        <v>
7678</v>
      </c>
      <c r="E6" s="3574" t="s">
        <v>
6123</v>
      </c>
      <c r="F6" s="4112" t="s">
        <v>
7731</v>
      </c>
      <c r="G6" s="4114" t="s">
        <v>
5999</v>
      </c>
    </row>
    <row r="7" spans="1:7" s="85" customFormat="1" ht="18" customHeight="1">
      <c r="A7" s="4115">
        <v>
1</v>
      </c>
      <c r="B7" s="4116" t="s">
        <v>
9555</v>
      </c>
      <c r="C7" s="3551" t="s">
        <v>
9556</v>
      </c>
      <c r="D7" s="4117" t="s">
        <v>
10052</v>
      </c>
      <c r="E7" s="3577" t="s">
        <v>
9646</v>
      </c>
      <c r="F7" s="3552">
        <f>
3255.93+149.81</f>
        <v>
3405.74</v>
      </c>
      <c r="G7" s="2724"/>
    </row>
    <row r="8" spans="1:7" s="105" customFormat="1" ht="15" customHeight="1">
      <c r="A8" s="4113" t="s">
        <v>
2440</v>
      </c>
      <c r="C8" s="106"/>
      <c r="D8" s="3570"/>
      <c r="E8" s="3570"/>
      <c r="F8" s="106"/>
      <c r="G8"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pageSetUpPr fitToPage="1"/>
  </sheetPr>
  <dimension ref="A1:G18"/>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20.625" style="78" customWidth="1"/>
    <col min="4" max="4" width="10.625" style="79" customWidth="1"/>
    <col min="5" max="5" width="8.625" style="79" customWidth="1"/>
    <col min="6" max="6" width="10.625" style="78" customWidth="1"/>
    <col min="7" max="7" width="45.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9569</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24.95" customHeight="1">
      <c r="A7" s="3600">
        <v>
1</v>
      </c>
      <c r="B7" s="2639" t="s">
        <v>
7936</v>
      </c>
      <c r="C7" s="3545" t="s">
        <v>
7938</v>
      </c>
      <c r="D7" s="3572" t="s">
        <v>
7939</v>
      </c>
      <c r="E7" s="3578" t="s">
        <v>
7940</v>
      </c>
      <c r="F7" s="3580">
        <v>
18841.349999999999</v>
      </c>
      <c r="G7" s="3789" t="s">
        <v>
7944</v>
      </c>
    </row>
    <row r="8" spans="1:7" s="85" customFormat="1" ht="18" customHeight="1">
      <c r="A8" s="3601">
        <v>
2</v>
      </c>
      <c r="B8" s="2644" t="s">
        <v>
7937</v>
      </c>
      <c r="C8" s="3547" t="s">
        <v>
7941</v>
      </c>
      <c r="D8" s="3568" t="s">
        <v>
7942</v>
      </c>
      <c r="E8" s="3575" t="s">
        <v>
7943</v>
      </c>
      <c r="F8" s="3546">
        <v>
6408.91</v>
      </c>
      <c r="G8" s="2715" t="s">
        <v>
7945</v>
      </c>
    </row>
    <row r="9" spans="1:7" s="85" customFormat="1" ht="18" customHeight="1">
      <c r="A9" s="3601">
        <v>
3</v>
      </c>
      <c r="B9" s="2644" t="s">
        <v>
8143</v>
      </c>
      <c r="C9" s="3547" t="s">
        <v>
7774</v>
      </c>
      <c r="D9" s="3568" t="s">
        <v>
7779</v>
      </c>
      <c r="E9" s="3575" t="s">
        <v>
7775</v>
      </c>
      <c r="F9" s="3546">
        <v>
6096.87</v>
      </c>
      <c r="G9" s="2715" t="s">
        <v>
9664</v>
      </c>
    </row>
    <row r="10" spans="1:7" s="85" customFormat="1" ht="18" customHeight="1">
      <c r="A10" s="3601">
        <v>
4</v>
      </c>
      <c r="B10" s="2644" t="s">
        <v>
7772</v>
      </c>
      <c r="C10" s="3547" t="s">
        <v>
7773</v>
      </c>
      <c r="D10" s="3568" t="s">
        <v>
10065</v>
      </c>
      <c r="E10" s="3575" t="s">
        <v>
10054</v>
      </c>
      <c r="F10" s="3546">
        <v>
866.16</v>
      </c>
      <c r="G10" s="2715"/>
    </row>
    <row r="11" spans="1:7" s="85" customFormat="1" ht="18" customHeight="1">
      <c r="A11" s="3601">
        <v>
5</v>
      </c>
      <c r="B11" s="2644" t="s">
        <v>
7256</v>
      </c>
      <c r="C11" s="3547" t="s">
        <v>
7780</v>
      </c>
      <c r="D11" s="3568" t="s">
        <v>
7781</v>
      </c>
      <c r="E11" s="3575" t="s">
        <v>
6313</v>
      </c>
      <c r="F11" s="3546">
        <v>
1367.67</v>
      </c>
      <c r="G11" s="2715"/>
    </row>
    <row r="12" spans="1:7" s="85" customFormat="1" ht="18" customHeight="1">
      <c r="A12" s="3601">
        <v>
6</v>
      </c>
      <c r="B12" s="2644" t="s">
        <v>
7782</v>
      </c>
      <c r="C12" s="3547" t="s">
        <v>
7783</v>
      </c>
      <c r="D12" s="3568" t="s">
        <v>
7786</v>
      </c>
      <c r="E12" s="3575" t="s">
        <v>
7784</v>
      </c>
      <c r="F12" s="3546">
        <v>
3912.91</v>
      </c>
      <c r="G12" s="2715"/>
    </row>
    <row r="13" spans="1:7" s="85" customFormat="1" ht="18" customHeight="1">
      <c r="A13" s="3601">
        <v>
7</v>
      </c>
      <c r="B13" s="2644" t="s">
        <v>
7787</v>
      </c>
      <c r="C13" s="3547" t="s">
        <v>
7788</v>
      </c>
      <c r="D13" s="3568" t="s">
        <v>
7790</v>
      </c>
      <c r="E13" s="3575" t="s">
        <v>
7789</v>
      </c>
      <c r="F13" s="3546">
        <v>
911.85</v>
      </c>
      <c r="G13" s="2715"/>
    </row>
    <row r="14" spans="1:7" s="85" customFormat="1" ht="18" customHeight="1">
      <c r="A14" s="3601">
        <v>
8</v>
      </c>
      <c r="B14" s="2644" t="s">
        <v>
7791</v>
      </c>
      <c r="C14" s="3547" t="s">
        <v>
7792</v>
      </c>
      <c r="D14" s="3568" t="s">
        <v>
7797</v>
      </c>
      <c r="E14" s="3575" t="s">
        <v>
7793</v>
      </c>
      <c r="F14" s="3546">
        <v>
403.96</v>
      </c>
      <c r="G14" s="2715"/>
    </row>
    <row r="15" spans="1:7" s="85" customFormat="1" ht="18" customHeight="1">
      <c r="A15" s="3601">
        <v>
9</v>
      </c>
      <c r="B15" s="2644" t="s">
        <v>
7259</v>
      </c>
      <c r="C15" s="3547" t="s">
        <v>
7794</v>
      </c>
      <c r="D15" s="3568" t="s">
        <v>
7798</v>
      </c>
      <c r="E15" s="3575" t="s">
        <v>
735</v>
      </c>
      <c r="F15" s="3546">
        <v>
635.36</v>
      </c>
      <c r="G15" s="2715"/>
    </row>
    <row r="16" spans="1:7" s="85" customFormat="1" ht="18" customHeight="1">
      <c r="A16" s="3602">
        <v>
10</v>
      </c>
      <c r="B16" s="2648" t="s">
        <v>
7801</v>
      </c>
      <c r="C16" s="3548" t="s">
        <v>
7795</v>
      </c>
      <c r="D16" s="3569" t="s">
        <v>
7799</v>
      </c>
      <c r="E16" s="3576" t="s">
        <v>
7796</v>
      </c>
      <c r="F16" s="3549">
        <v>
1985.73</v>
      </c>
      <c r="G16" s="2719"/>
    </row>
    <row r="17" spans="1:7" s="105" customFormat="1" ht="15" customHeight="1">
      <c r="A17" s="3467" t="s">
        <v>
8639</v>
      </c>
      <c r="C17" s="106"/>
      <c r="D17" s="3570"/>
      <c r="E17" s="3570"/>
      <c r="F17" s="106"/>
      <c r="G17" s="106"/>
    </row>
    <row r="18" spans="1:7" s="105" customFormat="1" ht="15" customHeight="1">
      <c r="A18" s="3467" t="s">
        <v>
8866</v>
      </c>
      <c r="C18" s="106"/>
      <c r="D18" s="3570"/>
      <c r="E18" s="3570"/>
      <c r="F18" s="106"/>
      <c r="G18" s="106"/>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pageSetUpPr fitToPage="1"/>
  </sheetPr>
  <dimension ref="A1:G22"/>
  <sheetViews>
    <sheetView zoomScaleNormal="100" zoomScaleSheetLayoutView="100" workbookViewId="0">
      <selection activeCell="B23" sqref="B23"/>
    </sheetView>
  </sheetViews>
  <sheetFormatPr defaultColWidth="9" defaultRowHeight="13.5"/>
  <cols>
    <col min="1" max="1" width="3.625" style="3599" customWidth="1"/>
    <col min="2" max="2" width="28.625" style="79" customWidth="1"/>
    <col min="3" max="3" width="30.625" style="78" customWidth="1"/>
    <col min="4" max="4" width="10.625" style="79" customWidth="1"/>
    <col min="5" max="5" width="8.625" style="79" customWidth="1"/>
    <col min="6" max="6" width="10.625" style="78" customWidth="1"/>
    <col min="7" max="7" width="35.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9568</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44" t="s">
        <v>
7748</v>
      </c>
      <c r="C7" s="3547" t="s">
        <v>
10486</v>
      </c>
      <c r="D7" s="3568" t="s">
        <v>
7747</v>
      </c>
      <c r="E7" s="3575" t="s">
        <v>
10055</v>
      </c>
      <c r="F7" s="3561" t="s">
        <v>
735</v>
      </c>
      <c r="G7" s="2715"/>
    </row>
    <row r="8" spans="1:7" s="85" customFormat="1" ht="18" customHeight="1">
      <c r="A8" s="3601">
        <v>
2</v>
      </c>
      <c r="B8" s="3790" t="s">
        <v>
7749</v>
      </c>
      <c r="C8" s="3547" t="s">
        <v>
7750</v>
      </c>
      <c r="D8" s="3568" t="s">
        <v>
7725</v>
      </c>
      <c r="E8" s="3575" t="s">
        <v>
7726</v>
      </c>
      <c r="F8" s="3561">
        <v>
65</v>
      </c>
      <c r="G8" s="2715"/>
    </row>
    <row r="9" spans="1:7" s="85" customFormat="1" ht="18" customHeight="1">
      <c r="A9" s="3601">
        <v>
3</v>
      </c>
      <c r="B9" s="2644" t="s">
        <v>
7736</v>
      </c>
      <c r="C9" s="3547" t="s">
        <v>
7739</v>
      </c>
      <c r="D9" s="3568" t="s">
        <v>
7740</v>
      </c>
      <c r="E9" s="3575" t="s">
        <v>
7741</v>
      </c>
      <c r="F9" s="3546">
        <v>
868.52</v>
      </c>
      <c r="G9" s="2715"/>
    </row>
    <row r="10" spans="1:7" s="85" customFormat="1" ht="18" customHeight="1">
      <c r="A10" s="3601">
        <v>
4</v>
      </c>
      <c r="B10" s="2644" t="s">
        <v>
7737</v>
      </c>
      <c r="C10" s="3547" t="s">
        <v>
7739</v>
      </c>
      <c r="D10" s="3568" t="s">
        <v>
9710</v>
      </c>
      <c r="E10" s="3575" t="s">
        <v>
9711</v>
      </c>
      <c r="F10" s="3546">
        <v>
520.84</v>
      </c>
      <c r="G10" s="2715"/>
    </row>
    <row r="11" spans="1:7" s="85" customFormat="1" ht="18" customHeight="1">
      <c r="A11" s="3601">
        <v>
5</v>
      </c>
      <c r="B11" s="2644" t="s">
        <v>
7734</v>
      </c>
      <c r="C11" s="3547" t="s">
        <v>
7739</v>
      </c>
      <c r="D11" s="3568" t="s">
        <v>
7740</v>
      </c>
      <c r="E11" s="3575" t="s">
        <v>
7741</v>
      </c>
      <c r="F11" s="3546">
        <v>
1550.06</v>
      </c>
      <c r="G11" s="2715"/>
    </row>
    <row r="12" spans="1:7" s="85" customFormat="1" ht="18" customHeight="1">
      <c r="A12" s="3601">
        <v>
6</v>
      </c>
      <c r="B12" s="2644" t="s">
        <v>
7735</v>
      </c>
      <c r="C12" s="3547" t="s">
        <v>
7739</v>
      </c>
      <c r="D12" s="3568" t="s">
        <v>
7740</v>
      </c>
      <c r="E12" s="3575" t="s">
        <v>
7741</v>
      </c>
      <c r="F12" s="3546">
        <v>
930.81</v>
      </c>
      <c r="G12" s="2715"/>
    </row>
    <row r="13" spans="1:7" s="85" customFormat="1" ht="18" customHeight="1">
      <c r="A13" s="3601">
        <v>
7</v>
      </c>
      <c r="B13" s="2644" t="s">
        <v>
7733</v>
      </c>
      <c r="C13" s="3547" t="s">
        <v>
7739</v>
      </c>
      <c r="D13" s="3568" t="s">
        <v>
7742</v>
      </c>
      <c r="E13" s="3575" t="s">
        <v>
7741</v>
      </c>
      <c r="F13" s="3546">
        <v>
205.15</v>
      </c>
      <c r="G13" s="2715"/>
    </row>
    <row r="14" spans="1:7" s="85" customFormat="1" ht="18" customHeight="1">
      <c r="A14" s="3601">
        <v>
8</v>
      </c>
      <c r="B14" s="2644" t="s">
        <v>
7738</v>
      </c>
      <c r="C14" s="3547" t="s">
        <v>
10487</v>
      </c>
      <c r="D14" s="3568" t="s">
        <v>
7800</v>
      </c>
      <c r="E14" s="3575" t="s">
        <v>
9712</v>
      </c>
      <c r="F14" s="3546">
        <v>
161</v>
      </c>
      <c r="G14" s="2715"/>
    </row>
    <row r="15" spans="1:7" s="85" customFormat="1" ht="24.95" customHeight="1">
      <c r="A15" s="3601">
        <v>
9</v>
      </c>
      <c r="B15" s="3550" t="s">
        <v>
7714</v>
      </c>
      <c r="C15" s="3547" t="s">
        <v>
7715</v>
      </c>
      <c r="D15" s="3568" t="s">
        <v>
7716</v>
      </c>
      <c r="E15" s="3575" t="s">
        <v>
7717</v>
      </c>
      <c r="F15" s="3546">
        <v>
2248.38</v>
      </c>
      <c r="G15" s="2715" t="s">
        <v>
7721</v>
      </c>
    </row>
    <row r="16" spans="1:7" s="85" customFormat="1" ht="18" customHeight="1">
      <c r="A16" s="3601">
        <v>
10</v>
      </c>
      <c r="B16" s="2644" t="s">
        <v>
7727</v>
      </c>
      <c r="C16" s="3547" t="s">
        <v>
7728</v>
      </c>
      <c r="D16" s="3568" t="s">
        <v>
7722</v>
      </c>
      <c r="E16" s="3575" t="s">
        <v>
7723</v>
      </c>
      <c r="F16" s="3546">
        <v>
505.02</v>
      </c>
      <c r="G16" s="2715"/>
    </row>
    <row r="17" spans="1:7" s="85" customFormat="1" ht="18" customHeight="1">
      <c r="A17" s="3612">
        <v>
11</v>
      </c>
      <c r="B17" s="3553" t="s">
        <v>
7729</v>
      </c>
      <c r="C17" s="3554" t="s">
        <v>
7730</v>
      </c>
      <c r="D17" s="3587" t="s">
        <v>
7725</v>
      </c>
      <c r="E17" s="3588" t="s">
        <v>
7726</v>
      </c>
      <c r="F17" s="3555">
        <v>
1997.9</v>
      </c>
      <c r="G17" s="3556"/>
    </row>
    <row r="18" spans="1:7" s="85" customFormat="1" ht="18" customHeight="1">
      <c r="A18" s="3602">
        <v>
12</v>
      </c>
      <c r="B18" s="2648" t="s">
        <v>
10061</v>
      </c>
      <c r="C18" s="3548" t="s">
        <v>
10058</v>
      </c>
      <c r="D18" s="3569" t="s">
        <v>
10059</v>
      </c>
      <c r="E18" s="3576" t="s">
        <v>
7741</v>
      </c>
      <c r="F18" s="3549">
        <v>
518.53</v>
      </c>
      <c r="G18" s="2719"/>
    </row>
    <row r="19" spans="1:7" s="105" customFormat="1" ht="15" customHeight="1">
      <c r="A19" s="3467" t="s">
        <v>
10060</v>
      </c>
      <c r="C19" s="106"/>
      <c r="D19" s="3570"/>
      <c r="E19" s="3570"/>
      <c r="F19" s="106"/>
      <c r="G19" s="106"/>
    </row>
    <row r="20" spans="1:7" s="82" customFormat="1" ht="15" customHeight="1">
      <c r="A20" s="3599"/>
      <c r="B20" s="104"/>
      <c r="C20" s="104"/>
      <c r="D20" s="3565"/>
      <c r="E20" s="3565"/>
      <c r="F20" s="104"/>
      <c r="G20" s="104"/>
    </row>
    <row r="21" spans="1:7" s="102" customFormat="1" ht="20.100000000000001" customHeight="1">
      <c r="A21" s="5913" t="s">
        <v>
9015</v>
      </c>
      <c r="B21" s="5913"/>
      <c r="C21" s="5913"/>
      <c r="D21" s="5913"/>
      <c r="E21" s="5913"/>
      <c r="F21" s="5913"/>
      <c r="G21" s="5913"/>
    </row>
    <row r="22" spans="1:7" s="102" customFormat="1" ht="20.100000000000001" customHeight="1">
      <c r="A22" s="5913" t="s">
        <v>
9016</v>
      </c>
      <c r="B22" s="5913"/>
      <c r="C22" s="5913"/>
      <c r="D22" s="5913"/>
      <c r="E22" s="5913"/>
      <c r="F22" s="5913"/>
      <c r="G22" s="5913"/>
    </row>
  </sheetData>
  <mergeCells count="5">
    <mergeCell ref="A1:E1"/>
    <mergeCell ref="A2:E2"/>
    <mergeCell ref="A3:G3"/>
    <mergeCell ref="A21:G21"/>
    <mergeCell ref="A22:G22"/>
  </mergeCells>
  <phoneticPr fontId="25"/>
  <pageMargins left="0.70866141732283472" right="0.70866141732283472" top="0.74803149606299213" bottom="0.74803149606299213" header="0.31496062992125984" footer="0.3149606299212598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9567</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44" t="s">
        <v>
3177</v>
      </c>
      <c r="C7" s="3547" t="s">
        <v>
7982</v>
      </c>
      <c r="D7" s="3568" t="s">
        <v>
7963</v>
      </c>
      <c r="E7" s="3575" t="s">
        <v>
13</v>
      </c>
      <c r="F7" s="3546" t="s">
        <v>
735</v>
      </c>
      <c r="G7" s="2715"/>
    </row>
    <row r="8" spans="1:7" s="85" customFormat="1" ht="18" customHeight="1">
      <c r="A8" s="3602">
        <v>
2</v>
      </c>
      <c r="B8" s="2648" t="s">
        <v>
6871</v>
      </c>
      <c r="C8" s="3548" t="s">
        <v>
7964</v>
      </c>
      <c r="D8" s="3569" t="s">
        <v>
7963</v>
      </c>
      <c r="E8" s="3576" t="s">
        <v>
10137</v>
      </c>
      <c r="F8" s="3549">
        <v>
1094.44</v>
      </c>
      <c r="G8" s="2719"/>
    </row>
    <row r="9" spans="1:7" s="105" customFormat="1" ht="15" customHeight="1">
      <c r="A9" s="3467" t="s">
        <v>
7448</v>
      </c>
      <c r="C9" s="106"/>
      <c r="D9" s="3570"/>
      <c r="E9" s="3570"/>
      <c r="F9" s="106"/>
      <c r="G9" s="106"/>
    </row>
    <row r="10" spans="1:7" s="82" customFormat="1" ht="15" customHeight="1">
      <c r="A10" s="3599"/>
      <c r="B10" s="104"/>
      <c r="C10" s="104"/>
      <c r="D10" s="3565"/>
      <c r="E10" s="3565"/>
      <c r="F10" s="104"/>
      <c r="G10" s="104"/>
    </row>
    <row r="13" spans="1:7">
      <c r="B13" s="81"/>
      <c r="C13" s="80"/>
      <c r="D13" s="81"/>
      <c r="E13" s="81"/>
      <c r="F13" s="80"/>
      <c r="G13" s="80"/>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pageSetUpPr fitToPage="1"/>
  </sheetPr>
  <dimension ref="A1:G163"/>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12.625" style="78" customWidth="1"/>
    <col min="6" max="6" width="41" style="78" customWidth="1"/>
    <col min="7" max="16384" width="9" style="78"/>
  </cols>
  <sheetData>
    <row r="1" spans="1:7" s="1482" customFormat="1" ht="20.100000000000001" customHeight="1">
      <c r="A1" s="4569" t="str">
        <f>
HYPERLINK("#目次!A1","【目次に戻る】")</f>
        <v>
【目次に戻る】</v>
      </c>
      <c r="B1" s="4569"/>
      <c r="C1" s="4569"/>
      <c r="D1" s="4569"/>
      <c r="E1" s="4569"/>
      <c r="F1" s="3461"/>
    </row>
    <row r="2" spans="1:7" s="1482" customFormat="1" ht="20.100000000000001" customHeight="1">
      <c r="A2" s="4569" t="str">
        <f>
HYPERLINK("#業務所管課別目次!A1","【業務所管課別目次に戻る】")</f>
        <v>
【業務所管課別目次に戻る】</v>
      </c>
      <c r="B2" s="4569"/>
      <c r="C2" s="4569"/>
      <c r="D2" s="4569"/>
      <c r="E2" s="4569"/>
      <c r="F2" s="3461"/>
    </row>
    <row r="3" spans="1:7" ht="26.1" customHeight="1">
      <c r="A3" s="4574" t="s">
        <v>
9566</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49"/>
      <c r="F5" s="42" t="s">
        <v>
7679</v>
      </c>
    </row>
    <row r="6" spans="1:7" s="85" customFormat="1" ht="18" customHeight="1" thickTop="1">
      <c r="A6" s="3598" t="s">
        <v>
8638</v>
      </c>
      <c r="B6" s="2706" t="s">
        <v>
4515</v>
      </c>
      <c r="C6" s="3464" t="s">
        <v>
5313</v>
      </c>
      <c r="D6" s="3567" t="s">
        <v>
7678</v>
      </c>
      <c r="E6" s="3464" t="s">
        <v>
8217</v>
      </c>
      <c r="F6" s="3470" t="s">
        <v>
5999</v>
      </c>
    </row>
    <row r="7" spans="1:7" s="85" customFormat="1" ht="18" customHeight="1">
      <c r="A7" s="3622" t="s">
        <v>
8872</v>
      </c>
      <c r="B7" s="3623" t="s">
        <v>
8873</v>
      </c>
      <c r="C7" s="3627" t="s">
        <v>
8874</v>
      </c>
      <c r="D7" s="3624" t="s">
        <v>
8872</v>
      </c>
      <c r="E7" s="3625">
        <f>
SUM(E8:E161)</f>
        <v>
917695.38000000024</v>
      </c>
      <c r="F7" s="3626"/>
    </row>
    <row r="8" spans="1:7" s="85" customFormat="1" ht="18" customHeight="1">
      <c r="A8" s="3613">
        <v>
1</v>
      </c>
      <c r="B8" s="2641" t="s">
        <v>
838</v>
      </c>
      <c r="C8" s="3589" t="s">
        <v>
7923</v>
      </c>
      <c r="D8" s="3595">
        <v>
18537</v>
      </c>
      <c r="E8" s="3592">
        <v>
7546.36</v>
      </c>
      <c r="F8" s="3593"/>
    </row>
    <row r="9" spans="1:7" s="85" customFormat="1" ht="18" customHeight="1">
      <c r="A9" s="3601">
        <v>
2</v>
      </c>
      <c r="B9" s="2644" t="s">
        <v>
789</v>
      </c>
      <c r="C9" s="3547" t="s">
        <v>
5369</v>
      </c>
      <c r="D9" s="3596">
        <v>
18537</v>
      </c>
      <c r="E9" s="3546">
        <v>
2547.14</v>
      </c>
      <c r="F9" s="3593"/>
    </row>
    <row r="10" spans="1:7" s="85" customFormat="1" ht="18" customHeight="1">
      <c r="A10" s="3611">
        <v>
3</v>
      </c>
      <c r="B10" s="2644" t="s">
        <v>
2147</v>
      </c>
      <c r="C10" s="3547" t="s">
        <v>
5398</v>
      </c>
      <c r="D10" s="3596">
        <v>
18537</v>
      </c>
      <c r="E10" s="3546">
        <v>
9075.5300000000007</v>
      </c>
      <c r="F10" s="3593"/>
    </row>
    <row r="11" spans="1:7" s="85" customFormat="1" ht="18" customHeight="1">
      <c r="A11" s="3601">
        <v>
4</v>
      </c>
      <c r="B11" s="2644" t="s">
        <v>
8144</v>
      </c>
      <c r="C11" s="3547" t="s">
        <v>
5325</v>
      </c>
      <c r="D11" s="3596">
        <v>
18537</v>
      </c>
      <c r="E11" s="3546">
        <v>
19531.43</v>
      </c>
      <c r="F11" s="3593"/>
    </row>
    <row r="12" spans="1:7" s="85" customFormat="1" ht="18" customHeight="1">
      <c r="A12" s="3611">
        <v>
5</v>
      </c>
      <c r="B12" s="2644" t="s">
        <v>
2145</v>
      </c>
      <c r="C12" s="3547" t="s">
        <v>
8172</v>
      </c>
      <c r="D12" s="3596">
        <v>
19085</v>
      </c>
      <c r="E12" s="3546">
        <v>
16421.72</v>
      </c>
      <c r="F12" s="3593"/>
    </row>
    <row r="13" spans="1:7" s="85" customFormat="1" ht="18" customHeight="1">
      <c r="A13" s="3601">
        <v>
6</v>
      </c>
      <c r="B13" s="3553" t="s">
        <v>
840</v>
      </c>
      <c r="C13" s="3554" t="s">
        <v>
8173</v>
      </c>
      <c r="D13" s="3597">
        <v>
19450</v>
      </c>
      <c r="E13" s="3555">
        <v>
1146.49</v>
      </c>
      <c r="F13" s="3593"/>
    </row>
    <row r="14" spans="1:7" s="85" customFormat="1" ht="18" customHeight="1">
      <c r="A14" s="3611">
        <v>
7</v>
      </c>
      <c r="B14" s="2644" t="s">
        <v>
791</v>
      </c>
      <c r="C14" s="3547" t="s">
        <v>
8174</v>
      </c>
      <c r="D14" s="3596">
        <v>
20149</v>
      </c>
      <c r="E14" s="3546">
        <v>
6283.45</v>
      </c>
      <c r="F14" s="3593"/>
      <c r="G14" s="107"/>
    </row>
    <row r="15" spans="1:7" s="85" customFormat="1" ht="18" customHeight="1">
      <c r="A15" s="3601">
        <v>
8</v>
      </c>
      <c r="B15" s="3553" t="s">
        <v>
795</v>
      </c>
      <c r="C15" s="3554" t="s">
        <v>
8175</v>
      </c>
      <c r="D15" s="3597">
        <v>
21331</v>
      </c>
      <c r="E15" s="3555">
        <v>
853.16</v>
      </c>
      <c r="F15" s="3593"/>
    </row>
    <row r="16" spans="1:7" s="85" customFormat="1" ht="18" customHeight="1">
      <c r="A16" s="3611">
        <v>
9</v>
      </c>
      <c r="B16" s="2644" t="s">
        <v>
8145</v>
      </c>
      <c r="C16" s="3547" t="s">
        <v>
8176</v>
      </c>
      <c r="D16" s="3596">
        <v>
22204</v>
      </c>
      <c r="E16" s="3546">
        <v>
1648.07</v>
      </c>
      <c r="F16" s="3593"/>
    </row>
    <row r="17" spans="1:6" s="85" customFormat="1" ht="18" customHeight="1">
      <c r="A17" s="3601">
        <v>
10</v>
      </c>
      <c r="B17" s="2641" t="s">
        <v>
8146</v>
      </c>
      <c r="C17" s="3589" t="s">
        <v>
8177</v>
      </c>
      <c r="D17" s="3595">
        <v>
22204</v>
      </c>
      <c r="E17" s="3592">
        <v>
2538.87</v>
      </c>
      <c r="F17" s="3593"/>
    </row>
    <row r="18" spans="1:6" s="85" customFormat="1" ht="18" customHeight="1">
      <c r="A18" s="3611">
        <v>
11</v>
      </c>
      <c r="B18" s="2644" t="s">
        <v>
790</v>
      </c>
      <c r="C18" s="3547" t="s">
        <v>
8178</v>
      </c>
      <c r="D18" s="3596">
        <v>
22407</v>
      </c>
      <c r="E18" s="3546">
        <v>
1689.26</v>
      </c>
      <c r="F18" s="3593"/>
    </row>
    <row r="19" spans="1:6" s="85" customFormat="1" ht="18" customHeight="1">
      <c r="A19" s="3601">
        <v>
12</v>
      </c>
      <c r="B19" s="2644" t="s">
        <v>
8147</v>
      </c>
      <c r="C19" s="3547" t="s">
        <v>
8179</v>
      </c>
      <c r="D19" s="3596">
        <v>
23005</v>
      </c>
      <c r="E19" s="3546">
        <v>
2344.62</v>
      </c>
      <c r="F19" s="3593"/>
    </row>
    <row r="20" spans="1:6" s="85" customFormat="1" ht="18" customHeight="1">
      <c r="A20" s="3611">
        <v>
13</v>
      </c>
      <c r="B20" s="2644" t="s">
        <v>
2641</v>
      </c>
      <c r="C20" s="3547" t="s">
        <v>
8180</v>
      </c>
      <c r="D20" s="3596">
        <v>
23655</v>
      </c>
      <c r="E20" s="3546">
        <v>
2124.41</v>
      </c>
      <c r="F20" s="3593"/>
    </row>
    <row r="21" spans="1:6" s="85" customFormat="1" ht="18" customHeight="1">
      <c r="A21" s="3601">
        <v>
14</v>
      </c>
      <c r="B21" s="2644" t="s">
        <v>
8148</v>
      </c>
      <c r="C21" s="3547" t="s">
        <v>
8181</v>
      </c>
      <c r="D21" s="3596">
        <v>
24198</v>
      </c>
      <c r="E21" s="3546">
        <v>
1991.15</v>
      </c>
      <c r="F21" s="3593"/>
    </row>
    <row r="22" spans="1:6" s="85" customFormat="1" ht="18" customHeight="1">
      <c r="A22" s="3611">
        <v>
15</v>
      </c>
      <c r="B22" s="3553" t="s">
        <v>
8149</v>
      </c>
      <c r="C22" s="3554" t="s">
        <v>
8182</v>
      </c>
      <c r="D22" s="3597">
        <v>
24198</v>
      </c>
      <c r="E22" s="3555">
        <v>
3065.17</v>
      </c>
      <c r="F22" s="3593"/>
    </row>
    <row r="23" spans="1:6" s="85" customFormat="1" ht="18" customHeight="1">
      <c r="A23" s="3601">
        <v>
16</v>
      </c>
      <c r="B23" s="2644" t="s">
        <v>
2547</v>
      </c>
      <c r="C23" s="3547" t="s">
        <v>
5365</v>
      </c>
      <c r="D23" s="3596">
        <v>
24198</v>
      </c>
      <c r="E23" s="3546">
        <v>
7477.43</v>
      </c>
      <c r="F23" s="3593"/>
    </row>
    <row r="24" spans="1:6" s="85" customFormat="1" ht="18" customHeight="1">
      <c r="A24" s="3611">
        <v>
17</v>
      </c>
      <c r="B24" s="3553" t="s">
        <v>
8150</v>
      </c>
      <c r="C24" s="3554" t="s">
        <v>
8183</v>
      </c>
      <c r="D24" s="3597">
        <v>
24527</v>
      </c>
      <c r="E24" s="3555">
        <v>
3495.11</v>
      </c>
      <c r="F24" s="3593"/>
    </row>
    <row r="25" spans="1:6" s="85" customFormat="1" ht="18" customHeight="1">
      <c r="A25" s="3601">
        <v>
18</v>
      </c>
      <c r="B25" s="2644" t="s">
        <v>
2525</v>
      </c>
      <c r="C25" s="3547" t="s">
        <v>
5346</v>
      </c>
      <c r="D25" s="3596">
        <v>
24527</v>
      </c>
      <c r="E25" s="3546">
        <v>
16295.78</v>
      </c>
      <c r="F25" s="3593"/>
    </row>
    <row r="26" spans="1:6" s="85" customFormat="1" ht="18" customHeight="1">
      <c r="A26" s="3611">
        <v>
19</v>
      </c>
      <c r="B26" s="2641" t="s">
        <v>
2853</v>
      </c>
      <c r="C26" s="3589" t="s">
        <v>
8184</v>
      </c>
      <c r="D26" s="3595">
        <v>
24929</v>
      </c>
      <c r="E26" s="3592">
        <v>
20982.03</v>
      </c>
      <c r="F26" s="3593"/>
    </row>
    <row r="27" spans="1:6" s="85" customFormat="1" ht="18" customHeight="1">
      <c r="A27" s="3601">
        <v>
20</v>
      </c>
      <c r="B27" s="2644" t="s">
        <v>
8151</v>
      </c>
      <c r="C27" s="3547" t="s">
        <v>
8185</v>
      </c>
      <c r="D27" s="3596">
        <v>
24929</v>
      </c>
      <c r="E27" s="3546">
        <v>
1327.7</v>
      </c>
      <c r="F27" s="3593"/>
    </row>
    <row r="28" spans="1:6" s="85" customFormat="1" ht="18" customHeight="1">
      <c r="A28" s="3611">
        <v>
21</v>
      </c>
      <c r="B28" s="2644" t="s">
        <v>
8152</v>
      </c>
      <c r="C28" s="3547" t="s">
        <v>
8186</v>
      </c>
      <c r="D28" s="3596">
        <v>
25123</v>
      </c>
      <c r="E28" s="3546">
        <v>
3086.76</v>
      </c>
      <c r="F28" s="3593"/>
    </row>
    <row r="29" spans="1:6" s="85" customFormat="1" ht="18" customHeight="1">
      <c r="A29" s="3601">
        <v>
22</v>
      </c>
      <c r="B29" s="2644" t="s">
        <v>
2154</v>
      </c>
      <c r="C29" s="3547" t="s">
        <v>
8187</v>
      </c>
      <c r="D29" s="3596">
        <v>
25123</v>
      </c>
      <c r="E29" s="3546">
        <v>
2943.9</v>
      </c>
      <c r="F29" s="3593"/>
    </row>
    <row r="30" spans="1:6" s="85" customFormat="1" ht="18" customHeight="1">
      <c r="A30" s="3611">
        <v>
23</v>
      </c>
      <c r="B30" s="2644" t="s">
        <v>
2852</v>
      </c>
      <c r="C30" s="3547" t="s">
        <v>
8188</v>
      </c>
      <c r="D30" s="3596">
        <v>
25178</v>
      </c>
      <c r="E30" s="3546">
        <v>
14532.47</v>
      </c>
      <c r="F30" s="3593"/>
    </row>
    <row r="31" spans="1:6" s="85" customFormat="1" ht="18" customHeight="1">
      <c r="A31" s="3601">
        <v>
24</v>
      </c>
      <c r="B31" s="3553" t="s">
        <v>
2854</v>
      </c>
      <c r="C31" s="3554" t="s">
        <v>
8189</v>
      </c>
      <c r="D31" s="3597">
        <v>
25401</v>
      </c>
      <c r="E31" s="3555">
        <v>
11530.43</v>
      </c>
      <c r="F31" s="3593"/>
    </row>
    <row r="32" spans="1:6" s="85" customFormat="1" ht="18" customHeight="1">
      <c r="A32" s="3611">
        <v>
25</v>
      </c>
      <c r="B32" s="2644" t="s">
        <v>
798</v>
      </c>
      <c r="C32" s="3547" t="s">
        <v>
8190</v>
      </c>
      <c r="D32" s="3596">
        <v>
25659</v>
      </c>
      <c r="E32" s="3546">
        <v>
4912.7</v>
      </c>
      <c r="F32" s="3593"/>
    </row>
    <row r="33" spans="1:6" s="85" customFormat="1" ht="18" customHeight="1">
      <c r="A33" s="3601">
        <v>
26</v>
      </c>
      <c r="B33" s="3553" t="s">
        <v>
2177</v>
      </c>
      <c r="C33" s="3554" t="s">
        <v>
5378</v>
      </c>
      <c r="D33" s="3597">
        <v>
26024</v>
      </c>
      <c r="E33" s="3555">
        <v>
1546.18</v>
      </c>
      <c r="F33" s="3593"/>
    </row>
    <row r="34" spans="1:6" s="85" customFormat="1" ht="18" customHeight="1">
      <c r="A34" s="3611">
        <v>
27</v>
      </c>
      <c r="B34" s="2644" t="s">
        <v>
8153</v>
      </c>
      <c r="C34" s="3547" t="s">
        <v>
8191</v>
      </c>
      <c r="D34" s="3596">
        <v>
26024</v>
      </c>
      <c r="E34" s="3546">
        <v>
2084.94</v>
      </c>
      <c r="F34" s="3593"/>
    </row>
    <row r="35" spans="1:6" s="85" customFormat="1" ht="18" customHeight="1">
      <c r="A35" s="3601">
        <v>
28</v>
      </c>
      <c r="B35" s="2641" t="s">
        <v>
8154</v>
      </c>
      <c r="C35" s="3589" t="s">
        <v>
8192</v>
      </c>
      <c r="D35" s="3595">
        <v>
26390</v>
      </c>
      <c r="E35" s="3592">
        <v>
1285.51</v>
      </c>
      <c r="F35" s="3593"/>
    </row>
    <row r="36" spans="1:6" s="85" customFormat="1" ht="18" customHeight="1">
      <c r="A36" s="3611">
        <v>
29</v>
      </c>
      <c r="B36" s="2644" t="s">
        <v>
8155</v>
      </c>
      <c r="C36" s="3547" t="s">
        <v>
8193</v>
      </c>
      <c r="D36" s="3596">
        <v>
26641</v>
      </c>
      <c r="E36" s="3546">
        <v>
1524</v>
      </c>
      <c r="F36" s="3593"/>
    </row>
    <row r="37" spans="1:6" s="85" customFormat="1" ht="18" customHeight="1">
      <c r="A37" s="3601">
        <v>
30</v>
      </c>
      <c r="B37" s="2644" t="s">
        <v>
2635</v>
      </c>
      <c r="C37" s="3547" t="s">
        <v>
8194</v>
      </c>
      <c r="D37" s="3596">
        <v>
26756</v>
      </c>
      <c r="E37" s="3546">
        <v>
1000.02</v>
      </c>
      <c r="F37" s="3593"/>
    </row>
    <row r="38" spans="1:6" s="85" customFormat="1" ht="18" customHeight="1">
      <c r="A38" s="3611">
        <v>
31</v>
      </c>
      <c r="B38" s="2644" t="s">
        <v>
2534</v>
      </c>
      <c r="C38" s="3547" t="s">
        <v>
8195</v>
      </c>
      <c r="D38" s="3596">
        <v>
26845</v>
      </c>
      <c r="E38" s="3546">
        <v>
2465.41</v>
      </c>
      <c r="F38" s="3593"/>
    </row>
    <row r="39" spans="1:6" s="85" customFormat="1" ht="18" customHeight="1">
      <c r="A39" s="3601">
        <v>
32</v>
      </c>
      <c r="B39" s="2644" t="s">
        <v>
8156</v>
      </c>
      <c r="C39" s="3547" t="s">
        <v>
8196</v>
      </c>
      <c r="D39" s="3596">
        <v>
26845</v>
      </c>
      <c r="E39" s="3546">
        <v>
2162.71</v>
      </c>
      <c r="F39" s="3593"/>
    </row>
    <row r="40" spans="1:6" s="85" customFormat="1" ht="18" customHeight="1">
      <c r="A40" s="3611">
        <v>
33</v>
      </c>
      <c r="B40" s="3553" t="s">
        <v>
8157</v>
      </c>
      <c r="C40" s="3554" t="s">
        <v>
8197</v>
      </c>
      <c r="D40" s="3597">
        <v>
26845</v>
      </c>
      <c r="E40" s="3555">
        <v>
3943.02</v>
      </c>
      <c r="F40" s="3593"/>
    </row>
    <row r="41" spans="1:6" s="85" customFormat="1" ht="18" customHeight="1">
      <c r="A41" s="3601">
        <v>
34</v>
      </c>
      <c r="B41" s="2644" t="s">
        <v>
8158</v>
      </c>
      <c r="C41" s="3547" t="s">
        <v>
8198</v>
      </c>
      <c r="D41" s="3596">
        <v>
26845</v>
      </c>
      <c r="E41" s="3546">
        <v>
1193.6199999999999</v>
      </c>
      <c r="F41" s="3593"/>
    </row>
    <row r="42" spans="1:6" s="85" customFormat="1" ht="18" customHeight="1">
      <c r="A42" s="3611">
        <v>
35</v>
      </c>
      <c r="B42" s="3553" t="s">
        <v>
796</v>
      </c>
      <c r="C42" s="3554" t="s">
        <v>
8199</v>
      </c>
      <c r="D42" s="3597">
        <v>
26845</v>
      </c>
      <c r="E42" s="3555">
        <v>
2006.76</v>
      </c>
      <c r="F42" s="3593"/>
    </row>
    <row r="43" spans="1:6" s="85" customFormat="1" ht="18" customHeight="1">
      <c r="A43" s="3601">
        <v>
36</v>
      </c>
      <c r="B43" s="2644" t="s">
        <v>
2140</v>
      </c>
      <c r="C43" s="3547" t="s">
        <v>
8200</v>
      </c>
      <c r="D43" s="3596">
        <v>
26845</v>
      </c>
      <c r="E43" s="3546">
        <v>
793.56</v>
      </c>
      <c r="F43" s="3593"/>
    </row>
    <row r="44" spans="1:6" s="85" customFormat="1" ht="18" customHeight="1">
      <c r="A44" s="3611">
        <v>
37</v>
      </c>
      <c r="B44" s="2641" t="s">
        <v>
8159</v>
      </c>
      <c r="C44" s="3589" t="s">
        <v>
5349</v>
      </c>
      <c r="D44" s="3595">
        <v>
27104</v>
      </c>
      <c r="E44" s="3592">
        <v>
1570.55</v>
      </c>
      <c r="F44" s="3593"/>
    </row>
    <row r="45" spans="1:6" s="85" customFormat="1" ht="18" customHeight="1">
      <c r="A45" s="3601">
        <v>
38</v>
      </c>
      <c r="B45" s="2644" t="s">
        <v>
2150</v>
      </c>
      <c r="C45" s="3547" t="s">
        <v>
8201</v>
      </c>
      <c r="D45" s="3596">
        <v>
27485</v>
      </c>
      <c r="E45" s="3546">
        <v>
2640.92</v>
      </c>
      <c r="F45" s="3593"/>
    </row>
    <row r="46" spans="1:6" s="85" customFormat="1" ht="18" customHeight="1">
      <c r="A46" s="3611">
        <v>
39</v>
      </c>
      <c r="B46" s="2644" t="s">
        <v>
3745</v>
      </c>
      <c r="C46" s="3547" t="s">
        <v>
7792</v>
      </c>
      <c r="D46" s="3596">
        <v>
27485</v>
      </c>
      <c r="E46" s="3546">
        <v>
8747.8700000000008</v>
      </c>
      <c r="F46" s="3593"/>
    </row>
    <row r="47" spans="1:6" s="85" customFormat="1" ht="18" customHeight="1">
      <c r="A47" s="3601">
        <v>
40</v>
      </c>
      <c r="B47" s="2644" t="s">
        <v>
8160</v>
      </c>
      <c r="C47" s="3547" t="s">
        <v>
8202</v>
      </c>
      <c r="D47" s="3596">
        <v>
28222</v>
      </c>
      <c r="E47" s="3546">
        <v>
1155.18</v>
      </c>
      <c r="F47" s="3593"/>
    </row>
    <row r="48" spans="1:6" s="85" customFormat="1" ht="18" customHeight="1">
      <c r="A48" s="3611">
        <v>
41</v>
      </c>
      <c r="B48" s="2644" t="s">
        <v>
8161</v>
      </c>
      <c r="C48" s="3547" t="s">
        <v>
8203</v>
      </c>
      <c r="D48" s="3596">
        <v>
28222</v>
      </c>
      <c r="E48" s="3546">
        <v>
34553.64</v>
      </c>
      <c r="F48" s="3593"/>
    </row>
    <row r="49" spans="1:6" s="85" customFormat="1" ht="18" customHeight="1">
      <c r="A49" s="3601">
        <v>
42</v>
      </c>
      <c r="B49" s="3553" t="s">
        <v>
8162</v>
      </c>
      <c r="C49" s="3554" t="s">
        <v>
8204</v>
      </c>
      <c r="D49" s="3597">
        <v>
28307</v>
      </c>
      <c r="E49" s="3555">
        <v>
3435.25</v>
      </c>
      <c r="F49" s="3593"/>
    </row>
    <row r="50" spans="1:6" s="85" customFormat="1" ht="18" customHeight="1">
      <c r="A50" s="3611">
        <v>
43</v>
      </c>
      <c r="B50" s="2644" t="s">
        <v>
8163</v>
      </c>
      <c r="C50" s="3547" t="s">
        <v>
8205</v>
      </c>
      <c r="D50" s="3596">
        <v>
28573</v>
      </c>
      <c r="E50" s="3546">
        <v>
24364.16</v>
      </c>
      <c r="F50" s="3593"/>
    </row>
    <row r="51" spans="1:6" s="85" customFormat="1" ht="18" customHeight="1">
      <c r="A51" s="3601">
        <v>
44</v>
      </c>
      <c r="B51" s="3553" t="s">
        <v>
2164</v>
      </c>
      <c r="C51" s="3554" t="s">
        <v>
8206</v>
      </c>
      <c r="D51" s="3597">
        <v>
28661</v>
      </c>
      <c r="E51" s="3555">
        <v>
1186.43</v>
      </c>
      <c r="F51" s="3593"/>
    </row>
    <row r="52" spans="1:6" s="85" customFormat="1" ht="18" customHeight="1">
      <c r="A52" s="3611">
        <v>
45</v>
      </c>
      <c r="B52" s="2644" t="s">
        <v>
8171</v>
      </c>
      <c r="C52" s="3547" t="s">
        <v>
5336</v>
      </c>
      <c r="D52" s="3596">
        <v>
28661</v>
      </c>
      <c r="E52" s="3546">
        <v>
56632.44</v>
      </c>
      <c r="F52" s="3593"/>
    </row>
    <row r="53" spans="1:6" s="85" customFormat="1" ht="18" customHeight="1">
      <c r="A53" s="3601">
        <v>
46</v>
      </c>
      <c r="B53" s="2641" t="s">
        <v>
2157</v>
      </c>
      <c r="C53" s="3589" t="s">
        <v>
8207</v>
      </c>
      <c r="D53" s="3595">
        <v>
28946</v>
      </c>
      <c r="E53" s="3592">
        <v>
997.37</v>
      </c>
      <c r="F53" s="3593"/>
    </row>
    <row r="54" spans="1:6" s="85" customFormat="1" ht="18" customHeight="1">
      <c r="A54" s="3611">
        <v>
47</v>
      </c>
      <c r="B54" s="2644" t="s">
        <v>
8164</v>
      </c>
      <c r="C54" s="3547" t="s">
        <v>
8208</v>
      </c>
      <c r="D54" s="3596">
        <v>
29052</v>
      </c>
      <c r="E54" s="3546">
        <v>
811.25</v>
      </c>
      <c r="F54" s="3593"/>
    </row>
    <row r="55" spans="1:6" s="85" customFormat="1" ht="18" customHeight="1">
      <c r="A55" s="3601">
        <v>
48</v>
      </c>
      <c r="B55" s="2644" t="s">
        <v>
8165</v>
      </c>
      <c r="C55" s="3547" t="s">
        <v>
8209</v>
      </c>
      <c r="D55" s="3596">
        <v>
29312</v>
      </c>
      <c r="E55" s="3546">
        <v>
1815.5</v>
      </c>
      <c r="F55" s="3593"/>
    </row>
    <row r="56" spans="1:6" s="85" customFormat="1" ht="18" customHeight="1">
      <c r="A56" s="3611">
        <v>
49</v>
      </c>
      <c r="B56" s="2644" t="s">
        <v>
8166</v>
      </c>
      <c r="C56" s="3547" t="s">
        <v>
8210</v>
      </c>
      <c r="D56" s="3596">
        <v>
29417</v>
      </c>
      <c r="E56" s="3546">
        <v>
940.27</v>
      </c>
      <c r="F56" s="3593"/>
    </row>
    <row r="57" spans="1:6" s="85" customFormat="1" ht="18" customHeight="1">
      <c r="A57" s="3601">
        <v>
50</v>
      </c>
      <c r="B57" s="2644" t="s">
        <v>
396</v>
      </c>
      <c r="C57" s="3547" t="s">
        <v>
8211</v>
      </c>
      <c r="D57" s="3596">
        <v>
29767</v>
      </c>
      <c r="E57" s="3546">
        <v>
1600</v>
      </c>
      <c r="F57" s="3593"/>
    </row>
    <row r="58" spans="1:6" s="85" customFormat="1" ht="18" customHeight="1">
      <c r="A58" s="3611">
        <v>
51</v>
      </c>
      <c r="B58" s="3553" t="s">
        <v>
8167</v>
      </c>
      <c r="C58" s="3554" t="s">
        <v>
8212</v>
      </c>
      <c r="D58" s="3597">
        <v>
29860</v>
      </c>
      <c r="E58" s="3555">
        <v>
922</v>
      </c>
      <c r="F58" s="3593"/>
    </row>
    <row r="59" spans="1:6" s="85" customFormat="1" ht="18" customHeight="1">
      <c r="A59" s="3601">
        <v>
52</v>
      </c>
      <c r="B59" s="2644" t="s">
        <v>
8168</v>
      </c>
      <c r="C59" s="3547" t="s">
        <v>
8213</v>
      </c>
      <c r="D59" s="3596">
        <v>
29860</v>
      </c>
      <c r="E59" s="3546">
        <v>
8500</v>
      </c>
      <c r="F59" s="3593"/>
    </row>
    <row r="60" spans="1:6" s="85" customFormat="1" ht="18" customHeight="1">
      <c r="A60" s="3611">
        <v>
53</v>
      </c>
      <c r="B60" s="3553" t="s">
        <v>
835</v>
      </c>
      <c r="C60" s="3554" t="s">
        <v>
8214</v>
      </c>
      <c r="D60" s="3597">
        <v>
30042</v>
      </c>
      <c r="E60" s="3555">
        <v>
3128.75</v>
      </c>
      <c r="F60" s="3593"/>
    </row>
    <row r="61" spans="1:6" s="85" customFormat="1" ht="18" customHeight="1">
      <c r="A61" s="3601">
        <v>
54</v>
      </c>
      <c r="B61" s="2644" t="s">
        <v>
8169</v>
      </c>
      <c r="C61" s="3547" t="s">
        <v>
8215</v>
      </c>
      <c r="D61" s="3596">
        <v>
30042</v>
      </c>
      <c r="E61" s="3546">
        <v>
1007.39</v>
      </c>
      <c r="F61" s="3593"/>
    </row>
    <row r="62" spans="1:6" s="85" customFormat="1" ht="18" customHeight="1">
      <c r="A62" s="3611">
        <v>
55</v>
      </c>
      <c r="B62" s="2641" t="s">
        <v>
8170</v>
      </c>
      <c r="C62" s="3589" t="s">
        <v>
8216</v>
      </c>
      <c r="D62" s="3595">
        <v>
30042</v>
      </c>
      <c r="E62" s="3592">
        <v>
1188.02</v>
      </c>
      <c r="F62" s="3593"/>
    </row>
    <row r="63" spans="1:6" s="85" customFormat="1" ht="18" customHeight="1">
      <c r="A63" s="3601">
        <v>
56</v>
      </c>
      <c r="B63" s="2644" t="s">
        <v>
8218</v>
      </c>
      <c r="C63" s="3547" t="s">
        <v>
8255</v>
      </c>
      <c r="D63" s="3596">
        <v>
30229</v>
      </c>
      <c r="E63" s="3546">
        <v>
2005</v>
      </c>
      <c r="F63" s="3593"/>
    </row>
    <row r="64" spans="1:6" s="85" customFormat="1" ht="18" customHeight="1">
      <c r="A64" s="3611">
        <v>
57</v>
      </c>
      <c r="B64" s="2644" t="s">
        <v>
8219</v>
      </c>
      <c r="C64" s="3547" t="s">
        <v>
8256</v>
      </c>
      <c r="D64" s="3596">
        <v>
30407</v>
      </c>
      <c r="E64" s="3546">
        <v>
1417.78</v>
      </c>
      <c r="F64" s="3593"/>
    </row>
    <row r="65" spans="1:6" s="85" customFormat="1" ht="18" customHeight="1">
      <c r="A65" s="3601">
        <v>
58</v>
      </c>
      <c r="B65" s="2644" t="s">
        <v>
8220</v>
      </c>
      <c r="C65" s="3547" t="s">
        <v>
8257</v>
      </c>
      <c r="D65" s="3596">
        <v>
30407</v>
      </c>
      <c r="E65" s="3546">
        <v>
3554.63</v>
      </c>
      <c r="F65" s="3593"/>
    </row>
    <row r="66" spans="1:6" s="85" customFormat="1" ht="18" customHeight="1">
      <c r="A66" s="3611">
        <v>
59</v>
      </c>
      <c r="B66" s="2644" t="s">
        <v>
8221</v>
      </c>
      <c r="C66" s="3547" t="s">
        <v>
8258</v>
      </c>
      <c r="D66" s="3596">
        <v>
30604</v>
      </c>
      <c r="E66" s="3546">
        <v>
1859.95</v>
      </c>
      <c r="F66" s="3593"/>
    </row>
    <row r="67" spans="1:6" s="85" customFormat="1" ht="18" customHeight="1">
      <c r="A67" s="3601">
        <v>
60</v>
      </c>
      <c r="B67" s="3553" t="s">
        <v>
797</v>
      </c>
      <c r="C67" s="3554" t="s">
        <v>
5319</v>
      </c>
      <c r="D67" s="3597">
        <v>
30772</v>
      </c>
      <c r="E67" s="3555">
        <v>
1629.52</v>
      </c>
      <c r="F67" s="3593"/>
    </row>
    <row r="68" spans="1:6" s="85" customFormat="1" ht="18" customHeight="1">
      <c r="A68" s="3611">
        <v>
61</v>
      </c>
      <c r="B68" s="2644" t="s">
        <v>
8222</v>
      </c>
      <c r="C68" s="3547" t="s">
        <v>
8259</v>
      </c>
      <c r="D68" s="3596">
        <v>
30772</v>
      </c>
      <c r="E68" s="3546">
        <v>
1675</v>
      </c>
      <c r="F68" s="3593"/>
    </row>
    <row r="69" spans="1:6" s="85" customFormat="1" ht="18" customHeight="1">
      <c r="A69" s="3601">
        <v>
62</v>
      </c>
      <c r="B69" s="3553" t="s">
        <v>
8223</v>
      </c>
      <c r="C69" s="3554" t="s">
        <v>
8260</v>
      </c>
      <c r="D69" s="3597">
        <v>
30964</v>
      </c>
      <c r="E69" s="3555">
        <v>
4081.14</v>
      </c>
      <c r="F69" s="3593"/>
    </row>
    <row r="70" spans="1:6" s="85" customFormat="1" ht="18" customHeight="1">
      <c r="A70" s="3611">
        <v>
63</v>
      </c>
      <c r="B70" s="2644" t="s">
        <v>
8224</v>
      </c>
      <c r="C70" s="3547" t="s">
        <v>
8261</v>
      </c>
      <c r="D70" s="3596">
        <v>
30964</v>
      </c>
      <c r="E70" s="3546">
        <v>
2530.3000000000002</v>
      </c>
      <c r="F70" s="3593"/>
    </row>
    <row r="71" spans="1:6" s="85" customFormat="1" ht="18" customHeight="1">
      <c r="A71" s="3601">
        <v>
64</v>
      </c>
      <c r="B71" s="2641" t="s">
        <v>
829</v>
      </c>
      <c r="C71" s="3589" t="s">
        <v>
8262</v>
      </c>
      <c r="D71" s="3595">
        <v>
31136</v>
      </c>
      <c r="E71" s="3592">
        <v>
47484.68</v>
      </c>
      <c r="F71" s="3593"/>
    </row>
    <row r="72" spans="1:6" s="85" customFormat="1" ht="18" customHeight="1">
      <c r="A72" s="3611">
        <v>
65</v>
      </c>
      <c r="B72" s="2644" t="s">
        <v>
8225</v>
      </c>
      <c r="C72" s="3547" t="s">
        <v>
8263</v>
      </c>
      <c r="D72" s="3596">
        <v>
31136</v>
      </c>
      <c r="E72" s="3546">
        <v>
1989.19</v>
      </c>
      <c r="F72" s="3593"/>
    </row>
    <row r="73" spans="1:6" s="85" customFormat="1" ht="18" customHeight="1">
      <c r="A73" s="3601">
        <v>
66</v>
      </c>
      <c r="B73" s="2644" t="s">
        <v>
8226</v>
      </c>
      <c r="C73" s="3547" t="s">
        <v>
8264</v>
      </c>
      <c r="D73" s="3596">
        <v>
31136</v>
      </c>
      <c r="E73" s="3546">
        <v>
1025.68</v>
      </c>
      <c r="F73" s="3593"/>
    </row>
    <row r="74" spans="1:6" s="85" customFormat="1" ht="18" customHeight="1">
      <c r="A74" s="3611">
        <v>
67</v>
      </c>
      <c r="B74" s="2644" t="s">
        <v>
8227</v>
      </c>
      <c r="C74" s="3547" t="s">
        <v>
8265</v>
      </c>
      <c r="D74" s="3596">
        <v>
31136</v>
      </c>
      <c r="E74" s="3546">
        <v>
1066.1300000000001</v>
      </c>
      <c r="F74" s="3593"/>
    </row>
    <row r="75" spans="1:6" s="85" customFormat="1" ht="18" customHeight="1">
      <c r="A75" s="3601">
        <v>
68</v>
      </c>
      <c r="B75" s="2644" t="s">
        <v>
8254</v>
      </c>
      <c r="C75" s="3547" t="s">
        <v>
7910</v>
      </c>
      <c r="D75" s="3596">
        <v>
31229</v>
      </c>
      <c r="E75" s="3546">
        <v>
48503</v>
      </c>
      <c r="F75" s="3593"/>
    </row>
    <row r="76" spans="1:6" s="85" customFormat="1" ht="18" customHeight="1">
      <c r="A76" s="3611">
        <v>
69</v>
      </c>
      <c r="B76" s="3553" t="s">
        <v>
8228</v>
      </c>
      <c r="C76" s="3554" t="s">
        <v>
8266</v>
      </c>
      <c r="D76" s="3597">
        <v>
31503</v>
      </c>
      <c r="E76" s="3555">
        <v>
2308.34</v>
      </c>
      <c r="F76" s="3593"/>
    </row>
    <row r="77" spans="1:6" s="85" customFormat="1" ht="18" customHeight="1">
      <c r="A77" s="3601">
        <v>
70</v>
      </c>
      <c r="B77" s="2644" t="s">
        <v>
2526</v>
      </c>
      <c r="C77" s="3547" t="s">
        <v>
8267</v>
      </c>
      <c r="D77" s="3596">
        <v>
31503</v>
      </c>
      <c r="E77" s="3546">
        <v>
870.78</v>
      </c>
      <c r="F77" s="3593"/>
    </row>
    <row r="78" spans="1:6" s="85" customFormat="1" ht="18" customHeight="1">
      <c r="A78" s="3611">
        <v>
71</v>
      </c>
      <c r="B78" s="3553" t="s">
        <v>
8229</v>
      </c>
      <c r="C78" s="3554" t="s">
        <v>
8268</v>
      </c>
      <c r="D78" s="3597">
        <v>
31503</v>
      </c>
      <c r="E78" s="3555">
        <v>
821.06</v>
      </c>
      <c r="F78" s="3593"/>
    </row>
    <row r="79" spans="1:6" s="85" customFormat="1" ht="18" customHeight="1">
      <c r="A79" s="3601">
        <v>
72</v>
      </c>
      <c r="B79" s="2644" t="s">
        <v>
414</v>
      </c>
      <c r="C79" s="3547" t="s">
        <v>
8269</v>
      </c>
      <c r="D79" s="3596">
        <v>
31583</v>
      </c>
      <c r="E79" s="3546">
        <v>
1667.41</v>
      </c>
      <c r="F79" s="3593"/>
    </row>
    <row r="80" spans="1:6" s="85" customFormat="1" ht="18" customHeight="1">
      <c r="A80" s="3611">
        <v>
73</v>
      </c>
      <c r="B80" s="2641" t="s">
        <v>
8230</v>
      </c>
      <c r="C80" s="3589" t="s">
        <v>
8270</v>
      </c>
      <c r="D80" s="3595">
        <v>
31856</v>
      </c>
      <c r="E80" s="3592">
        <v>
1640.46</v>
      </c>
      <c r="F80" s="3593"/>
    </row>
    <row r="81" spans="1:6" s="85" customFormat="1" ht="18" customHeight="1">
      <c r="A81" s="3601">
        <v>
74</v>
      </c>
      <c r="B81" s="2644" t="s">
        <v>
392</v>
      </c>
      <c r="C81" s="3547" t="s">
        <v>
8271</v>
      </c>
      <c r="D81" s="3596">
        <v>
31856</v>
      </c>
      <c r="E81" s="3546">
        <v>
1225</v>
      </c>
      <c r="F81" s="3593"/>
    </row>
    <row r="82" spans="1:6" s="85" customFormat="1" ht="18" customHeight="1">
      <c r="A82" s="3611">
        <v>
75</v>
      </c>
      <c r="B82" s="2644" t="s">
        <v>
413</v>
      </c>
      <c r="C82" s="3547" t="s">
        <v>
8272</v>
      </c>
      <c r="D82" s="3596">
        <v>
31965</v>
      </c>
      <c r="E82" s="3546">
        <v>
1250.67</v>
      </c>
      <c r="F82" s="3593"/>
    </row>
    <row r="83" spans="1:6" s="85" customFormat="1" ht="18" customHeight="1">
      <c r="A83" s="3601">
        <v>
76</v>
      </c>
      <c r="B83" s="2644" t="s">
        <v>
8231</v>
      </c>
      <c r="C83" s="3547" t="s">
        <v>
8273</v>
      </c>
      <c r="D83" s="3596">
        <v>
31965</v>
      </c>
      <c r="E83" s="3546">
        <v>
21300.400000000001</v>
      </c>
      <c r="F83" s="3593"/>
    </row>
    <row r="84" spans="1:6" s="85" customFormat="1" ht="18" customHeight="1">
      <c r="A84" s="3611">
        <v>
77</v>
      </c>
      <c r="B84" s="2644" t="s">
        <v>
8232</v>
      </c>
      <c r="C84" s="3547" t="s">
        <v>
8274</v>
      </c>
      <c r="D84" s="3596">
        <v>
32234</v>
      </c>
      <c r="E84" s="3546">
        <v>
1795.98</v>
      </c>
      <c r="F84" s="3593"/>
    </row>
    <row r="85" spans="1:6" s="85" customFormat="1" ht="18" customHeight="1">
      <c r="A85" s="3601">
        <v>
78</v>
      </c>
      <c r="B85" s="3553" t="s">
        <v>
8233</v>
      </c>
      <c r="C85" s="3554" t="s">
        <v>
8275</v>
      </c>
      <c r="D85" s="3597">
        <v>
32417</v>
      </c>
      <c r="E85" s="3555">
        <v>
1730.06</v>
      </c>
      <c r="F85" s="3593"/>
    </row>
    <row r="86" spans="1:6" s="85" customFormat="1" ht="18" customHeight="1">
      <c r="A86" s="3611">
        <v>
79</v>
      </c>
      <c r="B86" s="2644" t="s">
        <v>
8234</v>
      </c>
      <c r="C86" s="3547" t="s">
        <v>
8276</v>
      </c>
      <c r="D86" s="3596" t="s">
        <v>
10066</v>
      </c>
      <c r="E86" s="3546">
        <v>
2500.11</v>
      </c>
      <c r="F86" s="3593"/>
    </row>
    <row r="87" spans="1:6" s="85" customFormat="1" ht="18" customHeight="1">
      <c r="A87" s="3601">
        <v>
80</v>
      </c>
      <c r="B87" s="3553" t="s">
        <v>
8235</v>
      </c>
      <c r="C87" s="3554" t="s">
        <v>
8277</v>
      </c>
      <c r="D87" s="3597" t="s">
        <v>
10067</v>
      </c>
      <c r="E87" s="3555">
        <v>
1545.7</v>
      </c>
      <c r="F87" s="3593"/>
    </row>
    <row r="88" spans="1:6" s="85" customFormat="1" ht="18" customHeight="1">
      <c r="A88" s="3611">
        <v>
81</v>
      </c>
      <c r="B88" s="2644" t="s">
        <v>
8236</v>
      </c>
      <c r="C88" s="3547" t="s">
        <v>
8278</v>
      </c>
      <c r="D88" s="3596" t="s">
        <v>
10068</v>
      </c>
      <c r="E88" s="3546">
        <v>
1050</v>
      </c>
      <c r="F88" s="3593"/>
    </row>
    <row r="89" spans="1:6" s="85" customFormat="1" ht="18" customHeight="1">
      <c r="A89" s="3601">
        <v>
82</v>
      </c>
      <c r="B89" s="2641" t="s">
        <v>
8237</v>
      </c>
      <c r="C89" s="3589" t="s">
        <v>
8279</v>
      </c>
      <c r="D89" s="3595" t="s">
        <v>
10068</v>
      </c>
      <c r="E89" s="3592">
        <v>
1680</v>
      </c>
      <c r="F89" s="3593"/>
    </row>
    <row r="90" spans="1:6" s="85" customFormat="1" ht="18" customHeight="1">
      <c r="A90" s="3611">
        <v>
83</v>
      </c>
      <c r="B90" s="2644" t="s">
        <v>
823</v>
      </c>
      <c r="C90" s="3547" t="s">
        <v>
8868</v>
      </c>
      <c r="D90" s="3596" t="s">
        <v>
10069</v>
      </c>
      <c r="E90" s="3546">
        <v>
8657.99</v>
      </c>
      <c r="F90" s="3593"/>
    </row>
    <row r="91" spans="1:6" s="85" customFormat="1" ht="18" customHeight="1">
      <c r="A91" s="3601">
        <v>
84</v>
      </c>
      <c r="B91" s="2644" t="s">
        <v>
8238</v>
      </c>
      <c r="C91" s="3547" t="s">
        <v>
8280</v>
      </c>
      <c r="D91" s="3596">
        <v>
33001</v>
      </c>
      <c r="E91" s="3546">
        <v>
1800.01</v>
      </c>
      <c r="F91" s="3593"/>
    </row>
    <row r="92" spans="1:6" s="85" customFormat="1" ht="18" customHeight="1">
      <c r="A92" s="3611">
        <v>
85</v>
      </c>
      <c r="B92" s="2644" t="s">
        <v>
8239</v>
      </c>
      <c r="C92" s="3547" t="s">
        <v>
8281</v>
      </c>
      <c r="D92" s="3596">
        <v>
33001</v>
      </c>
      <c r="E92" s="3546">
        <v>
600.02</v>
      </c>
      <c r="F92" s="3593"/>
    </row>
    <row r="93" spans="1:6" s="85" customFormat="1" ht="53.25" customHeight="1">
      <c r="A93" s="3601">
        <v>
86</v>
      </c>
      <c r="B93" s="2644" t="s">
        <v>
8240</v>
      </c>
      <c r="C93" s="3594" t="s">
        <v>
8282</v>
      </c>
      <c r="D93" s="3596">
        <v>
33021</v>
      </c>
      <c r="E93" s="3546">
        <v>
31520.57</v>
      </c>
      <c r="F93" s="3593"/>
    </row>
    <row r="94" spans="1:6" s="85" customFormat="1" ht="30" customHeight="1">
      <c r="A94" s="3611">
        <v>
87</v>
      </c>
      <c r="B94" s="3553" t="s">
        <v>
841</v>
      </c>
      <c r="C94" s="4375" t="s">
        <v>
10143</v>
      </c>
      <c r="D94" s="3597">
        <v>
33329</v>
      </c>
      <c r="E94" s="3555">
        <v>
51670.09</v>
      </c>
      <c r="F94" s="3593"/>
    </row>
    <row r="95" spans="1:6" s="85" customFormat="1" ht="18" customHeight="1">
      <c r="A95" s="3601">
        <v>
88</v>
      </c>
      <c r="B95" s="2644" t="s">
        <v>
8241</v>
      </c>
      <c r="C95" s="3547" t="s">
        <v>
5375</v>
      </c>
      <c r="D95" s="3596">
        <v>
33329</v>
      </c>
      <c r="E95" s="3546">
        <v>
2750.12</v>
      </c>
      <c r="F95" s="3593"/>
    </row>
    <row r="96" spans="1:6" s="85" customFormat="1" ht="18" customHeight="1">
      <c r="A96" s="3611">
        <v>
89</v>
      </c>
      <c r="B96" s="3553" t="s">
        <v>
8242</v>
      </c>
      <c r="C96" s="3554" t="s">
        <v>
8283</v>
      </c>
      <c r="D96" s="3597">
        <v>
33695</v>
      </c>
      <c r="E96" s="3555">
        <v>
1112.8</v>
      </c>
      <c r="F96" s="3593"/>
    </row>
    <row r="97" spans="1:6" s="85" customFormat="1" ht="18" customHeight="1">
      <c r="A97" s="3601">
        <v>
90</v>
      </c>
      <c r="B97" s="2644" t="s">
        <v>
8243</v>
      </c>
      <c r="C97" s="3547" t="s">
        <v>
8284</v>
      </c>
      <c r="D97" s="3596">
        <v>
34060</v>
      </c>
      <c r="E97" s="3546">
        <v>
917.04</v>
      </c>
      <c r="F97" s="3593"/>
    </row>
    <row r="98" spans="1:6" s="85" customFormat="1" ht="18" customHeight="1">
      <c r="A98" s="3611">
        <v>
91</v>
      </c>
      <c r="B98" s="2641" t="s">
        <v>
8244</v>
      </c>
      <c r="C98" s="3589" t="s">
        <v>
8285</v>
      </c>
      <c r="D98" s="3595">
        <v>
34060</v>
      </c>
      <c r="E98" s="3592">
        <v>
1183.2</v>
      </c>
      <c r="F98" s="3593"/>
    </row>
    <row r="99" spans="1:6" s="85" customFormat="1" ht="18" customHeight="1">
      <c r="A99" s="3601">
        <v>
92</v>
      </c>
      <c r="B99" s="2644" t="s">
        <v>
8245</v>
      </c>
      <c r="C99" s="3547" t="s">
        <v>
8286</v>
      </c>
      <c r="D99" s="3596">
        <v>
34622</v>
      </c>
      <c r="E99" s="3546">
        <v>
3971.64</v>
      </c>
      <c r="F99" s="3593"/>
    </row>
    <row r="100" spans="1:6" s="85" customFormat="1" ht="18" customHeight="1">
      <c r="A100" s="3611">
        <v>
93</v>
      </c>
      <c r="B100" s="2644" t="s">
        <v>
8246</v>
      </c>
      <c r="C100" s="3547" t="s">
        <v>
8287</v>
      </c>
      <c r="D100" s="3596">
        <v>
34656</v>
      </c>
      <c r="E100" s="3546">
        <v>
613.37</v>
      </c>
      <c r="F100" s="3593"/>
    </row>
    <row r="101" spans="1:6" s="85" customFormat="1" ht="18" customHeight="1">
      <c r="A101" s="3601">
        <v>
94</v>
      </c>
      <c r="B101" s="2644" t="s">
        <v>
8247</v>
      </c>
      <c r="C101" s="3547" t="s">
        <v>
8288</v>
      </c>
      <c r="D101" s="3596">
        <v>
34769</v>
      </c>
      <c r="E101" s="3546">
        <v>
1003.09</v>
      </c>
      <c r="F101" s="3593"/>
    </row>
    <row r="102" spans="1:6" s="85" customFormat="1" ht="18" customHeight="1">
      <c r="A102" s="3611">
        <v>
95</v>
      </c>
      <c r="B102" s="2644" t="s">
        <v>
8248</v>
      </c>
      <c r="C102" s="3547" t="s">
        <v>
8289</v>
      </c>
      <c r="D102" s="3596">
        <v>
35004</v>
      </c>
      <c r="E102" s="3546">
        <v>
1027.8599999999999</v>
      </c>
      <c r="F102" s="3593"/>
    </row>
    <row r="103" spans="1:6" s="85" customFormat="1" ht="18" customHeight="1">
      <c r="A103" s="3601">
        <v>
96</v>
      </c>
      <c r="B103" s="3553" t="s">
        <v>
8249</v>
      </c>
      <c r="C103" s="3554" t="s">
        <v>
8290</v>
      </c>
      <c r="D103" s="3597">
        <v>
35111</v>
      </c>
      <c r="E103" s="3555">
        <v>
859.18</v>
      </c>
      <c r="F103" s="3593"/>
    </row>
    <row r="104" spans="1:6" s="85" customFormat="1" ht="18" customHeight="1">
      <c r="A104" s="3611">
        <v>
97</v>
      </c>
      <c r="B104" s="2644" t="s">
        <v>
8250</v>
      </c>
      <c r="C104" s="3547" t="s">
        <v>
8291</v>
      </c>
      <c r="D104" s="3596">
        <v>
35156</v>
      </c>
      <c r="E104" s="3546">
        <v>
1050.48</v>
      </c>
      <c r="F104" s="3593"/>
    </row>
    <row r="105" spans="1:6" s="85" customFormat="1" ht="18" customHeight="1">
      <c r="A105" s="3601">
        <v>
98</v>
      </c>
      <c r="B105" s="3553" t="s">
        <v>
8251</v>
      </c>
      <c r="C105" s="3554" t="s">
        <v>
8292</v>
      </c>
      <c r="D105" s="3597">
        <v>
35517</v>
      </c>
      <c r="E105" s="3555">
        <v>
949.15</v>
      </c>
      <c r="F105" s="3593"/>
    </row>
    <row r="106" spans="1:6" s="85" customFormat="1" ht="18" customHeight="1">
      <c r="A106" s="3611">
        <v>
99</v>
      </c>
      <c r="B106" s="2644" t="s">
        <v>
2317</v>
      </c>
      <c r="C106" s="3547" t="s">
        <v>
5328</v>
      </c>
      <c r="D106" s="3596">
        <v>
35521</v>
      </c>
      <c r="E106" s="3546">
        <v>
3095.87</v>
      </c>
      <c r="F106" s="3593"/>
    </row>
    <row r="107" spans="1:6" s="85" customFormat="1" ht="18" customHeight="1">
      <c r="A107" s="3601">
        <v>
100</v>
      </c>
      <c r="B107" s="2641" t="s">
        <v>
8252</v>
      </c>
      <c r="C107" s="3589" t="s">
        <v>
5322</v>
      </c>
      <c r="D107" s="3595">
        <v>
35716</v>
      </c>
      <c r="E107" s="3592">
        <v>
2606.33</v>
      </c>
      <c r="F107" s="3593"/>
    </row>
    <row r="108" spans="1:6" s="85" customFormat="1" ht="18" customHeight="1">
      <c r="A108" s="3611">
        <v>
101</v>
      </c>
      <c r="B108" s="2644" t="s">
        <v>
8036</v>
      </c>
      <c r="C108" s="3547" t="s">
        <v>
8293</v>
      </c>
      <c r="D108" s="3596">
        <v>
35886</v>
      </c>
      <c r="E108" s="3546">
        <v>
3117.07</v>
      </c>
      <c r="F108" s="3593"/>
    </row>
    <row r="109" spans="1:6" s="85" customFormat="1" ht="18" customHeight="1">
      <c r="A109" s="3601">
        <v>
102</v>
      </c>
      <c r="B109" s="2644" t="s">
        <v>
405</v>
      </c>
      <c r="C109" s="3547" t="s">
        <v>
5316</v>
      </c>
      <c r="D109" s="3596">
        <v>
36251</v>
      </c>
      <c r="E109" s="3546">
        <v>
1028.21</v>
      </c>
      <c r="F109" s="3593"/>
    </row>
    <row r="110" spans="1:6" s="85" customFormat="1" ht="18" customHeight="1">
      <c r="A110" s="3611">
        <v>
103</v>
      </c>
      <c r="B110" s="2644" t="s">
        <v>
822</v>
      </c>
      <c r="C110" s="3547" t="s">
        <v>
5330</v>
      </c>
      <c r="D110" s="3596">
        <v>
36251</v>
      </c>
      <c r="E110" s="3546">
        <v>
1016.77</v>
      </c>
      <c r="F110" s="3593"/>
    </row>
    <row r="111" spans="1:6" s="85" customFormat="1" ht="18" customHeight="1">
      <c r="A111" s="3601">
        <v>
104</v>
      </c>
      <c r="B111" s="2644" t="s">
        <v>
410</v>
      </c>
      <c r="C111" s="3547" t="s">
        <v>
5341</v>
      </c>
      <c r="D111" s="3596">
        <v>
36616</v>
      </c>
      <c r="E111" s="3546">
        <v>
2594.1999999999998</v>
      </c>
      <c r="F111" s="3593"/>
    </row>
    <row r="112" spans="1:6" s="85" customFormat="1" ht="18" customHeight="1">
      <c r="A112" s="3611">
        <v>
105</v>
      </c>
      <c r="B112" s="3553" t="s">
        <v>
8253</v>
      </c>
      <c r="C112" s="3554" t="s">
        <v>
8294</v>
      </c>
      <c r="D112" s="3597">
        <v>
36616</v>
      </c>
      <c r="E112" s="3555">
        <v>
406.1</v>
      </c>
      <c r="F112" s="3593"/>
    </row>
    <row r="113" spans="1:6" s="85" customFormat="1" ht="18" customHeight="1">
      <c r="A113" s="3601">
        <v>
106</v>
      </c>
      <c r="B113" s="2644" t="s">
        <v>
8295</v>
      </c>
      <c r="C113" s="3547" t="s">
        <v>
8338</v>
      </c>
      <c r="D113" s="3596">
        <v>
36708</v>
      </c>
      <c r="E113" s="3546">
        <v>
65158.42</v>
      </c>
      <c r="F113" s="3593"/>
    </row>
    <row r="114" spans="1:6" s="85" customFormat="1" ht="18" customHeight="1">
      <c r="A114" s="3611">
        <v>
107</v>
      </c>
      <c r="B114" s="3553" t="s">
        <v>
8296</v>
      </c>
      <c r="C114" s="3554" t="s">
        <v>
8339</v>
      </c>
      <c r="D114" s="3597">
        <v>
36616</v>
      </c>
      <c r="E114" s="3555">
        <v>
505.52</v>
      </c>
      <c r="F114" s="3593"/>
    </row>
    <row r="115" spans="1:6" s="85" customFormat="1" ht="18" customHeight="1">
      <c r="A115" s="3601">
        <v>
108</v>
      </c>
      <c r="B115" s="2644" t="s">
        <v>
8297</v>
      </c>
      <c r="C115" s="3547" t="s">
        <v>
8340</v>
      </c>
      <c r="D115" s="3596">
        <v>
36616</v>
      </c>
      <c r="E115" s="3546">
        <v>
783.08</v>
      </c>
      <c r="F115" s="3593"/>
    </row>
    <row r="116" spans="1:6" s="85" customFormat="1" ht="18" customHeight="1">
      <c r="A116" s="3611">
        <v>
109</v>
      </c>
      <c r="B116" s="2641" t="s">
        <v>
8298</v>
      </c>
      <c r="C116" s="3589" t="s">
        <v>
8341</v>
      </c>
      <c r="D116" s="3595">
        <v>
36616</v>
      </c>
      <c r="E116" s="3592">
        <v>
482.46</v>
      </c>
      <c r="F116" s="3593"/>
    </row>
    <row r="117" spans="1:6" s="85" customFormat="1" ht="18" customHeight="1">
      <c r="A117" s="3601">
        <v>
110</v>
      </c>
      <c r="B117" s="2644" t="s">
        <v>
8299</v>
      </c>
      <c r="C117" s="3547" t="s">
        <v>
8342</v>
      </c>
      <c r="D117" s="3596">
        <v>
36800</v>
      </c>
      <c r="E117" s="3546">
        <v>
2285.33</v>
      </c>
      <c r="F117" s="3593"/>
    </row>
    <row r="118" spans="1:6" s="85" customFormat="1" ht="18" customHeight="1">
      <c r="A118" s="3611">
        <v>
111</v>
      </c>
      <c r="B118" s="2644" t="s">
        <v>
8300</v>
      </c>
      <c r="C118" s="3547" t="s">
        <v>
8343</v>
      </c>
      <c r="D118" s="3596">
        <v>
36981</v>
      </c>
      <c r="E118" s="3546">
        <v>
800.17</v>
      </c>
      <c r="F118" s="3593"/>
    </row>
    <row r="119" spans="1:6" s="85" customFormat="1" ht="18" customHeight="1">
      <c r="A119" s="3601">
        <v>
112</v>
      </c>
      <c r="B119" s="2644" t="s">
        <v>
8301</v>
      </c>
      <c r="C119" s="3547" t="s">
        <v>
8344</v>
      </c>
      <c r="D119" s="3596">
        <v>
36981</v>
      </c>
      <c r="E119" s="3546">
        <v>
26476.720000000001</v>
      </c>
      <c r="F119" s="3593"/>
    </row>
    <row r="120" spans="1:6" s="85" customFormat="1" ht="18" customHeight="1">
      <c r="A120" s="3611">
        <v>
113</v>
      </c>
      <c r="B120" s="3790" t="s">
        <v>
8302</v>
      </c>
      <c r="C120" s="3547" t="s">
        <v>
8345</v>
      </c>
      <c r="D120" s="3596">
        <v>
36981</v>
      </c>
      <c r="E120" s="3546">
        <v>
717.84</v>
      </c>
      <c r="F120" s="3593"/>
    </row>
    <row r="121" spans="1:6" s="85" customFormat="1" ht="18" customHeight="1">
      <c r="A121" s="3601">
        <v>
114</v>
      </c>
      <c r="B121" s="3553" t="s">
        <v>
8303</v>
      </c>
      <c r="C121" s="3554" t="s">
        <v>
5352</v>
      </c>
      <c r="D121" s="3597">
        <v>
36981</v>
      </c>
      <c r="E121" s="3555">
        <v>
1705.79</v>
      </c>
      <c r="F121" s="3593"/>
    </row>
    <row r="122" spans="1:6" s="85" customFormat="1" ht="18" customHeight="1">
      <c r="A122" s="3611">
        <v>
115</v>
      </c>
      <c r="B122" s="2644" t="s">
        <v>
8304</v>
      </c>
      <c r="C122" s="3547" t="s">
        <v>
8346</v>
      </c>
      <c r="D122" s="3596">
        <v>
37346</v>
      </c>
      <c r="E122" s="3546">
        <v>
1075.1600000000001</v>
      </c>
      <c r="F122" s="3593"/>
    </row>
    <row r="123" spans="1:6" s="85" customFormat="1" ht="18" customHeight="1">
      <c r="A123" s="3601">
        <v>
116</v>
      </c>
      <c r="B123" s="3553" t="s">
        <v>
8305</v>
      </c>
      <c r="C123" s="3554" t="s">
        <v>
8347</v>
      </c>
      <c r="D123" s="3597">
        <v>
37346</v>
      </c>
      <c r="E123" s="3555">
        <v>
2320.67</v>
      </c>
      <c r="F123" s="3593"/>
    </row>
    <row r="124" spans="1:6" s="85" customFormat="1" ht="18" customHeight="1">
      <c r="A124" s="3611">
        <v>
117</v>
      </c>
      <c r="B124" s="2644" t="s">
        <v>
8306</v>
      </c>
      <c r="C124" s="3547" t="s">
        <v>
8348</v>
      </c>
      <c r="D124" s="3596">
        <v>
37711</v>
      </c>
      <c r="E124" s="3546">
        <v>
988.96</v>
      </c>
      <c r="F124" s="3593"/>
    </row>
    <row r="125" spans="1:6" s="85" customFormat="1" ht="18" customHeight="1">
      <c r="A125" s="3601">
        <v>
118</v>
      </c>
      <c r="B125" s="2641" t="s">
        <v>
8307</v>
      </c>
      <c r="C125" s="3589" t="s">
        <v>
8349</v>
      </c>
      <c r="D125" s="3595">
        <v>
37711</v>
      </c>
      <c r="E125" s="3592">
        <v>
1028.77</v>
      </c>
      <c r="F125" s="3593"/>
    </row>
    <row r="126" spans="1:6" s="85" customFormat="1" ht="18" customHeight="1">
      <c r="A126" s="3611">
        <v>
119</v>
      </c>
      <c r="B126" s="2644" t="s">
        <v>
8308</v>
      </c>
      <c r="C126" s="3547" t="s">
        <v>
8350</v>
      </c>
      <c r="D126" s="3596">
        <v>
38077</v>
      </c>
      <c r="E126" s="3546">
        <v>
909.89</v>
      </c>
      <c r="F126" s="3593"/>
    </row>
    <row r="127" spans="1:6" s="85" customFormat="1" ht="18" customHeight="1">
      <c r="A127" s="3601">
        <v>
120</v>
      </c>
      <c r="B127" s="2644" t="s">
        <v>
382</v>
      </c>
      <c r="C127" s="3547" t="s">
        <v>
8351</v>
      </c>
      <c r="D127" s="3596">
        <v>
38077</v>
      </c>
      <c r="E127" s="3546">
        <v>
1041.0999999999999</v>
      </c>
      <c r="F127" s="3593"/>
    </row>
    <row r="128" spans="1:6" s="85" customFormat="1" ht="18" customHeight="1">
      <c r="A128" s="3611">
        <v>
121</v>
      </c>
      <c r="B128" s="2644" t="s">
        <v>
8309</v>
      </c>
      <c r="C128" s="3547" t="s">
        <v>
8352</v>
      </c>
      <c r="D128" s="3596">
        <v>
38077</v>
      </c>
      <c r="E128" s="3546">
        <v>
763.89</v>
      </c>
      <c r="F128" s="3593"/>
    </row>
    <row r="129" spans="1:6" s="85" customFormat="1" ht="18" customHeight="1">
      <c r="A129" s="3601">
        <v>
122</v>
      </c>
      <c r="B129" s="2644" t="s">
        <v>
8310</v>
      </c>
      <c r="C129" s="3547" t="s">
        <v>
8353</v>
      </c>
      <c r="D129" s="3596">
        <v>
38077</v>
      </c>
      <c r="E129" s="3546">
        <v>
1261.28</v>
      </c>
      <c r="F129" s="3593"/>
    </row>
    <row r="130" spans="1:6" s="85" customFormat="1" ht="18" customHeight="1">
      <c r="A130" s="3611">
        <v>
123</v>
      </c>
      <c r="B130" s="3553" t="s">
        <v>
8311</v>
      </c>
      <c r="C130" s="3554" t="s">
        <v>
8354</v>
      </c>
      <c r="D130" s="3597">
        <v>
38077</v>
      </c>
      <c r="E130" s="3555">
        <v>
582.80999999999995</v>
      </c>
      <c r="F130" s="3593"/>
    </row>
    <row r="131" spans="1:6" s="85" customFormat="1" ht="18" customHeight="1">
      <c r="A131" s="3601">
        <v>
124</v>
      </c>
      <c r="B131" s="2644" t="s">
        <v>
8312</v>
      </c>
      <c r="C131" s="3547" t="s">
        <v>
8355</v>
      </c>
      <c r="D131" s="3596">
        <v>
38077</v>
      </c>
      <c r="E131" s="3546">
        <v>
1332.48</v>
      </c>
      <c r="F131" s="3593"/>
    </row>
    <row r="132" spans="1:6" s="85" customFormat="1" ht="18" customHeight="1">
      <c r="A132" s="3611">
        <v>
125</v>
      </c>
      <c r="B132" s="3553" t="s">
        <v>
417</v>
      </c>
      <c r="C132" s="3554" t="s">
        <v>
5389</v>
      </c>
      <c r="D132" s="3597">
        <v>
38442</v>
      </c>
      <c r="E132" s="3555">
        <v>
1823.36</v>
      </c>
      <c r="F132" s="3593"/>
    </row>
    <row r="133" spans="1:6" s="85" customFormat="1" ht="18" customHeight="1">
      <c r="A133" s="3601">
        <v>
126</v>
      </c>
      <c r="B133" s="2644" t="s">
        <v>
8313</v>
      </c>
      <c r="C133" s="3547" t="s">
        <v>
5383</v>
      </c>
      <c r="D133" s="3596">
        <v>
38442</v>
      </c>
      <c r="E133" s="3546">
        <v>
1362.75</v>
      </c>
      <c r="F133" s="3593"/>
    </row>
    <row r="134" spans="1:6" s="85" customFormat="1" ht="18" customHeight="1">
      <c r="A134" s="3611">
        <v>
127</v>
      </c>
      <c r="B134" s="2641" t="s">
        <v>
10144</v>
      </c>
      <c r="C134" s="3589" t="s">
        <v>
8356</v>
      </c>
      <c r="D134" s="3595">
        <v>
38442</v>
      </c>
      <c r="E134" s="3592">
        <v>
2026.2</v>
      </c>
      <c r="F134" s="3593"/>
    </row>
    <row r="135" spans="1:6" s="85" customFormat="1" ht="18" customHeight="1">
      <c r="A135" s="3601">
        <v>
128</v>
      </c>
      <c r="B135" s="2644" t="s">
        <v>
8314</v>
      </c>
      <c r="C135" s="3547" t="s">
        <v>
8357</v>
      </c>
      <c r="D135" s="3596">
        <v>
38442</v>
      </c>
      <c r="E135" s="3546">
        <v>
3375.78</v>
      </c>
      <c r="F135" s="3593"/>
    </row>
    <row r="136" spans="1:6" s="85" customFormat="1" ht="18" customHeight="1">
      <c r="A136" s="3611">
        <v>
129</v>
      </c>
      <c r="B136" s="2644" t="s">
        <v>
8315</v>
      </c>
      <c r="C136" s="3547" t="s">
        <v>
8358</v>
      </c>
      <c r="D136" s="3596">
        <v>
38442</v>
      </c>
      <c r="E136" s="3546">
        <v>
1592.67</v>
      </c>
      <c r="F136" s="3593"/>
    </row>
    <row r="137" spans="1:6" s="85" customFormat="1" ht="18" customHeight="1">
      <c r="A137" s="3601">
        <v>
130</v>
      </c>
      <c r="B137" s="2644" t="s">
        <v>
8316</v>
      </c>
      <c r="C137" s="3547" t="s">
        <v>
8359</v>
      </c>
      <c r="D137" s="3596">
        <v>
38807</v>
      </c>
      <c r="E137" s="3546">
        <v>
1529.91</v>
      </c>
      <c r="F137" s="3593"/>
    </row>
    <row r="138" spans="1:6" s="85" customFormat="1" ht="18" customHeight="1">
      <c r="A138" s="3611">
        <v>
131</v>
      </c>
      <c r="B138" s="2644" t="s">
        <v>
8317</v>
      </c>
      <c r="C138" s="3547" t="s">
        <v>
8360</v>
      </c>
      <c r="D138" s="3596">
        <v>
38807</v>
      </c>
      <c r="E138" s="3546">
        <v>
439.03</v>
      </c>
      <c r="F138" s="3593"/>
    </row>
    <row r="139" spans="1:6" s="85" customFormat="1" ht="18" customHeight="1">
      <c r="A139" s="3601">
        <v>
132</v>
      </c>
      <c r="B139" s="3553" t="s">
        <v>
8318</v>
      </c>
      <c r="C139" s="3554" t="s">
        <v>
8361</v>
      </c>
      <c r="D139" s="3597">
        <v>
39172</v>
      </c>
      <c r="E139" s="3555">
        <v>
31199.14</v>
      </c>
      <c r="F139" s="3593"/>
    </row>
    <row r="140" spans="1:6" s="85" customFormat="1" ht="18" customHeight="1">
      <c r="A140" s="3611">
        <v>
133</v>
      </c>
      <c r="B140" s="2644" t="s">
        <v>
8869</v>
      </c>
      <c r="C140" s="3547" t="s">
        <v>
8362</v>
      </c>
      <c r="D140" s="3596">
        <v>
39417</v>
      </c>
      <c r="E140" s="3546">
        <v>
1019.98</v>
      </c>
      <c r="F140" s="3593"/>
    </row>
    <row r="141" spans="1:6" s="85" customFormat="1" ht="18" customHeight="1">
      <c r="A141" s="3601">
        <v>
134</v>
      </c>
      <c r="B141" s="3553" t="s">
        <v>
8319</v>
      </c>
      <c r="C141" s="3554" t="s">
        <v>
8363</v>
      </c>
      <c r="D141" s="3597">
        <v>
39538</v>
      </c>
      <c r="E141" s="3555">
        <v>
29904.61</v>
      </c>
      <c r="F141" s="3593"/>
    </row>
    <row r="142" spans="1:6" s="85" customFormat="1" ht="18" customHeight="1">
      <c r="A142" s="3611">
        <v>
135</v>
      </c>
      <c r="B142" s="2644" t="s">
        <v>
8320</v>
      </c>
      <c r="C142" s="3547" t="s">
        <v>
8364</v>
      </c>
      <c r="D142" s="3596">
        <v>
39538</v>
      </c>
      <c r="E142" s="3546">
        <v>
990.8</v>
      </c>
      <c r="F142" s="3593"/>
    </row>
    <row r="143" spans="1:6" s="85" customFormat="1" ht="18" customHeight="1">
      <c r="A143" s="3601">
        <v>
136</v>
      </c>
      <c r="B143" s="2641" t="s">
        <v>
8321</v>
      </c>
      <c r="C143" s="3589" t="s">
        <v>
8365</v>
      </c>
      <c r="D143" s="3595">
        <v>
39753</v>
      </c>
      <c r="E143" s="3592">
        <v>
837.67</v>
      </c>
      <c r="F143" s="3593"/>
    </row>
    <row r="144" spans="1:6" s="85" customFormat="1" ht="18" customHeight="1">
      <c r="A144" s="3611">
        <v>
137</v>
      </c>
      <c r="B144" s="2644" t="s">
        <v>
8322</v>
      </c>
      <c r="C144" s="3547" t="s">
        <v>
8366</v>
      </c>
      <c r="D144" s="3596">
        <v>
39903</v>
      </c>
      <c r="E144" s="3546">
        <v>
1998.77</v>
      </c>
      <c r="F144" s="3593"/>
    </row>
    <row r="145" spans="1:6" s="85" customFormat="1" ht="18" customHeight="1">
      <c r="A145" s="3601">
        <v>
138</v>
      </c>
      <c r="B145" s="2644" t="s">
        <v>
8323</v>
      </c>
      <c r="C145" s="3547" t="s">
        <v>
8367</v>
      </c>
      <c r="D145" s="3596">
        <v>
39903</v>
      </c>
      <c r="E145" s="3546">
        <v>
2224.0500000000002</v>
      </c>
      <c r="F145" s="3593"/>
    </row>
    <row r="146" spans="1:6" s="85" customFormat="1" ht="18" customHeight="1">
      <c r="A146" s="3611">
        <v>
139</v>
      </c>
      <c r="B146" s="2644" t="s">
        <v>
8324</v>
      </c>
      <c r="C146" s="3547" t="s">
        <v>
8368</v>
      </c>
      <c r="D146" s="3596">
        <v>
40148</v>
      </c>
      <c r="E146" s="3546">
        <v>
1717.75</v>
      </c>
      <c r="F146" s="3593"/>
    </row>
    <row r="147" spans="1:6" s="85" customFormat="1" ht="18" customHeight="1">
      <c r="A147" s="3601">
        <v>
140</v>
      </c>
      <c r="B147" s="2644" t="s">
        <v>
8325</v>
      </c>
      <c r="C147" s="3547" t="s">
        <v>
8369</v>
      </c>
      <c r="D147" s="3596">
        <v>
40633</v>
      </c>
      <c r="E147" s="3546">
        <v>
1811.09</v>
      </c>
      <c r="F147" s="3593"/>
    </row>
    <row r="148" spans="1:6" s="85" customFormat="1" ht="18" customHeight="1">
      <c r="A148" s="3611">
        <v>
141</v>
      </c>
      <c r="B148" s="3553" t="s">
        <v>
8326</v>
      </c>
      <c r="C148" s="3554" t="s">
        <v>
5360</v>
      </c>
      <c r="D148" s="3597">
        <v>
41363</v>
      </c>
      <c r="E148" s="3555">
        <v>
934.27</v>
      </c>
      <c r="F148" s="3593"/>
    </row>
    <row r="149" spans="1:6" s="85" customFormat="1" ht="18" customHeight="1">
      <c r="A149" s="3601">
        <v>
142</v>
      </c>
      <c r="B149" s="2644" t="s">
        <v>
8870</v>
      </c>
      <c r="C149" s="3547" t="s">
        <v>
8370</v>
      </c>
      <c r="D149" s="3596">
        <v>
41365</v>
      </c>
      <c r="E149" s="3546">
        <v>
71309.440000000002</v>
      </c>
      <c r="F149" s="3593"/>
    </row>
    <row r="150" spans="1:6" s="85" customFormat="1" ht="18" customHeight="1">
      <c r="A150" s="3611">
        <v>
143</v>
      </c>
      <c r="B150" s="3553" t="s">
        <v>
8327</v>
      </c>
      <c r="C150" s="3554" t="s">
        <v>
8371</v>
      </c>
      <c r="D150" s="3597">
        <v>
42430</v>
      </c>
      <c r="E150" s="3555">
        <v>
583.86</v>
      </c>
      <c r="F150" s="3593"/>
    </row>
    <row r="151" spans="1:6" s="85" customFormat="1" ht="18" customHeight="1">
      <c r="A151" s="3601">
        <v>
144</v>
      </c>
      <c r="B151" s="2644" t="s">
        <v>
8328</v>
      </c>
      <c r="C151" s="3547" t="s">
        <v>
8372</v>
      </c>
      <c r="D151" s="3596">
        <v>
42430</v>
      </c>
      <c r="E151" s="3546">
        <v>
1005.69</v>
      </c>
      <c r="F151" s="3593"/>
    </row>
    <row r="152" spans="1:6" s="85" customFormat="1" ht="18" customHeight="1">
      <c r="A152" s="3611">
        <v>
145</v>
      </c>
      <c r="B152" s="2641" t="s">
        <v>
8329</v>
      </c>
      <c r="C152" s="3589" t="s">
        <v>
8373</v>
      </c>
      <c r="D152" s="3595">
        <v>
42460</v>
      </c>
      <c r="E152" s="3592">
        <v>
848.09</v>
      </c>
      <c r="F152" s="3593"/>
    </row>
    <row r="153" spans="1:6" s="85" customFormat="1" ht="18" customHeight="1">
      <c r="A153" s="3601">
        <v>
146</v>
      </c>
      <c r="B153" s="2644" t="s">
        <v>
8330</v>
      </c>
      <c r="C153" s="3547" t="s">
        <v>
8374</v>
      </c>
      <c r="D153" s="3596">
        <v>
42460</v>
      </c>
      <c r="E153" s="3546">
        <v>
3931.44</v>
      </c>
      <c r="F153" s="3593"/>
    </row>
    <row r="154" spans="1:6" s="85" customFormat="1" ht="18" customHeight="1">
      <c r="A154" s="3611">
        <v>
147</v>
      </c>
      <c r="B154" s="2644" t="s">
        <v>
8331</v>
      </c>
      <c r="C154" s="3547" t="s">
        <v>
8375</v>
      </c>
      <c r="D154" s="3596">
        <v>
43132</v>
      </c>
      <c r="E154" s="3546">
        <v>
1112.6099999999999</v>
      </c>
      <c r="F154" s="3593"/>
    </row>
    <row r="155" spans="1:6" s="85" customFormat="1" ht="18" customHeight="1">
      <c r="A155" s="3601">
        <v>
148</v>
      </c>
      <c r="B155" s="2644" t="s">
        <v>
8332</v>
      </c>
      <c r="C155" s="3547" t="s">
        <v>
8376</v>
      </c>
      <c r="D155" s="3596">
        <v>
43132</v>
      </c>
      <c r="E155" s="3546">
        <v>
2395.77</v>
      </c>
      <c r="F155" s="3593"/>
    </row>
    <row r="156" spans="1:6" s="85" customFormat="1" ht="18" customHeight="1">
      <c r="A156" s="3611">
        <v>
149</v>
      </c>
      <c r="B156" s="2644" t="s">
        <v>
8333</v>
      </c>
      <c r="C156" s="3547" t="s">
        <v>
5386</v>
      </c>
      <c r="D156" s="3596">
        <v>
43192</v>
      </c>
      <c r="E156" s="3546">
        <v>
2244.44</v>
      </c>
      <c r="F156" s="3593"/>
    </row>
    <row r="157" spans="1:6" s="85" customFormat="1" ht="18" customHeight="1">
      <c r="A157" s="3601">
        <v>
150</v>
      </c>
      <c r="B157" s="3553" t="s">
        <v>
8334</v>
      </c>
      <c r="C157" s="3554" t="s">
        <v>
8377</v>
      </c>
      <c r="D157" s="3597">
        <v>
43405</v>
      </c>
      <c r="E157" s="3555">
        <v>
1342.79</v>
      </c>
      <c r="F157" s="3593"/>
    </row>
    <row r="158" spans="1:6" s="85" customFormat="1" ht="18" customHeight="1">
      <c r="A158" s="3611">
        <v>
151</v>
      </c>
      <c r="B158" s="2644" t="s">
        <v>
8871</v>
      </c>
      <c r="C158" s="3547" t="s">
        <v>
8378</v>
      </c>
      <c r="D158" s="3596">
        <v>
43555</v>
      </c>
      <c r="E158" s="3546">
        <v>
7077.56</v>
      </c>
      <c r="F158" s="3593"/>
    </row>
    <row r="159" spans="1:6" s="85" customFormat="1" ht="18" customHeight="1">
      <c r="A159" s="3601">
        <v>
152</v>
      </c>
      <c r="B159" s="3553" t="s">
        <v>
8335</v>
      </c>
      <c r="C159" s="3554" t="s">
        <v>
8379</v>
      </c>
      <c r="D159" s="3597">
        <v>
43555</v>
      </c>
      <c r="E159" s="3555">
        <v>
2030.99</v>
      </c>
      <c r="F159" s="3593"/>
    </row>
    <row r="160" spans="1:6" s="85" customFormat="1" ht="18" customHeight="1">
      <c r="A160" s="3611">
        <v>
153</v>
      </c>
      <c r="B160" s="2644" t="s">
        <v>
8336</v>
      </c>
      <c r="C160" s="3547" t="s">
        <v>
5396</v>
      </c>
      <c r="D160" s="3596">
        <v>
43562</v>
      </c>
      <c r="E160" s="3546">
        <v>
2623.76</v>
      </c>
      <c r="F160" s="3593"/>
    </row>
    <row r="161" spans="1:7" s="85" customFormat="1" ht="18" customHeight="1">
      <c r="A161" s="3602">
        <v>
154</v>
      </c>
      <c r="B161" s="2648" t="s">
        <v>
8337</v>
      </c>
      <c r="C161" s="3548" t="s">
        <v>
10386</v>
      </c>
      <c r="D161" s="3564">
        <v>
44281</v>
      </c>
      <c r="E161" s="3549">
        <v>
1827.78</v>
      </c>
      <c r="F161" s="2719"/>
    </row>
    <row r="162" spans="1:7" s="105" customFormat="1" ht="15" customHeight="1">
      <c r="A162" s="3467" t="s">
        <v>
6465</v>
      </c>
      <c r="C162" s="106"/>
      <c r="D162" s="3570"/>
      <c r="E162" s="3570"/>
      <c r="F162" s="106"/>
      <c r="G162" s="106"/>
    </row>
    <row r="163" spans="1:7" s="82" customFormat="1" ht="15" customHeight="1">
      <c r="A163" s="3599"/>
      <c r="B163" s="104"/>
      <c r="C163" s="104"/>
      <c r="D163" s="3565"/>
      <c r="E163" s="104"/>
      <c r="F163" s="104"/>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pageSetUpPr fitToPage="1"/>
  </sheetPr>
  <dimension ref="A1:G14"/>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12.625" style="78" customWidth="1"/>
    <col min="6" max="6" width="41" style="78" customWidth="1"/>
    <col min="7" max="16384" width="9" style="78"/>
  </cols>
  <sheetData>
    <row r="1" spans="1:7" s="1482" customFormat="1" ht="20.100000000000001" customHeight="1">
      <c r="A1" s="4569" t="str">
        <f>
HYPERLINK("#目次!A1","【目次に戻る】")</f>
        <v>
【目次に戻る】</v>
      </c>
      <c r="B1" s="4569"/>
      <c r="C1" s="4569"/>
      <c r="D1" s="4569"/>
      <c r="E1" s="4569"/>
      <c r="F1" s="3461"/>
    </row>
    <row r="2" spans="1:7" s="1482" customFormat="1" ht="20.100000000000001" customHeight="1">
      <c r="A2" s="4569" t="str">
        <f>
HYPERLINK("#業務所管課別目次!A1","【業務所管課別目次に戻る】")</f>
        <v>
【業務所管課別目次に戻る】</v>
      </c>
      <c r="B2" s="4569"/>
      <c r="C2" s="4569"/>
      <c r="D2" s="4569"/>
      <c r="E2" s="4569"/>
      <c r="F2" s="3461"/>
    </row>
    <row r="3" spans="1:7" ht="26.1" customHeight="1">
      <c r="A3" s="4574" t="s">
        <v>
9565</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49"/>
      <c r="F5" s="42" t="s">
        <v>
7679</v>
      </c>
    </row>
    <row r="6" spans="1:7" s="85" customFormat="1" ht="18" customHeight="1" thickTop="1">
      <c r="A6" s="3598" t="s">
        <v>
8638</v>
      </c>
      <c r="B6" s="2706" t="s">
        <v>
4515</v>
      </c>
      <c r="C6" s="3464" t="s">
        <v>
5313</v>
      </c>
      <c r="D6" s="3567" t="s">
        <v>
7678</v>
      </c>
      <c r="E6" s="3464" t="s">
        <v>
8217</v>
      </c>
      <c r="F6" s="3470" t="s">
        <v>
5999</v>
      </c>
    </row>
    <row r="7" spans="1:7" s="85" customFormat="1" ht="18" customHeight="1">
      <c r="A7" s="3622" t="s">
        <v>
8872</v>
      </c>
      <c r="B7" s="3623" t="s">
        <v>
8873</v>
      </c>
      <c r="C7" s="3627" t="s">
        <v>
8875</v>
      </c>
      <c r="D7" s="3624" t="s">
        <v>
8872</v>
      </c>
      <c r="E7" s="3625">
        <f>
SUM(E8:E10)</f>
        <v>
62080.160000000003</v>
      </c>
      <c r="F7" s="3626"/>
    </row>
    <row r="8" spans="1:7" s="85" customFormat="1" ht="18" customHeight="1">
      <c r="A8" s="3613">
        <v>
1</v>
      </c>
      <c r="B8" s="2644" t="s">
        <v>
8380</v>
      </c>
      <c r="C8" s="3547" t="s">
        <v>
7921</v>
      </c>
      <c r="D8" s="3596">
        <v>
30407</v>
      </c>
      <c r="E8" s="3546">
        <v>
22030.16</v>
      </c>
      <c r="F8" s="3593"/>
    </row>
    <row r="9" spans="1:7" s="85" customFormat="1" ht="18" customHeight="1">
      <c r="A9" s="3601">
        <v>
2</v>
      </c>
      <c r="B9" s="2644" t="s">
        <v>
8381</v>
      </c>
      <c r="C9" s="3547" t="s">
        <v>
7918</v>
      </c>
      <c r="D9" s="3596">
        <v>
32424</v>
      </c>
      <c r="E9" s="3546">
        <v>
37350.97</v>
      </c>
      <c r="F9" s="3593"/>
    </row>
    <row r="10" spans="1:7" s="85" customFormat="1" ht="18" customHeight="1">
      <c r="A10" s="3602">
        <v>
3</v>
      </c>
      <c r="B10" s="2648" t="s">
        <v>
8382</v>
      </c>
      <c r="C10" s="3548" t="s">
        <v>
6179</v>
      </c>
      <c r="D10" s="3564">
        <v>
35149</v>
      </c>
      <c r="E10" s="3549">
        <v>
2699.03</v>
      </c>
      <c r="F10" s="2719"/>
    </row>
    <row r="11" spans="1:7" s="105" customFormat="1" ht="15" customHeight="1">
      <c r="A11" s="3467" t="s">
        <v>
6465</v>
      </c>
      <c r="C11" s="106"/>
      <c r="D11" s="3570"/>
      <c r="E11" s="3570"/>
      <c r="F11" s="106"/>
      <c r="G11" s="106"/>
    </row>
    <row r="14" spans="1:7">
      <c r="B14" s="81"/>
      <c r="C14" s="80"/>
      <c r="D14" s="81"/>
      <c r="E14" s="80"/>
      <c r="F14" s="80"/>
      <c r="G14" s="80"/>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F33"/>
  <sheetViews>
    <sheetView zoomScaleNormal="100" zoomScaleSheetLayoutView="100" workbookViewId="0">
      <selection activeCell="B23" sqref="B23"/>
    </sheetView>
  </sheetViews>
  <sheetFormatPr defaultColWidth="9" defaultRowHeight="13.5"/>
  <cols>
    <col min="1" max="1" width="30.625" style="465" customWidth="1"/>
    <col min="2" max="2" width="22.625" style="465" customWidth="1"/>
    <col min="3" max="3" width="12.625" style="465" customWidth="1"/>
    <col min="4" max="4" width="22.625" style="465" customWidth="1"/>
    <col min="5" max="5" width="12.625" style="465" customWidth="1"/>
    <col min="6" max="6" width="22.625" style="465" customWidth="1"/>
    <col min="7" max="16384" width="9" style="465"/>
  </cols>
  <sheetData>
    <row r="1" spans="1:6" s="1482" customFormat="1" ht="20.100000000000001" customHeight="1">
      <c r="A1" s="4569" t="str">
        <f>
HYPERLINK("#目次!A1","【目次に戻る】")</f>
        <v>
【目次に戻る】</v>
      </c>
      <c r="B1" s="4569"/>
      <c r="C1" s="4569"/>
      <c r="D1" s="4569"/>
      <c r="E1" s="2566"/>
      <c r="F1" s="2566"/>
    </row>
    <row r="2" spans="1:6" s="1482" customFormat="1" ht="20.100000000000001" customHeight="1">
      <c r="A2" s="4569" t="str">
        <f>
HYPERLINK("#業務所管課別目次!A1","【業務所管課別目次に戻る】")</f>
        <v>
【業務所管課別目次に戻る】</v>
      </c>
      <c r="B2" s="4569"/>
      <c r="C2" s="4569"/>
      <c r="D2" s="4569"/>
      <c r="E2" s="2566"/>
      <c r="F2" s="2566"/>
    </row>
    <row r="3" spans="1:6" s="492" customFormat="1" ht="26.1" customHeight="1">
      <c r="A3" s="4650" t="s">
        <v>
6583</v>
      </c>
      <c r="B3" s="4650"/>
      <c r="C3" s="4650"/>
      <c r="D3" s="4650"/>
      <c r="E3" s="4650"/>
      <c r="F3" s="4650"/>
    </row>
    <row r="4" spans="1:6" s="467" customFormat="1" ht="15" customHeight="1">
      <c r="A4" s="104"/>
      <c r="B4" s="104"/>
      <c r="C4" s="104"/>
      <c r="D4" s="104"/>
      <c r="E4" s="104"/>
      <c r="F4" s="104"/>
    </row>
    <row r="5" spans="1:6" ht="20.100000000000001" customHeight="1">
      <c r="A5" s="4651" t="s">
        <v>
598</v>
      </c>
      <c r="B5" s="4651"/>
      <c r="C5" s="4651"/>
      <c r="D5" s="4651"/>
      <c r="E5" s="4651"/>
      <c r="F5" s="4651"/>
    </row>
    <row r="6" spans="1:6" s="467" customFormat="1" ht="15" customHeight="1" thickBot="1">
      <c r="A6" s="2585"/>
      <c r="B6" s="83"/>
      <c r="C6" s="83"/>
      <c r="D6" s="83"/>
      <c r="E6" s="83"/>
      <c r="F6" s="83"/>
    </row>
    <row r="7" spans="1:6" s="468" customFormat="1" ht="18" customHeight="1" thickTop="1">
      <c r="A7" s="2568" t="s">
        <v>
575</v>
      </c>
      <c r="B7" s="2567" t="s">
        <v>
574</v>
      </c>
      <c r="C7" s="2567" t="s">
        <v>
573</v>
      </c>
      <c r="D7" s="2563" t="s">
        <v>
572</v>
      </c>
      <c r="E7" s="2567" t="s">
        <v>
597</v>
      </c>
      <c r="F7" s="2567" t="s">
        <v>
571</v>
      </c>
    </row>
    <row r="8" spans="1:6" s="467" customFormat="1" ht="18" customHeight="1">
      <c r="A8" s="83"/>
      <c r="B8" s="193" t="s">
        <v>
570</v>
      </c>
      <c r="C8" s="119" t="s">
        <v>
282</v>
      </c>
      <c r="D8" s="207" t="s">
        <v>
570</v>
      </c>
      <c r="E8" s="207" t="s">
        <v>
282</v>
      </c>
      <c r="F8" s="2505" t="s">
        <v>
570</v>
      </c>
    </row>
    <row r="9" spans="1:6" s="471" customFormat="1" ht="18" customHeight="1">
      <c r="A9" s="278" t="s">
        <v>
569</v>
      </c>
      <c r="B9" s="472">
        <f>
SUM(B10:B18)</f>
        <v>
42527000</v>
      </c>
      <c r="C9" s="484">
        <f>
ROUND(B9/B9*100,1)</f>
        <v>
100</v>
      </c>
      <c r="D9" s="1651">
        <v>
42104000</v>
      </c>
      <c r="E9" s="2493">
        <f>
ROUND(B9/D9*100,1)</f>
        <v>
101</v>
      </c>
      <c r="F9" s="2503">
        <f>
IF(B9-D9=0,"-",B9-D9)</f>
        <v>
423000</v>
      </c>
    </row>
    <row r="10" spans="1:6" s="468" customFormat="1" ht="18" customHeight="1">
      <c r="A10" s="124" t="s">
        <v>
610</v>
      </c>
      <c r="B10" s="470">
        <v>
8392859</v>
      </c>
      <c r="C10" s="483">
        <f>
ROUND(B10/$B$9*100,1)</f>
        <v>
19.7</v>
      </c>
      <c r="D10" s="604">
        <v>
8590637</v>
      </c>
      <c r="E10" s="2494">
        <f>
ROUND(B10/D10*100,1)</f>
        <v>
97.7</v>
      </c>
      <c r="F10" s="189">
        <f>
IF(B10-D10=0,"-",B10-D10)</f>
        <v>
-197778</v>
      </c>
    </row>
    <row r="11" spans="1:6" s="468" customFormat="1" ht="18" customHeight="1">
      <c r="A11" s="124" t="s">
        <v>
609</v>
      </c>
      <c r="B11" s="470">
        <v>
1</v>
      </c>
      <c r="C11" s="483">
        <f t="shared" ref="C11:C18" si="0">
ROUND(B11/$B$9*100,1)</f>
        <v>
0</v>
      </c>
      <c r="D11" s="2495">
        <v>
1</v>
      </c>
      <c r="E11" s="2494">
        <f t="shared" ref="E11:E18" si="1">
ROUND(B11/D11*100,1)</f>
        <v>
100</v>
      </c>
      <c r="F11" s="189" t="str">
        <f t="shared" ref="F11:F18" si="2">
IF(B11-D11=0,"-",B11-D11)</f>
        <v>
-</v>
      </c>
    </row>
    <row r="12" spans="1:6" s="468" customFormat="1" ht="18" customHeight="1">
      <c r="A12" s="124" t="s">
        <v>
584</v>
      </c>
      <c r="B12" s="470">
        <v>
9916796</v>
      </c>
      <c r="C12" s="483">
        <f t="shared" si="0"/>
        <v>
23.3</v>
      </c>
      <c r="D12" s="582">
        <v>
9662842</v>
      </c>
      <c r="E12" s="2494">
        <f t="shared" si="1"/>
        <v>
102.6</v>
      </c>
      <c r="F12" s="189">
        <f t="shared" si="2"/>
        <v>
253954</v>
      </c>
    </row>
    <row r="13" spans="1:6" s="468" customFormat="1" ht="18" customHeight="1">
      <c r="A13" s="124" t="s">
        <v>
583</v>
      </c>
      <c r="B13" s="470">
        <v>
5843632</v>
      </c>
      <c r="C13" s="483">
        <f t="shared" si="0"/>
        <v>
13.7</v>
      </c>
      <c r="D13" s="582">
        <v>
5741948</v>
      </c>
      <c r="E13" s="2494">
        <f t="shared" si="1"/>
        <v>
101.8</v>
      </c>
      <c r="F13" s="189">
        <f t="shared" si="2"/>
        <v>
101684</v>
      </c>
    </row>
    <row r="14" spans="1:6" s="468" customFormat="1" ht="18" customHeight="1">
      <c r="A14" s="124" t="s">
        <v>
605</v>
      </c>
      <c r="B14" s="470">
        <v>
10798705</v>
      </c>
      <c r="C14" s="483">
        <f t="shared" si="0"/>
        <v>
25.4</v>
      </c>
      <c r="D14" s="2495">
        <v>
10594821</v>
      </c>
      <c r="E14" s="2494">
        <f t="shared" si="1"/>
        <v>
101.9</v>
      </c>
      <c r="F14" s="189">
        <f t="shared" si="2"/>
        <v>
203884</v>
      </c>
    </row>
    <row r="15" spans="1:6" s="468" customFormat="1" ht="18" customHeight="1">
      <c r="A15" s="124" t="s">
        <v>
582</v>
      </c>
      <c r="B15" s="470">
        <v>
3870</v>
      </c>
      <c r="C15" s="483">
        <f>
ROUND(B15/$B$9*100,1)</f>
        <v>
0</v>
      </c>
      <c r="D15" s="582">
        <v>
698</v>
      </c>
      <c r="E15" s="2494">
        <f>
ROUND(B15/D15*100,1)</f>
        <v>
554.4</v>
      </c>
      <c r="F15" s="189">
        <f>
IF(B15-D15=0,"-",B15-D15)</f>
        <v>
3172</v>
      </c>
    </row>
    <row r="16" spans="1:6" s="468" customFormat="1" ht="18" customHeight="1">
      <c r="A16" s="124" t="s">
        <v>
580</v>
      </c>
      <c r="B16" s="470">
        <v>
7570329</v>
      </c>
      <c r="C16" s="483">
        <f t="shared" si="0"/>
        <v>
17.8</v>
      </c>
      <c r="D16" s="582">
        <v>
7512327</v>
      </c>
      <c r="E16" s="2494">
        <f t="shared" si="1"/>
        <v>
100.8</v>
      </c>
      <c r="F16" s="189">
        <f t="shared" si="2"/>
        <v>
58002</v>
      </c>
    </row>
    <row r="17" spans="1:6" s="468" customFormat="1" ht="18" customHeight="1">
      <c r="A17" s="124" t="s">
        <v>
579</v>
      </c>
      <c r="B17" s="470">
        <v>
1</v>
      </c>
      <c r="C17" s="483">
        <f t="shared" si="0"/>
        <v>
0</v>
      </c>
      <c r="D17" s="2495">
        <v>
1</v>
      </c>
      <c r="E17" s="2494">
        <f t="shared" si="1"/>
        <v>
100</v>
      </c>
      <c r="F17" s="189" t="str">
        <f t="shared" si="2"/>
        <v>
-</v>
      </c>
    </row>
    <row r="18" spans="1:6" s="468" customFormat="1" ht="18" customHeight="1">
      <c r="A18" s="2496" t="s">
        <v>
578</v>
      </c>
      <c r="B18" s="2497">
        <v>
807</v>
      </c>
      <c r="C18" s="2498">
        <f t="shared" si="0"/>
        <v>
0</v>
      </c>
      <c r="D18" s="2501">
        <v>
725</v>
      </c>
      <c r="E18" s="2500">
        <f t="shared" si="1"/>
        <v>
111.3</v>
      </c>
      <c r="F18" s="2504">
        <f t="shared" si="2"/>
        <v>
82</v>
      </c>
    </row>
    <row r="19" spans="1:6" s="467" customFormat="1" ht="15" customHeight="1">
      <c r="A19" s="104"/>
      <c r="B19" s="104"/>
      <c r="C19" s="104"/>
      <c r="D19" s="104"/>
      <c r="E19" s="104"/>
      <c r="F19" s="104"/>
    </row>
    <row r="20" spans="1:6" ht="20.100000000000001" customHeight="1">
      <c r="A20" s="4651" t="s">
        <v>
4111</v>
      </c>
      <c r="B20" s="4651"/>
      <c r="C20" s="4651"/>
      <c r="D20" s="4651"/>
      <c r="E20" s="4651"/>
      <c r="F20" s="4651"/>
    </row>
    <row r="21" spans="1:6" s="467" customFormat="1" ht="15" customHeight="1" thickBot="1">
      <c r="A21" s="2585"/>
      <c r="B21" s="83"/>
      <c r="C21" s="83"/>
      <c r="D21" s="83"/>
      <c r="E21" s="83"/>
      <c r="F21" s="83"/>
    </row>
    <row r="22" spans="1:6" s="468" customFormat="1" ht="18" customHeight="1" thickTop="1">
      <c r="A22" s="2568" t="s">
        <v>
575</v>
      </c>
      <c r="B22" s="2567" t="s">
        <v>
574</v>
      </c>
      <c r="C22" s="2567" t="s">
        <v>
573</v>
      </c>
      <c r="D22" s="2563" t="s">
        <v>
572</v>
      </c>
      <c r="E22" s="2567" t="s">
        <v>
597</v>
      </c>
      <c r="F22" s="2567" t="s">
        <v>
571</v>
      </c>
    </row>
    <row r="23" spans="1:6" s="467" customFormat="1" ht="18" customHeight="1">
      <c r="A23" s="83"/>
      <c r="B23" s="193" t="s">
        <v>
570</v>
      </c>
      <c r="C23" s="207" t="s">
        <v>
282</v>
      </c>
      <c r="D23" s="207" t="s">
        <v>
570</v>
      </c>
      <c r="E23" s="207" t="s">
        <v>
282</v>
      </c>
      <c r="F23" s="119" t="s">
        <v>
570</v>
      </c>
    </row>
    <row r="24" spans="1:6" s="471" customFormat="1" ht="18" customHeight="1">
      <c r="A24" s="278" t="s">
        <v>
569</v>
      </c>
      <c r="B24" s="472">
        <f>
SUM(B25:B30)</f>
        <v>
42527000</v>
      </c>
      <c r="C24" s="484">
        <f>
ROUND(B24/B24*100,1)</f>
        <v>
100</v>
      </c>
      <c r="D24" s="1651">
        <v>
42104000</v>
      </c>
      <c r="E24" s="2493">
        <f>
ROUND(B24/D24*100,1)</f>
        <v>
101</v>
      </c>
      <c r="F24" s="2503">
        <f>
IF(B24-D24=0,"-",B24-D24)</f>
        <v>
423000</v>
      </c>
    </row>
    <row r="25" spans="1:6" s="468" customFormat="1" ht="18" customHeight="1">
      <c r="A25" s="124" t="s">
        <v>
567</v>
      </c>
      <c r="B25" s="470">
        <v>
919790</v>
      </c>
      <c r="C25" s="483">
        <f>
ROUND(B25/$B$24*100,1)</f>
        <v>
2.2000000000000002</v>
      </c>
      <c r="D25" s="604">
        <v>
940874</v>
      </c>
      <c r="E25" s="2494">
        <f t="shared" ref="E25:E30" si="3">
ROUND(B25/D25*100,1)</f>
        <v>
97.8</v>
      </c>
      <c r="F25" s="189">
        <f t="shared" ref="F25:F30" si="4">
IF(B25-D25=0,"-",B25-D25)</f>
        <v>
-21084</v>
      </c>
    </row>
    <row r="26" spans="1:6" s="468" customFormat="1" ht="18" customHeight="1">
      <c r="A26" s="124" t="s">
        <v>
608</v>
      </c>
      <c r="B26" s="470">
        <v>
38851328</v>
      </c>
      <c r="C26" s="483">
        <f>
ROUND(B26/$B$24*100,1)</f>
        <v>
91.4</v>
      </c>
      <c r="D26" s="2495">
        <v>
38148926</v>
      </c>
      <c r="E26" s="2494">
        <f>
ROUND(B26/D26*100,1)</f>
        <v>
101.8</v>
      </c>
      <c r="F26" s="189">
        <f>
IF(B26-D26=0,"-",B26-D26)</f>
        <v>
702402</v>
      </c>
    </row>
    <row r="27" spans="1:6" s="468" customFormat="1" ht="18" customHeight="1">
      <c r="A27" s="124" t="s">
        <v>
607</v>
      </c>
      <c r="B27" s="470">
        <v>
1879425</v>
      </c>
      <c r="C27" s="483">
        <f t="shared" ref="C27:C30" si="5">
ROUND(B27/$B$24*100,1)</f>
        <v>
4.4000000000000004</v>
      </c>
      <c r="D27" s="582">
        <v>
1813284</v>
      </c>
      <c r="E27" s="2494">
        <f t="shared" si="3"/>
        <v>
103.6</v>
      </c>
      <c r="F27" s="189">
        <f t="shared" si="4"/>
        <v>
66141</v>
      </c>
    </row>
    <row r="28" spans="1:6" s="468" customFormat="1" ht="18" customHeight="1">
      <c r="A28" s="124" t="s">
        <v>
606</v>
      </c>
      <c r="B28" s="470">
        <v>
716938</v>
      </c>
      <c r="C28" s="483">
        <f>
ROUND(B28/$B$24*100,1)</f>
        <v>
1.7</v>
      </c>
      <c r="D28" s="582">
        <v>
1043736</v>
      </c>
      <c r="E28" s="2494">
        <f>
ROUND(B28/D28*100,1)</f>
        <v>
68.7</v>
      </c>
      <c r="F28" s="189">
        <f>
IF(B28-D28=0,"-",B28-D28)</f>
        <v>
-326798</v>
      </c>
    </row>
    <row r="29" spans="1:6" s="468" customFormat="1" ht="18" customHeight="1">
      <c r="A29" s="124" t="s">
        <v>
558</v>
      </c>
      <c r="B29" s="470">
        <v>
59519</v>
      </c>
      <c r="C29" s="483">
        <f t="shared" si="5"/>
        <v>
0.1</v>
      </c>
      <c r="D29" s="2495">
        <v>
57180</v>
      </c>
      <c r="E29" s="2494">
        <f t="shared" si="3"/>
        <v>
104.1</v>
      </c>
      <c r="F29" s="189">
        <f t="shared" si="4"/>
        <v>
2339</v>
      </c>
    </row>
    <row r="30" spans="1:6" s="468" customFormat="1" ht="18" customHeight="1">
      <c r="A30" s="2496" t="s">
        <v>
557</v>
      </c>
      <c r="B30" s="2497">
        <v>
100000</v>
      </c>
      <c r="C30" s="2498">
        <f t="shared" si="5"/>
        <v>
0.2</v>
      </c>
      <c r="D30" s="2501">
        <v>
100000</v>
      </c>
      <c r="E30" s="2500">
        <f t="shared" si="3"/>
        <v>
100</v>
      </c>
      <c r="F30" s="2504" t="str">
        <f t="shared" si="4"/>
        <v>
-</v>
      </c>
    </row>
    <row r="31" spans="1:6" s="467" customFormat="1" ht="15" customHeight="1">
      <c r="A31" s="2576" t="s">
        <v>
600</v>
      </c>
      <c r="B31" s="49"/>
      <c r="C31" s="49"/>
      <c r="D31" s="83"/>
      <c r="E31" s="83"/>
      <c r="F31" s="83"/>
    </row>
    <row r="32" spans="1:6" s="467" customFormat="1" ht="15" customHeight="1">
      <c r="A32" s="2585" t="s">
        <v>
599</v>
      </c>
      <c r="B32" s="83"/>
      <c r="C32" s="83"/>
      <c r="D32" s="83"/>
      <c r="E32" s="83"/>
      <c r="F32" s="83"/>
    </row>
    <row r="33" spans="1:6" s="467" customFormat="1" ht="15" customHeight="1">
      <c r="A33" s="2576" t="s">
        <v>
556</v>
      </c>
      <c r="B33" s="83"/>
      <c r="C33" s="83"/>
      <c r="D33" s="83"/>
      <c r="E33" s="83"/>
      <c r="F33" s="83"/>
    </row>
  </sheetData>
  <mergeCells count="5">
    <mergeCell ref="A3:F3"/>
    <mergeCell ref="A5:F5"/>
    <mergeCell ref="A20:F20"/>
    <mergeCell ref="A1:D1"/>
    <mergeCell ref="A2:D2"/>
  </mergeCells>
  <phoneticPr fontId="25"/>
  <pageMargins left="0.70866141732283472" right="0.70866141732283472" top="0.74803149606299213" bottom="0.74803149606299213" header="0.31496062992125984" footer="0.31496062992125984"/>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pageSetUpPr fitToPage="1"/>
  </sheetPr>
  <dimension ref="A1:G167"/>
  <sheetViews>
    <sheetView zoomScaleNormal="100" zoomScaleSheetLayoutView="100" workbookViewId="0">
      <pane ySplit="7" topLeftCell="A126" activePane="bottomLeft" state="frozen"/>
      <selection activeCell="B23" sqref="B23"/>
      <selection pane="bottomLeft"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12.625" style="78" customWidth="1"/>
    <col min="6" max="6" width="41" style="78" customWidth="1"/>
    <col min="7" max="16384" width="9" style="78"/>
  </cols>
  <sheetData>
    <row r="1" spans="1:7" s="1482" customFormat="1" ht="20.100000000000001" customHeight="1">
      <c r="A1" s="4569" t="str">
        <f>
HYPERLINK("#目次!A1","【目次に戻る】")</f>
        <v>
【目次に戻る】</v>
      </c>
      <c r="B1" s="4569"/>
      <c r="C1" s="4569"/>
      <c r="D1" s="4569"/>
      <c r="E1" s="4569"/>
      <c r="F1" s="3461"/>
    </row>
    <row r="2" spans="1:7" s="1482" customFormat="1" ht="20.100000000000001" customHeight="1">
      <c r="A2" s="4569" t="str">
        <f>
HYPERLINK("#業務所管課別目次!A1","【業務所管課別目次に戻る】")</f>
        <v>
【業務所管課別目次に戻る】</v>
      </c>
      <c r="B2" s="4569"/>
      <c r="C2" s="4569"/>
      <c r="D2" s="4569"/>
      <c r="E2" s="4569"/>
      <c r="F2" s="3461"/>
    </row>
    <row r="3" spans="1:7" ht="26.1" customHeight="1">
      <c r="A3" s="4574" t="s">
        <v>
9564</v>
      </c>
      <c r="B3" s="4574"/>
      <c r="C3" s="4574"/>
      <c r="D3" s="4574"/>
      <c r="E3" s="4574"/>
      <c r="F3" s="4574"/>
    </row>
    <row r="4" spans="1:7" s="82" customFormat="1" ht="15" customHeight="1">
      <c r="A4" s="3599"/>
      <c r="B4" s="104"/>
      <c r="C4" s="104"/>
      <c r="D4" s="3565"/>
      <c r="E4" s="3565"/>
      <c r="F4" s="104"/>
    </row>
    <row r="5" spans="1:7" s="82" customFormat="1" ht="15" customHeight="1" thickBot="1">
      <c r="A5" s="3467" t="s">
        <v>
4606</v>
      </c>
      <c r="C5" s="49"/>
      <c r="D5" s="3566"/>
      <c r="E5" s="49"/>
      <c r="F5" s="42" t="s">
        <v>
7679</v>
      </c>
    </row>
    <row r="6" spans="1:7" s="85" customFormat="1" ht="18" customHeight="1" thickTop="1">
      <c r="A6" s="3598" t="s">
        <v>
8638</v>
      </c>
      <c r="B6" s="2706" t="s">
        <v>
4515</v>
      </c>
      <c r="C6" s="3464" t="s">
        <v>
5313</v>
      </c>
      <c r="D6" s="3567" t="s">
        <v>
7678</v>
      </c>
      <c r="E6" s="3464" t="s">
        <v>
8217</v>
      </c>
      <c r="F6" s="3470" t="s">
        <v>
5999</v>
      </c>
    </row>
    <row r="7" spans="1:7" s="85" customFormat="1" ht="18" customHeight="1">
      <c r="A7" s="3622" t="s">
        <v>
8872</v>
      </c>
      <c r="B7" s="3623" t="s">
        <v>
8873</v>
      </c>
      <c r="C7" s="3627" t="str">
        <f>
"全"&amp;COUNTA(C8:C999)&amp;"施設"</f>
        <v>
全159施設</v>
      </c>
      <c r="D7" s="3624" t="s">
        <v>
8872</v>
      </c>
      <c r="E7" s="3625">
        <f>
SUM(E8:E166)</f>
        <v>
87182.8</v>
      </c>
      <c r="F7" s="3626"/>
    </row>
    <row r="8" spans="1:7" s="85" customFormat="1" ht="18" customHeight="1">
      <c r="A8" s="3613">
        <v>
1</v>
      </c>
      <c r="B8" s="2644" t="s">
        <v>
8383</v>
      </c>
      <c r="C8" s="3547" t="s">
        <v>
8406</v>
      </c>
      <c r="D8" s="3596">
        <v>
18354</v>
      </c>
      <c r="E8" s="3546">
        <v>
282.61</v>
      </c>
      <c r="F8" s="3607"/>
    </row>
    <row r="9" spans="1:7" s="85" customFormat="1" ht="18" customHeight="1">
      <c r="A9" s="3601">
        <v>
2</v>
      </c>
      <c r="B9" s="3553" t="s">
        <v>
8384</v>
      </c>
      <c r="C9" s="3554" t="s">
        <v>
8407</v>
      </c>
      <c r="D9" s="3597">
        <v>
18354</v>
      </c>
      <c r="E9" s="3555">
        <v>
1287.77</v>
      </c>
      <c r="F9" s="3607"/>
    </row>
    <row r="10" spans="1:7" s="85" customFormat="1" ht="18" customHeight="1">
      <c r="A10" s="3613">
        <v>
3</v>
      </c>
      <c r="B10" s="2644" t="s">
        <v>
8385</v>
      </c>
      <c r="C10" s="3547" t="s">
        <v>
8408</v>
      </c>
      <c r="D10" s="3596">
        <v>
18354</v>
      </c>
      <c r="E10" s="3546">
        <v>
199.21</v>
      </c>
      <c r="F10" s="3607"/>
    </row>
    <row r="11" spans="1:7" s="85" customFormat="1" ht="18" customHeight="1">
      <c r="A11" s="3601">
        <v>
4</v>
      </c>
      <c r="B11" s="3553" t="s">
        <v>
8386</v>
      </c>
      <c r="C11" s="3554" t="s">
        <v>
8409</v>
      </c>
      <c r="D11" s="3597">
        <v>
18719</v>
      </c>
      <c r="E11" s="3555">
        <v>
332.16</v>
      </c>
      <c r="F11" s="3607"/>
    </row>
    <row r="12" spans="1:7" s="85" customFormat="1" ht="18" customHeight="1">
      <c r="A12" s="3613">
        <v>
5</v>
      </c>
      <c r="B12" s="2644" t="s">
        <v>
8387</v>
      </c>
      <c r="C12" s="3547" t="s">
        <v>
8410</v>
      </c>
      <c r="D12" s="3596">
        <v>
18719</v>
      </c>
      <c r="E12" s="3546">
        <v>
491.58</v>
      </c>
      <c r="F12" s="3607"/>
    </row>
    <row r="13" spans="1:7" s="85" customFormat="1" ht="18" customHeight="1">
      <c r="A13" s="3601">
        <v>
6</v>
      </c>
      <c r="B13" s="2644" t="s">
        <v>
8388</v>
      </c>
      <c r="C13" s="3547" t="s">
        <v>
4262</v>
      </c>
      <c r="D13" s="3596">
        <v>
19341</v>
      </c>
      <c r="E13" s="3546">
        <v>
396.69</v>
      </c>
      <c r="F13" s="3607"/>
      <c r="G13" s="107"/>
    </row>
    <row r="14" spans="1:7" s="85" customFormat="1" ht="18" customHeight="1">
      <c r="A14" s="3613">
        <v>
7</v>
      </c>
      <c r="B14" s="2644" t="s">
        <v>
795</v>
      </c>
      <c r="C14" s="3547" t="s">
        <v>
8411</v>
      </c>
      <c r="D14" s="3596">
        <v>
19438</v>
      </c>
      <c r="E14" s="3546">
        <v>
945.1</v>
      </c>
      <c r="F14" s="3607"/>
    </row>
    <row r="15" spans="1:7" s="85" customFormat="1" ht="18" customHeight="1">
      <c r="A15" s="3601">
        <v>
8</v>
      </c>
      <c r="B15" s="2644" t="s">
        <v>
2641</v>
      </c>
      <c r="C15" s="3547" t="s">
        <v>
8412</v>
      </c>
      <c r="D15" s="3596">
        <v>
20546</v>
      </c>
      <c r="E15" s="3546">
        <v>
812.24</v>
      </c>
      <c r="F15" s="3607"/>
    </row>
    <row r="16" spans="1:7" s="85" customFormat="1" ht="18" customHeight="1">
      <c r="A16" s="3613">
        <v>
9</v>
      </c>
      <c r="B16" s="2644" t="s">
        <v>
397</v>
      </c>
      <c r="C16" s="3547" t="s">
        <v>
8413</v>
      </c>
      <c r="D16" s="3596">
        <v>
21276</v>
      </c>
      <c r="E16" s="3546">
        <v>
1160</v>
      </c>
      <c r="F16" s="3607"/>
    </row>
    <row r="17" spans="1:6" s="85" customFormat="1" ht="18" customHeight="1">
      <c r="A17" s="3601">
        <v>
10</v>
      </c>
      <c r="B17" s="3553" t="s">
        <v>
5499</v>
      </c>
      <c r="C17" s="3554" t="s">
        <v>
8414</v>
      </c>
      <c r="D17" s="3597">
        <v>
21908</v>
      </c>
      <c r="E17" s="3555">
        <v>
667.74</v>
      </c>
      <c r="F17" s="3607"/>
    </row>
    <row r="18" spans="1:6" s="85" customFormat="1" ht="18" customHeight="1">
      <c r="A18" s="3613">
        <v>
11</v>
      </c>
      <c r="B18" s="2644" t="s">
        <v>
2458</v>
      </c>
      <c r="C18" s="3547" t="s">
        <v>
8415</v>
      </c>
      <c r="D18" s="3596">
        <v>
21947</v>
      </c>
      <c r="E18" s="3546">
        <v>
138.18</v>
      </c>
      <c r="F18" s="3607"/>
    </row>
    <row r="19" spans="1:6" s="85" customFormat="1" ht="18" customHeight="1">
      <c r="A19" s="3601">
        <v>
12</v>
      </c>
      <c r="B19" s="3553" t="s">
        <v>
2151</v>
      </c>
      <c r="C19" s="3554" t="s">
        <v>
8416</v>
      </c>
      <c r="D19" s="3597">
        <v>
21947</v>
      </c>
      <c r="E19" s="3555">
        <v>
840.25</v>
      </c>
      <c r="F19" s="3607"/>
    </row>
    <row r="20" spans="1:6" s="85" customFormat="1" ht="18" customHeight="1">
      <c r="A20" s="3613">
        <v>
13</v>
      </c>
      <c r="B20" s="2644" t="s">
        <v>
2154</v>
      </c>
      <c r="C20" s="3547" t="s">
        <v>
8417</v>
      </c>
      <c r="D20" s="3596">
        <v>
21947</v>
      </c>
      <c r="E20" s="3546">
        <v>
292.35000000000002</v>
      </c>
      <c r="F20" s="3607"/>
    </row>
    <row r="21" spans="1:6" s="85" customFormat="1" ht="18" customHeight="1">
      <c r="A21" s="3601">
        <v>
14</v>
      </c>
      <c r="B21" s="2641" t="s">
        <v>
2177</v>
      </c>
      <c r="C21" s="3589" t="s">
        <v>
8418</v>
      </c>
      <c r="D21" s="3595">
        <v>
21947</v>
      </c>
      <c r="E21" s="3592">
        <v>
300.04000000000002</v>
      </c>
      <c r="F21" s="3607"/>
    </row>
    <row r="22" spans="1:6" s="85" customFormat="1" ht="18" customHeight="1">
      <c r="A22" s="3613">
        <v>
15</v>
      </c>
      <c r="B22" s="2644" t="s">
        <v>
8389</v>
      </c>
      <c r="C22" s="3547" t="s">
        <v>
8419</v>
      </c>
      <c r="D22" s="3596">
        <v>
21947</v>
      </c>
      <c r="E22" s="3546">
        <v>
1087.25</v>
      </c>
      <c r="F22" s="3607"/>
    </row>
    <row r="23" spans="1:6" s="85" customFormat="1" ht="18" customHeight="1">
      <c r="A23" s="3601">
        <v>
16</v>
      </c>
      <c r="B23" s="2644" t="s">
        <v>
8390</v>
      </c>
      <c r="C23" s="3547" t="s">
        <v>
8420</v>
      </c>
      <c r="D23" s="3596">
        <v>
21947</v>
      </c>
      <c r="E23" s="3546">
        <v>
866.11</v>
      </c>
      <c r="F23" s="3607"/>
    </row>
    <row r="24" spans="1:6" s="85" customFormat="1" ht="18" customHeight="1">
      <c r="A24" s="3613">
        <v>
17</v>
      </c>
      <c r="B24" s="2644" t="s">
        <v>
2178</v>
      </c>
      <c r="C24" s="3547" t="s">
        <v>
8421</v>
      </c>
      <c r="D24" s="3596">
        <v>
22011</v>
      </c>
      <c r="E24" s="3546">
        <v>
472.27</v>
      </c>
      <c r="F24" s="3607"/>
    </row>
    <row r="25" spans="1:6" s="85" customFormat="1" ht="18" customHeight="1">
      <c r="A25" s="3601">
        <v>
18</v>
      </c>
      <c r="B25" s="2644" t="s">
        <v>
8391</v>
      </c>
      <c r="C25" s="3547" t="s">
        <v>
8422</v>
      </c>
      <c r="D25" s="3596">
        <v>
22442</v>
      </c>
      <c r="E25" s="3546">
        <v>
1367.66</v>
      </c>
      <c r="F25" s="3607"/>
    </row>
    <row r="26" spans="1:6" s="85" customFormat="1" ht="18" customHeight="1">
      <c r="A26" s="3613">
        <v>
19</v>
      </c>
      <c r="B26" s="3553" t="s">
        <v>
8392</v>
      </c>
      <c r="C26" s="3554" t="s">
        <v>
8423</v>
      </c>
      <c r="D26" s="3597">
        <v>
23182</v>
      </c>
      <c r="E26" s="3555">
        <v>
379.63</v>
      </c>
      <c r="F26" s="3607"/>
    </row>
    <row r="27" spans="1:6" s="85" customFormat="1" ht="18" customHeight="1">
      <c r="A27" s="3601">
        <v>
20</v>
      </c>
      <c r="B27" s="2644" t="s">
        <v>
2159</v>
      </c>
      <c r="C27" s="3547" t="s">
        <v>
8424</v>
      </c>
      <c r="D27" s="3596">
        <v>
23559</v>
      </c>
      <c r="E27" s="3546">
        <v>
310.45</v>
      </c>
      <c r="F27" s="3607"/>
    </row>
    <row r="28" spans="1:6" s="85" customFormat="1" ht="18" customHeight="1">
      <c r="A28" s="3613">
        <v>
21</v>
      </c>
      <c r="B28" s="3553" t="s">
        <v>
8393</v>
      </c>
      <c r="C28" s="3554" t="s">
        <v>
8425</v>
      </c>
      <c r="D28" s="3597">
        <v>
23559</v>
      </c>
      <c r="E28" s="3555">
        <v>
318.41000000000003</v>
      </c>
      <c r="F28" s="3607"/>
    </row>
    <row r="29" spans="1:6" s="85" customFormat="1" ht="18" customHeight="1">
      <c r="A29" s="3601">
        <v>
22</v>
      </c>
      <c r="B29" s="2644" t="s">
        <v>
2179</v>
      </c>
      <c r="C29" s="3547" t="s">
        <v>
8426</v>
      </c>
      <c r="D29" s="3596">
        <v>
23559</v>
      </c>
      <c r="E29" s="3546">
        <v>
1018.28</v>
      </c>
      <c r="F29" s="3607"/>
    </row>
    <row r="30" spans="1:6" s="85" customFormat="1" ht="18" customHeight="1">
      <c r="A30" s="3613">
        <v>
23</v>
      </c>
      <c r="B30" s="2641" t="s">
        <v>
800</v>
      </c>
      <c r="C30" s="3589" t="s">
        <v>
8427</v>
      </c>
      <c r="D30" s="3595">
        <v>
23559</v>
      </c>
      <c r="E30" s="3592">
        <v>
462.47</v>
      </c>
      <c r="F30" s="3607"/>
    </row>
    <row r="31" spans="1:6" s="85" customFormat="1" ht="18" customHeight="1">
      <c r="A31" s="3601">
        <v>
24</v>
      </c>
      <c r="B31" s="3553" t="s">
        <v>
2712</v>
      </c>
      <c r="C31" s="3554" t="s">
        <v>
6323</v>
      </c>
      <c r="D31" s="3597">
        <v>
23655</v>
      </c>
      <c r="E31" s="3555">
        <v>
966.6</v>
      </c>
      <c r="F31" s="3607"/>
    </row>
    <row r="32" spans="1:6" s="85" customFormat="1" ht="18" customHeight="1">
      <c r="A32" s="3613">
        <v>
25</v>
      </c>
      <c r="B32" s="2644" t="s">
        <v>
8394</v>
      </c>
      <c r="C32" s="3547" t="s">
        <v>
8428</v>
      </c>
      <c r="D32" s="3596">
        <v>
23739</v>
      </c>
      <c r="E32" s="3546">
        <v>
803.47</v>
      </c>
      <c r="F32" s="3607"/>
    </row>
    <row r="33" spans="1:6" s="85" customFormat="1" ht="18" customHeight="1">
      <c r="A33" s="3601">
        <v>
26</v>
      </c>
      <c r="B33" s="3553" t="s">
        <v>
8395</v>
      </c>
      <c r="C33" s="3554" t="s">
        <v>
8429</v>
      </c>
      <c r="D33" s="3597">
        <v>
23924</v>
      </c>
      <c r="E33" s="3555">
        <v>
687.59</v>
      </c>
      <c r="F33" s="3607"/>
    </row>
    <row r="34" spans="1:6" s="85" customFormat="1" ht="18" customHeight="1">
      <c r="A34" s="3613">
        <v>
27</v>
      </c>
      <c r="B34" s="2644" t="s">
        <v>
8396</v>
      </c>
      <c r="C34" s="3547" t="s">
        <v>
8430</v>
      </c>
      <c r="D34" s="3596">
        <v>
24198</v>
      </c>
      <c r="E34" s="3546">
        <v>
438.48</v>
      </c>
      <c r="F34" s="3607"/>
    </row>
    <row r="35" spans="1:6" s="85" customFormat="1" ht="18" customHeight="1">
      <c r="A35" s="3601">
        <v>
28</v>
      </c>
      <c r="B35" s="2641" t="s">
        <v>
4164</v>
      </c>
      <c r="C35" s="3589" t="s">
        <v>
8431</v>
      </c>
      <c r="D35" s="3595">
        <v>
24198</v>
      </c>
      <c r="E35" s="3592">
        <v>
618</v>
      </c>
      <c r="F35" s="3607"/>
    </row>
    <row r="36" spans="1:6" s="85" customFormat="1" ht="18" customHeight="1">
      <c r="A36" s="3613">
        <v>
29</v>
      </c>
      <c r="B36" s="2644" t="s">
        <v>
831</v>
      </c>
      <c r="C36" s="3547" t="s">
        <v>
8432</v>
      </c>
      <c r="D36" s="3596">
        <v>
24198</v>
      </c>
      <c r="E36" s="3546">
        <v>
464.19</v>
      </c>
      <c r="F36" s="3607"/>
    </row>
    <row r="37" spans="1:6" s="85" customFormat="1" ht="18" customHeight="1">
      <c r="A37" s="3601">
        <v>
30</v>
      </c>
      <c r="B37" s="2644" t="s">
        <v>
8397</v>
      </c>
      <c r="C37" s="3547" t="s">
        <v>
8433</v>
      </c>
      <c r="D37" s="3596">
        <v>
24289</v>
      </c>
      <c r="E37" s="3546">
        <v>
328.9</v>
      </c>
      <c r="F37" s="3607"/>
    </row>
    <row r="38" spans="1:6" s="85" customFormat="1" ht="18" customHeight="1">
      <c r="A38" s="3613">
        <v>
31</v>
      </c>
      <c r="B38" s="2644" t="s">
        <v>
8398</v>
      </c>
      <c r="C38" s="3547" t="s">
        <v>
8434</v>
      </c>
      <c r="D38" s="3596">
        <v>
24467</v>
      </c>
      <c r="E38" s="3546">
        <v>
462.82</v>
      </c>
      <c r="F38" s="3607"/>
    </row>
    <row r="39" spans="1:6" s="85" customFormat="1" ht="18" customHeight="1">
      <c r="A39" s="3601">
        <v>
32</v>
      </c>
      <c r="B39" s="2644" t="s">
        <v>
837</v>
      </c>
      <c r="C39" s="3547" t="s">
        <v>
8435</v>
      </c>
      <c r="D39" s="3596">
        <v>
24551</v>
      </c>
      <c r="E39" s="3546">
        <v>
188.56</v>
      </c>
      <c r="F39" s="3607"/>
    </row>
    <row r="40" spans="1:6" s="85" customFormat="1" ht="18" customHeight="1">
      <c r="A40" s="3613">
        <v>
33</v>
      </c>
      <c r="B40" s="3553" t="s">
        <v>
8399</v>
      </c>
      <c r="C40" s="3554" t="s">
        <v>
8436</v>
      </c>
      <c r="D40" s="3597">
        <v>
24551</v>
      </c>
      <c r="E40" s="3555">
        <v>
315.02999999999997</v>
      </c>
      <c r="F40" s="3607"/>
    </row>
    <row r="41" spans="1:6" s="85" customFormat="1" ht="18" customHeight="1">
      <c r="A41" s="3601">
        <v>
34</v>
      </c>
      <c r="B41" s="2644" t="s">
        <v>
404</v>
      </c>
      <c r="C41" s="3547" t="s">
        <v>
8437</v>
      </c>
      <c r="D41" s="3596">
        <v>
24551</v>
      </c>
      <c r="E41" s="3546">
        <v>
499.15</v>
      </c>
      <c r="F41" s="3607"/>
    </row>
    <row r="42" spans="1:6" s="85" customFormat="1" ht="18" customHeight="1">
      <c r="A42" s="3613">
        <v>
35</v>
      </c>
      <c r="B42" s="3553" t="s">
        <v>
8400</v>
      </c>
      <c r="C42" s="3554" t="s">
        <v>
8438</v>
      </c>
      <c r="D42" s="3597">
        <v>
24929</v>
      </c>
      <c r="E42" s="3555">
        <v>
432.54</v>
      </c>
      <c r="F42" s="3607"/>
    </row>
    <row r="43" spans="1:6" s="85" customFormat="1" ht="18" customHeight="1">
      <c r="A43" s="3601">
        <v>
36</v>
      </c>
      <c r="B43" s="2644" t="s">
        <v>
5689</v>
      </c>
      <c r="C43" s="3547" t="s">
        <v>
8439</v>
      </c>
      <c r="D43" s="3596">
        <v>
24929</v>
      </c>
      <c r="E43" s="3546">
        <v>
357.14</v>
      </c>
      <c r="F43" s="3607"/>
    </row>
    <row r="44" spans="1:6" s="85" customFormat="1" ht="18" customHeight="1">
      <c r="A44" s="3613">
        <v>
37</v>
      </c>
      <c r="B44" s="2641" t="s">
        <v>
799</v>
      </c>
      <c r="C44" s="3589" t="s">
        <v>
8440</v>
      </c>
      <c r="D44" s="3595">
        <v>
25123</v>
      </c>
      <c r="E44" s="3592">
        <v>
413.41</v>
      </c>
      <c r="F44" s="3607"/>
    </row>
    <row r="45" spans="1:6" s="85" customFormat="1" ht="18" customHeight="1">
      <c r="A45" s="3601">
        <v>
38</v>
      </c>
      <c r="B45" s="2644" t="s">
        <v>
8401</v>
      </c>
      <c r="C45" s="3547" t="s">
        <v>
8441</v>
      </c>
      <c r="D45" s="3596">
        <v>
25294</v>
      </c>
      <c r="E45" s="3546">
        <v>
656.9</v>
      </c>
      <c r="F45" s="3607"/>
    </row>
    <row r="46" spans="1:6" s="85" customFormat="1" ht="18" customHeight="1">
      <c r="A46" s="3613">
        <v>
39</v>
      </c>
      <c r="B46" s="2644" t="s">
        <v>
2143</v>
      </c>
      <c r="C46" s="3547" t="s">
        <v>
8442</v>
      </c>
      <c r="D46" s="3596">
        <v>
25294</v>
      </c>
      <c r="E46" s="3546">
        <v>
249.53</v>
      </c>
      <c r="F46" s="3607"/>
    </row>
    <row r="47" spans="1:6" s="85" customFormat="1" ht="18" customHeight="1">
      <c r="A47" s="3601">
        <v>
40</v>
      </c>
      <c r="B47" s="2644" t="s">
        <v>
8402</v>
      </c>
      <c r="C47" s="3547" t="s">
        <v>
8443</v>
      </c>
      <c r="D47" s="3596">
        <v>
25294</v>
      </c>
      <c r="E47" s="3546">
        <v>
330.72</v>
      </c>
      <c r="F47" s="3607"/>
    </row>
    <row r="48" spans="1:6" s="85" customFormat="1" ht="18" customHeight="1">
      <c r="A48" s="3613">
        <v>
41</v>
      </c>
      <c r="B48" s="2644" t="s">
        <v>
8403</v>
      </c>
      <c r="C48" s="3547" t="s">
        <v>
8444</v>
      </c>
      <c r="D48" s="3596">
        <v>
25294</v>
      </c>
      <c r="E48" s="3546">
        <v>
421.74</v>
      </c>
      <c r="F48" s="3607"/>
    </row>
    <row r="49" spans="1:6" s="85" customFormat="1" ht="18" customHeight="1">
      <c r="A49" s="3601">
        <v>
42</v>
      </c>
      <c r="B49" s="3553" t="s">
        <v>
395</v>
      </c>
      <c r="C49" s="3554" t="s">
        <v>
8445</v>
      </c>
      <c r="D49" s="3597">
        <v>
25477</v>
      </c>
      <c r="E49" s="3555">
        <v>
375.67</v>
      </c>
      <c r="F49" s="3607"/>
    </row>
    <row r="50" spans="1:6" s="85" customFormat="1" ht="18" customHeight="1">
      <c r="A50" s="3613">
        <v>
43</v>
      </c>
      <c r="B50" s="2644" t="s">
        <v>
402</v>
      </c>
      <c r="C50" s="3547" t="s">
        <v>
8446</v>
      </c>
      <c r="D50" s="3596">
        <v>
25659</v>
      </c>
      <c r="E50" s="3546">
        <v>
537.51</v>
      </c>
      <c r="F50" s="3607"/>
    </row>
    <row r="51" spans="1:6" s="85" customFormat="1" ht="18" customHeight="1">
      <c r="A51" s="3601">
        <v>
44</v>
      </c>
      <c r="B51" s="3553" t="s">
        <v>
8166</v>
      </c>
      <c r="C51" s="3554" t="s">
        <v>
8447</v>
      </c>
      <c r="D51" s="3597">
        <v>
25659</v>
      </c>
      <c r="E51" s="3555">
        <v>
634.71</v>
      </c>
      <c r="F51" s="3607"/>
    </row>
    <row r="52" spans="1:6" s="85" customFormat="1" ht="18" customHeight="1">
      <c r="A52" s="3613">
        <v>
45</v>
      </c>
      <c r="B52" s="2644" t="s">
        <v>
8404</v>
      </c>
      <c r="C52" s="3547" t="s">
        <v>
10145</v>
      </c>
      <c r="D52" s="3596">
        <v>
26024</v>
      </c>
      <c r="E52" s="3546">
        <v>
851.83</v>
      </c>
      <c r="F52" s="3607"/>
    </row>
    <row r="53" spans="1:6" s="85" customFormat="1" ht="18" customHeight="1">
      <c r="A53" s="3601">
        <v>
46</v>
      </c>
      <c r="B53" s="2641" t="s">
        <v>
403</v>
      </c>
      <c r="C53" s="3589" t="s">
        <v>
8448</v>
      </c>
      <c r="D53" s="3595">
        <v>
26024</v>
      </c>
      <c r="E53" s="3592">
        <v>
882.56</v>
      </c>
      <c r="F53" s="3607"/>
    </row>
    <row r="54" spans="1:6" s="85" customFormat="1" ht="18" customHeight="1">
      <c r="A54" s="3613">
        <v>
47</v>
      </c>
      <c r="B54" s="3553" t="s">
        <v>
8380</v>
      </c>
      <c r="C54" s="3554" t="s">
        <v>
8449</v>
      </c>
      <c r="D54" s="3597">
        <v>
26109</v>
      </c>
      <c r="E54" s="3555">
        <v>
581.49</v>
      </c>
      <c r="F54" s="3607"/>
    </row>
    <row r="55" spans="1:6" s="85" customFormat="1" ht="18" customHeight="1">
      <c r="A55" s="3601">
        <v>
48</v>
      </c>
      <c r="B55" s="2644" t="s">
        <v>
8405</v>
      </c>
      <c r="C55" s="3547" t="s">
        <v>
8450</v>
      </c>
      <c r="D55" s="3596">
        <v>
26109</v>
      </c>
      <c r="E55" s="3546">
        <v>
389.87</v>
      </c>
      <c r="F55" s="3607"/>
    </row>
    <row r="56" spans="1:6" s="85" customFormat="1" ht="18" customHeight="1">
      <c r="A56" s="3613">
        <v>
49</v>
      </c>
      <c r="B56" s="3553" t="s">
        <v>
2157</v>
      </c>
      <c r="C56" s="3554" t="s">
        <v>
8451</v>
      </c>
      <c r="D56" s="3597">
        <v>
26390</v>
      </c>
      <c r="E56" s="3555">
        <v>
604.92999999999995</v>
      </c>
      <c r="F56" s="3607"/>
    </row>
    <row r="57" spans="1:6" s="85" customFormat="1" ht="18" customHeight="1">
      <c r="A57" s="3601">
        <v>
50</v>
      </c>
      <c r="B57" s="2644" t="s">
        <v>
399</v>
      </c>
      <c r="C57" s="3547" t="s">
        <v>
8480</v>
      </c>
      <c r="D57" s="3596">
        <v>
26390</v>
      </c>
      <c r="E57" s="3546">
        <v>
534.87</v>
      </c>
      <c r="F57" s="3607"/>
    </row>
    <row r="58" spans="1:6" s="85" customFormat="1" ht="18" customHeight="1">
      <c r="A58" s="3613">
        <v>
51</v>
      </c>
      <c r="B58" s="2641" t="s">
        <v>
8452</v>
      </c>
      <c r="C58" s="3589" t="s">
        <v>
8481</v>
      </c>
      <c r="D58" s="3595">
        <v>
26390</v>
      </c>
      <c r="E58" s="3592">
        <v>
1080.03</v>
      </c>
      <c r="F58" s="3607"/>
    </row>
    <row r="59" spans="1:6" s="85" customFormat="1" ht="18" customHeight="1">
      <c r="A59" s="3601">
        <v>
52</v>
      </c>
      <c r="B59" s="2644" t="s">
        <v>
8453</v>
      </c>
      <c r="C59" s="3547" t="s">
        <v>
8482</v>
      </c>
      <c r="D59" s="3596">
        <v>
26390</v>
      </c>
      <c r="E59" s="3546">
        <v>
330.6</v>
      </c>
      <c r="F59" s="3607"/>
    </row>
    <row r="60" spans="1:6" s="85" customFormat="1" ht="18" customHeight="1">
      <c r="A60" s="3613">
        <v>
53</v>
      </c>
      <c r="B60" s="2644" t="s">
        <v>
8454</v>
      </c>
      <c r="C60" s="3547" t="s">
        <v>
8483</v>
      </c>
      <c r="D60" s="3596">
        <v>
26493</v>
      </c>
      <c r="E60" s="3546">
        <v>
475.83</v>
      </c>
      <c r="F60" s="3607"/>
    </row>
    <row r="61" spans="1:6" s="85" customFormat="1" ht="18" customHeight="1">
      <c r="A61" s="3601">
        <v>
54</v>
      </c>
      <c r="B61" s="2644" t="s">
        <v>
391</v>
      </c>
      <c r="C61" s="3547" t="s">
        <v>
8484</v>
      </c>
      <c r="D61" s="3596">
        <v>
26493</v>
      </c>
      <c r="E61" s="3546">
        <v>
760</v>
      </c>
      <c r="F61" s="3607"/>
    </row>
    <row r="62" spans="1:6" s="85" customFormat="1" ht="18" customHeight="1">
      <c r="A62" s="3613">
        <v>
55</v>
      </c>
      <c r="B62" s="2644" t="s">
        <v>
5682</v>
      </c>
      <c r="C62" s="3547" t="s">
        <v>
8485</v>
      </c>
      <c r="D62" s="3596">
        <v>
26493</v>
      </c>
      <c r="E62" s="3546">
        <v>
815.79</v>
      </c>
      <c r="F62" s="3607"/>
    </row>
    <row r="63" spans="1:6" s="85" customFormat="1" ht="18" customHeight="1">
      <c r="A63" s="3601">
        <v>
56</v>
      </c>
      <c r="B63" s="3553" t="s">
        <v>
406</v>
      </c>
      <c r="C63" s="3554" t="s">
        <v>
8486</v>
      </c>
      <c r="D63" s="3597">
        <v>
26574</v>
      </c>
      <c r="E63" s="3555">
        <v>
798</v>
      </c>
      <c r="F63" s="3607"/>
    </row>
    <row r="64" spans="1:6" s="85" customFormat="1" ht="18" customHeight="1">
      <c r="A64" s="3613">
        <v>
57</v>
      </c>
      <c r="B64" s="2644" t="s">
        <v>
408</v>
      </c>
      <c r="C64" s="3547" t="s">
        <v>
8487</v>
      </c>
      <c r="D64" s="3596">
        <v>
26641</v>
      </c>
      <c r="E64" s="3546">
        <v>
327</v>
      </c>
      <c r="F64" s="3607"/>
    </row>
    <row r="65" spans="1:6" s="85" customFormat="1" ht="18" customHeight="1">
      <c r="A65" s="3601">
        <v>
58</v>
      </c>
      <c r="B65" s="3553" t="s">
        <v>
8455</v>
      </c>
      <c r="C65" s="3554" t="s">
        <v>
8488</v>
      </c>
      <c r="D65" s="3597">
        <v>
26845</v>
      </c>
      <c r="E65" s="3555">
        <v>
503.78</v>
      </c>
      <c r="F65" s="3607"/>
    </row>
    <row r="66" spans="1:6" s="85" customFormat="1" ht="18" customHeight="1">
      <c r="A66" s="3613">
        <v>
59</v>
      </c>
      <c r="B66" s="2644" t="s">
        <v>
415</v>
      </c>
      <c r="C66" s="3547" t="s">
        <v>
8489</v>
      </c>
      <c r="D66" s="3596">
        <v>
26938</v>
      </c>
      <c r="E66" s="3546">
        <v>
347.81</v>
      </c>
      <c r="F66" s="3607"/>
    </row>
    <row r="67" spans="1:6" s="85" customFormat="1" ht="18" customHeight="1">
      <c r="A67" s="3601">
        <v>
60</v>
      </c>
      <c r="B67" s="2641" t="s">
        <v>
8456</v>
      </c>
      <c r="C67" s="3589" t="s">
        <v>
8490</v>
      </c>
      <c r="D67" s="3595">
        <v>
27011</v>
      </c>
      <c r="E67" s="3592">
        <v>
497.3</v>
      </c>
      <c r="F67" s="3607"/>
    </row>
    <row r="68" spans="1:6" s="85" customFormat="1" ht="18" customHeight="1">
      <c r="A68" s="3613">
        <v>
61</v>
      </c>
      <c r="B68" s="2644" t="s">
        <v>
389</v>
      </c>
      <c r="C68" s="3547" t="s">
        <v>
8491</v>
      </c>
      <c r="D68" s="3596">
        <v>
27011</v>
      </c>
      <c r="E68" s="3546">
        <v>
334.73</v>
      </c>
      <c r="F68" s="3607"/>
    </row>
    <row r="69" spans="1:6" s="85" customFormat="1" ht="18" customHeight="1">
      <c r="A69" s="3601">
        <v>
62</v>
      </c>
      <c r="B69" s="2644" t="s">
        <v>
8457</v>
      </c>
      <c r="C69" s="3547" t="s">
        <v>
8492</v>
      </c>
      <c r="D69" s="3596">
        <v>
27104</v>
      </c>
      <c r="E69" s="3546">
        <v>
673.22</v>
      </c>
      <c r="F69" s="3607"/>
    </row>
    <row r="70" spans="1:6" s="85" customFormat="1" ht="18" customHeight="1">
      <c r="A70" s="3613">
        <v>
63</v>
      </c>
      <c r="B70" s="2644" t="s">
        <v>
8458</v>
      </c>
      <c r="C70" s="3547" t="s">
        <v>
8493</v>
      </c>
      <c r="D70" s="3596">
        <v>
27104</v>
      </c>
      <c r="E70" s="3546">
        <v>
677.92</v>
      </c>
      <c r="F70" s="3607"/>
    </row>
    <row r="71" spans="1:6" s="85" customFormat="1" ht="18" customHeight="1">
      <c r="A71" s="3601">
        <v>
64</v>
      </c>
      <c r="B71" s="2644" t="s">
        <v>
2163</v>
      </c>
      <c r="C71" s="3547" t="s">
        <v>
8494</v>
      </c>
      <c r="D71" s="3596">
        <v>
27211</v>
      </c>
      <c r="E71" s="3546">
        <v>
265.13</v>
      </c>
      <c r="F71" s="3607"/>
    </row>
    <row r="72" spans="1:6" s="85" customFormat="1" ht="18" customHeight="1">
      <c r="A72" s="3613">
        <v>
65</v>
      </c>
      <c r="B72" s="3553" t="s">
        <v>
418</v>
      </c>
      <c r="C72" s="3554" t="s">
        <v>
8495</v>
      </c>
      <c r="D72" s="3597">
        <v>
27303</v>
      </c>
      <c r="E72" s="3555">
        <v>
439</v>
      </c>
      <c r="F72" s="3607"/>
    </row>
    <row r="73" spans="1:6" s="85" customFormat="1" ht="18" customHeight="1">
      <c r="A73" s="3601">
        <v>
66</v>
      </c>
      <c r="B73" s="2644" t="s">
        <v>
8459</v>
      </c>
      <c r="C73" s="3547" t="s">
        <v>
8496</v>
      </c>
      <c r="D73" s="3596">
        <v>
27383</v>
      </c>
      <c r="E73" s="3546">
        <v>
300</v>
      </c>
      <c r="F73" s="3607"/>
    </row>
    <row r="74" spans="1:6" s="85" customFormat="1" ht="18" customHeight="1">
      <c r="A74" s="3613">
        <v>
67</v>
      </c>
      <c r="B74" s="3553" t="s">
        <v>
8460</v>
      </c>
      <c r="C74" s="3554" t="s">
        <v>
8497</v>
      </c>
      <c r="D74" s="3597">
        <v>
27383</v>
      </c>
      <c r="E74" s="3555">
        <v>
331.57</v>
      </c>
      <c r="F74" s="3607"/>
    </row>
    <row r="75" spans="1:6" s="85" customFormat="1" ht="18" customHeight="1">
      <c r="A75" s="3601">
        <v>
68</v>
      </c>
      <c r="B75" s="2644" t="s">
        <v>
416</v>
      </c>
      <c r="C75" s="3547" t="s">
        <v>
8498</v>
      </c>
      <c r="D75" s="3596">
        <v>
27383</v>
      </c>
      <c r="E75" s="3546">
        <v>
178.52</v>
      </c>
      <c r="F75" s="3607"/>
    </row>
    <row r="76" spans="1:6" s="85" customFormat="1" ht="18" customHeight="1">
      <c r="A76" s="3613">
        <v>
69</v>
      </c>
      <c r="B76" s="2641" t="s">
        <v>
8461</v>
      </c>
      <c r="C76" s="3589" t="s">
        <v>
8499</v>
      </c>
      <c r="D76" s="3595">
        <v>
27584</v>
      </c>
      <c r="E76" s="3592">
        <v>
395.14</v>
      </c>
      <c r="F76" s="3607"/>
    </row>
    <row r="77" spans="1:6" s="85" customFormat="1" ht="18" customHeight="1">
      <c r="A77" s="3601">
        <v>
70</v>
      </c>
      <c r="B77" s="2644" t="s">
        <v>
2167</v>
      </c>
      <c r="C77" s="3547" t="s">
        <v>
8500</v>
      </c>
      <c r="D77" s="3596">
        <v>
27674</v>
      </c>
      <c r="E77" s="3546">
        <v>
407.05</v>
      </c>
      <c r="F77" s="3607"/>
    </row>
    <row r="78" spans="1:6" s="85" customFormat="1" ht="18" customHeight="1">
      <c r="A78" s="3613">
        <v>
71</v>
      </c>
      <c r="B78" s="2641" t="s">
        <v>
8462</v>
      </c>
      <c r="C78" s="3589" t="s">
        <v>
8501</v>
      </c>
      <c r="D78" s="3595">
        <v>
27842</v>
      </c>
      <c r="E78" s="3592">
        <v>
520.78</v>
      </c>
      <c r="F78" s="3607"/>
    </row>
    <row r="79" spans="1:6" s="85" customFormat="1" ht="18" customHeight="1">
      <c r="A79" s="3601">
        <v>
72</v>
      </c>
      <c r="B79" s="2644" t="s">
        <v>
8150</v>
      </c>
      <c r="C79" s="3547" t="s">
        <v>
8502</v>
      </c>
      <c r="D79" s="3596">
        <v>
27842</v>
      </c>
      <c r="E79" s="3546">
        <v>
348.3</v>
      </c>
      <c r="F79" s="3607"/>
    </row>
    <row r="80" spans="1:6" s="85" customFormat="1" ht="18" customHeight="1">
      <c r="A80" s="3613">
        <v>
73</v>
      </c>
      <c r="B80" s="2644" t="s">
        <v>
8463</v>
      </c>
      <c r="C80" s="3547" t="s">
        <v>
8503</v>
      </c>
      <c r="D80" s="3596">
        <v>
27942</v>
      </c>
      <c r="E80" s="3546">
        <v>
512.66999999999996</v>
      </c>
      <c r="F80" s="3607"/>
    </row>
    <row r="81" spans="1:6" s="85" customFormat="1" ht="18" customHeight="1">
      <c r="A81" s="3601">
        <v>
74</v>
      </c>
      <c r="B81" s="2644" t="s">
        <v>
2705</v>
      </c>
      <c r="C81" s="3547" t="s">
        <v>
8504</v>
      </c>
      <c r="D81" s="3596">
        <v>
27942</v>
      </c>
      <c r="E81" s="3546">
        <v>
307.91000000000003</v>
      </c>
      <c r="F81" s="3607"/>
    </row>
    <row r="82" spans="1:6" s="85" customFormat="1" ht="18" customHeight="1">
      <c r="A82" s="3613">
        <v>
75</v>
      </c>
      <c r="B82" s="2644" t="s">
        <v>
8464</v>
      </c>
      <c r="C82" s="3547" t="s">
        <v>
8505</v>
      </c>
      <c r="D82" s="3596">
        <v>
27942</v>
      </c>
      <c r="E82" s="3546">
        <v>
573.42999999999995</v>
      </c>
      <c r="F82" s="3607"/>
    </row>
    <row r="83" spans="1:6" s="85" customFormat="1" ht="18" customHeight="1">
      <c r="A83" s="3601">
        <v>
76</v>
      </c>
      <c r="B83" s="3553" t="s">
        <v>
409</v>
      </c>
      <c r="C83" s="3554" t="s">
        <v>
8506</v>
      </c>
      <c r="D83" s="3597">
        <v>
28121</v>
      </c>
      <c r="E83" s="3555">
        <v>
396.7</v>
      </c>
      <c r="F83" s="3607"/>
    </row>
    <row r="84" spans="1:6" s="85" customFormat="1" ht="18" customHeight="1">
      <c r="A84" s="3613">
        <v>
77</v>
      </c>
      <c r="B84" s="2644" t="s">
        <v>
8465</v>
      </c>
      <c r="C84" s="3547" t="s">
        <v>
8507</v>
      </c>
      <c r="D84" s="3596">
        <v>
28573</v>
      </c>
      <c r="E84" s="3546">
        <v>
326.63</v>
      </c>
      <c r="F84" s="3607"/>
    </row>
    <row r="85" spans="1:6" s="85" customFormat="1" ht="18" customHeight="1">
      <c r="A85" s="3601">
        <v>
78</v>
      </c>
      <c r="B85" s="3553" t="s">
        <v>
8466</v>
      </c>
      <c r="C85" s="3554" t="s">
        <v>
8508</v>
      </c>
      <c r="D85" s="3597">
        <v>
28661</v>
      </c>
      <c r="E85" s="3555">
        <v>
714.73</v>
      </c>
      <c r="F85" s="3607"/>
    </row>
    <row r="86" spans="1:6" s="85" customFormat="1" ht="18" customHeight="1">
      <c r="A86" s="3613">
        <v>
79</v>
      </c>
      <c r="B86" s="2644" t="s">
        <v>
8467</v>
      </c>
      <c r="C86" s="3547" t="s">
        <v>
8509</v>
      </c>
      <c r="D86" s="3596">
        <v>
28783</v>
      </c>
      <c r="E86" s="3546">
        <v>
396.56</v>
      </c>
      <c r="F86" s="3607"/>
    </row>
    <row r="87" spans="1:6" s="85" customFormat="1" ht="18" customHeight="1">
      <c r="A87" s="3601">
        <v>
80</v>
      </c>
      <c r="B87" s="2641" t="s">
        <v>
8468</v>
      </c>
      <c r="C87" s="3589" t="s">
        <v>
8510</v>
      </c>
      <c r="D87" s="3595">
        <v>
28927</v>
      </c>
      <c r="E87" s="3592">
        <v>
580</v>
      </c>
      <c r="F87" s="3607"/>
    </row>
    <row r="88" spans="1:6" s="85" customFormat="1" ht="18" customHeight="1">
      <c r="A88" s="3613">
        <v>
81</v>
      </c>
      <c r="B88" s="2644" t="s">
        <v>
384</v>
      </c>
      <c r="C88" s="3547" t="s">
        <v>
8511</v>
      </c>
      <c r="D88" s="3596">
        <v>
29052</v>
      </c>
      <c r="E88" s="3546">
        <v>
178.93</v>
      </c>
      <c r="F88" s="3607"/>
    </row>
    <row r="89" spans="1:6" s="85" customFormat="1" ht="18" customHeight="1">
      <c r="A89" s="3601">
        <v>
82</v>
      </c>
      <c r="B89" s="2644" t="s">
        <v>
8469</v>
      </c>
      <c r="C89" s="3547" t="s">
        <v>
8512</v>
      </c>
      <c r="D89" s="3596">
        <v>
29052</v>
      </c>
      <c r="E89" s="3546">
        <v>
423.87</v>
      </c>
      <c r="F89" s="3607"/>
    </row>
    <row r="90" spans="1:6" s="85" customFormat="1" ht="18" customHeight="1">
      <c r="A90" s="3613">
        <v>
83</v>
      </c>
      <c r="B90" s="2644" t="s">
        <v>
8470</v>
      </c>
      <c r="C90" s="3547" t="s">
        <v>
8513</v>
      </c>
      <c r="D90" s="3596">
        <v>
29052</v>
      </c>
      <c r="E90" s="3546">
        <v>
748.18</v>
      </c>
      <c r="F90" s="3607"/>
    </row>
    <row r="91" spans="1:6" s="85" customFormat="1" ht="18" customHeight="1">
      <c r="A91" s="3601">
        <v>
84</v>
      </c>
      <c r="B91" s="2644" t="s">
        <v>
8471</v>
      </c>
      <c r="C91" s="3547" t="s">
        <v>
8514</v>
      </c>
      <c r="D91" s="3596">
        <v>
29312</v>
      </c>
      <c r="E91" s="3546">
        <v>
750</v>
      </c>
      <c r="F91" s="3607"/>
    </row>
    <row r="92" spans="1:6" s="85" customFormat="1" ht="18" customHeight="1">
      <c r="A92" s="3613">
        <v>
85</v>
      </c>
      <c r="B92" s="3553" t="s">
        <v>
398</v>
      </c>
      <c r="C92" s="3554" t="s">
        <v>
8515</v>
      </c>
      <c r="D92" s="3597">
        <v>
29417</v>
      </c>
      <c r="E92" s="3555">
        <v>
453.24</v>
      </c>
      <c r="F92" s="3607"/>
    </row>
    <row r="93" spans="1:6" s="85" customFormat="1" ht="18" customHeight="1">
      <c r="A93" s="3601">
        <v>
86</v>
      </c>
      <c r="B93" s="2644" t="s">
        <v>
8472</v>
      </c>
      <c r="C93" s="3547" t="s">
        <v>
8516</v>
      </c>
      <c r="D93" s="3596">
        <v>
29417</v>
      </c>
      <c r="E93" s="3546">
        <v>
752.8</v>
      </c>
      <c r="F93" s="3607"/>
    </row>
    <row r="94" spans="1:6" s="85" customFormat="1" ht="18" customHeight="1">
      <c r="A94" s="3613">
        <v>
87</v>
      </c>
      <c r="B94" s="3553" t="s">
        <v>
797</v>
      </c>
      <c r="C94" s="3554" t="s">
        <v>
8517</v>
      </c>
      <c r="D94" s="3597">
        <v>
29668</v>
      </c>
      <c r="E94" s="3555">
        <v>
264.45</v>
      </c>
      <c r="F94" s="3607"/>
    </row>
    <row r="95" spans="1:6" s="85" customFormat="1" ht="18" customHeight="1">
      <c r="A95" s="3601">
        <v>
88</v>
      </c>
      <c r="B95" s="2644" t="s">
        <v>
390</v>
      </c>
      <c r="C95" s="3547" t="s">
        <v>
8518</v>
      </c>
      <c r="D95" s="3596">
        <v>
30042</v>
      </c>
      <c r="E95" s="3546">
        <v>
239.74</v>
      </c>
      <c r="F95" s="3607"/>
    </row>
    <row r="96" spans="1:6" s="85" customFormat="1" ht="18" customHeight="1">
      <c r="A96" s="3613">
        <v>
89</v>
      </c>
      <c r="B96" s="2641" t="s">
        <v>
8473</v>
      </c>
      <c r="C96" s="3589" t="s">
        <v>
8519</v>
      </c>
      <c r="D96" s="3595">
        <v>
30042</v>
      </c>
      <c r="E96" s="3592">
        <v>
379.16</v>
      </c>
      <c r="F96" s="3607"/>
    </row>
    <row r="97" spans="1:6" s="85" customFormat="1" ht="18" customHeight="1">
      <c r="A97" s="3601">
        <v>
90</v>
      </c>
      <c r="B97" s="2644" t="s">
        <v>
393</v>
      </c>
      <c r="C97" s="3547" t="s">
        <v>
8520</v>
      </c>
      <c r="D97" s="3596">
        <v>
30042</v>
      </c>
      <c r="E97" s="3546">
        <v>
678</v>
      </c>
      <c r="F97" s="3607"/>
    </row>
    <row r="98" spans="1:6" s="85" customFormat="1" ht="18" customHeight="1">
      <c r="A98" s="3613">
        <v>
91</v>
      </c>
      <c r="B98" s="2641" t="s">
        <v>
8474</v>
      </c>
      <c r="C98" s="3589" t="s">
        <v>
8521</v>
      </c>
      <c r="D98" s="3595">
        <v>
30042</v>
      </c>
      <c r="E98" s="3592">
        <v>
1379.99</v>
      </c>
      <c r="F98" s="3607"/>
    </row>
    <row r="99" spans="1:6" s="85" customFormat="1" ht="18" customHeight="1">
      <c r="A99" s="3601">
        <v>
92</v>
      </c>
      <c r="B99" s="2644" t="s">
        <v>
8475</v>
      </c>
      <c r="C99" s="3547" t="s">
        <v>
8522</v>
      </c>
      <c r="D99" s="3596">
        <v>
30229</v>
      </c>
      <c r="E99" s="3546">
        <v>
886.34</v>
      </c>
      <c r="F99" s="3607"/>
    </row>
    <row r="100" spans="1:6" s="85" customFormat="1" ht="18" customHeight="1">
      <c r="A100" s="3613">
        <v>
93</v>
      </c>
      <c r="B100" s="2644" t="s">
        <v>
387</v>
      </c>
      <c r="C100" s="3547" t="s">
        <v>
8523</v>
      </c>
      <c r="D100" s="3596">
        <v>
30407</v>
      </c>
      <c r="E100" s="3546">
        <v>
859.3</v>
      </c>
      <c r="F100" s="3607"/>
    </row>
    <row r="101" spans="1:6" s="85" customFormat="1" ht="18" customHeight="1">
      <c r="A101" s="3601">
        <v>
94</v>
      </c>
      <c r="B101" s="2644" t="s">
        <v>
386</v>
      </c>
      <c r="C101" s="3547" t="s">
        <v>
8524</v>
      </c>
      <c r="D101" s="3596">
        <v>
30407</v>
      </c>
      <c r="E101" s="3546">
        <v>
420</v>
      </c>
      <c r="F101" s="3607"/>
    </row>
    <row r="102" spans="1:6" s="85" customFormat="1" ht="18" customHeight="1">
      <c r="A102" s="3613">
        <v>
95</v>
      </c>
      <c r="B102" s="2644" t="s">
        <v>
383</v>
      </c>
      <c r="C102" s="3547" t="s">
        <v>
8525</v>
      </c>
      <c r="D102" s="3596">
        <v>
30407</v>
      </c>
      <c r="E102" s="3546">
        <v>
1107</v>
      </c>
      <c r="F102" s="3607"/>
    </row>
    <row r="103" spans="1:6" s="85" customFormat="1" ht="18" customHeight="1">
      <c r="A103" s="3601">
        <v>
96</v>
      </c>
      <c r="B103" s="3553" t="s">
        <v>
8476</v>
      </c>
      <c r="C103" s="3554" t="s">
        <v>
8526</v>
      </c>
      <c r="D103" s="3597">
        <v>
30407</v>
      </c>
      <c r="E103" s="3555">
        <v>
447.56</v>
      </c>
      <c r="F103" s="3607"/>
    </row>
    <row r="104" spans="1:6" s="85" customFormat="1" ht="18" customHeight="1">
      <c r="A104" s="3613">
        <v>
97</v>
      </c>
      <c r="B104" s="2644" t="s">
        <v>
8477</v>
      </c>
      <c r="C104" s="3547" t="s">
        <v>
8527</v>
      </c>
      <c r="D104" s="3596">
        <v>
30407</v>
      </c>
      <c r="E104" s="3546">
        <v>
554.85</v>
      </c>
      <c r="F104" s="3607"/>
    </row>
    <row r="105" spans="1:6" s="85" customFormat="1" ht="18" customHeight="1">
      <c r="A105" s="3601">
        <v>
98</v>
      </c>
      <c r="B105" s="3553" t="s">
        <v>
8478</v>
      </c>
      <c r="C105" s="3554" t="s">
        <v>
8528</v>
      </c>
      <c r="D105" s="3597">
        <v>
30407</v>
      </c>
      <c r="E105" s="3555">
        <v>
717.98</v>
      </c>
      <c r="F105" s="3607"/>
    </row>
    <row r="106" spans="1:6" s="85" customFormat="1" ht="18" customHeight="1">
      <c r="A106" s="3613">
        <v>
99</v>
      </c>
      <c r="B106" s="2644" t="s">
        <v>
8479</v>
      </c>
      <c r="C106" s="3547" t="s">
        <v>
8529</v>
      </c>
      <c r="D106" s="3596">
        <v>
30772</v>
      </c>
      <c r="E106" s="3546">
        <v>
590.53</v>
      </c>
      <c r="F106" s="3607"/>
    </row>
    <row r="107" spans="1:6" s="85" customFormat="1" ht="18" customHeight="1">
      <c r="A107" s="3601">
        <v>
100</v>
      </c>
      <c r="B107" s="2641" t="s">
        <v>
8530</v>
      </c>
      <c r="C107" s="3589" t="s">
        <v>
8554</v>
      </c>
      <c r="D107" s="3595">
        <v>
30772</v>
      </c>
      <c r="E107" s="3592">
        <v>
273.67</v>
      </c>
      <c r="F107" s="3607"/>
    </row>
    <row r="108" spans="1:6" s="85" customFormat="1" ht="18" customHeight="1">
      <c r="A108" s="3613">
        <v>
101</v>
      </c>
      <c r="B108" s="2644" t="s">
        <v>
8531</v>
      </c>
      <c r="C108" s="3547" t="s">
        <v>
8555</v>
      </c>
      <c r="D108" s="3596">
        <v>
30772</v>
      </c>
      <c r="E108" s="3546">
        <v>
462.81</v>
      </c>
      <c r="F108" s="3607"/>
    </row>
    <row r="109" spans="1:6" s="85" customFormat="1" ht="18" customHeight="1">
      <c r="A109" s="3601">
        <v>
102</v>
      </c>
      <c r="B109" s="2644" t="s">
        <v>
8532</v>
      </c>
      <c r="C109" s="3547" t="s">
        <v>
8556</v>
      </c>
      <c r="D109" s="3596">
        <v>
30772</v>
      </c>
      <c r="E109" s="3546">
        <v>
681.99</v>
      </c>
      <c r="F109" s="3607"/>
    </row>
    <row r="110" spans="1:6" s="85" customFormat="1" ht="18" customHeight="1">
      <c r="A110" s="3613">
        <v>
103</v>
      </c>
      <c r="B110" s="2644" t="s">
        <v>
8533</v>
      </c>
      <c r="C110" s="3547" t="s">
        <v>
8557</v>
      </c>
      <c r="D110" s="3596">
        <v>
30772</v>
      </c>
      <c r="E110" s="3546">
        <v>
186.18</v>
      </c>
      <c r="F110" s="3607"/>
    </row>
    <row r="111" spans="1:6" s="85" customFormat="1" ht="18" customHeight="1">
      <c r="A111" s="3601">
        <v>
104</v>
      </c>
      <c r="B111" s="2644" t="s">
        <v>
8534</v>
      </c>
      <c r="C111" s="3547" t="s">
        <v>
8558</v>
      </c>
      <c r="D111" s="3596">
        <v>
31038</v>
      </c>
      <c r="E111" s="3546">
        <v>
586.45000000000005</v>
      </c>
      <c r="F111" s="3607"/>
    </row>
    <row r="112" spans="1:6" s="85" customFormat="1" ht="18" customHeight="1">
      <c r="A112" s="3613">
        <v>
105</v>
      </c>
      <c r="B112" s="3553" t="s">
        <v>
8535</v>
      </c>
      <c r="C112" s="3554" t="s">
        <v>
8559</v>
      </c>
      <c r="D112" s="3597">
        <v>
31136</v>
      </c>
      <c r="E112" s="3555">
        <v>
563.07000000000005</v>
      </c>
      <c r="F112" s="3607"/>
    </row>
    <row r="113" spans="1:6" s="85" customFormat="1" ht="18" customHeight="1">
      <c r="A113" s="3601">
        <v>
106</v>
      </c>
      <c r="B113" s="2644" t="s">
        <v>
8536</v>
      </c>
      <c r="C113" s="3547" t="s">
        <v>
8560</v>
      </c>
      <c r="D113" s="3596">
        <v>
31136</v>
      </c>
      <c r="E113" s="3546">
        <v>
362.78</v>
      </c>
      <c r="F113" s="3607"/>
    </row>
    <row r="114" spans="1:6" s="85" customFormat="1" ht="18" customHeight="1">
      <c r="A114" s="3613">
        <v>
107</v>
      </c>
      <c r="B114" s="3553" t="s">
        <v>
8537</v>
      </c>
      <c r="C114" s="3554" t="s">
        <v>
8561</v>
      </c>
      <c r="D114" s="3597">
        <v>
31136</v>
      </c>
      <c r="E114" s="3555">
        <v>
848.96</v>
      </c>
      <c r="F114" s="3607"/>
    </row>
    <row r="115" spans="1:6" s="85" customFormat="1" ht="18" customHeight="1">
      <c r="A115" s="3601">
        <v>
108</v>
      </c>
      <c r="B115" s="2644" t="s">
        <v>
412</v>
      </c>
      <c r="C115" s="3547" t="s">
        <v>
8562</v>
      </c>
      <c r="D115" s="3596">
        <v>
31503</v>
      </c>
      <c r="E115" s="3546">
        <v>
863.9</v>
      </c>
      <c r="F115" s="3607"/>
    </row>
    <row r="116" spans="1:6" s="85" customFormat="1" ht="18" customHeight="1">
      <c r="A116" s="3613">
        <v>
109</v>
      </c>
      <c r="B116" s="2641" t="s">
        <v>
394</v>
      </c>
      <c r="C116" s="3589" t="s">
        <v>
8563</v>
      </c>
      <c r="D116" s="3595">
        <v>
31503</v>
      </c>
      <c r="E116" s="3592">
        <v>
153.16</v>
      </c>
      <c r="F116" s="3607"/>
    </row>
    <row r="117" spans="1:6" s="85" customFormat="1" ht="18" customHeight="1">
      <c r="A117" s="3601">
        <v>
110</v>
      </c>
      <c r="B117" s="2644" t="s">
        <v>
8538</v>
      </c>
      <c r="C117" s="3547" t="s">
        <v>
8564</v>
      </c>
      <c r="D117" s="3596">
        <v>
31965</v>
      </c>
      <c r="E117" s="3546">
        <v>
713.63</v>
      </c>
      <c r="F117" s="3607"/>
    </row>
    <row r="118" spans="1:6" s="85" customFormat="1" ht="18" customHeight="1">
      <c r="A118" s="3613">
        <v>
111</v>
      </c>
      <c r="B118" s="2644" t="s">
        <v>
8539</v>
      </c>
      <c r="C118" s="3547" t="s">
        <v>
8565</v>
      </c>
      <c r="D118" s="3596">
        <v>
31965</v>
      </c>
      <c r="E118" s="3546">
        <v>
534.69000000000005</v>
      </c>
      <c r="F118" s="3607"/>
    </row>
    <row r="119" spans="1:6" s="85" customFormat="1" ht="18" customHeight="1">
      <c r="A119" s="3601">
        <v>
112</v>
      </c>
      <c r="B119" s="2644" t="s">
        <v>
385</v>
      </c>
      <c r="C119" s="3547" t="s">
        <v>
8566</v>
      </c>
      <c r="D119" s="3596">
        <v>
31965</v>
      </c>
      <c r="E119" s="3546">
        <v>
462.73</v>
      </c>
      <c r="F119" s="3607"/>
    </row>
    <row r="120" spans="1:6" s="85" customFormat="1" ht="18" customHeight="1">
      <c r="A120" s="3613">
        <v>
113</v>
      </c>
      <c r="B120" s="2644" t="s">
        <v>
8540</v>
      </c>
      <c r="C120" s="3547" t="s">
        <v>
8567</v>
      </c>
      <c r="D120" s="3596">
        <v>
31965</v>
      </c>
      <c r="E120" s="3546">
        <v>
353.46</v>
      </c>
      <c r="F120" s="3607"/>
    </row>
    <row r="121" spans="1:6" s="85" customFormat="1" ht="18" customHeight="1">
      <c r="A121" s="3601">
        <v>
114</v>
      </c>
      <c r="B121" s="3553" t="s">
        <v>
8541</v>
      </c>
      <c r="C121" s="3554" t="s">
        <v>
8568</v>
      </c>
      <c r="D121" s="3597">
        <v>
32119</v>
      </c>
      <c r="E121" s="3555">
        <v>
1778.43</v>
      </c>
      <c r="F121" s="3607"/>
    </row>
    <row r="122" spans="1:6" s="85" customFormat="1" ht="18" customHeight="1">
      <c r="A122" s="3613">
        <v>
115</v>
      </c>
      <c r="B122" s="2644" t="s">
        <v>
8542</v>
      </c>
      <c r="C122" s="3547" t="s">
        <v>
8569</v>
      </c>
      <c r="D122" s="3596">
        <v>
32414</v>
      </c>
      <c r="E122" s="3546">
        <v>
561.65</v>
      </c>
      <c r="F122" s="3607"/>
    </row>
    <row r="123" spans="1:6" s="85" customFormat="1" ht="18" customHeight="1">
      <c r="A123" s="3601">
        <v>
116</v>
      </c>
      <c r="B123" s="3553" t="s">
        <v>
8543</v>
      </c>
      <c r="C123" s="3554" t="s">
        <v>
8570</v>
      </c>
      <c r="D123" s="3597">
        <v>
32414</v>
      </c>
      <c r="E123" s="3555">
        <v>
413.16</v>
      </c>
      <c r="F123" s="3607"/>
    </row>
    <row r="124" spans="1:6" s="85" customFormat="1" ht="18" customHeight="1">
      <c r="A124" s="3613">
        <v>
117</v>
      </c>
      <c r="B124" s="2644" t="s">
        <v>
8544</v>
      </c>
      <c r="C124" s="3547" t="s">
        <v>
8571</v>
      </c>
      <c r="D124" s="3596" t="s">
        <v>
10442</v>
      </c>
      <c r="E124" s="3546">
        <v>
407.4</v>
      </c>
      <c r="F124" s="3607"/>
    </row>
    <row r="125" spans="1:6" s="85" customFormat="1" ht="18" customHeight="1">
      <c r="A125" s="3601">
        <v>
118</v>
      </c>
      <c r="B125" s="2641" t="s">
        <v>
8545</v>
      </c>
      <c r="C125" s="3589" t="s">
        <v>
8572</v>
      </c>
      <c r="D125" s="3595">
        <v>
32964</v>
      </c>
      <c r="E125" s="3592">
        <v>
475</v>
      </c>
      <c r="F125" s="3607"/>
    </row>
    <row r="126" spans="1:6" s="85" customFormat="1" ht="18" customHeight="1">
      <c r="A126" s="3613">
        <v>
119</v>
      </c>
      <c r="B126" s="2641" t="s">
        <v>
411</v>
      </c>
      <c r="C126" s="3589" t="s">
        <v>
8573</v>
      </c>
      <c r="D126" s="3595">
        <v>
32979</v>
      </c>
      <c r="E126" s="3592">
        <v>
332.92</v>
      </c>
      <c r="F126" s="3607"/>
    </row>
    <row r="127" spans="1:6" s="85" customFormat="1" ht="18" customHeight="1">
      <c r="A127" s="3601">
        <v>
120</v>
      </c>
      <c r="B127" s="2644" t="s">
        <v>
8546</v>
      </c>
      <c r="C127" s="3547" t="s">
        <v>
8574</v>
      </c>
      <c r="D127" s="3596">
        <v>
33054</v>
      </c>
      <c r="E127" s="3546">
        <v>
310</v>
      </c>
      <c r="F127" s="3607"/>
    </row>
    <row r="128" spans="1:6" s="85" customFormat="1" ht="18" customHeight="1">
      <c r="A128" s="3613">
        <v>
121</v>
      </c>
      <c r="B128" s="2644" t="s">
        <v>
8547</v>
      </c>
      <c r="C128" s="3547" t="s">
        <v>
8575</v>
      </c>
      <c r="D128" s="3596">
        <v>
33329</v>
      </c>
      <c r="E128" s="3546">
        <v>
389.93</v>
      </c>
      <c r="F128" s="3607"/>
    </row>
    <row r="129" spans="1:6" s="85" customFormat="1" ht="18" customHeight="1">
      <c r="A129" s="3601">
        <v>
122</v>
      </c>
      <c r="B129" s="2644" t="s">
        <v>
8548</v>
      </c>
      <c r="C129" s="3547" t="s">
        <v>
8576</v>
      </c>
      <c r="D129" s="3596">
        <v>
33329</v>
      </c>
      <c r="E129" s="3546">
        <v>
207.27</v>
      </c>
      <c r="F129" s="3607"/>
    </row>
    <row r="130" spans="1:6" s="85" customFormat="1" ht="18" customHeight="1">
      <c r="A130" s="3613">
        <v>
123</v>
      </c>
      <c r="B130" s="2644" t="s">
        <v>
401</v>
      </c>
      <c r="C130" s="3547" t="s">
        <v>
8577</v>
      </c>
      <c r="D130" s="3596">
        <v>
33329</v>
      </c>
      <c r="E130" s="3546">
        <v>
245.16</v>
      </c>
      <c r="F130" s="3607"/>
    </row>
    <row r="131" spans="1:6" s="85" customFormat="1" ht="18" customHeight="1">
      <c r="A131" s="3601">
        <v>
124</v>
      </c>
      <c r="B131" s="3553" t="s">
        <v>
8549</v>
      </c>
      <c r="C131" s="3554" t="s">
        <v>
8578</v>
      </c>
      <c r="D131" s="3597">
        <v>
33695</v>
      </c>
      <c r="E131" s="3555">
        <v>
244</v>
      </c>
      <c r="F131" s="3607"/>
    </row>
    <row r="132" spans="1:6" s="85" customFormat="1" ht="18" customHeight="1">
      <c r="A132" s="3613">
        <v>
125</v>
      </c>
      <c r="B132" s="2644" t="s">
        <v>
8550</v>
      </c>
      <c r="C132" s="3547" t="s">
        <v>
8579</v>
      </c>
      <c r="D132" s="3596">
        <v>
33695</v>
      </c>
      <c r="E132" s="3546">
        <v>
281.77999999999997</v>
      </c>
      <c r="F132" s="3607"/>
    </row>
    <row r="133" spans="1:6" s="85" customFormat="1" ht="18" customHeight="1">
      <c r="A133" s="3601">
        <v>
126</v>
      </c>
      <c r="B133" s="3553" t="s">
        <v>
8551</v>
      </c>
      <c r="C133" s="3554" t="s">
        <v>
8580</v>
      </c>
      <c r="D133" s="3597">
        <v>
33681</v>
      </c>
      <c r="E133" s="3555">
        <v>
1250.19</v>
      </c>
      <c r="F133" s="3607"/>
    </row>
    <row r="134" spans="1:6" s="85" customFormat="1" ht="18" customHeight="1">
      <c r="A134" s="3613">
        <v>
127</v>
      </c>
      <c r="B134" s="2644" t="s">
        <v>
823</v>
      </c>
      <c r="C134" s="3547" t="s">
        <v>
10480</v>
      </c>
      <c r="D134" s="3596">
        <v>
33695</v>
      </c>
      <c r="E134" s="3546">
        <v>
2236.5500000000002</v>
      </c>
      <c r="F134" s="3607"/>
    </row>
    <row r="135" spans="1:6" s="85" customFormat="1" ht="18" customHeight="1">
      <c r="A135" s="3601">
        <v>
128</v>
      </c>
      <c r="B135" s="2641" t="s">
        <v>
8552</v>
      </c>
      <c r="C135" s="3589" t="s">
        <v>
8581</v>
      </c>
      <c r="D135" s="3595">
        <v>
34060</v>
      </c>
      <c r="E135" s="3592">
        <v>
902.54</v>
      </c>
      <c r="F135" s="3607"/>
    </row>
    <row r="136" spans="1:6" s="85" customFormat="1" ht="18" customHeight="1">
      <c r="A136" s="3613">
        <v>
129</v>
      </c>
      <c r="B136" s="2641" t="s">
        <v>
8553</v>
      </c>
      <c r="C136" s="3589" t="s">
        <v>
8582</v>
      </c>
      <c r="D136" s="3595">
        <v>
34060</v>
      </c>
      <c r="E136" s="3592">
        <v>
307.7</v>
      </c>
      <c r="F136" s="3607"/>
    </row>
    <row r="137" spans="1:6" s="85" customFormat="1" ht="18" customHeight="1">
      <c r="A137" s="3601">
        <v>
130</v>
      </c>
      <c r="B137" s="2644" t="s">
        <v>
388</v>
      </c>
      <c r="C137" s="3547" t="s">
        <v>
8608</v>
      </c>
      <c r="D137" s="3596">
        <v>
34060</v>
      </c>
      <c r="E137" s="3546">
        <v>
280.63</v>
      </c>
      <c r="F137" s="3607"/>
    </row>
    <row r="138" spans="1:6" s="85" customFormat="1" ht="18" customHeight="1">
      <c r="A138" s="3613">
        <v>
131</v>
      </c>
      <c r="B138" s="2644" t="s">
        <v>
8583</v>
      </c>
      <c r="C138" s="3547" t="s">
        <v>
8609</v>
      </c>
      <c r="D138" s="3596">
        <v>
34060</v>
      </c>
      <c r="E138" s="3546">
        <v>
798.58</v>
      </c>
      <c r="F138" s="3607"/>
    </row>
    <row r="139" spans="1:6" s="85" customFormat="1" ht="18" customHeight="1">
      <c r="A139" s="3601">
        <v>
132</v>
      </c>
      <c r="B139" s="2644" t="s">
        <v>
6048</v>
      </c>
      <c r="C139" s="3547" t="s">
        <v>
8610</v>
      </c>
      <c r="D139" s="3596">
        <v>
34403</v>
      </c>
      <c r="E139" s="3546">
        <v>
403.05</v>
      </c>
      <c r="F139" s="3607"/>
    </row>
    <row r="140" spans="1:6" s="85" customFormat="1" ht="18" customHeight="1">
      <c r="A140" s="3613">
        <v>
133</v>
      </c>
      <c r="B140" s="2644" t="s">
        <v>
8584</v>
      </c>
      <c r="C140" s="3547" t="s">
        <v>
8611</v>
      </c>
      <c r="D140" s="3596">
        <v>
34733</v>
      </c>
      <c r="E140" s="3546">
        <v>
394.96</v>
      </c>
      <c r="F140" s="3607"/>
    </row>
    <row r="141" spans="1:6" s="85" customFormat="1" ht="18" customHeight="1">
      <c r="A141" s="3601">
        <v>
134</v>
      </c>
      <c r="B141" s="3553" t="s">
        <v>
8585</v>
      </c>
      <c r="C141" s="3554" t="s">
        <v>
8612</v>
      </c>
      <c r="D141" s="3597">
        <v>
34747</v>
      </c>
      <c r="E141" s="3555">
        <v>
387.03</v>
      </c>
      <c r="F141" s="3607"/>
    </row>
    <row r="142" spans="1:6" s="85" customFormat="1" ht="18" customHeight="1">
      <c r="A142" s="3613">
        <v>
135</v>
      </c>
      <c r="B142" s="2644" t="s">
        <v>
8586</v>
      </c>
      <c r="C142" s="3547" t="s">
        <v>
8613</v>
      </c>
      <c r="D142" s="3596">
        <v>
34747</v>
      </c>
      <c r="E142" s="3546">
        <v>
351.2</v>
      </c>
      <c r="F142" s="3607"/>
    </row>
    <row r="143" spans="1:6" s="85" customFormat="1" ht="18" customHeight="1">
      <c r="A143" s="3601">
        <v>
136</v>
      </c>
      <c r="B143" s="3553" t="s">
        <v>
8587</v>
      </c>
      <c r="C143" s="3554" t="s">
        <v>
8614</v>
      </c>
      <c r="D143" s="3597">
        <v>
34747</v>
      </c>
      <c r="E143" s="3555">
        <v>
694.94</v>
      </c>
      <c r="F143" s="3607"/>
    </row>
    <row r="144" spans="1:6" s="85" customFormat="1" ht="18" customHeight="1">
      <c r="A144" s="3613">
        <v>
137</v>
      </c>
      <c r="B144" s="2644" t="s">
        <v>
8588</v>
      </c>
      <c r="C144" s="3547" t="s">
        <v>
8615</v>
      </c>
      <c r="D144" s="3596">
        <v>
34782</v>
      </c>
      <c r="E144" s="3546">
        <v>
895.3</v>
      </c>
      <c r="F144" s="3607"/>
    </row>
    <row r="145" spans="1:6" s="85" customFormat="1" ht="18" customHeight="1">
      <c r="A145" s="3601">
        <v>
138</v>
      </c>
      <c r="B145" s="2641" t="s">
        <v>
2560</v>
      </c>
      <c r="C145" s="3589" t="s">
        <v>
8616</v>
      </c>
      <c r="D145" s="3595">
        <v>
34797</v>
      </c>
      <c r="E145" s="3592">
        <v>
391.7</v>
      </c>
      <c r="F145" s="3607"/>
    </row>
    <row r="146" spans="1:6" s="85" customFormat="1" ht="18" customHeight="1">
      <c r="A146" s="3613">
        <v>
139</v>
      </c>
      <c r="B146" s="2644" t="s">
        <v>
8589</v>
      </c>
      <c r="C146" s="3547" t="s">
        <v>
8617</v>
      </c>
      <c r="D146" s="3596">
        <v>
34973</v>
      </c>
      <c r="E146" s="3546">
        <v>
196.61</v>
      </c>
      <c r="F146" s="3607"/>
    </row>
    <row r="147" spans="1:6" s="85" customFormat="1" ht="18" customHeight="1">
      <c r="A147" s="3601">
        <v>
140</v>
      </c>
      <c r="B147" s="2644" t="s">
        <v>
407</v>
      </c>
      <c r="C147" s="3547" t="s">
        <v>
8618</v>
      </c>
      <c r="D147" s="3596">
        <v>
34973</v>
      </c>
      <c r="E147" s="3546">
        <v>
407.17</v>
      </c>
      <c r="F147" s="3607"/>
    </row>
    <row r="148" spans="1:6" s="85" customFormat="1" ht="18" customHeight="1">
      <c r="A148" s="3613">
        <v>
141</v>
      </c>
      <c r="B148" s="2644" t="s">
        <v>
8590</v>
      </c>
      <c r="C148" s="3547" t="s">
        <v>
8619</v>
      </c>
      <c r="D148" s="3596">
        <v>
35053</v>
      </c>
      <c r="E148" s="3546">
        <v>
862.38</v>
      </c>
      <c r="F148" s="3607"/>
    </row>
    <row r="149" spans="1:6" s="85" customFormat="1" ht="18" customHeight="1">
      <c r="A149" s="3601">
        <v>
142</v>
      </c>
      <c r="B149" s="2644" t="s">
        <v>
400</v>
      </c>
      <c r="C149" s="3547" t="s">
        <v>
8620</v>
      </c>
      <c r="D149" s="3596">
        <v>
35219</v>
      </c>
      <c r="E149" s="3546">
        <v>
388.06</v>
      </c>
      <c r="F149" s="3607"/>
    </row>
    <row r="150" spans="1:6" s="85" customFormat="1" ht="18" customHeight="1">
      <c r="A150" s="3613">
        <v>
143</v>
      </c>
      <c r="B150" s="3553" t="s">
        <v>
8591</v>
      </c>
      <c r="C150" s="3554" t="s">
        <v>
8621</v>
      </c>
      <c r="D150" s="3597">
        <v>
35426</v>
      </c>
      <c r="E150" s="3555">
        <v>
492.18</v>
      </c>
      <c r="F150" s="3607"/>
    </row>
    <row r="151" spans="1:6" s="85" customFormat="1" ht="18" customHeight="1">
      <c r="A151" s="3601">
        <v>
144</v>
      </c>
      <c r="B151" s="2644" t="s">
        <v>
8592</v>
      </c>
      <c r="C151" s="3547" t="s">
        <v>
8622</v>
      </c>
      <c r="D151" s="3596">
        <v>
35438</v>
      </c>
      <c r="E151" s="3546">
        <v>
541.96</v>
      </c>
      <c r="F151" s="3607"/>
    </row>
    <row r="152" spans="1:6" s="85" customFormat="1" ht="18" customHeight="1">
      <c r="A152" s="3613">
        <v>
145</v>
      </c>
      <c r="B152" s="3553" t="s">
        <v>
8593</v>
      </c>
      <c r="C152" s="3554" t="s">
        <v>
8623</v>
      </c>
      <c r="D152" s="3597">
        <v>
35886</v>
      </c>
      <c r="E152" s="3555">
        <v>
636.16</v>
      </c>
      <c r="F152" s="3607"/>
    </row>
    <row r="153" spans="1:6" s="85" customFormat="1" ht="18" customHeight="1">
      <c r="A153" s="3601">
        <v>
146</v>
      </c>
      <c r="B153" s="2644" t="s">
        <v>
8594</v>
      </c>
      <c r="C153" s="3547" t="s">
        <v>
8624</v>
      </c>
      <c r="D153" s="3596">
        <v>
36875</v>
      </c>
      <c r="E153" s="3546">
        <v>
400</v>
      </c>
      <c r="F153" s="3607"/>
    </row>
    <row r="154" spans="1:6" s="85" customFormat="1" ht="18" customHeight="1">
      <c r="A154" s="3613">
        <v>
147</v>
      </c>
      <c r="B154" s="2641" t="s">
        <v>
8595</v>
      </c>
      <c r="C154" s="3589" t="s">
        <v>
8625</v>
      </c>
      <c r="D154" s="3595">
        <v>
36875</v>
      </c>
      <c r="E154" s="3592">
        <v>
223.4</v>
      </c>
      <c r="F154" s="3607"/>
    </row>
    <row r="155" spans="1:6" s="85" customFormat="1" ht="18" customHeight="1">
      <c r="A155" s="3601">
        <v>
148</v>
      </c>
      <c r="B155" s="2644" t="s">
        <v>
8596</v>
      </c>
      <c r="C155" s="3547" t="s">
        <v>
8626</v>
      </c>
      <c r="D155" s="3596">
        <v>
36981</v>
      </c>
      <c r="E155" s="3546">
        <v>
900.23</v>
      </c>
      <c r="F155" s="3607"/>
    </row>
    <row r="156" spans="1:6" s="85" customFormat="1" ht="18" customHeight="1">
      <c r="A156" s="3613">
        <v>
149</v>
      </c>
      <c r="B156" s="2644" t="s">
        <v>
8597</v>
      </c>
      <c r="C156" s="3547" t="s">
        <v>
8627</v>
      </c>
      <c r="D156" s="3596">
        <v>
37250</v>
      </c>
      <c r="E156" s="3546">
        <v>
319.16000000000003</v>
      </c>
      <c r="F156" s="3607"/>
    </row>
    <row r="157" spans="1:6" s="85" customFormat="1" ht="18" customHeight="1">
      <c r="A157" s="3601">
        <v>
150</v>
      </c>
      <c r="B157" s="2644" t="s">
        <v>
8598</v>
      </c>
      <c r="C157" s="3547" t="s">
        <v>
8628</v>
      </c>
      <c r="D157" s="3596">
        <v>
37305</v>
      </c>
      <c r="E157" s="3546">
        <v>
524.45000000000005</v>
      </c>
      <c r="F157" s="3607"/>
    </row>
    <row r="158" spans="1:6" s="85" customFormat="1" ht="18" customHeight="1">
      <c r="A158" s="3613">
        <v>
151</v>
      </c>
      <c r="B158" s="2644" t="s">
        <v>
8599</v>
      </c>
      <c r="C158" s="3547" t="s">
        <v>
8629</v>
      </c>
      <c r="D158" s="3596">
        <v>
37346</v>
      </c>
      <c r="E158" s="3546">
        <v>
779.14</v>
      </c>
      <c r="F158" s="3607"/>
    </row>
    <row r="159" spans="1:6" s="85" customFormat="1" ht="18" customHeight="1">
      <c r="A159" s="3601">
        <v>
152</v>
      </c>
      <c r="B159" s="3553" t="s">
        <v>
8600</v>
      </c>
      <c r="C159" s="3554" t="s">
        <v>
8630</v>
      </c>
      <c r="D159" s="3597">
        <v>
37346</v>
      </c>
      <c r="E159" s="3555">
        <v>
747.39</v>
      </c>
      <c r="F159" s="3607"/>
    </row>
    <row r="160" spans="1:6" s="85" customFormat="1" ht="18" customHeight="1">
      <c r="A160" s="3613">
        <v>
153</v>
      </c>
      <c r="B160" s="2644" t="s">
        <v>
8601</v>
      </c>
      <c r="C160" s="3547" t="s">
        <v>
8631</v>
      </c>
      <c r="D160" s="3596">
        <v>
37650</v>
      </c>
      <c r="E160" s="3546">
        <v>
236.4</v>
      </c>
      <c r="F160" s="3607"/>
    </row>
    <row r="161" spans="1:6" s="85" customFormat="1" ht="18" customHeight="1">
      <c r="A161" s="3601">
        <v>
154</v>
      </c>
      <c r="B161" s="3553" t="s">
        <v>
8602</v>
      </c>
      <c r="C161" s="3554" t="s">
        <v>
8632</v>
      </c>
      <c r="D161" s="3597">
        <v>
37987</v>
      </c>
      <c r="E161" s="3555">
        <v>
537.97</v>
      </c>
      <c r="F161" s="3607"/>
    </row>
    <row r="162" spans="1:6" s="85" customFormat="1" ht="18" customHeight="1">
      <c r="A162" s="3613">
        <v>
155</v>
      </c>
      <c r="B162" s="2644" t="s">
        <v>
8603</v>
      </c>
      <c r="C162" s="3547" t="s">
        <v>
8633</v>
      </c>
      <c r="D162" s="3596">
        <v>
38077</v>
      </c>
      <c r="E162" s="3546">
        <v>
187.91</v>
      </c>
      <c r="F162" s="3607"/>
    </row>
    <row r="163" spans="1:6" s="85" customFormat="1" ht="18" customHeight="1">
      <c r="A163" s="3601">
        <v>
156</v>
      </c>
      <c r="B163" s="2641" t="s">
        <v>
8604</v>
      </c>
      <c r="C163" s="3589" t="s">
        <v>
8634</v>
      </c>
      <c r="D163" s="3595">
        <v>
40664</v>
      </c>
      <c r="E163" s="3592">
        <v>
560.85</v>
      </c>
      <c r="F163" s="3607"/>
    </row>
    <row r="164" spans="1:6" s="85" customFormat="1" ht="18" customHeight="1">
      <c r="A164" s="3613">
        <v>
157</v>
      </c>
      <c r="B164" s="3553" t="s">
        <v>
8605</v>
      </c>
      <c r="C164" s="3554" t="s">
        <v>
8635</v>
      </c>
      <c r="D164" s="3597">
        <v>
43190</v>
      </c>
      <c r="E164" s="3555">
        <v>
625.03</v>
      </c>
      <c r="F164" s="3608"/>
    </row>
    <row r="165" spans="1:6" s="85" customFormat="1" ht="18" customHeight="1">
      <c r="A165" s="3601">
        <v>
158</v>
      </c>
      <c r="B165" s="2644" t="s">
        <v>
8606</v>
      </c>
      <c r="C165" s="3547" t="s">
        <v>
8636</v>
      </c>
      <c r="D165" s="3596">
        <v>
43348</v>
      </c>
      <c r="E165" s="3546">
        <v>
455.33</v>
      </c>
      <c r="F165" s="3609"/>
    </row>
    <row r="166" spans="1:6" s="85" customFormat="1" ht="18" customHeight="1">
      <c r="A166" s="3602">
        <v>
159</v>
      </c>
      <c r="B166" s="2648" t="s">
        <v>
8607</v>
      </c>
      <c r="C166" s="3548" t="s">
        <v>
8637</v>
      </c>
      <c r="D166" s="3564" t="s">
        <v>
10443</v>
      </c>
      <c r="E166" s="3549">
        <v>
267.76</v>
      </c>
      <c r="F166" s="3610"/>
    </row>
    <row r="167" spans="1:6" s="105" customFormat="1" ht="15" customHeight="1">
      <c r="A167" s="3467" t="s">
        <v>
6465</v>
      </c>
      <c r="C167" s="106"/>
      <c r="D167" s="3570"/>
      <c r="E167" s="3570"/>
      <c r="F167" s="106"/>
    </row>
  </sheetData>
  <mergeCells count="3">
    <mergeCell ref="A1:E1"/>
    <mergeCell ref="A2:E2"/>
    <mergeCell ref="A3:F3"/>
  </mergeCells>
  <phoneticPr fontId="25"/>
  <pageMargins left="0.70866141732283472" right="0.70866141732283472" top="0.74803149606299213" bottom="0.74803149606299213" header="0.31496062992125984" footer="0.31496062992125984"/>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pageSetUpPr fitToPage="1"/>
  </sheetPr>
  <dimension ref="A1:G45"/>
  <sheetViews>
    <sheetView zoomScaleNormal="100" zoomScaleSheetLayoutView="100" workbookViewId="0">
      <selection activeCell="B23" sqref="B23"/>
    </sheetView>
  </sheetViews>
  <sheetFormatPr defaultColWidth="9" defaultRowHeight="13.5"/>
  <cols>
    <col min="1" max="1" width="3.625" style="3599" customWidth="1"/>
    <col min="2" max="2" width="35.625" style="79" customWidth="1"/>
    <col min="3" max="3" width="18.625" style="78" customWidth="1"/>
    <col min="4" max="4" width="10.625" style="79" customWidth="1"/>
    <col min="5" max="5" width="8.625" style="79" customWidth="1"/>
    <col min="6" max="6" width="12.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9563</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24.95" customHeight="1" thickTop="1">
      <c r="A6" s="3598" t="s">
        <v>
8638</v>
      </c>
      <c r="B6" s="2706" t="s">
        <v>
4515</v>
      </c>
      <c r="C6" s="3464" t="s">
        <v>
5313</v>
      </c>
      <c r="D6" s="3567" t="s">
        <v>
7678</v>
      </c>
      <c r="E6" s="3574" t="s">
        <v>
6123</v>
      </c>
      <c r="F6" s="3496" t="s">
        <v>
8878</v>
      </c>
      <c r="G6" s="3470" t="s">
        <v>
8641</v>
      </c>
    </row>
    <row r="7" spans="1:7" s="85" customFormat="1" ht="18" customHeight="1">
      <c r="A7" s="3581" t="s">
        <v>
8654</v>
      </c>
      <c r="C7" s="3582"/>
      <c r="D7" s="3583"/>
      <c r="E7" s="3584"/>
      <c r="F7" s="3585"/>
      <c r="G7" s="3586"/>
    </row>
    <row r="8" spans="1:7" s="85" customFormat="1" ht="18" customHeight="1">
      <c r="A8" s="3601">
        <v>
1</v>
      </c>
      <c r="B8" s="2644" t="s">
        <v>
7861</v>
      </c>
      <c r="C8" s="3547" t="s">
        <v>
7862</v>
      </c>
      <c r="D8" s="3596">
        <v>
31977</v>
      </c>
      <c r="E8" s="3575" t="s">
        <v>
378</v>
      </c>
      <c r="F8" s="3644">
        <v>
16595</v>
      </c>
      <c r="G8" s="2715" t="s">
        <v>
7863</v>
      </c>
    </row>
    <row r="9" spans="1:7" s="85" customFormat="1" ht="18" customHeight="1">
      <c r="A9" s="3601">
        <v>
2</v>
      </c>
      <c r="B9" s="2644" t="s">
        <v>
7864</v>
      </c>
      <c r="C9" s="3547" t="s">
        <v>
7865</v>
      </c>
      <c r="D9" s="3596">
        <v>
34060</v>
      </c>
      <c r="E9" s="3575" t="s">
        <v>
378</v>
      </c>
      <c r="F9" s="3644">
        <v>
4844</v>
      </c>
      <c r="G9" s="2715" t="s">
        <v>
7866</v>
      </c>
    </row>
    <row r="10" spans="1:7" s="85" customFormat="1" ht="18" customHeight="1">
      <c r="A10" s="3601">
        <v>
3</v>
      </c>
      <c r="B10" s="2644" t="s">
        <v>
7867</v>
      </c>
      <c r="C10" s="3547" t="s">
        <v>
7865</v>
      </c>
      <c r="D10" s="3596">
        <v>
31978</v>
      </c>
      <c r="E10" s="3575" t="s">
        <v>
378</v>
      </c>
      <c r="F10" s="3644">
        <v>
11803</v>
      </c>
      <c r="G10" s="2715" t="s">
        <v>
7868</v>
      </c>
    </row>
    <row r="11" spans="1:7" s="85" customFormat="1" ht="18" customHeight="1">
      <c r="A11" s="3601">
        <v>
4</v>
      </c>
      <c r="B11" s="2644" t="s">
        <v>
7869</v>
      </c>
      <c r="C11" s="3547" t="s">
        <v>
7870</v>
      </c>
      <c r="D11" s="3596">
        <v>
37737</v>
      </c>
      <c r="E11" s="3575" t="s">
        <v>
378</v>
      </c>
      <c r="F11" s="3644">
        <v>
4456</v>
      </c>
      <c r="G11" s="2715" t="s">
        <v>
7871</v>
      </c>
    </row>
    <row r="12" spans="1:7" s="85" customFormat="1" ht="18" customHeight="1">
      <c r="A12" s="3601">
        <v>
5</v>
      </c>
      <c r="B12" s="2644" t="s">
        <v>
7872</v>
      </c>
      <c r="C12" s="3547" t="s">
        <v>
7870</v>
      </c>
      <c r="D12" s="3596">
        <v>
44326</v>
      </c>
      <c r="E12" s="3575" t="s">
        <v>
378</v>
      </c>
      <c r="F12" s="3644">
        <v>
7709</v>
      </c>
      <c r="G12" s="2715" t="s">
        <v>
7873</v>
      </c>
    </row>
    <row r="13" spans="1:7" s="85" customFormat="1" ht="18" customHeight="1">
      <c r="A13" s="3601">
        <v>
6</v>
      </c>
      <c r="B13" s="2644" t="s">
        <v>
7874</v>
      </c>
      <c r="C13" s="3547" t="s">
        <v>
7875</v>
      </c>
      <c r="D13" s="3596">
        <v>
37073</v>
      </c>
      <c r="E13" s="3575" t="s">
        <v>
378</v>
      </c>
      <c r="F13" s="3644">
        <v>
24988</v>
      </c>
      <c r="G13" s="2715" t="s">
        <v>
7876</v>
      </c>
    </row>
    <row r="14" spans="1:7" s="85" customFormat="1" ht="18" customHeight="1">
      <c r="A14" s="3601">
        <v>
7</v>
      </c>
      <c r="B14" s="2644" t="s">
        <v>
7877</v>
      </c>
      <c r="C14" s="3547" t="s">
        <v>
7875</v>
      </c>
      <c r="D14" s="3596">
        <v>
37073</v>
      </c>
      <c r="E14" s="3575" t="s">
        <v>
378</v>
      </c>
      <c r="F14" s="3644">
        <v>
6153</v>
      </c>
      <c r="G14" s="2715" t="s">
        <v>
7878</v>
      </c>
    </row>
    <row r="15" spans="1:7" s="85" customFormat="1" ht="18" customHeight="1">
      <c r="A15" s="3601">
        <v>
8</v>
      </c>
      <c r="B15" s="2644" t="s">
        <v>
7879</v>
      </c>
      <c r="C15" s="3547" t="s">
        <v>
7880</v>
      </c>
      <c r="D15" s="3596">
        <v>
37377</v>
      </c>
      <c r="E15" s="3575" t="s">
        <v>
378</v>
      </c>
      <c r="F15" s="3644">
        <v>
4761</v>
      </c>
      <c r="G15" s="2715" t="s">
        <v>
7881</v>
      </c>
    </row>
    <row r="16" spans="1:7" s="85" customFormat="1" ht="18" customHeight="1">
      <c r="A16" s="3601">
        <v>
9</v>
      </c>
      <c r="B16" s="2644" t="s">
        <v>
7882</v>
      </c>
      <c r="C16" s="3547" t="s">
        <v>
7883</v>
      </c>
      <c r="D16" s="3596">
        <v>
37469</v>
      </c>
      <c r="E16" s="3575" t="s">
        <v>
378</v>
      </c>
      <c r="F16" s="3644">
        <v>
26249</v>
      </c>
      <c r="G16" s="2715" t="s">
        <v>
7884</v>
      </c>
    </row>
    <row r="17" spans="1:7" s="85" customFormat="1" ht="18" customHeight="1">
      <c r="A17" s="3601">
        <v>
10</v>
      </c>
      <c r="B17" s="2644" t="s">
        <v>
7885</v>
      </c>
      <c r="C17" s="3547" t="s">
        <v>
7886</v>
      </c>
      <c r="D17" s="3596">
        <v>
37803</v>
      </c>
      <c r="E17" s="3575" t="s">
        <v>
378</v>
      </c>
      <c r="F17" s="3644">
        <v>
9254</v>
      </c>
      <c r="G17" s="2715" t="s">
        <v>
7887</v>
      </c>
    </row>
    <row r="18" spans="1:7" s="85" customFormat="1" ht="18" customHeight="1">
      <c r="A18" s="3601">
        <v>
11</v>
      </c>
      <c r="B18" s="2644" t="s">
        <v>
7888</v>
      </c>
      <c r="C18" s="3547" t="s">
        <v>
7889</v>
      </c>
      <c r="D18" s="3596">
        <v>
37803</v>
      </c>
      <c r="E18" s="3575" t="s">
        <v>
378</v>
      </c>
      <c r="F18" s="3644">
        <v>
12252</v>
      </c>
      <c r="G18" s="2715" t="s">
        <v>
7890</v>
      </c>
    </row>
    <row r="19" spans="1:7" s="85" customFormat="1" ht="18" customHeight="1">
      <c r="A19" s="3601">
        <v>
12</v>
      </c>
      <c r="B19" s="2644" t="s">
        <v>
7891</v>
      </c>
      <c r="C19" s="3547" t="s">
        <v>
7892</v>
      </c>
      <c r="D19" s="3596">
        <v>
37737</v>
      </c>
      <c r="E19" s="3575" t="s">
        <v>
378</v>
      </c>
      <c r="F19" s="3644">
        <v>
6598</v>
      </c>
      <c r="G19" s="2715" t="s">
        <v>
7881</v>
      </c>
    </row>
    <row r="20" spans="1:7" s="85" customFormat="1" ht="18" customHeight="1">
      <c r="A20" s="3601">
        <v>
13</v>
      </c>
      <c r="B20" s="2644" t="s">
        <v>
7893</v>
      </c>
      <c r="C20" s="3547" t="s">
        <v>
7894</v>
      </c>
      <c r="D20" s="3596">
        <v>
19025</v>
      </c>
      <c r="E20" s="3575" t="s">
        <v>
378</v>
      </c>
      <c r="F20" s="3644">
        <v>
30688</v>
      </c>
      <c r="G20" s="2715" t="s">
        <v>
7895</v>
      </c>
    </row>
    <row r="21" spans="1:7" s="85" customFormat="1" ht="18" customHeight="1">
      <c r="A21" s="3601">
        <v>
14</v>
      </c>
      <c r="B21" s="2644" t="s">
        <v>
7896</v>
      </c>
      <c r="C21" s="3547" t="s">
        <v>
7897</v>
      </c>
      <c r="D21" s="3596">
        <v>
27485</v>
      </c>
      <c r="E21" s="3575" t="s">
        <v>
378</v>
      </c>
      <c r="F21" s="3644">
        <v>
59187</v>
      </c>
      <c r="G21" s="2715" t="s">
        <v>
7898</v>
      </c>
    </row>
    <row r="22" spans="1:7" s="85" customFormat="1" ht="18" customHeight="1">
      <c r="A22" s="3601">
        <v>
15</v>
      </c>
      <c r="B22" s="2644" t="s">
        <v>
7899</v>
      </c>
      <c r="C22" s="3547" t="s">
        <v>
7900</v>
      </c>
      <c r="D22" s="3596">
        <v>
29417</v>
      </c>
      <c r="E22" s="3575" t="s">
        <v>
378</v>
      </c>
      <c r="F22" s="3644">
        <v>
10175</v>
      </c>
      <c r="G22" s="2715" t="s">
        <v>
7881</v>
      </c>
    </row>
    <row r="23" spans="1:7" s="85" customFormat="1" ht="18" customHeight="1">
      <c r="A23" s="3601">
        <v>
16</v>
      </c>
      <c r="B23" s="2644" t="s">
        <v>
7901</v>
      </c>
      <c r="C23" s="3547" t="s">
        <v>
7897</v>
      </c>
      <c r="D23" s="3596">
        <v>
29417</v>
      </c>
      <c r="E23" s="3575" t="s">
        <v>
378</v>
      </c>
      <c r="F23" s="3644">
        <v>
22700</v>
      </c>
      <c r="G23" s="2715" t="s">
        <v>
7902</v>
      </c>
    </row>
    <row r="24" spans="1:7" s="85" customFormat="1" ht="18" customHeight="1">
      <c r="A24" s="3601">
        <v>
17</v>
      </c>
      <c r="B24" s="2644" t="s">
        <v>
7903</v>
      </c>
      <c r="C24" s="3547" t="s">
        <v>
7904</v>
      </c>
      <c r="D24" s="3596">
        <v>
34060</v>
      </c>
      <c r="E24" s="3575" t="s">
        <v>
378</v>
      </c>
      <c r="F24" s="3644">
        <v>
5422</v>
      </c>
      <c r="G24" s="2715" t="s">
        <v>
7905</v>
      </c>
    </row>
    <row r="25" spans="1:7" s="85" customFormat="1" ht="18" customHeight="1">
      <c r="A25" s="3601">
        <v>
18</v>
      </c>
      <c r="B25" s="2644" t="s">
        <v>
7906</v>
      </c>
      <c r="C25" s="3547" t="s">
        <v>
7904</v>
      </c>
      <c r="D25" s="3596">
        <v>
34060</v>
      </c>
      <c r="E25" s="3575" t="s">
        <v>
378</v>
      </c>
      <c r="F25" s="3644">
        <v>
3775</v>
      </c>
      <c r="G25" s="2715" t="s">
        <v>
7878</v>
      </c>
    </row>
    <row r="26" spans="1:7" s="85" customFormat="1" ht="24.95" customHeight="1">
      <c r="A26" s="3612">
        <v>
19</v>
      </c>
      <c r="B26" s="3614" t="s">
        <v>
8649</v>
      </c>
      <c r="C26" s="3547" t="s">
        <v>
7907</v>
      </c>
      <c r="D26" s="3596">
        <v>
24563</v>
      </c>
      <c r="E26" s="3575" t="s">
        <v>
378</v>
      </c>
      <c r="F26" s="3644">
        <v>
13416</v>
      </c>
      <c r="G26" s="2715" t="s">
        <v>
7908</v>
      </c>
    </row>
    <row r="27" spans="1:7" s="85" customFormat="1" ht="24.95" customHeight="1">
      <c r="A27" s="3611"/>
      <c r="B27" s="3614" t="s">
        <v>
8650</v>
      </c>
      <c r="C27" s="3547" t="s">
        <v>
8645</v>
      </c>
      <c r="D27" s="3596">
        <v>
26755</v>
      </c>
      <c r="E27" s="3575" t="s">
        <v>
378</v>
      </c>
      <c r="F27" s="3644">
        <v>
4144</v>
      </c>
      <c r="G27" s="2715" t="s">
        <v>
7909</v>
      </c>
    </row>
    <row r="28" spans="1:7" s="85" customFormat="1" ht="24.95" customHeight="1">
      <c r="A28" s="3613"/>
      <c r="B28" s="3614" t="s">
        <v>
8651</v>
      </c>
      <c r="C28" s="3547" t="s">
        <v>
7910</v>
      </c>
      <c r="D28" s="3596">
        <v>
31229</v>
      </c>
      <c r="E28" s="3575" t="s">
        <v>
378</v>
      </c>
      <c r="F28" s="3644">
        <v>
29600</v>
      </c>
      <c r="G28" s="2715" t="s">
        <v>
7911</v>
      </c>
    </row>
    <row r="29" spans="1:7" s="85" customFormat="1" ht="18" customHeight="1">
      <c r="A29" s="3601">
        <v>
20</v>
      </c>
      <c r="B29" s="2644" t="s">
        <v>
2961</v>
      </c>
      <c r="C29" s="3547" t="s">
        <v>
5398</v>
      </c>
      <c r="D29" s="3596">
        <v>
33329</v>
      </c>
      <c r="E29" s="3575" t="s">
        <v>
378</v>
      </c>
      <c r="F29" s="3644">
        <v>
4297</v>
      </c>
      <c r="G29" s="2715" t="s">
        <v>
7912</v>
      </c>
    </row>
    <row r="30" spans="1:7" s="85" customFormat="1" ht="18" customHeight="1">
      <c r="A30" s="3601">
        <v>
21</v>
      </c>
      <c r="B30" s="2644" t="s">
        <v>
7913</v>
      </c>
      <c r="C30" s="3547" t="s">
        <v>
5323</v>
      </c>
      <c r="D30" s="3596">
        <v>
18841</v>
      </c>
      <c r="E30" s="3575" t="s">
        <v>
378</v>
      </c>
      <c r="F30" s="3644">
        <v>
3943</v>
      </c>
      <c r="G30" s="2715" t="s">
        <v>
7914</v>
      </c>
    </row>
    <row r="31" spans="1:7" s="85" customFormat="1" ht="24.95" customHeight="1">
      <c r="A31" s="3612">
        <v>
22</v>
      </c>
      <c r="B31" s="3614" t="s">
        <v>
8652</v>
      </c>
      <c r="C31" s="3554" t="s">
        <v>
8647</v>
      </c>
      <c r="D31" s="3596">
        <v>
38078</v>
      </c>
      <c r="E31" s="3575" t="s">
        <v>
378</v>
      </c>
      <c r="F31" s="3644">
        <v>
10858</v>
      </c>
      <c r="G31" s="2715" t="s">
        <v>
7915</v>
      </c>
    </row>
    <row r="32" spans="1:7" s="85" customFormat="1" ht="24.95" customHeight="1">
      <c r="A32" s="3611"/>
      <c r="B32" s="3614" t="s">
        <v>
8653</v>
      </c>
      <c r="C32" s="3547" t="s">
        <v>
8647</v>
      </c>
      <c r="D32" s="3596">
        <v>
40787</v>
      </c>
      <c r="E32" s="3575" t="s">
        <v>
378</v>
      </c>
      <c r="F32" s="3644">
        <v>
13877</v>
      </c>
      <c r="G32" s="2715" t="s">
        <v>
7916</v>
      </c>
    </row>
    <row r="33" spans="1:7" s="85" customFormat="1" ht="24.95" customHeight="1">
      <c r="A33" s="3611"/>
      <c r="B33" s="3614" t="s">
        <v>
8646</v>
      </c>
      <c r="C33" s="3547" t="s">
        <v>
7917</v>
      </c>
      <c r="D33" s="3596">
        <v>
43922</v>
      </c>
      <c r="E33" s="3575" t="s">
        <v>
378</v>
      </c>
      <c r="F33" s="3644">
        <v>
6187.03</v>
      </c>
      <c r="G33" s="3615" t="s">
        <v>
8644</v>
      </c>
    </row>
    <row r="34" spans="1:7" s="105" customFormat="1" ht="18" customHeight="1">
      <c r="A34" s="3601">
        <v>
23</v>
      </c>
      <c r="B34" s="2644" t="s">
        <v>
8648</v>
      </c>
      <c r="C34" s="3547" t="s">
        <v>
7918</v>
      </c>
      <c r="D34" s="3596">
        <v>
31328</v>
      </c>
      <c r="E34" s="3575" t="s">
        <v>
378</v>
      </c>
      <c r="F34" s="3644">
        <v>
4778</v>
      </c>
      <c r="G34" s="2715" t="s">
        <v>
7919</v>
      </c>
    </row>
    <row r="35" spans="1:7" s="105" customFormat="1" ht="18" customHeight="1">
      <c r="A35" s="3601">
        <v>
24</v>
      </c>
      <c r="B35" s="2644" t="s">
        <v>
7920</v>
      </c>
      <c r="C35" s="3547" t="s">
        <v>
8642</v>
      </c>
      <c r="D35" s="3596">
        <v>
42461</v>
      </c>
      <c r="E35" s="3575" t="s">
        <v>
378</v>
      </c>
      <c r="F35" s="3644">
        <v>
6982.77</v>
      </c>
      <c r="G35" s="2715" t="s">
        <v>
7871</v>
      </c>
    </row>
    <row r="36" spans="1:7" ht="18" customHeight="1">
      <c r="A36" s="3601">
        <v>
25</v>
      </c>
      <c r="B36" s="2644" t="s">
        <v>
7922</v>
      </c>
      <c r="C36" s="3547" t="s">
        <v>
8643</v>
      </c>
      <c r="D36" s="3596">
        <v>
33810</v>
      </c>
      <c r="E36" s="3575" t="s">
        <v>
378</v>
      </c>
      <c r="F36" s="3644">
        <v>
1170</v>
      </c>
      <c r="G36" s="2715" t="s">
        <v>
7924</v>
      </c>
    </row>
    <row r="37" spans="1:7" ht="18" customHeight="1">
      <c r="A37" s="3601">
        <v>
26</v>
      </c>
      <c r="B37" s="2644" t="s">
        <v>
7925</v>
      </c>
      <c r="C37" s="3547" t="s">
        <v>
7926</v>
      </c>
      <c r="D37" s="3596">
        <v>
41365</v>
      </c>
      <c r="E37" s="3575" t="s">
        <v>
378</v>
      </c>
      <c r="F37" s="3644">
        <v>
9189</v>
      </c>
      <c r="G37" s="2715" t="s">
        <v>
7927</v>
      </c>
    </row>
    <row r="38" spans="1:7" ht="18" customHeight="1">
      <c r="A38" s="3602">
        <v>
27</v>
      </c>
      <c r="B38" s="2648" t="s">
        <v>
7928</v>
      </c>
      <c r="C38" s="3548" t="s">
        <v>
7929</v>
      </c>
      <c r="D38" s="3564">
        <v>
43191</v>
      </c>
      <c r="E38" s="3576" t="s">
        <v>
378</v>
      </c>
      <c r="F38" s="4393">
        <v>
10869</v>
      </c>
      <c r="G38" s="2719" t="s">
        <v>
7930</v>
      </c>
    </row>
    <row r="39" spans="1:7" s="85" customFormat="1" ht="18" customHeight="1">
      <c r="A39" s="3581" t="s">
        <v>
8655</v>
      </c>
      <c r="C39" s="3582"/>
      <c r="D39" s="3583"/>
      <c r="E39" s="3584"/>
      <c r="F39" s="3585"/>
      <c r="G39" s="3586"/>
    </row>
    <row r="40" spans="1:7" s="85" customFormat="1" ht="18" customHeight="1">
      <c r="A40" s="3601">
        <v>
1</v>
      </c>
      <c r="B40" s="2644" t="s">
        <v>
8656</v>
      </c>
      <c r="C40" s="3547" t="s">
        <v>
7929</v>
      </c>
      <c r="D40" s="3596">
        <v>
42430</v>
      </c>
      <c r="E40" s="3575" t="s">
        <v>
8661</v>
      </c>
      <c r="F40" s="3546">
        <v>
10720.294900000001</v>
      </c>
      <c r="G40" s="2715"/>
    </row>
    <row r="41" spans="1:7" s="85" customFormat="1" ht="18" customHeight="1">
      <c r="A41" s="3601">
        <v>
2</v>
      </c>
      <c r="B41" s="3790" t="s">
        <v>
8657</v>
      </c>
      <c r="C41" s="3547" t="s">
        <v>
7929</v>
      </c>
      <c r="D41" s="3596">
        <v>
42430</v>
      </c>
      <c r="E41" s="3575" t="s">
        <v>
8661</v>
      </c>
      <c r="F41" s="3546">
        <v>
1316.2351000000001</v>
      </c>
      <c r="G41" s="2715"/>
    </row>
    <row r="42" spans="1:7" s="85" customFormat="1" ht="18" customHeight="1">
      <c r="A42" s="3601">
        <v>
3</v>
      </c>
      <c r="B42" s="2644" t="s">
        <v>
8658</v>
      </c>
      <c r="C42" s="3547" t="s">
        <v>
7910</v>
      </c>
      <c r="D42" s="3596">
        <v>
30962</v>
      </c>
      <c r="E42" s="3575" t="s">
        <v>
6116</v>
      </c>
      <c r="F42" s="3546">
        <v>
11900</v>
      </c>
      <c r="G42" s="2715"/>
    </row>
    <row r="43" spans="1:7" s="85" customFormat="1" ht="18" customHeight="1">
      <c r="A43" s="3601">
        <v>
4</v>
      </c>
      <c r="B43" s="2644" t="s">
        <v>
8659</v>
      </c>
      <c r="C43" s="3547" t="s">
        <v>
7907</v>
      </c>
      <c r="D43" s="3596" t="s">
        <v>
10063</v>
      </c>
      <c r="E43" s="3575" t="s">
        <v>
10064</v>
      </c>
      <c r="F43" s="3546">
        <v>
1323.11</v>
      </c>
      <c r="G43" s="2715"/>
    </row>
    <row r="44" spans="1:7" s="85" customFormat="1" ht="18" customHeight="1">
      <c r="A44" s="3602">
        <v>
5</v>
      </c>
      <c r="B44" s="2648" t="s">
        <v>
8660</v>
      </c>
      <c r="C44" s="3548" t="s">
        <v>
7907</v>
      </c>
      <c r="D44" s="3564" t="s">
        <v>
10063</v>
      </c>
      <c r="E44" s="3576" t="s">
        <v>
10064</v>
      </c>
      <c r="F44" s="3549">
        <v>
2838.99</v>
      </c>
      <c r="G44" s="2719"/>
    </row>
    <row r="45" spans="1:7" ht="15" customHeight="1">
      <c r="A45" s="3467" t="s">
        <v>
2860</v>
      </c>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pageSetUpPr fitToPage="1"/>
  </sheetPr>
  <dimension ref="A1:I60"/>
  <sheetViews>
    <sheetView zoomScaleNormal="100" zoomScaleSheetLayoutView="100" workbookViewId="0">
      <pane ySplit="6" topLeftCell="A7" activePane="bottomLeft" state="frozen"/>
      <selection activeCell="B23" sqref="B23"/>
      <selection pane="bottomLeft" activeCell="B23" sqref="B23"/>
    </sheetView>
  </sheetViews>
  <sheetFormatPr defaultColWidth="9" defaultRowHeight="13.5"/>
  <cols>
    <col min="1" max="1" width="3.625" style="3599" customWidth="1"/>
    <col min="2" max="2" width="15.625" style="79" customWidth="1"/>
    <col min="3" max="3" width="25.625" style="78" customWidth="1"/>
    <col min="4" max="4" width="10.625" style="79" customWidth="1"/>
    <col min="5" max="5" width="8.625" style="79" customWidth="1"/>
    <col min="6" max="8" width="12.625" style="78" customWidth="1"/>
    <col min="9" max="9" width="20.625" style="78" customWidth="1"/>
    <col min="10" max="16384" width="9" style="78"/>
  </cols>
  <sheetData>
    <row r="1" spans="1:9" s="1482" customFormat="1" ht="20.100000000000001" customHeight="1">
      <c r="A1" s="4569" t="str">
        <f>
HYPERLINK("#目次!A1","【目次に戻る】")</f>
        <v>
【目次に戻る】</v>
      </c>
      <c r="B1" s="4569"/>
      <c r="C1" s="4569"/>
      <c r="D1" s="4569"/>
      <c r="E1" s="4569"/>
      <c r="F1" s="3461"/>
      <c r="G1" s="3461"/>
      <c r="H1" s="3461"/>
      <c r="I1" s="3461"/>
    </row>
    <row r="2" spans="1:9" s="1482" customFormat="1" ht="20.100000000000001" customHeight="1">
      <c r="A2" s="4569" t="str">
        <f>
HYPERLINK("#業務所管課別目次!A1","【業務所管課別目次に戻る】")</f>
        <v>
【業務所管課別目次に戻る】</v>
      </c>
      <c r="B2" s="4569"/>
      <c r="C2" s="4569"/>
      <c r="D2" s="4569"/>
      <c r="E2" s="4569"/>
      <c r="F2" s="3461"/>
      <c r="G2" s="3461"/>
      <c r="H2" s="3461"/>
      <c r="I2" s="3461"/>
    </row>
    <row r="3" spans="1:9" ht="26.1" customHeight="1">
      <c r="A3" s="4574" t="s">
        <v>
9562</v>
      </c>
      <c r="B3" s="4574"/>
      <c r="C3" s="4574"/>
      <c r="D3" s="4574"/>
      <c r="E3" s="4574"/>
      <c r="F3" s="4574"/>
      <c r="G3" s="4574"/>
      <c r="H3" s="4574"/>
      <c r="I3" s="4574"/>
    </row>
    <row r="4" spans="1:9" s="82" customFormat="1" ht="15" customHeight="1">
      <c r="A4" s="3599"/>
      <c r="B4" s="104"/>
      <c r="C4" s="104"/>
      <c r="D4" s="3565"/>
      <c r="E4" s="3565"/>
      <c r="F4" s="104"/>
      <c r="G4" s="104"/>
    </row>
    <row r="5" spans="1:9" s="82" customFormat="1" ht="15" customHeight="1" thickBot="1">
      <c r="A5" s="3467" t="s">
        <v>
4606</v>
      </c>
      <c r="C5" s="49"/>
      <c r="D5" s="3566"/>
      <c r="E5" s="3573"/>
      <c r="F5" s="49"/>
      <c r="G5" s="49"/>
      <c r="H5" s="49"/>
      <c r="I5" s="42" t="s">
        <v>
9494</v>
      </c>
    </row>
    <row r="6" spans="1:9" s="85" customFormat="1" ht="18" customHeight="1" thickTop="1">
      <c r="A6" s="3598" t="s">
        <v>
8638</v>
      </c>
      <c r="B6" s="2706" t="s">
        <v>
4515</v>
      </c>
      <c r="C6" s="3464" t="s">
        <v>
5313</v>
      </c>
      <c r="D6" s="3567" t="s">
        <v>
7678</v>
      </c>
      <c r="E6" s="3574" t="s">
        <v>
6123</v>
      </c>
      <c r="F6" s="3464" t="s">
        <v>
8714</v>
      </c>
      <c r="G6" s="3544" t="s">
        <v>
8715</v>
      </c>
      <c r="H6" s="3464" t="s">
        <v>
4186</v>
      </c>
      <c r="I6" s="3470" t="s">
        <v>
5999</v>
      </c>
    </row>
    <row r="7" spans="1:9" s="85" customFormat="1" ht="18" customHeight="1">
      <c r="A7" s="3628" t="s">
        <v>
8872</v>
      </c>
      <c r="B7" s="3629" t="s">
        <v>
8873</v>
      </c>
      <c r="C7" s="3630" t="s">
        <v>
8876</v>
      </c>
      <c r="D7" s="3631" t="s">
        <v>
8872</v>
      </c>
      <c r="E7" s="3632" t="s">
        <v>
8872</v>
      </c>
      <c r="F7" s="4390">
        <f>
SUM(F8:F56)</f>
        <v>
224789</v>
      </c>
      <c r="G7" s="4390">
        <f>
SUM(G8:G56)</f>
        <v>
36900</v>
      </c>
      <c r="H7" s="4390">
        <f>
SUM(H8:H56)</f>
        <v>
470394</v>
      </c>
      <c r="I7" s="3633"/>
    </row>
    <row r="8" spans="1:9" s="85" customFormat="1" ht="18" customHeight="1">
      <c r="A8" s="3601">
        <v>
1</v>
      </c>
      <c r="B8" s="2644" t="s">
        <v>
2140</v>
      </c>
      <c r="C8" s="3547" t="s">
        <v>
6173</v>
      </c>
      <c r="D8" s="3596" t="s">
        <v>
8663</v>
      </c>
      <c r="E8" s="3575" t="s">
        <v>
8664</v>
      </c>
      <c r="F8" s="3644">
        <v>
3564</v>
      </c>
      <c r="G8" s="3644">
        <v>
1134</v>
      </c>
      <c r="H8" s="3644">
        <v>
7439</v>
      </c>
      <c r="I8" s="2715"/>
    </row>
    <row r="9" spans="1:9" s="85" customFormat="1" ht="18" customHeight="1">
      <c r="A9" s="3601">
        <v>
2</v>
      </c>
      <c r="B9" s="2644" t="s">
        <v>
8662</v>
      </c>
      <c r="C9" s="3547" t="s">
        <v>
8665</v>
      </c>
      <c r="D9" s="3596" t="s">
        <v>
8666</v>
      </c>
      <c r="E9" s="3575" t="s">
        <v>
6296</v>
      </c>
      <c r="F9" s="3644">
        <v>
4009</v>
      </c>
      <c r="G9" s="3644">
        <v>
560</v>
      </c>
      <c r="H9" s="3644">
        <v>
9503</v>
      </c>
      <c r="I9" s="2715"/>
    </row>
    <row r="10" spans="1:9" s="85" customFormat="1" ht="18" customHeight="1">
      <c r="A10" s="3601">
        <v>
3</v>
      </c>
      <c r="B10" s="2644" t="s">
        <v>
2143</v>
      </c>
      <c r="C10" s="3547" t="s">
        <v>
8667</v>
      </c>
      <c r="D10" s="3596" t="s">
        <v>
8668</v>
      </c>
      <c r="E10" s="3575" t="s">
        <v>
6302</v>
      </c>
      <c r="F10" s="3644">
        <v>
4502</v>
      </c>
      <c r="G10" s="3644">
        <v>
937</v>
      </c>
      <c r="H10" s="3644">
        <v>
10832</v>
      </c>
      <c r="I10" s="2715"/>
    </row>
    <row r="11" spans="1:9" s="85" customFormat="1" ht="18" customHeight="1">
      <c r="A11" s="3601">
        <v>
4</v>
      </c>
      <c r="B11" s="2644" t="s">
        <v>
2145</v>
      </c>
      <c r="C11" s="3547" t="s">
        <v>
10177</v>
      </c>
      <c r="D11" s="3596" t="s">
        <v>
8669</v>
      </c>
      <c r="E11" s="3575" t="s">
        <v>
6287</v>
      </c>
      <c r="F11" s="3644">
        <v>
4121</v>
      </c>
      <c r="G11" s="3644">
        <v>
998</v>
      </c>
      <c r="H11" s="3644">
        <v>
7662</v>
      </c>
      <c r="I11" s="2715"/>
    </row>
    <row r="12" spans="1:9" s="85" customFormat="1" ht="18" customHeight="1">
      <c r="A12" s="3601">
        <v>
5</v>
      </c>
      <c r="B12" s="2644" t="s">
        <v>
2146</v>
      </c>
      <c r="C12" s="3547" t="s">
        <v>
8670</v>
      </c>
      <c r="D12" s="3596">
        <v>
975</v>
      </c>
      <c r="E12" s="3575" t="s">
        <v>
8671</v>
      </c>
      <c r="F12" s="3644">
        <v>
4373</v>
      </c>
      <c r="G12" s="3644">
        <v>
801</v>
      </c>
      <c r="H12" s="3644">
        <v>
9003</v>
      </c>
      <c r="I12" s="2715"/>
    </row>
    <row r="13" spans="1:9" s="85" customFormat="1" ht="18" customHeight="1">
      <c r="A13" s="3601">
        <v>
6</v>
      </c>
      <c r="B13" s="2644" t="s">
        <v>
2147</v>
      </c>
      <c r="C13" s="3547" t="s">
        <v>
8672</v>
      </c>
      <c r="D13" s="3596" t="s">
        <v>
8673</v>
      </c>
      <c r="E13" s="3575" t="s">
        <v>
6302</v>
      </c>
      <c r="F13" s="3644">
        <v>
5724</v>
      </c>
      <c r="G13" s="3644">
        <v>
1417</v>
      </c>
      <c r="H13" s="3644">
        <v>
12294</v>
      </c>
      <c r="I13" s="2715"/>
    </row>
    <row r="14" spans="1:9" s="85" customFormat="1" ht="18" customHeight="1">
      <c r="A14" s="3601">
        <v>
7</v>
      </c>
      <c r="B14" s="2644" t="s">
        <v>
795</v>
      </c>
      <c r="C14" s="3547" t="s">
        <v>
8674</v>
      </c>
      <c r="D14" s="3596" t="s">
        <v>
7747</v>
      </c>
      <c r="E14" s="3575" t="s">
        <v>
8675</v>
      </c>
      <c r="F14" s="3644">
        <v>
4004</v>
      </c>
      <c r="G14" s="3644">
        <v>
627</v>
      </c>
      <c r="H14" s="3644">
        <v>
8554</v>
      </c>
      <c r="I14" s="2715"/>
    </row>
    <row r="15" spans="1:9" s="85" customFormat="1" ht="18" customHeight="1">
      <c r="A15" s="3601">
        <v>
8</v>
      </c>
      <c r="B15" s="2644" t="s">
        <v>
826</v>
      </c>
      <c r="C15" s="3547" t="s">
        <v>
8676</v>
      </c>
      <c r="D15" s="3596" t="s">
        <v>
8677</v>
      </c>
      <c r="E15" s="3575" t="s">
        <v>
6287</v>
      </c>
      <c r="F15" s="3644">
        <v>
4441</v>
      </c>
      <c r="G15" s="3644">
        <v>
590</v>
      </c>
      <c r="H15" s="3644">
        <v>
7139</v>
      </c>
      <c r="I15" s="2715"/>
    </row>
    <row r="16" spans="1:9" s="85" customFormat="1" ht="18" customHeight="1">
      <c r="A16" s="3601">
        <v>
9</v>
      </c>
      <c r="B16" s="2644" t="s">
        <v>
2150</v>
      </c>
      <c r="C16" s="3547" t="s">
        <v>
8678</v>
      </c>
      <c r="D16" s="3596" t="s">
        <v>
8679</v>
      </c>
      <c r="E16" s="3575" t="s">
        <v>
8680</v>
      </c>
      <c r="F16" s="3644">
        <v>
4389</v>
      </c>
      <c r="G16" s="3644">
        <v>
799</v>
      </c>
      <c r="H16" s="3644">
        <v>
7530</v>
      </c>
      <c r="I16" s="2715"/>
    </row>
    <row r="17" spans="1:9" s="85" customFormat="1" ht="18" customHeight="1">
      <c r="A17" s="3601">
        <v>
10</v>
      </c>
      <c r="B17" s="2644" t="s">
        <v>
2152</v>
      </c>
      <c r="C17" s="3547" t="s">
        <v>
8681</v>
      </c>
      <c r="D17" s="3596" t="s">
        <v>
8673</v>
      </c>
      <c r="E17" s="3575" t="s">
        <v>
8675</v>
      </c>
      <c r="F17" s="3644">
        <v>
5230</v>
      </c>
      <c r="G17" s="3644">
        <v>
871</v>
      </c>
      <c r="H17" s="3644">
        <v>
9916</v>
      </c>
      <c r="I17" s="2715"/>
    </row>
    <row r="18" spans="1:9" s="85" customFormat="1" ht="18" customHeight="1">
      <c r="A18" s="3601">
        <v>
11</v>
      </c>
      <c r="B18" s="2644" t="s">
        <v>
2155</v>
      </c>
      <c r="C18" s="3547" t="s">
        <v>
8682</v>
      </c>
      <c r="D18" s="3596" t="s">
        <v>
7747</v>
      </c>
      <c r="E18" s="3575" t="s">
        <v>
8683</v>
      </c>
      <c r="F18" s="3644">
        <v>
4114</v>
      </c>
      <c r="G18" s="3644">
        <v>
648</v>
      </c>
      <c r="H18" s="3644">
        <v>
6373</v>
      </c>
      <c r="I18" s="2715"/>
    </row>
    <row r="19" spans="1:9" s="85" customFormat="1" ht="18" customHeight="1">
      <c r="A19" s="3601">
        <v>
12</v>
      </c>
      <c r="B19" s="2644" t="s">
        <v>
825</v>
      </c>
      <c r="C19" s="3547" t="s">
        <v>
8684</v>
      </c>
      <c r="D19" s="3596" t="s">
        <v>
8685</v>
      </c>
      <c r="E19" s="3575" t="s">
        <v>
8686</v>
      </c>
      <c r="F19" s="3644">
        <v>
5136</v>
      </c>
      <c r="G19" s="3644">
        <v>
567</v>
      </c>
      <c r="H19" s="3644">
        <v>
11863</v>
      </c>
      <c r="I19" s="2715"/>
    </row>
    <row r="20" spans="1:9" s="85" customFormat="1" ht="18" customHeight="1">
      <c r="A20" s="3601">
        <v>
13</v>
      </c>
      <c r="B20" s="2644" t="s">
        <v>
840</v>
      </c>
      <c r="C20" s="3547" t="s">
        <v>
8687</v>
      </c>
      <c r="D20" s="3596" t="s">
        <v>
8688</v>
      </c>
      <c r="E20" s="3575" t="s">
        <v>
8689</v>
      </c>
      <c r="F20" s="3644">
        <v>
5018</v>
      </c>
      <c r="G20" s="3644">
        <v>
567</v>
      </c>
      <c r="H20" s="3644">
        <v>
6621</v>
      </c>
      <c r="I20" s="2715"/>
    </row>
    <row r="21" spans="1:9" s="85" customFormat="1" ht="18" customHeight="1">
      <c r="A21" s="3601">
        <v>
14</v>
      </c>
      <c r="B21" s="2644" t="s">
        <v>
2157</v>
      </c>
      <c r="C21" s="3547" t="s">
        <v>
8690</v>
      </c>
      <c r="D21" s="3596" t="s">
        <v>
8691</v>
      </c>
      <c r="E21" s="3575" t="s">
        <v>
8692</v>
      </c>
      <c r="F21" s="3644">
        <v>
4543</v>
      </c>
      <c r="G21" s="3644">
        <v>
1138</v>
      </c>
      <c r="H21" s="3644">
        <v>
7096</v>
      </c>
      <c r="I21" s="2715"/>
    </row>
    <row r="22" spans="1:9" s="85" customFormat="1" ht="18" customHeight="1">
      <c r="A22" s="3601">
        <v>
15</v>
      </c>
      <c r="B22" s="2644" t="s">
        <v>
2159</v>
      </c>
      <c r="C22" s="3547" t="s">
        <v>
8693</v>
      </c>
      <c r="D22" s="3596" t="s">
        <v>
8694</v>
      </c>
      <c r="E22" s="3575" t="s">
        <v>
8683</v>
      </c>
      <c r="F22" s="3644">
        <v>
5377</v>
      </c>
      <c r="G22" s="3644">
        <v>
567</v>
      </c>
      <c r="H22" s="3644">
        <v>
8250</v>
      </c>
      <c r="I22" s="2715"/>
    </row>
    <row r="23" spans="1:9" s="85" customFormat="1" ht="18" customHeight="1">
      <c r="A23" s="3601">
        <v>
16</v>
      </c>
      <c r="B23" s="2644" t="s">
        <v>
2161</v>
      </c>
      <c r="C23" s="3547" t="s">
        <v>
8695</v>
      </c>
      <c r="D23" s="3596" t="s">
        <v>
8696</v>
      </c>
      <c r="E23" s="3575" t="s">
        <v>
8697</v>
      </c>
      <c r="F23" s="3644">
        <v>
5506</v>
      </c>
      <c r="G23" s="3644">
        <v>
569</v>
      </c>
      <c r="H23" s="3644">
        <v>
7927</v>
      </c>
      <c r="I23" s="2715"/>
    </row>
    <row r="24" spans="1:9" s="85" customFormat="1" ht="18" customHeight="1">
      <c r="A24" s="3601">
        <v>
17</v>
      </c>
      <c r="B24" s="2644" t="s">
        <v>
838</v>
      </c>
      <c r="C24" s="3547" t="s">
        <v>
8698</v>
      </c>
      <c r="D24" s="3596" t="s">
        <v>
8699</v>
      </c>
      <c r="E24" s="3575" t="s">
        <v>
8700</v>
      </c>
      <c r="F24" s="3644">
        <v>
4118</v>
      </c>
      <c r="G24" s="3644">
        <v>
525</v>
      </c>
      <c r="H24" s="3644">
        <v>
8885</v>
      </c>
      <c r="I24" s="2715"/>
    </row>
    <row r="25" spans="1:9" s="85" customFormat="1" ht="18" customHeight="1">
      <c r="A25" s="3601">
        <v>
18</v>
      </c>
      <c r="B25" s="2644" t="s">
        <v>
2163</v>
      </c>
      <c r="C25" s="3547" t="s">
        <v>
8701</v>
      </c>
      <c r="D25" s="3596" t="s">
        <v>
8702</v>
      </c>
      <c r="E25" s="3575" t="s">
        <v>
6304</v>
      </c>
      <c r="F25" s="3644">
        <v>
3737</v>
      </c>
      <c r="G25" s="3644">
        <v>
953</v>
      </c>
      <c r="H25" s="3644">
        <v>
8956</v>
      </c>
      <c r="I25" s="2715"/>
    </row>
    <row r="26" spans="1:9" s="85" customFormat="1" ht="18" customHeight="1">
      <c r="A26" s="3601">
        <v>
19</v>
      </c>
      <c r="B26" s="3614" t="s">
        <v>
841</v>
      </c>
      <c r="C26" s="3547" t="s">
        <v>
8703</v>
      </c>
      <c r="D26" s="3596" t="s">
        <v>
8704</v>
      </c>
      <c r="E26" s="3575" t="s">
        <v>
8697</v>
      </c>
      <c r="F26" s="3644">
        <v>
4493</v>
      </c>
      <c r="G26" s="3644">
        <v>
652</v>
      </c>
      <c r="H26" s="3644">
        <v>
7646</v>
      </c>
      <c r="I26" s="2715"/>
    </row>
    <row r="27" spans="1:9" s="85" customFormat="1" ht="18" customHeight="1">
      <c r="A27" s="3601">
        <v>
20</v>
      </c>
      <c r="B27" s="3614" t="s">
        <v>
823</v>
      </c>
      <c r="C27" s="3547" t="s">
        <v>
8705</v>
      </c>
      <c r="D27" s="3596" t="s">
        <v>
8706</v>
      </c>
      <c r="E27" s="3575" t="s">
        <v>
6287</v>
      </c>
      <c r="F27" s="3644">
        <v>
4363</v>
      </c>
      <c r="G27" s="3644">
        <v>
1207</v>
      </c>
      <c r="H27" s="3644">
        <v>
8824</v>
      </c>
      <c r="I27" s="2715"/>
    </row>
    <row r="28" spans="1:9" s="85" customFormat="1" ht="18" customHeight="1">
      <c r="A28" s="3601">
        <v>
21</v>
      </c>
      <c r="B28" s="3614" t="s">
        <v>
836</v>
      </c>
      <c r="C28" s="3547" t="s">
        <v>
8707</v>
      </c>
      <c r="D28" s="3596" t="s">
        <v>
8708</v>
      </c>
      <c r="E28" s="3575" t="s">
        <v>
8675</v>
      </c>
      <c r="F28" s="3644">
        <v>
4599</v>
      </c>
      <c r="G28" s="3644">
        <v>
544</v>
      </c>
      <c r="H28" s="3644">
        <v>
10787</v>
      </c>
      <c r="I28" s="2715"/>
    </row>
    <row r="29" spans="1:9" s="85" customFormat="1" ht="18" customHeight="1">
      <c r="A29" s="3601">
        <v>
22</v>
      </c>
      <c r="B29" s="2644" t="s">
        <v>
2166</v>
      </c>
      <c r="C29" s="3547" t="s">
        <v>
8709</v>
      </c>
      <c r="D29" s="3596" t="s">
        <v>
7747</v>
      </c>
      <c r="E29" s="3575" t="s">
        <v>
6287</v>
      </c>
      <c r="F29" s="3644">
        <v>
4044</v>
      </c>
      <c r="G29" s="3644">
        <v>
1079</v>
      </c>
      <c r="H29" s="3644">
        <v>
10977</v>
      </c>
      <c r="I29" s="2715"/>
    </row>
    <row r="30" spans="1:9" s="85" customFormat="1" ht="18" customHeight="1">
      <c r="A30" s="3601">
        <v>
23</v>
      </c>
      <c r="B30" s="2644" t="s">
        <v>
2167</v>
      </c>
      <c r="C30" s="3547" t="s">
        <v>
6156</v>
      </c>
      <c r="D30" s="3596" t="s">
        <v>
8710</v>
      </c>
      <c r="E30" s="3575" t="s">
        <v>
8675</v>
      </c>
      <c r="F30" s="3644">
        <v>
5332</v>
      </c>
      <c r="G30" s="3644">
        <v>
635</v>
      </c>
      <c r="H30" s="3644">
        <v>
9743</v>
      </c>
      <c r="I30" s="2715"/>
    </row>
    <row r="31" spans="1:9" s="85" customFormat="1" ht="18" customHeight="1">
      <c r="A31" s="3601">
        <v>
24</v>
      </c>
      <c r="B31" s="3614" t="s">
        <v>
2169</v>
      </c>
      <c r="C31" s="3554" t="s">
        <v>
8711</v>
      </c>
      <c r="D31" s="3596" t="s">
        <v>
8710</v>
      </c>
      <c r="E31" s="3575" t="s">
        <v>
6287</v>
      </c>
      <c r="F31" s="3644">
        <v>
4397</v>
      </c>
      <c r="G31" s="3644">
        <v>
544</v>
      </c>
      <c r="H31" s="3644">
        <v>
8738</v>
      </c>
      <c r="I31" s="2715"/>
    </row>
    <row r="32" spans="1:9" s="85" customFormat="1" ht="18" customHeight="1">
      <c r="A32" s="3601">
        <v>
25</v>
      </c>
      <c r="B32" s="3614" t="s">
        <v>
830</v>
      </c>
      <c r="C32" s="3547" t="s">
        <v>
8712</v>
      </c>
      <c r="D32" s="3596" t="s">
        <v>
8713</v>
      </c>
      <c r="E32" s="3575" t="s">
        <v>
8692</v>
      </c>
      <c r="F32" s="3644">
        <v>
5063</v>
      </c>
      <c r="G32" s="3644">
        <v>
656</v>
      </c>
      <c r="H32" s="3644">
        <v>
9870</v>
      </c>
      <c r="I32" s="2715"/>
    </row>
    <row r="33" spans="1:9" s="85" customFormat="1" ht="18" customHeight="1">
      <c r="A33" s="3601">
        <v>
26</v>
      </c>
      <c r="B33" s="2644" t="s">
        <v>
2138</v>
      </c>
      <c r="C33" s="3547" t="s">
        <v>
8716</v>
      </c>
      <c r="D33" s="3596" t="s">
        <v>
8717</v>
      </c>
      <c r="E33" s="3575" t="s">
        <v>
6296</v>
      </c>
      <c r="F33" s="3644">
        <v>
4141</v>
      </c>
      <c r="G33" s="3644">
        <v>
560</v>
      </c>
      <c r="H33" s="3644">
        <v>
8805</v>
      </c>
      <c r="I33" s="2715"/>
    </row>
    <row r="34" spans="1:9" s="85" customFormat="1" ht="18" customHeight="1">
      <c r="A34" s="3601">
        <v>
27</v>
      </c>
      <c r="B34" s="2644" t="s">
        <v>
2139</v>
      </c>
      <c r="C34" s="3547" t="s">
        <v>
8718</v>
      </c>
      <c r="D34" s="3596" t="s">
        <v>
8719</v>
      </c>
      <c r="E34" s="3575" t="s">
        <v>
6287</v>
      </c>
      <c r="F34" s="3644">
        <v>
3782</v>
      </c>
      <c r="G34" s="3644">
        <v>
567</v>
      </c>
      <c r="H34" s="3644">
        <v>
11463</v>
      </c>
      <c r="I34" s="2715"/>
    </row>
    <row r="35" spans="1:9" s="85" customFormat="1" ht="18" customHeight="1">
      <c r="A35" s="3601">
        <v>
28</v>
      </c>
      <c r="B35" s="2644" t="s">
        <v>
2141</v>
      </c>
      <c r="C35" s="3547" t="s">
        <v>
8720</v>
      </c>
      <c r="D35" s="3596" t="s">
        <v>
8721</v>
      </c>
      <c r="E35" s="3575" t="s">
        <v>
8689</v>
      </c>
      <c r="F35" s="3644">
        <v>
3911</v>
      </c>
      <c r="G35" s="3644">
        <v>
1000</v>
      </c>
      <c r="H35" s="3644">
        <v>
9206</v>
      </c>
      <c r="I35" s="2715"/>
    </row>
    <row r="36" spans="1:9" s="85" customFormat="1" ht="18" customHeight="1">
      <c r="A36" s="3601">
        <v>
29</v>
      </c>
      <c r="B36" s="2644" t="s">
        <v>
2144</v>
      </c>
      <c r="C36" s="3547" t="s">
        <v>
8722</v>
      </c>
      <c r="D36" s="3596" t="s">
        <v>
8723</v>
      </c>
      <c r="E36" s="3575" t="s">
        <v>
6287</v>
      </c>
      <c r="F36" s="3644">
        <v>
3703</v>
      </c>
      <c r="G36" s="3644">
        <v>
560</v>
      </c>
      <c r="H36" s="3644">
        <v>
10746</v>
      </c>
      <c r="I36" s="2715"/>
    </row>
    <row r="37" spans="1:9" s="85" customFormat="1" ht="18" customHeight="1">
      <c r="A37" s="3601">
        <v>
30</v>
      </c>
      <c r="B37" s="2644" t="s">
        <v>
8724</v>
      </c>
      <c r="C37" s="3547" t="s">
        <v>
10178</v>
      </c>
      <c r="D37" s="3596" t="s">
        <v>
8725</v>
      </c>
      <c r="E37" s="3575" t="s">
        <v>
8726</v>
      </c>
      <c r="F37" s="3644">
        <v>
4721</v>
      </c>
      <c r="G37" s="3644">
        <v>
544</v>
      </c>
      <c r="H37" s="3644">
        <v>
7925</v>
      </c>
      <c r="I37" s="2715"/>
    </row>
    <row r="38" spans="1:9" s="85" customFormat="1" ht="18" customHeight="1">
      <c r="A38" s="3601">
        <v>
31</v>
      </c>
      <c r="B38" s="2644" t="s">
        <v>
2705</v>
      </c>
      <c r="C38" s="3547" t="s">
        <v>
8727</v>
      </c>
      <c r="D38" s="3596" t="s">
        <v>
8728</v>
      </c>
      <c r="E38" s="3575" t="s">
        <v>
6304</v>
      </c>
      <c r="F38" s="3644">
        <v>
4710</v>
      </c>
      <c r="G38" s="3644">
        <v>
1063</v>
      </c>
      <c r="H38" s="3644">
        <v>
12245</v>
      </c>
      <c r="I38" s="2715"/>
    </row>
    <row r="39" spans="1:9" s="85" customFormat="1" ht="18" customHeight="1">
      <c r="A39" s="3601">
        <v>
32</v>
      </c>
      <c r="B39" s="2644" t="s">
        <v>
790</v>
      </c>
      <c r="C39" s="3547" t="s">
        <v>
8729</v>
      </c>
      <c r="D39" s="3596" t="s">
        <v>
8725</v>
      </c>
      <c r="E39" s="3575" t="s">
        <v>
8675</v>
      </c>
      <c r="F39" s="3644">
        <v>
5267</v>
      </c>
      <c r="G39" s="3644">
        <v>
1249</v>
      </c>
      <c r="H39" s="3644">
        <v>
10606</v>
      </c>
      <c r="I39" s="2715"/>
    </row>
    <row r="40" spans="1:9" s="85" customFormat="1" ht="18" customHeight="1">
      <c r="A40" s="3601">
        <v>
33</v>
      </c>
      <c r="B40" s="2644" t="s">
        <v>
2148</v>
      </c>
      <c r="C40" s="3547" t="s">
        <v>
8730</v>
      </c>
      <c r="D40" s="3596" t="s">
        <v>
8731</v>
      </c>
      <c r="E40" s="3575" t="s">
        <v>
6104</v>
      </c>
      <c r="F40" s="3644">
        <v>
4590</v>
      </c>
      <c r="G40" s="3644">
        <v>
965</v>
      </c>
      <c r="H40" s="3644">
        <v>
10594</v>
      </c>
      <c r="I40" s="2715"/>
    </row>
    <row r="41" spans="1:9" s="85" customFormat="1" ht="18" customHeight="1">
      <c r="A41" s="3601">
        <v>
34</v>
      </c>
      <c r="B41" s="2644" t="s">
        <v>
2149</v>
      </c>
      <c r="C41" s="3547" t="s">
        <v>
10179</v>
      </c>
      <c r="D41" s="3596" t="s">
        <v>
8732</v>
      </c>
      <c r="E41" s="3575" t="s">
        <v>
8733</v>
      </c>
      <c r="F41" s="3644">
        <v>
4000</v>
      </c>
      <c r="G41" s="3644">
        <v>
544</v>
      </c>
      <c r="H41" s="3644">
        <v>
8499</v>
      </c>
      <c r="I41" s="2715"/>
    </row>
    <row r="42" spans="1:9" s="85" customFormat="1" ht="18" customHeight="1">
      <c r="A42" s="3601">
        <v>
35</v>
      </c>
      <c r="B42" s="2644" t="s">
        <v>
2151</v>
      </c>
      <c r="C42" s="3547" t="s">
        <v>
8734</v>
      </c>
      <c r="D42" s="3596" t="s">
        <v>
8735</v>
      </c>
      <c r="E42" s="3575" t="s">
        <v>
6269</v>
      </c>
      <c r="F42" s="3644">
        <v>
3739</v>
      </c>
      <c r="G42" s="3644">
        <v>
560</v>
      </c>
      <c r="H42" s="3644">
        <v>
8594</v>
      </c>
      <c r="I42" s="2715"/>
    </row>
    <row r="43" spans="1:9" s="85" customFormat="1" ht="18" customHeight="1">
      <c r="A43" s="3601">
        <v>
36</v>
      </c>
      <c r="B43" s="2644" t="s">
        <v>
2153</v>
      </c>
      <c r="C43" s="3547" t="s">
        <v>
8736</v>
      </c>
      <c r="D43" s="3596" t="s">
        <v>
8737</v>
      </c>
      <c r="E43" s="3575" t="s">
        <v>
8738</v>
      </c>
      <c r="F43" s="3644">
        <v>
7812</v>
      </c>
      <c r="G43" s="3644">
        <v>
948</v>
      </c>
      <c r="H43" s="3644">
        <v>
8683</v>
      </c>
      <c r="I43" s="2715"/>
    </row>
    <row r="44" spans="1:9" s="85" customFormat="1" ht="18" customHeight="1">
      <c r="A44" s="3601">
        <v>
37</v>
      </c>
      <c r="B44" s="2644" t="s">
        <v>
2154</v>
      </c>
      <c r="C44" s="3547" t="s">
        <v>
8739</v>
      </c>
      <c r="D44" s="3596" t="s">
        <v>
8740</v>
      </c>
      <c r="E44" s="3575" t="s">
        <v>
8741</v>
      </c>
      <c r="F44" s="3644">
        <v>
5599</v>
      </c>
      <c r="G44" s="3644">
        <v>
1135</v>
      </c>
      <c r="H44" s="3644">
        <v>
12846</v>
      </c>
      <c r="I44" s="2715"/>
    </row>
    <row r="45" spans="1:9" s="85" customFormat="1" ht="18" customHeight="1">
      <c r="A45" s="3601">
        <v>
38</v>
      </c>
      <c r="B45" s="2644" t="s">
        <v>
2156</v>
      </c>
      <c r="C45" s="3547" t="s">
        <v>
8742</v>
      </c>
      <c r="D45" s="3596" t="s">
        <v>
8735</v>
      </c>
      <c r="E45" s="3575" t="s">
        <v>
8015</v>
      </c>
      <c r="F45" s="3644">
        <v>
5037</v>
      </c>
      <c r="G45" s="3644">
        <v>
560</v>
      </c>
      <c r="H45" s="3644">
        <v>
9072</v>
      </c>
      <c r="I45" s="2715"/>
    </row>
    <row r="46" spans="1:9" s="85" customFormat="1" ht="18" customHeight="1">
      <c r="A46" s="3601">
        <v>
39</v>
      </c>
      <c r="B46" s="2644" t="s">
        <v>
4164</v>
      </c>
      <c r="C46" s="3547" t="s">
        <v>
8743</v>
      </c>
      <c r="D46" s="3596" t="s">
        <v>
8744</v>
      </c>
      <c r="E46" s="3575" t="s">
        <v>
8745</v>
      </c>
      <c r="F46" s="3644">
        <v>
4540</v>
      </c>
      <c r="G46" s="3644">
        <v>
560</v>
      </c>
      <c r="H46" s="3644">
        <v>
11547</v>
      </c>
      <c r="I46" s="2715"/>
    </row>
    <row r="47" spans="1:9" s="85" customFormat="1" ht="18" customHeight="1">
      <c r="A47" s="3601">
        <v>
40</v>
      </c>
      <c r="B47" s="2644" t="s">
        <v>
2158</v>
      </c>
      <c r="C47" s="3547" t="s">
        <v>
8746</v>
      </c>
      <c r="D47" s="3596" t="s">
        <v>
8747</v>
      </c>
      <c r="E47" s="3575" t="s">
        <v>
8748</v>
      </c>
      <c r="F47" s="3644">
        <v>
3887</v>
      </c>
      <c r="G47" s="3644">
        <v>
560</v>
      </c>
      <c r="H47" s="3644">
        <v>
10215</v>
      </c>
      <c r="I47" s="2715"/>
    </row>
    <row r="48" spans="1:9" s="85" customFormat="1" ht="18" customHeight="1">
      <c r="A48" s="3601">
        <v>
41</v>
      </c>
      <c r="B48" s="2644" t="s">
        <v>
2160</v>
      </c>
      <c r="C48" s="3547" t="s">
        <v>
8749</v>
      </c>
      <c r="D48" s="3596" t="s">
        <v>
8750</v>
      </c>
      <c r="E48" s="3575" t="s">
        <v>
8751</v>
      </c>
      <c r="F48" s="3644">
        <v>
4252</v>
      </c>
      <c r="G48" s="3644">
        <v>
560</v>
      </c>
      <c r="H48" s="3644">
        <v>
10845</v>
      </c>
      <c r="I48" s="2715"/>
    </row>
    <row r="49" spans="1:9" s="85" customFormat="1" ht="18" customHeight="1">
      <c r="A49" s="3601">
        <v>
42</v>
      </c>
      <c r="B49" s="2644" t="s">
        <v>
831</v>
      </c>
      <c r="C49" s="3547" t="s">
        <v>
8752</v>
      </c>
      <c r="D49" s="3596" t="s">
        <v>
8753</v>
      </c>
      <c r="E49" s="3575" t="s">
        <v>
8754</v>
      </c>
      <c r="F49" s="3644">
        <v>
4739</v>
      </c>
      <c r="G49" s="3644">
        <v>
648</v>
      </c>
      <c r="H49" s="3644">
        <v>
9390</v>
      </c>
      <c r="I49" s="2715"/>
    </row>
    <row r="50" spans="1:9" s="85" customFormat="1" ht="18" customHeight="1">
      <c r="A50" s="3601">
        <v>
43</v>
      </c>
      <c r="B50" s="3614" t="s">
        <v>
2162</v>
      </c>
      <c r="C50" s="3547" t="s">
        <v>
8755</v>
      </c>
      <c r="D50" s="3596" t="s">
        <v>
8756</v>
      </c>
      <c r="E50" s="3575" t="s">
        <v>
8689</v>
      </c>
      <c r="F50" s="3644">
        <v>
4936</v>
      </c>
      <c r="G50" s="3644">
        <v>
601</v>
      </c>
      <c r="H50" s="3644">
        <v>
9814</v>
      </c>
      <c r="I50" s="2715"/>
    </row>
    <row r="51" spans="1:9" s="85" customFormat="1" ht="18" customHeight="1">
      <c r="A51" s="3601">
        <v>
44</v>
      </c>
      <c r="B51" s="3614" t="s">
        <v>
2164</v>
      </c>
      <c r="C51" s="3547" t="s">
        <v>
6178</v>
      </c>
      <c r="D51" s="3596" t="s">
        <v>
6305</v>
      </c>
      <c r="E51" s="3575" t="s">
        <v>
6074</v>
      </c>
      <c r="F51" s="3644">
        <v>
4592</v>
      </c>
      <c r="G51" s="3644">
        <v>
545</v>
      </c>
      <c r="H51" s="3644">
        <v>
11251</v>
      </c>
      <c r="I51" s="2715"/>
    </row>
    <row r="52" spans="1:9" s="85" customFormat="1" ht="18" customHeight="1">
      <c r="A52" s="3601">
        <v>
45</v>
      </c>
      <c r="B52" s="3614" t="s">
        <v>
2165</v>
      </c>
      <c r="C52" s="3547" t="s">
        <v>
8757</v>
      </c>
      <c r="D52" s="3596" t="s">
        <v>
6307</v>
      </c>
      <c r="E52" s="3575" t="s">
        <v>
6308</v>
      </c>
      <c r="F52" s="3644">
        <v>
5272</v>
      </c>
      <c r="G52" s="3644">
        <v>
580</v>
      </c>
      <c r="H52" s="3644">
        <v>
13884</v>
      </c>
      <c r="I52" s="2715"/>
    </row>
    <row r="53" spans="1:9" s="85" customFormat="1" ht="18" customHeight="1">
      <c r="A53" s="3601">
        <v>
46</v>
      </c>
      <c r="B53" s="2644" t="s">
        <v>
822</v>
      </c>
      <c r="C53" s="3547" t="s">
        <v>
8758</v>
      </c>
      <c r="D53" s="3596" t="s">
        <v>
8759</v>
      </c>
      <c r="E53" s="3575" t="s">
        <v>
8760</v>
      </c>
      <c r="F53" s="3644">
        <v>
4728</v>
      </c>
      <c r="G53" s="3644">
        <v>
573</v>
      </c>
      <c r="H53" s="3644">
        <v>
10467</v>
      </c>
      <c r="I53" s="2715"/>
    </row>
    <row r="54" spans="1:9" s="85" customFormat="1" ht="18" customHeight="1">
      <c r="A54" s="3601">
        <v>
47</v>
      </c>
      <c r="B54" s="2644" t="s">
        <v>
837</v>
      </c>
      <c r="C54" s="3547" t="s">
        <v>
8761</v>
      </c>
      <c r="D54" s="3596" t="s">
        <v>
6329</v>
      </c>
      <c r="E54" s="3575" t="s">
        <v>
10180</v>
      </c>
      <c r="F54" s="3644">
        <v>
5523</v>
      </c>
      <c r="G54" s="3644">
        <v>
901</v>
      </c>
      <c r="H54" s="3644">
        <v>
12629</v>
      </c>
      <c r="I54" s="2715"/>
    </row>
    <row r="55" spans="1:9" s="85" customFormat="1" ht="18" customHeight="1">
      <c r="A55" s="3601">
        <v>
48</v>
      </c>
      <c r="B55" s="2644" t="s">
        <v>
835</v>
      </c>
      <c r="C55" s="3547" t="s">
        <v>
8762</v>
      </c>
      <c r="D55" s="3596" t="s">
        <v>
7693</v>
      </c>
      <c r="E55" s="3575" t="s">
        <v>
7697</v>
      </c>
      <c r="F55" s="3644">
        <v>
3653</v>
      </c>
      <c r="G55" s="3644">
        <v>
988</v>
      </c>
      <c r="H55" s="3644">
        <v>
11808</v>
      </c>
      <c r="I55" s="2715"/>
    </row>
    <row r="56" spans="1:9" s="85" customFormat="1" ht="18" customHeight="1">
      <c r="A56" s="3602">
        <v>
49</v>
      </c>
      <c r="B56" s="2648" t="s">
        <v>
2168</v>
      </c>
      <c r="C56" s="3548" t="s">
        <v>
8763</v>
      </c>
      <c r="D56" s="3564" t="s">
        <v>
7785</v>
      </c>
      <c r="E56" s="3576" t="s">
        <v>
8748</v>
      </c>
      <c r="F56" s="4393">
        <v>
3458</v>
      </c>
      <c r="G56" s="4393">
        <v>
544</v>
      </c>
      <c r="H56" s="4393">
        <v>
6832</v>
      </c>
      <c r="I56" s="2719"/>
    </row>
    <row r="57" spans="1:9" ht="15" customHeight="1">
      <c r="A57" s="3467" t="s">
        <v>
8812</v>
      </c>
    </row>
    <row r="58" spans="1:9" ht="15" customHeight="1">
      <c r="A58" s="3467" t="s">
        <v>
9493</v>
      </c>
    </row>
    <row r="59" spans="1:9" ht="15" customHeight="1">
      <c r="A59" s="3467" t="s">
        <v>
10193</v>
      </c>
    </row>
    <row r="60" spans="1:9" ht="15" customHeight="1">
      <c r="A60" s="3467" t="s">
        <v>
2137</v>
      </c>
    </row>
  </sheetData>
  <mergeCells count="3">
    <mergeCell ref="A1:E1"/>
    <mergeCell ref="A2:E2"/>
    <mergeCell ref="A3:I3"/>
  </mergeCells>
  <phoneticPr fontId="25"/>
  <pageMargins left="0.70866141732283472" right="0.70866141732283472" top="0.74803149606299213" bottom="0.74803149606299213" header="0.31496062992125984" footer="0.31496062992125984"/>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pageSetUpPr fitToPage="1"/>
  </sheetPr>
  <dimension ref="A1:I13"/>
  <sheetViews>
    <sheetView zoomScaleNormal="100" zoomScaleSheetLayoutView="100" workbookViewId="0">
      <selection activeCell="B23" sqref="B23"/>
    </sheetView>
  </sheetViews>
  <sheetFormatPr defaultColWidth="9" defaultRowHeight="13.5"/>
  <cols>
    <col min="1" max="1" width="3.625" style="3599" customWidth="1"/>
    <col min="2" max="2" width="15.625" style="79" customWidth="1"/>
    <col min="3" max="3" width="25.625" style="78" customWidth="1"/>
    <col min="4" max="4" width="10.625" style="79" customWidth="1"/>
    <col min="5" max="5" width="8.625" style="79" customWidth="1"/>
    <col min="6" max="8" width="12.625" style="78" customWidth="1"/>
    <col min="9" max="9" width="20.625" style="78" customWidth="1"/>
    <col min="10" max="16384" width="9" style="78"/>
  </cols>
  <sheetData>
    <row r="1" spans="1:9" s="1482" customFormat="1" ht="20.100000000000001" customHeight="1">
      <c r="A1" s="4569" t="str">
        <f>
HYPERLINK("#目次!A1","【目次に戻る】")</f>
        <v>
【目次に戻る】</v>
      </c>
      <c r="B1" s="4569"/>
      <c r="C1" s="4569"/>
      <c r="D1" s="4569"/>
      <c r="E1" s="4569"/>
      <c r="F1" s="3461"/>
      <c r="G1" s="3461"/>
      <c r="H1" s="3461"/>
      <c r="I1" s="3461"/>
    </row>
    <row r="2" spans="1:9" s="1482" customFormat="1" ht="20.100000000000001" customHeight="1">
      <c r="A2" s="4569" t="str">
        <f>
HYPERLINK("#業務所管課別目次!A1","【業務所管課別目次に戻る】")</f>
        <v>
【業務所管課別目次に戻る】</v>
      </c>
      <c r="B2" s="4569"/>
      <c r="C2" s="4569"/>
      <c r="D2" s="4569"/>
      <c r="E2" s="4569"/>
      <c r="F2" s="3461"/>
      <c r="G2" s="3461"/>
      <c r="H2" s="3461"/>
      <c r="I2" s="3461"/>
    </row>
    <row r="3" spans="1:9" ht="26.1" customHeight="1">
      <c r="A3" s="4574" t="s">
        <v>
9561</v>
      </c>
      <c r="B3" s="4574"/>
      <c r="C3" s="4574"/>
      <c r="D3" s="4574"/>
      <c r="E3" s="4574"/>
      <c r="F3" s="4574"/>
      <c r="G3" s="4574"/>
      <c r="H3" s="4574"/>
      <c r="I3" s="4574"/>
    </row>
    <row r="4" spans="1:9" s="82" customFormat="1" ht="15" customHeight="1">
      <c r="A4" s="3599"/>
      <c r="B4" s="104"/>
      <c r="C4" s="104"/>
      <c r="D4" s="3565"/>
      <c r="E4" s="3565"/>
      <c r="F4" s="104"/>
      <c r="G4" s="104"/>
    </row>
    <row r="5" spans="1:9" s="82" customFormat="1" ht="15" customHeight="1" thickBot="1">
      <c r="A5" s="3467" t="s">
        <v>
4606</v>
      </c>
      <c r="C5" s="49"/>
      <c r="D5" s="3566"/>
      <c r="E5" s="3573"/>
      <c r="F5" s="49"/>
      <c r="G5" s="49"/>
      <c r="H5" s="49"/>
      <c r="I5" s="42" t="s">
        <v>
9494</v>
      </c>
    </row>
    <row r="6" spans="1:9" s="85" customFormat="1" ht="18" customHeight="1" thickTop="1">
      <c r="A6" s="3598" t="s">
        <v>
8638</v>
      </c>
      <c r="B6" s="2706" t="s">
        <v>
4515</v>
      </c>
      <c r="C6" s="3464" t="s">
        <v>
5313</v>
      </c>
      <c r="D6" s="3567" t="s">
        <v>
7678</v>
      </c>
      <c r="E6" s="3574" t="s">
        <v>
6123</v>
      </c>
      <c r="F6" s="3494" t="s">
        <v>
8714</v>
      </c>
      <c r="G6" s="3544" t="s">
        <v>
8715</v>
      </c>
      <c r="H6" s="3464" t="s">
        <v>
4186</v>
      </c>
      <c r="I6" s="3470" t="s">
        <v>
5999</v>
      </c>
    </row>
    <row r="7" spans="1:9" s="85" customFormat="1" ht="18" customHeight="1">
      <c r="A7" s="3616">
        <v>
1</v>
      </c>
      <c r="B7" s="3562" t="s">
        <v>
8764</v>
      </c>
      <c r="C7" s="3551" t="s">
        <v>
10467</v>
      </c>
      <c r="D7" s="3563" t="s">
        <v>
6292</v>
      </c>
      <c r="E7" s="3577" t="s">
        <v>
8765</v>
      </c>
      <c r="F7" s="4394">
        <v>
952</v>
      </c>
      <c r="G7" s="4394">
        <v>
195</v>
      </c>
      <c r="H7" s="4394">
        <v>
7169</v>
      </c>
      <c r="I7" s="2724"/>
    </row>
    <row r="8" spans="1:9" ht="15" customHeight="1">
      <c r="A8" s="3467" t="s">
        <v>
8812</v>
      </c>
    </row>
    <row r="9" spans="1:9" ht="15" customHeight="1">
      <c r="A9" s="3968" t="s">
        <v>
9493</v>
      </c>
    </row>
    <row r="10" spans="1:9" ht="15" customHeight="1">
      <c r="A10" s="3467" t="s">
        <v>
2137</v>
      </c>
    </row>
    <row r="13" spans="1:9">
      <c r="B13" s="81"/>
      <c r="C13" s="80"/>
      <c r="D13" s="81"/>
      <c r="E13" s="81"/>
      <c r="F13" s="80"/>
      <c r="G13" s="80"/>
    </row>
  </sheetData>
  <mergeCells count="3">
    <mergeCell ref="A1:E1"/>
    <mergeCell ref="A2:E2"/>
    <mergeCell ref="A3:I3"/>
  </mergeCells>
  <phoneticPr fontId="25"/>
  <pageMargins left="0.70866141732283472" right="0.70866141732283472" top="0.74803149606299213" bottom="0.74803149606299213" header="0.31496062992125984" footer="0.31496062992125984"/>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pageSetUpPr fitToPage="1"/>
  </sheetPr>
  <dimension ref="A1:I34"/>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3.5"/>
  <cols>
    <col min="1" max="1" width="3.625" style="3599" customWidth="1"/>
    <col min="2" max="2" width="15.625" style="79" customWidth="1"/>
    <col min="3" max="3" width="25.625" style="78" customWidth="1"/>
    <col min="4" max="4" width="10.625" style="79" customWidth="1"/>
    <col min="5" max="5" width="8.625" style="79" customWidth="1"/>
    <col min="6" max="8" width="12.625" style="78" customWidth="1"/>
    <col min="9" max="9" width="20.625" style="78" customWidth="1"/>
    <col min="10" max="16384" width="9" style="78"/>
  </cols>
  <sheetData>
    <row r="1" spans="1:9" s="1482" customFormat="1" ht="20.100000000000001" customHeight="1">
      <c r="A1" s="4569" t="str">
        <f>
HYPERLINK("#目次!A1","【目次に戻る】")</f>
        <v>
【目次に戻る】</v>
      </c>
      <c r="B1" s="4569"/>
      <c r="C1" s="4569"/>
      <c r="D1" s="4569"/>
      <c r="E1" s="4569"/>
      <c r="F1" s="3461"/>
      <c r="G1" s="3461"/>
      <c r="H1" s="3461"/>
      <c r="I1" s="3461"/>
    </row>
    <row r="2" spans="1:9" s="1482" customFormat="1" ht="20.100000000000001" customHeight="1">
      <c r="A2" s="4569" t="str">
        <f>
HYPERLINK("#業務所管課別目次!A1","【業務所管課別目次に戻る】")</f>
        <v>
【業務所管課別目次に戻る】</v>
      </c>
      <c r="B2" s="4569"/>
      <c r="C2" s="4569"/>
      <c r="D2" s="4569"/>
      <c r="E2" s="4569"/>
      <c r="F2" s="3461"/>
      <c r="G2" s="3461"/>
      <c r="H2" s="3461"/>
      <c r="I2" s="3461"/>
    </row>
    <row r="3" spans="1:9" ht="26.1" customHeight="1">
      <c r="A3" s="4574" t="s">
        <v>
9560</v>
      </c>
      <c r="B3" s="4574"/>
      <c r="C3" s="4574"/>
      <c r="D3" s="4574"/>
      <c r="E3" s="4574"/>
      <c r="F3" s="4574"/>
      <c r="G3" s="4574"/>
      <c r="H3" s="4574"/>
      <c r="I3" s="4574"/>
    </row>
    <row r="4" spans="1:9" s="82" customFormat="1" ht="15" customHeight="1">
      <c r="A4" s="3599"/>
      <c r="B4" s="104"/>
      <c r="C4" s="104"/>
      <c r="D4" s="3565"/>
      <c r="E4" s="3565"/>
      <c r="F4" s="104"/>
      <c r="G4" s="104"/>
    </row>
    <row r="5" spans="1:9" s="82" customFormat="1" ht="15" customHeight="1" thickBot="1">
      <c r="A5" s="3467" t="s">
        <v>
4606</v>
      </c>
      <c r="C5" s="49"/>
      <c r="D5" s="3566"/>
      <c r="E5" s="3573"/>
      <c r="F5" s="49"/>
      <c r="G5" s="49"/>
      <c r="H5" s="49"/>
      <c r="I5" s="42" t="s">
        <v>
9494</v>
      </c>
    </row>
    <row r="6" spans="1:9" s="85" customFormat="1" ht="18" customHeight="1" thickTop="1">
      <c r="A6" s="3598" t="s">
        <v>
8638</v>
      </c>
      <c r="B6" s="2706" t="s">
        <v>
4515</v>
      </c>
      <c r="C6" s="3464" t="s">
        <v>
5313</v>
      </c>
      <c r="D6" s="3567" t="s">
        <v>
7678</v>
      </c>
      <c r="E6" s="3574" t="s">
        <v>
6123</v>
      </c>
      <c r="F6" s="3494" t="s">
        <v>
8714</v>
      </c>
      <c r="G6" s="3544" t="s">
        <v>
8715</v>
      </c>
      <c r="H6" s="3464" t="s">
        <v>
4186</v>
      </c>
      <c r="I6" s="3470" t="s">
        <v>
5999</v>
      </c>
    </row>
    <row r="7" spans="1:9" s="85" customFormat="1" ht="18" customHeight="1">
      <c r="A7" s="3628" t="s">
        <v>
8872</v>
      </c>
      <c r="B7" s="3629" t="s">
        <v>
8873</v>
      </c>
      <c r="C7" s="3630" t="s">
        <v>
8877</v>
      </c>
      <c r="D7" s="3631" t="s">
        <v>
8872</v>
      </c>
      <c r="E7" s="3632" t="s">
        <v>
8872</v>
      </c>
      <c r="F7" s="4390">
        <f>
SUM(F8:F31)</f>
        <v>
136597</v>
      </c>
      <c r="G7" s="4390">
        <f>
SUM(G8:G31)</f>
        <v>
23766</v>
      </c>
      <c r="H7" s="4390">
        <f>
SUM(H8:H31)</f>
        <v>
272746</v>
      </c>
      <c r="I7" s="3633"/>
    </row>
    <row r="8" spans="1:9" s="85" customFormat="1" ht="18" customHeight="1">
      <c r="A8" s="3601">
        <v>
1</v>
      </c>
      <c r="B8" s="2644" t="s">
        <v>
2140</v>
      </c>
      <c r="C8" s="3547" t="s">
        <v>
8766</v>
      </c>
      <c r="D8" s="3596" t="s">
        <v>
8767</v>
      </c>
      <c r="E8" s="3575" t="s">
        <v>
10181</v>
      </c>
      <c r="F8" s="3644">
        <v>
5002</v>
      </c>
      <c r="G8" s="3644">
        <v>
759</v>
      </c>
      <c r="H8" s="3644">
        <v>
7475</v>
      </c>
      <c r="I8" s="2715"/>
    </row>
    <row r="9" spans="1:9" s="85" customFormat="1" ht="18" customHeight="1">
      <c r="A9" s="3601">
        <v>
2</v>
      </c>
      <c r="B9" s="2644" t="s">
        <v>
838</v>
      </c>
      <c r="C9" s="3547" t="s">
        <v>
8768</v>
      </c>
      <c r="D9" s="3596" t="s">
        <v>
8767</v>
      </c>
      <c r="E9" s="3575" t="s">
        <v>
7827</v>
      </c>
      <c r="F9" s="3644">
        <v>
6762</v>
      </c>
      <c r="G9" s="3644">
        <v>
832</v>
      </c>
      <c r="H9" s="3644">
        <v>
13000</v>
      </c>
      <c r="I9" s="2715"/>
    </row>
    <row r="10" spans="1:9" s="85" customFormat="1" ht="18" customHeight="1">
      <c r="A10" s="3601">
        <v>
3</v>
      </c>
      <c r="B10" s="2644" t="s">
        <v>
836</v>
      </c>
      <c r="C10" s="3547" t="s">
        <v>
10182</v>
      </c>
      <c r="D10" s="3596" t="s">
        <v>
8769</v>
      </c>
      <c r="E10" s="3575" t="s">
        <v>
6296</v>
      </c>
      <c r="F10" s="3644">
        <v>
6171</v>
      </c>
      <c r="G10" s="3644">
        <v>
1018</v>
      </c>
      <c r="H10" s="3644">
        <v>
11625</v>
      </c>
      <c r="I10" s="2715"/>
    </row>
    <row r="11" spans="1:9" s="85" customFormat="1" ht="18" customHeight="1">
      <c r="A11" s="3601">
        <v>
4</v>
      </c>
      <c r="B11" s="2644" t="s">
        <v>
840</v>
      </c>
      <c r="C11" s="3547" t="s">
        <v>
8770</v>
      </c>
      <c r="D11" s="3596" t="s">
        <v>
8767</v>
      </c>
      <c r="E11" s="3575" t="s">
        <v>
6302</v>
      </c>
      <c r="F11" s="3644">
        <v>
7304</v>
      </c>
      <c r="G11" s="3644">
        <v>
1380</v>
      </c>
      <c r="H11" s="3644">
        <v>
11755</v>
      </c>
      <c r="I11" s="2715"/>
    </row>
    <row r="12" spans="1:9" s="85" customFormat="1" ht="18" customHeight="1">
      <c r="A12" s="3601">
        <v>
5</v>
      </c>
      <c r="B12" s="2644" t="s">
        <v>
826</v>
      </c>
      <c r="C12" s="3547" t="s">
        <v>
8771</v>
      </c>
      <c r="D12" s="3596" t="s">
        <v>
8772</v>
      </c>
      <c r="E12" s="3575" t="s">
        <v>
6304</v>
      </c>
      <c r="F12" s="3644">
        <v>
6913</v>
      </c>
      <c r="G12" s="3644">
        <v>
1538</v>
      </c>
      <c r="H12" s="3644">
        <v>
14327</v>
      </c>
      <c r="I12" s="2715"/>
    </row>
    <row r="13" spans="1:9" s="85" customFormat="1" ht="18" customHeight="1">
      <c r="A13" s="3601">
        <v>
6</v>
      </c>
      <c r="B13" s="2644" t="s">
        <v>
2176</v>
      </c>
      <c r="C13" s="3547" t="s">
        <v>
8773</v>
      </c>
      <c r="D13" s="3596" t="s">
        <v>
8769</v>
      </c>
      <c r="E13" s="3575" t="s">
        <v>
8774</v>
      </c>
      <c r="F13" s="3644">
        <v>
4647</v>
      </c>
      <c r="G13" s="3644">
        <v>
685</v>
      </c>
      <c r="H13" s="3644">
        <v>
10667</v>
      </c>
      <c r="I13" s="2715"/>
    </row>
    <row r="14" spans="1:9" s="85" customFormat="1" ht="18" customHeight="1">
      <c r="A14" s="3601">
        <v>
7</v>
      </c>
      <c r="B14" s="2644" t="s">
        <v>
2150</v>
      </c>
      <c r="C14" s="3547" t="s">
        <v>
8775</v>
      </c>
      <c r="D14" s="3596" t="s">
        <v>
8767</v>
      </c>
      <c r="E14" s="3575" t="s">
        <v>
8689</v>
      </c>
      <c r="F14" s="3644">
        <v>
5246</v>
      </c>
      <c r="G14" s="3644">
        <v>
1017</v>
      </c>
      <c r="H14" s="3644">
        <v>
11011</v>
      </c>
      <c r="I14" s="2715"/>
    </row>
    <row r="15" spans="1:9" s="85" customFormat="1" ht="18" customHeight="1">
      <c r="A15" s="3601">
        <v>
8</v>
      </c>
      <c r="B15" s="2644" t="s">
        <v>
8776</v>
      </c>
      <c r="C15" s="3547" t="s">
        <v>
8777</v>
      </c>
      <c r="D15" s="3596" t="s">
        <v>
8767</v>
      </c>
      <c r="E15" s="3575" t="s">
        <v>
6304</v>
      </c>
      <c r="F15" s="3644">
        <v>
4198</v>
      </c>
      <c r="G15" s="3644">
        <v>
1076</v>
      </c>
      <c r="H15" s="3644">
        <v>
12040</v>
      </c>
      <c r="I15" s="2715"/>
    </row>
    <row r="16" spans="1:9" s="85" customFormat="1" ht="18" customHeight="1">
      <c r="A16" s="3601">
        <v>
9</v>
      </c>
      <c r="B16" s="2644" t="s">
        <v>
2178</v>
      </c>
      <c r="C16" s="3547" t="s">
        <v>
8778</v>
      </c>
      <c r="D16" s="3596" t="s">
        <v>
8772</v>
      </c>
      <c r="E16" s="3575" t="s">
        <v>
8779</v>
      </c>
      <c r="F16" s="3644">
        <v>
5326</v>
      </c>
      <c r="G16" s="3644">
        <v>
1044</v>
      </c>
      <c r="H16" s="3644">
        <v>
10137</v>
      </c>
      <c r="I16" s="2715"/>
    </row>
    <row r="17" spans="1:9" s="85" customFormat="1" ht="18" customHeight="1">
      <c r="A17" s="3601">
        <v>
10</v>
      </c>
      <c r="B17" s="2644" t="s">
        <v>
795</v>
      </c>
      <c r="C17" s="3547" t="s">
        <v>
8780</v>
      </c>
      <c r="D17" s="3596" t="s">
        <v>
8781</v>
      </c>
      <c r="E17" s="3575" t="s">
        <v>
6302</v>
      </c>
      <c r="F17" s="3644">
        <v>
4985</v>
      </c>
      <c r="G17" s="3644">
        <v>
941</v>
      </c>
      <c r="H17" s="3644">
        <v>
8873</v>
      </c>
      <c r="I17" s="2715"/>
    </row>
    <row r="18" spans="1:9" s="85" customFormat="1" ht="18" customHeight="1">
      <c r="A18" s="3601">
        <v>
11</v>
      </c>
      <c r="B18" s="2644" t="s">
        <v>
2179</v>
      </c>
      <c r="C18" s="3547" t="s">
        <v>
8782</v>
      </c>
      <c r="D18" s="3596" t="s">
        <v>
8781</v>
      </c>
      <c r="E18" s="3575" t="s">
        <v>
8783</v>
      </c>
      <c r="F18" s="3644">
        <v>
6074</v>
      </c>
      <c r="G18" s="3644">
        <v>
669</v>
      </c>
      <c r="H18" s="3644">
        <v>
8415</v>
      </c>
      <c r="I18" s="2715"/>
    </row>
    <row r="19" spans="1:9" s="85" customFormat="1" ht="18" customHeight="1">
      <c r="A19" s="3601">
        <v>
12</v>
      </c>
      <c r="B19" s="2644" t="s">
        <v>
2171</v>
      </c>
      <c r="C19" s="3547" t="s">
        <v>
8784</v>
      </c>
      <c r="D19" s="3596" t="s">
        <v>
8785</v>
      </c>
      <c r="E19" s="3575" t="s">
        <v>
8774</v>
      </c>
      <c r="F19" s="3644">
        <v>
5269</v>
      </c>
      <c r="G19" s="3644">
        <v>
817</v>
      </c>
      <c r="H19" s="3644">
        <v>
8981</v>
      </c>
      <c r="I19" s="2715"/>
    </row>
    <row r="20" spans="1:9" s="85" customFormat="1" ht="18" customHeight="1">
      <c r="A20" s="3601">
        <v>
13</v>
      </c>
      <c r="B20" s="2644" t="s">
        <v>
2172</v>
      </c>
      <c r="C20" s="3547" t="s">
        <v>
8786</v>
      </c>
      <c r="D20" s="3596" t="s">
        <v>
8787</v>
      </c>
      <c r="E20" s="3575" t="s">
        <v>
8779</v>
      </c>
      <c r="F20" s="3644">
        <v>
4819</v>
      </c>
      <c r="G20" s="3644">
        <v>
834</v>
      </c>
      <c r="H20" s="3644">
        <v>
8365</v>
      </c>
      <c r="I20" s="2715"/>
    </row>
    <row r="21" spans="1:9" s="85" customFormat="1" ht="18" customHeight="1">
      <c r="A21" s="3601">
        <v>
14</v>
      </c>
      <c r="B21" s="2644" t="s">
        <v>
2173</v>
      </c>
      <c r="C21" s="3547" t="s">
        <v>
8788</v>
      </c>
      <c r="D21" s="3596" t="s">
        <v>
8789</v>
      </c>
      <c r="E21" s="3575" t="s">
        <v>
8790</v>
      </c>
      <c r="F21" s="3644">
        <v>
6179</v>
      </c>
      <c r="G21" s="3644">
        <v>
978</v>
      </c>
      <c r="H21" s="3644">
        <v>
11635</v>
      </c>
      <c r="I21" s="2715"/>
    </row>
    <row r="22" spans="1:9" s="85" customFormat="1" ht="18" customHeight="1">
      <c r="A22" s="3601">
        <v>
15</v>
      </c>
      <c r="B22" s="2644" t="s">
        <v>
789</v>
      </c>
      <c r="C22" s="3547" t="s">
        <v>
8791</v>
      </c>
      <c r="D22" s="3596" t="s">
        <v>
8789</v>
      </c>
      <c r="E22" s="3575" t="s">
        <v>
8792</v>
      </c>
      <c r="F22" s="3644">
        <v>
5923</v>
      </c>
      <c r="G22" s="3644">
        <v>
1025</v>
      </c>
      <c r="H22" s="3644">
        <v>
12230</v>
      </c>
      <c r="I22" s="2715"/>
    </row>
    <row r="23" spans="1:9" s="85" customFormat="1" ht="18" customHeight="1">
      <c r="A23" s="3601">
        <v>
16</v>
      </c>
      <c r="B23" s="2644" t="s">
        <v>
800</v>
      </c>
      <c r="C23" s="3547" t="s">
        <v>
8793</v>
      </c>
      <c r="D23" s="3596" t="s">
        <v>
8794</v>
      </c>
      <c r="E23" s="3575" t="s">
        <v>
6287</v>
      </c>
      <c r="F23" s="3644">
        <v>
5730</v>
      </c>
      <c r="G23" s="3644">
        <v>
880</v>
      </c>
      <c r="H23" s="3644">
        <v>
14429</v>
      </c>
      <c r="I23" s="2715"/>
    </row>
    <row r="24" spans="1:9" s="85" customFormat="1" ht="18" customHeight="1">
      <c r="A24" s="3601">
        <v>
17</v>
      </c>
      <c r="B24" s="2644" t="s">
        <v>
2174</v>
      </c>
      <c r="C24" s="3547" t="s">
        <v>
8795</v>
      </c>
      <c r="D24" s="3596" t="s">
        <v>
8725</v>
      </c>
      <c r="E24" s="3575" t="s">
        <v>
6269</v>
      </c>
      <c r="F24" s="3644">
        <v>
6184</v>
      </c>
      <c r="G24" s="3644">
        <v>
1130</v>
      </c>
      <c r="H24" s="3644">
        <v>
14640</v>
      </c>
      <c r="I24" s="2715"/>
    </row>
    <row r="25" spans="1:9" s="85" customFormat="1" ht="18" customHeight="1">
      <c r="A25" s="3601">
        <v>
18</v>
      </c>
      <c r="B25" s="2644" t="s">
        <v>
2175</v>
      </c>
      <c r="C25" s="3547" t="s">
        <v>
8796</v>
      </c>
      <c r="D25" s="3596" t="s">
        <v>
8797</v>
      </c>
      <c r="E25" s="3575" t="s">
        <v>
6269</v>
      </c>
      <c r="F25" s="3644">
        <v>
3730</v>
      </c>
      <c r="G25" s="3644">
        <v>
1042</v>
      </c>
      <c r="H25" s="3644">
        <v>
8579</v>
      </c>
      <c r="I25" s="2715"/>
    </row>
    <row r="26" spans="1:9" s="85" customFormat="1" ht="18" customHeight="1">
      <c r="A26" s="3601">
        <v>
19</v>
      </c>
      <c r="B26" s="3614" t="s">
        <v>
830</v>
      </c>
      <c r="C26" s="3547" t="s">
        <v>
8798</v>
      </c>
      <c r="D26" s="3596" t="s">
        <v>
8799</v>
      </c>
      <c r="E26" s="3575" t="s">
        <v>
6304</v>
      </c>
      <c r="F26" s="3644">
        <v>
5702</v>
      </c>
      <c r="G26" s="3644">
        <v>
1102</v>
      </c>
      <c r="H26" s="3644">
        <v>
12018</v>
      </c>
      <c r="I26" s="2715"/>
    </row>
    <row r="27" spans="1:9" s="85" customFormat="1" ht="18" customHeight="1">
      <c r="A27" s="3601">
        <v>
20</v>
      </c>
      <c r="B27" s="3614" t="s">
        <v>
2177</v>
      </c>
      <c r="C27" s="3547" t="s">
        <v>
8800</v>
      </c>
      <c r="D27" s="3596" t="s">
        <v>
8801</v>
      </c>
      <c r="E27" s="3575" t="s">
        <v>
8113</v>
      </c>
      <c r="F27" s="3644">
        <v>
6311</v>
      </c>
      <c r="G27" s="3644">
        <v>
1048</v>
      </c>
      <c r="H27" s="3644">
        <v>
11887</v>
      </c>
      <c r="I27" s="2715"/>
    </row>
    <row r="28" spans="1:9" s="85" customFormat="1" ht="18" customHeight="1">
      <c r="A28" s="3601">
        <v>
21</v>
      </c>
      <c r="B28" s="3614" t="s">
        <v>
825</v>
      </c>
      <c r="C28" s="3547" t="s">
        <v>
8802</v>
      </c>
      <c r="D28" s="3596" t="s">
        <v>
8803</v>
      </c>
      <c r="E28" s="3575" t="s">
        <v>
8804</v>
      </c>
      <c r="F28" s="3644">
        <v>
6591</v>
      </c>
      <c r="G28" s="3644">
        <v>
1175</v>
      </c>
      <c r="H28" s="3644">
        <v>
10075</v>
      </c>
      <c r="I28" s="2715"/>
    </row>
    <row r="29" spans="1:9" s="85" customFormat="1" ht="18" customHeight="1">
      <c r="A29" s="3601">
        <v>
22</v>
      </c>
      <c r="B29" s="2644" t="s">
        <v>
837</v>
      </c>
      <c r="C29" s="3547" t="s">
        <v>
8805</v>
      </c>
      <c r="D29" s="3596" t="s">
        <v>
6320</v>
      </c>
      <c r="E29" s="3575" t="s">
        <v>
8806</v>
      </c>
      <c r="F29" s="3644">
        <v>
5522</v>
      </c>
      <c r="G29" s="3644">
        <v>
713</v>
      </c>
      <c r="H29" s="3644">
        <v>
11968</v>
      </c>
      <c r="I29" s="2715"/>
    </row>
    <row r="30" spans="1:9" s="85" customFormat="1" ht="18" customHeight="1">
      <c r="A30" s="3601">
        <v>
23</v>
      </c>
      <c r="B30" s="2644" t="s">
        <v>
8807</v>
      </c>
      <c r="C30" s="3547" t="s">
        <v>
8808</v>
      </c>
      <c r="D30" s="3596" t="s">
        <v>
6329</v>
      </c>
      <c r="E30" s="3575" t="s">
        <v>
8809</v>
      </c>
      <c r="F30" s="3644">
        <v>
6367</v>
      </c>
      <c r="G30" s="3644">
        <v>
1028</v>
      </c>
      <c r="H30" s="3644">
        <v>
13534</v>
      </c>
      <c r="I30" s="2715"/>
    </row>
    <row r="31" spans="1:9" s="85" customFormat="1" ht="18" customHeight="1">
      <c r="A31" s="3602">
        <v>
24</v>
      </c>
      <c r="B31" s="3617" t="s">
        <v>
829</v>
      </c>
      <c r="C31" s="3548" t="s">
        <v>
8810</v>
      </c>
      <c r="D31" s="3564" t="s">
        <v>
8811</v>
      </c>
      <c r="E31" s="3576" t="s">
        <v>
6104</v>
      </c>
      <c r="F31" s="4393">
        <v>
5642</v>
      </c>
      <c r="G31" s="4393">
        <v>
1035</v>
      </c>
      <c r="H31" s="4393">
        <v>
15080</v>
      </c>
      <c r="I31" s="2719"/>
    </row>
    <row r="32" spans="1:9" ht="15" customHeight="1">
      <c r="A32" s="3467" t="s">
        <v>
8812</v>
      </c>
    </row>
    <row r="33" spans="1:1" ht="15" customHeight="1">
      <c r="A33" s="3968" t="s">
        <v>
9493</v>
      </c>
    </row>
    <row r="34" spans="1:1" ht="15" customHeight="1">
      <c r="A34" s="3467" t="s">
        <v>
2137</v>
      </c>
    </row>
  </sheetData>
  <mergeCells count="3">
    <mergeCell ref="A1:E1"/>
    <mergeCell ref="A2:E2"/>
    <mergeCell ref="A3:I3"/>
  </mergeCells>
  <phoneticPr fontId="25"/>
  <pageMargins left="0.70866141732283472" right="0.70866141732283472" top="0.74803149606299213" bottom="0.74803149606299213" header="0.31496062992125984" footer="0.31496062992125984"/>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pageSetUpPr fitToPage="1"/>
  </sheetPr>
  <dimension ref="A1:H16"/>
  <sheetViews>
    <sheetView zoomScaleNormal="100" zoomScaleSheetLayoutView="100" workbookViewId="0">
      <pane ySplit="6" topLeftCell="A7" activePane="bottomLeft" state="frozen"/>
      <selection activeCell="B23" sqref="B23"/>
      <selection pane="bottomLeft" activeCell="B23" sqref="B23"/>
    </sheetView>
  </sheetViews>
  <sheetFormatPr defaultColWidth="9" defaultRowHeight="13.5"/>
  <cols>
    <col min="1" max="1" width="3.625" style="3599" customWidth="1"/>
    <col min="2" max="2" width="15.625" style="79" customWidth="1"/>
    <col min="3" max="3" width="25.625" style="78" customWidth="1"/>
    <col min="4" max="4" width="10.625" style="79" customWidth="1"/>
    <col min="5" max="5" width="8.625" style="79" customWidth="1"/>
    <col min="6" max="7" width="12.625" style="78" customWidth="1"/>
    <col min="8" max="8" width="36.875" style="78" customWidth="1"/>
    <col min="9" max="16384" width="9" style="78"/>
  </cols>
  <sheetData>
    <row r="1" spans="1:8" s="1482" customFormat="1" ht="20.100000000000001" customHeight="1">
      <c r="A1" s="4569" t="str">
        <f>
HYPERLINK("#目次!A1","【目次に戻る】")</f>
        <v>
【目次に戻る】</v>
      </c>
      <c r="B1" s="4569"/>
      <c r="C1" s="4569"/>
      <c r="D1" s="4569"/>
      <c r="E1" s="4569"/>
      <c r="F1" s="3461"/>
      <c r="G1" s="3461"/>
      <c r="H1" s="3461"/>
    </row>
    <row r="2" spans="1:8" s="1482" customFormat="1" ht="20.100000000000001" customHeight="1">
      <c r="A2" s="4569" t="str">
        <f>
HYPERLINK("#業務所管課別目次!A1","【業務所管課別目次に戻る】")</f>
        <v>
【業務所管課別目次に戻る】</v>
      </c>
      <c r="B2" s="4569"/>
      <c r="C2" s="4569"/>
      <c r="D2" s="4569"/>
      <c r="E2" s="4569"/>
      <c r="F2" s="3461"/>
      <c r="G2" s="3461"/>
      <c r="H2" s="3461"/>
    </row>
    <row r="3" spans="1:8" ht="26.1" customHeight="1">
      <c r="A3" s="4574" t="s">
        <v>
9559</v>
      </c>
      <c r="B3" s="4574"/>
      <c r="C3" s="4574"/>
      <c r="D3" s="4574"/>
      <c r="E3" s="4574"/>
      <c r="F3" s="4574"/>
      <c r="G3" s="4574"/>
      <c r="H3" s="4574"/>
    </row>
    <row r="4" spans="1:8" s="82" customFormat="1" ht="15" customHeight="1">
      <c r="A4" s="3599"/>
      <c r="B4" s="104"/>
      <c r="C4" s="104"/>
      <c r="D4" s="3565"/>
      <c r="E4" s="3565"/>
      <c r="F4" s="104"/>
      <c r="G4" s="104"/>
    </row>
    <row r="5" spans="1:8" s="82" customFormat="1" ht="15" customHeight="1" thickBot="1">
      <c r="A5" s="3467" t="s">
        <v>
4606</v>
      </c>
      <c r="C5" s="49"/>
      <c r="D5" s="3566"/>
      <c r="E5" s="3573"/>
      <c r="F5" s="49"/>
      <c r="H5" s="42" t="s">
        <v>
9494</v>
      </c>
    </row>
    <row r="6" spans="1:8" s="85" customFormat="1" ht="18" customHeight="1" thickTop="1">
      <c r="A6" s="3598" t="s">
        <v>
8638</v>
      </c>
      <c r="B6" s="2706" t="s">
        <v>
4515</v>
      </c>
      <c r="C6" s="3464" t="s">
        <v>
5313</v>
      </c>
      <c r="D6" s="3567" t="s">
        <v>
7678</v>
      </c>
      <c r="E6" s="3574" t="s">
        <v>
6123</v>
      </c>
      <c r="F6" s="3494" t="s">
        <v>
10300</v>
      </c>
      <c r="G6" s="3464" t="s">
        <v>
4186</v>
      </c>
      <c r="H6" s="3470" t="s">
        <v>
5999</v>
      </c>
    </row>
    <row r="7" spans="1:8" s="85" customFormat="1" ht="18" customHeight="1">
      <c r="A7" s="3628" t="s">
        <v>
8872</v>
      </c>
      <c r="B7" s="3629" t="s">
        <v>
8873</v>
      </c>
      <c r="C7" s="3630" t="s">
        <v>
8884</v>
      </c>
      <c r="D7" s="3631" t="s">
        <v>
8872</v>
      </c>
      <c r="E7" s="3632" t="s">
        <v>
8872</v>
      </c>
      <c r="F7" s="4390">
        <f>
SUM(F8:F9)</f>
        <v>
1357</v>
      </c>
      <c r="G7" s="4391">
        <f>
SUM(G8:G9)</f>
        <v>
2907</v>
      </c>
      <c r="H7" s="3633"/>
    </row>
    <row r="8" spans="1:8" s="85" customFormat="1" ht="18" customHeight="1">
      <c r="A8" s="3601">
        <v>
1</v>
      </c>
      <c r="B8" s="2644" t="s">
        <v>
4172</v>
      </c>
      <c r="C8" s="3547" t="s">
        <v>
8813</v>
      </c>
      <c r="D8" s="3596" t="s">
        <v>
6305</v>
      </c>
      <c r="E8" s="3575" t="s">
        <v>
6074</v>
      </c>
      <c r="F8" s="3644">
        <v>
714</v>
      </c>
      <c r="G8" s="4392">
        <v>
1253</v>
      </c>
      <c r="H8" s="2715" t="s">
        <v>
8885</v>
      </c>
    </row>
    <row r="9" spans="1:8" s="85" customFormat="1" ht="18" customHeight="1">
      <c r="A9" s="3602">
        <v>
2</v>
      </c>
      <c r="B9" s="2648" t="s">
        <v>
836</v>
      </c>
      <c r="C9" s="3548" t="s">
        <v>
8814</v>
      </c>
      <c r="D9" s="3564" t="s">
        <v>
6314</v>
      </c>
      <c r="E9" s="3576" t="s">
        <v>
6083</v>
      </c>
      <c r="F9" s="4393">
        <v>
643</v>
      </c>
      <c r="G9" s="4393">
        <v>
1654</v>
      </c>
      <c r="H9" s="2719"/>
    </row>
    <row r="10" spans="1:8" ht="15" customHeight="1">
      <c r="A10" s="3467" t="s">
        <v>
2137</v>
      </c>
    </row>
    <row r="12" spans="1:8" s="102" customFormat="1" ht="20.100000000000001" customHeight="1">
      <c r="A12" s="5913" t="s">
        <v>
8883</v>
      </c>
      <c r="B12" s="5913"/>
      <c r="C12" s="5913"/>
      <c r="D12" s="5913"/>
      <c r="E12" s="5913"/>
      <c r="F12" s="5913"/>
      <c r="G12" s="5913"/>
      <c r="H12" s="5913"/>
    </row>
    <row r="13" spans="1:8" s="102" customFormat="1" ht="20.100000000000001" customHeight="1">
      <c r="A13" s="5913" t="s">
        <v>
8882</v>
      </c>
      <c r="B13" s="5913"/>
      <c r="C13" s="5913"/>
      <c r="D13" s="5913"/>
      <c r="E13" s="5913"/>
      <c r="F13" s="5913"/>
      <c r="G13" s="5913"/>
      <c r="H13" s="5913"/>
    </row>
    <row r="16" spans="1:8">
      <c r="B16" s="81"/>
      <c r="C16" s="80"/>
      <c r="D16" s="81"/>
      <c r="E16" s="81"/>
      <c r="F16" s="80"/>
      <c r="G16" s="80"/>
    </row>
  </sheetData>
  <mergeCells count="5">
    <mergeCell ref="A1:E1"/>
    <mergeCell ref="A2:E2"/>
    <mergeCell ref="A3:H3"/>
    <mergeCell ref="A12:H12"/>
    <mergeCell ref="A13:H13"/>
  </mergeCells>
  <phoneticPr fontId="25"/>
  <pageMargins left="0.70866141732283472" right="0.70866141732283472" top="0.74803149606299213" bottom="0.74803149606299213" header="0.31496062992125984" footer="0.31496062992125984"/>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pageSetUpPr fitToPage="1"/>
  </sheetPr>
  <dimension ref="A1:H21"/>
  <sheetViews>
    <sheetView zoomScaleNormal="100" zoomScaleSheetLayoutView="100" workbookViewId="0">
      <pane ySplit="6" topLeftCell="A10" activePane="bottomLeft" state="frozen"/>
      <selection activeCell="B23" sqref="B23"/>
      <selection pane="bottomLeft" activeCell="B23" sqref="B23"/>
    </sheetView>
  </sheetViews>
  <sheetFormatPr defaultColWidth="9" defaultRowHeight="13.5"/>
  <cols>
    <col min="1" max="1" width="3.625" style="3599" customWidth="1"/>
    <col min="2" max="2" width="20.625" style="79" customWidth="1"/>
    <col min="3" max="3" width="35.625" style="78" customWidth="1"/>
    <col min="4" max="4" width="10.625" style="79" customWidth="1"/>
    <col min="5" max="5" width="8.625" style="79" customWidth="1"/>
    <col min="6" max="7" width="10.625" style="78" customWidth="1"/>
    <col min="8" max="8" width="25.625" style="78" customWidth="1"/>
    <col min="9" max="16384" width="9" style="78"/>
  </cols>
  <sheetData>
    <row r="1" spans="1:8" s="1482" customFormat="1" ht="20.100000000000001" customHeight="1">
      <c r="A1" s="4569" t="str">
        <f>
HYPERLINK("#目次!A1","【目次に戻る】")</f>
        <v>
【目次に戻る】</v>
      </c>
      <c r="B1" s="4569"/>
      <c r="C1" s="4569"/>
      <c r="D1" s="4569"/>
      <c r="E1" s="4569"/>
      <c r="F1" s="3461"/>
      <c r="G1" s="3488"/>
      <c r="H1" s="3461"/>
    </row>
    <row r="2" spans="1:8" s="1482" customFormat="1" ht="20.100000000000001" customHeight="1">
      <c r="A2" s="4569" t="str">
        <f>
HYPERLINK("#業務所管課別目次!A1","【業務所管課別目次に戻る】")</f>
        <v>
【業務所管課別目次に戻る】</v>
      </c>
      <c r="B2" s="4569"/>
      <c r="C2" s="4569"/>
      <c r="D2" s="4569"/>
      <c r="E2" s="4569"/>
      <c r="F2" s="3461"/>
      <c r="G2" s="3488"/>
      <c r="H2" s="3461"/>
    </row>
    <row r="3" spans="1:8" ht="26.1" customHeight="1">
      <c r="A3" s="4574" t="s">
        <v>
9558</v>
      </c>
      <c r="B3" s="4574"/>
      <c r="C3" s="4574"/>
      <c r="D3" s="4574"/>
      <c r="E3" s="4574"/>
      <c r="F3" s="4574"/>
      <c r="G3" s="4574"/>
      <c r="H3" s="4574"/>
    </row>
    <row r="4" spans="1:8" s="82" customFormat="1" ht="15" customHeight="1">
      <c r="A4" s="3599"/>
      <c r="B4" s="104"/>
      <c r="C4" s="104"/>
      <c r="D4" s="3565"/>
      <c r="E4" s="3565"/>
      <c r="F4" s="104"/>
      <c r="G4" s="104"/>
      <c r="H4" s="104"/>
    </row>
    <row r="5" spans="1:8" s="82" customFormat="1" ht="15" customHeight="1" thickBot="1">
      <c r="A5" s="3599"/>
      <c r="B5" s="3467" t="s">
        <v>
10456</v>
      </c>
      <c r="C5" s="49"/>
      <c r="D5" s="3566"/>
      <c r="E5" s="3573"/>
      <c r="F5" s="49"/>
      <c r="G5" s="49"/>
      <c r="H5" s="42" t="s">
        <v>
7679</v>
      </c>
    </row>
    <row r="6" spans="1:8" s="85" customFormat="1" ht="18" customHeight="1" thickTop="1">
      <c r="A6" s="3598" t="s">
        <v>
8638</v>
      </c>
      <c r="B6" s="2706" t="s">
        <v>
4515</v>
      </c>
      <c r="C6" s="3464" t="s">
        <v>
5313</v>
      </c>
      <c r="D6" s="3567" t="s">
        <v>
7678</v>
      </c>
      <c r="E6" s="3574" t="s">
        <v>
6123</v>
      </c>
      <c r="F6" s="3494" t="s">
        <v>
8879</v>
      </c>
      <c r="G6" s="3499" t="s">
        <v>
8881</v>
      </c>
      <c r="H6" s="3470" t="s">
        <v>
5999</v>
      </c>
    </row>
    <row r="7" spans="1:8" s="85" customFormat="1" ht="18" customHeight="1">
      <c r="A7" s="3634" t="s">
        <v>
8872</v>
      </c>
      <c r="B7" s="3629" t="s">
        <v>
5201</v>
      </c>
      <c r="C7" s="3639" t="s">
        <v>
8880</v>
      </c>
      <c r="D7" s="3635" t="s">
        <v>
8872</v>
      </c>
      <c r="E7" s="3636" t="s">
        <v>
8872</v>
      </c>
      <c r="F7" s="3637">
        <f>
SUM(F8:F20)</f>
        <v>
16034.679999999998</v>
      </c>
      <c r="G7" s="3640">
        <f>
SUM(G8:G20)</f>
        <v>
1404</v>
      </c>
      <c r="H7" s="3638"/>
    </row>
    <row r="8" spans="1:8" s="85" customFormat="1" ht="18" customHeight="1">
      <c r="A8" s="3613">
        <v>
1</v>
      </c>
      <c r="B8" s="2644" t="s">
        <v>
7817</v>
      </c>
      <c r="C8" s="3547" t="s">
        <v>
9778</v>
      </c>
      <c r="D8" s="3568" t="s">
        <v>
7818</v>
      </c>
      <c r="E8" s="3575" t="s">
        <v>
7819</v>
      </c>
      <c r="F8" s="3546">
        <v>
5077.8500000000004</v>
      </c>
      <c r="G8" s="2647">
        <v>
433</v>
      </c>
      <c r="H8" s="2715"/>
    </row>
    <row r="9" spans="1:8" s="85" customFormat="1" ht="18" customHeight="1">
      <c r="A9" s="3601">
        <v>
2</v>
      </c>
      <c r="B9" s="2644" t="s">
        <v>
800</v>
      </c>
      <c r="C9" s="3547" t="s">
        <v>
7820</v>
      </c>
      <c r="D9" s="3568" t="s">
        <v>
7821</v>
      </c>
      <c r="E9" s="3575" t="s">
        <v>
7822</v>
      </c>
      <c r="F9" s="3546">
        <v>
1426</v>
      </c>
      <c r="G9" s="2647">
        <v>
190</v>
      </c>
      <c r="H9" s="2715"/>
    </row>
    <row r="10" spans="1:8" s="85" customFormat="1" ht="18" customHeight="1">
      <c r="A10" s="3601">
        <v>
3</v>
      </c>
      <c r="B10" s="2644" t="s">
        <v>
791</v>
      </c>
      <c r="C10" s="3547" t="s">
        <v>
7823</v>
      </c>
      <c r="D10" s="3568" t="s">
        <v>
7824</v>
      </c>
      <c r="E10" s="3575" t="s">
        <v>
7825</v>
      </c>
      <c r="F10" s="3546">
        <v>
1754.8</v>
      </c>
      <c r="G10" s="2647">
        <v>
124</v>
      </c>
      <c r="H10" s="2715"/>
    </row>
    <row r="11" spans="1:8" s="85" customFormat="1" ht="18" customHeight="1">
      <c r="A11" s="3601">
        <v>
4</v>
      </c>
      <c r="B11" s="2644" t="s">
        <v>
2164</v>
      </c>
      <c r="C11" s="3547" t="s">
        <v>
10407</v>
      </c>
      <c r="D11" s="3568" t="s">
        <v>
7826</v>
      </c>
      <c r="E11" s="3575" t="s">
        <v>
7827</v>
      </c>
      <c r="F11" s="3546">
        <v>
1030.9000000000001</v>
      </c>
      <c r="G11" s="2647">
        <v>
114</v>
      </c>
      <c r="H11" s="2715"/>
    </row>
    <row r="12" spans="1:8" s="85" customFormat="1" ht="18" customHeight="1">
      <c r="A12" s="3601">
        <v>
5</v>
      </c>
      <c r="B12" s="2644" t="s">
        <v>
789</v>
      </c>
      <c r="C12" s="3547" t="s">
        <v>
10408</v>
      </c>
      <c r="D12" s="3568" t="s">
        <v>
6342</v>
      </c>
      <c r="E12" s="3575" t="s">
        <v>
7828</v>
      </c>
      <c r="F12" s="3546">
        <v>
1472.6</v>
      </c>
      <c r="G12" s="2647">
        <v>
137</v>
      </c>
      <c r="H12" s="2715"/>
    </row>
    <row r="13" spans="1:8" s="85" customFormat="1" ht="18" customHeight="1">
      <c r="A13" s="3601">
        <v>
6</v>
      </c>
      <c r="B13" s="2644" t="s">
        <v>
836</v>
      </c>
      <c r="C13" s="3547" t="s">
        <v>
7688</v>
      </c>
      <c r="D13" s="3568" t="s">
        <v>
7829</v>
      </c>
      <c r="E13" s="3575" t="s">
        <v>
7830</v>
      </c>
      <c r="F13" s="3546">
        <v>
1735</v>
      </c>
      <c r="G13" s="2647">
        <v>
123</v>
      </c>
      <c r="H13" s="2715"/>
    </row>
    <row r="14" spans="1:8" s="85" customFormat="1" ht="18" customHeight="1">
      <c r="A14" s="3601">
        <v>
7</v>
      </c>
      <c r="B14" s="2644" t="s">
        <v>
823</v>
      </c>
      <c r="C14" s="3547" t="s">
        <v>
7831</v>
      </c>
      <c r="D14" s="3568" t="s">
        <v>
7832</v>
      </c>
      <c r="E14" s="3575" t="s">
        <v>
7833</v>
      </c>
      <c r="F14" s="3546">
        <v>
1827.4</v>
      </c>
      <c r="G14" s="2647">
        <v>
165</v>
      </c>
      <c r="H14" s="2715"/>
    </row>
    <row r="15" spans="1:8" s="85" customFormat="1" ht="18" customHeight="1">
      <c r="A15" s="3601">
        <v>
8</v>
      </c>
      <c r="B15" s="2644" t="s">
        <v>
7844</v>
      </c>
      <c r="C15" s="3547" t="s">
        <v>
7850</v>
      </c>
      <c r="D15" s="3568" t="s">
        <v>
7834</v>
      </c>
      <c r="E15" s="3575" t="s">
        <v>
7835</v>
      </c>
      <c r="F15" s="3546">
        <v>
230.4</v>
      </c>
      <c r="G15" s="2647">
        <v>
7</v>
      </c>
      <c r="H15" s="2715"/>
    </row>
    <row r="16" spans="1:8" s="85" customFormat="1" ht="18" customHeight="1">
      <c r="A16" s="3601">
        <v>
9</v>
      </c>
      <c r="B16" s="2644" t="s">
        <v>
7845</v>
      </c>
      <c r="C16" s="3547" t="s">
        <v>
7853</v>
      </c>
      <c r="D16" s="3568" t="s">
        <v>
7836</v>
      </c>
      <c r="E16" s="3575" t="s">
        <v>
7837</v>
      </c>
      <c r="F16" s="3546">
        <v>
303.76</v>
      </c>
      <c r="G16" s="2647">
        <v>
22</v>
      </c>
      <c r="H16" s="2715"/>
    </row>
    <row r="17" spans="1:8" s="85" customFormat="1" ht="18" customHeight="1">
      <c r="A17" s="3601">
        <v>
10</v>
      </c>
      <c r="B17" s="2644" t="s">
        <v>
7846</v>
      </c>
      <c r="C17" s="3547" t="s">
        <v>
7851</v>
      </c>
      <c r="D17" s="3568" t="s">
        <v>
7838</v>
      </c>
      <c r="E17" s="3575" t="s">
        <v>
7839</v>
      </c>
      <c r="F17" s="3546">
        <v>
219.56</v>
      </c>
      <c r="G17" s="2647">
        <v>
18</v>
      </c>
      <c r="H17" s="2715"/>
    </row>
    <row r="18" spans="1:8" s="85" customFormat="1" ht="18" customHeight="1">
      <c r="A18" s="3601">
        <v>
11</v>
      </c>
      <c r="B18" s="2644" t="s">
        <v>
7847</v>
      </c>
      <c r="C18" s="3547" t="s">
        <v>
7852</v>
      </c>
      <c r="D18" s="3568" t="s">
        <v>
7840</v>
      </c>
      <c r="E18" s="3575" t="s">
        <v>
7841</v>
      </c>
      <c r="F18" s="3546">
        <v>
306</v>
      </c>
      <c r="G18" s="2647">
        <v>
29</v>
      </c>
      <c r="H18" s="2715"/>
    </row>
    <row r="19" spans="1:8" s="85" customFormat="1" ht="18" customHeight="1">
      <c r="A19" s="3601">
        <v>
12</v>
      </c>
      <c r="B19" s="2644" t="s">
        <v>
7848</v>
      </c>
      <c r="C19" s="3579" t="s">
        <v>
7854</v>
      </c>
      <c r="D19" s="3568" t="s">
        <v>
7842</v>
      </c>
      <c r="E19" s="3575" t="s">
        <v>
7843</v>
      </c>
      <c r="F19" s="3546">
        <v>
404.19</v>
      </c>
      <c r="G19" s="2647">
        <v>
34</v>
      </c>
      <c r="H19" s="2715"/>
    </row>
    <row r="20" spans="1:8" s="85" customFormat="1" ht="18" customHeight="1">
      <c r="A20" s="3602">
        <v>
13</v>
      </c>
      <c r="B20" s="2648" t="s">
        <v>
7849</v>
      </c>
      <c r="C20" s="3548" t="s">
        <v>
10409</v>
      </c>
      <c r="D20" s="3569" t="s">
        <v>
9776</v>
      </c>
      <c r="E20" s="3576" t="s">
        <v>
9777</v>
      </c>
      <c r="F20" s="3549">
        <v>
246.22</v>
      </c>
      <c r="G20" s="2651">
        <v>
8</v>
      </c>
      <c r="H20" s="2719"/>
    </row>
    <row r="21" spans="1:8" s="105" customFormat="1" ht="15" customHeight="1">
      <c r="A21" s="3467" t="s">
        <v>
7855</v>
      </c>
      <c r="C21" s="106"/>
      <c r="D21" s="3570"/>
      <c r="E21" s="3570"/>
      <c r="F21" s="106"/>
      <c r="G21" s="106"/>
      <c r="H21" s="106"/>
    </row>
  </sheetData>
  <mergeCells count="3">
    <mergeCell ref="A1:E1"/>
    <mergeCell ref="A2:E2"/>
    <mergeCell ref="A3:H3"/>
  </mergeCells>
  <phoneticPr fontId="25"/>
  <pageMargins left="0.70866141732283472" right="0.70866141732283472" top="0.74803149606299213" bottom="0.74803149606299213" header="0.31496062992125984" footer="0.31496062992125984"/>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pageSetUpPr fitToPage="1"/>
  </sheetPr>
  <dimension ref="A1:H14"/>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8" s="1482" customFormat="1" ht="20.100000000000001" customHeight="1">
      <c r="A1" s="4569" t="str">
        <f>
HYPERLINK("#目次!A1","【目次に戻る】")</f>
        <v>
【目次に戻る】</v>
      </c>
      <c r="B1" s="4569"/>
      <c r="C1" s="4569"/>
      <c r="D1" s="4569"/>
      <c r="E1" s="4569"/>
      <c r="F1" s="3461"/>
      <c r="G1" s="3461"/>
    </row>
    <row r="2" spans="1:8" s="1482" customFormat="1" ht="20.100000000000001" customHeight="1">
      <c r="A2" s="4569" t="str">
        <f>
HYPERLINK("#業務所管課別目次!A1","【業務所管課別目次に戻る】")</f>
        <v>
【業務所管課別目次に戻る】</v>
      </c>
      <c r="B2" s="4569"/>
      <c r="C2" s="4569"/>
      <c r="D2" s="4569"/>
      <c r="E2" s="4569"/>
      <c r="F2" s="3461"/>
      <c r="G2" s="3461"/>
    </row>
    <row r="3" spans="1:8" ht="26.1" customHeight="1">
      <c r="A3" s="4574" t="s">
        <v>
10455</v>
      </c>
      <c r="B3" s="4574"/>
      <c r="C3" s="4574"/>
      <c r="D3" s="4574"/>
      <c r="E3" s="4574"/>
      <c r="F3" s="4574"/>
      <c r="G3" s="4574"/>
    </row>
    <row r="4" spans="1:8" s="82" customFormat="1" ht="15" customHeight="1">
      <c r="A4" s="3599"/>
      <c r="B4" s="104"/>
      <c r="C4" s="104"/>
      <c r="D4" s="3565"/>
      <c r="E4" s="3565"/>
      <c r="F4" s="104"/>
      <c r="G4" s="104"/>
    </row>
    <row r="5" spans="1:8" s="82" customFormat="1" ht="15" customHeight="1" thickBot="1">
      <c r="A5" s="3467" t="s">
        <v>
4606</v>
      </c>
      <c r="C5" s="49"/>
      <c r="D5" s="3566"/>
      <c r="E5" s="3573"/>
      <c r="F5" s="49"/>
      <c r="G5" s="42" t="s">
        <v>
7679</v>
      </c>
      <c r="H5" s="49"/>
    </row>
    <row r="6" spans="1:8" s="85" customFormat="1" ht="18" customHeight="1" thickTop="1">
      <c r="A6" s="3598" t="s">
        <v>
8638</v>
      </c>
      <c r="B6" s="2706" t="s">
        <v>
4515</v>
      </c>
      <c r="C6" s="3464" t="s">
        <v>
5313</v>
      </c>
      <c r="D6" s="3567" t="s">
        <v>
7678</v>
      </c>
      <c r="E6" s="3574" t="s">
        <v>
6123</v>
      </c>
      <c r="F6" s="3464" t="s">
        <v>
7731</v>
      </c>
      <c r="G6" s="3470" t="s">
        <v>
5999</v>
      </c>
    </row>
    <row r="7" spans="1:8" s="85" customFormat="1" ht="18" customHeight="1">
      <c r="A7" s="3600">
        <v>
1</v>
      </c>
      <c r="B7" s="2639" t="s">
        <v>
7235</v>
      </c>
      <c r="C7" s="3545" t="s">
        <v>
7806</v>
      </c>
      <c r="D7" s="3572" t="s">
        <v>
10192</v>
      </c>
      <c r="E7" s="3578" t="s">
        <v>
7807</v>
      </c>
      <c r="F7" s="3580">
        <v>
5104.68</v>
      </c>
      <c r="G7" s="2711" t="s">
        <v>
7808</v>
      </c>
    </row>
    <row r="8" spans="1:8" s="85" customFormat="1" ht="18" customHeight="1">
      <c r="A8" s="3601">
        <v>
2</v>
      </c>
      <c r="B8" s="2644" t="s">
        <v>
7814</v>
      </c>
      <c r="C8" s="3547" t="s">
        <v>
7812</v>
      </c>
      <c r="D8" s="3568" t="s">
        <v>
7810</v>
      </c>
      <c r="E8" s="3575" t="s">
        <v>
6304</v>
      </c>
      <c r="F8" s="3546">
        <v>
5545.03</v>
      </c>
      <c r="G8" s="2715" t="s">
        <v>
7816</v>
      </c>
    </row>
    <row r="9" spans="1:8" s="85" customFormat="1" ht="18" customHeight="1">
      <c r="A9" s="3601">
        <v>
3</v>
      </c>
      <c r="B9" s="2644" t="s">
        <v>
7815</v>
      </c>
      <c r="C9" s="3547" t="s">
        <v>
7813</v>
      </c>
      <c r="D9" s="3568" t="s">
        <v>
7811</v>
      </c>
      <c r="E9" s="3575" t="s">
        <v>
7809</v>
      </c>
      <c r="F9" s="3546">
        <v>
926.47</v>
      </c>
      <c r="G9" s="2715"/>
    </row>
    <row r="10" spans="1:8" s="85" customFormat="1" ht="18" customHeight="1">
      <c r="A10" s="3601">
        <v>
4</v>
      </c>
      <c r="B10" s="2644" t="s">
        <v>
7859</v>
      </c>
      <c r="C10" s="3547" t="s">
        <v>
7856</v>
      </c>
      <c r="D10" s="3568" t="s">
        <v>
7857</v>
      </c>
      <c r="E10" s="3575" t="s">
        <v>
7858</v>
      </c>
      <c r="F10" s="3546">
        <v>
4993.0600000000004</v>
      </c>
      <c r="G10" s="2715" t="s">
        <v>
7860</v>
      </c>
    </row>
    <row r="11" spans="1:8" s="85" customFormat="1" ht="18" customHeight="1">
      <c r="A11" s="3601">
        <v>
5</v>
      </c>
      <c r="B11" s="2644" t="s">
        <v>
7931</v>
      </c>
      <c r="C11" s="3547" t="s">
        <v>
7932</v>
      </c>
      <c r="D11" s="3568" t="s">
        <v>
9772</v>
      </c>
      <c r="E11" s="3575" t="s">
        <v>
378</v>
      </c>
      <c r="F11" s="3618" t="s">
        <v>
378</v>
      </c>
      <c r="G11" s="2715" t="s">
        <v>
9774</v>
      </c>
    </row>
    <row r="12" spans="1:8" s="85" customFormat="1" ht="18" customHeight="1">
      <c r="A12" s="3601">
        <v>
6</v>
      </c>
      <c r="B12" s="2644" t="s">
        <v>
7934</v>
      </c>
      <c r="C12" s="3547" t="s">
        <v>
7933</v>
      </c>
      <c r="D12" s="3568" t="s">
        <v>
9773</v>
      </c>
      <c r="E12" s="3575" t="s">
        <v>
378</v>
      </c>
      <c r="F12" s="3618" t="s">
        <v>
378</v>
      </c>
      <c r="G12" s="2715" t="s">
        <v>
9775</v>
      </c>
    </row>
    <row r="13" spans="1:8" s="85" customFormat="1" ht="18" customHeight="1">
      <c r="A13" s="3602">
        <v>
7</v>
      </c>
      <c r="B13" s="2648" t="s">
        <v>
6573</v>
      </c>
      <c r="C13" s="3548" t="s">
        <v>
7773</v>
      </c>
      <c r="D13" s="4342" t="s">
        <v>
10053</v>
      </c>
      <c r="E13" s="3576" t="s">
        <v>
10055</v>
      </c>
      <c r="F13" s="3549">
        <v>
2394.06</v>
      </c>
      <c r="G13" s="2719"/>
    </row>
    <row r="14" spans="1:8" s="105" customFormat="1" ht="15" customHeight="1">
      <c r="A14" s="3467" t="s">
        <v>
8815</v>
      </c>
      <c r="C14" s="106"/>
      <c r="D14" s="3570"/>
      <c r="E14" s="3570"/>
      <c r="F14" s="106"/>
      <c r="G14"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10457</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7766</v>
      </c>
    </row>
    <row r="7" spans="1:7" s="85" customFormat="1" ht="18" customHeight="1">
      <c r="A7" s="3616">
        <v>
1</v>
      </c>
      <c r="B7" s="3562" t="s">
        <v>
7767</v>
      </c>
      <c r="C7" s="3551" t="s">
        <v>
7768</v>
      </c>
      <c r="D7" s="3571" t="s">
        <v>
7776</v>
      </c>
      <c r="E7" s="3577" t="s">
        <v>
10062</v>
      </c>
      <c r="F7" s="3552">
        <v>
779.48</v>
      </c>
      <c r="G7" s="2724"/>
    </row>
    <row r="8" spans="1:7" s="105" customFormat="1" ht="15" customHeight="1">
      <c r="A8" s="3467" t="s">
        <v>
2540</v>
      </c>
      <c r="C8" s="106"/>
      <c r="D8" s="3570"/>
      <c r="E8" s="3570"/>
      <c r="F8" s="106"/>
      <c r="G8" s="106"/>
    </row>
    <row r="13" spans="1:7">
      <c r="B13" s="81"/>
      <c r="C13" s="80"/>
      <c r="D13" s="81"/>
      <c r="E13" s="81"/>
      <c r="F13" s="80"/>
      <c r="G13" s="80"/>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10458</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39" t="s">
        <v>
6571</v>
      </c>
      <c r="C7" s="3545" t="s">
        <v>
7685</v>
      </c>
      <c r="D7" s="3572" t="s">
        <v>
7777</v>
      </c>
      <c r="E7" s="3578" t="s">
        <v>
7694</v>
      </c>
      <c r="F7" s="3580">
        <v>
2597.5700000000002</v>
      </c>
      <c r="G7" s="2711"/>
    </row>
    <row r="8" spans="1:7" s="85" customFormat="1" ht="18" customHeight="1">
      <c r="A8" s="3603">
        <v>
2</v>
      </c>
      <c r="B8" s="2648" t="s">
        <v>
7769</v>
      </c>
      <c r="C8" s="3548" t="s">
        <v>
7770</v>
      </c>
      <c r="D8" s="3569" t="s">
        <v>
7778</v>
      </c>
      <c r="E8" s="3576" t="s">
        <v>
7771</v>
      </c>
      <c r="F8" s="3549">
        <v>
321.77999999999997</v>
      </c>
      <c r="G8" s="2719"/>
    </row>
    <row r="9" spans="1:7" s="105" customFormat="1" ht="15" customHeight="1">
      <c r="A9" s="3467" t="s">
        <v>
8887</v>
      </c>
      <c r="C9" s="106"/>
      <c r="D9" s="3570"/>
      <c r="E9" s="3570"/>
      <c r="F9" s="106"/>
      <c r="G9" s="106"/>
    </row>
    <row r="13" spans="1:7">
      <c r="B13" s="81"/>
      <c r="C13" s="80"/>
      <c r="D13" s="81"/>
      <c r="E13" s="81"/>
      <c r="F13" s="80"/>
      <c r="G13" s="80"/>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F26"/>
  <sheetViews>
    <sheetView zoomScaleNormal="100" zoomScaleSheetLayoutView="100" workbookViewId="0">
      <selection activeCell="B23" sqref="B23"/>
    </sheetView>
  </sheetViews>
  <sheetFormatPr defaultColWidth="9" defaultRowHeight="13.5"/>
  <cols>
    <col min="1" max="1" width="30.625" style="465" customWidth="1"/>
    <col min="2" max="2" width="22.625" style="465" customWidth="1"/>
    <col min="3" max="3" width="12.625" style="465" customWidth="1"/>
    <col min="4" max="4" width="22.625" style="465" customWidth="1"/>
    <col min="5" max="5" width="12.625" style="465" customWidth="1"/>
    <col min="6" max="6" width="22.625" style="465" customWidth="1"/>
    <col min="7" max="16384" width="9" style="465"/>
  </cols>
  <sheetData>
    <row r="1" spans="1:6" s="1482" customFormat="1" ht="20.100000000000001" customHeight="1">
      <c r="A1" s="4569" t="str">
        <f>
HYPERLINK("#目次!A1","【目次に戻る】")</f>
        <v>
【目次に戻る】</v>
      </c>
      <c r="B1" s="4569"/>
      <c r="C1" s="4569"/>
      <c r="D1" s="4569"/>
      <c r="E1" s="2566"/>
      <c r="F1" s="2566"/>
    </row>
    <row r="2" spans="1:6" s="1482" customFormat="1" ht="20.100000000000001" customHeight="1">
      <c r="A2" s="4569" t="str">
        <f>
HYPERLINK("#業務所管課別目次!A1","【業務所管課別目次に戻る】")</f>
        <v>
【業務所管課別目次に戻る】</v>
      </c>
      <c r="B2" s="4569"/>
      <c r="C2" s="4569"/>
      <c r="D2" s="4569"/>
      <c r="E2" s="2566"/>
      <c r="F2" s="2566"/>
    </row>
    <row r="3" spans="1:6" s="492" customFormat="1" ht="26.1" customHeight="1">
      <c r="A3" s="4650" t="s">
        <v>
6584</v>
      </c>
      <c r="B3" s="4650"/>
      <c r="C3" s="4650"/>
      <c r="D3" s="4650"/>
      <c r="E3" s="4650"/>
      <c r="F3" s="4650"/>
    </row>
    <row r="4" spans="1:6" s="467" customFormat="1" ht="15" customHeight="1">
      <c r="A4" s="104"/>
      <c r="B4" s="104"/>
      <c r="C4" s="104"/>
      <c r="D4" s="104"/>
      <c r="E4" s="104"/>
      <c r="F4" s="104"/>
    </row>
    <row r="5" spans="1:6" ht="20.100000000000001" customHeight="1">
      <c r="A5" s="4651" t="s">
        <v>
598</v>
      </c>
      <c r="B5" s="4651"/>
      <c r="C5" s="4651"/>
      <c r="D5" s="4651"/>
      <c r="E5" s="4651"/>
      <c r="F5" s="4651"/>
    </row>
    <row r="6" spans="1:6" s="467" customFormat="1" ht="15" customHeight="1" thickBot="1">
      <c r="A6" s="2585"/>
      <c r="B6" s="83"/>
      <c r="C6" s="83"/>
      <c r="D6" s="83"/>
      <c r="E6" s="83"/>
      <c r="F6" s="83"/>
    </row>
    <row r="7" spans="1:6" s="468" customFormat="1" ht="18" customHeight="1" thickTop="1">
      <c r="A7" s="2568" t="s">
        <v>
575</v>
      </c>
      <c r="B7" s="2567" t="s">
        <v>
574</v>
      </c>
      <c r="C7" s="2567" t="s">
        <v>
573</v>
      </c>
      <c r="D7" s="2563" t="s">
        <v>
572</v>
      </c>
      <c r="E7" s="2567" t="s">
        <v>
597</v>
      </c>
      <c r="F7" s="2567" t="s">
        <v>
571</v>
      </c>
    </row>
    <row r="8" spans="1:6" s="467" customFormat="1" ht="18" customHeight="1">
      <c r="A8" s="83"/>
      <c r="B8" s="193" t="s">
        <v>
570</v>
      </c>
      <c r="C8" s="119" t="s">
        <v>
282</v>
      </c>
      <c r="D8" s="207" t="s">
        <v>
570</v>
      </c>
      <c r="E8" s="207" t="s">
        <v>
282</v>
      </c>
      <c r="F8" s="119" t="s">
        <v>
570</v>
      </c>
    </row>
    <row r="9" spans="1:6" s="471" customFormat="1" ht="18" customHeight="1">
      <c r="A9" s="278" t="s">
        <v>
569</v>
      </c>
      <c r="B9" s="472">
        <f>
SUM(B10:B14)</f>
        <v>
612500</v>
      </c>
      <c r="C9" s="484">
        <f>
ROUND(B9/B9*100,1)</f>
        <v>
100</v>
      </c>
      <c r="D9" s="1651">
        <v>
613000</v>
      </c>
      <c r="E9" s="2493">
        <f>
ROUND(B9/D9*100,1)</f>
        <v>
99.9</v>
      </c>
      <c r="F9" s="2503">
        <f>
IF(B9-D9=0,"-",B9-D9)</f>
        <v>
-500</v>
      </c>
    </row>
    <row r="10" spans="1:6" s="468" customFormat="1" ht="18" customHeight="1">
      <c r="A10" s="124" t="s">
        <v>
604</v>
      </c>
      <c r="B10" s="470">
        <v>
1</v>
      </c>
      <c r="C10" s="483">
        <f>
ROUND(B10/$B$9*100,1)</f>
        <v>
0</v>
      </c>
      <c r="D10" s="604">
        <v>
1</v>
      </c>
      <c r="E10" s="2494">
        <f>
ROUND(B10/D10*100,1)</f>
        <v>
100</v>
      </c>
      <c r="F10" s="189" t="str">
        <f>
IF(B10-D10=0,"-",B10-D10)</f>
        <v>
-</v>
      </c>
    </row>
    <row r="11" spans="1:6" s="468" customFormat="1" ht="18" customHeight="1">
      <c r="A11" s="124" t="s">
        <v>
582</v>
      </c>
      <c r="B11" s="470">
        <v>
1</v>
      </c>
      <c r="C11" s="483">
        <f>
ROUND(B11/$B$9*100,1)</f>
        <v>
0</v>
      </c>
      <c r="D11" s="2495">
        <v>
1</v>
      </c>
      <c r="E11" s="2494">
        <f t="shared" ref="E11:E14" si="0">
ROUND(B11/D11*100,1)</f>
        <v>
100</v>
      </c>
      <c r="F11" s="189" t="str">
        <f t="shared" ref="F11:F14" si="1">
IF(B11-D11=0,"-",B11-D11)</f>
        <v>
-</v>
      </c>
    </row>
    <row r="12" spans="1:6" s="468" customFormat="1" ht="18" customHeight="1">
      <c r="A12" s="124" t="s">
        <v>
602</v>
      </c>
      <c r="B12" s="470">
        <v>
475784</v>
      </c>
      <c r="C12" s="483">
        <f>
ROUND(B12/$B$9*100,1)</f>
        <v>
77.7</v>
      </c>
      <c r="D12" s="582">
        <v>
473076</v>
      </c>
      <c r="E12" s="2494">
        <f>
ROUND(B12/D12*100,1)</f>
        <v>
100.6</v>
      </c>
      <c r="F12" s="189">
        <f>
IF(B12-D12=0,"-",B12-D12)</f>
        <v>
2708</v>
      </c>
    </row>
    <row r="13" spans="1:6" s="468" customFormat="1" ht="18" customHeight="1">
      <c r="A13" s="124" t="s">
        <v>
579</v>
      </c>
      <c r="B13" s="470">
        <v>
1</v>
      </c>
      <c r="C13" s="483">
        <f>
ROUND(B13/$B$9*100,1)</f>
        <v>
0</v>
      </c>
      <c r="D13" s="582">
        <v>
1</v>
      </c>
      <c r="E13" s="2494">
        <f t="shared" si="0"/>
        <v>
100</v>
      </c>
      <c r="F13" s="189" t="str">
        <f t="shared" si="1"/>
        <v>
-</v>
      </c>
    </row>
    <row r="14" spans="1:6" s="468" customFormat="1" ht="18" customHeight="1">
      <c r="A14" s="2496" t="s">
        <v>
578</v>
      </c>
      <c r="B14" s="2497">
        <v>
136713</v>
      </c>
      <c r="C14" s="2498">
        <f>
ROUND(B14/$B$9*100,1)</f>
        <v>
22.3</v>
      </c>
      <c r="D14" s="2502">
        <v>
139921</v>
      </c>
      <c r="E14" s="2500">
        <f t="shared" si="0"/>
        <v>
97.7</v>
      </c>
      <c r="F14" s="2504">
        <f t="shared" si="1"/>
        <v>
-3208</v>
      </c>
    </row>
    <row r="15" spans="1:6" s="467" customFormat="1" ht="15" customHeight="1">
      <c r="A15" s="104"/>
      <c r="B15" s="104"/>
      <c r="C15" s="104"/>
      <c r="D15" s="104"/>
      <c r="E15" s="104"/>
      <c r="F15" s="104"/>
    </row>
    <row r="16" spans="1:6" ht="20.100000000000001" customHeight="1">
      <c r="A16" s="4651" t="s">
        <v>
4111</v>
      </c>
      <c r="B16" s="4651"/>
      <c r="C16" s="4651"/>
      <c r="D16" s="4651"/>
      <c r="E16" s="4651"/>
      <c r="F16" s="4651"/>
    </row>
    <row r="17" spans="1:6" s="467" customFormat="1" ht="15" customHeight="1" thickBot="1">
      <c r="A17" s="2585"/>
      <c r="B17" s="83"/>
      <c r="C17" s="83"/>
      <c r="D17" s="83"/>
      <c r="E17" s="83"/>
      <c r="F17" s="83"/>
    </row>
    <row r="18" spans="1:6" s="468" customFormat="1" ht="18" customHeight="1" thickTop="1">
      <c r="A18" s="2568" t="s">
        <v>
575</v>
      </c>
      <c r="B18" s="2567" t="s">
        <v>
574</v>
      </c>
      <c r="C18" s="2567" t="s">
        <v>
573</v>
      </c>
      <c r="D18" s="2563" t="s">
        <v>
572</v>
      </c>
      <c r="E18" s="2567" t="s">
        <v>
597</v>
      </c>
      <c r="F18" s="2567" t="s">
        <v>
571</v>
      </c>
    </row>
    <row r="19" spans="1:6" s="467" customFormat="1" ht="18" customHeight="1">
      <c r="A19" s="83"/>
      <c r="B19" s="193" t="s">
        <v>
570</v>
      </c>
      <c r="C19" s="207" t="s">
        <v>
282</v>
      </c>
      <c r="D19" s="207" t="s">
        <v>
570</v>
      </c>
      <c r="E19" s="207" t="s">
        <v>
282</v>
      </c>
      <c r="F19" s="119" t="s">
        <v>
570</v>
      </c>
    </row>
    <row r="20" spans="1:6" s="471" customFormat="1" ht="18" customHeight="1">
      <c r="A20" s="278" t="s">
        <v>
569</v>
      </c>
      <c r="B20" s="472">
        <f>
SUM(B21:B23)</f>
        <v>
612500</v>
      </c>
      <c r="C20" s="484">
        <f>
ROUND(B20/B20*100,1)</f>
        <v>
100</v>
      </c>
      <c r="D20" s="1651">
        <v>
613000</v>
      </c>
      <c r="E20" s="2493">
        <f>
ROUND(B20/D20*100,1)</f>
        <v>
99.9</v>
      </c>
      <c r="F20" s="2503">
        <f>
IF(B20-D20=0,"-",B20-D20)</f>
        <v>
-500</v>
      </c>
    </row>
    <row r="21" spans="1:6" s="468" customFormat="1" ht="18" customHeight="1">
      <c r="A21" s="124" t="s">
        <v>
603</v>
      </c>
      <c r="B21" s="470">
        <v>
42167</v>
      </c>
      <c r="C21" s="483">
        <f>
ROUND(B21/$B$20*100,1)</f>
        <v>
6.9</v>
      </c>
      <c r="D21" s="604">
        <v>
54044</v>
      </c>
      <c r="E21" s="2494">
        <f t="shared" ref="E21:E23" si="2">
ROUND(B21/D21*100,1)</f>
        <v>
78</v>
      </c>
      <c r="F21" s="189">
        <f t="shared" ref="F21:F23" si="3">
IF(B21-D21=0,"-",B21-D21)</f>
        <v>
-11877</v>
      </c>
    </row>
    <row r="22" spans="1:6" s="468" customFormat="1" ht="18" customHeight="1">
      <c r="A22" s="124" t="s">
        <v>
559</v>
      </c>
      <c r="B22" s="470">
        <v>
109654</v>
      </c>
      <c r="C22" s="483">
        <f>
ROUND(B22/$B$20*100,1)</f>
        <v>
17.899999999999999</v>
      </c>
      <c r="D22" s="2495">
        <v>
109653</v>
      </c>
      <c r="E22" s="2494">
        <f>
ROUND(B22/D22*100,1)</f>
        <v>
100</v>
      </c>
      <c r="F22" s="189">
        <f>
IF(B22-D22=0,"-",B22-D22)</f>
        <v>
1</v>
      </c>
    </row>
    <row r="23" spans="1:6" s="468" customFormat="1" ht="18" customHeight="1">
      <c r="A23" s="2496" t="s">
        <v>
601</v>
      </c>
      <c r="B23" s="2497">
        <v>
460679</v>
      </c>
      <c r="C23" s="2498">
        <f>
ROUND(B23/$B$20*100,1)</f>
        <v>
75.2</v>
      </c>
      <c r="D23" s="2501">
        <v>
449303</v>
      </c>
      <c r="E23" s="2500">
        <f t="shared" si="2"/>
        <v>
102.5</v>
      </c>
      <c r="F23" s="2504">
        <f t="shared" si="3"/>
        <v>
11376</v>
      </c>
    </row>
    <row r="24" spans="1:6" s="467" customFormat="1" ht="15" customHeight="1">
      <c r="A24" s="2576" t="s">
        <v>
600</v>
      </c>
      <c r="B24" s="49"/>
      <c r="C24" s="49"/>
      <c r="D24" s="83"/>
      <c r="E24" s="83"/>
      <c r="F24" s="83"/>
    </row>
    <row r="25" spans="1:6" s="467" customFormat="1" ht="15" customHeight="1">
      <c r="A25" s="2585" t="s">
        <v>
599</v>
      </c>
      <c r="B25" s="83"/>
      <c r="C25" s="83"/>
      <c r="D25" s="83"/>
      <c r="E25" s="83"/>
      <c r="F25" s="83"/>
    </row>
    <row r="26" spans="1:6" s="467" customFormat="1" ht="15" customHeight="1">
      <c r="A26" s="2576" t="s">
        <v>
556</v>
      </c>
      <c r="B26" s="83"/>
      <c r="C26" s="83"/>
      <c r="D26" s="83"/>
      <c r="E26" s="83"/>
      <c r="F26" s="83"/>
    </row>
  </sheetData>
  <mergeCells count="5">
    <mergeCell ref="A5:F5"/>
    <mergeCell ref="A16:F16"/>
    <mergeCell ref="A3:F3"/>
    <mergeCell ref="A1:D1"/>
    <mergeCell ref="A2:D2"/>
  </mergeCells>
  <phoneticPr fontId="25"/>
  <pageMargins left="0.70866141732283472" right="0.70866141732283472" top="0.74803149606299213" bottom="0.74803149606299213" header="0.31496062992125984" footer="0.31496062992125984"/>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pageSetUpPr fitToPage="1"/>
  </sheetPr>
  <dimension ref="A1:G37"/>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10459</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7766</v>
      </c>
    </row>
    <row r="7" spans="1:7" s="85" customFormat="1" ht="18" customHeight="1">
      <c r="A7" s="3600">
        <v>
1</v>
      </c>
      <c r="B7" s="2644" t="s">
        <v>
2548</v>
      </c>
      <c r="C7" s="3547" t="s">
        <v>
6276</v>
      </c>
      <c r="D7" s="3568" t="s">
        <v>
7751</v>
      </c>
      <c r="E7" s="3575" t="s">
        <v>
7752</v>
      </c>
      <c r="F7" s="3546">
        <v>
1370.58</v>
      </c>
      <c r="G7" s="2715"/>
    </row>
    <row r="8" spans="1:7" s="85" customFormat="1" ht="18" customHeight="1">
      <c r="A8" s="3601">
        <v>
2</v>
      </c>
      <c r="B8" s="2644" t="s">
        <v>
793</v>
      </c>
      <c r="C8" s="3547" t="s">
        <v>
6298</v>
      </c>
      <c r="D8" s="3568" t="s">
        <v>
6299</v>
      </c>
      <c r="E8" s="3575" t="s">
        <v>
10141</v>
      </c>
      <c r="F8" s="3546">
        <v>
854.3</v>
      </c>
      <c r="G8" s="2715"/>
    </row>
    <row r="9" spans="1:7" s="85" customFormat="1" ht="18" customHeight="1">
      <c r="A9" s="3601">
        <v>
3</v>
      </c>
      <c r="B9" s="2644" t="s">
        <v>
2143</v>
      </c>
      <c r="C9" s="3547" t="s">
        <v>
6072</v>
      </c>
      <c r="D9" s="3568" t="s">
        <v>
7753</v>
      </c>
      <c r="E9" s="3575" t="s">
        <v>
6074</v>
      </c>
      <c r="F9" s="3546">
        <v>
326.10000000000002</v>
      </c>
      <c r="G9" s="2715" t="s">
        <v>
3199</v>
      </c>
    </row>
    <row r="10" spans="1:7" s="85" customFormat="1" ht="18" customHeight="1">
      <c r="A10" s="3601">
        <v>
4</v>
      </c>
      <c r="B10" s="2644" t="s">
        <v>
790</v>
      </c>
      <c r="C10" s="3547" t="s">
        <v>
6075</v>
      </c>
      <c r="D10" s="3568" t="s">
        <v>
7754</v>
      </c>
      <c r="E10" s="3575" t="s">
        <v>
6077</v>
      </c>
      <c r="F10" s="3546">
        <v>
359.7</v>
      </c>
      <c r="G10" s="2715" t="s">
        <v>
3199</v>
      </c>
    </row>
    <row r="11" spans="1:7" s="85" customFormat="1" ht="18" customHeight="1">
      <c r="A11" s="3601">
        <v>
5</v>
      </c>
      <c r="B11" s="2644" t="s">
        <v>
2145</v>
      </c>
      <c r="C11" s="3547" t="s">
        <v>
8003</v>
      </c>
      <c r="D11" s="3568" t="s">
        <v>
7755</v>
      </c>
      <c r="E11" s="3575" t="s">
        <v>
8004</v>
      </c>
      <c r="F11" s="3546">
        <v>
1244.5999999999999</v>
      </c>
      <c r="G11" s="2715"/>
    </row>
    <row r="12" spans="1:7" s="85" customFormat="1" ht="18" customHeight="1">
      <c r="A12" s="3601">
        <v>
6</v>
      </c>
      <c r="B12" s="2644" t="s">
        <v>
841</v>
      </c>
      <c r="C12" s="3547" t="s">
        <v>
6078</v>
      </c>
      <c r="D12" s="3568" t="s">
        <v>
6079</v>
      </c>
      <c r="E12" s="3575" t="s">
        <v>
6080</v>
      </c>
      <c r="F12" s="3546">
        <v>
365.6</v>
      </c>
      <c r="G12" s="2715" t="s">
        <v>
3199</v>
      </c>
    </row>
    <row r="13" spans="1:7" s="85" customFormat="1" ht="18" customHeight="1">
      <c r="A13" s="3601">
        <v>
7</v>
      </c>
      <c r="B13" s="2644" t="s">
        <v>
2154</v>
      </c>
      <c r="C13" s="3547" t="s">
        <v>
6081</v>
      </c>
      <c r="D13" s="3568" t="s">
        <v>
6082</v>
      </c>
      <c r="E13" s="3575" t="s">
        <v>
6083</v>
      </c>
      <c r="F13" s="3546">
        <v>
368.9</v>
      </c>
      <c r="G13" s="2715" t="s">
        <v>
3199</v>
      </c>
    </row>
    <row r="14" spans="1:7" s="85" customFormat="1" ht="18" customHeight="1">
      <c r="A14" s="3601">
        <v>
8</v>
      </c>
      <c r="B14" s="2644" t="s">
        <v>
2547</v>
      </c>
      <c r="C14" s="3547" t="s">
        <v>
6084</v>
      </c>
      <c r="D14" s="3568" t="s">
        <v>
6082</v>
      </c>
      <c r="E14" s="3575" t="s">
        <v>
6083</v>
      </c>
      <c r="F14" s="3546">
        <v>
377.8</v>
      </c>
      <c r="G14" s="2715" t="s">
        <v>
3199</v>
      </c>
    </row>
    <row r="15" spans="1:7" s="85" customFormat="1" ht="18" customHeight="1">
      <c r="A15" s="3601">
        <v>
9</v>
      </c>
      <c r="B15" s="2644" t="s">
        <v>
2546</v>
      </c>
      <c r="C15" s="3547" t="s">
        <v>
6315</v>
      </c>
      <c r="D15" s="3568" t="s">
        <v>
6082</v>
      </c>
      <c r="E15" s="3575" t="s">
        <v>
6083</v>
      </c>
      <c r="F15" s="3546">
        <v>
348.8</v>
      </c>
      <c r="G15" s="2715"/>
    </row>
    <row r="16" spans="1:7" s="85" customFormat="1" ht="18" customHeight="1">
      <c r="A16" s="3601">
        <v>
10</v>
      </c>
      <c r="B16" s="2644" t="s">
        <v>
2545</v>
      </c>
      <c r="C16" s="3547" t="s">
        <v>
6316</v>
      </c>
      <c r="D16" s="3568" t="s">
        <v>
7756</v>
      </c>
      <c r="E16" s="3575" t="s">
        <v>
6318</v>
      </c>
      <c r="F16" s="3546">
        <v>
391.7</v>
      </c>
      <c r="G16" s="2715"/>
    </row>
    <row r="17" spans="1:7" s="85" customFormat="1" ht="18" customHeight="1">
      <c r="A17" s="3601">
        <v>
11</v>
      </c>
      <c r="B17" s="2644" t="s">
        <v>
837</v>
      </c>
      <c r="C17" s="3547" t="s">
        <v>
6085</v>
      </c>
      <c r="D17" s="3568" t="s">
        <v>
6086</v>
      </c>
      <c r="E17" s="3575" t="s">
        <v>
6087</v>
      </c>
      <c r="F17" s="3546">
        <v>
341.3</v>
      </c>
      <c r="G17" s="2715" t="s">
        <v>
3199</v>
      </c>
    </row>
    <row r="18" spans="1:7" s="85" customFormat="1" ht="18" customHeight="1">
      <c r="A18" s="3601">
        <v>
12</v>
      </c>
      <c r="B18" s="2644" t="s">
        <v>
2165</v>
      </c>
      <c r="C18" s="3547" t="s">
        <v>
6088</v>
      </c>
      <c r="D18" s="3568" t="s">
        <v>
6086</v>
      </c>
      <c r="E18" s="3575" t="s">
        <v>
6087</v>
      </c>
      <c r="F18" s="3546">
        <v>
399</v>
      </c>
      <c r="G18" s="2715" t="s">
        <v>
3199</v>
      </c>
    </row>
    <row r="19" spans="1:7" s="85" customFormat="1" ht="18" customHeight="1">
      <c r="A19" s="3601">
        <v>
13</v>
      </c>
      <c r="B19" s="2644" t="s">
        <v>
795</v>
      </c>
      <c r="C19" s="3547" t="s">
        <v>
6089</v>
      </c>
      <c r="D19" s="3568" t="s">
        <v>
6086</v>
      </c>
      <c r="E19" s="3575" t="s">
        <v>
6087</v>
      </c>
      <c r="F19" s="3546">
        <v>
332.8</v>
      </c>
      <c r="G19" s="2715" t="s">
        <v>
3199</v>
      </c>
    </row>
    <row r="20" spans="1:7" s="85" customFormat="1" ht="18" customHeight="1">
      <c r="A20" s="3601">
        <v>
14</v>
      </c>
      <c r="B20" s="2644" t="s">
        <v>
823</v>
      </c>
      <c r="C20" s="3547" t="s">
        <v>
6090</v>
      </c>
      <c r="D20" s="3568" t="s">
        <v>
7757</v>
      </c>
      <c r="E20" s="3575" t="s">
        <v>
6092</v>
      </c>
      <c r="F20" s="3546">
        <v>
327.39999999999998</v>
      </c>
      <c r="G20" s="2715" t="s">
        <v>
3199</v>
      </c>
    </row>
    <row r="21" spans="1:7" s="85" customFormat="1" ht="18" customHeight="1">
      <c r="A21" s="3601">
        <v>
15</v>
      </c>
      <c r="B21" s="2644" t="s">
        <v>
794</v>
      </c>
      <c r="C21" s="3547" t="s">
        <v>
6093</v>
      </c>
      <c r="D21" s="3568" t="s">
        <v>
6094</v>
      </c>
      <c r="E21" s="3575" t="s">
        <v>
6095</v>
      </c>
      <c r="F21" s="3546">
        <v>
350.3</v>
      </c>
      <c r="G21" s="2715" t="s">
        <v>
3199</v>
      </c>
    </row>
    <row r="22" spans="1:7" s="85" customFormat="1" ht="18" customHeight="1">
      <c r="A22" s="3601">
        <v>
16</v>
      </c>
      <c r="B22" s="2644" t="s">
        <v>
2162</v>
      </c>
      <c r="C22" s="3547" t="s">
        <v>
6096</v>
      </c>
      <c r="D22" s="3568" t="s">
        <v>
6334</v>
      </c>
      <c r="E22" s="3575" t="s">
        <v>
6098</v>
      </c>
      <c r="F22" s="3546">
        <v>
359.8</v>
      </c>
      <c r="G22" s="2715" t="s">
        <v>
3199</v>
      </c>
    </row>
    <row r="23" spans="1:7" s="85" customFormat="1" ht="18" customHeight="1">
      <c r="A23" s="3601">
        <v>
17</v>
      </c>
      <c r="B23" s="2644" t="s">
        <v>
830</v>
      </c>
      <c r="C23" s="3547" t="s">
        <v>
6099</v>
      </c>
      <c r="D23" s="3568" t="s">
        <v>
7758</v>
      </c>
      <c r="E23" s="3575" t="s">
        <v>
6101</v>
      </c>
      <c r="F23" s="3546">
        <v>
671.5</v>
      </c>
      <c r="G23" s="2715" t="s">
        <v>
3199</v>
      </c>
    </row>
    <row r="24" spans="1:7" s="85" customFormat="1" ht="18" customHeight="1">
      <c r="A24" s="3601">
        <v>
18</v>
      </c>
      <c r="B24" s="2644" t="s">
        <v>
2163</v>
      </c>
      <c r="C24" s="3547" t="s">
        <v>
6069</v>
      </c>
      <c r="D24" s="3568" t="s">
        <v>
7759</v>
      </c>
      <c r="E24" s="3575" t="s">
        <v>
6071</v>
      </c>
      <c r="F24" s="3546">
        <v>
338.1</v>
      </c>
      <c r="G24" s="2715" t="s">
        <v>
3199</v>
      </c>
    </row>
    <row r="25" spans="1:7" s="85" customFormat="1" ht="18" customHeight="1">
      <c r="A25" s="3601">
        <v>
19</v>
      </c>
      <c r="B25" s="2644" t="s">
        <v>
2544</v>
      </c>
      <c r="C25" s="3547" t="s">
        <v>
6102</v>
      </c>
      <c r="D25" s="3568" t="s">
        <v>
7760</v>
      </c>
      <c r="E25" s="3575" t="s">
        <v>
6104</v>
      </c>
      <c r="F25" s="3546">
        <v>
365.8</v>
      </c>
      <c r="G25" s="2715" t="s">
        <v>
3199</v>
      </c>
    </row>
    <row r="26" spans="1:7" s="85" customFormat="1" ht="18" customHeight="1">
      <c r="A26" s="3601">
        <v>
20</v>
      </c>
      <c r="B26" s="2644" t="s">
        <v>
789</v>
      </c>
      <c r="C26" s="3547" t="s">
        <v>
6105</v>
      </c>
      <c r="D26" s="3568" t="s">
        <v>
6342</v>
      </c>
      <c r="E26" s="3575" t="s">
        <v>
735</v>
      </c>
      <c r="F26" s="3546">
        <v>
374.9</v>
      </c>
      <c r="G26" s="2715" t="s">
        <v>
3199</v>
      </c>
    </row>
    <row r="27" spans="1:7" s="85" customFormat="1" ht="18" customHeight="1">
      <c r="A27" s="3601">
        <v>
21</v>
      </c>
      <c r="B27" s="2644" t="s">
        <v>
796</v>
      </c>
      <c r="C27" s="3547" t="s">
        <v>
6107</v>
      </c>
      <c r="D27" s="3568" t="s">
        <v>
6108</v>
      </c>
      <c r="E27" s="3575" t="s">
        <v>
735</v>
      </c>
      <c r="F27" s="3546">
        <v>
408.6</v>
      </c>
      <c r="G27" s="2715" t="s">
        <v>
3199</v>
      </c>
    </row>
    <row r="28" spans="1:7" s="85" customFormat="1" ht="18" customHeight="1">
      <c r="A28" s="3601">
        <v>
22</v>
      </c>
      <c r="B28" s="2644" t="s">
        <v>
2543</v>
      </c>
      <c r="C28" s="3547" t="s">
        <v>
6109</v>
      </c>
      <c r="D28" s="3568" t="s">
        <v>
6110</v>
      </c>
      <c r="E28" s="3575" t="s">
        <v>
735</v>
      </c>
      <c r="F28" s="3546">
        <v>
367.7</v>
      </c>
      <c r="G28" s="2715" t="s">
        <v>
3199</v>
      </c>
    </row>
    <row r="29" spans="1:7" s="85" customFormat="1" ht="18" customHeight="1">
      <c r="A29" s="3601">
        <v>
23</v>
      </c>
      <c r="B29" s="2644" t="s">
        <v>
2524</v>
      </c>
      <c r="C29" s="3547" t="s">
        <v>
6111</v>
      </c>
      <c r="D29" s="3568" t="s">
        <v>
6112</v>
      </c>
      <c r="E29" s="3575" t="s">
        <v>
7761</v>
      </c>
      <c r="F29" s="3546">
        <v>
375.6</v>
      </c>
      <c r="G29" s="2715" t="s">
        <v>
3199</v>
      </c>
    </row>
    <row r="30" spans="1:7" s="85" customFormat="1" ht="18" customHeight="1">
      <c r="A30" s="3601">
        <v>
24</v>
      </c>
      <c r="B30" s="2644" t="s">
        <v>
2560</v>
      </c>
      <c r="C30" s="3547" t="s">
        <v>
6114</v>
      </c>
      <c r="D30" s="3568" t="s">
        <v>
7722</v>
      </c>
      <c r="E30" s="3575" t="s">
        <v>
7762</v>
      </c>
      <c r="F30" s="3546">
        <v>
484.7</v>
      </c>
      <c r="G30" s="2715" t="s">
        <v>
3199</v>
      </c>
    </row>
    <row r="31" spans="1:7" s="85" customFormat="1" ht="18" customHeight="1">
      <c r="A31" s="3601">
        <v>
25</v>
      </c>
      <c r="B31" s="2644" t="s">
        <v>
825</v>
      </c>
      <c r="C31" s="3547" t="s">
        <v>
6117</v>
      </c>
      <c r="D31" s="3568" t="s">
        <v>
7763</v>
      </c>
      <c r="E31" s="3575" t="s">
        <v>
7764</v>
      </c>
      <c r="F31" s="3546">
        <v>
420.9</v>
      </c>
      <c r="G31" s="2715" t="s">
        <v>
3199</v>
      </c>
    </row>
    <row r="32" spans="1:7" s="85" customFormat="1" ht="18" customHeight="1">
      <c r="A32" s="3601">
        <v>
26</v>
      </c>
      <c r="B32" s="2648" t="s">
        <v>
831</v>
      </c>
      <c r="C32" s="3548" t="s">
        <v>
6120</v>
      </c>
      <c r="D32" s="3569" t="s">
        <v>
6121</v>
      </c>
      <c r="E32" s="3576" t="s">
        <v>
7765</v>
      </c>
      <c r="F32" s="3549">
        <v>
280.2</v>
      </c>
      <c r="G32" s="2719" t="s">
        <v>
3199</v>
      </c>
    </row>
    <row r="33" spans="1:7" s="105" customFormat="1" ht="15" customHeight="1">
      <c r="A33" s="4085" t="s">
        <v>
9527</v>
      </c>
      <c r="C33" s="106"/>
      <c r="D33" s="3570"/>
      <c r="E33" s="3570"/>
      <c r="F33" s="106"/>
      <c r="G33" s="106"/>
    </row>
    <row r="34" spans="1:7" s="105" customFormat="1" ht="15" customHeight="1">
      <c r="A34" s="4085" t="s">
        <v>
9528</v>
      </c>
      <c r="C34" s="106"/>
      <c r="D34" s="3570"/>
      <c r="E34" s="3570"/>
      <c r="F34" s="106"/>
      <c r="G34" s="106"/>
    </row>
    <row r="35" spans="1:7" s="105" customFormat="1" ht="15" customHeight="1">
      <c r="A35" s="4361" t="s">
        <v>
10142</v>
      </c>
      <c r="C35" s="106"/>
      <c r="D35" s="3570"/>
      <c r="E35" s="3570"/>
      <c r="F35" s="106"/>
      <c r="G35" s="106"/>
    </row>
    <row r="36" spans="1:7" s="105" customFormat="1" ht="15" customHeight="1">
      <c r="A36" s="3467" t="s">
        <v>
2540</v>
      </c>
      <c r="C36" s="106"/>
      <c r="D36" s="3570"/>
      <c r="E36" s="3570"/>
      <c r="F36" s="106"/>
      <c r="G36" s="106"/>
    </row>
    <row r="37" spans="1:7" s="82" customFormat="1" ht="15" customHeight="1">
      <c r="A37" s="3599"/>
      <c r="B37" s="104"/>
      <c r="C37" s="104"/>
      <c r="D37" s="3565"/>
      <c r="E37" s="3565"/>
      <c r="F37" s="104"/>
      <c r="G37" s="104"/>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pageSetUpPr fitToPage="1"/>
  </sheetPr>
  <dimension ref="A1:G13"/>
  <sheetViews>
    <sheetView zoomScaleNormal="100" zoomScaleSheetLayoutView="100" workbookViewId="0">
      <selection activeCell="B23" sqref="B23"/>
    </sheetView>
  </sheetViews>
  <sheetFormatPr defaultColWidth="9" defaultRowHeight="13.5"/>
  <cols>
    <col min="1" max="1" width="3.625" style="3599" customWidth="1"/>
    <col min="2" max="2" width="25.625" style="79" customWidth="1"/>
    <col min="3" max="3" width="30.625" style="78" customWidth="1"/>
    <col min="4" max="4" width="10.625" style="79" customWidth="1"/>
    <col min="5" max="5" width="8.625" style="79" customWidth="1"/>
    <col min="6" max="6" width="10.625" style="78" customWidth="1"/>
    <col min="7" max="7" width="37.625" style="78" customWidth="1"/>
    <col min="8" max="16384" width="9" style="78"/>
  </cols>
  <sheetData>
    <row r="1" spans="1:7" s="1482" customFormat="1" ht="20.100000000000001" customHeight="1">
      <c r="A1" s="4569" t="str">
        <f>
HYPERLINK("#目次!A1","【目次に戻る】")</f>
        <v>
【目次に戻る】</v>
      </c>
      <c r="B1" s="4569"/>
      <c r="C1" s="4569"/>
      <c r="D1" s="4569"/>
      <c r="E1" s="4569"/>
      <c r="F1" s="3461"/>
      <c r="G1" s="3461"/>
    </row>
    <row r="2" spans="1:7" s="1482" customFormat="1" ht="20.100000000000001" customHeight="1">
      <c r="A2" s="4569" t="str">
        <f>
HYPERLINK("#業務所管課別目次!A1","【業務所管課別目次に戻る】")</f>
        <v>
【業務所管課別目次に戻る】</v>
      </c>
      <c r="B2" s="4569"/>
      <c r="C2" s="4569"/>
      <c r="D2" s="4569"/>
      <c r="E2" s="4569"/>
      <c r="F2" s="3461"/>
      <c r="G2" s="3461"/>
    </row>
    <row r="3" spans="1:7" ht="26.1" customHeight="1">
      <c r="A3" s="4574" t="s">
        <v>
9557</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3467" t="s">
        <v>
4606</v>
      </c>
      <c r="C5" s="49"/>
      <c r="D5" s="3566"/>
      <c r="E5" s="3573"/>
      <c r="F5" s="49"/>
      <c r="G5" s="42" t="s">
        <v>
7679</v>
      </c>
    </row>
    <row r="6" spans="1:7" s="85" customFormat="1" ht="18" customHeight="1" thickTop="1">
      <c r="A6" s="3598" t="s">
        <v>
8638</v>
      </c>
      <c r="B6" s="2706" t="s">
        <v>
4515</v>
      </c>
      <c r="C6" s="3464" t="s">
        <v>
5313</v>
      </c>
      <c r="D6" s="3567" t="s">
        <v>
7678</v>
      </c>
      <c r="E6" s="3574" t="s">
        <v>
6123</v>
      </c>
      <c r="F6" s="3464" t="s">
        <v>
7731</v>
      </c>
      <c r="G6" s="3470" t="s">
        <v>
5999</v>
      </c>
    </row>
    <row r="7" spans="1:7" s="85" customFormat="1" ht="18" customHeight="1">
      <c r="A7" s="3600">
        <v>
1</v>
      </c>
      <c r="B7" s="2639" t="s">
        <v>
7946</v>
      </c>
      <c r="C7" s="3545" t="s">
        <v>
7947</v>
      </c>
      <c r="D7" s="3572" t="s">
        <v>
7976</v>
      </c>
      <c r="E7" s="3578" t="s">
        <v>
13</v>
      </c>
      <c r="F7" s="3580">
        <v>
252.72</v>
      </c>
      <c r="G7" s="2711" t="s">
        <v>
7948</v>
      </c>
    </row>
    <row r="8" spans="1:7" s="85" customFormat="1" ht="18" customHeight="1">
      <c r="A8" s="3602">
        <v>
2</v>
      </c>
      <c r="B8" s="2648" t="s">
        <v>
7988</v>
      </c>
      <c r="C8" s="3548" t="s">
        <v>
7977</v>
      </c>
      <c r="D8" s="3569" t="s">
        <v>
7978</v>
      </c>
      <c r="E8" s="3576" t="s">
        <v>
13</v>
      </c>
      <c r="F8" s="3549">
        <v>
1052</v>
      </c>
      <c r="G8" s="2719" t="s">
        <v>
7981</v>
      </c>
    </row>
    <row r="9" spans="1:7" s="105" customFormat="1" ht="15" customHeight="1">
      <c r="A9" s="3467" t="s">
        <v>
5899</v>
      </c>
      <c r="C9" s="106"/>
      <c r="D9" s="3570"/>
      <c r="E9" s="3570"/>
      <c r="F9" s="106"/>
      <c r="G9" s="106"/>
    </row>
    <row r="13" spans="1:7">
      <c r="B13" s="81"/>
      <c r="C13" s="80"/>
      <c r="D13" s="81"/>
      <c r="E13" s="81"/>
      <c r="F13" s="80"/>
      <c r="G13" s="80"/>
    </row>
  </sheetData>
  <mergeCells count="3">
    <mergeCell ref="A3:G3"/>
    <mergeCell ref="A1:E1"/>
    <mergeCell ref="A2:E2"/>
  </mergeCells>
  <phoneticPr fontId="25"/>
  <pageMargins left="0.70866141732283472" right="0.70866141732283472" top="0.74803149606299213" bottom="0.74803149606299213" header="0.31496062992125984" footer="0.31496062992125984"/>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pageSetUpPr fitToPage="1"/>
  </sheetPr>
  <dimension ref="A1:G8"/>
  <sheetViews>
    <sheetView zoomScaleNormal="100" zoomScaleSheetLayoutView="100" workbookViewId="0">
      <selection activeCell="B23" sqref="B23"/>
    </sheetView>
  </sheetViews>
  <sheetFormatPr defaultColWidth="9" defaultRowHeight="13.5"/>
  <cols>
    <col min="1" max="1" width="3.625" style="3599" customWidth="1"/>
    <col min="2" max="2" width="35.625" style="79" customWidth="1"/>
    <col min="3" max="3" width="25.625" style="78" customWidth="1"/>
    <col min="4" max="4" width="10.625" style="79" customWidth="1"/>
    <col min="5" max="5" width="8.625" style="79" customWidth="1"/>
    <col min="6" max="6" width="10.625" style="78" customWidth="1"/>
    <col min="7" max="7" width="30.625" style="78" customWidth="1"/>
    <col min="8" max="16384" width="9" style="78"/>
  </cols>
  <sheetData>
    <row r="1" spans="1:7" s="1482" customFormat="1" ht="20.100000000000001" customHeight="1">
      <c r="A1" s="4569" t="str">
        <f>
HYPERLINK("#目次!A1","【目次に戻る】")</f>
        <v>
【目次に戻る】</v>
      </c>
      <c r="B1" s="4569"/>
      <c r="C1" s="4569"/>
      <c r="D1" s="4569"/>
      <c r="E1" s="4569"/>
      <c r="F1" s="4529"/>
      <c r="G1" s="4529"/>
    </row>
    <row r="2" spans="1:7" s="1482" customFormat="1" ht="20.100000000000001" customHeight="1">
      <c r="A2" s="4569" t="str">
        <f>
HYPERLINK("#業務所管課別目次!A1","【業務所管課別目次に戻る】")</f>
        <v>
【業務所管課別目次に戻る】</v>
      </c>
      <c r="B2" s="4569"/>
      <c r="C2" s="4569"/>
      <c r="D2" s="4569"/>
      <c r="E2" s="4569"/>
      <c r="F2" s="4529"/>
      <c r="G2" s="4529"/>
    </row>
    <row r="3" spans="1:7" ht="26.1" customHeight="1">
      <c r="A3" s="4574" t="s">
        <v>
10399</v>
      </c>
      <c r="B3" s="4574"/>
      <c r="C3" s="4574"/>
      <c r="D3" s="4574"/>
      <c r="E3" s="4574"/>
      <c r="F3" s="4574"/>
      <c r="G3" s="4574"/>
    </row>
    <row r="4" spans="1:7" s="82" customFormat="1" ht="15" customHeight="1">
      <c r="A4" s="3599"/>
      <c r="B4" s="104"/>
      <c r="C4" s="104"/>
      <c r="D4" s="3565"/>
      <c r="E4" s="3565"/>
      <c r="F4" s="104"/>
      <c r="G4" s="104"/>
    </row>
    <row r="5" spans="1:7" s="82" customFormat="1" ht="15" customHeight="1" thickBot="1">
      <c r="A5" s="4531" t="s">
        <v>
4606</v>
      </c>
      <c r="C5" s="49"/>
      <c r="D5" s="3566"/>
      <c r="E5" s="3573"/>
      <c r="F5" s="49"/>
      <c r="G5" s="42" t="s">
        <v>
7679</v>
      </c>
    </row>
    <row r="6" spans="1:7" s="85" customFormat="1" ht="18" customHeight="1" thickTop="1">
      <c r="A6" s="3598" t="s">
        <v>
8638</v>
      </c>
      <c r="B6" s="2706" t="s">
        <v>
4515</v>
      </c>
      <c r="C6" s="4530" t="s">
        <v>
5313</v>
      </c>
      <c r="D6" s="3567" t="s">
        <v>
7678</v>
      </c>
      <c r="E6" s="3574" t="s">
        <v>
6123</v>
      </c>
      <c r="F6" s="4530" t="s">
        <v>
7731</v>
      </c>
      <c r="G6" s="4532" t="s">
        <v>
5999</v>
      </c>
    </row>
    <row r="7" spans="1:7" s="85" customFormat="1" ht="18" customHeight="1">
      <c r="A7" s="4115">
        <v>
1</v>
      </c>
      <c r="B7" s="4538" t="s">
        <v>
10452</v>
      </c>
      <c r="C7" s="3551" t="s">
        <v>
10398</v>
      </c>
      <c r="D7" s="4117" t="s">
        <v>
10397</v>
      </c>
      <c r="E7" s="3577" t="s">
        <v>
10396</v>
      </c>
      <c r="F7" s="3552">
        <v>
1218.46</v>
      </c>
      <c r="G7" s="2724"/>
    </row>
    <row r="8" spans="1:7" s="105" customFormat="1" ht="15" customHeight="1">
      <c r="A8" s="4531" t="s">
        <v>
4236</v>
      </c>
      <c r="C8" s="106"/>
      <c r="D8" s="3570"/>
      <c r="E8" s="3570"/>
      <c r="F8" s="106"/>
      <c r="G8" s="106"/>
    </row>
  </sheetData>
  <mergeCells count="3">
    <mergeCell ref="A1:E1"/>
    <mergeCell ref="A2:E2"/>
    <mergeCell ref="A3:G3"/>
  </mergeCells>
  <phoneticPr fontId="25"/>
  <pageMargins left="0.70866141732283472" right="0.70866141732283472" top="0.74803149606299213" bottom="0.74803149606299213" header="0.31496062992125984" footer="0.3149606299212598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F48"/>
  <sheetViews>
    <sheetView zoomScaleNormal="100" zoomScaleSheetLayoutView="100" workbookViewId="0">
      <selection activeCell="B23" sqref="B23"/>
    </sheetView>
  </sheetViews>
  <sheetFormatPr defaultColWidth="9" defaultRowHeight="13.5"/>
  <cols>
    <col min="1" max="1" width="29.5" style="1" customWidth="1"/>
    <col min="2" max="6" width="19.125" style="1" customWidth="1"/>
    <col min="7" max="16384" width="9" style="1"/>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365" customFormat="1" ht="26.1" customHeight="1">
      <c r="A3" s="4574" t="s">
        <v>
6585</v>
      </c>
      <c r="B3" s="4574"/>
      <c r="C3" s="4574"/>
      <c r="D3" s="4574"/>
      <c r="E3" s="4574"/>
      <c r="F3" s="4574"/>
    </row>
    <row r="4" spans="1:6" s="83" customFormat="1" ht="15" customHeight="1">
      <c r="A4" s="33"/>
      <c r="B4" s="33"/>
      <c r="C4" s="33"/>
      <c r="D4" s="33"/>
      <c r="E4" s="33"/>
    </row>
    <row r="5" spans="1:6" s="127" customFormat="1" ht="20.100000000000001" customHeight="1">
      <c r="A5" s="4651" t="s">
        <v>
598</v>
      </c>
      <c r="B5" s="4651"/>
      <c r="C5" s="4651"/>
      <c r="D5" s="4651"/>
      <c r="E5" s="4651"/>
      <c r="F5" s="4651"/>
    </row>
    <row r="6" spans="1:6" s="83" customFormat="1" ht="15" customHeight="1" thickBot="1">
      <c r="A6" s="35" t="s">
        <v>
9288</v>
      </c>
    </row>
    <row r="7" spans="1:6" s="24" customFormat="1" ht="18" customHeight="1" thickTop="1">
      <c r="A7" s="503" t="s">
        <v>
575</v>
      </c>
      <c r="B7" s="316" t="s">
        <v>
635</v>
      </c>
      <c r="C7" s="316" t="s">
        <v>
634</v>
      </c>
      <c r="D7" s="316" t="s">
        <v>
465</v>
      </c>
      <c r="E7" s="316" t="s">
        <v>
633</v>
      </c>
      <c r="F7" s="316" t="s">
        <v>
4112</v>
      </c>
    </row>
    <row r="8" spans="1:6" s="277" customFormat="1" ht="18" customHeight="1">
      <c r="A8" s="502" t="s">
        <v>
569</v>
      </c>
      <c r="B8" s="501">
        <v>
208147683724</v>
      </c>
      <c r="C8" s="501">
        <v>
204869074794</v>
      </c>
      <c r="D8" s="501">
        <v>
210710266692</v>
      </c>
      <c r="E8" s="501">
        <v>
274291723177</v>
      </c>
      <c r="F8" s="501">
        <f>
SUM(F9:F29)</f>
        <v>
238699183702</v>
      </c>
    </row>
    <row r="9" spans="1:6" s="24" customFormat="1" ht="18" customHeight="1">
      <c r="A9" s="320" t="s">
        <v>
596</v>
      </c>
      <c r="B9" s="495">
        <v>
33297490015</v>
      </c>
      <c r="C9" s="495">
        <v>
34143571063</v>
      </c>
      <c r="D9" s="495">
        <v>
35117606869</v>
      </c>
      <c r="E9" s="495">
        <v>
35416189333</v>
      </c>
      <c r="F9" s="500">
        <v>
35201116637</v>
      </c>
    </row>
    <row r="10" spans="1:6" s="24" customFormat="1" ht="18" customHeight="1">
      <c r="A10" s="320" t="s">
        <v>
595</v>
      </c>
      <c r="B10" s="495">
        <v>
637641000</v>
      </c>
      <c r="C10" s="495">
        <v>
661223000</v>
      </c>
      <c r="D10" s="495">
        <v>
687380069</v>
      </c>
      <c r="E10" s="495">
        <v>
701957001</v>
      </c>
      <c r="F10" s="500">
        <v>
715921001</v>
      </c>
    </row>
    <row r="11" spans="1:6" s="24" customFormat="1" ht="18" customHeight="1">
      <c r="A11" s="320" t="s">
        <v>
594</v>
      </c>
      <c r="B11" s="495">
        <v>
124285000</v>
      </c>
      <c r="C11" s="495">
        <v>
132214000</v>
      </c>
      <c r="D11" s="495">
        <v>
99993000</v>
      </c>
      <c r="E11" s="495">
        <v>
95763000</v>
      </c>
      <c r="F11" s="500">
        <v>
89658000</v>
      </c>
    </row>
    <row r="12" spans="1:6" s="24" customFormat="1" ht="18" customHeight="1">
      <c r="A12" s="320" t="s">
        <v>
640</v>
      </c>
      <c r="B12" s="495">
        <v>
511922000</v>
      </c>
      <c r="C12" s="495">
        <v>
440649000</v>
      </c>
      <c r="D12" s="495">
        <v>
497561000</v>
      </c>
      <c r="E12" s="495">
        <v>
463752000</v>
      </c>
      <c r="F12" s="500">
        <v>
644480000</v>
      </c>
    </row>
    <row r="13" spans="1:6" s="24" customFormat="1" ht="18" customHeight="1">
      <c r="A13" s="320" t="s">
        <v>
639</v>
      </c>
      <c r="B13" s="495">
        <v>
513117000</v>
      </c>
      <c r="C13" s="495">
        <v>
359859000</v>
      </c>
      <c r="D13" s="495">
        <v>
307343000</v>
      </c>
      <c r="E13" s="495">
        <v>
541360000</v>
      </c>
      <c r="F13" s="500">
        <v>
788366000</v>
      </c>
    </row>
    <row r="14" spans="1:6" s="24" customFormat="1" ht="18" customHeight="1">
      <c r="A14" s="320" t="s">
        <v>
591</v>
      </c>
      <c r="B14" s="495">
        <v>
8900348000</v>
      </c>
      <c r="C14" s="495">
        <v>
7593124000</v>
      </c>
      <c r="D14" s="495">
        <v>
7267525000</v>
      </c>
      <c r="E14" s="495">
        <v>
9185647000</v>
      </c>
      <c r="F14" s="500">
        <v>
10092152000</v>
      </c>
    </row>
    <row r="15" spans="1:6" s="24" customFormat="1" ht="18" customHeight="1">
      <c r="A15" s="320" t="s">
        <v>
638</v>
      </c>
      <c r="B15" s="495">
        <v>
365786000</v>
      </c>
      <c r="C15" s="495">
        <v>
394178000</v>
      </c>
      <c r="D15" s="495">
        <v>
202384000</v>
      </c>
      <c r="E15" s="495">
        <v>
59399</v>
      </c>
      <c r="F15" s="500">
        <v>
1692</v>
      </c>
    </row>
    <row r="16" spans="1:6" s="24" customFormat="1" ht="18" customHeight="1">
      <c r="A16" s="320" t="s">
        <v>
590</v>
      </c>
      <c r="B16" s="500" t="s">
        <v>
10149</v>
      </c>
      <c r="C16" s="500" t="s">
        <v>
10149</v>
      </c>
      <c r="D16" s="500">
        <v>
71514135</v>
      </c>
      <c r="E16" s="495">
        <v>
123380303</v>
      </c>
      <c r="F16" s="500">
        <v>
159028420</v>
      </c>
    </row>
    <row r="17" spans="1:6" s="24" customFormat="1" ht="18" customHeight="1">
      <c r="A17" s="320" t="s">
        <v>
589</v>
      </c>
      <c r="B17" s="495">
        <v>
391694000</v>
      </c>
      <c r="C17" s="495">
        <v>
439850000</v>
      </c>
      <c r="D17" s="495">
        <v>
1365627000</v>
      </c>
      <c r="E17" s="495">
        <v>
509791000</v>
      </c>
      <c r="F17" s="500">
        <v>
457466000</v>
      </c>
    </row>
    <row r="18" spans="1:6" s="24" customFormat="1" ht="18" customHeight="1">
      <c r="A18" s="320" t="s">
        <v>
588</v>
      </c>
      <c r="B18" s="495">
        <v>
74919135000</v>
      </c>
      <c r="C18" s="495">
        <v>
77554205000</v>
      </c>
      <c r="D18" s="495">
        <v>
80056620000</v>
      </c>
      <c r="E18" s="495">
        <v>
73965048000</v>
      </c>
      <c r="F18" s="500">
        <v>
77952077000</v>
      </c>
    </row>
    <row r="19" spans="1:6" s="24" customFormat="1" ht="18" customHeight="1">
      <c r="A19" s="320" t="s">
        <v>
587</v>
      </c>
      <c r="B19" s="495">
        <v>
44790000</v>
      </c>
      <c r="C19" s="495">
        <v>
41816000</v>
      </c>
      <c r="D19" s="495">
        <v>
41467000</v>
      </c>
      <c r="E19" s="495">
        <v>
46059000</v>
      </c>
      <c r="F19" s="500">
        <v>
42055000</v>
      </c>
    </row>
    <row r="20" spans="1:6" s="24" customFormat="1" ht="18" customHeight="1">
      <c r="A20" s="320" t="s">
        <v>
586</v>
      </c>
      <c r="B20" s="495">
        <v>
1685742263</v>
      </c>
      <c r="C20" s="495">
        <v>
1783423265</v>
      </c>
      <c r="D20" s="495">
        <v>
1617685531</v>
      </c>
      <c r="E20" s="495">
        <v>
1326576121</v>
      </c>
      <c r="F20" s="500">
        <v>
1403268794</v>
      </c>
    </row>
    <row r="21" spans="1:6" s="24" customFormat="1" ht="18" customHeight="1">
      <c r="A21" s="320" t="s">
        <v>
585</v>
      </c>
      <c r="B21" s="495">
        <v>
3036155159</v>
      </c>
      <c r="C21" s="495">
        <v>
3018725924</v>
      </c>
      <c r="D21" s="495">
        <v>
3007016596</v>
      </c>
      <c r="E21" s="495">
        <v>
2691923305</v>
      </c>
      <c r="F21" s="500">
        <v>
2736563434</v>
      </c>
    </row>
    <row r="22" spans="1:6" s="24" customFormat="1" ht="18" customHeight="1">
      <c r="A22" s="320" t="s">
        <v>
584</v>
      </c>
      <c r="B22" s="495">
        <v>
37966432479</v>
      </c>
      <c r="C22" s="495">
        <v>
37314715530</v>
      </c>
      <c r="D22" s="495">
        <v>
40758628559</v>
      </c>
      <c r="E22" s="495">
        <v>
89928032197</v>
      </c>
      <c r="F22" s="500">
        <v>
59475364529</v>
      </c>
    </row>
    <row r="23" spans="1:6" s="24" customFormat="1" ht="18" customHeight="1">
      <c r="A23" s="320" t="s">
        <v>
583</v>
      </c>
      <c r="B23" s="495">
        <v>
14481639192</v>
      </c>
      <c r="C23" s="495">
        <v>
14566567370</v>
      </c>
      <c r="D23" s="495">
        <v>
15935606144</v>
      </c>
      <c r="E23" s="495">
        <v>
20212542572</v>
      </c>
      <c r="F23" s="500">
        <v>
17607008603</v>
      </c>
    </row>
    <row r="24" spans="1:6" s="24" customFormat="1" ht="18" customHeight="1">
      <c r="A24" s="320" t="s">
        <v>
582</v>
      </c>
      <c r="B24" s="495">
        <v>
3074429410</v>
      </c>
      <c r="C24" s="495">
        <v>
339381249</v>
      </c>
      <c r="D24" s="495">
        <v>
409690993</v>
      </c>
      <c r="E24" s="495">
        <v>
223169672</v>
      </c>
      <c r="F24" s="500">
        <v>
261368729</v>
      </c>
    </row>
    <row r="25" spans="1:6" s="24" customFormat="1" ht="18" customHeight="1">
      <c r="A25" s="320" t="s">
        <v>
581</v>
      </c>
      <c r="B25" s="495">
        <v>
53488793</v>
      </c>
      <c r="C25" s="495">
        <v>
87466760</v>
      </c>
      <c r="D25" s="495">
        <v>
42462232</v>
      </c>
      <c r="E25" s="495">
        <v>
35321994</v>
      </c>
      <c r="F25" s="500">
        <v>
292569233</v>
      </c>
    </row>
    <row r="26" spans="1:6" s="24" customFormat="1" ht="18" customHeight="1">
      <c r="A26" s="320" t="s">
        <v>
580</v>
      </c>
      <c r="B26" s="495">
        <v>
9348462262</v>
      </c>
      <c r="C26" s="495">
        <v>
7417334020</v>
      </c>
      <c r="D26" s="495">
        <v>
6589637497</v>
      </c>
      <c r="E26" s="495">
        <v>
15547450320</v>
      </c>
      <c r="F26" s="500">
        <v>
10516023546</v>
      </c>
    </row>
    <row r="27" spans="1:6" s="24" customFormat="1" ht="18" customHeight="1">
      <c r="A27" s="320" t="s">
        <v>
579</v>
      </c>
      <c r="B27" s="495">
        <v>
8705242634</v>
      </c>
      <c r="C27" s="495">
        <v>
11906835976</v>
      </c>
      <c r="D27" s="495">
        <v>
10146868028</v>
      </c>
      <c r="E27" s="495">
        <v>
12844333091</v>
      </c>
      <c r="F27" s="500">
        <v>
14912506427</v>
      </c>
    </row>
    <row r="28" spans="1:6" s="24" customFormat="1" ht="18" customHeight="1">
      <c r="A28" s="320" t="s">
        <v>
578</v>
      </c>
      <c r="B28" s="495">
        <v>
8849883517</v>
      </c>
      <c r="C28" s="495">
        <v>
5391935637</v>
      </c>
      <c r="D28" s="495">
        <v>
4705650039</v>
      </c>
      <c r="E28" s="495">
        <v>
8678267869</v>
      </c>
      <c r="F28" s="500">
        <v>
5352188657</v>
      </c>
    </row>
    <row r="29" spans="1:6" s="24" customFormat="1" ht="18" customHeight="1">
      <c r="A29" s="481" t="s">
        <v>
637</v>
      </c>
      <c r="B29" s="499">
        <v>
1240000000</v>
      </c>
      <c r="C29" s="499">
        <v>
1282000000</v>
      </c>
      <c r="D29" s="499">
        <v>
1782000000</v>
      </c>
      <c r="E29" s="499">
        <v>
1755100000</v>
      </c>
      <c r="F29" s="3153" t="s">
        <v>
10051</v>
      </c>
    </row>
    <row r="30" spans="1:6" s="83" customFormat="1" ht="15" customHeight="1">
      <c r="E30" s="498"/>
    </row>
    <row r="31" spans="1:6" s="83" customFormat="1" ht="15" customHeight="1"/>
    <row r="32" spans="1:6" s="127" customFormat="1" ht="20.100000000000001" customHeight="1">
      <c r="A32" s="4651" t="s">
        <v>
576</v>
      </c>
      <c r="B32" s="4651"/>
      <c r="C32" s="4651"/>
      <c r="D32" s="4651"/>
      <c r="E32" s="4651"/>
      <c r="F32" s="4651"/>
    </row>
    <row r="33" spans="1:6" s="83" customFormat="1" ht="15" customHeight="1" thickBot="1">
      <c r="A33" s="35" t="s">
        <v>
9288</v>
      </c>
    </row>
    <row r="34" spans="1:6" s="24" customFormat="1" ht="18" customHeight="1" thickTop="1">
      <c r="A34" s="497" t="s">
        <v>
575</v>
      </c>
      <c r="B34" s="316" t="s">
        <v>
635</v>
      </c>
      <c r="C34" s="316" t="s">
        <v>
634</v>
      </c>
      <c r="D34" s="316" t="s">
        <v>
465</v>
      </c>
      <c r="E34" s="316" t="s">
        <v>
633</v>
      </c>
      <c r="F34" s="316" t="s">
        <v>
4112</v>
      </c>
    </row>
    <row r="35" spans="1:6" s="277" customFormat="1" ht="18" customHeight="1">
      <c r="A35" s="289" t="s">
        <v>
569</v>
      </c>
      <c r="B35" s="496">
        <v>
196240847748</v>
      </c>
      <c r="C35" s="496">
        <v>
194722206766</v>
      </c>
      <c r="D35" s="496">
        <v>
197865933601</v>
      </c>
      <c r="E35" s="496">
        <v>
259379216750</v>
      </c>
      <c r="F35" s="496">
        <f>
SUM(F36:F47)</f>
        <v>
222016618808</v>
      </c>
    </row>
    <row r="36" spans="1:6" s="24" customFormat="1" ht="18" customHeight="1">
      <c r="A36" s="320" t="s">
        <v>
568</v>
      </c>
      <c r="B36" s="495">
        <v>
578672533</v>
      </c>
      <c r="C36" s="495">
        <v>
597036381</v>
      </c>
      <c r="D36" s="495">
        <v>
583739182</v>
      </c>
      <c r="E36" s="495">
        <v>
564157921</v>
      </c>
      <c r="F36" s="495">
        <v>
555607487</v>
      </c>
    </row>
    <row r="37" spans="1:6" s="24" customFormat="1" ht="18" customHeight="1">
      <c r="A37" s="320" t="s">
        <v>
567</v>
      </c>
      <c r="B37" s="495">
        <v>
23331123675</v>
      </c>
      <c r="C37" s="495">
        <v>
23517082533</v>
      </c>
      <c r="D37" s="495">
        <v>
20434072121</v>
      </c>
      <c r="E37" s="495">
        <v>
26344677192</v>
      </c>
      <c r="F37" s="495">
        <v>
24922150535</v>
      </c>
    </row>
    <row r="38" spans="1:6" s="24" customFormat="1" ht="18" customHeight="1">
      <c r="A38" s="320" t="s">
        <v>
566</v>
      </c>
      <c r="B38" s="495">
        <v>
4712401977</v>
      </c>
      <c r="C38" s="495">
        <v>
4725132453</v>
      </c>
      <c r="D38" s="495">
        <v>
4915018300</v>
      </c>
      <c r="E38" s="495">
        <v>
5471113120</v>
      </c>
      <c r="F38" s="495">
        <v>
5726424405</v>
      </c>
    </row>
    <row r="39" spans="1:6" s="24" customFormat="1" ht="18" customHeight="1">
      <c r="A39" s="320" t="s">
        <v>
565</v>
      </c>
      <c r="B39" s="495">
        <v>
73978231157</v>
      </c>
      <c r="C39" s="495">
        <v>
74195604769</v>
      </c>
      <c r="D39" s="495">
        <v>
79412263334</v>
      </c>
      <c r="E39" s="495">
        <v>
127742259779</v>
      </c>
      <c r="F39" s="495">
        <v>
92585443786</v>
      </c>
    </row>
    <row r="40" spans="1:6" s="24" customFormat="1" ht="18" customHeight="1">
      <c r="A40" s="320" t="s">
        <v>
564</v>
      </c>
      <c r="B40" s="495">
        <v>
4858459146</v>
      </c>
      <c r="C40" s="495">
        <v>
4702066642</v>
      </c>
      <c r="D40" s="495">
        <v>
5011681674</v>
      </c>
      <c r="E40" s="495">
        <v>
6405358938</v>
      </c>
      <c r="F40" s="495">
        <v>
10659583925</v>
      </c>
    </row>
    <row r="41" spans="1:6" s="24" customFormat="1" ht="18" customHeight="1">
      <c r="A41" s="320" t="s">
        <v>
563</v>
      </c>
      <c r="B41" s="495">
        <v>
3496446295</v>
      </c>
      <c r="C41" s="495">
        <v>
3745299851</v>
      </c>
      <c r="D41" s="495">
        <v>
3332112239</v>
      </c>
      <c r="E41" s="495">
        <v>
4390753632</v>
      </c>
      <c r="F41" s="495">
        <v>
4713161177</v>
      </c>
    </row>
    <row r="42" spans="1:6" s="24" customFormat="1" ht="18" customHeight="1">
      <c r="A42" s="320" t="s">
        <v>
562</v>
      </c>
      <c r="B42" s="495">
        <v>
17303600096</v>
      </c>
      <c r="C42" s="495">
        <v>
16034750588</v>
      </c>
      <c r="D42" s="495">
        <v>
16764885865</v>
      </c>
      <c r="E42" s="495">
        <v>
23053908157</v>
      </c>
      <c r="F42" s="495">
        <v>
16542693033</v>
      </c>
    </row>
    <row r="43" spans="1:6" s="24" customFormat="1" ht="18" customHeight="1">
      <c r="A43" s="320" t="s">
        <v>
561</v>
      </c>
      <c r="B43" s="495">
        <v>
18928028832</v>
      </c>
      <c r="C43" s="495">
        <v>
22603648330</v>
      </c>
      <c r="D43" s="495">
        <v>
23865752394</v>
      </c>
      <c r="E43" s="495">
        <v>
22902578417</v>
      </c>
      <c r="F43" s="495">
        <v>
24486280586</v>
      </c>
    </row>
    <row r="44" spans="1:6" s="24" customFormat="1" ht="18" customHeight="1">
      <c r="A44" s="320" t="s">
        <v>
560</v>
      </c>
      <c r="B44" s="495">
        <v>
25751473485</v>
      </c>
      <c r="C44" s="495">
        <v>
25568452508</v>
      </c>
      <c r="D44" s="495">
        <v>
25287840015</v>
      </c>
      <c r="E44" s="495">
        <v>
25102430570</v>
      </c>
      <c r="F44" s="495">
        <v>
24319253666</v>
      </c>
    </row>
    <row r="45" spans="1:6" s="24" customFormat="1" ht="18" customHeight="1">
      <c r="A45" s="320" t="s">
        <v>
559</v>
      </c>
      <c r="B45" s="495">
        <v>
7259227760</v>
      </c>
      <c r="C45" s="495">
        <v>
2959724235</v>
      </c>
      <c r="D45" s="495">
        <v>
1498622952</v>
      </c>
      <c r="E45" s="495">
        <v>
1100394621</v>
      </c>
      <c r="F45" s="495">
        <v>
1140003178</v>
      </c>
    </row>
    <row r="46" spans="1:6" s="24" customFormat="1" ht="18" customHeight="1">
      <c r="A46" s="320" t="s">
        <v>
558</v>
      </c>
      <c r="B46" s="495">
        <v>
16043182792</v>
      </c>
      <c r="C46" s="495">
        <v>
16073408476</v>
      </c>
      <c r="D46" s="495">
        <v>
16759945525</v>
      </c>
      <c r="E46" s="495">
        <v>
16301584403</v>
      </c>
      <c r="F46" s="495">
        <v>
16366017030</v>
      </c>
    </row>
    <row r="47" spans="1:6" s="24" customFormat="1" ht="18" customHeight="1">
      <c r="A47" s="481" t="s">
        <v>
557</v>
      </c>
      <c r="B47" s="494" t="s">
        <v>
10149</v>
      </c>
      <c r="C47" s="494" t="s">
        <v>
10149</v>
      </c>
      <c r="D47" s="494" t="s">
        <v>
10149</v>
      </c>
      <c r="E47" s="494" t="s">
        <v>
10149</v>
      </c>
      <c r="F47" s="494" t="s">
        <v>
10149</v>
      </c>
    </row>
    <row r="48" spans="1:6" s="83" customFormat="1" ht="15" customHeight="1">
      <c r="A48" s="35" t="s">
        <v>
631</v>
      </c>
      <c r="D48" s="493"/>
    </row>
  </sheetData>
  <mergeCells count="5">
    <mergeCell ref="A3:F3"/>
    <mergeCell ref="A5:F5"/>
    <mergeCell ref="A32:F32"/>
    <mergeCell ref="A1:D1"/>
    <mergeCell ref="A2:D2"/>
  </mergeCells>
  <phoneticPr fontId="25"/>
  <pageMargins left="0.70866141732283472" right="0.70866141732283472" top="0.74803149606299213" bottom="0.74803149606299213" header="0.31496062992125984" footer="0.3149606299212598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E50"/>
  <sheetViews>
    <sheetView zoomScaleNormal="100" zoomScaleSheetLayoutView="100" workbookViewId="0">
      <selection activeCell="B23" sqref="B23"/>
    </sheetView>
  </sheetViews>
  <sheetFormatPr defaultColWidth="9" defaultRowHeight="13.5"/>
  <cols>
    <col min="1" max="1" width="33.125" style="1" customWidth="1"/>
    <col min="2" max="2" width="22.625" style="1" customWidth="1"/>
    <col min="3" max="3" width="22.625" style="504" customWidth="1"/>
    <col min="4" max="4" width="22.625" style="1" customWidth="1"/>
    <col min="5" max="5" width="22.625" style="504" customWidth="1"/>
    <col min="6" max="16384" width="9" style="1"/>
  </cols>
  <sheetData>
    <row r="1" spans="1:5" s="1482" customFormat="1" ht="20.100000000000001" customHeight="1">
      <c r="A1" s="4569" t="str">
        <f>
HYPERLINK("#目次!A1","【目次に戻る】")</f>
        <v>
【目次に戻る】</v>
      </c>
      <c r="B1" s="4569"/>
      <c r="C1" s="4569"/>
      <c r="D1" s="4569"/>
      <c r="E1" s="1481"/>
    </row>
    <row r="2" spans="1:5" s="1482" customFormat="1" ht="20.100000000000001" customHeight="1">
      <c r="A2" s="4569" t="str">
        <f>
HYPERLINK("#業務所管課別目次!A1","【業務所管課別目次に戻る】")</f>
        <v>
【業務所管課別目次に戻る】</v>
      </c>
      <c r="B2" s="4569"/>
      <c r="C2" s="4569"/>
      <c r="D2" s="4569"/>
      <c r="E2" s="1481"/>
    </row>
    <row r="3" spans="1:5" s="527" customFormat="1" ht="26.1" customHeight="1">
      <c r="A3" s="4574" t="s">
        <v>
6586</v>
      </c>
      <c r="B3" s="4574"/>
      <c r="C3" s="4574"/>
      <c r="D3" s="4574"/>
      <c r="E3" s="4574"/>
    </row>
    <row r="4" spans="1:5" s="83" customFormat="1" ht="15" customHeight="1">
      <c r="A4" s="33"/>
      <c r="B4" s="33"/>
      <c r="C4" s="33"/>
      <c r="D4" s="33"/>
      <c r="E4" s="33"/>
    </row>
    <row r="5" spans="1:5" ht="20.100000000000001" customHeight="1">
      <c r="A5" s="4651" t="s">
        <v>
598</v>
      </c>
      <c r="B5" s="4651"/>
      <c r="C5" s="4651"/>
      <c r="D5" s="4651"/>
      <c r="E5" s="4651"/>
    </row>
    <row r="6" spans="1:5" s="83" customFormat="1" ht="15" customHeight="1" thickBot="1">
      <c r="A6" s="35"/>
      <c r="C6" s="505"/>
      <c r="E6" s="505"/>
    </row>
    <row r="7" spans="1:5" s="405" customFormat="1" ht="18" customHeight="1" thickTop="1">
      <c r="A7" s="475" t="s">
        <v>
575</v>
      </c>
      <c r="B7" s="474" t="s">
        <v>
648</v>
      </c>
      <c r="C7" s="519" t="s">
        <v>
573</v>
      </c>
      <c r="D7" s="474" t="s">
        <v>
643</v>
      </c>
      <c r="E7" s="519" t="s">
        <v>
642</v>
      </c>
    </row>
    <row r="8" spans="1:5" s="83" customFormat="1" ht="18" customHeight="1">
      <c r="A8" s="487"/>
      <c r="B8" s="193" t="s">
        <v>
641</v>
      </c>
      <c r="C8" s="518" t="s">
        <v>
282</v>
      </c>
      <c r="D8" s="207" t="s">
        <v>
641</v>
      </c>
      <c r="E8" s="518" t="s">
        <v>
282</v>
      </c>
    </row>
    <row r="9" spans="1:5" s="277" customFormat="1" ht="18" customHeight="1">
      <c r="A9" s="278" t="s">
        <v>
569</v>
      </c>
      <c r="B9" s="270">
        <f>
SUM(B10:B30)</f>
        <v>
238699183702</v>
      </c>
      <c r="C9" s="513">
        <v>
100</v>
      </c>
      <c r="D9" s="271">
        <f>
SUM(D10:D30)</f>
        <v>
238720445000</v>
      </c>
      <c r="E9" s="513">
        <f t="shared" ref="E9:E30" si="0">
IF(D9="-","-",IF(B9="-","-",ROUND(B9/D9*100,1)))</f>
        <v>
100</v>
      </c>
    </row>
    <row r="10" spans="1:5" s="24" customFormat="1" ht="18" customHeight="1">
      <c r="A10" s="320" t="s">
        <v>
596</v>
      </c>
      <c r="B10" s="4335">
        <v>
35201116637</v>
      </c>
      <c r="C10" s="510">
        <v>
14.8</v>
      </c>
      <c r="D10" s="511">
        <v>
34132380000</v>
      </c>
      <c r="E10" s="510">
        <f t="shared" si="0"/>
        <v>
103.1</v>
      </c>
    </row>
    <row r="11" spans="1:5" s="24" customFormat="1" ht="18" customHeight="1">
      <c r="A11" s="320" t="s">
        <v>
595</v>
      </c>
      <c r="B11" s="4335">
        <v>
715921001</v>
      </c>
      <c r="C11" s="510">
        <v>
0.29992603656901468</v>
      </c>
      <c r="D11" s="511">
        <v>
674000000</v>
      </c>
      <c r="E11" s="510">
        <f t="shared" si="0"/>
        <v>
106.2</v>
      </c>
    </row>
    <row r="12" spans="1:5" s="24" customFormat="1" ht="18" customHeight="1">
      <c r="A12" s="320" t="s">
        <v>
594</v>
      </c>
      <c r="B12" s="4335">
        <v>
89658000</v>
      </c>
      <c r="C12" s="510">
        <v>
3.7561083623952413E-2</v>
      </c>
      <c r="D12" s="511">
        <v>
93000000</v>
      </c>
      <c r="E12" s="510">
        <f t="shared" si="0"/>
        <v>
96.4</v>
      </c>
    </row>
    <row r="13" spans="1:5" s="24" customFormat="1" ht="18" customHeight="1">
      <c r="A13" s="320" t="s">
        <v>
640</v>
      </c>
      <c r="B13" s="4335">
        <v>
644480000</v>
      </c>
      <c r="C13" s="510">
        <v>
0.26999673396645973</v>
      </c>
      <c r="D13" s="511">
        <v>
472000000</v>
      </c>
      <c r="E13" s="510">
        <f t="shared" si="0"/>
        <v>
136.5</v>
      </c>
    </row>
    <row r="14" spans="1:5" s="24" customFormat="1" ht="18" customHeight="1">
      <c r="A14" s="320" t="s">
        <v>
647</v>
      </c>
      <c r="B14" s="4335">
        <v>
788366000</v>
      </c>
      <c r="C14" s="510">
        <v>
0.33027595141851107</v>
      </c>
      <c r="D14" s="511">
        <v>
318000000</v>
      </c>
      <c r="E14" s="510">
        <f t="shared" si="0"/>
        <v>
247.9</v>
      </c>
    </row>
    <row r="15" spans="1:5" s="24" customFormat="1" ht="18" customHeight="1">
      <c r="A15" s="320" t="s">
        <v>
591</v>
      </c>
      <c r="B15" s="4335">
        <v>
10092152000</v>
      </c>
      <c r="C15" s="510">
        <v>
4.2279792680813593</v>
      </c>
      <c r="D15" s="511">
        <v>
9804000000</v>
      </c>
      <c r="E15" s="510">
        <f t="shared" si="0"/>
        <v>
102.9</v>
      </c>
    </row>
    <row r="16" spans="1:5" s="24" customFormat="1" ht="18" customHeight="1">
      <c r="A16" s="320" t="s">
        <v>
638</v>
      </c>
      <c r="B16" s="4335">
        <v>
1692</v>
      </c>
      <c r="C16" s="510">
        <v>
7.0884197162247074E-7</v>
      </c>
      <c r="D16" s="511" t="s">
        <v>
10051</v>
      </c>
      <c r="E16" s="510" t="str">
        <f t="shared" si="0"/>
        <v>
-</v>
      </c>
    </row>
    <row r="17" spans="1:5" s="24" customFormat="1" ht="18" customHeight="1">
      <c r="A17" s="320" t="s">
        <v>
646</v>
      </c>
      <c r="B17" s="4335">
        <v>
159028420</v>
      </c>
      <c r="C17" s="510">
        <v>
6.6622942539483657E-2</v>
      </c>
      <c r="D17" s="511">
        <v>
155000000</v>
      </c>
      <c r="E17" s="510">
        <f t="shared" si="0"/>
        <v>
102.6</v>
      </c>
    </row>
    <row r="18" spans="1:5" s="24" customFormat="1" ht="18" customHeight="1">
      <c r="A18" s="320" t="s">
        <v>
589</v>
      </c>
      <c r="B18" s="4335">
        <v>
457466000</v>
      </c>
      <c r="C18" s="510">
        <v>
0.19164958711007399</v>
      </c>
      <c r="D18" s="511">
        <v>
516000000</v>
      </c>
      <c r="E18" s="510">
        <f t="shared" si="0"/>
        <v>
88.7</v>
      </c>
    </row>
    <row r="19" spans="1:5" s="24" customFormat="1" ht="18" customHeight="1">
      <c r="A19" s="320" t="s">
        <v>
588</v>
      </c>
      <c r="B19" s="4335">
        <v>
77952077000</v>
      </c>
      <c r="C19" s="510">
        <v>
32.657035433065396</v>
      </c>
      <c r="D19" s="511">
        <v>
75300000000</v>
      </c>
      <c r="E19" s="510">
        <f t="shared" si="0"/>
        <v>
103.5</v>
      </c>
    </row>
    <row r="20" spans="1:5" s="24" customFormat="1" ht="18" customHeight="1">
      <c r="A20" s="320" t="s">
        <v>
587</v>
      </c>
      <c r="B20" s="4335">
        <v>
42055000</v>
      </c>
      <c r="C20" s="510">
        <v>
1.761840964337057E-2</v>
      </c>
      <c r="D20" s="511">
        <v>
43000000</v>
      </c>
      <c r="E20" s="510">
        <f t="shared" si="0"/>
        <v>
97.8</v>
      </c>
    </row>
    <row r="21" spans="1:5" s="24" customFormat="1" ht="18" customHeight="1">
      <c r="A21" s="320" t="s">
        <v>
586</v>
      </c>
      <c r="B21" s="4335">
        <v>
1403268794</v>
      </c>
      <c r="C21" s="510">
        <v>
0.58788168951255715</v>
      </c>
      <c r="D21" s="511">
        <v>
1576426000</v>
      </c>
      <c r="E21" s="510">
        <f t="shared" si="0"/>
        <v>
89</v>
      </c>
    </row>
    <row r="22" spans="1:5" s="24" customFormat="1" ht="18" customHeight="1">
      <c r="A22" s="320" t="s">
        <v>
585</v>
      </c>
      <c r="B22" s="4335">
        <v>
2736563434</v>
      </c>
      <c r="C22" s="510">
        <v>
1.1464485933962878</v>
      </c>
      <c r="D22" s="511">
        <v>
2883684000</v>
      </c>
      <c r="E22" s="510">
        <f t="shared" si="0"/>
        <v>
94.9</v>
      </c>
    </row>
    <row r="23" spans="1:5" s="24" customFormat="1" ht="18" customHeight="1">
      <c r="A23" s="320" t="s">
        <v>
584</v>
      </c>
      <c r="B23" s="4335">
        <v>
59475364529</v>
      </c>
      <c r="C23" s="510">
        <v>
24.916450742140377</v>
      </c>
      <c r="D23" s="511">
        <v>
63200798000</v>
      </c>
      <c r="E23" s="510">
        <f t="shared" si="0"/>
        <v>
94.1</v>
      </c>
    </row>
    <row r="24" spans="1:5" s="24" customFormat="1" ht="18" customHeight="1">
      <c r="A24" s="320" t="s">
        <v>
583</v>
      </c>
      <c r="B24" s="4335">
        <v>
17607008603</v>
      </c>
      <c r="C24" s="510">
        <v>
7.3762332698134303</v>
      </c>
      <c r="D24" s="511">
        <v>
16767217000</v>
      </c>
      <c r="E24" s="510">
        <f t="shared" si="0"/>
        <v>
105</v>
      </c>
    </row>
    <row r="25" spans="1:5" s="24" customFormat="1" ht="18" customHeight="1">
      <c r="A25" s="320" t="s">
        <v>
582</v>
      </c>
      <c r="B25" s="4335">
        <v>
261368729</v>
      </c>
      <c r="C25" s="510">
        <v>
0.10949711890355747</v>
      </c>
      <c r="D25" s="511">
        <v>
690503000</v>
      </c>
      <c r="E25" s="510">
        <f t="shared" si="0"/>
        <v>
37.9</v>
      </c>
    </row>
    <row r="26" spans="1:5" s="24" customFormat="1" ht="18" customHeight="1">
      <c r="A26" s="320" t="s">
        <v>
581</v>
      </c>
      <c r="B26" s="4335">
        <v>
292569233</v>
      </c>
      <c r="C26" s="510">
        <v>
0.12256817491477189</v>
      </c>
      <c r="D26" s="511">
        <v>
306502000</v>
      </c>
      <c r="E26" s="510">
        <f t="shared" si="0"/>
        <v>
95.5</v>
      </c>
    </row>
    <row r="27" spans="1:5" s="24" customFormat="1" ht="18" customHeight="1">
      <c r="A27" s="320" t="s">
        <v>
580</v>
      </c>
      <c r="B27" s="4335">
        <v>
10516023546</v>
      </c>
      <c r="C27" s="510">
        <v>
4.4055548841459613</v>
      </c>
      <c r="D27" s="511">
        <v>
11560706000</v>
      </c>
      <c r="E27" s="510">
        <f t="shared" si="0"/>
        <v>
91</v>
      </c>
    </row>
    <row r="28" spans="1:5" s="24" customFormat="1" ht="18" customHeight="1">
      <c r="A28" s="320" t="s">
        <v>
579</v>
      </c>
      <c r="B28" s="4335">
        <v>
14912506427</v>
      </c>
      <c r="C28" s="510">
        <v>
6.3</v>
      </c>
      <c r="D28" s="511">
        <v>
14912506000</v>
      </c>
      <c r="E28" s="510">
        <f t="shared" si="0"/>
        <v>
100</v>
      </c>
    </row>
    <row r="29" spans="1:5" s="24" customFormat="1" ht="18" customHeight="1">
      <c r="A29" s="320" t="s">
        <v>
578</v>
      </c>
      <c r="B29" s="4335">
        <v>
5352188657</v>
      </c>
      <c r="C29" s="510">
        <v>
2.2422316549192098</v>
      </c>
      <c r="D29" s="511">
        <v>
5310723000</v>
      </c>
      <c r="E29" s="510">
        <f t="shared" si="0"/>
        <v>
100.8</v>
      </c>
    </row>
    <row r="30" spans="1:5" s="24" customFormat="1" ht="18" customHeight="1">
      <c r="A30" s="481" t="s">
        <v>
645</v>
      </c>
      <c r="B30" s="4336" t="s">
        <v>
10051</v>
      </c>
      <c r="C30" s="510" t="s">
        <v>
10051</v>
      </c>
      <c r="D30" s="511">
        <v>
4000000</v>
      </c>
      <c r="E30" s="510" t="str">
        <f t="shared" si="0"/>
        <v>
-</v>
      </c>
    </row>
    <row r="31" spans="1:5" s="83" customFormat="1" ht="15" customHeight="1">
      <c r="A31" s="488"/>
      <c r="B31" s="523"/>
      <c r="C31" s="524"/>
      <c r="D31" s="523"/>
      <c r="E31" s="522"/>
    </row>
    <row r="32" spans="1:5" s="83" customFormat="1" ht="15" customHeight="1">
      <c r="B32" s="498"/>
      <c r="C32" s="505"/>
      <c r="D32" s="521"/>
      <c r="E32" s="505"/>
    </row>
    <row r="33" spans="1:5" ht="20.100000000000001" customHeight="1">
      <c r="A33" s="4651" t="s">
        <v>
576</v>
      </c>
      <c r="B33" s="4651"/>
      <c r="C33" s="4651"/>
      <c r="D33" s="4651"/>
      <c r="E33" s="4651"/>
    </row>
    <row r="34" spans="1:5" s="83" customFormat="1" ht="15" customHeight="1" thickBot="1">
      <c r="A34" s="35"/>
      <c r="C34" s="505"/>
      <c r="E34" s="505"/>
    </row>
    <row r="35" spans="1:5" s="405" customFormat="1" ht="18" customHeight="1" thickTop="1">
      <c r="A35" s="520" t="s">
        <v>
575</v>
      </c>
      <c r="B35" s="474" t="s">
        <v>
644</v>
      </c>
      <c r="C35" s="519" t="s">
        <v>
573</v>
      </c>
      <c r="D35" s="474" t="s">
        <v>
643</v>
      </c>
      <c r="E35" s="519" t="s">
        <v>
642</v>
      </c>
    </row>
    <row r="36" spans="1:5" s="83" customFormat="1" ht="18" customHeight="1">
      <c r="A36" s="487"/>
      <c r="B36" s="193" t="s">
        <v>
641</v>
      </c>
      <c r="C36" s="518" t="s">
        <v>
282</v>
      </c>
      <c r="D36" s="207" t="s">
        <v>
641</v>
      </c>
      <c r="E36" s="518" t="s">
        <v>
282</v>
      </c>
    </row>
    <row r="37" spans="1:5" s="277" customFormat="1" ht="18" customHeight="1">
      <c r="A37" s="517" t="s">
        <v>
569</v>
      </c>
      <c r="B37" s="516">
        <f>
SUM(B38:B49)</f>
        <v>
222016618808</v>
      </c>
      <c r="C37" s="515">
        <v>
100</v>
      </c>
      <c r="D37" s="514">
        <f>
SUM(D38:D49)</f>
        <v>
238720445000</v>
      </c>
      <c r="E37" s="513">
        <f t="shared" ref="E37:E49" si="1">
IF(D37="-","-",IF(B37="-","-",ROUND(B37/D37*100,1)))</f>
        <v>
93</v>
      </c>
    </row>
    <row r="38" spans="1:5" s="24" customFormat="1" ht="18" customHeight="1">
      <c r="A38" s="320" t="s">
        <v>
568</v>
      </c>
      <c r="B38" s="512">
        <v>
555607487</v>
      </c>
      <c r="C38" s="510">
        <v>
0.2</v>
      </c>
      <c r="D38" s="511">
        <v>
582479000</v>
      </c>
      <c r="E38" s="510">
        <f t="shared" si="1"/>
        <v>
95.4</v>
      </c>
    </row>
    <row r="39" spans="1:5" s="24" customFormat="1" ht="18" customHeight="1">
      <c r="A39" s="320" t="s">
        <v>
567</v>
      </c>
      <c r="B39" s="512">
        <v>
24922150535</v>
      </c>
      <c r="C39" s="510">
        <v>
11.225353610376654</v>
      </c>
      <c r="D39" s="511">
        <v>
25793004000</v>
      </c>
      <c r="E39" s="510">
        <f t="shared" si="1"/>
        <v>
96.6</v>
      </c>
    </row>
    <row r="40" spans="1:5" s="24" customFormat="1" ht="18" customHeight="1">
      <c r="A40" s="320" t="s">
        <v>
566</v>
      </c>
      <c r="B40" s="512">
        <v>
5726424405</v>
      </c>
      <c r="C40" s="510">
        <v>
2.5792773693000939</v>
      </c>
      <c r="D40" s="511">
        <v>
5985946000</v>
      </c>
      <c r="E40" s="510">
        <f t="shared" si="1"/>
        <v>
95.7</v>
      </c>
    </row>
    <row r="41" spans="1:5" s="24" customFormat="1" ht="18" customHeight="1">
      <c r="A41" s="320" t="s">
        <v>
565</v>
      </c>
      <c r="B41" s="512">
        <v>
92585443786</v>
      </c>
      <c r="C41" s="510">
        <v>
41.702033065402148</v>
      </c>
      <c r="D41" s="511">
        <v>
101060222000</v>
      </c>
      <c r="E41" s="510">
        <f t="shared" si="1"/>
        <v>
91.6</v>
      </c>
    </row>
    <row r="42" spans="1:5" s="24" customFormat="1" ht="18" customHeight="1">
      <c r="A42" s="320" t="s">
        <v>
564</v>
      </c>
      <c r="B42" s="512">
        <v>
10659583925</v>
      </c>
      <c r="C42" s="510">
        <v>
4.8012549611064967</v>
      </c>
      <c r="D42" s="511">
        <v>
11529363000</v>
      </c>
      <c r="E42" s="510">
        <f t="shared" si="1"/>
        <v>
92.5</v>
      </c>
    </row>
    <row r="43" spans="1:5" s="24" customFormat="1" ht="18" customHeight="1">
      <c r="A43" s="320" t="s">
        <v>
563</v>
      </c>
      <c r="B43" s="512">
        <v>
4713161177</v>
      </c>
      <c r="C43" s="510">
        <v>
2.122886657001088</v>
      </c>
      <c r="D43" s="511">
        <v>
5056867000</v>
      </c>
      <c r="E43" s="510">
        <f t="shared" si="1"/>
        <v>
93.2</v>
      </c>
    </row>
    <row r="44" spans="1:5" s="24" customFormat="1" ht="18" customHeight="1">
      <c r="A44" s="320" t="s">
        <v>
562</v>
      </c>
      <c r="B44" s="512">
        <v>
16542693033</v>
      </c>
      <c r="C44" s="510">
        <v>
7.451105742361622</v>
      </c>
      <c r="D44" s="511">
        <v>
17716682000</v>
      </c>
      <c r="E44" s="510">
        <f t="shared" si="1"/>
        <v>
93.4</v>
      </c>
    </row>
    <row r="45" spans="1:5" s="24" customFormat="1" ht="18" customHeight="1">
      <c r="A45" s="320" t="s">
        <v>
561</v>
      </c>
      <c r="B45" s="512">
        <v>
24486280586</v>
      </c>
      <c r="C45" s="510">
        <v>
11.029030492161372</v>
      </c>
      <c r="D45" s="511">
        <v>
26180529000</v>
      </c>
      <c r="E45" s="510">
        <f t="shared" si="1"/>
        <v>
93.5</v>
      </c>
    </row>
    <row r="46" spans="1:5" s="24" customFormat="1" ht="18" customHeight="1">
      <c r="A46" s="320" t="s">
        <v>
560</v>
      </c>
      <c r="B46" s="512">
        <v>
24319253666</v>
      </c>
      <c r="C46" s="510">
        <v>
10.95379877261859</v>
      </c>
      <c r="D46" s="511">
        <v>
25421571000</v>
      </c>
      <c r="E46" s="510">
        <f t="shared" si="1"/>
        <v>
95.7</v>
      </c>
    </row>
    <row r="47" spans="1:5" s="24" customFormat="1" ht="18" customHeight="1">
      <c r="A47" s="320" t="s">
        <v>
559</v>
      </c>
      <c r="B47" s="512">
        <v>
1140003178</v>
      </c>
      <c r="C47" s="510">
        <v>
0.51347650645282317</v>
      </c>
      <c r="D47" s="511">
        <v>
1157685000</v>
      </c>
      <c r="E47" s="510">
        <f t="shared" si="1"/>
        <v>
98.5</v>
      </c>
    </row>
    <row r="48" spans="1:5" s="24" customFormat="1" ht="18" customHeight="1">
      <c r="A48" s="320" t="s">
        <v>
558</v>
      </c>
      <c r="B48" s="512">
        <v>
16366017030</v>
      </c>
      <c r="C48" s="510">
        <v>
7.3715279143825416</v>
      </c>
      <c r="D48" s="511">
        <v>
17762285000</v>
      </c>
      <c r="E48" s="510">
        <f t="shared" si="1"/>
        <v>
92.1</v>
      </c>
    </row>
    <row r="49" spans="1:5" s="24" customFormat="1" ht="18" customHeight="1">
      <c r="A49" s="469" t="s">
        <v>
557</v>
      </c>
      <c r="B49" s="509" t="s">
        <v>
10051</v>
      </c>
      <c r="C49" s="507" t="s">
        <v>
10051</v>
      </c>
      <c r="D49" s="508">
        <v>
473812000</v>
      </c>
      <c r="E49" s="507" t="str">
        <f t="shared" si="1"/>
        <v>
-</v>
      </c>
    </row>
    <row r="50" spans="1:5" s="83" customFormat="1" ht="16.5" customHeight="1">
      <c r="A50" s="83" t="s">
        <v>
631</v>
      </c>
      <c r="B50" s="498"/>
      <c r="C50" s="506"/>
      <c r="D50" s="498"/>
      <c r="E50" s="505"/>
    </row>
  </sheetData>
  <mergeCells count="5">
    <mergeCell ref="A3:E3"/>
    <mergeCell ref="A5:E5"/>
    <mergeCell ref="A33:E33"/>
    <mergeCell ref="A1:D1"/>
    <mergeCell ref="A2:D2"/>
  </mergeCells>
  <phoneticPr fontId="25"/>
  <pageMargins left="0.70866141732283472" right="0.70866141732283472" top="0.74803149606299213" bottom="0.74803149606299213" header="0.31496062992125984" footer="0.3149606299212598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E33"/>
  <sheetViews>
    <sheetView zoomScaleNormal="100" zoomScaleSheetLayoutView="100" workbookViewId="0">
      <selection activeCell="B23" sqref="B23"/>
    </sheetView>
  </sheetViews>
  <sheetFormatPr defaultColWidth="9" defaultRowHeight="13.5"/>
  <cols>
    <col min="1" max="1" width="33.125" style="1" customWidth="1"/>
    <col min="2" max="5" width="22.625" style="1" customWidth="1"/>
    <col min="6" max="16384" width="9" style="1"/>
  </cols>
  <sheetData>
    <row r="1" spans="1:5" s="1482" customFormat="1" ht="20.100000000000001" customHeight="1">
      <c r="A1" s="4569" t="str">
        <f>
HYPERLINK("#目次!A1","【目次に戻る】")</f>
        <v>
【目次に戻る】</v>
      </c>
      <c r="B1" s="4569"/>
      <c r="C1" s="4569"/>
      <c r="D1" s="4569"/>
      <c r="E1" s="1481"/>
    </row>
    <row r="2" spans="1:5" s="1482" customFormat="1" ht="20.100000000000001" customHeight="1">
      <c r="A2" s="4569" t="str">
        <f>
HYPERLINK("#業務所管課別目次!A1","【業務所管課別目次に戻る】")</f>
        <v>
【業務所管課別目次に戻る】</v>
      </c>
      <c r="B2" s="4569"/>
      <c r="C2" s="4569"/>
      <c r="D2" s="4569"/>
      <c r="E2" s="1481"/>
    </row>
    <row r="3" spans="1:5" s="536" customFormat="1" ht="26.1" customHeight="1">
      <c r="A3" s="4574" t="s">
        <v>
6587</v>
      </c>
      <c r="B3" s="4574"/>
      <c r="C3" s="4574"/>
      <c r="D3" s="4574"/>
      <c r="E3" s="4574"/>
    </row>
    <row r="4" spans="1:5" s="83" customFormat="1" ht="15" customHeight="1">
      <c r="A4" s="104"/>
      <c r="B4" s="104"/>
      <c r="C4" s="104"/>
      <c r="D4" s="104"/>
      <c r="E4" s="104"/>
    </row>
    <row r="5" spans="1:5" s="80" customFormat="1" ht="20.100000000000001" customHeight="1">
      <c r="A5" s="4651" t="s">
        <v>
598</v>
      </c>
      <c r="B5" s="4651"/>
      <c r="C5" s="4651"/>
      <c r="D5" s="4651"/>
      <c r="E5" s="4651"/>
    </row>
    <row r="6" spans="1:5" s="83" customFormat="1" ht="15" customHeight="1" thickBot="1">
      <c r="A6" s="35"/>
    </row>
    <row r="7" spans="1:5" s="24" customFormat="1" ht="18" customHeight="1" thickTop="1">
      <c r="A7" s="475" t="s">
        <v>
575</v>
      </c>
      <c r="B7" s="474" t="s">
        <v>
653</v>
      </c>
      <c r="C7" s="519" t="s">
        <v>
573</v>
      </c>
      <c r="D7" s="474" t="s">
        <v>
643</v>
      </c>
      <c r="E7" s="519" t="s">
        <v>
642</v>
      </c>
    </row>
    <row r="8" spans="1:5" s="83" customFormat="1" ht="18" customHeight="1">
      <c r="A8" s="487"/>
      <c r="B8" s="424" t="s">
        <v>
641</v>
      </c>
      <c r="C8" s="119" t="s">
        <v>
282</v>
      </c>
      <c r="D8" s="207" t="s">
        <v>
641</v>
      </c>
      <c r="E8" s="119" t="s">
        <v>
282</v>
      </c>
    </row>
    <row r="9" spans="1:5" s="277" customFormat="1" ht="18" customHeight="1">
      <c r="A9" s="278" t="s">
        <v>
569</v>
      </c>
      <c r="B9" s="535">
        <f>
SUM(B10:B18)</f>
        <v>
45430102137</v>
      </c>
      <c r="C9" s="526">
        <v>
100</v>
      </c>
      <c r="D9" s="271">
        <f>
SUM(D10:D18)</f>
        <v>
47492902000</v>
      </c>
      <c r="E9" s="513">
        <f t="shared" ref="E9:E18" si="0">
IF(D9="-","-",IF(B9="-","-",ROUND(B9/D9*100,1)))</f>
        <v>
95.7</v>
      </c>
    </row>
    <row r="10" spans="1:5" s="24" customFormat="1" ht="18" customHeight="1">
      <c r="A10" s="124" t="s">
        <v>
630</v>
      </c>
      <c r="B10" s="21">
        <v>
10075855817</v>
      </c>
      <c r="C10" s="531">
        <v>
22.178809518444471</v>
      </c>
      <c r="D10" s="22">
        <v>
10425361000</v>
      </c>
      <c r="E10" s="530">
        <f t="shared" si="0"/>
        <v>
96.6</v>
      </c>
    </row>
    <row r="11" spans="1:5" s="24" customFormat="1" ht="18" customHeight="1">
      <c r="A11" s="124" t="s">
        <v>
629</v>
      </c>
      <c r="B11" s="21" t="s">
        <v>
10051</v>
      </c>
      <c r="C11" s="510" t="s">
        <v>
10051</v>
      </c>
      <c r="D11" s="22">
        <v>
2000</v>
      </c>
      <c r="E11" s="530" t="str">
        <f t="shared" si="0"/>
        <v>
-</v>
      </c>
    </row>
    <row r="12" spans="1:5" s="24" customFormat="1" ht="18" customHeight="1">
      <c r="A12" s="124" t="s">
        <v>
585</v>
      </c>
      <c r="B12" s="21">
        <v>
123900</v>
      </c>
      <c r="C12" s="531">
        <v>
2.7272665957554852E-4</v>
      </c>
      <c r="D12" s="22">
        <v>
90000</v>
      </c>
      <c r="E12" s="530">
        <f t="shared" si="0"/>
        <v>
137.69999999999999</v>
      </c>
    </row>
    <row r="13" spans="1:5" s="24" customFormat="1" ht="18" customHeight="1">
      <c r="A13" s="124" t="s">
        <v>
584</v>
      </c>
      <c r="B13" s="21">
        <v>
80292000</v>
      </c>
      <c r="C13" s="531">
        <v>
0.17673744108668235</v>
      </c>
      <c r="D13" s="22">
        <v>
1000</v>
      </c>
      <c r="E13" s="530">
        <f t="shared" si="0"/>
        <v>
8029200</v>
      </c>
    </row>
    <row r="14" spans="1:5" s="24" customFormat="1" ht="18" customHeight="1">
      <c r="A14" s="124" t="s">
        <v>
583</v>
      </c>
      <c r="B14" s="21">
        <v>
30807947138</v>
      </c>
      <c r="C14" s="531">
        <v>
67.813950858166436</v>
      </c>
      <c r="D14" s="22">
        <v>
31960227000</v>
      </c>
      <c r="E14" s="530">
        <f t="shared" si="0"/>
        <v>
96.4</v>
      </c>
    </row>
    <row r="15" spans="1:5" s="24" customFormat="1" ht="18" customHeight="1">
      <c r="A15" s="124" t="s">
        <v>
582</v>
      </c>
      <c r="B15" s="21" t="s">
        <v>
10051</v>
      </c>
      <c r="C15" s="510" t="s">
        <v>
10051</v>
      </c>
      <c r="D15" s="22">
        <v>
1000</v>
      </c>
      <c r="E15" s="530" t="str">
        <f t="shared" si="0"/>
        <v>
-</v>
      </c>
    </row>
    <row r="16" spans="1:5" s="24" customFormat="1" ht="18" customHeight="1">
      <c r="A16" s="124" t="s">
        <v>
580</v>
      </c>
      <c r="B16" s="21">
        <v>
3961507692</v>
      </c>
      <c r="C16" s="531">
        <v>
8.7200061317352784</v>
      </c>
      <c r="D16" s="22">
        <v>
4588746000</v>
      </c>
      <c r="E16" s="530">
        <f t="shared" si="0"/>
        <v>
86.3</v>
      </c>
    </row>
    <row r="17" spans="1:5" s="24" customFormat="1" ht="18" customHeight="1">
      <c r="A17" s="124" t="s">
        <v>
579</v>
      </c>
      <c r="B17" s="21">
        <v>
460467837</v>
      </c>
      <c r="C17" s="531">
        <v>
1.0135742940031329</v>
      </c>
      <c r="D17" s="22">
        <v>
460467000</v>
      </c>
      <c r="E17" s="530">
        <f t="shared" si="0"/>
        <v>
100</v>
      </c>
    </row>
    <row r="18" spans="1:5" s="24" customFormat="1" ht="18" customHeight="1">
      <c r="A18" s="481" t="s">
        <v>
578</v>
      </c>
      <c r="B18" s="89">
        <v>
43907753</v>
      </c>
      <c r="C18" s="534">
        <v>
9.6649029904425102E-2</v>
      </c>
      <c r="D18" s="108">
        <v>
58007000</v>
      </c>
      <c r="E18" s="529">
        <f t="shared" si="0"/>
        <v>
75.7</v>
      </c>
    </row>
    <row r="19" spans="1:5" s="83" customFormat="1" ht="15" customHeight="1">
      <c r="B19" s="493"/>
      <c r="C19" s="505"/>
      <c r="D19" s="498"/>
    </row>
    <row r="20" spans="1:5" s="83" customFormat="1" ht="15" customHeight="1"/>
    <row r="21" spans="1:5" s="107" customFormat="1" ht="20.100000000000001" customHeight="1">
      <c r="A21" s="4651" t="s">
        <v>
576</v>
      </c>
      <c r="B21" s="4651"/>
      <c r="C21" s="4651"/>
      <c r="D21" s="4651"/>
      <c r="E21" s="4651"/>
    </row>
    <row r="22" spans="1:5" s="83" customFormat="1" ht="15" customHeight="1" thickBot="1">
      <c r="A22" s="35"/>
    </row>
    <row r="23" spans="1:5" s="24" customFormat="1" ht="18" customHeight="1" thickTop="1">
      <c r="A23" s="475" t="s">
        <v>
575</v>
      </c>
      <c r="B23" s="474" t="s">
        <v>
644</v>
      </c>
      <c r="C23" s="519" t="s">
        <v>
573</v>
      </c>
      <c r="D23" s="474" t="s">
        <v>
643</v>
      </c>
      <c r="E23" s="519" t="s">
        <v>
642</v>
      </c>
    </row>
    <row r="24" spans="1:5" s="83" customFormat="1" ht="18" customHeight="1">
      <c r="A24" s="477"/>
      <c r="B24" s="424" t="s">
        <v>
641</v>
      </c>
      <c r="C24" s="42" t="s">
        <v>
282</v>
      </c>
      <c r="D24" s="207" t="s">
        <v>
641</v>
      </c>
      <c r="E24" s="42" t="s">
        <v>
282</v>
      </c>
    </row>
    <row r="25" spans="1:5" s="277" customFormat="1" ht="18" customHeight="1">
      <c r="A25" s="290" t="s">
        <v>
569</v>
      </c>
      <c r="B25" s="270">
        <f>
SUM(B26:B32)</f>
        <v>
45116986655</v>
      </c>
      <c r="C25" s="526">
        <v>
100</v>
      </c>
      <c r="D25" s="271">
        <f>
SUM(D26:D32)</f>
        <v>
47492902000</v>
      </c>
      <c r="E25" s="513">
        <f t="shared" ref="E25:E32" si="1">
IF(D25="-","-",IF(B25="-","-",ROUND(B25/D25*100,1)))</f>
        <v>
95</v>
      </c>
    </row>
    <row r="26" spans="1:5" s="24" customFormat="1" ht="18" customHeight="1">
      <c r="A26" s="532" t="s">
        <v>
567</v>
      </c>
      <c r="B26" s="97">
        <v>
708493701</v>
      </c>
      <c r="C26" s="531">
        <v>
1.570348007542482</v>
      </c>
      <c r="D26" s="22">
        <v>
827567000</v>
      </c>
      <c r="E26" s="530">
        <f t="shared" si="1"/>
        <v>
85.6</v>
      </c>
    </row>
    <row r="27" spans="1:5" s="24" customFormat="1" ht="18" customHeight="1">
      <c r="A27" s="532" t="s">
        <v>
608</v>
      </c>
      <c r="B27" s="97">
        <v>
30075244170</v>
      </c>
      <c r="C27" s="531">
        <v>
66.660578198581817</v>
      </c>
      <c r="D27" s="22">
        <v>
31916347000</v>
      </c>
      <c r="E27" s="530">
        <f t="shared" si="1"/>
        <v>
94.2</v>
      </c>
    </row>
    <row r="28" spans="1:5" s="24" customFormat="1" ht="18" customHeight="1">
      <c r="A28" s="533" t="s">
        <v>
652</v>
      </c>
      <c r="B28" s="97">
        <v>
13412246272</v>
      </c>
      <c r="C28" s="531">
        <v>
29.6</v>
      </c>
      <c r="D28" s="22">
        <v>
13612940000</v>
      </c>
      <c r="E28" s="530">
        <f t="shared" si="1"/>
        <v>
98.5</v>
      </c>
    </row>
    <row r="29" spans="1:5" s="24" customFormat="1" ht="18" customHeight="1">
      <c r="A29" s="532" t="s">
        <v>
651</v>
      </c>
      <c r="B29" s="97" t="s">
        <v>
10051</v>
      </c>
      <c r="C29" s="510" t="s">
        <v>
10051</v>
      </c>
      <c r="D29" s="22">
        <v>
1000</v>
      </c>
      <c r="E29" s="530" t="str">
        <f t="shared" si="1"/>
        <v>
-</v>
      </c>
    </row>
    <row r="30" spans="1:5" s="24" customFormat="1" ht="18" customHeight="1">
      <c r="A30" s="532" t="s">
        <v>
650</v>
      </c>
      <c r="B30" s="97">
        <v>
430144919</v>
      </c>
      <c r="C30" s="531">
        <v>
0.95339904300175604</v>
      </c>
      <c r="D30" s="22">
        <v>
530067000</v>
      </c>
      <c r="E30" s="530">
        <f t="shared" si="1"/>
        <v>
81.099999999999994</v>
      </c>
    </row>
    <row r="31" spans="1:5" s="24" customFormat="1" ht="18" customHeight="1">
      <c r="A31" s="532" t="s">
        <v>
558</v>
      </c>
      <c r="B31" s="97">
        <v>
490857593</v>
      </c>
      <c r="C31" s="531">
        <v>
1.0879662614737184</v>
      </c>
      <c r="D31" s="22">
        <v>
490867000</v>
      </c>
      <c r="E31" s="530">
        <f t="shared" si="1"/>
        <v>
100</v>
      </c>
    </row>
    <row r="32" spans="1:5" s="24" customFormat="1" ht="18" customHeight="1">
      <c r="A32" s="469" t="s">
        <v>
557</v>
      </c>
      <c r="B32" s="109" t="s">
        <v>
10051</v>
      </c>
      <c r="C32" s="507" t="s">
        <v>
10051</v>
      </c>
      <c r="D32" s="108">
        <v>
115113000</v>
      </c>
      <c r="E32" s="529" t="str">
        <f t="shared" si="1"/>
        <v>
-</v>
      </c>
    </row>
    <row r="33" spans="1:4" s="83" customFormat="1" ht="15" customHeight="1">
      <c r="A33" s="84" t="s">
        <v>
649</v>
      </c>
      <c r="B33" s="528"/>
      <c r="C33" s="518"/>
      <c r="D33" s="498"/>
    </row>
  </sheetData>
  <mergeCells count="5">
    <mergeCell ref="A3:E3"/>
    <mergeCell ref="A5:E5"/>
    <mergeCell ref="A21:E21"/>
    <mergeCell ref="A1:D1"/>
    <mergeCell ref="A2:D2"/>
  </mergeCells>
  <phoneticPr fontId="25"/>
  <pageMargins left="0.70866141732283472" right="0.70866141732283472" top="0.74803149606299213" bottom="0.74803149606299213" header="0.31496062992125984" footer="0.314960629921259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3"/>
  <sheetViews>
    <sheetView zoomScaleNormal="100" zoomScaleSheetLayoutView="100" workbookViewId="0">
      <pane ySplit="7" topLeftCell="A41" activePane="bottomLeft" state="frozen"/>
      <selection activeCell="B23" sqref="B23"/>
      <selection pane="bottomLeft" activeCell="B23" sqref="B23"/>
    </sheetView>
  </sheetViews>
  <sheetFormatPr defaultColWidth="9" defaultRowHeight="13.5"/>
  <cols>
    <col min="1" max="1" width="11.875" style="16" customWidth="1"/>
    <col min="2" max="5" width="17" style="1" customWidth="1"/>
    <col min="6" max="6" width="22.5" style="1" customWidth="1"/>
    <col min="7" max="7" width="14.625" style="2" customWidth="1"/>
    <col min="8" max="8" width="10.125" style="3" customWidth="1"/>
    <col min="9" max="16384" width="9" style="1"/>
  </cols>
  <sheetData>
    <row r="1" spans="1:8" s="1482" customFormat="1" ht="20.100000000000001" customHeight="1">
      <c r="A1" s="4569" t="str">
        <f>
HYPERLINK("#目次!A1","【目次に戻る】")</f>
        <v>
【目次に戻る】</v>
      </c>
      <c r="B1" s="4569"/>
      <c r="C1" s="4569"/>
      <c r="D1" s="4569"/>
      <c r="E1" s="1481"/>
      <c r="F1" s="1481"/>
      <c r="G1" s="1481"/>
      <c r="H1" s="1481"/>
    </row>
    <row r="2" spans="1:8" s="1482" customFormat="1" ht="20.100000000000001" customHeight="1">
      <c r="A2" s="4569" t="str">
        <f>
HYPERLINK("#業務所管課別目次!A1","【業務所管課別目次に戻る】")</f>
        <v>
【業務所管課別目次に戻る】</v>
      </c>
      <c r="B2" s="4569"/>
      <c r="C2" s="4569"/>
      <c r="D2" s="4569"/>
      <c r="E2" s="1481"/>
      <c r="F2" s="1481"/>
      <c r="G2" s="1481"/>
      <c r="H2" s="1481"/>
    </row>
    <row r="3" spans="1:8" ht="26.1" customHeight="1">
      <c r="A3" s="4574" t="s">
        <v>
4027</v>
      </c>
      <c r="B3" s="4574"/>
      <c r="C3" s="4574"/>
      <c r="D3" s="4574"/>
      <c r="E3" s="4574"/>
      <c r="F3" s="4574"/>
      <c r="G3" s="4574"/>
      <c r="H3" s="4574"/>
    </row>
    <row r="4" spans="1:8" s="32" customFormat="1" ht="15" customHeight="1">
      <c r="A4" s="31"/>
      <c r="B4" s="31"/>
      <c r="C4" s="31"/>
      <c r="D4" s="31"/>
      <c r="E4" s="31"/>
      <c r="F4" s="31"/>
      <c r="G4" s="31"/>
      <c r="H4" s="31"/>
    </row>
    <row r="5" spans="1:8" s="32" customFormat="1" ht="15" customHeight="1" thickBot="1">
      <c r="A5" s="33"/>
      <c r="G5" s="34"/>
      <c r="H5" s="33"/>
    </row>
    <row r="6" spans="1:8" s="24" customFormat="1" ht="18" customHeight="1" thickTop="1">
      <c r="A6" s="4575" t="s">
        <v>
9</v>
      </c>
      <c r="B6" s="4577" t="s">
        <v>
20</v>
      </c>
      <c r="C6" s="4579" t="s">
        <v>
21</v>
      </c>
      <c r="D6" s="4579"/>
      <c r="E6" s="4579"/>
      <c r="F6" s="4579" t="s">
        <v>
22</v>
      </c>
      <c r="G6" s="4570" t="s">
        <v>
0</v>
      </c>
      <c r="H6" s="4571"/>
    </row>
    <row r="7" spans="1:8" s="24" customFormat="1" ht="18" customHeight="1">
      <c r="A7" s="4576"/>
      <c r="B7" s="4578"/>
      <c r="C7" s="45" t="s">
        <v>
23</v>
      </c>
      <c r="D7" s="46" t="s">
        <v>
1</v>
      </c>
      <c r="E7" s="47" t="s">
        <v>
2</v>
      </c>
      <c r="F7" s="4580"/>
      <c r="G7" s="4572"/>
      <c r="H7" s="4573"/>
    </row>
    <row r="8" spans="1:8" s="32" customFormat="1" ht="18" customHeight="1">
      <c r="A8" s="41"/>
      <c r="B8" s="42" t="s">
        <v>
3</v>
      </c>
      <c r="C8" s="42" t="s">
        <v>
4</v>
      </c>
      <c r="D8" s="42" t="s">
        <v>
4</v>
      </c>
      <c r="E8" s="42" t="s">
        <v>
4</v>
      </c>
      <c r="F8" s="38"/>
      <c r="G8" s="43"/>
      <c r="H8" s="44"/>
    </row>
    <row r="9" spans="1:8" ht="18" customHeight="1">
      <c r="A9" s="17" t="s">
        <v>
29</v>
      </c>
      <c r="B9" s="19">
        <v>
64899</v>
      </c>
      <c r="C9" s="20">
        <v>
287355</v>
      </c>
      <c r="D9" s="20">
        <v>
145643</v>
      </c>
      <c r="E9" s="20">
        <v>
141712</v>
      </c>
      <c r="F9" s="8" t="s">
        <v>
14</v>
      </c>
      <c r="G9" s="11">
        <v>
41640</v>
      </c>
      <c r="H9" s="10" t="s">
        <v>
12</v>
      </c>
    </row>
    <row r="10" spans="1:8" ht="18" customHeight="1">
      <c r="A10" s="17">
        <v>
35</v>
      </c>
      <c r="B10" s="19">
        <v>
84375</v>
      </c>
      <c r="C10" s="20">
        <v>
356133</v>
      </c>
      <c r="D10" s="20">
        <v>
181285</v>
      </c>
      <c r="E10" s="20">
        <v>
174848</v>
      </c>
      <c r="F10" s="8" t="s">
        <v>
25</v>
      </c>
      <c r="G10" s="9" t="s">
        <v>
24</v>
      </c>
      <c r="H10" s="10" t="s">
        <v>
24</v>
      </c>
    </row>
    <row r="11" spans="1:8" ht="18" customHeight="1">
      <c r="A11" s="17">
        <v>
40</v>
      </c>
      <c r="B11" s="19">
        <v>
114537</v>
      </c>
      <c r="C11" s="20">
        <v>
435691</v>
      </c>
      <c r="D11" s="20">
        <v>
224293</v>
      </c>
      <c r="E11" s="20">
        <v>
211398</v>
      </c>
      <c r="F11" s="8" t="s">
        <v>
25</v>
      </c>
      <c r="G11" s="9" t="s">
        <v>
24</v>
      </c>
      <c r="H11" s="10" t="s">
        <v>
24</v>
      </c>
    </row>
    <row r="12" spans="1:8" ht="18" customHeight="1">
      <c r="A12" s="17">
        <v>
45</v>
      </c>
      <c r="B12" s="19">
        <v>
138437</v>
      </c>
      <c r="C12" s="20">
        <v>
471934</v>
      </c>
      <c r="D12" s="20">
        <v>
239960</v>
      </c>
      <c r="E12" s="20">
        <v>
231974</v>
      </c>
      <c r="F12" s="8" t="s">
        <v>
8</v>
      </c>
      <c r="G12" s="9" t="s">
        <v>
24</v>
      </c>
      <c r="H12" s="12"/>
    </row>
    <row r="13" spans="1:8" ht="18" customHeight="1">
      <c r="A13" s="17">
        <v>
50</v>
      </c>
      <c r="B13" s="19">
        <v>
145385</v>
      </c>
      <c r="C13" s="20">
        <v>
438574</v>
      </c>
      <c r="D13" s="20">
        <v>
222042</v>
      </c>
      <c r="E13" s="20">
        <v>
216532</v>
      </c>
      <c r="F13" s="8" t="s">
        <v>
24</v>
      </c>
      <c r="G13" s="9" t="s">
        <v>
24</v>
      </c>
      <c r="H13" s="14"/>
    </row>
    <row r="14" spans="1:8" ht="18" customHeight="1">
      <c r="A14" s="17">
        <v>
55</v>
      </c>
      <c r="B14" s="19">
        <v>
144574</v>
      </c>
      <c r="C14" s="20">
        <v>
419645</v>
      </c>
      <c r="D14" s="20">
        <v>
211293</v>
      </c>
      <c r="E14" s="20">
        <v>
208352</v>
      </c>
      <c r="F14" s="8" t="s">
        <v>
24</v>
      </c>
      <c r="G14" s="9" t="s">
        <v>
24</v>
      </c>
      <c r="H14" s="14"/>
    </row>
    <row r="15" spans="1:8" ht="18" customHeight="1">
      <c r="A15" s="17">
        <v>
60</v>
      </c>
      <c r="B15" s="19">
        <v>
149083</v>
      </c>
      <c r="C15" s="20">
        <v>
414959</v>
      </c>
      <c r="D15" s="20">
        <v>
208827</v>
      </c>
      <c r="E15" s="20">
        <v>
206132</v>
      </c>
      <c r="F15" s="8" t="s">
        <v>
24</v>
      </c>
      <c r="G15" s="9" t="s">
        <v>
24</v>
      </c>
      <c r="H15" s="15"/>
    </row>
    <row r="16" spans="1:8" ht="18" customHeight="1">
      <c r="A16" s="17">
        <v>
64</v>
      </c>
      <c r="B16" s="19">
        <v>
159128</v>
      </c>
      <c r="C16" s="20">
        <v>
421052</v>
      </c>
      <c r="D16" s="20">
        <v>
212369</v>
      </c>
      <c r="E16" s="20">
        <v>
208683</v>
      </c>
      <c r="F16" s="8" t="s">
        <v>
24</v>
      </c>
      <c r="G16" s="9" t="s">
        <v>
24</v>
      </c>
      <c r="H16" s="15"/>
    </row>
    <row r="17" spans="1:8" ht="18" customHeight="1">
      <c r="A17" s="17" t="s">
        <v>
30</v>
      </c>
      <c r="B17" s="19">
        <v>
162128</v>
      </c>
      <c r="C17" s="20">
        <v>
422475</v>
      </c>
      <c r="D17" s="20">
        <v>
213252</v>
      </c>
      <c r="E17" s="20">
        <v>
209223</v>
      </c>
      <c r="F17" s="8" t="s">
        <v>
24</v>
      </c>
      <c r="G17" s="9" t="s">
        <v>
24</v>
      </c>
      <c r="H17" s="10"/>
    </row>
    <row r="18" spans="1:8" ht="18" customHeight="1">
      <c r="A18" s="17">
        <v>
3</v>
      </c>
      <c r="B18" s="19">
        <v>
164739</v>
      </c>
      <c r="C18" s="20">
        <v>
423554</v>
      </c>
      <c r="D18" s="20">
        <v>
213968</v>
      </c>
      <c r="E18" s="20">
        <v>
209586</v>
      </c>
      <c r="F18" s="8" t="s">
        <v>
24</v>
      </c>
      <c r="G18" s="9" t="s">
        <v>
24</v>
      </c>
      <c r="H18" s="10"/>
    </row>
    <row r="19" spans="1:8" ht="18" customHeight="1">
      <c r="A19" s="17">
        <v>
4</v>
      </c>
      <c r="B19" s="19">
        <v>
167838</v>
      </c>
      <c r="C19" s="20">
        <v>
424893</v>
      </c>
      <c r="D19" s="20">
        <v>
214645</v>
      </c>
      <c r="E19" s="20">
        <v>
210248</v>
      </c>
      <c r="F19" s="8" t="s">
        <v>
24</v>
      </c>
      <c r="G19" s="9" t="s">
        <v>
24</v>
      </c>
      <c r="H19" s="10"/>
    </row>
    <row r="20" spans="1:8" ht="18" customHeight="1">
      <c r="A20" s="17">
        <v>
5</v>
      </c>
      <c r="B20" s="19">
        <v>
169809</v>
      </c>
      <c r="C20" s="20">
        <v>
424466</v>
      </c>
      <c r="D20" s="20">
        <v>
214234</v>
      </c>
      <c r="E20" s="20">
        <v>
210232</v>
      </c>
      <c r="F20" s="8" t="s">
        <v>
24</v>
      </c>
      <c r="G20" s="9" t="s">
        <v>
24</v>
      </c>
      <c r="H20" s="10"/>
    </row>
    <row r="21" spans="1:8" ht="18" customHeight="1">
      <c r="A21" s="17">
        <v>
6</v>
      </c>
      <c r="B21" s="19">
        <v>
171459</v>
      </c>
      <c r="C21" s="20">
        <v>
423827</v>
      </c>
      <c r="D21" s="20">
        <v>
213789</v>
      </c>
      <c r="E21" s="20">
        <v>
210038</v>
      </c>
      <c r="F21" s="8" t="s">
        <v>
24</v>
      </c>
      <c r="G21" s="9" t="s">
        <v>
24</v>
      </c>
      <c r="H21" s="10"/>
    </row>
    <row r="22" spans="1:8" ht="18" customHeight="1">
      <c r="A22" s="17">
        <v>
7</v>
      </c>
      <c r="B22" s="19">
        <v>
172421</v>
      </c>
      <c r="C22" s="20">
        <v>
422571</v>
      </c>
      <c r="D22" s="20">
        <v>
212884</v>
      </c>
      <c r="E22" s="20">
        <v>
209687</v>
      </c>
      <c r="F22" s="8" t="s">
        <v>
24</v>
      </c>
      <c r="G22" s="9" t="s">
        <v>
24</v>
      </c>
      <c r="H22" s="10"/>
    </row>
    <row r="23" spans="1:8" ht="18" customHeight="1">
      <c r="A23" s="17">
        <v>
8</v>
      </c>
      <c r="B23" s="19">
        <v>
174014</v>
      </c>
      <c r="C23" s="20">
        <v>
421907</v>
      </c>
      <c r="D23" s="20">
        <v>
212509</v>
      </c>
      <c r="E23" s="20">
        <v>
209398</v>
      </c>
      <c r="F23" s="8" t="s">
        <v>
24</v>
      </c>
      <c r="G23" s="9" t="s">
        <v>
24</v>
      </c>
      <c r="H23" s="10"/>
    </row>
    <row r="24" spans="1:8" ht="18" customHeight="1">
      <c r="A24" s="17">
        <v>
9</v>
      </c>
      <c r="B24" s="19">
        <v>
175376</v>
      </c>
      <c r="C24" s="20">
        <v>
420902</v>
      </c>
      <c r="D24" s="20">
        <v>
212090</v>
      </c>
      <c r="E24" s="20">
        <v>
208812</v>
      </c>
      <c r="F24" s="8" t="s">
        <v>
24</v>
      </c>
      <c r="G24" s="9" t="s">
        <v>
24</v>
      </c>
      <c r="H24" s="10"/>
    </row>
    <row r="25" spans="1:8" ht="18" customHeight="1">
      <c r="A25" s="17">
        <v>
10</v>
      </c>
      <c r="B25" s="19">
        <v>
176976</v>
      </c>
      <c r="C25" s="20">
        <v>
420271</v>
      </c>
      <c r="D25" s="20">
        <v>
211741</v>
      </c>
      <c r="E25" s="20">
        <v>
208530</v>
      </c>
      <c r="F25" s="8" t="s">
        <v>
24</v>
      </c>
      <c r="G25" s="9" t="s">
        <v>
24</v>
      </c>
      <c r="H25" s="12"/>
    </row>
    <row r="26" spans="1:8" ht="18" customHeight="1">
      <c r="A26" s="17">
        <v>
11</v>
      </c>
      <c r="B26" s="19">
        <v>
179632</v>
      </c>
      <c r="C26" s="20">
        <v>
421164</v>
      </c>
      <c r="D26" s="20">
        <v>
212203</v>
      </c>
      <c r="E26" s="20">
        <v>
208961</v>
      </c>
      <c r="F26" s="8" t="s">
        <v>
24</v>
      </c>
      <c r="G26" s="9" t="s">
        <v>
24</v>
      </c>
      <c r="H26" s="10"/>
    </row>
    <row r="27" spans="1:8" ht="18" customHeight="1">
      <c r="A27" s="17">
        <v>
12</v>
      </c>
      <c r="B27" s="19">
        <v>
181338</v>
      </c>
      <c r="C27" s="20">
        <v>
420334</v>
      </c>
      <c r="D27" s="20">
        <v>
211825</v>
      </c>
      <c r="E27" s="20">
        <v>
208509</v>
      </c>
      <c r="F27" s="8" t="s">
        <v>
24</v>
      </c>
      <c r="G27" s="9" t="s">
        <v>
24</v>
      </c>
      <c r="H27" s="12"/>
    </row>
    <row r="28" spans="1:8" ht="18" customHeight="1">
      <c r="A28" s="17">
        <v>
13</v>
      </c>
      <c r="B28" s="19">
        <v>
182703</v>
      </c>
      <c r="C28" s="20">
        <v>
419616</v>
      </c>
      <c r="D28" s="20">
        <v>
211529</v>
      </c>
      <c r="E28" s="20">
        <v>
208087</v>
      </c>
      <c r="F28" s="8" t="s">
        <v>
24</v>
      </c>
      <c r="G28" s="9" t="s">
        <v>
24</v>
      </c>
      <c r="H28" s="10"/>
    </row>
    <row r="29" spans="1:8" ht="18" customHeight="1">
      <c r="A29" s="17">
        <v>
14</v>
      </c>
      <c r="B29" s="19">
        <v>
185230</v>
      </c>
      <c r="C29" s="20">
        <v>
421118</v>
      </c>
      <c r="D29" s="20">
        <v>
212120</v>
      </c>
      <c r="E29" s="20">
        <v>
208998</v>
      </c>
      <c r="F29" s="8" t="s">
        <v>
24</v>
      </c>
      <c r="G29" s="9" t="s">
        <v>
24</v>
      </c>
      <c r="H29" s="12"/>
    </row>
    <row r="30" spans="1:8" ht="18" customHeight="1">
      <c r="A30" s="17">
        <v>
15</v>
      </c>
      <c r="B30" s="21">
        <v>
187930</v>
      </c>
      <c r="C30" s="22">
        <v>
422989</v>
      </c>
      <c r="D30" s="22">
        <v>
213069</v>
      </c>
      <c r="E30" s="22">
        <v>
209920</v>
      </c>
      <c r="F30" s="8" t="s">
        <v>
24</v>
      </c>
      <c r="G30" s="9" t="s">
        <v>
24</v>
      </c>
      <c r="H30" s="10"/>
    </row>
    <row r="31" spans="1:8" ht="18" customHeight="1">
      <c r="A31" s="17">
        <v>
16</v>
      </c>
      <c r="B31" s="19">
        <v>
189606</v>
      </c>
      <c r="C31" s="20">
        <v>
423340</v>
      </c>
      <c r="D31" s="20">
        <v>
213160</v>
      </c>
      <c r="E31" s="20">
        <v>
210180</v>
      </c>
      <c r="F31" s="8" t="s">
        <v>
24</v>
      </c>
      <c r="G31" s="9" t="s">
        <v>
24</v>
      </c>
      <c r="H31" s="12"/>
    </row>
    <row r="32" spans="1:8" ht="18" customHeight="1">
      <c r="A32" s="17">
        <v>
17</v>
      </c>
      <c r="B32" s="19">
        <v>
191473</v>
      </c>
      <c r="C32" s="20">
        <v>
424640</v>
      </c>
      <c r="D32" s="20">
        <v>
213713</v>
      </c>
      <c r="E32" s="20">
        <v>
210927</v>
      </c>
      <c r="F32" s="8" t="s">
        <v>
24</v>
      </c>
      <c r="G32" s="9" t="s">
        <v>
24</v>
      </c>
      <c r="H32" s="10"/>
    </row>
    <row r="33" spans="1:8" ht="18" customHeight="1">
      <c r="A33" s="17">
        <v>
18</v>
      </c>
      <c r="B33" s="23">
        <v>
193933</v>
      </c>
      <c r="C33" s="22">
        <v>
426897</v>
      </c>
      <c r="D33" s="22">
        <v>
214729</v>
      </c>
      <c r="E33" s="22">
        <v>
212168</v>
      </c>
      <c r="F33" s="8" t="s">
        <v>
24</v>
      </c>
      <c r="G33" s="9" t="s">
        <v>
24</v>
      </c>
      <c r="H33" s="12"/>
    </row>
    <row r="34" spans="1:8" ht="18" customHeight="1">
      <c r="A34" s="17">
        <v>
19</v>
      </c>
      <c r="B34" s="21">
        <v>
196480</v>
      </c>
      <c r="C34" s="22">
        <v>
428131</v>
      </c>
      <c r="D34" s="22">
        <v>
215436</v>
      </c>
      <c r="E34" s="22">
        <v>
212695</v>
      </c>
      <c r="F34" s="8" t="s">
        <v>
24</v>
      </c>
      <c r="G34" s="9" t="s">
        <v>
24</v>
      </c>
      <c r="H34" s="12"/>
    </row>
    <row r="35" spans="1:8" ht="18" customHeight="1">
      <c r="A35" s="18">
        <v>
20</v>
      </c>
      <c r="B35" s="26">
        <v>
198805</v>
      </c>
      <c r="C35" s="22">
        <v>
429267</v>
      </c>
      <c r="D35" s="22">
        <v>
215958</v>
      </c>
      <c r="E35" s="22">
        <v>
213309</v>
      </c>
      <c r="F35" s="8" t="s">
        <v>
24</v>
      </c>
      <c r="G35" s="9" t="s">
        <v>
24</v>
      </c>
      <c r="H35" s="10"/>
    </row>
    <row r="36" spans="1:8" ht="18" customHeight="1">
      <c r="A36" s="18">
        <v>
21</v>
      </c>
      <c r="B36" s="26">
        <v>
200914</v>
      </c>
      <c r="C36" s="22">
        <v>
430173</v>
      </c>
      <c r="D36" s="22">
        <v>
216359</v>
      </c>
      <c r="E36" s="22">
        <v>
213814</v>
      </c>
      <c r="F36" s="8" t="s">
        <v>
24</v>
      </c>
      <c r="G36" s="9" t="s">
        <v>
24</v>
      </c>
      <c r="H36" s="10"/>
    </row>
    <row r="37" spans="1:8" s="4" customFormat="1" ht="18" customHeight="1">
      <c r="A37" s="17">
        <v>
22</v>
      </c>
      <c r="B37" s="27">
        <v>
203087</v>
      </c>
      <c r="C37" s="22">
        <v>
431796</v>
      </c>
      <c r="D37" s="22">
        <v>
217348</v>
      </c>
      <c r="E37" s="22">
        <v>
214448</v>
      </c>
      <c r="F37" s="8" t="s">
        <v>
24</v>
      </c>
      <c r="G37" s="9" t="s">
        <v>
24</v>
      </c>
      <c r="H37" s="10"/>
    </row>
    <row r="38" spans="1:8" s="4" customFormat="1" ht="18" customHeight="1">
      <c r="A38" s="17">
        <v>
23</v>
      </c>
      <c r="B38" s="26">
        <v>
205998</v>
      </c>
      <c r="C38" s="22">
        <v>
435253</v>
      </c>
      <c r="D38" s="22">
        <v>
218958</v>
      </c>
      <c r="E38" s="22">
        <v>
216295</v>
      </c>
      <c r="F38" s="8" t="s">
        <v>
24</v>
      </c>
      <c r="G38" s="9" t="s">
        <v>
24</v>
      </c>
      <c r="H38" s="10"/>
    </row>
    <row r="39" spans="1:8" s="4" customFormat="1" ht="18" customHeight="1">
      <c r="A39" s="17">
        <v>
24</v>
      </c>
      <c r="B39" s="28">
        <v>
206643</v>
      </c>
      <c r="C39" s="27">
        <v>
434508</v>
      </c>
      <c r="D39" s="27">
        <v>
218473</v>
      </c>
      <c r="E39" s="27">
        <v>
216035</v>
      </c>
      <c r="F39" s="8" t="s">
        <v>
24</v>
      </c>
      <c r="G39" s="9" t="s">
        <v>
24</v>
      </c>
      <c r="H39" s="10"/>
    </row>
    <row r="40" spans="1:8" s="5" customFormat="1" ht="18" customHeight="1">
      <c r="A40" s="17">
        <v>
25</v>
      </c>
      <c r="B40" s="28">
        <v>
213634</v>
      </c>
      <c r="C40" s="28">
        <v>
447170</v>
      </c>
      <c r="D40" s="27">
        <v>
223939</v>
      </c>
      <c r="E40" s="27">
        <v>
223231</v>
      </c>
      <c r="F40" s="8" t="s">
        <v>
24</v>
      </c>
      <c r="G40" s="9" t="s">
        <v>
24</v>
      </c>
      <c r="H40" s="12"/>
    </row>
    <row r="41" spans="1:8" s="6" customFormat="1" ht="18" customHeight="1">
      <c r="A41" s="17">
        <v>
26</v>
      </c>
      <c r="B41" s="28">
        <v>
215472</v>
      </c>
      <c r="C41" s="28">
        <v>
448186</v>
      </c>
      <c r="D41" s="27">
        <v>
224429</v>
      </c>
      <c r="E41" s="27">
        <v>
223757</v>
      </c>
      <c r="F41" s="8" t="s">
        <v>
24</v>
      </c>
      <c r="G41" s="9" t="s">
        <v>
24</v>
      </c>
      <c r="H41" s="10"/>
    </row>
    <row r="42" spans="1:8" ht="18" customHeight="1">
      <c r="A42" s="18">
        <v>
27</v>
      </c>
      <c r="B42" s="29">
        <v>
217836</v>
      </c>
      <c r="C42" s="28">
        <v>
449527</v>
      </c>
      <c r="D42" s="27">
        <v>
224918</v>
      </c>
      <c r="E42" s="27">
        <v>
224609</v>
      </c>
      <c r="F42" s="8" t="s">
        <v>
24</v>
      </c>
      <c r="G42" s="9" t="s">
        <v>
24</v>
      </c>
      <c r="H42" s="10"/>
    </row>
    <row r="43" spans="1:8" ht="18" customHeight="1">
      <c r="A43" s="18">
        <v>
28</v>
      </c>
      <c r="B43" s="29">
        <v>
221587</v>
      </c>
      <c r="C43" s="28">
        <v>
452789</v>
      </c>
      <c r="D43" s="27">
        <v>
226721</v>
      </c>
      <c r="E43" s="27">
        <v>
226068</v>
      </c>
      <c r="F43" s="13" t="s">
        <v>
24</v>
      </c>
      <c r="G43" s="7" t="s">
        <v>
24</v>
      </c>
      <c r="H43" s="30"/>
    </row>
    <row r="44" spans="1:8" ht="18" customHeight="1">
      <c r="A44" s="18">
        <v>
29</v>
      </c>
      <c r="B44" s="29">
        <v>
225737</v>
      </c>
      <c r="C44" s="28">
        <v>
456893</v>
      </c>
      <c r="D44" s="27">
        <v>
228658</v>
      </c>
      <c r="E44" s="27">
        <v>
228235</v>
      </c>
      <c r="F44" s="13" t="s">
        <v>
24</v>
      </c>
      <c r="G44" s="7" t="s">
        <v>
24</v>
      </c>
      <c r="H44" s="30"/>
    </row>
    <row r="45" spans="1:8" ht="18" customHeight="1">
      <c r="A45" s="18">
        <v>
30</v>
      </c>
      <c r="B45" s="29">
        <v>
229819</v>
      </c>
      <c r="C45" s="28">
        <v>
460423</v>
      </c>
      <c r="D45" s="27">
        <v>
230393</v>
      </c>
      <c r="E45" s="27">
        <v>
230030</v>
      </c>
      <c r="F45" s="13" t="s">
        <v>
24</v>
      </c>
      <c r="G45" s="7" t="s">
        <v>
24</v>
      </c>
      <c r="H45" s="30"/>
    </row>
    <row r="46" spans="1:8" ht="18" customHeight="1">
      <c r="A46" s="18">
        <v>
31</v>
      </c>
      <c r="B46" s="29">
        <v>
233158</v>
      </c>
      <c r="C46" s="28">
        <v>
462591</v>
      </c>
      <c r="D46" s="27">
        <v>
231272</v>
      </c>
      <c r="E46" s="27">
        <v>
231319</v>
      </c>
      <c r="F46" s="13" t="s">
        <v>
24</v>
      </c>
      <c r="G46" s="7" t="s">
        <v>
24</v>
      </c>
      <c r="H46" s="30"/>
    </row>
    <row r="47" spans="1:8" ht="18" customHeight="1">
      <c r="A47" s="18" t="s">
        <v>
18</v>
      </c>
      <c r="B47" s="29">
        <v>
236600</v>
      </c>
      <c r="C47" s="28">
        <v>
464550</v>
      </c>
      <c r="D47" s="27">
        <v>
232087</v>
      </c>
      <c r="E47" s="27">
        <v>
232463</v>
      </c>
      <c r="F47" s="13" t="s">
        <v>
24</v>
      </c>
      <c r="G47" s="7" t="s">
        <v>
24</v>
      </c>
      <c r="H47" s="30"/>
    </row>
    <row r="48" spans="1:8" ht="18" customHeight="1">
      <c r="A48" s="2405">
        <v>
3</v>
      </c>
      <c r="B48" s="29">
        <v>
238563</v>
      </c>
      <c r="C48" s="28">
        <v>
463691</v>
      </c>
      <c r="D48" s="27">
        <v>
231646</v>
      </c>
      <c r="E48" s="27">
        <v>
232045</v>
      </c>
      <c r="F48" s="13" t="s">
        <v>
24</v>
      </c>
      <c r="G48" s="7" t="s">
        <v>
24</v>
      </c>
      <c r="H48" s="30"/>
    </row>
    <row r="49" spans="1:8" s="258" customFormat="1" ht="18" customHeight="1">
      <c r="A49" s="251">
        <v>
4</v>
      </c>
      <c r="B49" s="252">
        <v>
239622</v>
      </c>
      <c r="C49" s="253">
        <v>
462083</v>
      </c>
      <c r="D49" s="254">
        <v>
230439</v>
      </c>
      <c r="E49" s="254">
        <v>
231644</v>
      </c>
      <c r="F49" s="255" t="s">
        <v>
24</v>
      </c>
      <c r="G49" s="256" t="s">
        <v>
24</v>
      </c>
      <c r="H49" s="257"/>
    </row>
    <row r="50" spans="1:8" s="32" customFormat="1" ht="15" customHeight="1">
      <c r="A50" s="35" t="s">
        <v>
19</v>
      </c>
      <c r="B50" s="36"/>
      <c r="C50" s="36"/>
      <c r="D50" s="37"/>
      <c r="E50" s="37"/>
      <c r="F50" s="38"/>
      <c r="G50" s="39"/>
      <c r="H50" s="40"/>
    </row>
    <row r="51" spans="1:8" s="32" customFormat="1" ht="15" customHeight="1">
      <c r="A51" s="2968" t="s">
        <v>
10211</v>
      </c>
      <c r="G51" s="34"/>
      <c r="H51" s="33"/>
    </row>
    <row r="52" spans="1:8" s="32" customFormat="1" ht="15" customHeight="1">
      <c r="A52" s="35" t="s">
        <v>
10209</v>
      </c>
      <c r="G52" s="34"/>
      <c r="H52" s="33"/>
    </row>
    <row r="53" spans="1:8" s="32" customFormat="1" ht="15" customHeight="1">
      <c r="A53" s="4254" t="s">
        <v>
31</v>
      </c>
      <c r="B53" s="2404"/>
      <c r="C53" s="2404"/>
      <c r="D53" s="2404"/>
      <c r="E53" s="2404"/>
      <c r="F53" s="2404"/>
      <c r="G53" s="51"/>
      <c r="H53" s="33"/>
    </row>
  </sheetData>
  <mergeCells count="8">
    <mergeCell ref="A1:D1"/>
    <mergeCell ref="A2:D2"/>
    <mergeCell ref="G6:H7"/>
    <mergeCell ref="A3:H3"/>
    <mergeCell ref="A6:A7"/>
    <mergeCell ref="B6:B7"/>
    <mergeCell ref="F6:F7"/>
    <mergeCell ref="C6:E6"/>
  </mergeCells>
  <phoneticPr fontId="25"/>
  <pageMargins left="0.70866141732283472" right="0.70866141732283472" top="0.74803149606299213" bottom="0.74803149606299213"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E27"/>
  <sheetViews>
    <sheetView zoomScaleNormal="100" zoomScaleSheetLayoutView="100" workbookViewId="0">
      <selection activeCell="B23" sqref="B23"/>
    </sheetView>
  </sheetViews>
  <sheetFormatPr defaultColWidth="9" defaultRowHeight="14.25"/>
  <cols>
    <col min="1" max="1" width="33.125" style="24" customWidth="1"/>
    <col min="2" max="2" width="22.625" style="24" customWidth="1"/>
    <col min="3" max="3" width="22.625" style="525" customWidth="1"/>
    <col min="4" max="4" width="22.625" style="24" customWidth="1"/>
    <col min="5" max="5" width="22.625" style="525" customWidth="1"/>
    <col min="6" max="16384" width="9" style="24"/>
  </cols>
  <sheetData>
    <row r="1" spans="1:5" s="1482" customFormat="1" ht="20.100000000000001" customHeight="1">
      <c r="A1" s="4569" t="str">
        <f>
HYPERLINK("#目次!A1","【目次に戻る】")</f>
        <v>
【目次に戻る】</v>
      </c>
      <c r="B1" s="4569"/>
      <c r="C1" s="4569"/>
      <c r="D1" s="4569"/>
      <c r="E1" s="1481"/>
    </row>
    <row r="2" spans="1:5" s="1482" customFormat="1" ht="20.100000000000001" customHeight="1">
      <c r="A2" s="4569" t="str">
        <f>
HYPERLINK("#業務所管課別目次!A1","【業務所管課別目次に戻る】")</f>
        <v>
【業務所管課別目次に戻る】</v>
      </c>
      <c r="B2" s="4569"/>
      <c r="C2" s="4569"/>
      <c r="D2" s="4569"/>
      <c r="E2" s="1481"/>
    </row>
    <row r="3" spans="1:5" s="107" customFormat="1" ht="26.1" customHeight="1">
      <c r="A3" s="4581" t="s">
        <v>
6588</v>
      </c>
      <c r="B3" s="4581"/>
      <c r="C3" s="4581"/>
      <c r="D3" s="4581"/>
      <c r="E3" s="4581"/>
    </row>
    <row r="4" spans="1:5" s="83" customFormat="1" ht="15" customHeight="1">
      <c r="A4" s="541"/>
      <c r="B4" s="541"/>
      <c r="C4" s="541"/>
      <c r="D4" s="541"/>
      <c r="E4" s="541"/>
    </row>
    <row r="5" spans="1:5" s="107" customFormat="1" ht="20.100000000000001" customHeight="1">
      <c r="A5" s="4651" t="s">
        <v>
598</v>
      </c>
      <c r="B5" s="4651"/>
      <c r="C5" s="4651"/>
      <c r="D5" s="4651"/>
      <c r="E5" s="4651"/>
    </row>
    <row r="6" spans="1:5" s="83" customFormat="1" ht="15" customHeight="1" thickBot="1">
      <c r="C6" s="505"/>
      <c r="E6" s="505"/>
    </row>
    <row r="7" spans="1:5" s="405" customFormat="1" ht="18" customHeight="1" thickTop="1">
      <c r="A7" s="475" t="s">
        <v>
575</v>
      </c>
      <c r="B7" s="474" t="s">
        <v>
658</v>
      </c>
      <c r="C7" s="519" t="s">
        <v>
573</v>
      </c>
      <c r="D7" s="474" t="s">
        <v>
643</v>
      </c>
      <c r="E7" s="519" t="s">
        <v>
642</v>
      </c>
    </row>
    <row r="8" spans="1:5" s="83" customFormat="1" ht="18" customHeight="1">
      <c r="A8" s="477"/>
      <c r="B8" s="424" t="s">
        <v>
641</v>
      </c>
      <c r="C8" s="540" t="s">
        <v>
282</v>
      </c>
      <c r="D8" s="42" t="s">
        <v>
641</v>
      </c>
      <c r="E8" s="540" t="s">
        <v>
282</v>
      </c>
    </row>
    <row r="9" spans="1:5" s="277" customFormat="1" ht="18" customHeight="1">
      <c r="A9" s="290" t="s">
        <v>
569</v>
      </c>
      <c r="B9" s="270">
        <f>
SUM(B10:B14)</f>
        <v>
10550621213</v>
      </c>
      <c r="C9" s="526">
        <f>
SUM(C10:C14)</f>
        <v>
99.961430906637176</v>
      </c>
      <c r="D9" s="271">
        <f>
SUM(D10:D14)</f>
        <v>
11145240000</v>
      </c>
      <c r="E9" s="513">
        <f t="shared" ref="E9:E14" si="0">
IF(D9="-","-",IF(B9="-","-",ROUND(B9/D9*100,1)))</f>
        <v>
94.7</v>
      </c>
    </row>
    <row r="10" spans="1:5" ht="18" customHeight="1">
      <c r="A10" s="532" t="s">
        <v>
657</v>
      </c>
      <c r="B10" s="97">
        <v>
4415986036</v>
      </c>
      <c r="C10" s="531">
        <v>
41.8</v>
      </c>
      <c r="D10" s="22">
        <v>
4718354000</v>
      </c>
      <c r="E10" s="530">
        <f t="shared" si="0"/>
        <v>
93.6</v>
      </c>
    </row>
    <row r="11" spans="1:5" ht="18" customHeight="1">
      <c r="A11" s="532" t="s">
        <v>
585</v>
      </c>
      <c r="B11" s="97">
        <v>
2700</v>
      </c>
      <c r="C11" s="531">
        <v>
0</v>
      </c>
      <c r="D11" s="22">
        <v>
1000</v>
      </c>
      <c r="E11" s="530">
        <f t="shared" si="0"/>
        <v>
270</v>
      </c>
    </row>
    <row r="12" spans="1:5" ht="18" customHeight="1">
      <c r="A12" s="532" t="s">
        <v>
580</v>
      </c>
      <c r="B12" s="97">
        <v>
5695575665</v>
      </c>
      <c r="C12" s="531">
        <v>
54</v>
      </c>
      <c r="D12" s="22">
        <v>
5988136000</v>
      </c>
      <c r="E12" s="530">
        <f t="shared" si="0"/>
        <v>
95.1</v>
      </c>
    </row>
    <row r="13" spans="1:5" ht="18" customHeight="1">
      <c r="A13" s="532" t="s">
        <v>
656</v>
      </c>
      <c r="B13" s="97" t="s">
        <v>
10051</v>
      </c>
      <c r="C13" s="510" t="s">
        <v>
10051</v>
      </c>
      <c r="D13" s="22">
        <v>
1000</v>
      </c>
      <c r="E13" s="530" t="str">
        <f t="shared" si="0"/>
        <v>
-</v>
      </c>
    </row>
    <row r="14" spans="1:5" ht="18" customHeight="1">
      <c r="A14" s="469" t="s">
        <v>
578</v>
      </c>
      <c r="B14" s="109">
        <v>
439056812</v>
      </c>
      <c r="C14" s="534">
        <v>
4.1614309066371753</v>
      </c>
      <c r="D14" s="108">
        <v>
438748000</v>
      </c>
      <c r="E14" s="529">
        <f t="shared" si="0"/>
        <v>
100.1</v>
      </c>
    </row>
    <row r="15" spans="1:5" s="83" customFormat="1" ht="15" customHeight="1">
      <c r="A15" s="477"/>
      <c r="B15" s="539"/>
      <c r="C15" s="538"/>
      <c r="D15" s="539"/>
      <c r="E15" s="538"/>
    </row>
    <row r="16" spans="1:5" s="83" customFormat="1" ht="15" customHeight="1"/>
    <row r="17" spans="1:5" s="107" customFormat="1" ht="20.100000000000001" customHeight="1">
      <c r="A17" s="4651" t="s">
        <v>
576</v>
      </c>
      <c r="B17" s="4651"/>
      <c r="C17" s="4651"/>
      <c r="D17" s="4651"/>
      <c r="E17" s="4651"/>
    </row>
    <row r="18" spans="1:5" s="83" customFormat="1" ht="15" customHeight="1" thickBot="1">
      <c r="A18" s="35"/>
    </row>
    <row r="19" spans="1:5" s="405" customFormat="1" ht="18" customHeight="1" thickTop="1">
      <c r="A19" s="475" t="s">
        <v>
575</v>
      </c>
      <c r="B19" s="474" t="s">
        <v>
655</v>
      </c>
      <c r="C19" s="519" t="s">
        <v>
573</v>
      </c>
      <c r="D19" s="474" t="s">
        <v>
643</v>
      </c>
      <c r="E19" s="519" t="s">
        <v>
642</v>
      </c>
    </row>
    <row r="20" spans="1:5" s="83" customFormat="1" ht="18" customHeight="1">
      <c r="A20" s="487"/>
      <c r="B20" s="424" t="s">
        <v>
641</v>
      </c>
      <c r="C20" s="119" t="s">
        <v>
282</v>
      </c>
      <c r="D20" s="119" t="s">
        <v>
641</v>
      </c>
      <c r="E20" s="119" t="s">
        <v>
282</v>
      </c>
    </row>
    <row r="21" spans="1:5" s="277" customFormat="1" ht="18" customHeight="1">
      <c r="A21" s="278" t="s">
        <v>
569</v>
      </c>
      <c r="B21" s="270">
        <f>
SUM(B22:B26)</f>
        <v>
10550621213</v>
      </c>
      <c r="C21" s="513">
        <v>
100</v>
      </c>
      <c r="D21" s="271">
        <f>
SUM(D22:D26)</f>
        <v>
11145240000</v>
      </c>
      <c r="E21" s="513">
        <f t="shared" ref="E21:E26" si="1">
IF(D21="-","-",IF(B21="-","-",ROUND(B21/D21*100,1)))</f>
        <v>
94.7</v>
      </c>
    </row>
    <row r="22" spans="1:5" ht="18" customHeight="1">
      <c r="A22" s="124" t="s">
        <v>
567</v>
      </c>
      <c r="B22" s="97">
        <v>
310614565</v>
      </c>
      <c r="C22" s="531">
        <v>
2.9440405330567145</v>
      </c>
      <c r="D22" s="22">
        <v>
330320000</v>
      </c>
      <c r="E22" s="530">
        <f t="shared" si="1"/>
        <v>
94</v>
      </c>
    </row>
    <row r="23" spans="1:5" ht="18" customHeight="1">
      <c r="A23" s="124" t="s">
        <v>
616</v>
      </c>
      <c r="B23" s="97">
        <v>
9553949625</v>
      </c>
      <c r="C23" s="531">
        <v>
90.553432183007899</v>
      </c>
      <c r="D23" s="22">
        <v>
9952049000</v>
      </c>
      <c r="E23" s="530">
        <f t="shared" si="1"/>
        <v>
96</v>
      </c>
    </row>
    <row r="24" spans="1:5" ht="18" customHeight="1">
      <c r="A24" s="124" t="s">
        <v>
615</v>
      </c>
      <c r="B24" s="97">
        <v>
414196023</v>
      </c>
      <c r="C24" s="531">
        <v>
3.925797492280799</v>
      </c>
      <c r="D24" s="22">
        <v>
538697000</v>
      </c>
      <c r="E24" s="530">
        <f t="shared" si="1"/>
        <v>
76.900000000000006</v>
      </c>
    </row>
    <row r="25" spans="1:5" ht="18" customHeight="1">
      <c r="A25" s="124" t="s">
        <v>
558</v>
      </c>
      <c r="B25" s="97">
        <v>
271861000</v>
      </c>
      <c r="C25" s="531">
        <v>
2.576729791654591</v>
      </c>
      <c r="D25" s="22">
        <v>
272266000</v>
      </c>
      <c r="E25" s="530">
        <f t="shared" si="1"/>
        <v>
99.9</v>
      </c>
    </row>
    <row r="26" spans="1:5" ht="18" customHeight="1">
      <c r="A26" s="469" t="s">
        <v>
621</v>
      </c>
      <c r="B26" s="109" t="s">
        <v>
10051</v>
      </c>
      <c r="C26" s="507" t="s">
        <v>
10051</v>
      </c>
      <c r="D26" s="108">
        <v>
51908000</v>
      </c>
      <c r="E26" s="529" t="str">
        <f t="shared" si="1"/>
        <v>
-</v>
      </c>
    </row>
    <row r="27" spans="1:5" s="83" customFormat="1" ht="15" customHeight="1">
      <c r="A27" s="83" t="s">
        <v>
654</v>
      </c>
      <c r="B27" s="498"/>
      <c r="C27" s="505"/>
      <c r="D27" s="498"/>
    </row>
  </sheetData>
  <mergeCells count="5">
    <mergeCell ref="A5:E5"/>
    <mergeCell ref="A17:E17"/>
    <mergeCell ref="A3:E3"/>
    <mergeCell ref="A1:D1"/>
    <mergeCell ref="A2:D2"/>
  </mergeCells>
  <phoneticPr fontId="25"/>
  <pageMargins left="0.70866141732283472" right="0.70866141732283472" top="0.74803149606299213" bottom="0.74803149606299213" header="0.31496062992125984" footer="0.3149606299212598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32"/>
  <sheetViews>
    <sheetView zoomScaleNormal="100" zoomScaleSheetLayoutView="100" workbookViewId="0">
      <selection activeCell="B23" sqref="B23"/>
    </sheetView>
  </sheetViews>
  <sheetFormatPr defaultColWidth="9" defaultRowHeight="13.5"/>
  <cols>
    <col min="1" max="1" width="33.125" style="1" customWidth="1"/>
    <col min="2" max="5" width="22.625" style="1" customWidth="1"/>
    <col min="6" max="16384" width="9" style="1"/>
  </cols>
  <sheetData>
    <row r="1" spans="1:5" s="1482" customFormat="1" ht="20.100000000000001" customHeight="1">
      <c r="A1" s="4569" t="str">
        <f>
HYPERLINK("#目次!A1","【目次に戻る】")</f>
        <v>
【目次に戻る】</v>
      </c>
      <c r="B1" s="4569"/>
      <c r="C1" s="4569"/>
      <c r="D1" s="4569"/>
      <c r="E1" s="1481"/>
    </row>
    <row r="2" spans="1:5" s="1482" customFormat="1" ht="20.100000000000001" customHeight="1">
      <c r="A2" s="4569" t="str">
        <f>
HYPERLINK("#業務所管課別目次!A1","【業務所管課別目次に戻る】")</f>
        <v>
【業務所管課別目次に戻る】</v>
      </c>
      <c r="B2" s="4569"/>
      <c r="C2" s="4569"/>
      <c r="D2" s="4569"/>
      <c r="E2" s="1481"/>
    </row>
    <row r="3" spans="1:5" s="536" customFormat="1" ht="26.1" customHeight="1">
      <c r="A3" s="4581" t="s">
        <v>
6589</v>
      </c>
      <c r="B3" s="4581"/>
      <c r="C3" s="4581"/>
      <c r="D3" s="4581"/>
      <c r="E3" s="4581"/>
    </row>
    <row r="4" spans="1:5" s="83" customFormat="1" ht="15" customHeight="1">
      <c r="A4" s="541"/>
      <c r="B4" s="541"/>
      <c r="C4" s="541"/>
      <c r="D4" s="541"/>
      <c r="E4" s="541"/>
    </row>
    <row r="5" spans="1:5" ht="20.100000000000001" customHeight="1">
      <c r="A5" s="4754" t="s">
        <v>
598</v>
      </c>
      <c r="B5" s="4754"/>
      <c r="C5" s="4754"/>
      <c r="D5" s="4754"/>
      <c r="E5" s="4754"/>
    </row>
    <row r="6" spans="1:5" s="83" customFormat="1" ht="15" customHeight="1" thickBot="1">
      <c r="C6" s="505"/>
      <c r="E6" s="505"/>
    </row>
    <row r="7" spans="1:5" s="405" customFormat="1" ht="18" customHeight="1" thickTop="1">
      <c r="A7" s="475" t="s">
        <v>
575</v>
      </c>
      <c r="B7" s="474" t="s">
        <v>
648</v>
      </c>
      <c r="C7" s="519" t="s">
        <v>
573</v>
      </c>
      <c r="D7" s="474" t="s">
        <v>
643</v>
      </c>
      <c r="E7" s="519" t="s">
        <v>
642</v>
      </c>
    </row>
    <row r="8" spans="1:5" s="83" customFormat="1" ht="18" customHeight="1">
      <c r="A8" s="477"/>
      <c r="B8" s="424" t="s">
        <v>
641</v>
      </c>
      <c r="C8" s="540" t="s">
        <v>
282</v>
      </c>
      <c r="D8" s="42" t="s">
        <v>
641</v>
      </c>
      <c r="E8" s="540" t="s">
        <v>
282</v>
      </c>
    </row>
    <row r="9" spans="1:5" s="277" customFormat="1" ht="18" customHeight="1">
      <c r="A9" s="290" t="s">
        <v>
569</v>
      </c>
      <c r="B9" s="270">
        <f>
SUM(B10:B18)</f>
        <v>
41607557815</v>
      </c>
      <c r="C9" s="526">
        <v>
100</v>
      </c>
      <c r="D9" s="271">
        <f>
SUM(D10:D18)</f>
        <v>
43027568000</v>
      </c>
      <c r="E9" s="513">
        <f t="shared" ref="E9:E18" si="0">
IF(D9="-","-",IF(B9="-","-",ROUND(B9/D9*100,1)))</f>
        <v>
96.7</v>
      </c>
    </row>
    <row r="10" spans="1:5" s="24" customFormat="1" ht="18" customHeight="1">
      <c r="A10" s="532" t="s">
        <v>
610</v>
      </c>
      <c r="B10" s="97">
        <v>
8331100921</v>
      </c>
      <c r="C10" s="531">
        <v>
20.023047154179626</v>
      </c>
      <c r="D10" s="22">
        <v>
8590637000</v>
      </c>
      <c r="E10" s="530">
        <f t="shared" si="0"/>
        <v>
97</v>
      </c>
    </row>
    <row r="11" spans="1:5" s="24" customFormat="1" ht="18" customHeight="1">
      <c r="A11" s="532" t="s">
        <v>
585</v>
      </c>
      <c r="B11" s="97" t="s">
        <v>
10051</v>
      </c>
      <c r="C11" s="510" t="s">
        <v>
10051</v>
      </c>
      <c r="D11" s="22">
        <v>
1000</v>
      </c>
      <c r="E11" s="530" t="str">
        <f t="shared" si="0"/>
        <v>
-</v>
      </c>
    </row>
    <row r="12" spans="1:5" s="24" customFormat="1" ht="18" customHeight="1">
      <c r="A12" s="532" t="s">
        <v>
584</v>
      </c>
      <c r="B12" s="97">
        <v>
9551904923</v>
      </c>
      <c r="C12" s="531">
        <v>
22.957139098311675</v>
      </c>
      <c r="D12" s="22">
        <v>
9662842000</v>
      </c>
      <c r="E12" s="530">
        <f t="shared" si="0"/>
        <v>
98.9</v>
      </c>
    </row>
    <row r="13" spans="1:5" s="24" customFormat="1" ht="18" customHeight="1">
      <c r="A13" s="532" t="s">
        <v>
583</v>
      </c>
      <c r="B13" s="97">
        <v>
5514093896</v>
      </c>
      <c r="C13" s="531">
        <v>
13.252625690066591</v>
      </c>
      <c r="D13" s="22">
        <v>
5741948000</v>
      </c>
      <c r="E13" s="530">
        <f t="shared" si="0"/>
        <v>
96</v>
      </c>
    </row>
    <row r="14" spans="1:5" s="24" customFormat="1" ht="18" customHeight="1">
      <c r="A14" s="532" t="s">
        <v>
605</v>
      </c>
      <c r="B14" s="97">
        <v>
10231806230</v>
      </c>
      <c r="C14" s="531">
        <v>
24.591220363121906</v>
      </c>
      <c r="D14" s="22">
        <v>
10596900000</v>
      </c>
      <c r="E14" s="530">
        <f t="shared" si="0"/>
        <v>
96.6</v>
      </c>
    </row>
    <row r="15" spans="1:5" s="24" customFormat="1" ht="18" customHeight="1">
      <c r="A15" s="532" t="s">
        <v>
582</v>
      </c>
      <c r="B15" s="97">
        <v>
505675</v>
      </c>
      <c r="C15" s="531">
        <v>
1.21534410226235E-3</v>
      </c>
      <c r="D15" s="22">
        <v>
698000</v>
      </c>
      <c r="E15" s="530">
        <f t="shared" si="0"/>
        <v>
72.400000000000006</v>
      </c>
    </row>
    <row r="16" spans="1:5" s="24" customFormat="1" ht="18" customHeight="1">
      <c r="A16" s="532" t="s">
        <v>
580</v>
      </c>
      <c r="B16" s="97">
        <v>
7043857673</v>
      </c>
      <c r="C16" s="531">
        <v>
16.929274494598211</v>
      </c>
      <c r="D16" s="22">
        <v>
7512327000</v>
      </c>
      <c r="E16" s="530">
        <f t="shared" si="0"/>
        <v>
93.8</v>
      </c>
    </row>
    <row r="17" spans="1:5" s="24" customFormat="1" ht="18" customHeight="1">
      <c r="A17" s="532" t="s">
        <v>
579</v>
      </c>
      <c r="B17" s="97">
        <v>
921490925</v>
      </c>
      <c r="C17" s="531">
        <v>
2.2147200494132151</v>
      </c>
      <c r="D17" s="22">
        <v>
921490000</v>
      </c>
      <c r="E17" s="530">
        <f t="shared" si="0"/>
        <v>
100</v>
      </c>
    </row>
    <row r="18" spans="1:5" s="24" customFormat="1" ht="18" customHeight="1">
      <c r="A18" s="469" t="s">
        <v>
578</v>
      </c>
      <c r="B18" s="109">
        <v>
12797572</v>
      </c>
      <c r="C18" s="534">
        <v>
3.0757806206511668E-2</v>
      </c>
      <c r="D18" s="108">
        <v>
725000</v>
      </c>
      <c r="E18" s="529">
        <f t="shared" si="0"/>
        <v>
1765.2</v>
      </c>
    </row>
    <row r="19" spans="1:5" s="83" customFormat="1" ht="15" customHeight="1">
      <c r="A19" s="477"/>
      <c r="B19" s="539"/>
      <c r="C19" s="538"/>
      <c r="D19" s="539"/>
      <c r="E19" s="538"/>
    </row>
    <row r="20" spans="1:5" s="83" customFormat="1" ht="15" customHeight="1"/>
    <row r="21" spans="1:5" s="126" customFormat="1" ht="20.100000000000001" customHeight="1">
      <c r="A21" s="4754" t="s">
        <v>
576</v>
      </c>
      <c r="B21" s="4754"/>
      <c r="C21" s="4754"/>
      <c r="D21" s="4754"/>
      <c r="E21" s="4754"/>
    </row>
    <row r="22" spans="1:5" s="83" customFormat="1" ht="15" customHeight="1" thickBot="1">
      <c r="A22" s="35"/>
    </row>
    <row r="23" spans="1:5" s="405" customFormat="1" ht="18" customHeight="1" thickTop="1">
      <c r="A23" s="475" t="s">
        <v>
575</v>
      </c>
      <c r="B23" s="474" t="s">
        <v>
644</v>
      </c>
      <c r="C23" s="519" t="s">
        <v>
573</v>
      </c>
      <c r="D23" s="542" t="s">
        <v>
643</v>
      </c>
      <c r="E23" s="519" t="s">
        <v>
642</v>
      </c>
    </row>
    <row r="24" spans="1:5" s="83" customFormat="1" ht="18" customHeight="1">
      <c r="A24" s="487"/>
      <c r="B24" s="424" t="s">
        <v>
641</v>
      </c>
      <c r="C24" s="119" t="s">
        <v>
282</v>
      </c>
      <c r="D24" s="119" t="s">
        <v>
641</v>
      </c>
      <c r="E24" s="119" t="s">
        <v>
282</v>
      </c>
    </row>
    <row r="25" spans="1:5" s="277" customFormat="1" ht="18" customHeight="1">
      <c r="A25" s="278" t="s">
        <v>
569</v>
      </c>
      <c r="B25" s="270">
        <f>
SUM(B26:B31)</f>
        <v>
41207414313</v>
      </c>
      <c r="C25" s="513">
        <f>
SUM(C26:C31)</f>
        <v>
99.976021334942416</v>
      </c>
      <c r="D25" s="271">
        <f>
SUM(D26:D31)</f>
        <v>
43027568000</v>
      </c>
      <c r="E25" s="513">
        <f t="shared" ref="E25:E31" si="1">
IF(D25="-","-",IF(B25="-","-",ROUND(B25/D25*100,1)))</f>
        <v>
95.8</v>
      </c>
    </row>
    <row r="26" spans="1:5" s="24" customFormat="1" ht="18" customHeight="1">
      <c r="A26" s="124" t="s">
        <v>
567</v>
      </c>
      <c r="B26" s="97">
        <v>
730580154</v>
      </c>
      <c r="C26" s="531">
        <v>
1.8</v>
      </c>
      <c r="D26" s="22">
        <v>
940874000</v>
      </c>
      <c r="E26" s="530">
        <f t="shared" si="1"/>
        <v>
77.599999999999994</v>
      </c>
    </row>
    <row r="27" spans="1:5" s="24" customFormat="1" ht="18" customHeight="1">
      <c r="A27" s="124" t="s">
        <v>
608</v>
      </c>
      <c r="B27" s="97">
        <v>
36819255273</v>
      </c>
      <c r="C27" s="531">
        <v>
89.3</v>
      </c>
      <c r="D27" s="22">
        <v>
38148926000</v>
      </c>
      <c r="E27" s="530">
        <f t="shared" si="1"/>
        <v>
96.5</v>
      </c>
    </row>
    <row r="28" spans="1:5" s="24" customFormat="1" ht="18" customHeight="1">
      <c r="A28" s="124" t="s">
        <v>
607</v>
      </c>
      <c r="B28" s="97">
        <v>
1634488794</v>
      </c>
      <c r="C28" s="531">
        <v>
3.9664920045331646</v>
      </c>
      <c r="D28" s="22">
        <v>
1813284000</v>
      </c>
      <c r="E28" s="530">
        <f t="shared" si="1"/>
        <v>
90.1</v>
      </c>
    </row>
    <row r="29" spans="1:5" s="24" customFormat="1" ht="18" customHeight="1">
      <c r="A29" s="124" t="s">
        <v>
606</v>
      </c>
      <c r="B29" s="97">
        <v>
1849222110</v>
      </c>
      <c r="C29" s="531">
        <v>
4.4875955961561331</v>
      </c>
      <c r="D29" s="22">
        <v>
1849415000</v>
      </c>
      <c r="E29" s="530">
        <f t="shared" si="1"/>
        <v>
100</v>
      </c>
    </row>
    <row r="30" spans="1:5" s="24" customFormat="1" ht="18" customHeight="1">
      <c r="A30" s="124" t="s">
        <v>
558</v>
      </c>
      <c r="B30" s="97">
        <v>
173867982</v>
      </c>
      <c r="C30" s="531">
        <v>
0.4219337342531308</v>
      </c>
      <c r="D30" s="22">
        <v>
175069000</v>
      </c>
      <c r="E30" s="530">
        <f t="shared" si="1"/>
        <v>
99.3</v>
      </c>
    </row>
    <row r="31" spans="1:5" s="24" customFormat="1" ht="18" customHeight="1">
      <c r="A31" s="469" t="s">
        <v>
621</v>
      </c>
      <c r="B31" s="109" t="s">
        <v>
10051</v>
      </c>
      <c r="C31" s="507" t="s">
        <v>
10051</v>
      </c>
      <c r="D31" s="108">
        <v>
100000000</v>
      </c>
      <c r="E31" s="529" t="str">
        <f t="shared" si="1"/>
        <v>
-</v>
      </c>
    </row>
    <row r="32" spans="1:5" s="83" customFormat="1" ht="15" customHeight="1">
      <c r="A32" s="83" t="s">
        <v>
654</v>
      </c>
      <c r="B32" s="498"/>
      <c r="C32" s="505"/>
      <c r="D32" s="498"/>
    </row>
  </sheetData>
  <mergeCells count="5">
    <mergeCell ref="A21:E21"/>
    <mergeCell ref="A3:E3"/>
    <mergeCell ref="A5:E5"/>
    <mergeCell ref="A1:D1"/>
    <mergeCell ref="A2:D2"/>
  </mergeCells>
  <phoneticPr fontId="25"/>
  <pageMargins left="0.70866141732283472" right="0.70866141732283472" top="0.74803149606299213" bottom="0.74803149606299213" header="0.31496062992125984" footer="0.3149606299212598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25"/>
  <sheetViews>
    <sheetView zoomScaleNormal="100" zoomScaleSheetLayoutView="100" workbookViewId="0">
      <selection activeCell="B23" sqref="B23"/>
    </sheetView>
  </sheetViews>
  <sheetFormatPr defaultColWidth="9" defaultRowHeight="13.5"/>
  <cols>
    <col min="1" max="1" width="33.125" style="1" customWidth="1"/>
    <col min="2" max="5" width="22.625" style="1" customWidth="1"/>
    <col min="6" max="16384" width="9" style="1"/>
  </cols>
  <sheetData>
    <row r="1" spans="1:5" s="1482" customFormat="1" ht="20.100000000000001" customHeight="1">
      <c r="A1" s="4569" t="str">
        <f>
HYPERLINK("#目次!A1","【目次に戻る】")</f>
        <v>
【目次に戻る】</v>
      </c>
      <c r="B1" s="4569"/>
      <c r="C1" s="4569"/>
      <c r="D1" s="4569"/>
      <c r="E1" s="1481"/>
    </row>
    <row r="2" spans="1:5" s="1482" customFormat="1" ht="20.100000000000001" customHeight="1">
      <c r="A2" s="4569" t="str">
        <f>
HYPERLINK("#業務所管課別目次!A1","【業務所管課別目次に戻る】")</f>
        <v>
【業務所管課別目次に戻る】</v>
      </c>
      <c r="B2" s="4569"/>
      <c r="C2" s="4569"/>
      <c r="D2" s="4569"/>
      <c r="E2" s="1481"/>
    </row>
    <row r="3" spans="1:5" ht="26.1" customHeight="1">
      <c r="A3" s="4574" t="s">
        <v>
6590</v>
      </c>
      <c r="B3" s="4574"/>
      <c r="C3" s="4574"/>
      <c r="D3" s="4574"/>
      <c r="E3" s="4574"/>
    </row>
    <row r="4" spans="1:5" s="83" customFormat="1" ht="15" customHeight="1">
      <c r="A4" s="33"/>
      <c r="B4" s="33"/>
      <c r="C4" s="33"/>
      <c r="D4" s="33"/>
      <c r="E4" s="33"/>
    </row>
    <row r="5" spans="1:5" ht="20.100000000000001" customHeight="1">
      <c r="A5" s="4651" t="s">
        <v>
598</v>
      </c>
      <c r="B5" s="4651"/>
      <c r="C5" s="4651"/>
      <c r="D5" s="4651"/>
      <c r="E5" s="4651"/>
    </row>
    <row r="6" spans="1:5" s="83" customFormat="1" ht="15" customHeight="1" thickBot="1"/>
    <row r="7" spans="1:5" s="405" customFormat="1" ht="18" customHeight="1" thickTop="1">
      <c r="A7" s="475" t="s">
        <v>
611</v>
      </c>
      <c r="B7" s="474" t="s">
        <v>
662</v>
      </c>
      <c r="C7" s="519" t="s">
        <v>
573</v>
      </c>
      <c r="D7" s="474" t="s">
        <v>
643</v>
      </c>
      <c r="E7" s="519" t="s">
        <v>
642</v>
      </c>
    </row>
    <row r="8" spans="1:5" s="83" customFormat="1" ht="18" customHeight="1">
      <c r="A8" s="477"/>
      <c r="B8" s="424" t="s">
        <v>
641</v>
      </c>
      <c r="C8" s="42" t="s">
        <v>
282</v>
      </c>
      <c r="D8" s="42" t="s">
        <v>
641</v>
      </c>
      <c r="E8" s="207" t="s">
        <v>
282</v>
      </c>
    </row>
    <row r="9" spans="1:5" s="277" customFormat="1" ht="18" customHeight="1">
      <c r="A9" s="4369" t="s">
        <v>
569</v>
      </c>
      <c r="B9" s="271">
        <f>
SUM(B10:B14)</f>
        <v>
608331639</v>
      </c>
      <c r="C9" s="513">
        <f>
SUM(C10:C15)</f>
        <v>
100</v>
      </c>
      <c r="D9" s="271">
        <f>
SUM(D10:D14)</f>
        <v>
613000000</v>
      </c>
      <c r="E9" s="513">
        <f t="shared" ref="E9" si="0">
IF(D9="-","-",IF(B9="-","-",ROUND(B9/D9*100,1)))</f>
        <v>
99.2</v>
      </c>
    </row>
    <row r="10" spans="1:5" s="24" customFormat="1" ht="18" customHeight="1">
      <c r="A10" s="532" t="s">
        <v>
661</v>
      </c>
      <c r="B10" s="97">
        <v>
1200</v>
      </c>
      <c r="C10" s="510">
        <v>
1.972608233845289E-4</v>
      </c>
      <c r="D10" s="22">
        <v>
1000</v>
      </c>
      <c r="E10" s="530">
        <f t="shared" ref="E10:E14" si="1">
IF(D10="-","-",IF(B10="-","-",ROUND(B10/D10*100,1)))</f>
        <v>
120</v>
      </c>
    </row>
    <row r="11" spans="1:5" s="24" customFormat="1" ht="18" customHeight="1">
      <c r="A11" s="532" t="s">
        <v>
582</v>
      </c>
      <c r="B11" s="97" t="s">
        <v>
10051</v>
      </c>
      <c r="C11" s="510" t="s">
        <v>
10051</v>
      </c>
      <c r="D11" s="22">
        <v>
1000</v>
      </c>
      <c r="E11" s="530" t="str">
        <f t="shared" si="1"/>
        <v>
-</v>
      </c>
    </row>
    <row r="12" spans="1:5" s="24" customFormat="1" ht="18" customHeight="1">
      <c r="A12" s="532" t="s">
        <v>
580</v>
      </c>
      <c r="B12" s="97">
        <v>
465076000</v>
      </c>
      <c r="C12" s="510">
        <v>
76.45106224698597</v>
      </c>
      <c r="D12" s="22">
        <v>
473076000</v>
      </c>
      <c r="E12" s="530">
        <f t="shared" si="1"/>
        <v>
98.3</v>
      </c>
    </row>
    <row r="13" spans="1:5" s="24" customFormat="1" ht="18" customHeight="1">
      <c r="A13" s="532" t="s">
        <v>
579</v>
      </c>
      <c r="B13" s="97">
        <v>
295444</v>
      </c>
      <c r="C13" s="510">
        <v>
4.8566272253348967E-2</v>
      </c>
      <c r="D13" s="22">
        <v>
1000</v>
      </c>
      <c r="E13" s="530">
        <f t="shared" si="1"/>
        <v>
29544.400000000001</v>
      </c>
    </row>
    <row r="14" spans="1:5" s="24" customFormat="1" ht="18" customHeight="1">
      <c r="A14" s="481" t="s">
        <v>
613</v>
      </c>
      <c r="B14" s="109">
        <v>
142958995</v>
      </c>
      <c r="C14" s="507">
        <v>
23.500174219937293</v>
      </c>
      <c r="D14" s="108">
        <v>
139921000</v>
      </c>
      <c r="E14" s="530">
        <f t="shared" si="1"/>
        <v>
102.2</v>
      </c>
    </row>
    <row r="15" spans="1:5" s="83" customFormat="1" ht="15" customHeight="1">
      <c r="B15" s="498"/>
      <c r="C15" s="505"/>
      <c r="D15" s="498"/>
      <c r="E15" s="120"/>
    </row>
    <row r="16" spans="1:5" s="83" customFormat="1" ht="15" customHeight="1"/>
    <row r="17" spans="1:5" s="126" customFormat="1" ht="20.100000000000001" customHeight="1">
      <c r="A17" s="4651" t="s">
        <v>
660</v>
      </c>
      <c r="B17" s="4651"/>
      <c r="C17" s="4651"/>
      <c r="D17" s="4651"/>
      <c r="E17" s="4651"/>
    </row>
    <row r="18" spans="1:5" s="83" customFormat="1" ht="15" customHeight="1" thickBot="1"/>
    <row r="19" spans="1:5" s="405" customFormat="1" ht="18" customHeight="1" thickTop="1">
      <c r="A19" s="475" t="s">
        <v>
575</v>
      </c>
      <c r="B19" s="474" t="s">
        <v>
655</v>
      </c>
      <c r="C19" s="519" t="s">
        <v>
573</v>
      </c>
      <c r="D19" s="474" t="s">
        <v>
643</v>
      </c>
      <c r="E19" s="519" t="s">
        <v>
642</v>
      </c>
    </row>
    <row r="20" spans="1:5" s="83" customFormat="1" ht="18" customHeight="1">
      <c r="A20" s="477"/>
      <c r="B20" s="424" t="s">
        <v>
641</v>
      </c>
      <c r="C20" s="42" t="s">
        <v>
282</v>
      </c>
      <c r="D20" s="42" t="s">
        <v>
641</v>
      </c>
      <c r="E20" s="42" t="s">
        <v>
282</v>
      </c>
    </row>
    <row r="21" spans="1:5" s="355" customFormat="1" ht="18" customHeight="1">
      <c r="A21" s="4369" t="s">
        <v>
569</v>
      </c>
      <c r="B21" s="271">
        <f>
SUM(B22:B24)</f>
        <v>
607480994</v>
      </c>
      <c r="C21" s="513">
        <f>
SUM(C22:C27)</f>
        <v>
100</v>
      </c>
      <c r="D21" s="271">
        <f>
SUM(D22:D24)</f>
        <v>
613000000</v>
      </c>
      <c r="E21" s="513">
        <f>
IF(D21="-","-",IF(B21="-","-",ROUND(B21/D21*100,1)))</f>
        <v>
99.1</v>
      </c>
    </row>
    <row r="22" spans="1:5" s="24" customFormat="1" ht="18" customHeight="1">
      <c r="A22" s="532" t="s">
        <v>
603</v>
      </c>
      <c r="B22" s="97">
        <v>
48657608</v>
      </c>
      <c r="C22" s="510">
        <v>
8.0097333876424113</v>
      </c>
      <c r="D22" s="22">
        <v>
54044000</v>
      </c>
      <c r="E22" s="530">
        <f>
IF(D22="-","-",IF(B22="-","-",ROUND(B22/D22*100,1)))</f>
        <v>
90</v>
      </c>
    </row>
    <row r="23" spans="1:5" s="24" customFormat="1" ht="18" customHeight="1">
      <c r="A23" s="532" t="s">
        <v>
559</v>
      </c>
      <c r="B23" s="97">
        <v>
109652226</v>
      </c>
      <c r="C23" s="510">
        <v>
18.050313850642048</v>
      </c>
      <c r="D23" s="22">
        <v>
109653000</v>
      </c>
      <c r="E23" s="530">
        <f>
IF(D23="-","-",IF(B23="-","-",ROUND(B23/D23*100,1)))</f>
        <v>
100</v>
      </c>
    </row>
    <row r="24" spans="1:5" s="24" customFormat="1" ht="18" customHeight="1">
      <c r="A24" s="469" t="s">
        <v>
659</v>
      </c>
      <c r="B24" s="109">
        <v>
449171160</v>
      </c>
      <c r="C24" s="510">
        <v>
73.939952761715531</v>
      </c>
      <c r="D24" s="108">
        <v>
449303000</v>
      </c>
      <c r="E24" s="529">
        <f>
IF(D24="-","-",IF(B24="-","-",ROUND(B24/D24*100,1)))</f>
        <v>
100</v>
      </c>
    </row>
    <row r="25" spans="1:5" s="83" customFormat="1" ht="15" customHeight="1">
      <c r="A25" s="83" t="s">
        <v>
654</v>
      </c>
      <c r="B25" s="498"/>
      <c r="C25" s="543"/>
      <c r="D25" s="498"/>
    </row>
  </sheetData>
  <mergeCells count="5">
    <mergeCell ref="A5:E5"/>
    <mergeCell ref="A17:E17"/>
    <mergeCell ref="A3:E3"/>
    <mergeCell ref="A1:D1"/>
    <mergeCell ref="A2:D2"/>
  </mergeCells>
  <phoneticPr fontId="25"/>
  <pageMargins left="0.70866141732283472" right="0.70866141732283472" top="0.74803149606299213" bottom="0.74803149606299213" header="0.31496062992125984" footer="0.3149606299212598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F15"/>
  <sheetViews>
    <sheetView zoomScaleNormal="100" zoomScaleSheetLayoutView="100" workbookViewId="0">
      <selection activeCell="B23" sqref="B23"/>
    </sheetView>
  </sheetViews>
  <sheetFormatPr defaultColWidth="9" defaultRowHeight="13.5"/>
  <cols>
    <col min="1" max="1" width="22.625" style="79" customWidth="1"/>
    <col min="2" max="3" width="23.625" style="78" customWidth="1"/>
    <col min="4" max="4" width="16.625" style="78" customWidth="1"/>
    <col min="5" max="5" width="23.625" style="78" customWidth="1"/>
    <col min="6" max="6" width="16.625" style="78" customWidth="1"/>
    <col min="7" max="16384" width="9" style="78"/>
  </cols>
  <sheetData>
    <row r="1" spans="1:6" s="1482" customFormat="1" ht="20.100000000000001" customHeight="1">
      <c r="A1" s="4569" t="str">
        <f>
HYPERLINK("#目次!A1","【目次に戻る】")</f>
        <v>
【目次に戻る】</v>
      </c>
      <c r="B1" s="4569"/>
      <c r="C1" s="4569"/>
      <c r="D1" s="4569"/>
      <c r="E1" s="4569"/>
      <c r="F1" s="3120"/>
    </row>
    <row r="2" spans="1:6" s="1482" customFormat="1" ht="20.100000000000001" customHeight="1">
      <c r="A2" s="4569" t="str">
        <f>
HYPERLINK("#業務所管課別目次!A1","【業務所管課別目次に戻る】")</f>
        <v>
【業務所管課別目次に戻る】</v>
      </c>
      <c r="B2" s="4569"/>
      <c r="C2" s="4569"/>
      <c r="D2" s="4569"/>
      <c r="E2" s="4569"/>
      <c r="F2" s="3120"/>
    </row>
    <row r="3" spans="1:6" ht="26.1" customHeight="1">
      <c r="A3" s="4581" t="s">
        <v>
6591</v>
      </c>
      <c r="B3" s="4581"/>
      <c r="C3" s="4581"/>
      <c r="D3" s="4581"/>
      <c r="E3" s="4581"/>
      <c r="F3" s="4581"/>
    </row>
    <row r="4" spans="1:6" s="82" customFormat="1" ht="15" customHeight="1">
      <c r="A4" s="104"/>
      <c r="B4" s="104"/>
      <c r="C4" s="104"/>
      <c r="D4" s="104"/>
      <c r="E4" s="104"/>
      <c r="F4" s="104"/>
    </row>
    <row r="5" spans="1:6" s="82" customFormat="1" ht="15" customHeight="1" thickBot="1">
      <c r="A5" s="3130"/>
      <c r="B5" s="49"/>
      <c r="D5" s="49"/>
      <c r="E5" s="49"/>
      <c r="F5" s="42"/>
    </row>
    <row r="6" spans="1:6" s="85" customFormat="1" ht="20.100000000000001" customHeight="1" thickTop="1">
      <c r="A6" s="4625" t="s">
        <v>
2305</v>
      </c>
      <c r="B6" s="4756" t="s">
        <v>
5990</v>
      </c>
      <c r="C6" s="4758" t="s">
        <v>
5991</v>
      </c>
      <c r="D6" s="4759"/>
      <c r="E6" s="4681" t="s">
        <v>
5993</v>
      </c>
      <c r="F6" s="4760"/>
    </row>
    <row r="7" spans="1:6" s="85" customFormat="1" ht="24.95" customHeight="1">
      <c r="A7" s="4755"/>
      <c r="B7" s="4757"/>
      <c r="C7" s="4482" t="s">
        <v>
10225</v>
      </c>
      <c r="D7" s="4483" t="s">
        <v>
5992</v>
      </c>
      <c r="E7" s="4482" t="s">
        <v>
10225</v>
      </c>
      <c r="F7" s="3135" t="s">
        <v>
5992</v>
      </c>
    </row>
    <row r="8" spans="1:6" s="56" customFormat="1" ht="18" customHeight="1">
      <c r="A8" s="71"/>
      <c r="B8" s="70" t="s">
        <v>
641</v>
      </c>
      <c r="C8" s="3026" t="s">
        <v>
641</v>
      </c>
      <c r="D8" s="67" t="s">
        <v>
2216</v>
      </c>
      <c r="E8" s="3026" t="s">
        <v>
641</v>
      </c>
      <c r="F8" s="67" t="s">
        <v>
2216</v>
      </c>
    </row>
    <row r="9" spans="1:6" s="85" customFormat="1" ht="18" customHeight="1">
      <c r="A9" s="94" t="s">
        <v>
715</v>
      </c>
      <c r="B9" s="97">
        <v>
204869074794</v>
      </c>
      <c r="C9" s="22">
        <v>
34143571063</v>
      </c>
      <c r="D9" s="2436">
        <v>
16.7</v>
      </c>
      <c r="E9" s="22">
        <v>
77554205000</v>
      </c>
      <c r="F9" s="2436">
        <v>
37.9</v>
      </c>
    </row>
    <row r="10" spans="1:6" s="85" customFormat="1" ht="18" customHeight="1">
      <c r="A10" s="94" t="s">
        <v>
465</v>
      </c>
      <c r="B10" s="97">
        <v>
210710266692</v>
      </c>
      <c r="C10" s="22">
        <v>
35117600869</v>
      </c>
      <c r="D10" s="2436">
        <v>
16.7</v>
      </c>
      <c r="E10" s="22">
        <v>
80056620000</v>
      </c>
      <c r="F10" s="2436">
        <v>
38</v>
      </c>
    </row>
    <row r="11" spans="1:6" s="85" customFormat="1" ht="18" customHeight="1">
      <c r="A11" s="94">
        <v>
2</v>
      </c>
      <c r="B11" s="97">
        <v>
274291723177</v>
      </c>
      <c r="C11" s="22">
        <v>
35416189333</v>
      </c>
      <c r="D11" s="2436">
        <v>
12.9</v>
      </c>
      <c r="E11" s="22">
        <v>
73965048000</v>
      </c>
      <c r="F11" s="2436">
        <v>
27</v>
      </c>
    </row>
    <row r="12" spans="1:6" s="85" customFormat="1" ht="18" customHeight="1">
      <c r="A12" s="94">
        <v>
3</v>
      </c>
      <c r="B12" s="97">
        <v>
238699183702</v>
      </c>
      <c r="C12" s="22">
        <v>
35201116637</v>
      </c>
      <c r="D12" s="2436">
        <v>
14.8</v>
      </c>
      <c r="E12" s="22">
        <v>
77952077000</v>
      </c>
      <c r="F12" s="2436">
        <v>
32.700000000000003</v>
      </c>
    </row>
    <row r="13" spans="1:6" s="91" customFormat="1" ht="18" customHeight="1">
      <c r="A13" s="2482">
        <v>
4</v>
      </c>
      <c r="B13" s="274">
        <v>
212000000000</v>
      </c>
      <c r="C13" s="2484">
        <v>
34935734000</v>
      </c>
      <c r="D13" s="2538">
        <v>
16.5</v>
      </c>
      <c r="E13" s="2484">
        <v>
75300000000</v>
      </c>
      <c r="F13" s="2538">
        <v>
35.5</v>
      </c>
    </row>
    <row r="14" spans="1:6" s="105" customFormat="1" ht="15" customHeight="1">
      <c r="A14" s="3136" t="s">
        <v>
5994</v>
      </c>
      <c r="B14" s="106"/>
      <c r="C14" s="106"/>
      <c r="D14" s="106"/>
      <c r="E14" s="106"/>
    </row>
    <row r="15" spans="1:6" s="105" customFormat="1" ht="15" customHeight="1">
      <c r="A15" s="3136" t="s">
        <v>
4110</v>
      </c>
      <c r="B15" s="106"/>
      <c r="C15" s="106"/>
      <c r="D15" s="106"/>
      <c r="E15" s="106"/>
    </row>
  </sheetData>
  <mergeCells count="7">
    <mergeCell ref="A1:E1"/>
    <mergeCell ref="A2:E2"/>
    <mergeCell ref="A3:F3"/>
    <mergeCell ref="A6:A7"/>
    <mergeCell ref="B6:B7"/>
    <mergeCell ref="C6:D6"/>
    <mergeCell ref="E6:F6"/>
  </mergeCells>
  <phoneticPr fontId="25"/>
  <pageMargins left="0.70866141732283472" right="0.70866141732283472" top="0.74803149606299213" bottom="0.74803149606299213" header="0.31496062992125984" footer="0.3149606299212598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E14"/>
  <sheetViews>
    <sheetView zoomScaleNormal="100" zoomScaleSheetLayoutView="100" workbookViewId="0">
      <selection activeCell="B23" sqref="B23"/>
    </sheetView>
  </sheetViews>
  <sheetFormatPr defaultColWidth="9" defaultRowHeight="13.5"/>
  <cols>
    <col min="1" max="1" width="22.625" style="79" customWidth="1"/>
    <col min="2" max="3" width="25.625" style="78" customWidth="1"/>
    <col min="4" max="4" width="52.25" style="78" customWidth="1"/>
    <col min="5" max="16384" width="9" style="78"/>
  </cols>
  <sheetData>
    <row r="1" spans="1:5" s="1482" customFormat="1" ht="20.100000000000001" customHeight="1">
      <c r="A1" s="4569" t="str">
        <f>
HYPERLINK("#目次!A1","【目次に戻る】")</f>
        <v>
【目次に戻る】</v>
      </c>
      <c r="B1" s="4569"/>
    </row>
    <row r="2" spans="1:5" s="1482" customFormat="1" ht="20.100000000000001" customHeight="1">
      <c r="A2" s="4569" t="str">
        <f>
HYPERLINK("#業務所管課別目次!A1","【業務所管課別目次に戻る】")</f>
        <v>
【業務所管課別目次に戻る】</v>
      </c>
      <c r="B2" s="4569"/>
    </row>
    <row r="3" spans="1:5" ht="26.1" customHeight="1">
      <c r="A3" s="4761" t="s">
        <v>
6592</v>
      </c>
      <c r="B3" s="4761"/>
      <c r="C3" s="4761"/>
      <c r="D3" s="4761"/>
    </row>
    <row r="4" spans="1:5" s="82" customFormat="1" ht="15" customHeight="1">
      <c r="A4" s="104"/>
      <c r="B4" s="104"/>
    </row>
    <row r="5" spans="1:5" s="82" customFormat="1" ht="15" customHeight="1" thickBot="1">
      <c r="A5" s="3136" t="s">
        <v>
9289</v>
      </c>
      <c r="B5" s="49"/>
    </row>
    <row r="6" spans="1:5" s="85" customFormat="1" ht="18" customHeight="1" thickTop="1">
      <c r="A6" s="3148"/>
      <c r="B6" s="3185" t="s">
        <v>
5988</v>
      </c>
      <c r="C6" s="3186" t="s">
        <v>
5989</v>
      </c>
    </row>
    <row r="7" spans="1:5" s="85" customFormat="1" ht="18" customHeight="1">
      <c r="A7" s="94" t="s">
        <v>
715</v>
      </c>
      <c r="B7" s="97">
        <v>
1282000000</v>
      </c>
      <c r="C7" s="4149">
        <v>
7301446000</v>
      </c>
    </row>
    <row r="8" spans="1:5" s="85" customFormat="1" ht="18" customHeight="1">
      <c r="A8" s="94" t="s">
        <v>
465</v>
      </c>
      <c r="B8" s="97">
        <v>
1782000000</v>
      </c>
      <c r="C8" s="4149">
        <v>
6490332000</v>
      </c>
    </row>
    <row r="9" spans="1:5" s="85" customFormat="1" ht="18" customHeight="1">
      <c r="A9" s="94">
        <v>
2</v>
      </c>
      <c r="B9" s="97">
        <v>
1755100000</v>
      </c>
      <c r="C9" s="4149">
        <v>
15459718000</v>
      </c>
    </row>
    <row r="10" spans="1:5" s="85" customFormat="1" ht="18" customHeight="1">
      <c r="A10" s="94">
        <v>
3</v>
      </c>
      <c r="B10" s="97" t="s">
        <v>
9810</v>
      </c>
      <c r="C10" s="4149">
        <v>
10200484000</v>
      </c>
    </row>
    <row r="11" spans="1:5" s="91" customFormat="1" ht="18" customHeight="1">
      <c r="A11" s="2482">
        <v>
4</v>
      </c>
      <c r="B11" s="274" t="s">
        <v>
9810</v>
      </c>
      <c r="C11" s="4383">
        <v>
15770000000</v>
      </c>
    </row>
    <row r="12" spans="1:5" s="105" customFormat="1" ht="15" customHeight="1">
      <c r="A12" s="3136" t="s">
        <v>
9501</v>
      </c>
      <c r="B12" s="106"/>
      <c r="C12" s="106"/>
      <c r="D12" s="106"/>
      <c r="E12" s="106"/>
    </row>
    <row r="13" spans="1:5" s="105" customFormat="1" ht="15" customHeight="1">
      <c r="A13" s="4085" t="s">
        <v>
9502</v>
      </c>
      <c r="B13" s="106"/>
      <c r="C13" s="106"/>
      <c r="D13" s="106"/>
      <c r="E13" s="106"/>
    </row>
    <row r="14" spans="1:5" s="105" customFormat="1" ht="15" customHeight="1">
      <c r="A14" s="3136" t="s">
        <v>
4110</v>
      </c>
      <c r="B14" s="106"/>
    </row>
  </sheetData>
  <mergeCells count="3">
    <mergeCell ref="A1:B1"/>
    <mergeCell ref="A2:B2"/>
    <mergeCell ref="A3:D3"/>
  </mergeCells>
  <phoneticPr fontId="25"/>
  <pageMargins left="0.70866141732283472" right="0.70866141732283472" top="0.74803149606299213" bottom="0.74803149606299213" header="0.31496062992125984" footer="0.3149606299212598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35"/>
  <sheetViews>
    <sheetView zoomScaleNormal="100" zoomScaleSheetLayoutView="100" workbookViewId="0">
      <selection activeCell="B23" sqref="B23"/>
    </sheetView>
  </sheetViews>
  <sheetFormatPr defaultColWidth="9" defaultRowHeight="14.25"/>
  <cols>
    <col min="1" max="1" width="3.125" style="24" customWidth="1"/>
    <col min="2" max="2" width="28.625" style="24" customWidth="1"/>
    <col min="3" max="7" width="18.625" style="24" customWidth="1"/>
    <col min="8" max="16384" width="9" style="24"/>
  </cols>
  <sheetData>
    <row r="1" spans="1:7" s="1482" customFormat="1" ht="20.100000000000001" customHeight="1">
      <c r="A1" s="4569" t="str">
        <f>
HYPERLINK("#目次!A1","【目次に戻る】")</f>
        <v>
【目次に戻る】</v>
      </c>
      <c r="B1" s="4569"/>
      <c r="C1" s="4569"/>
      <c r="D1" s="1481"/>
      <c r="E1" s="1481"/>
      <c r="F1" s="1481"/>
      <c r="G1" s="1481"/>
    </row>
    <row r="2" spans="1:7" s="1482" customFormat="1" ht="20.100000000000001" customHeight="1">
      <c r="A2" s="4569" t="str">
        <f>
HYPERLINK("#業務所管課別目次!A1","【業務所管課別目次に戻る】")</f>
        <v>
【業務所管課別目次に戻る】</v>
      </c>
      <c r="B2" s="4569"/>
      <c r="C2" s="4569"/>
      <c r="D2" s="1481"/>
      <c r="E2" s="1481"/>
      <c r="F2" s="1481"/>
      <c r="G2" s="1481"/>
    </row>
    <row r="3" spans="1:7" s="107" customFormat="1" ht="26.1" customHeight="1">
      <c r="A3" s="4574" t="s">
        <v>
7460</v>
      </c>
      <c r="B3" s="4574"/>
      <c r="C3" s="4574"/>
      <c r="D3" s="4574"/>
      <c r="E3" s="4574"/>
      <c r="F3" s="4574"/>
      <c r="G3" s="4574"/>
    </row>
    <row r="4" spans="1:7" s="32" customFormat="1" ht="15" customHeight="1">
      <c r="A4" s="104"/>
      <c r="B4" s="104"/>
      <c r="C4" s="104"/>
      <c r="D4" s="104"/>
      <c r="E4" s="104"/>
      <c r="F4" s="104"/>
      <c r="G4" s="104"/>
    </row>
    <row r="5" spans="1:7" s="32" customFormat="1" ht="15" customHeight="1" thickBot="1">
      <c r="A5" s="4680" t="s">
        <v>
9288</v>
      </c>
      <c r="B5" s="4762"/>
    </row>
    <row r="6" spans="1:7" ht="18" customHeight="1" thickTop="1">
      <c r="A6" s="4604" t="s">
        <v>
690</v>
      </c>
      <c r="B6" s="4575"/>
      <c r="C6" s="3126" t="s">
        <v>
636</v>
      </c>
      <c r="D6" s="3126" t="s">
        <v>
635</v>
      </c>
      <c r="E6" s="3126" t="s">
        <v>
634</v>
      </c>
      <c r="F6" s="3126" t="s">
        <v>
689</v>
      </c>
      <c r="G6" s="3126" t="s">
        <v>
4113</v>
      </c>
    </row>
    <row r="7" spans="1:7" s="277" customFormat="1" ht="18" customHeight="1">
      <c r="A7" s="4763" t="s">
        <v>
5995</v>
      </c>
      <c r="B7" s="4764"/>
      <c r="C7" s="552">
        <v>
49883010972</v>
      </c>
      <c r="D7" s="552">
        <v>
50992552980</v>
      </c>
      <c r="E7" s="552">
        <v>
51543331058</v>
      </c>
      <c r="F7" s="552">
        <v>
52164887187</v>
      </c>
      <c r="G7" s="552">
        <f>
SUM(G29,G32)</f>
        <v>
52635479736</v>
      </c>
    </row>
    <row r="8" spans="1:7" ht="18" customHeight="1">
      <c r="A8" s="4765" t="s">
        <v>
688</v>
      </c>
      <c r="B8" s="4766"/>
      <c r="C8" s="511">
        <v>
28739521655</v>
      </c>
      <c r="D8" s="511">
        <v>
29616247781</v>
      </c>
      <c r="E8" s="511">
        <v>
29787908307</v>
      </c>
      <c r="F8" s="511">
        <v>
29904296427</v>
      </c>
      <c r="G8" s="511">
        <f>
SUM(G9:G27)</f>
        <v>
30053669693</v>
      </c>
    </row>
    <row r="9" spans="1:7" ht="18" customHeight="1">
      <c r="A9" s="3133"/>
      <c r="B9" s="3129" t="s">
        <v>
687</v>
      </c>
      <c r="C9" s="511">
        <v>
57403389</v>
      </c>
      <c r="D9" s="511">
        <v>
59134037</v>
      </c>
      <c r="E9" s="511">
        <v>
55030200</v>
      </c>
      <c r="F9" s="511">
        <v>
50972071</v>
      </c>
      <c r="G9" s="511">
        <v>
39177793</v>
      </c>
    </row>
    <row r="10" spans="1:7" ht="18" customHeight="1">
      <c r="A10" s="3133"/>
      <c r="B10" s="3129" t="s">
        <v>
686</v>
      </c>
      <c r="C10" s="511">
        <v>
41306500</v>
      </c>
      <c r="D10" s="511">
        <v>
47436700</v>
      </c>
      <c r="E10" s="511">
        <v>
52487100</v>
      </c>
      <c r="F10" s="511">
        <v>
53100400</v>
      </c>
      <c r="G10" s="511">
        <v>
51214900</v>
      </c>
    </row>
    <row r="11" spans="1:7" ht="18" customHeight="1">
      <c r="A11" s="3133"/>
      <c r="B11" s="3129" t="s">
        <v>
685</v>
      </c>
      <c r="C11" s="511">
        <v>
37340700</v>
      </c>
      <c r="D11" s="511">
        <v>
47063400</v>
      </c>
      <c r="E11" s="511">
        <v>
46810500</v>
      </c>
      <c r="F11" s="511">
        <v>
29253500</v>
      </c>
      <c r="G11" s="511">
        <v>
38819700</v>
      </c>
    </row>
    <row r="12" spans="1:7" ht="18" customHeight="1">
      <c r="A12" s="3133"/>
      <c r="B12" s="3129" t="s">
        <v>
684</v>
      </c>
      <c r="C12" s="511" t="s">
        <v>
378</v>
      </c>
      <c r="D12" s="511" t="s">
        <v>
378</v>
      </c>
      <c r="E12" s="511" t="s">
        <v>
378</v>
      </c>
      <c r="F12" s="511" t="s">
        <v>
378</v>
      </c>
      <c r="G12" s="511" t="s">
        <v>
374</v>
      </c>
    </row>
    <row r="13" spans="1:7" ht="18" customHeight="1">
      <c r="A13" s="3133"/>
      <c r="B13" s="3129" t="s">
        <v>
683</v>
      </c>
      <c r="C13" s="511">
        <v>
1218201600</v>
      </c>
      <c r="D13" s="511">
        <v>
1592026100</v>
      </c>
      <c r="E13" s="511">
        <v>
1417083500</v>
      </c>
      <c r="F13" s="511">
        <v>
1228713800</v>
      </c>
      <c r="G13" s="511">
        <v>
1106577000</v>
      </c>
    </row>
    <row r="14" spans="1:7" ht="18" customHeight="1">
      <c r="A14" s="3133"/>
      <c r="B14" s="3129" t="s">
        <v>
682</v>
      </c>
      <c r="C14" s="511" t="s">
        <v>
378</v>
      </c>
      <c r="D14" s="511" t="s">
        <v>
378</v>
      </c>
      <c r="E14" s="511" t="s">
        <v>
378</v>
      </c>
      <c r="F14" s="511" t="s">
        <v>
378</v>
      </c>
      <c r="G14" s="511" t="s">
        <v>
374</v>
      </c>
    </row>
    <row r="15" spans="1:7" ht="18" customHeight="1">
      <c r="A15" s="3133"/>
      <c r="B15" s="3129" t="s">
        <v>
681</v>
      </c>
      <c r="C15" s="511" t="s">
        <v>
378</v>
      </c>
      <c r="D15" s="511" t="s">
        <v>
378</v>
      </c>
      <c r="E15" s="511" t="s">
        <v>
378</v>
      </c>
      <c r="F15" s="511" t="s">
        <v>
378</v>
      </c>
      <c r="G15" s="511" t="s">
        <v>
374</v>
      </c>
    </row>
    <row r="16" spans="1:7" ht="18" customHeight="1">
      <c r="A16" s="3133"/>
      <c r="B16" s="3129" t="s">
        <v>
680</v>
      </c>
      <c r="C16" s="511">
        <v>
201646666</v>
      </c>
      <c r="D16" s="511">
        <v>
200564444</v>
      </c>
      <c r="E16" s="511">
        <v>
186499307</v>
      </c>
      <c r="F16" s="511">
        <v>
179021856</v>
      </c>
      <c r="G16" s="511">
        <v>
115693400</v>
      </c>
    </row>
    <row r="17" spans="1:7" ht="18" customHeight="1">
      <c r="A17" s="3133"/>
      <c r="B17" s="3129" t="s">
        <v>
679</v>
      </c>
      <c r="C17" s="511" t="s">
        <v>
378</v>
      </c>
      <c r="D17" s="511" t="s">
        <v>
378</v>
      </c>
      <c r="E17" s="511" t="s">
        <v>
378</v>
      </c>
      <c r="F17" s="511" t="s">
        <v>
378</v>
      </c>
      <c r="G17" s="511" t="s">
        <v>
374</v>
      </c>
    </row>
    <row r="18" spans="1:7" ht="18" customHeight="1">
      <c r="A18" s="3133"/>
      <c r="B18" s="3129" t="s">
        <v>
678</v>
      </c>
      <c r="C18" s="511">
        <v>
21301992100</v>
      </c>
      <c r="D18" s="511">
        <v>
21657699700</v>
      </c>
      <c r="E18" s="511">
        <v>
21936010500</v>
      </c>
      <c r="F18" s="511">
        <v>
22245785100</v>
      </c>
      <c r="G18" s="511">
        <v>
22526863700</v>
      </c>
    </row>
    <row r="19" spans="1:7" ht="18" customHeight="1">
      <c r="A19" s="3133"/>
      <c r="B19" s="3129" t="s">
        <v>
677</v>
      </c>
      <c r="C19" s="511">
        <v>
1087751700</v>
      </c>
      <c r="D19" s="511">
        <v>
1131051200</v>
      </c>
      <c r="E19" s="511">
        <v>
1159510100</v>
      </c>
      <c r="F19" s="511">
        <v>
1128499200</v>
      </c>
      <c r="G19" s="511">
        <v>
1132641700</v>
      </c>
    </row>
    <row r="20" spans="1:7" ht="18" customHeight="1">
      <c r="A20" s="3133"/>
      <c r="B20" s="3129" t="s">
        <v>
676</v>
      </c>
      <c r="C20" s="511" t="s">
        <v>
378</v>
      </c>
      <c r="D20" s="511" t="s">
        <v>
378</v>
      </c>
      <c r="E20" s="511" t="s">
        <v>
378</v>
      </c>
      <c r="F20" s="511" t="s">
        <v>
378</v>
      </c>
      <c r="G20" s="511" t="s">
        <v>
374</v>
      </c>
    </row>
    <row r="21" spans="1:7" ht="18" customHeight="1">
      <c r="A21" s="3133"/>
      <c r="B21" s="3129" t="s">
        <v>
675</v>
      </c>
      <c r="C21" s="511" t="s">
        <v>
378</v>
      </c>
      <c r="D21" s="511" t="s">
        <v>
378</v>
      </c>
      <c r="E21" s="511" t="s">
        <v>
378</v>
      </c>
      <c r="F21" s="511" t="s">
        <v>
378</v>
      </c>
      <c r="G21" s="511" t="s">
        <v>
374</v>
      </c>
    </row>
    <row r="22" spans="1:7" ht="18" customHeight="1">
      <c r="A22" s="3133"/>
      <c r="B22" s="3129" t="s">
        <v>
674</v>
      </c>
      <c r="C22" s="511" t="s">
        <v>
378</v>
      </c>
      <c r="D22" s="511" t="s">
        <v>
378</v>
      </c>
      <c r="E22" s="511" t="s">
        <v>
378</v>
      </c>
      <c r="F22" s="511" t="s">
        <v>
378</v>
      </c>
      <c r="G22" s="511" t="s">
        <v>
374</v>
      </c>
    </row>
    <row r="23" spans="1:7" ht="18" customHeight="1">
      <c r="A23" s="3133"/>
      <c r="B23" s="3129" t="s">
        <v>
673</v>
      </c>
      <c r="C23" s="511" t="s">
        <v>
378</v>
      </c>
      <c r="D23" s="511" t="s">
        <v>
378</v>
      </c>
      <c r="E23" s="511" t="s">
        <v>
378</v>
      </c>
      <c r="F23" s="511" t="s">
        <v>
378</v>
      </c>
      <c r="G23" s="511" t="s">
        <v>
374</v>
      </c>
    </row>
    <row r="24" spans="1:7" ht="18" customHeight="1">
      <c r="A24" s="3133"/>
      <c r="B24" s="3129" t="s">
        <v>
672</v>
      </c>
      <c r="C24" s="511">
        <v>
4790512200</v>
      </c>
      <c r="D24" s="511">
        <v>
4878483800</v>
      </c>
      <c r="E24" s="511">
        <v>
4929682600</v>
      </c>
      <c r="F24" s="511">
        <v>
4987360400</v>
      </c>
      <c r="G24" s="511">
        <v>
5039682600</v>
      </c>
    </row>
    <row r="25" spans="1:7" ht="18" customHeight="1">
      <c r="A25" s="3133"/>
      <c r="B25" s="3129" t="s">
        <v>
671</v>
      </c>
      <c r="C25" s="511">
        <v>
3366800</v>
      </c>
      <c r="D25" s="511">
        <v>
2788400</v>
      </c>
      <c r="E25" s="511">
        <v>
4794500</v>
      </c>
      <c r="F25" s="511">
        <v>
1590100</v>
      </c>
      <c r="G25" s="511">
        <v>
2998900</v>
      </c>
    </row>
    <row r="26" spans="1:7" ht="18" customHeight="1">
      <c r="A26" s="3133"/>
      <c r="B26" s="3129" t="s">
        <v>
670</v>
      </c>
      <c r="C26" s="511" t="s">
        <v>
378</v>
      </c>
      <c r="D26" s="511" t="s">
        <v>
378</v>
      </c>
      <c r="E26" s="511" t="s">
        <v>
378</v>
      </c>
      <c r="F26" s="511" t="s">
        <v>
378</v>
      </c>
      <c r="G26" s="511" t="s">
        <v>
374</v>
      </c>
    </row>
    <row r="27" spans="1:7" ht="18" customHeight="1">
      <c r="A27" s="3133"/>
      <c r="B27" s="3129" t="s">
        <v>
669</v>
      </c>
      <c r="C27" s="511" t="s">
        <v>
378</v>
      </c>
      <c r="D27" s="511" t="s">
        <v>
378</v>
      </c>
      <c r="E27" s="511" t="s">
        <v>
378</v>
      </c>
      <c r="F27" s="511" t="s">
        <v>
378</v>
      </c>
      <c r="G27" s="511" t="s">
        <v>
374</v>
      </c>
    </row>
    <row r="28" spans="1:7" ht="18" customHeight="1">
      <c r="A28" s="4768" t="s">
        <v>
668</v>
      </c>
      <c r="B28" s="4769"/>
      <c r="C28" s="511">
        <v>
450628390</v>
      </c>
      <c r="D28" s="511">
        <v>
422422104</v>
      </c>
      <c r="E28" s="511">
        <v>
375020026</v>
      </c>
      <c r="F28" s="511">
        <v>
352976037</v>
      </c>
      <c r="G28" s="511">
        <v>
401455283</v>
      </c>
    </row>
    <row r="29" spans="1:7" s="277" customFormat="1" ht="18" customHeight="1">
      <c r="A29" s="4763" t="s">
        <v>
665</v>
      </c>
      <c r="B29" s="4764"/>
      <c r="C29" s="551">
        <v>
29190150045</v>
      </c>
      <c r="D29" s="551">
        <v>
30038669885</v>
      </c>
      <c r="E29" s="551">
        <v>
30162928333</v>
      </c>
      <c r="F29" s="551">
        <v>
30257272464</v>
      </c>
      <c r="G29" s="551">
        <f>
G8+G28</f>
        <v>
30455124976</v>
      </c>
    </row>
    <row r="30" spans="1:7" ht="18" customHeight="1">
      <c r="A30" s="4767" t="s">
        <v>
667</v>
      </c>
      <c r="B30" s="4653"/>
      <c r="C30" s="511">
        <v>
19424626256</v>
      </c>
      <c r="D30" s="511">
        <v>
19786371450</v>
      </c>
      <c r="E30" s="511">
        <v>
20338891357</v>
      </c>
      <c r="F30" s="511">
        <v>
20916507517</v>
      </c>
      <c r="G30" s="511">
        <v>
21309999177</v>
      </c>
    </row>
    <row r="31" spans="1:7" ht="18" customHeight="1">
      <c r="A31" s="4768" t="s">
        <v>
666</v>
      </c>
      <c r="B31" s="4769"/>
      <c r="C31" s="511">
        <v>
1268234671</v>
      </c>
      <c r="D31" s="511">
        <v>
1167511645</v>
      </c>
      <c r="E31" s="511">
        <v>
1041511368</v>
      </c>
      <c r="F31" s="511">
        <v>
991107206</v>
      </c>
      <c r="G31" s="511">
        <v>
870355583</v>
      </c>
    </row>
    <row r="32" spans="1:7" s="277" customFormat="1" ht="18" customHeight="1">
      <c r="A32" s="4763" t="s">
        <v>
665</v>
      </c>
      <c r="B32" s="4764"/>
      <c r="C32" s="550">
        <v>
20692860927</v>
      </c>
      <c r="D32" s="550">
        <v>
20953883095</v>
      </c>
      <c r="E32" s="550">
        <v>
21380402725</v>
      </c>
      <c r="F32" s="550">
        <v>
21907614723</v>
      </c>
      <c r="G32" s="550">
        <f>
G30+G31</f>
        <v>
22180354760</v>
      </c>
    </row>
    <row r="33" spans="1:7" s="32" customFormat="1" ht="15" customHeight="1">
      <c r="A33" s="549" t="s">
        <v>
664</v>
      </c>
      <c r="B33" s="548"/>
      <c r="C33" s="548"/>
      <c r="D33" s="548"/>
      <c r="E33" s="545"/>
      <c r="F33" s="545"/>
      <c r="G33" s="35"/>
    </row>
    <row r="34" spans="1:7" s="32" customFormat="1" ht="15" customHeight="1">
      <c r="A34" s="547" t="s">
        <v>
663</v>
      </c>
      <c r="B34" s="546"/>
      <c r="C34" s="546"/>
      <c r="D34" s="546"/>
      <c r="E34" s="545"/>
      <c r="F34" s="545"/>
      <c r="G34" s="35"/>
    </row>
    <row r="35" spans="1:7" s="32" customFormat="1" ht="15" customHeight="1">
      <c r="A35" s="32" t="s">
        <v>
7442</v>
      </c>
      <c r="E35" s="544"/>
      <c r="F35" s="544"/>
    </row>
  </sheetData>
  <mergeCells count="12">
    <mergeCell ref="A7:B7"/>
    <mergeCell ref="A8:B8"/>
    <mergeCell ref="A32:B32"/>
    <mergeCell ref="A30:B30"/>
    <mergeCell ref="A29:B29"/>
    <mergeCell ref="A31:B31"/>
    <mergeCell ref="A28:B28"/>
    <mergeCell ref="A1:C1"/>
    <mergeCell ref="A2:C2"/>
    <mergeCell ref="A3:G3"/>
    <mergeCell ref="A6:B6"/>
    <mergeCell ref="A5:B5"/>
  </mergeCells>
  <phoneticPr fontId="25"/>
  <pageMargins left="0.70866141732283472" right="0.70866141732283472" top="0.74803149606299213" bottom="0.74803149606299213" header="0.31496062992125984" footer="0.3149606299212598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H26"/>
  <sheetViews>
    <sheetView zoomScaleNormal="100" zoomScaleSheetLayoutView="100" workbookViewId="0">
      <selection activeCell="B23" sqref="B23"/>
    </sheetView>
  </sheetViews>
  <sheetFormatPr defaultColWidth="9" defaultRowHeight="14.25"/>
  <cols>
    <col min="1" max="2" width="3.125" style="24" customWidth="1"/>
    <col min="3" max="3" width="30.625" style="24" customWidth="1"/>
    <col min="4" max="8" width="17.625" style="24" customWidth="1"/>
    <col min="9" max="16384" width="9" style="24"/>
  </cols>
  <sheetData>
    <row r="1" spans="1:8" s="1482" customFormat="1" ht="20.100000000000001" customHeight="1">
      <c r="A1" s="4569" t="str">
        <f>
HYPERLINK("#目次!A1","【目次に戻る】")</f>
        <v>
【目次に戻る】</v>
      </c>
      <c r="B1" s="4569"/>
      <c r="C1" s="4569"/>
      <c r="D1" s="4569"/>
      <c r="E1" s="4569"/>
      <c r="F1" s="4569"/>
      <c r="G1" s="1481"/>
      <c r="H1" s="1481"/>
    </row>
    <row r="2" spans="1:8" s="1482" customFormat="1" ht="20.100000000000001" customHeight="1">
      <c r="A2" s="4569" t="str">
        <f>
HYPERLINK("#業務所管課別目次!A1","【業務所管課別目次に戻る】")</f>
        <v>
【業務所管課別目次に戻る】</v>
      </c>
      <c r="B2" s="4569"/>
      <c r="C2" s="4569"/>
      <c r="D2" s="4569"/>
      <c r="E2" s="4569"/>
      <c r="F2" s="4569"/>
      <c r="G2" s="1481"/>
      <c r="H2" s="1481"/>
    </row>
    <row r="3" spans="1:8" s="365" customFormat="1" ht="26.1" customHeight="1">
      <c r="A3" s="4574" t="s">
        <v>
7461</v>
      </c>
      <c r="B3" s="4574"/>
      <c r="C3" s="4574"/>
      <c r="D3" s="4574"/>
      <c r="E3" s="4574"/>
      <c r="F3" s="4574"/>
      <c r="G3" s="4574"/>
      <c r="H3" s="4574"/>
    </row>
    <row r="4" spans="1:8" s="32" customFormat="1" ht="15" customHeight="1">
      <c r="A4" s="104"/>
      <c r="B4" s="104"/>
      <c r="C4" s="104"/>
      <c r="D4" s="104"/>
      <c r="E4" s="104"/>
      <c r="F4" s="104"/>
      <c r="G4" s="104"/>
      <c r="H4" s="104"/>
    </row>
    <row r="5" spans="1:8" s="32" customFormat="1" ht="15" customHeight="1" thickBot="1">
      <c r="A5" s="564" t="s">
        <v>
9293</v>
      </c>
      <c r="B5" s="564"/>
      <c r="C5" s="564"/>
      <c r="D5" s="564"/>
    </row>
    <row r="6" spans="1:8" ht="18" customHeight="1" thickTop="1">
      <c r="A6" s="4571" t="s">
        <v>
690</v>
      </c>
      <c r="B6" s="4571"/>
      <c r="C6" s="4684"/>
      <c r="D6" s="3127" t="s">
        <v>
636</v>
      </c>
      <c r="E6" s="316" t="s">
        <v>
635</v>
      </c>
      <c r="F6" s="316" t="s">
        <v>
634</v>
      </c>
      <c r="G6" s="3124" t="s">
        <v>
689</v>
      </c>
      <c r="H6" s="317" t="s">
        <v>
2797</v>
      </c>
    </row>
    <row r="7" spans="1:8" s="355" customFormat="1" ht="18" customHeight="1">
      <c r="A7" s="4771" t="s">
        <v>
5995</v>
      </c>
      <c r="B7" s="4771"/>
      <c r="C7" s="4772"/>
      <c r="D7" s="555">
        <v>
104245520</v>
      </c>
      <c r="E7" s="562">
        <v>
104155984</v>
      </c>
      <c r="F7" s="561">
        <v>
109716612</v>
      </c>
      <c r="G7" s="561">
        <v>
108976376</v>
      </c>
      <c r="H7" s="562">
        <v>
110427577</v>
      </c>
    </row>
    <row r="8" spans="1:8" ht="18" customHeight="1">
      <c r="A8" s="363"/>
      <c r="B8" s="4770" t="s">
        <v>
707</v>
      </c>
      <c r="C8" s="4770"/>
      <c r="D8" s="559">
        <v>
953670</v>
      </c>
      <c r="E8" s="19">
        <v>
854777</v>
      </c>
      <c r="F8" s="559">
        <v>
749469</v>
      </c>
      <c r="G8" s="559">
        <v>
749469</v>
      </c>
      <c r="H8" s="23">
        <v>
554177</v>
      </c>
    </row>
    <row r="9" spans="1:8" ht="18" customHeight="1">
      <c r="A9" s="363"/>
      <c r="B9" s="4774" t="s">
        <v>
706</v>
      </c>
      <c r="C9" s="4774"/>
      <c r="D9" s="559">
        <v>
22271642</v>
      </c>
      <c r="E9" s="19">
        <v>
23909558</v>
      </c>
      <c r="F9" s="559">
        <v>
24194868</v>
      </c>
      <c r="G9" s="559">
        <v>
24194868</v>
      </c>
      <c r="H9" s="23">
        <v>
24965848</v>
      </c>
    </row>
    <row r="10" spans="1:8" ht="18" customHeight="1">
      <c r="A10" s="363"/>
      <c r="B10" s="4770" t="s">
        <v>
705</v>
      </c>
      <c r="C10" s="4770"/>
      <c r="D10" s="559">
        <v>
1461864</v>
      </c>
      <c r="E10" s="19">
        <v>
1373544</v>
      </c>
      <c r="F10" s="559">
        <v>
1199112</v>
      </c>
      <c r="G10" s="559">
        <v>
1199112</v>
      </c>
      <c r="H10" s="23">
        <v>
947068</v>
      </c>
    </row>
    <row r="11" spans="1:8" ht="18" customHeight="1">
      <c r="A11" s="363"/>
      <c r="B11" s="4774" t="s">
        <v>
704</v>
      </c>
      <c r="C11" s="4774"/>
      <c r="D11" s="559">
        <v>
14160706</v>
      </c>
      <c r="E11" s="19">
        <v>
14868241</v>
      </c>
      <c r="F11" s="559">
        <v>
16404164</v>
      </c>
      <c r="G11" s="559">
        <v>
16404164</v>
      </c>
      <c r="H11" s="23">
        <v>
15265687</v>
      </c>
    </row>
    <row r="12" spans="1:8" ht="18" customHeight="1">
      <c r="A12" s="363"/>
      <c r="B12" s="4770" t="s">
        <v>
703</v>
      </c>
      <c r="C12" s="4770"/>
      <c r="D12" s="559">
        <v>
13734727</v>
      </c>
      <c r="E12" s="19">
        <v>
14298742</v>
      </c>
      <c r="F12" s="559">
        <v>
14337860</v>
      </c>
      <c r="G12" s="559">
        <v>
13161759</v>
      </c>
      <c r="H12" s="23">
        <v>
13019597</v>
      </c>
    </row>
    <row r="13" spans="1:8" ht="18" customHeight="1">
      <c r="A13" s="363"/>
      <c r="B13" s="4770" t="s">
        <v>
702</v>
      </c>
      <c r="C13" s="4770"/>
      <c r="D13" s="559">
        <v>
664014</v>
      </c>
      <c r="E13" s="559">
        <v>
640574</v>
      </c>
      <c r="F13" s="559">
        <v>
643746</v>
      </c>
      <c r="G13" s="559">
        <v>
648493</v>
      </c>
      <c r="H13" s="559">
        <v>
1068410</v>
      </c>
    </row>
    <row r="14" spans="1:8" ht="18" customHeight="1">
      <c r="A14" s="363"/>
      <c r="B14" s="4770" t="s">
        <v>
701</v>
      </c>
      <c r="C14" s="4770"/>
      <c r="D14" s="559">
        <v>
13693177</v>
      </c>
      <c r="E14" s="19">
        <v>
10767608</v>
      </c>
      <c r="F14" s="559">
        <v>
13798128</v>
      </c>
      <c r="G14" s="559">
        <v>
14236749</v>
      </c>
      <c r="H14" s="23">
        <v>
10753877</v>
      </c>
    </row>
    <row r="15" spans="1:8" s="277" customFormat="1" ht="18" customHeight="1">
      <c r="A15" s="4763" t="s">
        <v>
694</v>
      </c>
      <c r="B15" s="4763"/>
      <c r="C15" s="4764"/>
      <c r="D15" s="555">
        <v>
66939800</v>
      </c>
      <c r="E15" s="560">
        <v>
66713044</v>
      </c>
      <c r="F15" s="555">
        <v>
71327347</v>
      </c>
      <c r="G15" s="555">
        <v>
70594614</v>
      </c>
      <c r="H15" s="560">
        <v>
66574664</v>
      </c>
    </row>
    <row r="16" spans="1:8" ht="18" customHeight="1">
      <c r="A16" s="363"/>
      <c r="B16" s="4770" t="s">
        <v>
700</v>
      </c>
      <c r="C16" s="4770"/>
      <c r="D16" s="559">
        <v>
37305307</v>
      </c>
      <c r="E16" s="23">
        <v>
37442668</v>
      </c>
      <c r="F16" s="559">
        <v>
38388911</v>
      </c>
      <c r="G16" s="559">
        <v>
38381408</v>
      </c>
      <c r="H16" s="23">
        <v>
43414749</v>
      </c>
    </row>
    <row r="17" spans="1:8" ht="18" customHeight="1">
      <c r="A17" s="363"/>
      <c r="B17" s="363"/>
      <c r="C17" s="3187" t="s">
        <v>
700</v>
      </c>
      <c r="D17" s="559">
        <v>
68334</v>
      </c>
      <c r="E17" s="19">
        <v>
62859</v>
      </c>
      <c r="F17" s="559">
        <v>
54441</v>
      </c>
      <c r="G17" s="559">
        <v>
46938</v>
      </c>
      <c r="H17" s="23">
        <v>
41883</v>
      </c>
    </row>
    <row r="18" spans="1:8" ht="18" customHeight="1">
      <c r="A18" s="363"/>
      <c r="B18" s="363"/>
      <c r="C18" s="3187" t="s">
        <v>
699</v>
      </c>
      <c r="D18" s="559">
        <v>
37236973</v>
      </c>
      <c r="E18" s="19">
        <v>
37379809</v>
      </c>
      <c r="F18" s="559">
        <v>
38334470</v>
      </c>
      <c r="G18" s="559">
        <v>
38334470</v>
      </c>
      <c r="H18" s="23">
        <v>
43372866</v>
      </c>
    </row>
    <row r="19" spans="1:8" ht="18" customHeight="1">
      <c r="A19" s="363"/>
      <c r="B19" s="4770" t="s">
        <v>
698</v>
      </c>
      <c r="C19" s="4770"/>
      <c r="D19" s="559">
        <v>
1</v>
      </c>
      <c r="E19" s="19" t="s">
        <v>
695</v>
      </c>
      <c r="F19" s="558" t="s">
        <v>
695</v>
      </c>
      <c r="G19" s="558" t="s">
        <v>
695</v>
      </c>
      <c r="H19" s="559">
        <v>
3260</v>
      </c>
    </row>
    <row r="20" spans="1:8" ht="18" customHeight="1">
      <c r="A20" s="363"/>
      <c r="B20" s="4773" t="s">
        <v>
697</v>
      </c>
      <c r="C20" s="4773"/>
      <c r="D20" s="559">
        <v>
412</v>
      </c>
      <c r="E20" s="559">
        <v>
272</v>
      </c>
      <c r="F20" s="559">
        <v>
354</v>
      </c>
      <c r="G20" s="559">
        <v>
354</v>
      </c>
      <c r="H20" s="559">
        <v>
6</v>
      </c>
    </row>
    <row r="21" spans="1:8" ht="18" customHeight="1">
      <c r="A21" s="363"/>
      <c r="B21" s="4653" t="s">
        <v>
696</v>
      </c>
      <c r="C21" s="4653"/>
      <c r="D21" s="559" t="s">
        <v>
374</v>
      </c>
      <c r="E21" s="559" t="s">
        <v>
374</v>
      </c>
      <c r="F21" s="559" t="s">
        <v>
374</v>
      </c>
      <c r="G21" s="559" t="s">
        <v>
374</v>
      </c>
      <c r="H21" s="559" t="s">
        <v>
374</v>
      </c>
    </row>
    <row r="22" spans="1:8" ht="18" customHeight="1">
      <c r="A22" s="363"/>
      <c r="B22" s="4770" t="s">
        <v>
194</v>
      </c>
      <c r="C22" s="4770"/>
      <c r="D22" s="559" t="s">
        <v>
695</v>
      </c>
      <c r="E22" s="19" t="s">
        <v>
695</v>
      </c>
      <c r="F22" s="558" t="s">
        <v>
695</v>
      </c>
      <c r="G22" s="558" t="s">
        <v>
695</v>
      </c>
      <c r="H22" s="23">
        <v>
434898</v>
      </c>
    </row>
    <row r="23" spans="1:8" s="277" customFormat="1" ht="18" customHeight="1">
      <c r="A23" s="4771" t="s">
        <v>
694</v>
      </c>
      <c r="B23" s="4771"/>
      <c r="C23" s="4772"/>
      <c r="D23" s="2506">
        <v>
37305720</v>
      </c>
      <c r="E23" s="557">
        <v>
37442940</v>
      </c>
      <c r="F23" s="556">
        <v>
38389265</v>
      </c>
      <c r="G23" s="2506">
        <v>
38381762</v>
      </c>
      <c r="H23" s="557">
        <v>
43852913</v>
      </c>
    </row>
    <row r="24" spans="1:8" s="32" customFormat="1" ht="15" customHeight="1">
      <c r="A24" s="83" t="s">
        <v>
693</v>
      </c>
      <c r="B24" s="83"/>
      <c r="C24" s="83"/>
      <c r="D24" s="83"/>
      <c r="E24" s="83"/>
      <c r="H24" s="554"/>
    </row>
    <row r="25" spans="1:8" s="32" customFormat="1" ht="15" customHeight="1">
      <c r="A25" s="83" t="s">
        <v>
692</v>
      </c>
      <c r="B25" s="83"/>
      <c r="C25" s="83"/>
      <c r="D25" s="83"/>
      <c r="E25" s="83"/>
      <c r="F25" s="83"/>
    </row>
    <row r="26" spans="1:8" s="32" customFormat="1" ht="15" customHeight="1">
      <c r="A26" s="32" t="s">
        <v>
691</v>
      </c>
      <c r="H26" s="553"/>
    </row>
  </sheetData>
  <mergeCells count="19">
    <mergeCell ref="B13:C13"/>
    <mergeCell ref="B8:C8"/>
    <mergeCell ref="B9:C9"/>
    <mergeCell ref="B10:C10"/>
    <mergeCell ref="B11:C11"/>
    <mergeCell ref="B12:C12"/>
    <mergeCell ref="A3:H3"/>
    <mergeCell ref="A1:F1"/>
    <mergeCell ref="A2:F2"/>
    <mergeCell ref="A6:C6"/>
    <mergeCell ref="A7:C7"/>
    <mergeCell ref="B14:C14"/>
    <mergeCell ref="A15:C15"/>
    <mergeCell ref="A23:C23"/>
    <mergeCell ref="B19:C19"/>
    <mergeCell ref="B20:C20"/>
    <mergeCell ref="B21:C21"/>
    <mergeCell ref="B22:C22"/>
    <mergeCell ref="B16:C16"/>
  </mergeCells>
  <phoneticPr fontId="25"/>
  <pageMargins left="0.70866141732283472" right="0.70866141732283472" top="0.74803149606299213" bottom="0.74803149606299213" header="0.31496062992125984" footer="0.31496062992125984"/>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F30"/>
  <sheetViews>
    <sheetView zoomScaleNormal="100" zoomScaleSheetLayoutView="100" workbookViewId="0">
      <selection activeCell="B23" sqref="B23"/>
    </sheetView>
  </sheetViews>
  <sheetFormatPr defaultColWidth="9" defaultRowHeight="13.5"/>
  <cols>
    <col min="1" max="1" width="25.875" style="1" customWidth="1"/>
    <col min="2" max="6" width="19.625" style="1" customWidth="1"/>
    <col min="7" max="16384" width="9" style="1"/>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ht="26.1" customHeight="1">
      <c r="A3" s="4574" t="s">
        <v>
7567</v>
      </c>
      <c r="B3" s="4574"/>
      <c r="C3" s="4574"/>
      <c r="D3" s="4574"/>
      <c r="E3" s="4574"/>
      <c r="F3" s="4574"/>
    </row>
    <row r="4" spans="1:6" s="466" customFormat="1" ht="15" customHeight="1"/>
    <row r="5" spans="1:6" s="466" customFormat="1" ht="15" customHeight="1" thickBot="1">
      <c r="A5" s="466" t="s">
        <v>
9288</v>
      </c>
      <c r="D5" s="567"/>
      <c r="E5" s="567"/>
      <c r="F5" s="567"/>
    </row>
    <row r="6" spans="1:6" s="24" customFormat="1" ht="18" customHeight="1" thickTop="1">
      <c r="A6" s="3127" t="s">
        <v>
690</v>
      </c>
      <c r="B6" s="1352" t="s">
        <v>
716</v>
      </c>
      <c r="C6" s="1352" t="s">
        <v>
715</v>
      </c>
      <c r="D6" s="1351" t="s">
        <v>
465</v>
      </c>
      <c r="E6" s="1351" t="s">
        <v>
633</v>
      </c>
      <c r="F6" s="1351" t="s">
        <v>
4107</v>
      </c>
    </row>
    <row r="7" spans="1:6" s="277" customFormat="1" ht="18" customHeight="1">
      <c r="A7" s="3189" t="s">
        <v>
569</v>
      </c>
      <c r="B7" s="562">
        <v>
33146836010</v>
      </c>
      <c r="C7" s="562">
        <v>
33964569355</v>
      </c>
      <c r="D7" s="562">
        <v>
34858519060</v>
      </c>
      <c r="E7" s="562">
        <v>
35440456186</v>
      </c>
      <c r="F7" s="562">
        <f>
SUM(F8:F12)</f>
        <v>
34267660014</v>
      </c>
    </row>
    <row r="8" spans="1:6" s="24" customFormat="1" ht="18" customHeight="1">
      <c r="A8" s="3129" t="s">
        <v>
714</v>
      </c>
      <c r="B8" s="23">
        <v>
7461601332</v>
      </c>
      <c r="C8" s="23">
        <v>
7530264872</v>
      </c>
      <c r="D8" s="23">
        <v>
7754107577</v>
      </c>
      <c r="E8" s="23">
        <v>
7748634327</v>
      </c>
      <c r="F8" s="23">
        <v>
7374161788</v>
      </c>
    </row>
    <row r="9" spans="1:6" s="24" customFormat="1" ht="18" customHeight="1">
      <c r="A9" s="3129" t="s">
        <v>
713</v>
      </c>
      <c r="B9" s="23">
        <v>
22350382377</v>
      </c>
      <c r="C9" s="23">
        <v>
23125640506</v>
      </c>
      <c r="D9" s="23">
        <v>
23756163675</v>
      </c>
      <c r="E9" s="23">
        <v>
24425971313</v>
      </c>
      <c r="F9" s="23">
        <v>
23453319872</v>
      </c>
    </row>
    <row r="10" spans="1:6" s="24" customFormat="1" ht="18" customHeight="1">
      <c r="A10" s="3129" t="s">
        <v>
712</v>
      </c>
      <c r="B10" s="23">
        <v>
245727600</v>
      </c>
      <c r="C10" s="23">
        <v>
253142800</v>
      </c>
      <c r="D10" s="23">
        <v>
265083000</v>
      </c>
      <c r="E10" s="23">
        <v>
280622900</v>
      </c>
      <c r="F10" s="23">
        <v>
291154300</v>
      </c>
    </row>
    <row r="11" spans="1:6" s="24" customFormat="1" ht="18" customHeight="1">
      <c r="A11" s="3129" t="s">
        <v>
711</v>
      </c>
      <c r="B11" s="23">
        <v>
3080490401</v>
      </c>
      <c r="C11" s="23">
        <v>
3047716827</v>
      </c>
      <c r="D11" s="23">
        <v>
3074250308</v>
      </c>
      <c r="E11" s="23">
        <v>
2981106396</v>
      </c>
      <c r="F11" s="23">
        <v>
3144810104</v>
      </c>
    </row>
    <row r="12" spans="1:6" s="24" customFormat="1" ht="18" customHeight="1">
      <c r="A12" s="3142" t="s">
        <v>
710</v>
      </c>
      <c r="B12" s="88">
        <v>
8634300</v>
      </c>
      <c r="C12" s="88">
        <v>
7804350</v>
      </c>
      <c r="D12" s="88">
        <v>
8914500</v>
      </c>
      <c r="E12" s="88">
        <v>
4121250</v>
      </c>
      <c r="F12" s="88">
        <v>
4213950</v>
      </c>
    </row>
    <row r="13" spans="1:6" s="466" customFormat="1" ht="15" customHeight="1">
      <c r="A13" s="83" t="s">
        <v>
709</v>
      </c>
      <c r="E13" s="566"/>
      <c r="F13" s="565"/>
    </row>
    <row r="14" spans="1:6" s="466" customFormat="1" ht="15" customHeight="1">
      <c r="A14" s="83" t="s">
        <v>
708</v>
      </c>
    </row>
    <row r="15" spans="1:6" s="466" customFormat="1" ht="15" customHeight="1"/>
    <row r="16" spans="1:6" s="527" customFormat="1" ht="26.1" customHeight="1">
      <c r="A16" s="4574" t="s">
        <v>
7455</v>
      </c>
      <c r="B16" s="4574"/>
      <c r="C16" s="4574"/>
      <c r="D16" s="4574"/>
      <c r="E16" s="4574"/>
      <c r="F16" s="4574"/>
    </row>
    <row r="17" spans="1:6" s="466" customFormat="1" ht="15" customHeight="1"/>
    <row r="18" spans="1:6" s="466" customFormat="1" ht="15" customHeight="1" thickBot="1">
      <c r="A18" s="466" t="s">
        <v>
9288</v>
      </c>
    </row>
    <row r="19" spans="1:6" s="24" customFormat="1" ht="18" customHeight="1" thickTop="1">
      <c r="A19" s="1354" t="s">
        <v>
721</v>
      </c>
      <c r="B19" s="1353" t="s">
        <v>
720</v>
      </c>
      <c r="C19" s="1353" t="s">
        <v>
10243</v>
      </c>
      <c r="D19" s="1353" t="s">
        <v>
719</v>
      </c>
      <c r="E19" s="1353" t="s">
        <v>
21</v>
      </c>
      <c r="F19" s="1353" t="s">
        <v>
3</v>
      </c>
    </row>
    <row r="20" spans="1:6" s="24" customFormat="1" ht="18" customHeight="1">
      <c r="A20" s="581" t="s">
        <v>
4114</v>
      </c>
      <c r="B20" s="21">
        <v>
33146836010</v>
      </c>
      <c r="C20" s="559">
        <v>
72548.355982691792</v>
      </c>
      <c r="D20" s="559">
        <v>
146838.29416533399</v>
      </c>
      <c r="E20" s="559">
        <v>
456893</v>
      </c>
      <c r="F20" s="559">
        <v>
225737</v>
      </c>
    </row>
    <row r="21" spans="1:6" s="24" customFormat="1" ht="18" customHeight="1">
      <c r="A21" s="581">
        <v>
30</v>
      </c>
      <c r="B21" s="21">
        <v>
33964569355</v>
      </c>
      <c r="C21" s="559">
        <v>
73768.18567925581</v>
      </c>
      <c r="D21" s="559">
        <v>
147788.34367480496</v>
      </c>
      <c r="E21" s="559">
        <v>
460423</v>
      </c>
      <c r="F21" s="559">
        <v>
229819</v>
      </c>
    </row>
    <row r="22" spans="1:6" s="24" customFormat="1" ht="18" customHeight="1">
      <c r="A22" s="581" t="s">
        <v>
465</v>
      </c>
      <c r="B22" s="21">
        <v>
34858519060</v>
      </c>
      <c r="C22" s="559">
        <v>
75355</v>
      </c>
      <c r="D22" s="559">
        <v>
149506</v>
      </c>
      <c r="E22" s="559">
        <v>
462591</v>
      </c>
      <c r="F22" s="559">
        <v>
233158</v>
      </c>
    </row>
    <row r="23" spans="1:6" s="24" customFormat="1" ht="18" customHeight="1">
      <c r="A23" s="581">
        <v>
2</v>
      </c>
      <c r="B23" s="572">
        <v>
35440456186</v>
      </c>
      <c r="C23" s="559">
        <v>
76290</v>
      </c>
      <c r="D23" s="559">
        <v>
149791</v>
      </c>
      <c r="E23" s="559">
        <v>
464550</v>
      </c>
      <c r="F23" s="559">
        <v>
236600</v>
      </c>
    </row>
    <row r="24" spans="1:6" s="355" customFormat="1" ht="18" customHeight="1">
      <c r="A24" s="3188">
        <v>
3</v>
      </c>
      <c r="B24" s="571">
        <f>
F7</f>
        <v>
34267660014</v>
      </c>
      <c r="C24" s="555">
        <f>
ROUND(B24/E24,0)</f>
        <v>
73902</v>
      </c>
      <c r="D24" s="555">
        <f>
ROUND(B24/$F$24,0)</f>
        <v>
143642</v>
      </c>
      <c r="E24" s="555">
        <v>
463691</v>
      </c>
      <c r="F24" s="555">
        <v>
238563</v>
      </c>
    </row>
    <row r="25" spans="1:6" s="24" customFormat="1" ht="18" customHeight="1">
      <c r="A25" s="124" t="s">
        <v>
718</v>
      </c>
      <c r="B25" s="570">
        <f>
SUM(F8:F9)</f>
        <v>
30827481660</v>
      </c>
      <c r="C25" s="559">
        <f>
ROUND(B25/$E$24,0)</f>
        <v>
66483</v>
      </c>
      <c r="D25" s="559">
        <f>
ROUND(B25/$F$24,0)</f>
        <v>
129222</v>
      </c>
      <c r="E25" s="23" t="s">
        <v>
378</v>
      </c>
      <c r="F25" s="23" t="s">
        <v>
378</v>
      </c>
    </row>
    <row r="26" spans="1:6" s="24" customFormat="1" ht="18" customHeight="1">
      <c r="A26" s="124" t="s">
        <v>
712</v>
      </c>
      <c r="B26" s="21">
        <f>
F10</f>
        <v>
291154300</v>
      </c>
      <c r="C26" s="559">
        <f>
ROUND(B26/$E$24,0)</f>
        <v>
628</v>
      </c>
      <c r="D26" s="559">
        <f>
ROUND(B26/$F$24,0)</f>
        <v>
1220</v>
      </c>
      <c r="E26" s="23" t="s">
        <v>
378</v>
      </c>
      <c r="F26" s="23" t="s">
        <v>
378</v>
      </c>
    </row>
    <row r="27" spans="1:6" s="24" customFormat="1" ht="18" customHeight="1">
      <c r="A27" s="124" t="s">
        <v>
711</v>
      </c>
      <c r="B27" s="21">
        <f>
F11</f>
        <v>
3144810104</v>
      </c>
      <c r="C27" s="559">
        <f>
ROUND(B27/$E$24,0)</f>
        <v>
6782</v>
      </c>
      <c r="D27" s="559">
        <f>
ROUND(B27/$F$24,0)</f>
        <v>
13182</v>
      </c>
      <c r="E27" s="23" t="s">
        <v>
378</v>
      </c>
      <c r="F27" s="23" t="s">
        <v>
378</v>
      </c>
    </row>
    <row r="28" spans="1:6" s="24" customFormat="1" ht="18" customHeight="1">
      <c r="A28" s="469" t="s">
        <v>
717</v>
      </c>
      <c r="B28" s="89">
        <f>
F12</f>
        <v>
4213950</v>
      </c>
      <c r="C28" s="559">
        <f>
ROUND(B28/$E$24,0)</f>
        <v>
9</v>
      </c>
      <c r="D28" s="559">
        <f>
ROUND(B28/$F$24,0)</f>
        <v>
18</v>
      </c>
      <c r="E28" s="23" t="s">
        <v>
378</v>
      </c>
      <c r="F28" s="88" t="s">
        <v>
378</v>
      </c>
    </row>
    <row r="29" spans="1:6" s="466" customFormat="1" ht="15" customHeight="1">
      <c r="A29" s="4370" t="s">
        <v>
10150</v>
      </c>
      <c r="B29" s="569"/>
      <c r="C29" s="569"/>
      <c r="D29" s="569"/>
      <c r="E29" s="569"/>
      <c r="F29" s="568"/>
    </row>
    <row r="30" spans="1:6" s="466" customFormat="1" ht="15" customHeight="1">
      <c r="A30" s="83" t="s">
        <v>
708</v>
      </c>
    </row>
  </sheetData>
  <mergeCells count="4">
    <mergeCell ref="A3:F3"/>
    <mergeCell ref="A16:F16"/>
    <mergeCell ref="A1:D1"/>
    <mergeCell ref="A2:D2"/>
  </mergeCells>
  <phoneticPr fontId="25"/>
  <pageMargins left="0.70866141732283472" right="0.70866141732283472" top="0.74803149606299213" bottom="0.74803149606299213" header="0.31496062992125984" footer="0.3149606299212598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G19"/>
  <sheetViews>
    <sheetView zoomScaleNormal="100" zoomScaleSheetLayoutView="100" workbookViewId="0">
      <selection activeCell="B23" sqref="B23"/>
    </sheetView>
  </sheetViews>
  <sheetFormatPr defaultColWidth="9" defaultRowHeight="13.5"/>
  <cols>
    <col min="1" max="1" width="25.875" style="1" customWidth="1"/>
    <col min="2" max="3" width="24.625" style="1" customWidth="1"/>
    <col min="4" max="4" width="15.625" style="1" customWidth="1"/>
    <col min="5" max="5" width="33.625" style="1" customWidth="1"/>
    <col min="6" max="16384" width="9" style="1"/>
  </cols>
  <sheetData>
    <row r="1" spans="1:7" s="1482" customFormat="1" ht="20.100000000000001" customHeight="1">
      <c r="A1" s="4569" t="str">
        <f>
HYPERLINK("#目次!A1","【目次に戻る】")</f>
        <v>
【目次に戻る】</v>
      </c>
      <c r="B1" s="4569"/>
      <c r="C1" s="4569"/>
      <c r="D1" s="4569"/>
      <c r="E1" s="3120"/>
    </row>
    <row r="2" spans="1:7" s="1482" customFormat="1" ht="20.100000000000001" customHeight="1">
      <c r="A2" s="4569" t="str">
        <f>
HYPERLINK("#業務所管課別目次!A1","【業務所管課別目次に戻る】")</f>
        <v>
【業務所管課別目次に戻る】</v>
      </c>
      <c r="B2" s="4569"/>
      <c r="C2" s="4569"/>
      <c r="D2" s="4569"/>
      <c r="E2" s="3120"/>
    </row>
    <row r="3" spans="1:7" ht="26.1" customHeight="1">
      <c r="A3" s="4574" t="s">
        <v>
10187</v>
      </c>
      <c r="B3" s="4574"/>
      <c r="C3" s="4574"/>
      <c r="D3" s="4574"/>
      <c r="E3" s="4574"/>
    </row>
    <row r="4" spans="1:7" s="466" customFormat="1" ht="15" customHeight="1"/>
    <row r="5" spans="1:7" s="466" customFormat="1" ht="15" customHeight="1" thickBot="1">
      <c r="D5" s="567"/>
      <c r="E5" s="3431" t="s">
        <v>
6003</v>
      </c>
    </row>
    <row r="6" spans="1:7" s="24" customFormat="1" ht="18" customHeight="1" thickTop="1">
      <c r="A6" s="3127" t="s">
        <v>
690</v>
      </c>
      <c r="B6" s="3124" t="s">
        <v>
5996</v>
      </c>
      <c r="C6" s="3124" t="s">
        <v>
5997</v>
      </c>
      <c r="D6" s="3121" t="s">
        <v>
5998</v>
      </c>
      <c r="E6" s="3121" t="s">
        <v>
5999</v>
      </c>
    </row>
    <row r="7" spans="1:7" s="32" customFormat="1" ht="18" customHeight="1">
      <c r="A7" s="3196"/>
      <c r="B7" s="3194" t="s">
        <v>
641</v>
      </c>
      <c r="C7" s="3195" t="s">
        <v>
641</v>
      </c>
      <c r="D7" s="3193" t="s">
        <v>
5972</v>
      </c>
      <c r="E7" s="3197"/>
      <c r="F7" s="119"/>
      <c r="G7" s="119"/>
    </row>
    <row r="8" spans="1:7" s="277" customFormat="1" ht="18" customHeight="1">
      <c r="A8" s="3192" t="s">
        <v>
569</v>
      </c>
      <c r="B8" s="560">
        <f>
SUM(B12:B16)</f>
        <v>
36456784</v>
      </c>
      <c r="C8" s="560">
        <f>
SUM(C12:C16)</f>
        <v>
35193132</v>
      </c>
      <c r="D8" s="3190">
        <f>
ROUND(C8/B8*100,2)</f>
        <v>
96.53</v>
      </c>
      <c r="E8" s="3198"/>
    </row>
    <row r="9" spans="1:7" s="24" customFormat="1" ht="18" customHeight="1">
      <c r="A9" s="3129" t="s">
        <v>
714</v>
      </c>
      <c r="B9" s="23">
        <v>
7543145</v>
      </c>
      <c r="C9" s="23">
        <v>
7117268</v>
      </c>
      <c r="D9" s="2129">
        <f t="shared" ref="D9:D16" si="0">
ROUND(C9/B9*100,2)</f>
        <v>
94.35</v>
      </c>
      <c r="E9" s="3199" t="s">
        <v>
6004</v>
      </c>
    </row>
    <row r="10" spans="1:7" s="24" customFormat="1" ht="18" customHeight="1">
      <c r="A10" s="3129" t="s">
        <v>
713</v>
      </c>
      <c r="B10" s="23">
        <v>
24191040</v>
      </c>
      <c r="C10" s="23">
        <v>
24144373</v>
      </c>
      <c r="D10" s="2129">
        <f t="shared" si="0"/>
        <v>
99.81</v>
      </c>
      <c r="E10" s="3199"/>
    </row>
    <row r="11" spans="1:7" s="24" customFormat="1" ht="18" customHeight="1">
      <c r="A11" s="3129" t="s">
        <v>
10186</v>
      </c>
      <c r="B11" s="23">
        <v>
1258806</v>
      </c>
      <c r="C11" s="23">
        <v>
492058</v>
      </c>
      <c r="D11" s="2129">
        <f t="shared" si="0"/>
        <v>
39.090000000000003</v>
      </c>
      <c r="E11" s="3199"/>
    </row>
    <row r="12" spans="1:7" s="24" customFormat="1" ht="18" customHeight="1">
      <c r="A12" s="3131" t="s">
        <v>
6000</v>
      </c>
      <c r="B12" s="560">
        <f>
SUM(B9:B11)</f>
        <v>
32992991</v>
      </c>
      <c r="C12" s="560">
        <f>
SUM(C9:C11)</f>
        <v>
31753699</v>
      </c>
      <c r="D12" s="3190">
        <f t="shared" si="0"/>
        <v>
96.24</v>
      </c>
      <c r="E12" s="3198"/>
    </row>
    <row r="13" spans="1:7" s="24" customFormat="1" ht="18" customHeight="1">
      <c r="A13" s="3129" t="s">
        <v>
6001</v>
      </c>
      <c r="B13" s="23">
        <v>
299725</v>
      </c>
      <c r="C13" s="23">
        <v>
275365</v>
      </c>
      <c r="D13" s="2129">
        <f t="shared" si="0"/>
        <v>
91.87</v>
      </c>
      <c r="E13" s="3199" t="s">
        <v>
6005</v>
      </c>
    </row>
    <row r="14" spans="1:7" s="24" customFormat="1" ht="18" customHeight="1">
      <c r="A14" s="3129" t="s">
        <v>
6002</v>
      </c>
      <c r="B14" s="23">
        <v>
15044</v>
      </c>
      <c r="C14" s="23">
        <v>
15044</v>
      </c>
      <c r="D14" s="2129">
        <f t="shared" si="0"/>
        <v>
100</v>
      </c>
      <c r="E14" s="3199"/>
    </row>
    <row r="15" spans="1:7" s="24" customFormat="1" ht="18" customHeight="1">
      <c r="A15" s="3129" t="s">
        <v>
711</v>
      </c>
      <c r="B15" s="23">
        <v>
3144810</v>
      </c>
      <c r="C15" s="23">
        <v>
3144810</v>
      </c>
      <c r="D15" s="2129">
        <f t="shared" si="0"/>
        <v>
100</v>
      </c>
      <c r="E15" s="3199" t="s">
        <v>
6006</v>
      </c>
    </row>
    <row r="16" spans="1:7" s="24" customFormat="1" ht="18" customHeight="1">
      <c r="A16" s="3142" t="s">
        <v>
710</v>
      </c>
      <c r="B16" s="88">
        <v>
4214</v>
      </c>
      <c r="C16" s="88">
        <v>
4214</v>
      </c>
      <c r="D16" s="3191">
        <f t="shared" si="0"/>
        <v>
100</v>
      </c>
      <c r="E16" s="3200"/>
    </row>
    <row r="17" spans="1:5" s="466" customFormat="1" ht="15" customHeight="1">
      <c r="A17" s="83" t="s">
        <v>
9505</v>
      </c>
      <c r="E17" s="566"/>
    </row>
    <row r="18" spans="1:5" s="466" customFormat="1" ht="15" customHeight="1">
      <c r="A18" s="83" t="s">
        <v>
9506</v>
      </c>
      <c r="E18" s="566"/>
    </row>
    <row r="19" spans="1:5" s="466" customFormat="1" ht="15" customHeight="1">
      <c r="A19" s="83" t="s">
        <v>
708</v>
      </c>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22"/>
  <sheetViews>
    <sheetView zoomScaleNormal="100" zoomScaleSheetLayoutView="100" workbookViewId="0">
      <selection activeCell="B23" sqref="B23"/>
    </sheetView>
  </sheetViews>
  <sheetFormatPr defaultColWidth="9" defaultRowHeight="13.5"/>
  <cols>
    <col min="1" max="1" width="14.625" style="1" customWidth="1"/>
    <col min="2" max="2" width="11.625" style="1" customWidth="1"/>
    <col min="3" max="3" width="14.625" style="1" customWidth="1"/>
    <col min="4" max="4" width="11.625" style="1" customWidth="1"/>
    <col min="5" max="5" width="13.625" style="1" customWidth="1"/>
    <col min="6" max="6" width="12.625" style="1" customWidth="1"/>
    <col min="7" max="8" width="13.625" style="1" customWidth="1"/>
    <col min="9" max="10" width="11.625" style="1" customWidth="1"/>
    <col min="11" max="16384" width="9" style="1"/>
  </cols>
  <sheetData>
    <row r="1" spans="1:10" s="1482" customFormat="1" ht="20.100000000000001" customHeight="1">
      <c r="A1" s="4569" t="str">
        <f>
HYPERLINK("#目次!A1","【目次に戻る】")</f>
        <v>
【目次に戻る】</v>
      </c>
      <c r="B1" s="4569"/>
      <c r="C1" s="4569"/>
      <c r="D1" s="4569"/>
      <c r="E1" s="2409"/>
      <c r="F1" s="2409"/>
      <c r="G1" s="2409"/>
      <c r="H1" s="2409"/>
    </row>
    <row r="2" spans="1:10" s="1482" customFormat="1" ht="20.100000000000001" customHeight="1">
      <c r="A2" s="4569" t="str">
        <f>
HYPERLINK("#業務所管課別目次!A1","【業務所管課別目次に戻る】")</f>
        <v>
【業務所管課別目次に戻る】</v>
      </c>
      <c r="B2" s="4569"/>
      <c r="C2" s="4569"/>
      <c r="D2" s="4569"/>
      <c r="E2" s="2409"/>
      <c r="F2" s="2409"/>
      <c r="G2" s="2409"/>
      <c r="H2" s="2409"/>
    </row>
    <row r="3" spans="1:10" ht="26.1" customHeight="1">
      <c r="A3" s="4574" t="s">
        <v>
7454</v>
      </c>
      <c r="B3" s="4574"/>
      <c r="C3" s="4574"/>
      <c r="D3" s="4574"/>
      <c r="E3" s="4574"/>
      <c r="F3" s="4574"/>
      <c r="G3" s="4574"/>
      <c r="H3" s="4574"/>
      <c r="I3" s="4574"/>
      <c r="J3" s="4574"/>
    </row>
    <row r="4" spans="1:10" s="466" customFormat="1" ht="15" customHeight="1"/>
    <row r="5" spans="1:10" s="102" customFormat="1" ht="20.100000000000001" customHeight="1">
      <c r="A5" s="4600" t="s">
        <v>
4115</v>
      </c>
      <c r="B5" s="4602"/>
      <c r="C5" s="4602"/>
      <c r="D5" s="4602"/>
      <c r="E5" s="4602"/>
      <c r="F5" s="4602"/>
      <c r="G5" s="4602"/>
      <c r="H5" s="4602"/>
      <c r="I5" s="4602"/>
      <c r="J5" s="4602"/>
    </row>
    <row r="6" spans="1:10" s="466" customFormat="1" ht="15" customHeight="1" thickBot="1">
      <c r="E6" s="2507"/>
      <c r="F6" s="2507"/>
      <c r="G6" s="2508" t="s">
        <v>
9018</v>
      </c>
    </row>
    <row r="7" spans="1:10" s="24" customFormat="1" ht="18" customHeight="1" thickTop="1">
      <c r="A7" s="4787" t="s">
        <v>
1398</v>
      </c>
      <c r="B7" s="4604" t="s">
        <v>
728</v>
      </c>
      <c r="C7" s="4575"/>
      <c r="D7" s="4603" t="s">
        <v>
727</v>
      </c>
      <c r="E7" s="4575"/>
      <c r="F7" s="4570" t="s">
        <v>
724</v>
      </c>
      <c r="G7" s="4570" t="s">
        <v>
730</v>
      </c>
      <c r="H7" s="4570" t="s">
        <v>
9808</v>
      </c>
    </row>
    <row r="8" spans="1:10" s="24" customFormat="1" ht="18" customHeight="1">
      <c r="A8" s="4788"/>
      <c r="B8" s="2480" t="s">
        <v>
190</v>
      </c>
      <c r="C8" s="2414" t="s">
        <v>
723</v>
      </c>
      <c r="D8" s="2481" t="s">
        <v>
190</v>
      </c>
      <c r="E8" s="2414" t="s">
        <v>
723</v>
      </c>
      <c r="F8" s="4789"/>
      <c r="G8" s="4789"/>
      <c r="H8" s="4789"/>
    </row>
    <row r="9" spans="1:10" s="32" customFormat="1" ht="18" customHeight="1">
      <c r="A9" s="207" t="s">
        <v>
641</v>
      </c>
      <c r="B9" s="578" t="s">
        <v>
475</v>
      </c>
      <c r="C9" s="577" t="s">
        <v>
641</v>
      </c>
      <c r="D9" s="207" t="s">
        <v>
475</v>
      </c>
      <c r="E9" s="119" t="s">
        <v>
641</v>
      </c>
      <c r="F9" s="119" t="s">
        <v>
641</v>
      </c>
      <c r="G9" s="119" t="s">
        <v>
641</v>
      </c>
      <c r="H9" s="119" t="s">
        <v>
641</v>
      </c>
    </row>
    <row r="10" spans="1:10" s="24" customFormat="1" ht="18" customHeight="1">
      <c r="A10" s="2509">
        <f>
SUM(C10,E10,F10,G10,H10)</f>
        <v>
438298532346</v>
      </c>
      <c r="B10" s="2510">
        <v>
1674842.96</v>
      </c>
      <c r="C10" s="2509">
        <v>
346962979729</v>
      </c>
      <c r="D10" s="2510">
        <v>
776543.36</v>
      </c>
      <c r="E10" s="2509">
        <v>
74921533527</v>
      </c>
      <c r="F10" s="2509">
        <v>
1473378238</v>
      </c>
      <c r="G10" s="2509">
        <v>
14788106652</v>
      </c>
      <c r="H10" s="2509">
        <v>
152534200</v>
      </c>
    </row>
    <row r="11" spans="1:10" s="466" customFormat="1" ht="15" customHeight="1">
      <c r="A11" s="2425" t="s">
        <v>
722</v>
      </c>
    </row>
    <row r="12" spans="1:10" s="575" customFormat="1" ht="15" customHeight="1">
      <c r="A12" s="576"/>
      <c r="B12" s="576"/>
      <c r="C12" s="576"/>
      <c r="D12" s="576"/>
      <c r="E12" s="576"/>
      <c r="F12" s="576"/>
      <c r="G12" s="576"/>
      <c r="H12" s="576"/>
    </row>
    <row r="13" spans="1:10" s="102" customFormat="1" ht="20.100000000000001" customHeight="1">
      <c r="A13" s="4600" t="s">
        <v>
4116</v>
      </c>
      <c r="B13" s="4602"/>
      <c r="C13" s="4602"/>
      <c r="D13" s="4602"/>
      <c r="E13" s="4602"/>
      <c r="F13" s="4602"/>
      <c r="G13" s="4602"/>
      <c r="H13" s="4602"/>
      <c r="I13" s="4602"/>
      <c r="J13" s="4602"/>
    </row>
    <row r="14" spans="1:10" s="466" customFormat="1" ht="15" customHeight="1" thickBot="1">
      <c r="J14" s="2508" t="s">
        <v>
9018</v>
      </c>
    </row>
    <row r="15" spans="1:10" s="24" customFormat="1" ht="18" customHeight="1" thickTop="1">
      <c r="A15" s="4775" t="s">
        <v>
1398</v>
      </c>
      <c r="B15" s="4777" t="s">
        <v>
728</v>
      </c>
      <c r="C15" s="4778"/>
      <c r="D15" s="4779" t="s">
        <v>
727</v>
      </c>
      <c r="E15" s="4778"/>
      <c r="F15" s="4780" t="s">
        <v>
724</v>
      </c>
      <c r="G15" s="4782" t="s">
        <v>
726</v>
      </c>
      <c r="H15" s="4782" t="s">
        <v>
725</v>
      </c>
      <c r="I15" s="4784" t="s">
        <v>
4117</v>
      </c>
      <c r="J15" s="4758" t="s">
        <v>
4118</v>
      </c>
    </row>
    <row r="16" spans="1:10" s="24" customFormat="1" ht="18" customHeight="1">
      <c r="A16" s="4776"/>
      <c r="B16" s="2511" t="s">
        <v>
190</v>
      </c>
      <c r="C16" s="2424" t="s">
        <v>
723</v>
      </c>
      <c r="D16" s="2512" t="s">
        <v>
190</v>
      </c>
      <c r="E16" s="2424" t="s">
        <v>
723</v>
      </c>
      <c r="F16" s="4781"/>
      <c r="G16" s="4783"/>
      <c r="H16" s="4783"/>
      <c r="I16" s="4785"/>
      <c r="J16" s="4786"/>
    </row>
    <row r="17" spans="1:10" s="32" customFormat="1" ht="18" customHeight="1">
      <c r="A17" s="573" t="s">
        <v>
641</v>
      </c>
      <c r="B17" s="573" t="s">
        <v>
475</v>
      </c>
      <c r="C17" s="573" t="s">
        <v>
641</v>
      </c>
      <c r="D17" s="573" t="s">
        <v>
475</v>
      </c>
      <c r="E17" s="573" t="s">
        <v>
641</v>
      </c>
      <c r="F17" s="573" t="s">
        <v>
641</v>
      </c>
      <c r="G17" s="573" t="s">
        <v>
641</v>
      </c>
      <c r="H17" s="573" t="s">
        <v>
641</v>
      </c>
      <c r="I17" s="573" t="s">
        <v>
641</v>
      </c>
      <c r="J17" s="573" t="s">
        <v>
641</v>
      </c>
    </row>
    <row r="18" spans="1:10" s="24" customFormat="1" ht="18" customHeight="1">
      <c r="A18" s="2509">
        <f>
SUM(C18,E18,F18,G18,H18,I18,J18)</f>
        <v>
26298233616</v>
      </c>
      <c r="B18" s="2510">
        <v>
98184.45</v>
      </c>
      <c r="C18" s="2509">
        <v>
19199222809</v>
      </c>
      <c r="D18" s="2510">
        <v>
58678.98</v>
      </c>
      <c r="E18" s="2509">
        <v>
6900235693</v>
      </c>
      <c r="F18" s="2509">
        <v>
17291200</v>
      </c>
      <c r="G18" s="2509">
        <v>
71978922</v>
      </c>
      <c r="H18" s="2509">
        <v>
30000000</v>
      </c>
      <c r="I18" s="2509">
        <v>
79277392</v>
      </c>
      <c r="J18" s="2509">
        <v>
227600</v>
      </c>
    </row>
    <row r="19" spans="1:10" s="466" customFormat="1" ht="15" customHeight="1">
      <c r="A19" s="2425" t="s">
        <v>
722</v>
      </c>
    </row>
    <row r="22" spans="1:10" ht="25.5">
      <c r="A22" s="1073" t="s">
        <v>
9360</v>
      </c>
    </row>
  </sheetData>
  <mergeCells count="19">
    <mergeCell ref="A1:D1"/>
    <mergeCell ref="A2:D2"/>
    <mergeCell ref="A3:J3"/>
    <mergeCell ref="A5:J5"/>
    <mergeCell ref="A7:A8"/>
    <mergeCell ref="B7:C7"/>
    <mergeCell ref="D7:E7"/>
    <mergeCell ref="F7:F8"/>
    <mergeCell ref="G7:G8"/>
    <mergeCell ref="H7:H8"/>
    <mergeCell ref="A13:J13"/>
    <mergeCell ref="A15:A16"/>
    <mergeCell ref="B15:C15"/>
    <mergeCell ref="D15:E15"/>
    <mergeCell ref="F15:F16"/>
    <mergeCell ref="G15:G16"/>
    <mergeCell ref="H15:H16"/>
    <mergeCell ref="I15:I16"/>
    <mergeCell ref="J15:J16"/>
  </mergeCells>
  <phoneticPr fontId="25"/>
  <pageMargins left="0.70866141732283472" right="0.70866141732283472"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167"/>
  <sheetViews>
    <sheetView zoomScaleNormal="100" zoomScaleSheetLayoutView="100" workbookViewId="0">
      <pane ySplit="7" topLeftCell="A8" activePane="bottomLeft" state="frozen"/>
      <selection activeCell="B23" sqref="B23"/>
      <selection pane="bottomLeft" activeCell="B23" sqref="B23"/>
    </sheetView>
  </sheetViews>
  <sheetFormatPr defaultColWidth="9" defaultRowHeight="13.5"/>
  <cols>
    <col min="1" max="1" width="15.625" style="54" customWidth="1"/>
    <col min="2" max="4" width="12.125" style="54" customWidth="1"/>
    <col min="5" max="5" width="12.125" style="55" customWidth="1"/>
    <col min="6" max="10" width="12.125" style="54" customWidth="1"/>
    <col min="11" max="16384" width="9" style="54"/>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ht="26.1" customHeight="1">
      <c r="A3" s="4582" t="s">
        <v>
4030</v>
      </c>
      <c r="B3" s="4582"/>
      <c r="C3" s="4582"/>
      <c r="D3" s="4582"/>
      <c r="E3" s="4582"/>
      <c r="F3" s="4582"/>
      <c r="G3" s="4582"/>
      <c r="H3" s="4582"/>
      <c r="I3" s="4582"/>
      <c r="J3" s="4582"/>
    </row>
    <row r="4" spans="1:10" s="1" customFormat="1" ht="15" customHeight="1">
      <c r="A4" s="242"/>
      <c r="B4" s="242"/>
      <c r="C4" s="242"/>
      <c r="D4" s="242"/>
      <c r="E4" s="242"/>
      <c r="F4" s="242"/>
      <c r="G4" s="242"/>
      <c r="H4" s="242"/>
    </row>
    <row r="5" spans="1:10" s="56" customFormat="1" ht="15" customHeight="1" thickBot="1">
      <c r="A5" s="76"/>
      <c r="B5" s="76"/>
      <c r="C5" s="76"/>
      <c r="D5" s="76"/>
      <c r="E5" s="76"/>
      <c r="F5" s="76"/>
      <c r="G5" s="76"/>
      <c r="H5" s="76"/>
      <c r="I5" s="76"/>
      <c r="J5" s="77" t="s">
        <v>
9263</v>
      </c>
    </row>
    <row r="6" spans="1:10" s="72" customFormat="1" ht="18" customHeight="1" thickTop="1">
      <c r="A6" s="4583" t="s">
        <v>
191</v>
      </c>
      <c r="B6" s="4588" t="s">
        <v>
20</v>
      </c>
      <c r="C6" s="4585" t="s">
        <v>
21</v>
      </c>
      <c r="D6" s="4586"/>
      <c r="E6" s="4587"/>
      <c r="F6" s="4592" t="s">
        <v>
370</v>
      </c>
      <c r="G6" s="4594" t="s">
        <v>
371</v>
      </c>
      <c r="H6" s="4596" t="s">
        <v>
10232</v>
      </c>
      <c r="I6" s="4590" t="s">
        <v>
190</v>
      </c>
      <c r="J6" s="4598" t="s">
        <v>
372</v>
      </c>
    </row>
    <row r="7" spans="1:10" s="72" customFormat="1" ht="18" customHeight="1">
      <c r="A7" s="4584"/>
      <c r="B7" s="4589"/>
      <c r="C7" s="75" t="s">
        <v>
23</v>
      </c>
      <c r="D7" s="74" t="s">
        <v>
1</v>
      </c>
      <c r="E7" s="73" t="s">
        <v>
2</v>
      </c>
      <c r="F7" s="4593"/>
      <c r="G7" s="4595"/>
      <c r="H7" s="4597"/>
      <c r="I7" s="4591"/>
      <c r="J7" s="4599"/>
    </row>
    <row r="8" spans="1:10" s="56" customFormat="1" ht="18" customHeight="1">
      <c r="A8" s="71"/>
      <c r="B8" s="4327" t="s">
        <v>
3</v>
      </c>
      <c r="C8" s="4326" t="s">
        <v>
4</v>
      </c>
      <c r="D8" s="69" t="s">
        <v>
4</v>
      </c>
      <c r="E8" s="69" t="s">
        <v>
4</v>
      </c>
      <c r="F8" s="67" t="s">
        <v>
4</v>
      </c>
      <c r="G8" s="67" t="s">
        <v>
4</v>
      </c>
      <c r="H8" s="67" t="s">
        <v>
4</v>
      </c>
      <c r="I8" s="67" t="s">
        <v>
189</v>
      </c>
      <c r="J8" s="67" t="s">
        <v>
4</v>
      </c>
    </row>
    <row r="9" spans="1:10" s="267" customFormat="1" ht="18" customHeight="1">
      <c r="A9" s="260" t="s">
        <v>
188</v>
      </c>
      <c r="B9" s="261">
        <v>
239622</v>
      </c>
      <c r="C9" s="263">
        <v>
462083</v>
      </c>
      <c r="D9" s="262">
        <v>
230439</v>
      </c>
      <c r="E9" s="263">
        <v>
231644</v>
      </c>
      <c r="F9" s="264">
        <v>
1.9</v>
      </c>
      <c r="G9" s="264">
        <v>
99.5</v>
      </c>
      <c r="H9" s="265">
        <v>
13278.2</v>
      </c>
      <c r="I9" s="4329">
        <v>
34.799999999999997</v>
      </c>
      <c r="J9" s="266">
        <v>
-1608</v>
      </c>
    </row>
    <row r="10" spans="1:10" ht="18" customHeight="1">
      <c r="A10" s="65" t="s">
        <v>
187</v>
      </c>
      <c r="B10" s="64">
        <v>
1100</v>
      </c>
      <c r="C10" s="62">
        <v>
1927</v>
      </c>
      <c r="D10" s="63">
        <v>
968</v>
      </c>
      <c r="E10" s="62">
        <v>
959</v>
      </c>
      <c r="F10" s="61">
        <v>
1.8</v>
      </c>
      <c r="G10" s="61">
        <v>
100.9</v>
      </c>
      <c r="H10" s="60">
        <v>
19270</v>
      </c>
      <c r="I10" s="4330">
        <v>
0.1</v>
      </c>
      <c r="J10" s="59">
        <v>
-18</v>
      </c>
    </row>
    <row r="11" spans="1:10" ht="18" customHeight="1">
      <c r="A11" s="65" t="s">
        <v>
186</v>
      </c>
      <c r="B11" s="64">
        <v>
1629</v>
      </c>
      <c r="C11" s="62">
        <v>
3011</v>
      </c>
      <c r="D11" s="63">
        <v>
1527</v>
      </c>
      <c r="E11" s="62">
        <v>
1484</v>
      </c>
      <c r="F11" s="61">
        <v>
1.8</v>
      </c>
      <c r="G11" s="61">
        <v>
102.9</v>
      </c>
      <c r="H11" s="60">
        <v>
17711.8</v>
      </c>
      <c r="I11" s="4330">
        <v>
0.17</v>
      </c>
      <c r="J11" s="59">
        <v>
106</v>
      </c>
    </row>
    <row r="12" spans="1:10" ht="18" customHeight="1">
      <c r="A12" s="65" t="s">
        <v>
185</v>
      </c>
      <c r="B12" s="64">
        <v>
1261</v>
      </c>
      <c r="C12" s="62">
        <v>
2345</v>
      </c>
      <c r="D12" s="63">
        <v>
1194</v>
      </c>
      <c r="E12" s="62">
        <v>
1151</v>
      </c>
      <c r="F12" s="61">
        <v>
1.9</v>
      </c>
      <c r="G12" s="61">
        <v>
103.7</v>
      </c>
      <c r="H12" s="60">
        <v>
16750</v>
      </c>
      <c r="I12" s="4330">
        <v>
0.14000000000000001</v>
      </c>
      <c r="J12" s="59" t="s">
        <v>
374</v>
      </c>
    </row>
    <row r="13" spans="1:10" ht="18" customHeight="1">
      <c r="A13" s="65" t="s">
        <v>
184</v>
      </c>
      <c r="B13" s="64">
        <v>
1374</v>
      </c>
      <c r="C13" s="62">
        <v>
2635</v>
      </c>
      <c r="D13" s="63">
        <v>
1305</v>
      </c>
      <c r="E13" s="62">
        <v>
1330</v>
      </c>
      <c r="F13" s="61">
        <v>
1.9</v>
      </c>
      <c r="G13" s="61">
        <v>
98.1</v>
      </c>
      <c r="H13" s="60">
        <v>
21958.3</v>
      </c>
      <c r="I13" s="4330">
        <v>
0.12</v>
      </c>
      <c r="J13" s="59">
        <v>
-46</v>
      </c>
    </row>
    <row r="14" spans="1:10" ht="18" customHeight="1">
      <c r="A14" s="65" t="s">
        <v>
183</v>
      </c>
      <c r="B14" s="64">
        <v>
1615</v>
      </c>
      <c r="C14" s="62">
        <v>
3008</v>
      </c>
      <c r="D14" s="63">
        <v>
1444</v>
      </c>
      <c r="E14" s="62">
        <v>
1564</v>
      </c>
      <c r="F14" s="61">
        <v>
1.9</v>
      </c>
      <c r="G14" s="61">
        <v>
92.3</v>
      </c>
      <c r="H14" s="60">
        <v>
16711.099999999999</v>
      </c>
      <c r="I14" s="4330">
        <v>
0.18</v>
      </c>
      <c r="J14" s="59">
        <v>
-42</v>
      </c>
    </row>
    <row r="15" spans="1:10" ht="18" customHeight="1">
      <c r="A15" s="65" t="s">
        <v>
182</v>
      </c>
      <c r="B15" s="64">
        <v>
1746</v>
      </c>
      <c r="C15" s="62">
        <v>
3467</v>
      </c>
      <c r="D15" s="63">
        <v>
1694</v>
      </c>
      <c r="E15" s="62">
        <v>
1773</v>
      </c>
      <c r="F15" s="61">
        <v>
2</v>
      </c>
      <c r="G15" s="61">
        <v>
95.5</v>
      </c>
      <c r="H15" s="60">
        <v>
17335</v>
      </c>
      <c r="I15" s="4330">
        <v>
0.2</v>
      </c>
      <c r="J15" s="59">
        <v>
-74</v>
      </c>
    </row>
    <row r="16" spans="1:10" ht="18" customHeight="1">
      <c r="A16" s="65" t="s">
        <v>
181</v>
      </c>
      <c r="B16" s="64">
        <v>
1058</v>
      </c>
      <c r="C16" s="62">
        <v>
1820</v>
      </c>
      <c r="D16" s="63">
        <v>
893</v>
      </c>
      <c r="E16" s="62">
        <v>
927</v>
      </c>
      <c r="F16" s="61">
        <v>
1.7</v>
      </c>
      <c r="G16" s="61">
        <v>
96.3</v>
      </c>
      <c r="H16" s="60">
        <v>
15166.7</v>
      </c>
      <c r="I16" s="4330">
        <v>
0.12</v>
      </c>
      <c r="J16" s="59">
        <v>
-53</v>
      </c>
    </row>
    <row r="17" spans="1:10" ht="18" customHeight="1">
      <c r="A17" s="65" t="s">
        <v>
180</v>
      </c>
      <c r="B17" s="64">
        <v>
2707</v>
      </c>
      <c r="C17" s="62">
        <v>
4991</v>
      </c>
      <c r="D17" s="63">
        <v>
2485</v>
      </c>
      <c r="E17" s="62">
        <v>
2506</v>
      </c>
      <c r="F17" s="61">
        <v>
1.8</v>
      </c>
      <c r="G17" s="61">
        <v>
99.2</v>
      </c>
      <c r="H17" s="60">
        <v>
13134.2</v>
      </c>
      <c r="I17" s="4330">
        <v>
0.38</v>
      </c>
      <c r="J17" s="59">
        <v>
-42</v>
      </c>
    </row>
    <row r="18" spans="1:10" ht="18" customHeight="1">
      <c r="A18" s="65" t="s">
        <v>
179</v>
      </c>
      <c r="B18" s="64">
        <v>
1049</v>
      </c>
      <c r="C18" s="62">
        <v>
2235</v>
      </c>
      <c r="D18" s="63">
        <v>
1121</v>
      </c>
      <c r="E18" s="62">
        <v>
1114</v>
      </c>
      <c r="F18" s="61">
        <v>
2.1</v>
      </c>
      <c r="G18" s="61">
        <v>
100.6</v>
      </c>
      <c r="H18" s="60">
        <v>
11175</v>
      </c>
      <c r="I18" s="4330">
        <v>
0.2</v>
      </c>
      <c r="J18" s="59">
        <v>
-42</v>
      </c>
    </row>
    <row r="19" spans="1:10" ht="18" customHeight="1">
      <c r="A19" s="65" t="s">
        <v>
178</v>
      </c>
      <c r="B19" s="64">
        <v>
1159</v>
      </c>
      <c r="C19" s="62">
        <v>
2071</v>
      </c>
      <c r="D19" s="63">
        <v>
1066</v>
      </c>
      <c r="E19" s="62">
        <v>
1005</v>
      </c>
      <c r="F19" s="61">
        <v>
1.8</v>
      </c>
      <c r="G19" s="61">
        <v>
106.1</v>
      </c>
      <c r="H19" s="60">
        <v>
14792.9</v>
      </c>
      <c r="I19" s="4330">
        <v>
0.14000000000000001</v>
      </c>
      <c r="J19" s="59">
        <v>
32</v>
      </c>
    </row>
    <row r="20" spans="1:10" ht="18" customHeight="1">
      <c r="A20" s="65" t="s">
        <v>
177</v>
      </c>
      <c r="B20" s="64">
        <v>
1279</v>
      </c>
      <c r="C20" s="62">
        <v>
2443</v>
      </c>
      <c r="D20" s="63">
        <v>
1229</v>
      </c>
      <c r="E20" s="62">
        <v>
1214</v>
      </c>
      <c r="F20" s="61">
        <v>
1.9</v>
      </c>
      <c r="G20" s="61">
        <v>
101.2</v>
      </c>
      <c r="H20" s="60">
        <v>
16286.7</v>
      </c>
      <c r="I20" s="4330">
        <v>
0.15</v>
      </c>
      <c r="J20" s="59">
        <v>
-43</v>
      </c>
    </row>
    <row r="21" spans="1:10" ht="18" customHeight="1">
      <c r="A21" s="65" t="s">
        <v>
176</v>
      </c>
      <c r="B21" s="64">
        <v>
2367</v>
      </c>
      <c r="C21" s="62">
        <v>
4660</v>
      </c>
      <c r="D21" s="63">
        <v>
2290</v>
      </c>
      <c r="E21" s="62">
        <v>
2370</v>
      </c>
      <c r="F21" s="61">
        <v>
2</v>
      </c>
      <c r="G21" s="61">
        <v>
96.6</v>
      </c>
      <c r="H21" s="60">
        <v>
14121.2</v>
      </c>
      <c r="I21" s="4330">
        <v>
0.33</v>
      </c>
      <c r="J21" s="59">
        <v>
-17</v>
      </c>
    </row>
    <row r="22" spans="1:10" ht="18" customHeight="1">
      <c r="A22" s="65" t="s">
        <v>
175</v>
      </c>
      <c r="B22" s="64">
        <v>
1490</v>
      </c>
      <c r="C22" s="62">
        <v>
2700</v>
      </c>
      <c r="D22" s="63">
        <v>
1347</v>
      </c>
      <c r="E22" s="62">
        <v>
1353</v>
      </c>
      <c r="F22" s="61">
        <v>
1.8</v>
      </c>
      <c r="G22" s="61">
        <v>
99.6</v>
      </c>
      <c r="H22" s="60">
        <v>
9310.2999999999993</v>
      </c>
      <c r="I22" s="4330">
        <v>
0.28999999999999998</v>
      </c>
      <c r="J22" s="59">
        <v>
-16</v>
      </c>
    </row>
    <row r="23" spans="1:10" ht="18" customHeight="1">
      <c r="A23" s="65" t="s">
        <v>
174</v>
      </c>
      <c r="B23" s="64">
        <v>
1249</v>
      </c>
      <c r="C23" s="62">
        <v>
2254</v>
      </c>
      <c r="D23" s="63">
        <v>
1082</v>
      </c>
      <c r="E23" s="62">
        <v>
1172</v>
      </c>
      <c r="F23" s="61">
        <v>
1.8</v>
      </c>
      <c r="G23" s="61">
        <v>
92.3</v>
      </c>
      <c r="H23" s="60">
        <v>
18783.3</v>
      </c>
      <c r="I23" s="4330">
        <v>
0.12</v>
      </c>
      <c r="J23" s="59">
        <v>
-16</v>
      </c>
    </row>
    <row r="24" spans="1:10" ht="18" customHeight="1">
      <c r="A24" s="65" t="s">
        <v>
173</v>
      </c>
      <c r="B24" s="64">
        <v>
1102</v>
      </c>
      <c r="C24" s="62">
        <v>
2091</v>
      </c>
      <c r="D24" s="63">
        <v>
1067</v>
      </c>
      <c r="E24" s="62">
        <v>
1024</v>
      </c>
      <c r="F24" s="61">
        <v>
1.9</v>
      </c>
      <c r="G24" s="61">
        <v>
104.2</v>
      </c>
      <c r="H24" s="60">
        <v>
8712.5</v>
      </c>
      <c r="I24" s="4330">
        <v>
0.24</v>
      </c>
      <c r="J24" s="59">
        <v>
48</v>
      </c>
    </row>
    <row r="25" spans="1:10" ht="18" customHeight="1">
      <c r="A25" s="65" t="s">
        <v>
172</v>
      </c>
      <c r="B25" s="64">
        <v>
1836</v>
      </c>
      <c r="C25" s="62">
        <v>
3760</v>
      </c>
      <c r="D25" s="63">
        <v>
1930</v>
      </c>
      <c r="E25" s="62">
        <v>
1830</v>
      </c>
      <c r="F25" s="61">
        <v>
2</v>
      </c>
      <c r="G25" s="61">
        <v>
105.5</v>
      </c>
      <c r="H25" s="60">
        <v>
17904.8</v>
      </c>
      <c r="I25" s="4330">
        <v>
0.21</v>
      </c>
      <c r="J25" s="59">
        <v>
-32</v>
      </c>
    </row>
    <row r="26" spans="1:10" ht="18" customHeight="1">
      <c r="A26" s="65" t="s">
        <v>
171</v>
      </c>
      <c r="B26" s="64">
        <v>
1274</v>
      </c>
      <c r="C26" s="62">
        <v>
2480</v>
      </c>
      <c r="D26" s="63">
        <v>
1290</v>
      </c>
      <c r="E26" s="62">
        <v>
1190</v>
      </c>
      <c r="F26" s="61">
        <v>
1.9</v>
      </c>
      <c r="G26" s="61">
        <v>
108.4</v>
      </c>
      <c r="H26" s="60">
        <v>
13777.8</v>
      </c>
      <c r="I26" s="4330">
        <v>
0.18</v>
      </c>
      <c r="J26" s="59">
        <v>
-13</v>
      </c>
    </row>
    <row r="27" spans="1:10" ht="18" customHeight="1">
      <c r="A27" s="65" t="s">
        <v>
170</v>
      </c>
      <c r="B27" s="64">
        <v>
1060</v>
      </c>
      <c r="C27" s="62">
        <v>
2051</v>
      </c>
      <c r="D27" s="63">
        <v>
1036</v>
      </c>
      <c r="E27" s="62">
        <v>
1015</v>
      </c>
      <c r="F27" s="61">
        <v>
1.9</v>
      </c>
      <c r="G27" s="61">
        <v>
102.1</v>
      </c>
      <c r="H27" s="60">
        <v>
4769.8</v>
      </c>
      <c r="I27" s="4330">
        <v>
0.43</v>
      </c>
      <c r="J27" s="59">
        <v>
-58</v>
      </c>
    </row>
    <row r="28" spans="1:10" ht="18" customHeight="1">
      <c r="A28" s="65" t="s">
        <v>
169</v>
      </c>
      <c r="B28" s="64">
        <v>
2179</v>
      </c>
      <c r="C28" s="62">
        <v>
4322</v>
      </c>
      <c r="D28" s="63">
        <v>
2157</v>
      </c>
      <c r="E28" s="62">
        <v>
2165</v>
      </c>
      <c r="F28" s="61">
        <v>
2</v>
      </c>
      <c r="G28" s="61">
        <v>
99.6</v>
      </c>
      <c r="H28" s="60">
        <v>
21610</v>
      </c>
      <c r="I28" s="4330">
        <v>
0.2</v>
      </c>
      <c r="J28" s="59">
        <v>
-63</v>
      </c>
    </row>
    <row r="29" spans="1:10" ht="18" customHeight="1">
      <c r="A29" s="65" t="s">
        <v>
168</v>
      </c>
      <c r="B29" s="64">
        <v>
1727</v>
      </c>
      <c r="C29" s="62">
        <v>
3137</v>
      </c>
      <c r="D29" s="63">
        <v>
1548</v>
      </c>
      <c r="E29" s="62">
        <v>
1589</v>
      </c>
      <c r="F29" s="61">
        <v>
1.8</v>
      </c>
      <c r="G29" s="61">
        <v>
97.4</v>
      </c>
      <c r="H29" s="60">
        <v>
8478.4</v>
      </c>
      <c r="I29" s="4330">
        <v>
0.37</v>
      </c>
      <c r="J29" s="59">
        <v>
-23</v>
      </c>
    </row>
    <row r="30" spans="1:10" ht="18" customHeight="1">
      <c r="A30" s="65" t="s">
        <v>
167</v>
      </c>
      <c r="B30" s="64">
        <v>
2359</v>
      </c>
      <c r="C30" s="62">
        <v>
4391</v>
      </c>
      <c r="D30" s="63">
        <v>
2147</v>
      </c>
      <c r="E30" s="62">
        <v>
2244</v>
      </c>
      <c r="F30" s="61">
        <v>
1.9</v>
      </c>
      <c r="G30" s="61">
        <v>
95.7</v>
      </c>
      <c r="H30" s="60">
        <v>
19091.3</v>
      </c>
      <c r="I30" s="4330">
        <v>
0.23</v>
      </c>
      <c r="J30" s="59">
        <v>
-47</v>
      </c>
    </row>
    <row r="31" spans="1:10" ht="18" customHeight="1">
      <c r="A31" s="65" t="s">
        <v>
166</v>
      </c>
      <c r="B31" s="64">
        <v>
1590</v>
      </c>
      <c r="C31" s="62">
        <v>
3068</v>
      </c>
      <c r="D31" s="63">
        <v>
1520</v>
      </c>
      <c r="E31" s="62">
        <v>
1548</v>
      </c>
      <c r="F31" s="61">
        <v>
1.9</v>
      </c>
      <c r="G31" s="61">
        <v>
98.2</v>
      </c>
      <c r="H31" s="60">
        <v>
18047.099999999999</v>
      </c>
      <c r="I31" s="4330">
        <v>
0.17</v>
      </c>
      <c r="J31" s="59">
        <v>
-119</v>
      </c>
    </row>
    <row r="32" spans="1:10" ht="18" customHeight="1">
      <c r="A32" s="65" t="s">
        <v>
165</v>
      </c>
      <c r="B32" s="64">
        <v>
2289</v>
      </c>
      <c r="C32" s="62">
        <v>
4163</v>
      </c>
      <c r="D32" s="63">
        <v>
2031</v>
      </c>
      <c r="E32" s="62">
        <v>
2132</v>
      </c>
      <c r="F32" s="61">
        <v>
1.8</v>
      </c>
      <c r="G32" s="61">
        <v>
95.3</v>
      </c>
      <c r="H32" s="60">
        <v>
18100</v>
      </c>
      <c r="I32" s="4330">
        <v>
0.23</v>
      </c>
      <c r="J32" s="59">
        <v>
-54</v>
      </c>
    </row>
    <row r="33" spans="1:10" ht="18" customHeight="1">
      <c r="A33" s="65" t="s">
        <v>
164</v>
      </c>
      <c r="B33" s="64">
        <v>
2390</v>
      </c>
      <c r="C33" s="62">
        <v>
4934</v>
      </c>
      <c r="D33" s="63">
        <v>
2443</v>
      </c>
      <c r="E33" s="62">
        <v>
2491</v>
      </c>
      <c r="F33" s="61">
        <v>
2.1</v>
      </c>
      <c r="G33" s="61">
        <v>
98.1</v>
      </c>
      <c r="H33" s="60">
        <v>
10279.200000000001</v>
      </c>
      <c r="I33" s="4330">
        <v>
0.48</v>
      </c>
      <c r="J33" s="59">
        <v>
95</v>
      </c>
    </row>
    <row r="34" spans="1:10" ht="18" customHeight="1">
      <c r="A34" s="65" t="s">
        <v>
163</v>
      </c>
      <c r="B34" s="64">
        <v>
3132</v>
      </c>
      <c r="C34" s="62">
        <v>
5677</v>
      </c>
      <c r="D34" s="63">
        <v>
2807</v>
      </c>
      <c r="E34" s="62">
        <v>
2870</v>
      </c>
      <c r="F34" s="61">
        <v>
1.8</v>
      </c>
      <c r="G34" s="61">
        <v>
97.8</v>
      </c>
      <c r="H34" s="60">
        <v>
13846.3</v>
      </c>
      <c r="I34" s="4330">
        <v>
0.41</v>
      </c>
      <c r="J34" s="59">
        <v>
-44</v>
      </c>
    </row>
    <row r="35" spans="1:10" ht="18" customHeight="1">
      <c r="A35" s="65" t="s">
        <v>
162</v>
      </c>
      <c r="B35" s="64">
        <v>
1734</v>
      </c>
      <c r="C35" s="62">
        <v>
3055</v>
      </c>
      <c r="D35" s="63">
        <v>
1538</v>
      </c>
      <c r="E35" s="62">
        <v>
1517</v>
      </c>
      <c r="F35" s="61">
        <v>
1.8</v>
      </c>
      <c r="G35" s="61">
        <v>
101.4</v>
      </c>
      <c r="H35" s="60">
        <v>
16078.9</v>
      </c>
      <c r="I35" s="4330">
        <v>
0.19</v>
      </c>
      <c r="J35" s="59">
        <v>
-42</v>
      </c>
    </row>
    <row r="36" spans="1:10" ht="18" customHeight="1">
      <c r="A36" s="65" t="s">
        <v>
161</v>
      </c>
      <c r="B36" s="64">
        <v>
2118</v>
      </c>
      <c r="C36" s="62">
        <v>
3792</v>
      </c>
      <c r="D36" s="63">
        <v>
1891</v>
      </c>
      <c r="E36" s="62">
        <v>
1901</v>
      </c>
      <c r="F36" s="61">
        <v>
1.8</v>
      </c>
      <c r="G36" s="61">
        <v>
99.5</v>
      </c>
      <c r="H36" s="60">
        <v>
8243.5</v>
      </c>
      <c r="I36" s="4330">
        <v>
0.46</v>
      </c>
      <c r="J36" s="59">
        <v>
-96</v>
      </c>
    </row>
    <row r="37" spans="1:10" ht="18" customHeight="1">
      <c r="A37" s="65" t="s">
        <v>
160</v>
      </c>
      <c r="B37" s="64">
        <v>
1719</v>
      </c>
      <c r="C37" s="62">
        <v>
2899</v>
      </c>
      <c r="D37" s="63">
        <v>
1470</v>
      </c>
      <c r="E37" s="62">
        <v>
1429</v>
      </c>
      <c r="F37" s="61">
        <v>
1.7</v>
      </c>
      <c r="G37" s="61">
        <v>
102.9</v>
      </c>
      <c r="H37" s="60">
        <v>
17052.900000000001</v>
      </c>
      <c r="I37" s="4330">
        <v>
0.17</v>
      </c>
      <c r="J37" s="59">
        <v>
-12</v>
      </c>
    </row>
    <row r="38" spans="1:10" ht="18" customHeight="1">
      <c r="A38" s="65" t="s">
        <v>
159</v>
      </c>
      <c r="B38" s="64">
        <v>
1352</v>
      </c>
      <c r="C38" s="62">
        <v>
2541</v>
      </c>
      <c r="D38" s="63">
        <v>
1306</v>
      </c>
      <c r="E38" s="62">
        <v>
1235</v>
      </c>
      <c r="F38" s="61">
        <v>
1.9</v>
      </c>
      <c r="G38" s="61">
        <v>
105.7</v>
      </c>
      <c r="H38" s="60">
        <v>
14947.1</v>
      </c>
      <c r="I38" s="4330">
        <v>
0.17</v>
      </c>
      <c r="J38" s="59">
        <v>
-16</v>
      </c>
    </row>
    <row r="39" spans="1:10" ht="18" customHeight="1">
      <c r="A39" s="65" t="s">
        <v>
158</v>
      </c>
      <c r="B39" s="64">
        <v>
1499</v>
      </c>
      <c r="C39" s="62">
        <v>
2892</v>
      </c>
      <c r="D39" s="63">
        <v>
1425</v>
      </c>
      <c r="E39" s="62">
        <v>
1467</v>
      </c>
      <c r="F39" s="61">
        <v>
1.9</v>
      </c>
      <c r="G39" s="61">
        <v>
97.1</v>
      </c>
      <c r="H39" s="60">
        <v>
17011.8</v>
      </c>
      <c r="I39" s="4330">
        <v>
0.17</v>
      </c>
      <c r="J39" s="59">
        <v>
-9</v>
      </c>
    </row>
    <row r="40" spans="1:10" ht="18" customHeight="1">
      <c r="A40" s="65" t="s">
        <v>
157</v>
      </c>
      <c r="B40" s="64">
        <v>
1340</v>
      </c>
      <c r="C40" s="62">
        <v>
2456</v>
      </c>
      <c r="D40" s="63">
        <v>
1265</v>
      </c>
      <c r="E40" s="62">
        <v>
1191</v>
      </c>
      <c r="F40" s="61">
        <v>
1.8</v>
      </c>
      <c r="G40" s="61">
        <v>
106.2</v>
      </c>
      <c r="H40" s="60">
        <v>
16373.3</v>
      </c>
      <c r="I40" s="4330">
        <v>
0.15</v>
      </c>
      <c r="J40" s="59">
        <v>
-31</v>
      </c>
    </row>
    <row r="41" spans="1:10" ht="18" customHeight="1">
      <c r="A41" s="65" t="s">
        <v>
156</v>
      </c>
      <c r="B41" s="64">
        <v>
1308</v>
      </c>
      <c r="C41" s="62">
        <v>
2436</v>
      </c>
      <c r="D41" s="63">
        <v>
1194</v>
      </c>
      <c r="E41" s="62">
        <v>
1242</v>
      </c>
      <c r="F41" s="61">
        <v>
1.9</v>
      </c>
      <c r="G41" s="61">
        <v>
96.1</v>
      </c>
      <c r="H41" s="60">
        <v>
18738.5</v>
      </c>
      <c r="I41" s="4330">
        <v>
0.13</v>
      </c>
      <c r="J41" s="59">
        <v>
-31</v>
      </c>
    </row>
    <row r="42" spans="1:10" ht="18" customHeight="1">
      <c r="A42" s="65" t="s">
        <v>
155</v>
      </c>
      <c r="B42" s="64">
        <v>
1707</v>
      </c>
      <c r="C42" s="62">
        <v>
3697</v>
      </c>
      <c r="D42" s="63">
        <v>
1763</v>
      </c>
      <c r="E42" s="62">
        <v>
1934</v>
      </c>
      <c r="F42" s="61">
        <v>
2.2000000000000002</v>
      </c>
      <c r="G42" s="61">
        <v>
91.2</v>
      </c>
      <c r="H42" s="60">
        <v>
20538.900000000001</v>
      </c>
      <c r="I42" s="4330">
        <v>
0.18</v>
      </c>
      <c r="J42" s="59">
        <v>
-47</v>
      </c>
    </row>
    <row r="43" spans="1:10" ht="18" customHeight="1">
      <c r="A43" s="65" t="s">
        <v>
154</v>
      </c>
      <c r="B43" s="64">
        <v>
1024</v>
      </c>
      <c r="C43" s="62">
        <v>
2182</v>
      </c>
      <c r="D43" s="63">
        <v>
1060</v>
      </c>
      <c r="E43" s="62">
        <v>
1122</v>
      </c>
      <c r="F43" s="61">
        <v>
2.1</v>
      </c>
      <c r="G43" s="61">
        <v>
94.5</v>
      </c>
      <c r="H43" s="60">
        <v>
12835.3</v>
      </c>
      <c r="I43" s="4330">
        <v>
0.17</v>
      </c>
      <c r="J43" s="59">
        <v>
30</v>
      </c>
    </row>
    <row r="44" spans="1:10" ht="18" customHeight="1">
      <c r="A44" s="65" t="s">
        <v>
153</v>
      </c>
      <c r="B44" s="64">
        <v>
2686</v>
      </c>
      <c r="C44" s="62">
        <v>
4856</v>
      </c>
      <c r="D44" s="63">
        <v>
2702</v>
      </c>
      <c r="E44" s="62">
        <v>
2154</v>
      </c>
      <c r="F44" s="61">
        <v>
1.8</v>
      </c>
      <c r="G44" s="61">
        <v>
125.4</v>
      </c>
      <c r="H44" s="60">
        <v>
7141.2</v>
      </c>
      <c r="I44" s="4330">
        <v>
0.68</v>
      </c>
      <c r="J44" s="59">
        <v>
-64</v>
      </c>
    </row>
    <row r="45" spans="1:10" ht="18" customHeight="1">
      <c r="A45" s="65" t="s">
        <v>
152</v>
      </c>
      <c r="B45" s="64">
        <v>
1606</v>
      </c>
      <c r="C45" s="62">
        <v>
2854</v>
      </c>
      <c r="D45" s="63">
        <v>
1461</v>
      </c>
      <c r="E45" s="62">
        <v>
1393</v>
      </c>
      <c r="F45" s="61">
        <v>
1.8</v>
      </c>
      <c r="G45" s="61">
        <v>
104.9</v>
      </c>
      <c r="H45" s="60">
        <v>
14270</v>
      </c>
      <c r="I45" s="4330">
        <v>
0.2</v>
      </c>
      <c r="J45" s="59">
        <v>
-92</v>
      </c>
    </row>
    <row r="46" spans="1:10" ht="18" customHeight="1">
      <c r="A46" s="65" t="s">
        <v>
151</v>
      </c>
      <c r="B46" s="64">
        <v>
1055</v>
      </c>
      <c r="C46" s="62">
        <v>
1865</v>
      </c>
      <c r="D46" s="63">
        <v>
937</v>
      </c>
      <c r="E46" s="62">
        <v>
928</v>
      </c>
      <c r="F46" s="61">
        <v>
1.8</v>
      </c>
      <c r="G46" s="61">
        <v>
101</v>
      </c>
      <c r="H46" s="60">
        <v>
9325</v>
      </c>
      <c r="I46" s="4330">
        <v>
0.2</v>
      </c>
      <c r="J46" s="59">
        <v>
-46</v>
      </c>
    </row>
    <row r="47" spans="1:10" ht="18" customHeight="1">
      <c r="A47" s="65" t="s">
        <v>
150</v>
      </c>
      <c r="B47" s="64">
        <v>
1723</v>
      </c>
      <c r="C47" s="62">
        <v>
2812</v>
      </c>
      <c r="D47" s="63">
        <v>
1492</v>
      </c>
      <c r="E47" s="62">
        <v>
1320</v>
      </c>
      <c r="F47" s="61">
        <v>
1.6</v>
      </c>
      <c r="G47" s="61">
        <v>
113</v>
      </c>
      <c r="H47" s="60">
        <v>
18746.7</v>
      </c>
      <c r="I47" s="4330">
        <v>
0.15</v>
      </c>
      <c r="J47" s="59">
        <v>
26</v>
      </c>
    </row>
    <row r="48" spans="1:10" ht="18" customHeight="1">
      <c r="A48" s="65" t="s">
        <v>
149</v>
      </c>
      <c r="B48" s="64">
        <v>
1379</v>
      </c>
      <c r="C48" s="62">
        <v>
2084</v>
      </c>
      <c r="D48" s="63">
        <v>
1036</v>
      </c>
      <c r="E48" s="62">
        <v>
1048</v>
      </c>
      <c r="F48" s="61">
        <v>
1.5</v>
      </c>
      <c r="G48" s="61">
        <v>
98.9</v>
      </c>
      <c r="H48" s="60">
        <v>
17366.7</v>
      </c>
      <c r="I48" s="4330">
        <v>
0.12</v>
      </c>
      <c r="J48" s="59">
        <v>
103</v>
      </c>
    </row>
    <row r="49" spans="1:10" ht="18" customHeight="1">
      <c r="A49" s="65" t="s">
        <v>
148</v>
      </c>
      <c r="B49" s="64">
        <v>
913</v>
      </c>
      <c r="C49" s="62">
        <v>
1650</v>
      </c>
      <c r="D49" s="63">
        <v>
853</v>
      </c>
      <c r="E49" s="62">
        <v>
797</v>
      </c>
      <c r="F49" s="61">
        <v>
1.8</v>
      </c>
      <c r="G49" s="61">
        <v>
107</v>
      </c>
      <c r="H49" s="60">
        <v>
18333.3</v>
      </c>
      <c r="I49" s="4330">
        <v>
0.09</v>
      </c>
      <c r="J49" s="59">
        <v>
-19</v>
      </c>
    </row>
    <row r="50" spans="1:10" ht="18" customHeight="1">
      <c r="A50" s="65" t="s">
        <v>
147</v>
      </c>
      <c r="B50" s="64">
        <v>
1413</v>
      </c>
      <c r="C50" s="62">
        <v>
2944</v>
      </c>
      <c r="D50" s="63">
        <v>
1467</v>
      </c>
      <c r="E50" s="62">
        <v>
1477</v>
      </c>
      <c r="F50" s="61">
        <v>
2.1</v>
      </c>
      <c r="G50" s="61">
        <v>
99.3</v>
      </c>
      <c r="H50" s="60">
        <v>
21028.6</v>
      </c>
      <c r="I50" s="4330">
        <v>
0.14000000000000001</v>
      </c>
      <c r="J50" s="59">
        <v>
-58</v>
      </c>
    </row>
    <row r="51" spans="1:10" ht="18" customHeight="1">
      <c r="A51" s="65" t="s">
        <v>
146</v>
      </c>
      <c r="B51" s="64">
        <v>
654</v>
      </c>
      <c r="C51" s="62">
        <v>
1382</v>
      </c>
      <c r="D51" s="63">
        <v>
658</v>
      </c>
      <c r="E51" s="62">
        <v>
724</v>
      </c>
      <c r="F51" s="61">
        <v>
2.1</v>
      </c>
      <c r="G51" s="61">
        <v>
90.9</v>
      </c>
      <c r="H51" s="60">
        <v>
15355.6</v>
      </c>
      <c r="I51" s="4330">
        <v>
0.09</v>
      </c>
      <c r="J51" s="59">
        <v>
-17</v>
      </c>
    </row>
    <row r="52" spans="1:10" ht="18" customHeight="1">
      <c r="A52" s="65" t="s">
        <v>
145</v>
      </c>
      <c r="B52" s="64">
        <v>
1847</v>
      </c>
      <c r="C52" s="62">
        <v>
3555</v>
      </c>
      <c r="D52" s="63">
        <v>
1733</v>
      </c>
      <c r="E52" s="62">
        <v>
1822</v>
      </c>
      <c r="F52" s="61">
        <v>
1.9</v>
      </c>
      <c r="G52" s="61">
        <v>
95.1</v>
      </c>
      <c r="H52" s="60">
        <v>
20911.8</v>
      </c>
      <c r="I52" s="4330">
        <v>
0.17</v>
      </c>
      <c r="J52" s="59">
        <v>
70</v>
      </c>
    </row>
    <row r="53" spans="1:10" ht="18" customHeight="1">
      <c r="A53" s="65" t="s">
        <v>
144</v>
      </c>
      <c r="B53" s="64">
        <v>
1576</v>
      </c>
      <c r="C53" s="62">
        <v>
3165</v>
      </c>
      <c r="D53" s="63">
        <v>
1605</v>
      </c>
      <c r="E53" s="62">
        <v>
1560</v>
      </c>
      <c r="F53" s="61">
        <v>
2</v>
      </c>
      <c r="G53" s="61">
        <v>
102.9</v>
      </c>
      <c r="H53" s="60">
        <v>
15825</v>
      </c>
      <c r="I53" s="4330">
        <v>
0.2</v>
      </c>
      <c r="J53" s="59">
        <v>
-58</v>
      </c>
    </row>
    <row r="54" spans="1:10" ht="18" customHeight="1">
      <c r="A54" s="65" t="s">
        <v>
143</v>
      </c>
      <c r="B54" s="64">
        <v>
2000</v>
      </c>
      <c r="C54" s="62">
        <v>
4046</v>
      </c>
      <c r="D54" s="63">
        <v>
1967</v>
      </c>
      <c r="E54" s="62">
        <v>
2079</v>
      </c>
      <c r="F54" s="61">
        <v>
2</v>
      </c>
      <c r="G54" s="61">
        <v>
94.6</v>
      </c>
      <c r="H54" s="60">
        <v>
21294.7</v>
      </c>
      <c r="I54" s="4330">
        <v>
0.19</v>
      </c>
      <c r="J54" s="59">
        <v>
-36</v>
      </c>
    </row>
    <row r="55" spans="1:10" ht="18" customHeight="1">
      <c r="A55" s="65" t="s">
        <v>
142</v>
      </c>
      <c r="B55" s="64">
        <v>
2176</v>
      </c>
      <c r="C55" s="62">
        <v>
4212</v>
      </c>
      <c r="D55" s="63">
        <v>
1986</v>
      </c>
      <c r="E55" s="62">
        <v>
2226</v>
      </c>
      <c r="F55" s="61">
        <v>
1.9</v>
      </c>
      <c r="G55" s="61">
        <v>
89.2</v>
      </c>
      <c r="H55" s="60">
        <v>
16200</v>
      </c>
      <c r="I55" s="4330">
        <v>
0.26</v>
      </c>
      <c r="J55" s="59">
        <v>
12</v>
      </c>
    </row>
    <row r="56" spans="1:10" ht="18" customHeight="1">
      <c r="A56" s="65" t="s">
        <v>
141</v>
      </c>
      <c r="B56" s="64">
        <v>
3303</v>
      </c>
      <c r="C56" s="62">
        <v>
6034</v>
      </c>
      <c r="D56" s="63">
        <v>
2921</v>
      </c>
      <c r="E56" s="62">
        <v>
3113</v>
      </c>
      <c r="F56" s="61">
        <v>
1.8</v>
      </c>
      <c r="G56" s="61">
        <v>
93.8</v>
      </c>
      <c r="H56" s="60">
        <v>
18284.8</v>
      </c>
      <c r="I56" s="4330">
        <v>
0.33</v>
      </c>
      <c r="J56" s="59">
        <v>
-43</v>
      </c>
    </row>
    <row r="57" spans="1:10" ht="18" customHeight="1">
      <c r="A57" s="65" t="s">
        <v>
140</v>
      </c>
      <c r="B57" s="64">
        <v>
3789</v>
      </c>
      <c r="C57" s="62">
        <v>
7425</v>
      </c>
      <c r="D57" s="63">
        <v>
3601</v>
      </c>
      <c r="E57" s="62">
        <v>
3824</v>
      </c>
      <c r="F57" s="61">
        <v>
2</v>
      </c>
      <c r="G57" s="61">
        <v>
94.2</v>
      </c>
      <c r="H57" s="60">
        <v>
23203.1</v>
      </c>
      <c r="I57" s="4330">
        <v>
0.32</v>
      </c>
      <c r="J57" s="59">
        <v>
-110</v>
      </c>
    </row>
    <row r="58" spans="1:10" ht="18" customHeight="1">
      <c r="A58" s="65" t="s">
        <v>
139</v>
      </c>
      <c r="B58" s="64">
        <v>
2024</v>
      </c>
      <c r="C58" s="62">
        <v>
3905</v>
      </c>
      <c r="D58" s="63">
        <v>
1899</v>
      </c>
      <c r="E58" s="62">
        <v>
2006</v>
      </c>
      <c r="F58" s="61">
        <v>
1.9</v>
      </c>
      <c r="G58" s="61">
        <v>
94.7</v>
      </c>
      <c r="H58" s="60">
        <v>
17750</v>
      </c>
      <c r="I58" s="4330">
        <v>
0.22</v>
      </c>
      <c r="J58" s="59">
        <v>
-35</v>
      </c>
    </row>
    <row r="59" spans="1:10" ht="18" customHeight="1">
      <c r="A59" s="65" t="s">
        <v>
138</v>
      </c>
      <c r="B59" s="64">
        <v>
2976</v>
      </c>
      <c r="C59" s="62">
        <v>
5229</v>
      </c>
      <c r="D59" s="63">
        <v>
2538</v>
      </c>
      <c r="E59" s="62">
        <v>
2691</v>
      </c>
      <c r="F59" s="61">
        <v>
1.8</v>
      </c>
      <c r="G59" s="61">
        <v>
94.3</v>
      </c>
      <c r="H59" s="60">
        <v>
19366.7</v>
      </c>
      <c r="I59" s="4330">
        <v>
0.27</v>
      </c>
      <c r="J59" s="59">
        <v>
105</v>
      </c>
    </row>
    <row r="60" spans="1:10" ht="18" customHeight="1">
      <c r="A60" s="65" t="s">
        <v>
137</v>
      </c>
      <c r="B60" s="64">
        <v>
1533</v>
      </c>
      <c r="C60" s="62">
        <v>
3196</v>
      </c>
      <c r="D60" s="63">
        <v>
1552</v>
      </c>
      <c r="E60" s="62">
        <v>
1644</v>
      </c>
      <c r="F60" s="61">
        <v>
2.1</v>
      </c>
      <c r="G60" s="61">
        <v>
94.4</v>
      </c>
      <c r="H60" s="60">
        <v>
13895.7</v>
      </c>
      <c r="I60" s="4330">
        <v>
0.23</v>
      </c>
      <c r="J60" s="59">
        <v>
-70</v>
      </c>
    </row>
    <row r="61" spans="1:10" ht="18" customHeight="1">
      <c r="A61" s="65" t="s">
        <v>
136</v>
      </c>
      <c r="B61" s="64">
        <v>
2777</v>
      </c>
      <c r="C61" s="62">
        <v>
5126</v>
      </c>
      <c r="D61" s="63">
        <v>
2496</v>
      </c>
      <c r="E61" s="62">
        <v>
2630</v>
      </c>
      <c r="F61" s="61">
        <v>
1.8</v>
      </c>
      <c r="G61" s="61">
        <v>
94.9</v>
      </c>
      <c r="H61" s="60">
        <v>
17675.900000000001</v>
      </c>
      <c r="I61" s="4330">
        <v>
0.28999999999999998</v>
      </c>
      <c r="J61" s="59">
        <v>
41</v>
      </c>
    </row>
    <row r="62" spans="1:10" ht="18" customHeight="1">
      <c r="A62" s="65" t="s">
        <v>
135</v>
      </c>
      <c r="B62" s="64">
        <v>
2107</v>
      </c>
      <c r="C62" s="62">
        <v>
4347</v>
      </c>
      <c r="D62" s="63">
        <v>
2172</v>
      </c>
      <c r="E62" s="62">
        <v>
2175</v>
      </c>
      <c r="F62" s="61">
        <v>
2.1</v>
      </c>
      <c r="G62" s="61">
        <v>
99.9</v>
      </c>
      <c r="H62" s="60">
        <v>
17388</v>
      </c>
      <c r="I62" s="4330">
        <v>
0.25</v>
      </c>
      <c r="J62" s="59">
        <v>
46</v>
      </c>
    </row>
    <row r="63" spans="1:10" ht="18" customHeight="1">
      <c r="A63" s="65" t="s">
        <v>
134</v>
      </c>
      <c r="B63" s="64">
        <v>
1378</v>
      </c>
      <c r="C63" s="62">
        <v>
2491</v>
      </c>
      <c r="D63" s="63">
        <v>
1245</v>
      </c>
      <c r="E63" s="62">
        <v>
1246</v>
      </c>
      <c r="F63" s="61">
        <v>
1.8</v>
      </c>
      <c r="G63" s="61">
        <v>
99.9</v>
      </c>
      <c r="H63" s="60">
        <v>
15568.8</v>
      </c>
      <c r="I63" s="4330">
        <v>
0.16</v>
      </c>
      <c r="J63" s="59">
        <v>
31</v>
      </c>
    </row>
    <row r="64" spans="1:10" ht="18" customHeight="1">
      <c r="A64" s="65" t="s">
        <v>
133</v>
      </c>
      <c r="B64" s="64">
        <v>
1002</v>
      </c>
      <c r="C64" s="62">
        <v>
1643</v>
      </c>
      <c r="D64" s="63">
        <v>
823</v>
      </c>
      <c r="E64" s="62">
        <v>
820</v>
      </c>
      <c r="F64" s="61">
        <v>
1.6</v>
      </c>
      <c r="G64" s="61">
        <v>
100.4</v>
      </c>
      <c r="H64" s="60">
        <v>
12638.5</v>
      </c>
      <c r="I64" s="4330">
        <v>
0.13</v>
      </c>
      <c r="J64" s="59">
        <v>
60</v>
      </c>
    </row>
    <row r="65" spans="1:10" ht="18" customHeight="1">
      <c r="A65" s="65" t="s">
        <v>
132</v>
      </c>
      <c r="B65" s="64">
        <v>
911</v>
      </c>
      <c r="C65" s="62">
        <v>
1504</v>
      </c>
      <c r="D65" s="63">
        <v>
764</v>
      </c>
      <c r="E65" s="62">
        <v>
740</v>
      </c>
      <c r="F65" s="61">
        <v>
1.7</v>
      </c>
      <c r="G65" s="61">
        <v>
103.2</v>
      </c>
      <c r="H65" s="60">
        <v>
9400</v>
      </c>
      <c r="I65" s="4330">
        <v>
0.16</v>
      </c>
      <c r="J65" s="59">
        <v>
-12</v>
      </c>
    </row>
    <row r="66" spans="1:10" ht="18" customHeight="1">
      <c r="A66" s="65" t="s">
        <v>
131</v>
      </c>
      <c r="B66" s="64">
        <v>
3033</v>
      </c>
      <c r="C66" s="62">
        <v>
5501</v>
      </c>
      <c r="D66" s="63">
        <v>
2616</v>
      </c>
      <c r="E66" s="62">
        <v>
2885</v>
      </c>
      <c r="F66" s="61">
        <v>
1.8</v>
      </c>
      <c r="G66" s="61">
        <v>
90.7</v>
      </c>
      <c r="H66" s="60">
        <v>
23917.4</v>
      </c>
      <c r="I66" s="4330">
        <v>
0.23</v>
      </c>
      <c r="J66" s="59">
        <v>
-51</v>
      </c>
    </row>
    <row r="67" spans="1:10" ht="18" customHeight="1">
      <c r="A67" s="65" t="s">
        <v>
130</v>
      </c>
      <c r="B67" s="64">
        <v>
1855</v>
      </c>
      <c r="C67" s="62">
        <v>
3660</v>
      </c>
      <c r="D67" s="63">
        <v>
1859</v>
      </c>
      <c r="E67" s="62">
        <v>
1801</v>
      </c>
      <c r="F67" s="61">
        <v>
2</v>
      </c>
      <c r="G67" s="61">
        <v>
103.2</v>
      </c>
      <c r="H67" s="60">
        <v>
16636.400000000001</v>
      </c>
      <c r="I67" s="4330">
        <v>
0.22</v>
      </c>
      <c r="J67" s="59">
        <v>
58</v>
      </c>
    </row>
    <row r="68" spans="1:10" ht="18" customHeight="1">
      <c r="A68" s="65" t="s">
        <v>
129</v>
      </c>
      <c r="B68" s="64">
        <v>
1617</v>
      </c>
      <c r="C68" s="62">
        <v>
3041</v>
      </c>
      <c r="D68" s="63">
        <v>
1529</v>
      </c>
      <c r="E68" s="62">
        <v>
1512</v>
      </c>
      <c r="F68" s="61">
        <v>
1.9</v>
      </c>
      <c r="G68" s="61">
        <v>
101.1</v>
      </c>
      <c r="H68" s="60">
        <v>
19006.3</v>
      </c>
      <c r="I68" s="4330">
        <v>
0.16</v>
      </c>
      <c r="J68" s="59">
        <v>
-30</v>
      </c>
    </row>
    <row r="69" spans="1:10" ht="18" customHeight="1">
      <c r="A69" s="65" t="s">
        <v>
128</v>
      </c>
      <c r="B69" s="64">
        <v>
1974</v>
      </c>
      <c r="C69" s="62">
        <v>
3486</v>
      </c>
      <c r="D69" s="63">
        <v>
1725</v>
      </c>
      <c r="E69" s="62">
        <v>
1761</v>
      </c>
      <c r="F69" s="61">
        <v>
1.8</v>
      </c>
      <c r="G69" s="61">
        <v>
98</v>
      </c>
      <c r="H69" s="60">
        <v>
12911.1</v>
      </c>
      <c r="I69" s="4330">
        <v>
0.27</v>
      </c>
      <c r="J69" s="59">
        <v>
-21</v>
      </c>
    </row>
    <row r="70" spans="1:10" ht="18" customHeight="1">
      <c r="A70" s="65" t="s">
        <v>
127</v>
      </c>
      <c r="B70" s="64">
        <v>
2799</v>
      </c>
      <c r="C70" s="62">
        <v>
6306</v>
      </c>
      <c r="D70" s="63">
        <v>
3128</v>
      </c>
      <c r="E70" s="62">
        <v>
3178</v>
      </c>
      <c r="F70" s="61">
        <v>
2.2999999999999998</v>
      </c>
      <c r="G70" s="61">
        <v>
98.4</v>
      </c>
      <c r="H70" s="60">
        <v>
21744.799999999999</v>
      </c>
      <c r="I70" s="4330">
        <v>
0.28999999999999998</v>
      </c>
      <c r="J70" s="59">
        <v>
-55</v>
      </c>
    </row>
    <row r="71" spans="1:10" ht="18" customHeight="1">
      <c r="A71" s="65" t="s">
        <v>
126</v>
      </c>
      <c r="B71" s="64">
        <v>
1450</v>
      </c>
      <c r="C71" s="62">
        <v>
2700</v>
      </c>
      <c r="D71" s="63">
        <v>
1377</v>
      </c>
      <c r="E71" s="62">
        <v>
1323</v>
      </c>
      <c r="F71" s="61">
        <v>
1.9</v>
      </c>
      <c r="G71" s="61">
        <v>
104.1</v>
      </c>
      <c r="H71" s="60">
        <v>
12272.7</v>
      </c>
      <c r="I71" s="4330">
        <v>
0.22</v>
      </c>
      <c r="J71" s="59">
        <v>
-85</v>
      </c>
    </row>
    <row r="72" spans="1:10" ht="18" customHeight="1">
      <c r="A72" s="65" t="s">
        <v>
125</v>
      </c>
      <c r="B72" s="64">
        <v>
2295</v>
      </c>
      <c r="C72" s="62">
        <v>
3750</v>
      </c>
      <c r="D72" s="63">
        <v>
1939</v>
      </c>
      <c r="E72" s="62">
        <v>
1811</v>
      </c>
      <c r="F72" s="61">
        <v>
1.6</v>
      </c>
      <c r="G72" s="61">
        <v>
107.1</v>
      </c>
      <c r="H72" s="60">
        <v>
15625</v>
      </c>
      <c r="I72" s="4330">
        <v>
0.24</v>
      </c>
      <c r="J72" s="59">
        <v>
-103</v>
      </c>
    </row>
    <row r="73" spans="1:10" ht="18" customHeight="1">
      <c r="A73" s="65" t="s">
        <v>
124</v>
      </c>
      <c r="B73" s="64">
        <v>
2610</v>
      </c>
      <c r="C73" s="62">
        <v>
4098</v>
      </c>
      <c r="D73" s="63">
        <v>
2089</v>
      </c>
      <c r="E73" s="62">
        <v>
2009</v>
      </c>
      <c r="F73" s="61">
        <v>
1.6</v>
      </c>
      <c r="G73" s="61">
        <v>
104</v>
      </c>
      <c r="H73" s="60">
        <v>
29271.4</v>
      </c>
      <c r="I73" s="4330">
        <v>
0.14000000000000001</v>
      </c>
      <c r="J73" s="59">
        <v>
-48</v>
      </c>
    </row>
    <row r="74" spans="1:10" ht="18" customHeight="1">
      <c r="A74" s="65" t="s">
        <v>
123</v>
      </c>
      <c r="B74" s="64">
        <v>
2253</v>
      </c>
      <c r="C74" s="62">
        <v>
3848</v>
      </c>
      <c r="D74" s="63">
        <v>
2052</v>
      </c>
      <c r="E74" s="62">
        <v>
1796</v>
      </c>
      <c r="F74" s="61">
        <v>
1.7</v>
      </c>
      <c r="G74" s="61">
        <v>
114.3</v>
      </c>
      <c r="H74" s="60">
        <v>
20252.599999999999</v>
      </c>
      <c r="I74" s="4330">
        <v>
0.19</v>
      </c>
      <c r="J74" s="59">
        <v>
-25</v>
      </c>
    </row>
    <row r="75" spans="1:10" ht="18" customHeight="1">
      <c r="A75" s="65" t="s">
        <v>
122</v>
      </c>
      <c r="B75" s="64">
        <v>
2438</v>
      </c>
      <c r="C75" s="62">
        <v>
3883</v>
      </c>
      <c r="D75" s="63">
        <v>
2042</v>
      </c>
      <c r="E75" s="62">
        <v>
1841</v>
      </c>
      <c r="F75" s="61">
        <v>
1.6</v>
      </c>
      <c r="G75" s="61">
        <v>
110.9</v>
      </c>
      <c r="H75" s="60">
        <v>
20436.8</v>
      </c>
      <c r="I75" s="4330">
        <v>
0.19</v>
      </c>
      <c r="J75" s="59">
        <v>
-25</v>
      </c>
    </row>
    <row r="76" spans="1:10" ht="18" customHeight="1">
      <c r="A76" s="65" t="s">
        <v>
121</v>
      </c>
      <c r="B76" s="64">
        <v>
1954</v>
      </c>
      <c r="C76" s="62">
        <v>
3865</v>
      </c>
      <c r="D76" s="63">
        <v>
1948</v>
      </c>
      <c r="E76" s="62">
        <v>
1917</v>
      </c>
      <c r="F76" s="61">
        <v>
2</v>
      </c>
      <c r="G76" s="61">
        <v>
101.6</v>
      </c>
      <c r="H76" s="60">
        <v>
16804.3</v>
      </c>
      <c r="I76" s="4330">
        <v>
0.23</v>
      </c>
      <c r="J76" s="59">
        <v>
41</v>
      </c>
    </row>
    <row r="77" spans="1:10" ht="18" customHeight="1">
      <c r="A77" s="65" t="s">
        <v>
120</v>
      </c>
      <c r="B77" s="64">
        <v>
1825</v>
      </c>
      <c r="C77" s="62">
        <v>
3933</v>
      </c>
      <c r="D77" s="63">
        <v>
1962</v>
      </c>
      <c r="E77" s="62">
        <v>
1971</v>
      </c>
      <c r="F77" s="61">
        <v>
2.2000000000000002</v>
      </c>
      <c r="G77" s="61">
        <v>
99.5</v>
      </c>
      <c r="H77" s="60">
        <v>
20700</v>
      </c>
      <c r="I77" s="4330">
        <v>
0.19</v>
      </c>
      <c r="J77" s="59">
        <v>
-31</v>
      </c>
    </row>
    <row r="78" spans="1:10" ht="18" customHeight="1">
      <c r="A78" s="65" t="s">
        <v>
119</v>
      </c>
      <c r="B78" s="64">
        <v>
1792</v>
      </c>
      <c r="C78" s="62">
        <v>
3077</v>
      </c>
      <c r="D78" s="63">
        <v>
1517</v>
      </c>
      <c r="E78" s="62">
        <v>
1560</v>
      </c>
      <c r="F78" s="61">
        <v>
1.7</v>
      </c>
      <c r="G78" s="61">
        <v>
97.2</v>
      </c>
      <c r="H78" s="60">
        <v>
27972.7</v>
      </c>
      <c r="I78" s="4330">
        <v>
0.11</v>
      </c>
      <c r="J78" s="59">
        <v>
-7</v>
      </c>
    </row>
    <row r="79" spans="1:10" ht="18" customHeight="1">
      <c r="A79" s="65" t="s">
        <v>
118</v>
      </c>
      <c r="B79" s="64">
        <v>
1179</v>
      </c>
      <c r="C79" s="62">
        <v>
2276</v>
      </c>
      <c r="D79" s="63">
        <v>
1179</v>
      </c>
      <c r="E79" s="62">
        <v>
1097</v>
      </c>
      <c r="F79" s="61">
        <v>
1.9</v>
      </c>
      <c r="G79" s="61">
        <v>
107.5</v>
      </c>
      <c r="H79" s="60">
        <v>
13388.2</v>
      </c>
      <c r="I79" s="4330">
        <v>
0.17</v>
      </c>
      <c r="J79" s="59">
        <v>
-43</v>
      </c>
    </row>
    <row r="80" spans="1:10" ht="18" customHeight="1">
      <c r="A80" s="65" t="s">
        <v>
117</v>
      </c>
      <c r="B80" s="64">
        <v>
1831</v>
      </c>
      <c r="C80" s="62">
        <v>
3203</v>
      </c>
      <c r="D80" s="63">
        <v>
1659</v>
      </c>
      <c r="E80" s="62">
        <v>
1544</v>
      </c>
      <c r="F80" s="61">
        <v>
1.7</v>
      </c>
      <c r="G80" s="61">
        <v>
107.4</v>
      </c>
      <c r="H80" s="60">
        <v>
22878.6</v>
      </c>
      <c r="I80" s="4330">
        <v>
0.14000000000000001</v>
      </c>
      <c r="J80" s="59">
        <v>
-39</v>
      </c>
    </row>
    <row r="81" spans="1:10" ht="18" customHeight="1">
      <c r="A81" s="65" t="s">
        <v>
116</v>
      </c>
      <c r="B81" s="64">
        <v>
1614</v>
      </c>
      <c r="C81" s="62">
        <v>
3159</v>
      </c>
      <c r="D81" s="63">
        <v>
1655</v>
      </c>
      <c r="E81" s="62">
        <v>
1504</v>
      </c>
      <c r="F81" s="61">
        <v>
2</v>
      </c>
      <c r="G81" s="61">
        <v>
110</v>
      </c>
      <c r="H81" s="60">
        <v>
22564.3</v>
      </c>
      <c r="I81" s="4330">
        <v>
0.14000000000000001</v>
      </c>
      <c r="J81" s="59">
        <v>
-48</v>
      </c>
    </row>
    <row r="82" spans="1:10" ht="18" customHeight="1">
      <c r="A82" s="65" t="s">
        <v>
115</v>
      </c>
      <c r="B82" s="64">
        <v>
1784</v>
      </c>
      <c r="C82" s="62">
        <v>
3389</v>
      </c>
      <c r="D82" s="63">
        <v>
1726</v>
      </c>
      <c r="E82" s="62">
        <v>
1663</v>
      </c>
      <c r="F82" s="61">
        <v>
1.9</v>
      </c>
      <c r="G82" s="61">
        <v>
103.8</v>
      </c>
      <c r="H82" s="60">
        <v>
19935.3</v>
      </c>
      <c r="I82" s="4330">
        <v>
0.17</v>
      </c>
      <c r="J82" s="59">
        <v>
-1</v>
      </c>
    </row>
    <row r="83" spans="1:10" ht="18" customHeight="1">
      <c r="A83" s="65" t="s">
        <v>
114</v>
      </c>
      <c r="B83" s="64">
        <v>
1755</v>
      </c>
      <c r="C83" s="62">
        <v>
3704</v>
      </c>
      <c r="D83" s="63">
        <v>
1914</v>
      </c>
      <c r="E83" s="62">
        <v>
1790</v>
      </c>
      <c r="F83" s="61">
        <v>
2.1</v>
      </c>
      <c r="G83" s="61">
        <v>
106.9</v>
      </c>
      <c r="H83" s="60">
        <v>
17638.099999999999</v>
      </c>
      <c r="I83" s="4330">
        <v>
0.21</v>
      </c>
      <c r="J83" s="59">
        <v>
-33</v>
      </c>
    </row>
    <row r="84" spans="1:10" ht="18" customHeight="1">
      <c r="A84" s="65" t="s">
        <v>
113</v>
      </c>
      <c r="B84" s="64">
        <v>
1392</v>
      </c>
      <c r="C84" s="62">
        <v>
2521</v>
      </c>
      <c r="D84" s="63">
        <v>
1136</v>
      </c>
      <c r="E84" s="62">
        <v>
1385</v>
      </c>
      <c r="F84" s="61">
        <v>
1.8</v>
      </c>
      <c r="G84" s="61">
        <v>
82</v>
      </c>
      <c r="H84" s="60">
        <v>
9337</v>
      </c>
      <c r="I84" s="4330">
        <v>
0.27</v>
      </c>
      <c r="J84" s="59">
        <v>
-12</v>
      </c>
    </row>
    <row r="85" spans="1:10" ht="18" customHeight="1">
      <c r="A85" s="65" t="s">
        <v>
112</v>
      </c>
      <c r="B85" s="64">
        <v>
497</v>
      </c>
      <c r="C85" s="62">
        <v>
908</v>
      </c>
      <c r="D85" s="63">
        <v>
494</v>
      </c>
      <c r="E85" s="62">
        <v>
414</v>
      </c>
      <c r="F85" s="61">
        <v>
1.8</v>
      </c>
      <c r="G85" s="61">
        <v>
119.3</v>
      </c>
      <c r="H85" s="60">
        <v>
3783.3</v>
      </c>
      <c r="I85" s="4330">
        <v>
0.24</v>
      </c>
      <c r="J85" s="59">
        <v>
11</v>
      </c>
    </row>
    <row r="86" spans="1:10" ht="18" customHeight="1">
      <c r="A86" s="66" t="s">
        <v>
111</v>
      </c>
      <c r="B86" s="64">
        <v>
1886</v>
      </c>
      <c r="C86" s="62">
        <v>
3598</v>
      </c>
      <c r="D86" s="63">
        <v>
1802</v>
      </c>
      <c r="E86" s="62">
        <v>
1796</v>
      </c>
      <c r="F86" s="61">
        <v>
1.9</v>
      </c>
      <c r="G86" s="61">
        <v>
100.3</v>
      </c>
      <c r="H86" s="60">
        <v>
6788.7</v>
      </c>
      <c r="I86" s="4330">
        <v>
0.53</v>
      </c>
      <c r="J86" s="59">
        <v>
-27</v>
      </c>
    </row>
    <row r="87" spans="1:10" ht="18" customHeight="1">
      <c r="A87" s="65" t="s">
        <v>
110</v>
      </c>
      <c r="B87" s="64">
        <v>
3155</v>
      </c>
      <c r="C87" s="62">
        <v>
5710</v>
      </c>
      <c r="D87" s="63">
        <v>
2929</v>
      </c>
      <c r="E87" s="62">
        <v>
2781</v>
      </c>
      <c r="F87" s="61">
        <v>
1.8</v>
      </c>
      <c r="G87" s="61">
        <v>
105.3</v>
      </c>
      <c r="H87" s="60">
        <v>
21148.1</v>
      </c>
      <c r="I87" s="4330">
        <v>
0.27</v>
      </c>
      <c r="J87" s="59">
        <v>
-71</v>
      </c>
    </row>
    <row r="88" spans="1:10" ht="18" customHeight="1">
      <c r="A88" s="65" t="s">
        <v>
109</v>
      </c>
      <c r="B88" s="64">
        <v>
1787</v>
      </c>
      <c r="C88" s="62">
        <v>
3486</v>
      </c>
      <c r="D88" s="63">
        <v>
1791</v>
      </c>
      <c r="E88" s="62">
        <v>
1695</v>
      </c>
      <c r="F88" s="61">
        <v>
2</v>
      </c>
      <c r="G88" s="61">
        <v>
105.7</v>
      </c>
      <c r="H88" s="60">
        <v>
13407.7</v>
      </c>
      <c r="I88" s="4330">
        <v>
0.26</v>
      </c>
      <c r="J88" s="59">
        <v>
-50</v>
      </c>
    </row>
    <row r="89" spans="1:10" ht="18" customHeight="1">
      <c r="A89" s="65" t="s">
        <v>
108</v>
      </c>
      <c r="B89" s="64">
        <v>
957</v>
      </c>
      <c r="C89" s="62">
        <v>
2070</v>
      </c>
      <c r="D89" s="63">
        <v>
1059</v>
      </c>
      <c r="E89" s="62">
        <v>
1011</v>
      </c>
      <c r="F89" s="61">
        <v>
2.2000000000000002</v>
      </c>
      <c r="G89" s="61">
        <v>
104.7</v>
      </c>
      <c r="H89" s="60">
        <v>
7961.5</v>
      </c>
      <c r="I89" s="4330">
        <v>
0.26</v>
      </c>
      <c r="J89" s="59">
        <v>
-8</v>
      </c>
    </row>
    <row r="90" spans="1:10" ht="18" customHeight="1">
      <c r="A90" s="65" t="s">
        <v>
107</v>
      </c>
      <c r="B90" s="64">
        <v>
2421</v>
      </c>
      <c r="C90" s="62">
        <v>
4869</v>
      </c>
      <c r="D90" s="63">
        <v>
2474</v>
      </c>
      <c r="E90" s="62">
        <v>
2395</v>
      </c>
      <c r="F90" s="61">
        <v>
2</v>
      </c>
      <c r="G90" s="61">
        <v>
103.3</v>
      </c>
      <c r="H90" s="60">
        <v>
13159.5</v>
      </c>
      <c r="I90" s="4330">
        <v>
0.37</v>
      </c>
      <c r="J90" s="59">
        <v>
-8</v>
      </c>
    </row>
    <row r="91" spans="1:10" ht="18" customHeight="1">
      <c r="A91" s="65" t="s">
        <v>
106</v>
      </c>
      <c r="B91" s="64">
        <v>
1484</v>
      </c>
      <c r="C91" s="62">
        <v>
2989</v>
      </c>
      <c r="D91" s="63">
        <v>
1495</v>
      </c>
      <c r="E91" s="62">
        <v>
1494</v>
      </c>
      <c r="F91" s="61">
        <v>
2</v>
      </c>
      <c r="G91" s="61">
        <v>
100.1</v>
      </c>
      <c r="H91" s="60">
        <v>
14233.3</v>
      </c>
      <c r="I91" s="4330">
        <v>
0.21</v>
      </c>
      <c r="J91" s="59">
        <v>
-44</v>
      </c>
    </row>
    <row r="92" spans="1:10" ht="18" customHeight="1">
      <c r="A92" s="65" t="s">
        <v>
105</v>
      </c>
      <c r="B92" s="64">
        <v>
1163</v>
      </c>
      <c r="C92" s="62">
        <v>
2469</v>
      </c>
      <c r="D92" s="63">
        <v>
1286</v>
      </c>
      <c r="E92" s="62">
        <v>
1183</v>
      </c>
      <c r="F92" s="61">
        <v>
2.1</v>
      </c>
      <c r="G92" s="61">
        <v>
108.7</v>
      </c>
      <c r="H92" s="60">
        <v>
10287.5</v>
      </c>
      <c r="I92" s="4330">
        <v>
0.24</v>
      </c>
      <c r="J92" s="59">
        <v>
-15</v>
      </c>
    </row>
    <row r="93" spans="1:10" ht="18" customHeight="1">
      <c r="A93" s="65" t="s">
        <v>
104</v>
      </c>
      <c r="B93" s="64">
        <v>
969</v>
      </c>
      <c r="C93" s="62">
        <v>
1945</v>
      </c>
      <c r="D93" s="63">
        <v>
968</v>
      </c>
      <c r="E93" s="62">
        <v>
977</v>
      </c>
      <c r="F93" s="61">
        <v>
2</v>
      </c>
      <c r="G93" s="61">
        <v>
99.1</v>
      </c>
      <c r="H93" s="60">
        <v>
12966.7</v>
      </c>
      <c r="I93" s="4330">
        <v>
0.15</v>
      </c>
      <c r="J93" s="59">
        <v>
-4</v>
      </c>
    </row>
    <row r="94" spans="1:10" ht="18" customHeight="1">
      <c r="A94" s="65" t="s">
        <v>
103</v>
      </c>
      <c r="B94" s="64">
        <v>
949</v>
      </c>
      <c r="C94" s="62">
        <v>
1929</v>
      </c>
      <c r="D94" s="63">
        <v>
1003</v>
      </c>
      <c r="E94" s="62">
        <v>
926</v>
      </c>
      <c r="F94" s="61">
        <v>
2</v>
      </c>
      <c r="G94" s="61">
        <v>
108.3</v>
      </c>
      <c r="H94" s="60">
        <v>
10716.7</v>
      </c>
      <c r="I94" s="4330">
        <v>
0.18</v>
      </c>
      <c r="J94" s="59">
        <v>
-48</v>
      </c>
    </row>
    <row r="95" spans="1:10" ht="18" customHeight="1">
      <c r="A95" s="65" t="s">
        <v>
102</v>
      </c>
      <c r="B95" s="64">
        <v>
805</v>
      </c>
      <c r="C95" s="62">
        <v>
1766</v>
      </c>
      <c r="D95" s="63">
        <v>
892</v>
      </c>
      <c r="E95" s="62">
        <v>
874</v>
      </c>
      <c r="F95" s="61">
        <v>
2.2000000000000002</v>
      </c>
      <c r="G95" s="61">
        <v>
102.1</v>
      </c>
      <c r="H95" s="60">
        <v>
9294.7000000000007</v>
      </c>
      <c r="I95" s="4330">
        <v>
0.19</v>
      </c>
      <c r="J95" s="59">
        <v>
12</v>
      </c>
    </row>
    <row r="96" spans="1:10" ht="18" customHeight="1">
      <c r="A96" s="65" t="s">
        <v>
101</v>
      </c>
      <c r="B96" s="64">
        <v>
725</v>
      </c>
      <c r="C96" s="62">
        <v>
1538</v>
      </c>
      <c r="D96" s="63">
        <v>
800</v>
      </c>
      <c r="E96" s="62">
        <v>
738</v>
      </c>
      <c r="F96" s="61">
        <v>
2.1</v>
      </c>
      <c r="G96" s="61">
        <v>
108.4</v>
      </c>
      <c r="H96" s="60">
        <v>
6687</v>
      </c>
      <c r="I96" s="4330">
        <v>
0.23</v>
      </c>
      <c r="J96" s="59">
        <v>
-17</v>
      </c>
    </row>
    <row r="97" spans="1:10" ht="18" customHeight="1">
      <c r="A97" s="65" t="s">
        <v>
100</v>
      </c>
      <c r="B97" s="64">
        <v>
679</v>
      </c>
      <c r="C97" s="62">
        <v>
1292</v>
      </c>
      <c r="D97" s="63">
        <v>
685</v>
      </c>
      <c r="E97" s="62">
        <v>
607</v>
      </c>
      <c r="F97" s="61">
        <v>
1.9</v>
      </c>
      <c r="G97" s="61">
        <v>
112.9</v>
      </c>
      <c r="H97" s="60">
        <v>
8613.2999999999993</v>
      </c>
      <c r="I97" s="4330">
        <v>
0.15</v>
      </c>
      <c r="J97" s="59">
        <v>
-33</v>
      </c>
    </row>
    <row r="98" spans="1:10" ht="18" customHeight="1">
      <c r="A98" s="65" t="s">
        <v>
99</v>
      </c>
      <c r="B98" s="64">
        <v>
1464</v>
      </c>
      <c r="C98" s="62">
        <v>
2830</v>
      </c>
      <c r="D98" s="63">
        <v>
1462</v>
      </c>
      <c r="E98" s="62">
        <v>
1368</v>
      </c>
      <c r="F98" s="61">
        <v>
1.9</v>
      </c>
      <c r="G98" s="61">
        <v>
106.9</v>
      </c>
      <c r="H98" s="60">
        <v>
8323.5</v>
      </c>
      <c r="I98" s="4330">
        <v>
0.34</v>
      </c>
      <c r="J98" s="59">
        <v>
-10</v>
      </c>
    </row>
    <row r="99" spans="1:10" ht="18" customHeight="1">
      <c r="A99" s="65" t="s">
        <v>
98</v>
      </c>
      <c r="B99" s="64">
        <v>
1608</v>
      </c>
      <c r="C99" s="62">
        <v>
2861</v>
      </c>
      <c r="D99" s="63">
        <v>
1434</v>
      </c>
      <c r="E99" s="62">
        <v>
1427</v>
      </c>
      <c r="F99" s="61">
        <v>
1.8</v>
      </c>
      <c r="G99" s="61">
        <v>
100.5</v>
      </c>
      <c r="H99" s="60">
        <v>
11003.8</v>
      </c>
      <c r="I99" s="4330">
        <v>
0.26</v>
      </c>
      <c r="J99" s="59">
        <v>
26</v>
      </c>
    </row>
    <row r="100" spans="1:10" ht="18" customHeight="1">
      <c r="A100" s="65" t="s">
        <v>
97</v>
      </c>
      <c r="B100" s="64">
        <v>
2173</v>
      </c>
      <c r="C100" s="62">
        <v>
3930</v>
      </c>
      <c r="D100" s="63">
        <v>
1975</v>
      </c>
      <c r="E100" s="62">
        <v>
1955</v>
      </c>
      <c r="F100" s="61">
        <v>
1.8</v>
      </c>
      <c r="G100" s="61">
        <v>
101</v>
      </c>
      <c r="H100" s="60">
        <v>
19650</v>
      </c>
      <c r="I100" s="4330">
        <v>
0.2</v>
      </c>
      <c r="J100" s="59">
        <v>
-49</v>
      </c>
    </row>
    <row r="101" spans="1:10" ht="18" customHeight="1">
      <c r="A101" s="65" t="s">
        <v>
96</v>
      </c>
      <c r="B101" s="64">
        <v>
946</v>
      </c>
      <c r="C101" s="62">
        <v>
1646</v>
      </c>
      <c r="D101" s="63">
        <v>
682</v>
      </c>
      <c r="E101" s="62">
        <v>
964</v>
      </c>
      <c r="F101" s="61">
        <v>
1.7</v>
      </c>
      <c r="G101" s="61">
        <v>
70.7</v>
      </c>
      <c r="H101" s="60">
        <v>
11757.1</v>
      </c>
      <c r="I101" s="4330">
        <v>
0.14000000000000001</v>
      </c>
      <c r="J101" s="59">
        <v>
-18</v>
      </c>
    </row>
    <row r="102" spans="1:10" ht="18" customHeight="1">
      <c r="A102" s="65" t="s">
        <v>
95</v>
      </c>
      <c r="B102" s="64">
        <v>
1463</v>
      </c>
      <c r="C102" s="62">
        <v>
2517</v>
      </c>
      <c r="D102" s="63">
        <v>
1266</v>
      </c>
      <c r="E102" s="62">
        <v>
1251</v>
      </c>
      <c r="F102" s="61">
        <v>
1.7</v>
      </c>
      <c r="G102" s="61">
        <v>
101.2</v>
      </c>
      <c r="H102" s="60">
        <v>
10068</v>
      </c>
      <c r="I102" s="4330">
        <v>
0.25</v>
      </c>
      <c r="J102" s="59">
        <v>
-31</v>
      </c>
    </row>
    <row r="103" spans="1:10" ht="18" customHeight="1">
      <c r="A103" s="65" t="s">
        <v>
94</v>
      </c>
      <c r="B103" s="64">
        <v>
776</v>
      </c>
      <c r="C103" s="62">
        <v>
1498</v>
      </c>
      <c r="D103" s="63">
        <v>
767</v>
      </c>
      <c r="E103" s="62">
        <v>
731</v>
      </c>
      <c r="F103" s="61">
        <v>
1.9</v>
      </c>
      <c r="G103" s="61">
        <v>
104.9</v>
      </c>
      <c r="H103" s="60">
        <v>
9986.7000000000007</v>
      </c>
      <c r="I103" s="4330">
        <v>
0.15</v>
      </c>
      <c r="J103" s="59">
        <v>
-25</v>
      </c>
    </row>
    <row r="104" spans="1:10" ht="18" customHeight="1">
      <c r="A104" s="65" t="s">
        <v>
93</v>
      </c>
      <c r="B104" s="64">
        <v>
1463</v>
      </c>
      <c r="C104" s="62">
        <v>
2898</v>
      </c>
      <c r="D104" s="63">
        <v>
1502</v>
      </c>
      <c r="E104" s="62">
        <v>
1396</v>
      </c>
      <c r="F104" s="61">
        <v>
2</v>
      </c>
      <c r="G104" s="61">
        <v>
107.6</v>
      </c>
      <c r="H104" s="60">
        <v>
14490</v>
      </c>
      <c r="I104" s="4330">
        <v>
0.2</v>
      </c>
      <c r="J104" s="59">
        <v>
-15</v>
      </c>
    </row>
    <row r="105" spans="1:10" ht="18" customHeight="1">
      <c r="A105" s="65" t="s">
        <v>
92</v>
      </c>
      <c r="B105" s="64">
        <v>
1254</v>
      </c>
      <c r="C105" s="62">
        <v>
2211</v>
      </c>
      <c r="D105" s="63">
        <v>
1062</v>
      </c>
      <c r="E105" s="62">
        <v>
1149</v>
      </c>
      <c r="F105" s="61">
        <v>
1.8</v>
      </c>
      <c r="G105" s="61">
        <v>
92.4</v>
      </c>
      <c r="H105" s="60">
        <v>
18425</v>
      </c>
      <c r="I105" s="4330">
        <v>
0.12</v>
      </c>
      <c r="J105" s="59">
        <v>
15</v>
      </c>
    </row>
    <row r="106" spans="1:10" ht="18" customHeight="1">
      <c r="A106" s="65" t="s">
        <v>
91</v>
      </c>
      <c r="B106" s="64">
        <v>
1608</v>
      </c>
      <c r="C106" s="62">
        <v>
2948</v>
      </c>
      <c r="D106" s="63">
        <v>
1449</v>
      </c>
      <c r="E106" s="62">
        <v>
1499</v>
      </c>
      <c r="F106" s="61">
        <v>
1.8</v>
      </c>
      <c r="G106" s="61">
        <v>
96.7</v>
      </c>
      <c r="H106" s="60">
        <v>
16377.8</v>
      </c>
      <c r="I106" s="4330">
        <v>
0.18</v>
      </c>
      <c r="J106" s="59">
        <v>
-26</v>
      </c>
    </row>
    <row r="107" spans="1:10" ht="18" customHeight="1">
      <c r="A107" s="65" t="s">
        <v>
90</v>
      </c>
      <c r="B107" s="64">
        <v>
1331</v>
      </c>
      <c r="C107" s="62">
        <v>
2655</v>
      </c>
      <c r="D107" s="63">
        <v>
1326</v>
      </c>
      <c r="E107" s="62">
        <v>
1329</v>
      </c>
      <c r="F107" s="61">
        <v>
2</v>
      </c>
      <c r="G107" s="61">
        <v>
99.8</v>
      </c>
      <c r="H107" s="60">
        <v>
16593.8</v>
      </c>
      <c r="I107" s="4330">
        <v>
0.16</v>
      </c>
      <c r="J107" s="59">
        <v>
-50</v>
      </c>
    </row>
    <row r="108" spans="1:10" ht="18" customHeight="1">
      <c r="A108" s="65" t="s">
        <v>
89</v>
      </c>
      <c r="B108" s="64">
        <v>
2319</v>
      </c>
      <c r="C108" s="62">
        <v>
4710</v>
      </c>
      <c r="D108" s="63">
        <v>
2333</v>
      </c>
      <c r="E108" s="62">
        <v>
2377</v>
      </c>
      <c r="F108" s="61">
        <v>
2</v>
      </c>
      <c r="G108" s="61">
        <v>
98.1</v>
      </c>
      <c r="H108" s="60">
        <v>
18115.400000000001</v>
      </c>
      <c r="I108" s="4330">
        <v>
0.26</v>
      </c>
      <c r="J108" s="59">
        <v>
10</v>
      </c>
    </row>
    <row r="109" spans="1:10" ht="18" customHeight="1">
      <c r="A109" s="65" t="s">
        <v>
88</v>
      </c>
      <c r="B109" s="64">
        <v>
1579</v>
      </c>
      <c r="C109" s="62">
        <v>
2995</v>
      </c>
      <c r="D109" s="63">
        <v>
1470</v>
      </c>
      <c r="E109" s="62">
        <v>
1525</v>
      </c>
      <c r="F109" s="61">
        <v>
1.9</v>
      </c>
      <c r="G109" s="61">
        <v>
96.4</v>
      </c>
      <c r="H109" s="60">
        <v>
17617.599999999999</v>
      </c>
      <c r="I109" s="4330">
        <v>
0.17</v>
      </c>
      <c r="J109" s="59">
        <v>
21</v>
      </c>
    </row>
    <row r="110" spans="1:10" ht="18" customHeight="1">
      <c r="A110" s="65" t="s">
        <v>
87</v>
      </c>
      <c r="B110" s="64">
        <v>
966</v>
      </c>
      <c r="C110" s="62">
        <v>
2021</v>
      </c>
      <c r="D110" s="63">
        <v>
1007</v>
      </c>
      <c r="E110" s="62">
        <v>
1014</v>
      </c>
      <c r="F110" s="61">
        <v>
2.1</v>
      </c>
      <c r="G110" s="61">
        <v>
99.3</v>
      </c>
      <c r="H110" s="60">
        <v>
13473.3</v>
      </c>
      <c r="I110" s="4330">
        <v>
0.15</v>
      </c>
      <c r="J110" s="59">
        <v>
-4</v>
      </c>
    </row>
    <row r="111" spans="1:10" ht="18" customHeight="1">
      <c r="A111" s="65" t="s">
        <v>
86</v>
      </c>
      <c r="B111" s="64">
        <v>
162</v>
      </c>
      <c r="C111" s="62">
        <v>
395</v>
      </c>
      <c r="D111" s="63">
        <v>
193</v>
      </c>
      <c r="E111" s="62">
        <v>
202</v>
      </c>
      <c r="F111" s="61">
        <v>
2.4</v>
      </c>
      <c r="G111" s="61">
        <v>
95.5</v>
      </c>
      <c r="H111" s="60">
        <v>
7900</v>
      </c>
      <c r="I111" s="4330">
        <v>
0.05</v>
      </c>
      <c r="J111" s="59">
        <v>
35</v>
      </c>
    </row>
    <row r="112" spans="1:10" ht="18" customHeight="1">
      <c r="A112" s="65" t="s">
        <v>
85</v>
      </c>
      <c r="B112" s="64">
        <v>
1391</v>
      </c>
      <c r="C112" s="62">
        <v>
3168</v>
      </c>
      <c r="D112" s="63">
        <v>
1645</v>
      </c>
      <c r="E112" s="62">
        <v>
1523</v>
      </c>
      <c r="F112" s="61">
        <v>
2.2999999999999998</v>
      </c>
      <c r="G112" s="61">
        <v>
108</v>
      </c>
      <c r="H112" s="60">
        <v>
12672</v>
      </c>
      <c r="I112" s="4330">
        <v>
0.25</v>
      </c>
      <c r="J112" s="59">
        <v>
-24</v>
      </c>
    </row>
    <row r="113" spans="1:10" ht="18" customHeight="1">
      <c r="A113" s="65" t="s">
        <v>
84</v>
      </c>
      <c r="B113" s="64">
        <v>
1788</v>
      </c>
      <c r="C113" s="62">
        <v>
3741</v>
      </c>
      <c r="D113" s="63">
        <v>
1897</v>
      </c>
      <c r="E113" s="62">
        <v>
1844</v>
      </c>
      <c r="F113" s="61">
        <v>
2.1</v>
      </c>
      <c r="G113" s="61">
        <v>
102.9</v>
      </c>
      <c r="H113" s="60">
        <v>
15587.5</v>
      </c>
      <c r="I113" s="4330">
        <v>
0.24</v>
      </c>
      <c r="J113" s="59">
        <v>
30</v>
      </c>
    </row>
    <row r="114" spans="1:10" ht="18" customHeight="1">
      <c r="A114" s="65" t="s">
        <v>
83</v>
      </c>
      <c r="B114" s="64">
        <v>
1290</v>
      </c>
      <c r="C114" s="62">
        <v>
2333</v>
      </c>
      <c r="D114" s="63">
        <v>
1256</v>
      </c>
      <c r="E114" s="62">
        <v>
1077</v>
      </c>
      <c r="F114" s="61">
        <v>
1.8</v>
      </c>
      <c r="G114" s="61">
        <v>
116.6</v>
      </c>
      <c r="H114" s="60">
        <v>
15553.3</v>
      </c>
      <c r="I114" s="4330">
        <v>
0.15</v>
      </c>
      <c r="J114" s="59">
        <v>
29</v>
      </c>
    </row>
    <row r="115" spans="1:10" ht="18" customHeight="1">
      <c r="A115" s="65" t="s">
        <v>
82</v>
      </c>
      <c r="B115" s="64">
        <v>
2228</v>
      </c>
      <c r="C115" s="62">
        <v>
4096</v>
      </c>
      <c r="D115" s="63">
        <v>
1995</v>
      </c>
      <c r="E115" s="62">
        <v>
2101</v>
      </c>
      <c r="F115" s="61">
        <v>
1.8</v>
      </c>
      <c r="G115" s="61">
        <v>
95</v>
      </c>
      <c r="H115" s="60">
        <v>
20480</v>
      </c>
      <c r="I115" s="4330">
        <v>
0.2</v>
      </c>
      <c r="J115" s="59">
        <v>
-95</v>
      </c>
    </row>
    <row r="116" spans="1:10" ht="18" customHeight="1">
      <c r="A116" s="65" t="s">
        <v>
81</v>
      </c>
      <c r="B116" s="64">
        <v>
1304</v>
      </c>
      <c r="C116" s="62">
        <v>
2746</v>
      </c>
      <c r="D116" s="63">
        <v>
1400</v>
      </c>
      <c r="E116" s="62">
        <v>
1346</v>
      </c>
      <c r="F116" s="61">
        <v>
2.1</v>
      </c>
      <c r="G116" s="61">
        <v>
104</v>
      </c>
      <c r="H116" s="60">
        <v>
21123.1</v>
      </c>
      <c r="I116" s="4330">
        <v>
0.13</v>
      </c>
      <c r="J116" s="59">
        <v>
-25</v>
      </c>
    </row>
    <row r="117" spans="1:10" ht="18" customHeight="1">
      <c r="A117" s="65" t="s">
        <v>
80</v>
      </c>
      <c r="B117" s="64">
        <v>
1882</v>
      </c>
      <c r="C117" s="62">
        <v>
3957</v>
      </c>
      <c r="D117" s="63">
        <v>
1901</v>
      </c>
      <c r="E117" s="62">
        <v>
2056</v>
      </c>
      <c r="F117" s="61">
        <v>
2.1</v>
      </c>
      <c r="G117" s="61">
        <v>
92.5</v>
      </c>
      <c r="H117" s="60">
        <v>
18842.900000000001</v>
      </c>
      <c r="I117" s="4330">
        <v>
0.21</v>
      </c>
      <c r="J117" s="59">
        <v>
4</v>
      </c>
    </row>
    <row r="118" spans="1:10" ht="18" customHeight="1">
      <c r="A118" s="65" t="s">
        <v>
79</v>
      </c>
      <c r="B118" s="64">
        <v>
2082</v>
      </c>
      <c r="C118" s="62">
        <v>
3978</v>
      </c>
      <c r="D118" s="63">
        <v>
1932</v>
      </c>
      <c r="E118" s="62">
        <v>
2046</v>
      </c>
      <c r="F118" s="61">
        <v>
1.9</v>
      </c>
      <c r="G118" s="61">
        <v>
94.4</v>
      </c>
      <c r="H118" s="60">
        <v>
17295.7</v>
      </c>
      <c r="I118" s="4330">
        <v>
0.23</v>
      </c>
      <c r="J118" s="59">
        <v>
28</v>
      </c>
    </row>
    <row r="119" spans="1:10" ht="18" customHeight="1">
      <c r="A119" s="65" t="s">
        <v>
78</v>
      </c>
      <c r="B119" s="64">
        <v>
1722</v>
      </c>
      <c r="C119" s="62">
        <v>
3516</v>
      </c>
      <c r="D119" s="63">
        <v>
1748</v>
      </c>
      <c r="E119" s="62">
        <v>
1768</v>
      </c>
      <c r="F119" s="61">
        <v>
2</v>
      </c>
      <c r="G119" s="61">
        <v>
98.9</v>
      </c>
      <c r="H119" s="60">
        <v>
10987.5</v>
      </c>
      <c r="I119" s="4330">
        <v>
0.32</v>
      </c>
      <c r="J119" s="59">
        <v>
-38</v>
      </c>
    </row>
    <row r="120" spans="1:10" ht="18" customHeight="1">
      <c r="A120" s="65" t="s">
        <v>
77</v>
      </c>
      <c r="B120" s="64">
        <v>
1579</v>
      </c>
      <c r="C120" s="62">
        <v>
3108</v>
      </c>
      <c r="D120" s="63">
        <v>
1533</v>
      </c>
      <c r="E120" s="62">
        <v>
1575</v>
      </c>
      <c r="F120" s="61">
        <v>
2</v>
      </c>
      <c r="G120" s="61">
        <v>
97.3</v>
      </c>
      <c r="H120" s="60">
        <v>
11953.8</v>
      </c>
      <c r="I120" s="4330">
        <v>
0.26</v>
      </c>
      <c r="J120" s="59">
        <v>
-3</v>
      </c>
    </row>
    <row r="121" spans="1:10" ht="18" customHeight="1">
      <c r="A121" s="65" t="s">
        <v>
76</v>
      </c>
      <c r="B121" s="64">
        <v>
783</v>
      </c>
      <c r="C121" s="62">
        <v>
1560</v>
      </c>
      <c r="D121" s="63">
        <v>
763</v>
      </c>
      <c r="E121" s="62">
        <v>
797</v>
      </c>
      <c r="F121" s="61">
        <v>
2</v>
      </c>
      <c r="G121" s="61">
        <v>
95.7</v>
      </c>
      <c r="H121" s="60">
        <v>
7090.9</v>
      </c>
      <c r="I121" s="4330">
        <v>
0.22</v>
      </c>
      <c r="J121" s="59">
        <v>
-42</v>
      </c>
    </row>
    <row r="122" spans="1:10" ht="18" customHeight="1">
      <c r="A122" s="65" t="s">
        <v>
75</v>
      </c>
      <c r="B122" s="64">
        <v>
1252</v>
      </c>
      <c r="C122" s="62">
        <v>
2529</v>
      </c>
      <c r="D122" s="63">
        <v>
1255</v>
      </c>
      <c r="E122" s="62">
        <v>
1274</v>
      </c>
      <c r="F122" s="61">
        <v>
2</v>
      </c>
      <c r="G122" s="61">
        <v>
98.5</v>
      </c>
      <c r="H122" s="60">
        <v>
14876.5</v>
      </c>
      <c r="I122" s="4330">
        <v>
0.17</v>
      </c>
      <c r="J122" s="59">
        <v>
-8</v>
      </c>
    </row>
    <row r="123" spans="1:10" ht="18" customHeight="1">
      <c r="A123" s="65" t="s">
        <v>
74</v>
      </c>
      <c r="B123" s="64">
        <v>
960</v>
      </c>
      <c r="C123" s="62">
        <v>
1861</v>
      </c>
      <c r="D123" s="63">
        <v>
935</v>
      </c>
      <c r="E123" s="62">
        <v>
926</v>
      </c>
      <c r="F123" s="61">
        <v>
1.9</v>
      </c>
      <c r="G123" s="61">
        <v>
101</v>
      </c>
      <c r="H123" s="60">
        <v>
8861.9</v>
      </c>
      <c r="I123" s="4330">
        <v>
0.21</v>
      </c>
      <c r="J123" s="59">
        <v>
4</v>
      </c>
    </row>
    <row r="124" spans="1:10" ht="18" customHeight="1">
      <c r="A124" s="65" t="s">
        <v>
73</v>
      </c>
      <c r="B124" s="64">
        <v>
1041</v>
      </c>
      <c r="C124" s="62">
        <v>
2398</v>
      </c>
      <c r="D124" s="63">
        <v>
1210</v>
      </c>
      <c r="E124" s="62">
        <v>
1188</v>
      </c>
      <c r="F124" s="61">
        <v>
2.2999999999999998</v>
      </c>
      <c r="G124" s="61">
        <v>
101.9</v>
      </c>
      <c r="H124" s="60">
        <v>
9991.7000000000007</v>
      </c>
      <c r="I124" s="4330">
        <v>
0.24</v>
      </c>
      <c r="J124" s="59">
        <v>
57</v>
      </c>
    </row>
    <row r="125" spans="1:10" ht="18" customHeight="1">
      <c r="A125" s="65" t="s">
        <v>
72</v>
      </c>
      <c r="B125" s="64">
        <v>
1024</v>
      </c>
      <c r="C125" s="62">
        <v>
2071</v>
      </c>
      <c r="D125" s="63">
        <v>
1009</v>
      </c>
      <c r="E125" s="62">
        <v>
1062</v>
      </c>
      <c r="F125" s="61">
        <v>
2</v>
      </c>
      <c r="G125" s="61">
        <v>
95</v>
      </c>
      <c r="H125" s="60">
        <v>
14792.9</v>
      </c>
      <c r="I125" s="4330">
        <v>
0.14000000000000001</v>
      </c>
      <c r="J125" s="59">
        <v>
-1</v>
      </c>
    </row>
    <row r="126" spans="1:10" ht="18" customHeight="1">
      <c r="A126" s="65" t="s">
        <v>
71</v>
      </c>
      <c r="B126" s="64">
        <v>
1111</v>
      </c>
      <c r="C126" s="62">
        <v>
2116</v>
      </c>
      <c r="D126" s="63">
        <v>
1051</v>
      </c>
      <c r="E126" s="62">
        <v>
1065</v>
      </c>
      <c r="F126" s="61">
        <v>
1.9</v>
      </c>
      <c r="G126" s="61">
        <v>
98.7</v>
      </c>
      <c r="H126" s="60">
        <v>
11755.6</v>
      </c>
      <c r="I126" s="4330">
        <v>
0.18</v>
      </c>
      <c r="J126" s="59">
        <v>
3</v>
      </c>
    </row>
    <row r="127" spans="1:10" ht="18" customHeight="1">
      <c r="A127" s="65" t="s">
        <v>
70</v>
      </c>
      <c r="B127" s="64">
        <v>
2252</v>
      </c>
      <c r="C127" s="62">
        <v>
5282</v>
      </c>
      <c r="D127" s="63">
        <v>
2568</v>
      </c>
      <c r="E127" s="62">
        <v>
2714</v>
      </c>
      <c r="F127" s="61">
        <v>
2.2999999999999998</v>
      </c>
      <c r="G127" s="61">
        <v>
94.6</v>
      </c>
      <c r="H127" s="60">
        <v>
12882.9</v>
      </c>
      <c r="I127" s="4330">
        <v>
0.41</v>
      </c>
      <c r="J127" s="59">
        <v>
708</v>
      </c>
    </row>
    <row r="128" spans="1:10" ht="18" customHeight="1">
      <c r="A128" s="65" t="s">
        <v>
69</v>
      </c>
      <c r="B128" s="64">
        <v>
1266</v>
      </c>
      <c r="C128" s="62">
        <v>
2443</v>
      </c>
      <c r="D128" s="63">
        <v>
1201</v>
      </c>
      <c r="E128" s="62">
        <v>
1242</v>
      </c>
      <c r="F128" s="61">
        <v>
1.9</v>
      </c>
      <c r="G128" s="61">
        <v>
96.7</v>
      </c>
      <c r="H128" s="60">
        <v>
18792.3</v>
      </c>
      <c r="I128" s="4330">
        <v>
0.13</v>
      </c>
      <c r="J128" s="59">
        <v>
-43</v>
      </c>
    </row>
    <row r="129" spans="1:10" ht="18" customHeight="1">
      <c r="A129" s="65" t="s">
        <v>
68</v>
      </c>
      <c r="B129" s="64">
        <v>
1759</v>
      </c>
      <c r="C129" s="62">
        <v>
3168</v>
      </c>
      <c r="D129" s="63">
        <v>
1564</v>
      </c>
      <c r="E129" s="62">
        <v>
1604</v>
      </c>
      <c r="F129" s="61">
        <v>
1.8</v>
      </c>
      <c r="G129" s="61">
        <v>
97.5</v>
      </c>
      <c r="H129" s="60">
        <v>
17600</v>
      </c>
      <c r="I129" s="4330">
        <v>
0.18</v>
      </c>
      <c r="J129" s="59">
        <v>
-23</v>
      </c>
    </row>
    <row r="130" spans="1:10" ht="18" customHeight="1">
      <c r="A130" s="65" t="s">
        <v>
67</v>
      </c>
      <c r="B130" s="64">
        <v>
2274</v>
      </c>
      <c r="C130" s="62">
        <v>
3927</v>
      </c>
      <c r="D130" s="63">
        <v>
1896</v>
      </c>
      <c r="E130" s="62">
        <v>
2031</v>
      </c>
      <c r="F130" s="61">
        <v>
1.7</v>
      </c>
      <c r="G130" s="61">
        <v>
93.4</v>
      </c>
      <c r="H130" s="60">
        <v>
11550</v>
      </c>
      <c r="I130" s="4330">
        <v>
0.34</v>
      </c>
      <c r="J130" s="59">
        <v>
-74</v>
      </c>
    </row>
    <row r="131" spans="1:10" ht="18" customHeight="1">
      <c r="A131" s="65" t="s">
        <v>
66</v>
      </c>
      <c r="B131" s="64">
        <v>
1458</v>
      </c>
      <c r="C131" s="62">
        <v>
2703</v>
      </c>
      <c r="D131" s="63">
        <v>
1383</v>
      </c>
      <c r="E131" s="62">
        <v>
1320</v>
      </c>
      <c r="F131" s="61">
        <v>
1.9</v>
      </c>
      <c r="G131" s="61">
        <v>
104.8</v>
      </c>
      <c r="H131" s="60">
        <v>
18020</v>
      </c>
      <c r="I131" s="4330">
        <v>
0.15</v>
      </c>
      <c r="J131" s="59">
        <v>
-27</v>
      </c>
    </row>
    <row r="132" spans="1:10" ht="18" customHeight="1">
      <c r="A132" s="65" t="s">
        <v>
65</v>
      </c>
      <c r="B132" s="64">
        <v>
1764</v>
      </c>
      <c r="C132" s="62">
        <v>
2896</v>
      </c>
      <c r="D132" s="63">
        <v>
1404</v>
      </c>
      <c r="E132" s="62">
        <v>
1492</v>
      </c>
      <c r="F132" s="61">
        <v>
1.6</v>
      </c>
      <c r="G132" s="61">
        <v>
94.1</v>
      </c>
      <c r="H132" s="60">
        <v>
18100</v>
      </c>
      <c r="I132" s="4330">
        <v>
0.16</v>
      </c>
      <c r="J132" s="59">
        <v>
7</v>
      </c>
    </row>
    <row r="133" spans="1:10" ht="18" customHeight="1">
      <c r="A133" s="65" t="s">
        <v>
64</v>
      </c>
      <c r="B133" s="64">
        <v>
1456</v>
      </c>
      <c r="C133" s="62">
        <v>
3012</v>
      </c>
      <c r="D133" s="63">
        <v>
1414</v>
      </c>
      <c r="E133" s="62">
        <v>
1598</v>
      </c>
      <c r="F133" s="61">
        <v>
2.1</v>
      </c>
      <c r="G133" s="61">
        <v>
88.5</v>
      </c>
      <c r="H133" s="60">
        <v>
27381.8</v>
      </c>
      <c r="I133" s="4330">
        <v>
0.11</v>
      </c>
      <c r="J133" s="59">
        <v>
353</v>
      </c>
    </row>
    <row r="134" spans="1:10" ht="18" customHeight="1">
      <c r="A134" s="65" t="s">
        <v>
63</v>
      </c>
      <c r="B134" s="64">
        <v>
0</v>
      </c>
      <c r="C134" s="62">
        <v>
0</v>
      </c>
      <c r="D134" s="63">
        <v>
0</v>
      </c>
      <c r="E134" s="62">
        <v>
0</v>
      </c>
      <c r="F134" s="61" t="s">
        <v>
374</v>
      </c>
      <c r="G134" s="61" t="s">
        <v>
374</v>
      </c>
      <c r="H134" s="60" t="s">
        <v>
374</v>
      </c>
      <c r="I134" s="4330">
        <v>
0.36</v>
      </c>
      <c r="J134" s="59" t="s">
        <v>
374</v>
      </c>
    </row>
    <row r="135" spans="1:10" ht="18" customHeight="1">
      <c r="A135" s="65" t="s">
        <v>
62</v>
      </c>
      <c r="B135" s="64">
        <v>
3090</v>
      </c>
      <c r="C135" s="62">
        <v>
5807</v>
      </c>
      <c r="D135" s="63">
        <v>
2799</v>
      </c>
      <c r="E135" s="62">
        <v>
3008</v>
      </c>
      <c r="F135" s="61">
        <v>
1.9</v>
      </c>
      <c r="G135" s="61">
        <v>
93.1</v>
      </c>
      <c r="H135" s="60">
        <v>
24195.8</v>
      </c>
      <c r="I135" s="4330">
        <v>
0.24</v>
      </c>
      <c r="J135" s="59">
        <v>
-155</v>
      </c>
    </row>
    <row r="136" spans="1:10" ht="18" customHeight="1">
      <c r="A136" s="65" t="s">
        <v>
61</v>
      </c>
      <c r="B136" s="64">
        <v>
1915</v>
      </c>
      <c r="C136" s="62">
        <v>
3538</v>
      </c>
      <c r="D136" s="63">
        <v>
1657</v>
      </c>
      <c r="E136" s="62">
        <v>
1881</v>
      </c>
      <c r="F136" s="61">
        <v>
1.8</v>
      </c>
      <c r="G136" s="61">
        <v>
88.1</v>
      </c>
      <c r="H136" s="60">
        <v>
18621.099999999999</v>
      </c>
      <c r="I136" s="4330">
        <v>
0.19</v>
      </c>
      <c r="J136" s="59">
        <v>
-16</v>
      </c>
    </row>
    <row r="137" spans="1:10" ht="18" customHeight="1">
      <c r="A137" s="65" t="s">
        <v>
60</v>
      </c>
      <c r="B137" s="64">
        <v>
1630</v>
      </c>
      <c r="C137" s="62">
        <v>
2770</v>
      </c>
      <c r="D137" s="63">
        <v>
1374</v>
      </c>
      <c r="E137" s="62">
        <v>
1396</v>
      </c>
      <c r="F137" s="61">
        <v>
1.7</v>
      </c>
      <c r="G137" s="61">
        <v>
98.4</v>
      </c>
      <c r="H137" s="60">
        <v>
16294.1</v>
      </c>
      <c r="I137" s="4330">
        <v>
0.17</v>
      </c>
      <c r="J137" s="59">
        <v>
53</v>
      </c>
    </row>
    <row r="138" spans="1:10" ht="18" customHeight="1">
      <c r="A138" s="65" t="s">
        <v>
59</v>
      </c>
      <c r="B138" s="64">
        <v>
1580</v>
      </c>
      <c r="C138" s="62">
        <v>
2966</v>
      </c>
      <c r="D138" s="63">
        <v>
1476</v>
      </c>
      <c r="E138" s="62">
        <v>
1490</v>
      </c>
      <c r="F138" s="61">
        <v>
1.9</v>
      </c>
      <c r="G138" s="61">
        <v>
99.1</v>
      </c>
      <c r="H138" s="60">
        <v>
14123.8</v>
      </c>
      <c r="I138" s="4330">
        <v>
0.21</v>
      </c>
      <c r="J138" s="59">
        <v>
-19</v>
      </c>
    </row>
    <row r="139" spans="1:10" ht="18" customHeight="1">
      <c r="A139" s="65" t="s">
        <v>
58</v>
      </c>
      <c r="B139" s="64">
        <v>
1830</v>
      </c>
      <c r="C139" s="62">
        <v>
3873</v>
      </c>
      <c r="D139" s="63">
        <v>
1957</v>
      </c>
      <c r="E139" s="62">
        <v>
1916</v>
      </c>
      <c r="F139" s="61">
        <v>
2.1</v>
      </c>
      <c r="G139" s="61">
        <v>
102.1</v>
      </c>
      <c r="H139" s="60">
        <v>
14896.2</v>
      </c>
      <c r="I139" s="4330">
        <v>
0.26</v>
      </c>
      <c r="J139" s="59">
        <v>
-20</v>
      </c>
    </row>
    <row r="140" spans="1:10" ht="18" customHeight="1">
      <c r="A140" s="65" t="s">
        <v>
57</v>
      </c>
      <c r="B140" s="64">
        <v>
1290</v>
      </c>
      <c r="C140" s="62">
        <v>
2536</v>
      </c>
      <c r="D140" s="63">
        <v>
1244</v>
      </c>
      <c r="E140" s="62">
        <v>
1292</v>
      </c>
      <c r="F140" s="61">
        <v>
2</v>
      </c>
      <c r="G140" s="61">
        <v>
96.3</v>
      </c>
      <c r="H140" s="60">
        <v>
11527.3</v>
      </c>
      <c r="I140" s="4330">
        <v>
0.22</v>
      </c>
      <c r="J140" s="59">
        <v>
24</v>
      </c>
    </row>
    <row r="141" spans="1:10" ht="18" customHeight="1">
      <c r="A141" s="65" t="s">
        <v>
56</v>
      </c>
      <c r="B141" s="64">
        <v>
850</v>
      </c>
      <c r="C141" s="62">
        <v>
1839</v>
      </c>
      <c r="D141" s="63">
        <v>
918</v>
      </c>
      <c r="E141" s="62">
        <v>
921</v>
      </c>
      <c r="F141" s="61">
        <v>
2.2000000000000002</v>
      </c>
      <c r="G141" s="61">
        <v>
99.7</v>
      </c>
      <c r="H141" s="60">
        <v>
4597.5</v>
      </c>
      <c r="I141" s="4330">
        <v>
0.4</v>
      </c>
      <c r="J141" s="59">
        <v>
-1</v>
      </c>
    </row>
    <row r="142" spans="1:10" ht="18" customHeight="1">
      <c r="A142" s="65" t="s">
        <v>
55</v>
      </c>
      <c r="B142" s="64">
        <v>
386</v>
      </c>
      <c r="C142" s="62">
        <v>
946</v>
      </c>
      <c r="D142" s="63">
        <v>
490</v>
      </c>
      <c r="E142" s="62">
        <v>
456</v>
      </c>
      <c r="F142" s="61">
        <v>
2.5</v>
      </c>
      <c r="G142" s="61">
        <v>
107.5</v>
      </c>
      <c r="H142" s="60">
        <v>
1478.1</v>
      </c>
      <c r="I142" s="4330">
        <v>
0.64</v>
      </c>
      <c r="J142" s="59">
        <v>
34</v>
      </c>
    </row>
    <row r="143" spans="1:10" ht="18" customHeight="1">
      <c r="A143" s="65" t="s">
        <v>
54</v>
      </c>
      <c r="B143" s="64">
        <v>
1121</v>
      </c>
      <c r="C143" s="62">
        <v>
2422</v>
      </c>
      <c r="D143" s="63">
        <v>
1230</v>
      </c>
      <c r="E143" s="62">
        <v>
1192</v>
      </c>
      <c r="F143" s="61">
        <v>
2.2000000000000002</v>
      </c>
      <c r="G143" s="61">
        <v>
103.2</v>
      </c>
      <c r="H143" s="60">
        <v>
8073.3</v>
      </c>
      <c r="I143" s="4330">
        <v>
0.3</v>
      </c>
      <c r="J143" s="59">
        <v>
-25</v>
      </c>
    </row>
    <row r="144" spans="1:10" ht="18" customHeight="1">
      <c r="A144" s="65" t="s">
        <v>
53</v>
      </c>
      <c r="B144" s="64">
        <v>
1392</v>
      </c>
      <c r="C144" s="62">
        <v>
3047</v>
      </c>
      <c r="D144" s="63">
        <v>
1541</v>
      </c>
      <c r="E144" s="62">
        <v>
1506</v>
      </c>
      <c r="F144" s="61">
        <v>
2.2000000000000002</v>
      </c>
      <c r="G144" s="61">
        <v>
102.3</v>
      </c>
      <c r="H144" s="60">
        <v>
16036.8</v>
      </c>
      <c r="I144" s="4330">
        <v>
0.19</v>
      </c>
      <c r="J144" s="59">
        <v>
-86</v>
      </c>
    </row>
    <row r="145" spans="1:10" ht="18" customHeight="1">
      <c r="A145" s="65" t="s">
        <v>
52</v>
      </c>
      <c r="B145" s="64">
        <v>
1524</v>
      </c>
      <c r="C145" s="62">
        <v>
3238</v>
      </c>
      <c r="D145" s="63">
        <v>
1589</v>
      </c>
      <c r="E145" s="62">
        <v>
1649</v>
      </c>
      <c r="F145" s="61">
        <v>
2.1</v>
      </c>
      <c r="G145" s="61">
        <v>
96.4</v>
      </c>
      <c r="H145" s="60">
        <v>
14078.3</v>
      </c>
      <c r="I145" s="4330">
        <v>
0.23</v>
      </c>
      <c r="J145" s="59">
        <v>
-10</v>
      </c>
    </row>
    <row r="146" spans="1:10" ht="18" customHeight="1">
      <c r="A146" s="65" t="s">
        <v>
51</v>
      </c>
      <c r="B146" s="64">
        <v>
1447</v>
      </c>
      <c r="C146" s="62">
        <v>
3314</v>
      </c>
      <c r="D146" s="63">
        <v>
1652</v>
      </c>
      <c r="E146" s="62">
        <v>
1662</v>
      </c>
      <c r="F146" s="61">
        <v>
2.2999999999999998</v>
      </c>
      <c r="G146" s="61">
        <v>
99.4</v>
      </c>
      <c r="H146" s="60">
        <v>
15063.6</v>
      </c>
      <c r="I146" s="4330">
        <v>
0.22</v>
      </c>
      <c r="J146" s="59">
        <v>
-19</v>
      </c>
    </row>
    <row r="147" spans="1:10" ht="18" customHeight="1">
      <c r="A147" s="65" t="s">
        <v>
50</v>
      </c>
      <c r="B147" s="64">
        <v>
682</v>
      </c>
      <c r="C147" s="62">
        <v>
1508</v>
      </c>
      <c r="D147" s="63">
        <v>
743</v>
      </c>
      <c r="E147" s="62">
        <v>
765</v>
      </c>
      <c r="F147" s="61">
        <v>
2.2000000000000002</v>
      </c>
      <c r="G147" s="61">
        <v>
97.1</v>
      </c>
      <c r="H147" s="60">
        <v>
10053.299999999999</v>
      </c>
      <c r="I147" s="4330">
        <v>
0.15</v>
      </c>
      <c r="J147" s="59">
        <v>
-2</v>
      </c>
    </row>
    <row r="148" spans="1:10" ht="18" customHeight="1">
      <c r="A148" s="65" t="s">
        <v>
49</v>
      </c>
      <c r="B148" s="64">
        <v>
0</v>
      </c>
      <c r="C148" s="62">
        <v>
0</v>
      </c>
      <c r="D148" s="63">
        <v>
0</v>
      </c>
      <c r="E148" s="62">
        <v>
0</v>
      </c>
      <c r="F148" s="61" t="s">
        <v>
374</v>
      </c>
      <c r="G148" s="61" t="s">
        <v>
374</v>
      </c>
      <c r="H148" s="60" t="s">
        <v>
374</v>
      </c>
      <c r="I148" s="4330">
        <v>
0.99</v>
      </c>
      <c r="J148" s="59" t="s">
        <v>
374</v>
      </c>
    </row>
    <row r="149" spans="1:10" ht="18" customHeight="1">
      <c r="A149" s="65" t="s">
        <v>
48</v>
      </c>
      <c r="B149" s="64">
        <v>
902</v>
      </c>
      <c r="C149" s="62">
        <v>
1866</v>
      </c>
      <c r="D149" s="63">
        <v>
915</v>
      </c>
      <c r="E149" s="62">
        <v>
951</v>
      </c>
      <c r="F149" s="61">
        <v>
2.1</v>
      </c>
      <c r="G149" s="61">
        <v>
96.2</v>
      </c>
      <c r="H149" s="60">
        <v>
16963.599999999999</v>
      </c>
      <c r="I149" s="4330">
        <v>
0.11</v>
      </c>
      <c r="J149" s="59">
        <v>
52</v>
      </c>
    </row>
    <row r="150" spans="1:10" ht="18" customHeight="1">
      <c r="A150" s="65" t="s">
        <v>
47</v>
      </c>
      <c r="B150" s="64">
        <v>
1176</v>
      </c>
      <c r="C150" s="62">
        <v>
2459</v>
      </c>
      <c r="D150" s="63">
        <v>
1242</v>
      </c>
      <c r="E150" s="62">
        <v>
1217</v>
      </c>
      <c r="F150" s="61">
        <v>
2.1</v>
      </c>
      <c r="G150" s="61">
        <v>
102.1</v>
      </c>
      <c r="H150" s="60">
        <v>
9457.7000000000007</v>
      </c>
      <c r="I150" s="4330">
        <v>
0.26</v>
      </c>
      <c r="J150" s="59">
        <v>
54</v>
      </c>
    </row>
    <row r="151" spans="1:10" ht="18" customHeight="1">
      <c r="A151" s="65" t="s">
        <v>
46</v>
      </c>
      <c r="B151" s="64">
        <v>
641</v>
      </c>
      <c r="C151" s="62">
        <v>
1342</v>
      </c>
      <c r="D151" s="63">
        <v>
662</v>
      </c>
      <c r="E151" s="62">
        <v>
680</v>
      </c>
      <c r="F151" s="61">
        <v>
2.1</v>
      </c>
      <c r="G151" s="61">
        <v>
97.4</v>
      </c>
      <c r="H151" s="60">
        <v>
9585.7000000000007</v>
      </c>
      <c r="I151" s="4330">
        <v>
0.14000000000000001</v>
      </c>
      <c r="J151" s="59">
        <v>
1</v>
      </c>
    </row>
    <row r="152" spans="1:10" ht="18" customHeight="1">
      <c r="A152" s="65" t="s">
        <v>
45</v>
      </c>
      <c r="B152" s="64">
        <v>
539</v>
      </c>
      <c r="C152" s="62">
        <v>
1333</v>
      </c>
      <c r="D152" s="63">
        <v>
679</v>
      </c>
      <c r="E152" s="62">
        <v>
654</v>
      </c>
      <c r="F152" s="61">
        <v>
2.5</v>
      </c>
      <c r="G152" s="61">
        <v>
103.8</v>
      </c>
      <c r="H152" s="60">
        <v>
8886.7000000000007</v>
      </c>
      <c r="I152" s="4330">
        <v>
0.15</v>
      </c>
      <c r="J152" s="59">
        <v>
-1</v>
      </c>
    </row>
    <row r="153" spans="1:10" ht="18" customHeight="1">
      <c r="A153" s="65" t="s">
        <v>
44</v>
      </c>
      <c r="B153" s="64">
        <v>
900</v>
      </c>
      <c r="C153" s="62">
        <v>
2181</v>
      </c>
      <c r="D153" s="63">
        <v>
1105</v>
      </c>
      <c r="E153" s="62">
        <v>
1076</v>
      </c>
      <c r="F153" s="61">
        <v>
2.4</v>
      </c>
      <c r="G153" s="61">
        <v>
102.7</v>
      </c>
      <c r="H153" s="60">
        <v>
12116.7</v>
      </c>
      <c r="I153" s="4330">
        <v>
0.18</v>
      </c>
      <c r="J153" s="59">
        <v>
-28</v>
      </c>
    </row>
    <row r="154" spans="1:10" ht="18" customHeight="1">
      <c r="A154" s="65" t="s">
        <v>
43</v>
      </c>
      <c r="B154" s="64">
        <v>
212</v>
      </c>
      <c r="C154" s="62">
        <v>
454</v>
      </c>
      <c r="D154" s="63">
        <v>
221</v>
      </c>
      <c r="E154" s="62">
        <v>
233</v>
      </c>
      <c r="F154" s="61">
        <v>
2.1</v>
      </c>
      <c r="G154" s="61">
        <v>
94.8</v>
      </c>
      <c r="H154" s="60">
        <v>
5675</v>
      </c>
      <c r="I154" s="4330">
        <v>
0.08</v>
      </c>
      <c r="J154" s="59">
        <v>
-14</v>
      </c>
    </row>
    <row r="155" spans="1:10" ht="18" customHeight="1">
      <c r="A155" s="65" t="s">
        <v>
42</v>
      </c>
      <c r="B155" s="64">
        <v>
1802</v>
      </c>
      <c r="C155" s="62">
        <v>
3542</v>
      </c>
      <c r="D155" s="63">
        <v>
1688</v>
      </c>
      <c r="E155" s="62">
        <v>
1854</v>
      </c>
      <c r="F155" s="61">
        <v>
2</v>
      </c>
      <c r="G155" s="61">
        <v>
91</v>
      </c>
      <c r="H155" s="60">
        <v>
12213.8</v>
      </c>
      <c r="I155" s="4330">
        <v>
0.28999999999999998</v>
      </c>
      <c r="J155" s="59">
        <v>
-91</v>
      </c>
    </row>
    <row r="156" spans="1:10" ht="18" customHeight="1">
      <c r="A156" s="65" t="s">
        <v>
41</v>
      </c>
      <c r="B156" s="64">
        <v>
1333</v>
      </c>
      <c r="C156" s="62">
        <v>
2828</v>
      </c>
      <c r="D156" s="63">
        <v>
1427</v>
      </c>
      <c r="E156" s="62">
        <v>
1401</v>
      </c>
      <c r="F156" s="61">
        <v>
2.1</v>
      </c>
      <c r="G156" s="61">
        <v>
101.9</v>
      </c>
      <c r="H156" s="60">
        <v>
10474.1</v>
      </c>
      <c r="I156" s="4330">
        <v>
0.27</v>
      </c>
      <c r="J156" s="59">
        <v>
-27</v>
      </c>
    </row>
    <row r="157" spans="1:10" ht="18" customHeight="1">
      <c r="A157" s="65" t="s">
        <v>
40</v>
      </c>
      <c r="B157" s="64">
        <v>
1624</v>
      </c>
      <c r="C157" s="62">
        <v>
3819</v>
      </c>
      <c r="D157" s="63">
        <v>
1813</v>
      </c>
      <c r="E157" s="62">
        <v>
2006</v>
      </c>
      <c r="F157" s="61">
        <v>
2.4</v>
      </c>
      <c r="G157" s="61">
        <v>
90.4</v>
      </c>
      <c r="H157" s="60">
        <v>
31825</v>
      </c>
      <c r="I157" s="4330">
        <v>
0.12</v>
      </c>
      <c r="J157" s="59">
        <v>
14</v>
      </c>
    </row>
    <row r="158" spans="1:10" ht="18" customHeight="1">
      <c r="A158" s="65" t="s">
        <v>
39</v>
      </c>
      <c r="B158" s="64">
        <v>
1695</v>
      </c>
      <c r="C158" s="62">
        <v>
3558</v>
      </c>
      <c r="D158" s="63">
        <v>
1787</v>
      </c>
      <c r="E158" s="62">
        <v>
1771</v>
      </c>
      <c r="F158" s="61">
        <v>
2.1</v>
      </c>
      <c r="G158" s="61">
        <v>
100.9</v>
      </c>
      <c r="H158" s="60">
        <v>
13177.8</v>
      </c>
      <c r="I158" s="4330">
        <v>
0.27</v>
      </c>
      <c r="J158" s="59">
        <v>
-17</v>
      </c>
    </row>
    <row r="159" spans="1:10" ht="18" customHeight="1">
      <c r="A159" s="65" t="s">
        <v>
38</v>
      </c>
      <c r="B159" s="64">
        <v>
891</v>
      </c>
      <c r="C159" s="62">
        <v>
2007</v>
      </c>
      <c r="D159" s="63">
        <v>
1030</v>
      </c>
      <c r="E159" s="62">
        <v>
977</v>
      </c>
      <c r="F159" s="61">
        <v>
2.2999999999999998</v>
      </c>
      <c r="G159" s="61">
        <v>
105.4</v>
      </c>
      <c r="H159" s="60">
        <v>
7719.2</v>
      </c>
      <c r="I159" s="4330">
        <v>
0.26</v>
      </c>
      <c r="J159" s="59">
        <v>
2</v>
      </c>
    </row>
    <row r="160" spans="1:10" ht="18" customHeight="1">
      <c r="A160" s="65" t="s">
        <v>
37</v>
      </c>
      <c r="B160" s="64">
        <v>
1171</v>
      </c>
      <c r="C160" s="62">
        <v>
2549</v>
      </c>
      <c r="D160" s="63">
        <v>
1275</v>
      </c>
      <c r="E160" s="62">
        <v>
1274</v>
      </c>
      <c r="F160" s="61">
        <v>
2.2000000000000002</v>
      </c>
      <c r="G160" s="61">
        <v>
100.1</v>
      </c>
      <c r="H160" s="60">
        <v>
10620.8</v>
      </c>
      <c r="I160" s="4330">
        <v>
0.24</v>
      </c>
      <c r="J160" s="59">
        <v>
-56</v>
      </c>
    </row>
    <row r="161" spans="1:10" ht="18" customHeight="1">
      <c r="A161" s="65" t="s">
        <v>
36</v>
      </c>
      <c r="B161" s="64">
        <v>
1360</v>
      </c>
      <c r="C161" s="62">
        <v>
3033</v>
      </c>
      <c r="D161" s="63">
        <v>
1539</v>
      </c>
      <c r="E161" s="62">
        <v>
1494</v>
      </c>
      <c r="F161" s="61">
        <v>
2.2000000000000002</v>
      </c>
      <c r="G161" s="61">
        <v>
103</v>
      </c>
      <c r="H161" s="60">
        <v>
8197.2999999999993</v>
      </c>
      <c r="I161" s="4330">
        <v>
0.37</v>
      </c>
      <c r="J161" s="59">
        <v>
-41</v>
      </c>
    </row>
    <row r="162" spans="1:10" ht="18" customHeight="1">
      <c r="A162" s="65" t="s">
        <v>
35</v>
      </c>
      <c r="B162" s="64">
        <v>
848</v>
      </c>
      <c r="C162" s="62">
        <v>
1567</v>
      </c>
      <c r="D162" s="63">
        <v>
767</v>
      </c>
      <c r="E162" s="62">
        <v>
800</v>
      </c>
      <c r="F162" s="61">
        <v>
1.8</v>
      </c>
      <c r="G162" s="61">
        <v>
95.9</v>
      </c>
      <c r="H162" s="60">
        <v>
7122.7</v>
      </c>
      <c r="I162" s="4330">
        <v>
0.22</v>
      </c>
      <c r="J162" s="59">
        <v>
7</v>
      </c>
    </row>
    <row r="163" spans="1:10" ht="18" customHeight="1">
      <c r="A163" s="65" t="s">
        <v>
34</v>
      </c>
      <c r="B163" s="64">
        <v>
733</v>
      </c>
      <c r="C163" s="62">
        <v>
1573</v>
      </c>
      <c r="D163" s="63">
        <v>
752</v>
      </c>
      <c r="E163" s="62">
        <v>
821</v>
      </c>
      <c r="F163" s="61">
        <v>
2.1</v>
      </c>
      <c r="G163" s="61">
        <v>
91.6</v>
      </c>
      <c r="H163" s="60">
        <v>
14300</v>
      </c>
      <c r="I163" s="4330">
        <v>
0.11</v>
      </c>
      <c r="J163" s="59">
        <v>
-8</v>
      </c>
    </row>
    <row r="164" spans="1:10" ht="18" customHeight="1">
      <c r="A164" s="66" t="s">
        <v>
33</v>
      </c>
      <c r="B164" s="4328">
        <v>
703</v>
      </c>
      <c r="C164" s="62">
        <v>
1559</v>
      </c>
      <c r="D164" s="63">
        <v>
808</v>
      </c>
      <c r="E164" s="62">
        <v>
751</v>
      </c>
      <c r="F164" s="61">
        <v>
2.2000000000000002</v>
      </c>
      <c r="G164" s="61">
        <v>
107.6</v>
      </c>
      <c r="H164" s="60">
        <v>
7086.4</v>
      </c>
      <c r="I164" s="4330">
        <v>
0.22</v>
      </c>
      <c r="J164" s="59">
        <v>
-51</v>
      </c>
    </row>
    <row r="165" spans="1:10" s="56" customFormat="1" ht="15" customHeight="1">
      <c r="A165" s="248" t="s">
        <v>
32</v>
      </c>
      <c r="B165" s="248"/>
      <c r="C165" s="248"/>
      <c r="D165" s="248"/>
      <c r="E165" s="248"/>
      <c r="F165" s="248"/>
      <c r="G165" s="248"/>
      <c r="H165" s="58"/>
      <c r="I165" s="58"/>
      <c r="J165" s="58"/>
    </row>
    <row r="166" spans="1:10" s="56" customFormat="1" ht="15" customHeight="1">
      <c r="A166" s="57" t="s">
        <v>
10210</v>
      </c>
      <c r="B166" s="57"/>
      <c r="C166" s="57"/>
      <c r="D166" s="57"/>
      <c r="E166" s="57"/>
      <c r="F166" s="57"/>
      <c r="G166" s="57"/>
    </row>
    <row r="167" spans="1:10" s="56" customFormat="1" ht="15" customHeight="1">
      <c r="A167" s="247" t="s">
        <v>
31</v>
      </c>
      <c r="B167" s="247"/>
      <c r="C167" s="247"/>
      <c r="D167" s="247"/>
      <c r="E167" s="268"/>
      <c r="F167" s="247"/>
      <c r="G167" s="247"/>
    </row>
  </sheetData>
  <mergeCells count="11">
    <mergeCell ref="A1:D1"/>
    <mergeCell ref="A2:D2"/>
    <mergeCell ref="A3:J3"/>
    <mergeCell ref="A6:A7"/>
    <mergeCell ref="C6:E6"/>
    <mergeCell ref="B6:B7"/>
    <mergeCell ref="I6:I7"/>
    <mergeCell ref="F6:F7"/>
    <mergeCell ref="G6:G7"/>
    <mergeCell ref="H6:H7"/>
    <mergeCell ref="J6:J7"/>
  </mergeCells>
  <phoneticPr fontId="25"/>
  <pageMargins left="0.70866141732283472" right="0.70866141732283472" top="0.74803149606299213" bottom="0.74803149606299213" header="0.31496062992125984" footer="0.31496062992125984"/>
  <rowBreaks count="1" manualBreakCount="1">
    <brk id="5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M16"/>
  <sheetViews>
    <sheetView zoomScaleNormal="100" zoomScaleSheetLayoutView="100" workbookViewId="0">
      <selection activeCell="B23" sqref="B23"/>
    </sheetView>
  </sheetViews>
  <sheetFormatPr defaultColWidth="9" defaultRowHeight="13.5"/>
  <cols>
    <col min="1" max="1" width="14.625" style="1" customWidth="1"/>
    <col min="2" max="9" width="14.125" style="1" customWidth="1"/>
    <col min="10" max="10" width="13.625" style="1" customWidth="1"/>
    <col min="11" max="13" width="11.625" style="1" customWidth="1"/>
    <col min="14" max="16384" width="9" style="1"/>
  </cols>
  <sheetData>
    <row r="1" spans="1:13" s="1482" customFormat="1" ht="20.100000000000001" customHeight="1">
      <c r="A1" s="4569" t="str">
        <f>
HYPERLINK("#目次!A1","【目次に戻る】")</f>
        <v>
【目次に戻る】</v>
      </c>
      <c r="B1" s="4569"/>
      <c r="C1" s="4569"/>
      <c r="D1" s="4569"/>
      <c r="E1" s="2409"/>
      <c r="F1" s="2409"/>
      <c r="G1" s="2409"/>
      <c r="H1" s="2409"/>
      <c r="I1" s="2409"/>
      <c r="J1" s="2409"/>
      <c r="K1" s="2409"/>
    </row>
    <row r="2" spans="1:13" s="1482" customFormat="1" ht="20.100000000000001" customHeight="1">
      <c r="A2" s="4569" t="str">
        <f>
HYPERLINK("#業務所管課別目次!A1","【業務所管課別目次に戻る】")</f>
        <v>
【業務所管課別目次に戻る】</v>
      </c>
      <c r="B2" s="4569"/>
      <c r="C2" s="4569"/>
      <c r="D2" s="4569"/>
      <c r="E2" s="2409"/>
      <c r="F2" s="2409"/>
      <c r="G2" s="2409"/>
      <c r="H2" s="2409"/>
      <c r="I2" s="2409"/>
      <c r="J2" s="2409"/>
      <c r="K2" s="2409"/>
    </row>
    <row r="3" spans="1:13" s="102" customFormat="1" ht="20.100000000000001" customHeight="1">
      <c r="A3" s="4600" t="s">
        <v>
4119</v>
      </c>
      <c r="B3" s="4600"/>
      <c r="C3" s="4600"/>
      <c r="D3" s="4600"/>
      <c r="E3" s="4600"/>
      <c r="F3" s="4600"/>
      <c r="G3" s="4600"/>
      <c r="H3" s="4600"/>
      <c r="I3" s="4600"/>
      <c r="J3" s="2513"/>
      <c r="K3" s="2513"/>
      <c r="L3" s="2513"/>
      <c r="M3" s="2513"/>
    </row>
    <row r="4" spans="1:13" s="466" customFormat="1" ht="15" customHeight="1" thickBot="1">
      <c r="E4" s="2508" t="s">
        <v>
9018</v>
      </c>
    </row>
    <row r="5" spans="1:13" s="24" customFormat="1" ht="18" customHeight="1" thickTop="1">
      <c r="A5" s="4775" t="s">
        <v>
1398</v>
      </c>
      <c r="B5" s="4790" t="s">
        <v>
4120</v>
      </c>
      <c r="C5" s="4791"/>
      <c r="D5" s="4792" t="s">
        <v>
4121</v>
      </c>
      <c r="E5" s="4790"/>
    </row>
    <row r="6" spans="1:13" s="24" customFormat="1" ht="30" customHeight="1">
      <c r="A6" s="4776"/>
      <c r="B6" s="2514" t="s">
        <v>
4122</v>
      </c>
      <c r="C6" s="2515" t="s">
        <v>
723</v>
      </c>
      <c r="D6" s="2516" t="s">
        <v>
3033</v>
      </c>
      <c r="E6" s="2517" t="s">
        <v>
723</v>
      </c>
    </row>
    <row r="7" spans="1:13" s="32" customFormat="1" ht="18" customHeight="1">
      <c r="A7" s="573" t="s">
        <v>
641</v>
      </c>
      <c r="B7" s="573" t="s">
        <v>
4123</v>
      </c>
      <c r="C7" s="573" t="s">
        <v>
641</v>
      </c>
      <c r="D7" s="573" t="s">
        <v>
476</v>
      </c>
      <c r="E7" s="573" t="s">
        <v>
641</v>
      </c>
    </row>
    <row r="8" spans="1:13" s="24" customFormat="1" ht="18" customHeight="1">
      <c r="A8" s="2509">
        <f>
SUM(C8,E8)</f>
        <v>
13706417995</v>
      </c>
      <c r="B8" s="2518">
        <v>
5029</v>
      </c>
      <c r="C8" s="2509">
        <v>
7548162992</v>
      </c>
      <c r="D8" s="2518">
        <v>
12</v>
      </c>
      <c r="E8" s="2509">
        <v>
6158255003</v>
      </c>
    </row>
    <row r="9" spans="1:13" s="466" customFormat="1" ht="15" customHeight="1">
      <c r="A9" s="2425" t="s">
        <v>
4124</v>
      </c>
    </row>
    <row r="10" spans="1:13" s="466" customFormat="1" ht="15" customHeight="1"/>
    <row r="11" spans="1:13" s="102" customFormat="1" ht="20.100000000000001" customHeight="1">
      <c r="A11" s="4600" t="s">
        <v>
4125</v>
      </c>
      <c r="B11" s="4600"/>
      <c r="C11" s="4600"/>
      <c r="D11" s="4600"/>
      <c r="E11" s="4600"/>
      <c r="F11" s="4600"/>
      <c r="G11" s="4600"/>
      <c r="H11" s="4600"/>
      <c r="I11" s="4600"/>
      <c r="J11" s="2513"/>
      <c r="K11" s="2513"/>
      <c r="L11" s="2513"/>
      <c r="M11" s="2513"/>
    </row>
    <row r="12" spans="1:13" s="466" customFormat="1" ht="15" customHeight="1" thickBot="1">
      <c r="I12" s="2508" t="s">
        <v>
9018</v>
      </c>
    </row>
    <row r="13" spans="1:13" s="24" customFormat="1" ht="30" customHeight="1" thickTop="1">
      <c r="A13" s="2519" t="s">
        <v>
1398</v>
      </c>
      <c r="B13" s="2520" t="s">
        <v>
1388</v>
      </c>
      <c r="C13" s="2519" t="s">
        <v>
4126</v>
      </c>
      <c r="D13" s="1977" t="s">
        <v>
4127</v>
      </c>
      <c r="E13" s="1977" t="s">
        <v>
9625</v>
      </c>
      <c r="F13" s="1977" t="s">
        <v>
4128</v>
      </c>
      <c r="G13" s="1977" t="s">
        <v>
4129</v>
      </c>
      <c r="H13" s="2438" t="s">
        <v>
9624</v>
      </c>
      <c r="I13" s="2423" t="s">
        <v>
4130</v>
      </c>
    </row>
    <row r="14" spans="1:13" s="32" customFormat="1" ht="18" customHeight="1">
      <c r="A14" s="476" t="s">
        <v>
641</v>
      </c>
      <c r="B14" s="119" t="s">
        <v>
476</v>
      </c>
      <c r="C14" s="476" t="s">
        <v>
641</v>
      </c>
      <c r="D14" s="476" t="s">
        <v>
641</v>
      </c>
      <c r="E14" s="476" t="s">
        <v>
641</v>
      </c>
      <c r="F14" s="476" t="s">
        <v>
641</v>
      </c>
      <c r="G14" s="476" t="s">
        <v>
641</v>
      </c>
      <c r="H14" s="476" t="s">
        <v>
641</v>
      </c>
      <c r="I14" s="476" t="s">
        <v>
641</v>
      </c>
    </row>
    <row r="15" spans="1:13" s="24" customFormat="1" ht="18" customHeight="1">
      <c r="A15" s="2509">
        <f>
SUM(C15:I15)</f>
        <v>
140791717875</v>
      </c>
      <c r="B15" s="2521">
        <v>
14</v>
      </c>
      <c r="C15" s="2509">
        <v>
22794360595</v>
      </c>
      <c r="D15" s="2509">
        <v>
12045496340</v>
      </c>
      <c r="E15" s="2509">
        <v>
18095975347</v>
      </c>
      <c r="F15" s="2509">
        <v>
52334264964</v>
      </c>
      <c r="G15" s="2509">
        <v>
1160269482</v>
      </c>
      <c r="H15" s="2509">
        <v>
7000000000</v>
      </c>
      <c r="I15" s="2509">
        <v>
27361351147</v>
      </c>
    </row>
    <row r="16" spans="1:13" s="466" customFormat="1" ht="15" customHeight="1">
      <c r="A16" s="2425" t="s">
        <v>
4110</v>
      </c>
    </row>
  </sheetData>
  <mergeCells count="7">
    <mergeCell ref="A11:I11"/>
    <mergeCell ref="A1:D1"/>
    <mergeCell ref="A2:D2"/>
    <mergeCell ref="A3:I3"/>
    <mergeCell ref="A5:A6"/>
    <mergeCell ref="B5:C5"/>
    <mergeCell ref="D5:E5"/>
  </mergeCells>
  <phoneticPr fontId="25"/>
  <pageMargins left="0.70866141732283472" right="0.70866141732283472" top="0.74803149606299213" bottom="0.74803149606299213" header="0.31496062992125984" footer="0.3149606299212598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O21"/>
  <sheetViews>
    <sheetView zoomScaleNormal="100" zoomScaleSheetLayoutView="100" workbookViewId="0">
      <selection activeCell="B23" sqref="B23"/>
    </sheetView>
  </sheetViews>
  <sheetFormatPr defaultRowHeight="13.5"/>
  <cols>
    <col min="1" max="1" width="11.5" style="80" customWidth="1"/>
    <col min="2" max="2" width="7.625" style="80" customWidth="1"/>
    <col min="3" max="3" width="8.625" style="80" customWidth="1"/>
    <col min="4" max="4" width="7.625" style="80" customWidth="1"/>
    <col min="5" max="5" width="8.625" style="80" customWidth="1"/>
    <col min="6" max="6" width="7.625" style="80" customWidth="1"/>
    <col min="7" max="7" width="8.625" style="80" customWidth="1"/>
    <col min="8" max="8" width="7.625" style="80" customWidth="1"/>
    <col min="9" max="9" width="8.625" style="80" customWidth="1"/>
    <col min="10" max="10" width="7.625" style="80" customWidth="1"/>
    <col min="11" max="11" width="8.625" style="80" customWidth="1"/>
    <col min="12" max="12" width="7.625" style="80" customWidth="1"/>
    <col min="13" max="13" width="8.625" style="80" customWidth="1"/>
    <col min="14" max="14" width="7.625" style="80" customWidth="1"/>
    <col min="15" max="15" width="8.625" style="80" customWidth="1"/>
    <col min="16" max="16384" width="9" style="80"/>
  </cols>
  <sheetData>
    <row r="1" spans="1:15"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row>
    <row r="2" spans="1:15"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row>
    <row r="3" spans="1:15" s="365" customFormat="1" ht="26.1" customHeight="1">
      <c r="A3" s="4574" t="s">
        <v>
6593</v>
      </c>
      <c r="B3" s="4574"/>
      <c r="C3" s="4574"/>
      <c r="D3" s="4574"/>
      <c r="E3" s="4574"/>
      <c r="F3" s="4574"/>
      <c r="G3" s="4574"/>
      <c r="H3" s="4574"/>
      <c r="I3" s="4574"/>
      <c r="J3" s="4574"/>
      <c r="K3" s="4574"/>
      <c r="L3" s="4574"/>
      <c r="M3" s="4574"/>
      <c r="N3" s="4574"/>
      <c r="O3" s="4574"/>
    </row>
    <row r="4" spans="1:15" s="83" customFormat="1" ht="15" customHeight="1">
      <c r="M4" s="35"/>
      <c r="O4" s="119" t="s">
        <v>
752</v>
      </c>
    </row>
    <row r="5" spans="1:15" s="83" customFormat="1" ht="15" customHeight="1">
      <c r="G5" s="119"/>
      <c r="M5" s="115"/>
      <c r="O5" s="119" t="s">
        <v>
751</v>
      </c>
    </row>
    <row r="6" spans="1:15" s="83" customFormat="1" ht="15" customHeight="1">
      <c r="G6" s="119"/>
      <c r="M6" s="49"/>
      <c r="O6" s="119" t="s">
        <v>
750</v>
      </c>
    </row>
    <row r="7" spans="1:15" s="83" customFormat="1" ht="15" customHeight="1">
      <c r="M7" s="49"/>
      <c r="N7" s="592"/>
      <c r="O7" s="119" t="s">
        <v>
749</v>
      </c>
    </row>
    <row r="8" spans="1:15" s="83" customFormat="1" ht="15" customHeight="1" thickBot="1">
      <c r="M8" s="49"/>
      <c r="N8" s="592"/>
      <c r="O8" s="119" t="s">
        <v>
748</v>
      </c>
    </row>
    <row r="9" spans="1:15" s="107" customFormat="1" ht="18" customHeight="1" thickTop="1">
      <c r="A9" s="4684" t="s">
        <v>
287</v>
      </c>
      <c r="B9" s="4603" t="s">
        <v>
23</v>
      </c>
      <c r="C9" s="4704"/>
      <c r="D9" s="4798" t="s">
        <v>
747</v>
      </c>
      <c r="E9" s="4604"/>
      <c r="F9" s="4604"/>
      <c r="G9" s="4604"/>
      <c r="H9" s="4604"/>
      <c r="I9" s="4604"/>
      <c r="J9" s="4604"/>
      <c r="K9" s="4604"/>
      <c r="L9" s="4604"/>
      <c r="M9" s="4604"/>
      <c r="N9" s="4604"/>
      <c r="O9" s="4604"/>
    </row>
    <row r="10" spans="1:15" s="107" customFormat="1" ht="18" customHeight="1">
      <c r="A10" s="4797"/>
      <c r="B10" s="4795" t="s">
        <v>
740</v>
      </c>
      <c r="C10" s="4793" t="s">
        <v>
739</v>
      </c>
      <c r="D10" s="4696" t="s">
        <v>
746</v>
      </c>
      <c r="E10" s="4576"/>
      <c r="F10" s="4608" t="s">
        <v>
745</v>
      </c>
      <c r="G10" s="4576"/>
      <c r="H10" s="4608" t="s">
        <v>
744</v>
      </c>
      <c r="I10" s="4576"/>
      <c r="J10" s="4608" t="s">
        <v>
743</v>
      </c>
      <c r="K10" s="4576"/>
      <c r="L10" s="4608" t="s">
        <v>
742</v>
      </c>
      <c r="M10" s="4576"/>
      <c r="N10" s="4663" t="s">
        <v>
741</v>
      </c>
      <c r="O10" s="4799"/>
    </row>
    <row r="11" spans="1:15" s="107" customFormat="1" ht="18" customHeight="1">
      <c r="A11" s="4685"/>
      <c r="B11" s="4796"/>
      <c r="C11" s="4794"/>
      <c r="D11" s="591" t="s">
        <v>
740</v>
      </c>
      <c r="E11" s="589" t="s">
        <v>
739</v>
      </c>
      <c r="F11" s="589" t="s">
        <v>
740</v>
      </c>
      <c r="G11" s="589" t="s">
        <v>
739</v>
      </c>
      <c r="H11" s="589" t="s">
        <v>
740</v>
      </c>
      <c r="I11" s="589" t="s">
        <v>
739</v>
      </c>
      <c r="J11" s="589" t="s">
        <v>
740</v>
      </c>
      <c r="K11" s="589" t="s">
        <v>
739</v>
      </c>
      <c r="L11" s="589" t="s">
        <v>
740</v>
      </c>
      <c r="M11" s="590" t="s">
        <v>
739</v>
      </c>
      <c r="N11" s="589" t="s">
        <v>
740</v>
      </c>
      <c r="O11" s="589" t="s">
        <v>
739</v>
      </c>
    </row>
    <row r="12" spans="1:15" s="107" customFormat="1" ht="18" customHeight="1">
      <c r="A12" s="83"/>
      <c r="B12" s="588"/>
      <c r="C12" s="119" t="s">
        <v>
4</v>
      </c>
      <c r="D12" s="83"/>
      <c r="E12" s="119" t="s">
        <v>
4</v>
      </c>
      <c r="F12" s="83"/>
      <c r="G12" s="119" t="s">
        <v>
4</v>
      </c>
      <c r="H12" s="83"/>
      <c r="I12" s="119" t="s">
        <v>
4</v>
      </c>
      <c r="J12" s="83"/>
      <c r="K12" s="119" t="s">
        <v>
4</v>
      </c>
      <c r="L12" s="119"/>
      <c r="M12" s="119" t="s">
        <v>
4</v>
      </c>
      <c r="N12" s="119"/>
      <c r="O12" s="119" t="s">
        <v>
4</v>
      </c>
    </row>
    <row r="13" spans="1:15" s="107" customFormat="1" ht="18" customHeight="1">
      <c r="A13" s="587" t="s">
        <v>
738</v>
      </c>
      <c r="B13" s="583">
        <v>
19690</v>
      </c>
      <c r="C13" s="582">
        <v>
139703</v>
      </c>
      <c r="D13" s="582">
        <v>
10217</v>
      </c>
      <c r="E13" s="582">
        <v>
24597</v>
      </c>
      <c r="F13" s="582">
        <v>
8470</v>
      </c>
      <c r="G13" s="582">
        <v>
91541</v>
      </c>
      <c r="H13" s="500">
        <v>
47</v>
      </c>
      <c r="I13" s="500">
        <v>
1119</v>
      </c>
      <c r="J13" s="582">
        <v>
570</v>
      </c>
      <c r="K13" s="582">
        <v>
11394</v>
      </c>
      <c r="L13" s="582">
        <v>
15</v>
      </c>
      <c r="M13" s="582">
        <v>
57</v>
      </c>
      <c r="N13" s="582">
        <v>
371</v>
      </c>
      <c r="O13" s="582">
        <v>
10995</v>
      </c>
    </row>
    <row r="14" spans="1:15" s="107" customFormat="1" ht="18" customHeight="1">
      <c r="A14" s="584">
        <v>
21</v>
      </c>
      <c r="B14" s="583">
        <v>
20112</v>
      </c>
      <c r="C14" s="582">
        <v>
151208</v>
      </c>
      <c r="D14" s="582">
        <v>
8769</v>
      </c>
      <c r="E14" s="582">
        <v>
22102</v>
      </c>
      <c r="F14" s="582">
        <v>
10313</v>
      </c>
      <c r="G14" s="582">
        <v>
103667</v>
      </c>
      <c r="H14" s="582" t="s">
        <v>
737</v>
      </c>
      <c r="I14" s="582" t="s">
        <v>
737</v>
      </c>
      <c r="J14" s="582">
        <v>
708</v>
      </c>
      <c r="K14" s="582">
        <v>
13882</v>
      </c>
      <c r="L14" s="582">
        <v>
22</v>
      </c>
      <c r="M14" s="582">
        <v>
82</v>
      </c>
      <c r="N14" s="582">
        <v>
300</v>
      </c>
      <c r="O14" s="582">
        <v>
11465</v>
      </c>
    </row>
    <row r="15" spans="1:15" s="107" customFormat="1" ht="18" customHeight="1">
      <c r="A15" s="587">
        <v>
24</v>
      </c>
      <c r="B15" s="586">
        <v>
17779</v>
      </c>
      <c r="C15" s="585">
        <v>
127856</v>
      </c>
      <c r="D15" s="585">
        <v>
7594</v>
      </c>
      <c r="E15" s="585">
        <v>
18853</v>
      </c>
      <c r="F15" s="585">
        <v>
9433</v>
      </c>
      <c r="G15" s="585">
        <v>
94072</v>
      </c>
      <c r="H15" s="500" t="s">
        <v>
737</v>
      </c>
      <c r="I15" s="500" t="s">
        <v>
737</v>
      </c>
      <c r="J15" s="585">
        <v>
727</v>
      </c>
      <c r="K15" s="585">
        <v>
14854</v>
      </c>
      <c r="L15" s="585">
        <v>
25</v>
      </c>
      <c r="M15" s="585">
        <v>
77</v>
      </c>
      <c r="N15" s="582" t="s">
        <v>
13</v>
      </c>
      <c r="O15" s="582" t="s">
        <v>
735</v>
      </c>
    </row>
    <row r="16" spans="1:15" s="581" customFormat="1" ht="18" customHeight="1">
      <c r="A16" s="584">
        <v>
26</v>
      </c>
      <c r="B16" s="583">
        <v>
17953</v>
      </c>
      <c r="C16" s="582">
        <v>
142902</v>
      </c>
      <c r="D16" s="582">
        <v>
7047</v>
      </c>
      <c r="E16" s="582">
        <v>
17479</v>
      </c>
      <c r="F16" s="582">
        <v>
9770</v>
      </c>
      <c r="G16" s="582">
        <v>
97371</v>
      </c>
      <c r="H16" s="500" t="s">
        <v>
737</v>
      </c>
      <c r="I16" s="500" t="s">
        <v>
737</v>
      </c>
      <c r="J16" s="582">
        <v>
822</v>
      </c>
      <c r="K16" s="582">
        <v>
17023</v>
      </c>
      <c r="L16" s="582">
        <v>
19</v>
      </c>
      <c r="M16" s="582">
        <v>
73</v>
      </c>
      <c r="N16" s="582">
        <v>
295</v>
      </c>
      <c r="O16" s="582">
        <v>
10956</v>
      </c>
    </row>
    <row r="17" spans="1:15" s="111" customFormat="1" ht="18" customHeight="1">
      <c r="A17" s="580">
        <v>
28</v>
      </c>
      <c r="B17" s="311">
        <v>
16636</v>
      </c>
      <c r="C17" s="311">
        <v>
128556</v>
      </c>
      <c r="D17" s="311">
        <v>
6582</v>
      </c>
      <c r="E17" s="311">
        <v>
16567</v>
      </c>
      <c r="F17" s="311">
        <v>
9183</v>
      </c>
      <c r="G17" s="311">
        <v>
92823</v>
      </c>
      <c r="H17" s="579" t="s">
        <v>
736</v>
      </c>
      <c r="I17" s="579" t="s">
        <v>
736</v>
      </c>
      <c r="J17" s="311">
        <v>
854</v>
      </c>
      <c r="K17" s="311">
        <v>
19102</v>
      </c>
      <c r="L17" s="311">
        <v>
17</v>
      </c>
      <c r="M17" s="311">
        <v>
64</v>
      </c>
      <c r="N17" s="311" t="s">
        <v>
13</v>
      </c>
      <c r="O17" s="311" t="s">
        <v>
735</v>
      </c>
    </row>
    <row r="18" spans="1:15" s="83" customFormat="1" ht="15" customHeight="1">
      <c r="A18" s="49" t="s">
        <v>
734</v>
      </c>
      <c r="B18" s="49"/>
      <c r="C18" s="49"/>
      <c r="D18" s="49"/>
      <c r="E18" s="49"/>
      <c r="F18" s="49"/>
      <c r="G18" s="49"/>
      <c r="H18" s="49"/>
      <c r="I18" s="49"/>
      <c r="J18" s="49"/>
      <c r="K18" s="49"/>
    </row>
    <row r="19" spans="1:15" s="83" customFormat="1" ht="15" customHeight="1">
      <c r="A19" s="49" t="s">
        <v>
733</v>
      </c>
      <c r="B19" s="49"/>
      <c r="C19" s="49"/>
      <c r="D19" s="49"/>
      <c r="E19" s="49"/>
      <c r="F19" s="49"/>
      <c r="G19" s="49"/>
      <c r="H19" s="49"/>
      <c r="I19" s="49"/>
      <c r="J19" s="49"/>
      <c r="K19" s="49"/>
    </row>
    <row r="20" spans="1:15" s="83" customFormat="1" ht="15" customHeight="1">
      <c r="A20" s="49" t="s">
        <v>
732</v>
      </c>
    </row>
    <row r="21" spans="1:15" s="83" customFormat="1" ht="15" customHeight="1">
      <c r="A21" s="83" t="s">
        <v>
731</v>
      </c>
    </row>
  </sheetData>
  <mergeCells count="14">
    <mergeCell ref="A1:D1"/>
    <mergeCell ref="A2:D2"/>
    <mergeCell ref="L10:M10"/>
    <mergeCell ref="C10:C11"/>
    <mergeCell ref="B10:B11"/>
    <mergeCell ref="A3:O3"/>
    <mergeCell ref="A9:A11"/>
    <mergeCell ref="B9:C9"/>
    <mergeCell ref="H10:I10"/>
    <mergeCell ref="D9:O9"/>
    <mergeCell ref="N10:O10"/>
    <mergeCell ref="D10:E10"/>
    <mergeCell ref="F10:G10"/>
    <mergeCell ref="J10:K10"/>
  </mergeCells>
  <phoneticPr fontId="25"/>
  <pageMargins left="0.70866141732283472" right="0.70866141732283472" top="0.74803149606299213" bottom="0.74803149606299213" header="0.31496062992125984" footer="0.3149606299212598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39"/>
  <sheetViews>
    <sheetView zoomScaleNormal="100" zoomScaleSheetLayoutView="100" workbookViewId="0">
      <selection activeCell="B23" sqref="B23"/>
    </sheetView>
  </sheetViews>
  <sheetFormatPr defaultRowHeight="13.5"/>
  <cols>
    <col min="1" max="1" width="28.875" style="80" customWidth="1"/>
    <col min="2" max="11" width="9.625" style="80" customWidth="1"/>
    <col min="12" max="16384" width="9" style="80"/>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s="365" customFormat="1" ht="26.1" customHeight="1">
      <c r="A3" s="4574" t="s">
        <v>
6594</v>
      </c>
      <c r="B3" s="4574"/>
      <c r="C3" s="4574"/>
      <c r="D3" s="4574"/>
      <c r="E3" s="4574"/>
      <c r="F3" s="4574"/>
      <c r="G3" s="4574"/>
      <c r="H3" s="4574"/>
      <c r="I3" s="4574"/>
      <c r="J3" s="4574"/>
      <c r="K3" s="4574"/>
    </row>
    <row r="4" spans="1:11" s="83" customFormat="1" ht="15" customHeight="1">
      <c r="J4" s="49"/>
      <c r="K4" s="119" t="s">
        <v>
752</v>
      </c>
    </row>
    <row r="5" spans="1:11" s="83" customFormat="1" ht="15" customHeight="1">
      <c r="J5" s="49"/>
      <c r="K5" s="119" t="s">
        <v>
751</v>
      </c>
    </row>
    <row r="6" spans="1:11" s="83" customFormat="1" ht="15" customHeight="1">
      <c r="K6" s="119" t="s">
        <v>
750</v>
      </c>
    </row>
    <row r="7" spans="1:11" s="83" customFormat="1" ht="15" customHeight="1">
      <c r="J7" s="592"/>
      <c r="K7" s="119" t="s">
        <v>
749</v>
      </c>
    </row>
    <row r="8" spans="1:11" s="83" customFormat="1" ht="15" customHeight="1" thickBot="1">
      <c r="J8" s="592"/>
      <c r="K8" s="119" t="s">
        <v>
748</v>
      </c>
    </row>
    <row r="9" spans="1:11" s="107" customFormat="1" ht="32.1" customHeight="1" thickTop="1">
      <c r="A9" s="317" t="s">
        <v>
787</v>
      </c>
      <c r="B9" s="316" t="s">
        <v>
23</v>
      </c>
      <c r="C9" s="607" t="s">
        <v>
786</v>
      </c>
      <c r="D9" s="606" t="s">
        <v>
785</v>
      </c>
      <c r="E9" s="606" t="s">
        <v>
784</v>
      </c>
      <c r="F9" s="606" t="s">
        <v>
783</v>
      </c>
      <c r="G9" s="606" t="s">
        <v>
782</v>
      </c>
      <c r="H9" s="606" t="s">
        <v>
781</v>
      </c>
      <c r="I9" s="606" t="s">
        <v>
780</v>
      </c>
      <c r="J9" s="606" t="s">
        <v>
779</v>
      </c>
      <c r="K9" s="605" t="s">
        <v>
778</v>
      </c>
    </row>
    <row r="10" spans="1:11" s="107" customFormat="1" ht="18" customHeight="1">
      <c r="A10" s="422" t="s">
        <v>
738</v>
      </c>
      <c r="B10" s="482">
        <v>
19690</v>
      </c>
      <c r="C10" s="604">
        <v>
13162</v>
      </c>
      <c r="D10" s="604">
        <v>
3407</v>
      </c>
      <c r="E10" s="604">
        <v>
2327</v>
      </c>
      <c r="F10" s="604">
        <v>
429</v>
      </c>
      <c r="G10" s="604">
        <v>
201</v>
      </c>
      <c r="H10" s="604">
        <v>
83</v>
      </c>
      <c r="I10" s="604">
        <v>
13</v>
      </c>
      <c r="J10" s="604">
        <v>
6</v>
      </c>
      <c r="K10" s="604">
        <v>
62</v>
      </c>
    </row>
    <row r="11" spans="1:11" s="107" customFormat="1" ht="18" customHeight="1">
      <c r="A11" s="422">
        <v>
21</v>
      </c>
      <c r="B11" s="482">
        <v>
20112</v>
      </c>
      <c r="C11" s="604">
        <v>
13116</v>
      </c>
      <c r="D11" s="604">
        <v>
3588</v>
      </c>
      <c r="E11" s="604">
        <v>
2556</v>
      </c>
      <c r="F11" s="604">
        <v>
503</v>
      </c>
      <c r="G11" s="604">
        <v>
206</v>
      </c>
      <c r="H11" s="604">
        <v>
103</v>
      </c>
      <c r="I11" s="604">
        <v>
14</v>
      </c>
      <c r="J11" s="604">
        <v>
7</v>
      </c>
      <c r="K11" s="604">
        <v>
19</v>
      </c>
    </row>
    <row r="12" spans="1:11" s="107" customFormat="1" ht="18" customHeight="1">
      <c r="A12" s="422">
        <v>
24</v>
      </c>
      <c r="B12" s="595">
        <v>
17779</v>
      </c>
      <c r="C12" s="603">
        <v>
11657</v>
      </c>
      <c r="D12" s="603">
        <v>
3126</v>
      </c>
      <c r="E12" s="595">
        <v>
2357</v>
      </c>
      <c r="F12" s="603">
        <v>
328</v>
      </c>
      <c r="G12" s="603">
        <v>
173</v>
      </c>
      <c r="H12" s="595">
        <v>
93</v>
      </c>
      <c r="I12" s="603">
        <v>
8</v>
      </c>
      <c r="J12" s="603">
        <v>
4</v>
      </c>
      <c r="K12" s="603">
        <v>
33</v>
      </c>
    </row>
    <row r="13" spans="1:11" s="107" customFormat="1" ht="18" customHeight="1">
      <c r="A13" s="422">
        <v>
26</v>
      </c>
      <c r="B13" s="595">
        <v>
17953</v>
      </c>
      <c r="C13" s="595">
        <v>
11472</v>
      </c>
      <c r="D13" s="595">
        <v>
3236</v>
      </c>
      <c r="E13" s="595">
        <v>
2414</v>
      </c>
      <c r="F13" s="595">
        <v>
464</v>
      </c>
      <c r="G13" s="595">
        <v>
209</v>
      </c>
      <c r="H13" s="595">
        <v>
112</v>
      </c>
      <c r="I13" s="595">
        <v>
7</v>
      </c>
      <c r="J13" s="595">
        <v>
9</v>
      </c>
      <c r="K13" s="595">
        <v>
30</v>
      </c>
    </row>
    <row r="14" spans="1:11" s="111" customFormat="1" ht="18" customHeight="1">
      <c r="A14" s="602">
        <v>
28</v>
      </c>
      <c r="B14" s="600">
        <v>
16636</v>
      </c>
      <c r="C14" s="600">
        <v>
10583</v>
      </c>
      <c r="D14" s="600">
        <v>
3035</v>
      </c>
      <c r="E14" s="600">
        <v>
2319</v>
      </c>
      <c r="F14" s="600">
        <v>
385</v>
      </c>
      <c r="G14" s="600">
        <v>
172</v>
      </c>
      <c r="H14" s="600">
        <v>
104</v>
      </c>
      <c r="I14" s="601" t="s">
        <v>
374</v>
      </c>
      <c r="J14" s="601" t="s">
        <v>
374</v>
      </c>
      <c r="K14" s="600">
        <v>
38</v>
      </c>
    </row>
    <row r="15" spans="1:11" s="107" customFormat="1" ht="18" customHeight="1">
      <c r="A15" s="597" t="s">
        <v>
777</v>
      </c>
      <c r="B15" s="595">
        <v>
7</v>
      </c>
      <c r="C15" s="595">
        <v>
4</v>
      </c>
      <c r="D15" s="595">
        <v>
3</v>
      </c>
      <c r="E15" s="595" t="s">
        <v>
374</v>
      </c>
      <c r="F15" s="595" t="s">
        <v>
374</v>
      </c>
      <c r="G15" s="595" t="s">
        <v>
374</v>
      </c>
      <c r="H15" s="595" t="s">
        <v>
374</v>
      </c>
      <c r="I15" s="595" t="s">
        <v>
374</v>
      </c>
      <c r="J15" s="595" t="s">
        <v>
374</v>
      </c>
      <c r="K15" s="595" t="s">
        <v>
374</v>
      </c>
    </row>
    <row r="16" spans="1:11" s="107" customFormat="1" ht="18" customHeight="1">
      <c r="A16" s="597" t="s">
        <v>
776</v>
      </c>
      <c r="B16" s="595" t="s">
        <v>
374</v>
      </c>
      <c r="C16" s="595" t="s">
        <v>
374</v>
      </c>
      <c r="D16" s="595" t="s">
        <v>
374</v>
      </c>
      <c r="E16" s="595" t="s">
        <v>
374</v>
      </c>
      <c r="F16" s="595" t="s">
        <v>
374</v>
      </c>
      <c r="G16" s="595" t="s">
        <v>
374</v>
      </c>
      <c r="H16" s="595" t="s">
        <v>
374</v>
      </c>
      <c r="I16" s="595" t="s">
        <v>
374</v>
      </c>
      <c r="J16" s="595" t="s">
        <v>
374</v>
      </c>
      <c r="K16" s="595" t="s">
        <v>
374</v>
      </c>
    </row>
    <row r="17" spans="1:11" s="107" customFormat="1" ht="18" customHeight="1">
      <c r="A17" s="597" t="s">
        <v>
775</v>
      </c>
      <c r="B17" s="595">
        <v>
1</v>
      </c>
      <c r="C17" s="595">
        <v>
1</v>
      </c>
      <c r="D17" s="595" t="s">
        <v>
374</v>
      </c>
      <c r="E17" s="595" t="s">
        <v>
374</v>
      </c>
      <c r="F17" s="595" t="s">
        <v>
374</v>
      </c>
      <c r="G17" s="595" t="s">
        <v>
374</v>
      </c>
      <c r="H17" s="595" t="s">
        <v>
374</v>
      </c>
      <c r="I17" s="595" t="s">
        <v>
374</v>
      </c>
      <c r="J17" s="595" t="s">
        <v>
374</v>
      </c>
      <c r="K17" s="595" t="s">
        <v>
374</v>
      </c>
    </row>
    <row r="18" spans="1:11" s="107" customFormat="1" ht="18" customHeight="1">
      <c r="A18" s="597" t="s">
        <v>
774</v>
      </c>
      <c r="B18" s="595">
        <v>
1326</v>
      </c>
      <c r="C18" s="595">
        <v>
778</v>
      </c>
      <c r="D18" s="595">
        <v>
308</v>
      </c>
      <c r="E18" s="595">
        <v>
207</v>
      </c>
      <c r="F18" s="595">
        <v>
22</v>
      </c>
      <c r="G18" s="595">
        <v>
8</v>
      </c>
      <c r="H18" s="595">
        <v>
2</v>
      </c>
      <c r="I18" s="595" t="s">
        <v>
374</v>
      </c>
      <c r="J18" s="595" t="s">
        <v>
374</v>
      </c>
      <c r="K18" s="595">
        <v>
1</v>
      </c>
    </row>
    <row r="19" spans="1:11" s="107" customFormat="1" ht="18" customHeight="1">
      <c r="A19" s="597" t="s">
        <v>
773</v>
      </c>
      <c r="B19" s="595">
        <v>
2717</v>
      </c>
      <c r="C19" s="595">
        <v>
1831</v>
      </c>
      <c r="D19" s="595">
        <v>
491</v>
      </c>
      <c r="E19" s="595">
        <v>
323</v>
      </c>
      <c r="F19" s="595">
        <v>
49</v>
      </c>
      <c r="G19" s="595">
        <v>
13</v>
      </c>
      <c r="H19" s="595">
        <v>
9</v>
      </c>
      <c r="I19" s="595" t="s">
        <v>
374</v>
      </c>
      <c r="J19" s="595" t="s">
        <v>
374</v>
      </c>
      <c r="K19" s="595">
        <v>
1</v>
      </c>
    </row>
    <row r="20" spans="1:11" s="107" customFormat="1" ht="18" customHeight="1">
      <c r="A20" s="599" t="s">
        <v>
772</v>
      </c>
      <c r="B20" s="595">
        <v>
6</v>
      </c>
      <c r="C20" s="595">
        <v>
2</v>
      </c>
      <c r="D20" s="595">
        <v>
1</v>
      </c>
      <c r="E20" s="595">
        <v>
2</v>
      </c>
      <c r="F20" s="595" t="s">
        <v>
374</v>
      </c>
      <c r="G20" s="595">
        <v>
1</v>
      </c>
      <c r="H20" s="595" t="s">
        <v>
374</v>
      </c>
      <c r="I20" s="595" t="s">
        <v>
374</v>
      </c>
      <c r="J20" s="595" t="s">
        <v>
374</v>
      </c>
      <c r="K20" s="595" t="s">
        <v>
374</v>
      </c>
    </row>
    <row r="21" spans="1:11" s="107" customFormat="1" ht="18" customHeight="1">
      <c r="A21" s="597" t="s">
        <v>
771</v>
      </c>
      <c r="B21" s="595">
        <v>
86</v>
      </c>
      <c r="C21" s="595">
        <v>
63</v>
      </c>
      <c r="D21" s="595">
        <v>
17</v>
      </c>
      <c r="E21" s="595">
        <v>
6</v>
      </c>
      <c r="F21" s="595" t="s">
        <v>
374</v>
      </c>
      <c r="G21" s="595" t="s">
        <v>
374</v>
      </c>
      <c r="H21" s="595" t="s">
        <v>
374</v>
      </c>
      <c r="I21" s="595" t="s">
        <v>
374</v>
      </c>
      <c r="J21" s="595" t="s">
        <v>
374</v>
      </c>
      <c r="K21" s="595" t="s">
        <v>
374</v>
      </c>
    </row>
    <row r="22" spans="1:11" s="107" customFormat="1" ht="18" customHeight="1">
      <c r="A22" s="597" t="s">
        <v>
770</v>
      </c>
      <c r="B22" s="595">
        <v>
477</v>
      </c>
      <c r="C22" s="595">
        <v>
280</v>
      </c>
      <c r="D22" s="595">
        <v>
39</v>
      </c>
      <c r="E22" s="595">
        <v>
81</v>
      </c>
      <c r="F22" s="595">
        <v>
30</v>
      </c>
      <c r="G22" s="595">
        <v>
21</v>
      </c>
      <c r="H22" s="595">
        <v>
26</v>
      </c>
      <c r="I22" s="595" t="s">
        <v>
374</v>
      </c>
      <c r="J22" s="595" t="s">
        <v>
374</v>
      </c>
      <c r="K22" s="595" t="s">
        <v>
374</v>
      </c>
    </row>
    <row r="23" spans="1:11" s="107" customFormat="1" ht="18" customHeight="1">
      <c r="A23" s="597" t="s">
        <v>
769</v>
      </c>
      <c r="B23" s="595">
        <v>
3785</v>
      </c>
      <c r="C23" s="595">
        <v>
2324</v>
      </c>
      <c r="D23" s="595">
        <v>
735</v>
      </c>
      <c r="E23" s="595">
        <v>
598</v>
      </c>
      <c r="F23" s="595">
        <v>
67</v>
      </c>
      <c r="G23" s="595">
        <v>
36</v>
      </c>
      <c r="H23" s="595">
        <v>
20</v>
      </c>
      <c r="I23" s="595" t="s">
        <v>
374</v>
      </c>
      <c r="J23" s="595" t="s">
        <v>
374</v>
      </c>
      <c r="K23" s="595">
        <v>
5</v>
      </c>
    </row>
    <row r="24" spans="1:11" s="107" customFormat="1" ht="18" customHeight="1">
      <c r="A24" s="597" t="s">
        <v>
768</v>
      </c>
      <c r="B24" s="595">
        <v>
184</v>
      </c>
      <c r="C24" s="595">
        <v>
66</v>
      </c>
      <c r="D24" s="595">
        <v>
19</v>
      </c>
      <c r="E24" s="595">
        <v>
74</v>
      </c>
      <c r="F24" s="595">
        <v>
18</v>
      </c>
      <c r="G24" s="595">
        <v>
6</v>
      </c>
      <c r="H24" s="595">
        <v>
1</v>
      </c>
      <c r="I24" s="595" t="s">
        <v>
374</v>
      </c>
      <c r="J24" s="595" t="s">
        <v>
374</v>
      </c>
      <c r="K24" s="595" t="s">
        <v>
374</v>
      </c>
    </row>
    <row r="25" spans="1:11" s="107" customFormat="1" ht="18" customHeight="1">
      <c r="A25" s="597" t="s">
        <v>
767</v>
      </c>
      <c r="B25" s="595">
        <v>
1543</v>
      </c>
      <c r="C25" s="595">
        <v>
1342</v>
      </c>
      <c r="D25" s="595">
        <v>
152</v>
      </c>
      <c r="E25" s="595">
        <v>
34</v>
      </c>
      <c r="F25" s="595">
        <v>
5</v>
      </c>
      <c r="G25" s="595">
        <v>
4</v>
      </c>
      <c r="H25" s="595" t="s">
        <v>
374</v>
      </c>
      <c r="I25" s="595" t="s">
        <v>
374</v>
      </c>
      <c r="J25" s="595" t="s">
        <v>
374</v>
      </c>
      <c r="K25" s="595">
        <v>
6</v>
      </c>
    </row>
    <row r="26" spans="1:11" s="107" customFormat="1" ht="18" customHeight="1">
      <c r="A26" s="598" t="s">
        <v>
766</v>
      </c>
      <c r="B26" s="595">
        <v>
478</v>
      </c>
      <c r="C26" s="595">
        <v>
344</v>
      </c>
      <c r="D26" s="595">
        <v>
89</v>
      </c>
      <c r="E26" s="595">
        <v>
38</v>
      </c>
      <c r="F26" s="595">
        <v>
3</v>
      </c>
      <c r="G26" s="595">
        <v>
2</v>
      </c>
      <c r="H26" s="595">
        <v>
1</v>
      </c>
      <c r="I26" s="595" t="s">
        <v>
374</v>
      </c>
      <c r="J26" s="595" t="s">
        <v>
374</v>
      </c>
      <c r="K26" s="595">
        <v>
1</v>
      </c>
    </row>
    <row r="27" spans="1:11" s="107" customFormat="1" ht="18" customHeight="1">
      <c r="A27" s="597" t="s">
        <v>
765</v>
      </c>
      <c r="B27" s="595">
        <v>
2153</v>
      </c>
      <c r="C27" s="595">
        <v>
1358</v>
      </c>
      <c r="D27" s="595">
        <v>
417</v>
      </c>
      <c r="E27" s="595">
        <v>
315</v>
      </c>
      <c r="F27" s="595">
        <v>
49</v>
      </c>
      <c r="G27" s="595">
        <v>
10</v>
      </c>
      <c r="H27" s="595">
        <v>
3</v>
      </c>
      <c r="I27" s="595" t="s">
        <v>
374</v>
      </c>
      <c r="J27" s="595" t="s">
        <v>
374</v>
      </c>
      <c r="K27" s="595">
        <v>
1</v>
      </c>
    </row>
    <row r="28" spans="1:11" s="107" customFormat="1" ht="18" customHeight="1">
      <c r="A28" s="598" t="s">
        <v>
764</v>
      </c>
      <c r="B28" s="595">
        <v>
1404</v>
      </c>
      <c r="C28" s="595">
        <v>
1109</v>
      </c>
      <c r="D28" s="595">
        <v>
143</v>
      </c>
      <c r="E28" s="595">
        <v>
123</v>
      </c>
      <c r="F28" s="595">
        <v>
13</v>
      </c>
      <c r="G28" s="595">
        <v>
11</v>
      </c>
      <c r="H28" s="595" t="s">
        <v>
374</v>
      </c>
      <c r="I28" s="595" t="s">
        <v>
374</v>
      </c>
      <c r="J28" s="595" t="s">
        <v>
374</v>
      </c>
      <c r="K28" s="595">
        <v>
5</v>
      </c>
    </row>
    <row r="29" spans="1:11" s="107" customFormat="1" ht="18" customHeight="1">
      <c r="A29" s="597" t="s">
        <v>
763</v>
      </c>
      <c r="B29" s="595">
        <v>
368</v>
      </c>
      <c r="C29" s="595">
        <v>
220</v>
      </c>
      <c r="D29" s="595">
        <v>
45</v>
      </c>
      <c r="E29" s="595">
        <v>
71</v>
      </c>
      <c r="F29" s="595">
        <v>
15</v>
      </c>
      <c r="G29" s="595">
        <v>
10</v>
      </c>
      <c r="H29" s="595">
        <v>
2</v>
      </c>
      <c r="I29" s="595" t="s">
        <v>
374</v>
      </c>
      <c r="J29" s="595" t="s">
        <v>
374</v>
      </c>
      <c r="K29" s="595">
        <v>
5</v>
      </c>
    </row>
    <row r="30" spans="1:11" s="107" customFormat="1" ht="18" customHeight="1">
      <c r="A30" s="597" t="s">
        <v>
762</v>
      </c>
      <c r="B30" s="2395">
        <v>
1389</v>
      </c>
      <c r="C30" s="2395">
        <v>
479</v>
      </c>
      <c r="D30" s="2395">
        <v>
401</v>
      </c>
      <c r="E30" s="2395">
        <v>
345</v>
      </c>
      <c r="F30" s="2395">
        <v>
92</v>
      </c>
      <c r="G30" s="2395">
        <v>
31</v>
      </c>
      <c r="H30" s="2395">
        <v>
32</v>
      </c>
      <c r="I30" s="595" t="s">
        <v>
374</v>
      </c>
      <c r="J30" s="595" t="s">
        <v>
374</v>
      </c>
      <c r="K30" s="2395">
        <v>
9</v>
      </c>
    </row>
    <row r="31" spans="1:11" s="107" customFormat="1" ht="18" customHeight="1">
      <c r="A31" s="597" t="s">
        <v>
761</v>
      </c>
      <c r="B31" s="595">
        <v>
49</v>
      </c>
      <c r="C31" s="595">
        <v>
2</v>
      </c>
      <c r="D31" s="595">
        <v>
34</v>
      </c>
      <c r="E31" s="595">
        <v>
12</v>
      </c>
      <c r="F31" s="595" t="s">
        <v>
374</v>
      </c>
      <c r="G31" s="595" t="s">
        <v>
374</v>
      </c>
      <c r="H31" s="595">
        <v>
1</v>
      </c>
      <c r="I31" s="595" t="s">
        <v>
374</v>
      </c>
      <c r="J31" s="595" t="s">
        <v>
374</v>
      </c>
      <c r="K31" s="595" t="s">
        <v>
374</v>
      </c>
    </row>
    <row r="32" spans="1:11" s="107" customFormat="1" ht="18" customHeight="1">
      <c r="A32" s="596" t="s">
        <v>
760</v>
      </c>
      <c r="B32" s="595">
        <v>
663</v>
      </c>
      <c r="C32" s="595">
        <v>
380</v>
      </c>
      <c r="D32" s="595">
        <v>
141</v>
      </c>
      <c r="E32" s="595">
        <v>
90</v>
      </c>
      <c r="F32" s="595">
        <v>
22</v>
      </c>
      <c r="G32" s="595">
        <v>
19</v>
      </c>
      <c r="H32" s="595">
        <v>
7</v>
      </c>
      <c r="I32" s="595" t="s">
        <v>
374</v>
      </c>
      <c r="J32" s="595" t="s">
        <v>
374</v>
      </c>
      <c r="K32" s="595">
        <v>
4</v>
      </c>
    </row>
    <row r="33" spans="1:11" s="107" customFormat="1" ht="18" customHeight="1">
      <c r="A33" s="594" t="s">
        <v>
759</v>
      </c>
      <c r="B33" s="593" t="s">
        <v>
374</v>
      </c>
      <c r="C33" s="593" t="s">
        <v>
374</v>
      </c>
      <c r="D33" s="593" t="s">
        <v>
374</v>
      </c>
      <c r="E33" s="593" t="s">
        <v>
374</v>
      </c>
      <c r="F33" s="593" t="s">
        <v>
374</v>
      </c>
      <c r="G33" s="593" t="s">
        <v>
374</v>
      </c>
      <c r="H33" s="593" t="s">
        <v>
374</v>
      </c>
      <c r="I33" s="593" t="s">
        <v>
374</v>
      </c>
      <c r="J33" s="593" t="s">
        <v>
374</v>
      </c>
      <c r="K33" s="593" t="s">
        <v>
374</v>
      </c>
    </row>
    <row r="34" spans="1:11" s="83" customFormat="1" ht="15" customHeight="1">
      <c r="A34" s="49" t="s">
        <v>
758</v>
      </c>
      <c r="B34" s="49"/>
      <c r="C34" s="49"/>
      <c r="D34" s="49"/>
      <c r="E34" s="49"/>
      <c r="F34" s="49"/>
      <c r="G34" s="49"/>
      <c r="H34" s="49"/>
      <c r="I34" s="49"/>
      <c r="J34" s="49"/>
      <c r="K34" s="115"/>
    </row>
    <row r="35" spans="1:11" s="83" customFormat="1" ht="15" customHeight="1">
      <c r="A35" s="49" t="s">
        <v>
757</v>
      </c>
      <c r="B35" s="49"/>
      <c r="C35" s="49"/>
      <c r="D35" s="49"/>
      <c r="E35" s="49"/>
      <c r="F35" s="49"/>
      <c r="G35" s="49"/>
      <c r="H35" s="49"/>
      <c r="I35" s="49"/>
      <c r="J35" s="49"/>
      <c r="K35" s="115"/>
    </row>
    <row r="36" spans="1:11" s="83" customFormat="1" ht="15" customHeight="1">
      <c r="A36" s="49" t="s">
        <v>
756</v>
      </c>
      <c r="B36" s="49"/>
      <c r="C36" s="49"/>
      <c r="D36" s="49"/>
      <c r="E36" s="49"/>
      <c r="F36" s="49"/>
      <c r="G36" s="49"/>
      <c r="H36" s="49"/>
      <c r="I36" s="49"/>
      <c r="J36" s="49"/>
      <c r="K36" s="115"/>
    </row>
    <row r="37" spans="1:11" s="83" customFormat="1" ht="15" customHeight="1">
      <c r="A37" s="49" t="s">
        <v>
755</v>
      </c>
      <c r="B37" s="49"/>
      <c r="C37" s="49"/>
      <c r="D37" s="49"/>
      <c r="E37" s="49"/>
      <c r="F37" s="49"/>
      <c r="G37" s="49"/>
      <c r="H37" s="49"/>
      <c r="I37" s="49"/>
      <c r="J37" s="49"/>
      <c r="K37" s="115"/>
    </row>
    <row r="38" spans="1:11" s="83" customFormat="1" ht="15" customHeight="1">
      <c r="A38" s="49" t="s">
        <v>
754</v>
      </c>
      <c r="B38" s="49"/>
      <c r="C38" s="49"/>
      <c r="D38" s="49"/>
      <c r="E38" s="49"/>
      <c r="F38" s="49"/>
      <c r="G38" s="49"/>
      <c r="H38" s="49"/>
      <c r="I38" s="49"/>
      <c r="J38" s="49"/>
      <c r="K38" s="49"/>
    </row>
    <row r="39" spans="1:11" s="83" customFormat="1" ht="15" customHeight="1">
      <c r="A39" s="49" t="s">
        <v>
753</v>
      </c>
      <c r="B39" s="49"/>
      <c r="C39" s="49"/>
      <c r="D39" s="49"/>
      <c r="E39" s="49"/>
      <c r="F39" s="49"/>
      <c r="G39" s="49"/>
      <c r="H39" s="49"/>
      <c r="I39" s="49"/>
      <c r="J39" s="49"/>
      <c r="K39" s="49"/>
    </row>
  </sheetData>
  <mergeCells count="3">
    <mergeCell ref="A3:K3"/>
    <mergeCell ref="A1:D1"/>
    <mergeCell ref="A2:D2"/>
  </mergeCells>
  <phoneticPr fontId="25"/>
  <pageMargins left="0.70866141732283472" right="0.70866141732283472" top="0.74803149606299213" bottom="0.74803149606299213" header="0.31496062992125984" footer="0.3149606299212598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6595</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0"/>
      <c r="E5" s="650"/>
      <c r="F5" s="652"/>
      <c r="G5" s="652"/>
      <c r="H5" s="652"/>
      <c r="I5" s="652"/>
      <c r="J5" s="652"/>
      <c r="K5" s="652"/>
      <c r="L5" s="652"/>
      <c r="M5" s="650"/>
      <c r="N5" s="651"/>
      <c r="O5" s="650"/>
      <c r="P5" s="650"/>
      <c r="Q5" s="650"/>
      <c r="R5" s="650"/>
      <c r="S5" s="650"/>
      <c r="T5" s="650"/>
      <c r="U5" s="650"/>
      <c r="V5" s="650"/>
      <c r="X5" s="649" t="s">
        <v>
9362</v>
      </c>
    </row>
    <row r="6" spans="1:24" s="615" customFormat="1" ht="18" customHeight="1" thickTop="1">
      <c r="A6" s="4801" t="s">
        <v>
254</v>
      </c>
      <c r="B6" s="4809"/>
      <c r="C6" s="4813" t="s">
        <v>
23</v>
      </c>
      <c r="D6" s="4814"/>
      <c r="E6" s="4822" t="s">
        <v>
811</v>
      </c>
      <c r="F6" s="4823"/>
      <c r="G6" s="4823"/>
      <c r="H6" s="4823"/>
      <c r="I6" s="4823"/>
      <c r="J6" s="4823"/>
      <c r="K6" s="4823"/>
      <c r="L6" s="4823"/>
      <c r="M6" s="4823"/>
      <c r="N6" s="4823"/>
      <c r="O6" s="4823"/>
      <c r="P6" s="4823"/>
      <c r="Q6" s="4823"/>
      <c r="R6" s="4823"/>
      <c r="S6" s="4823"/>
      <c r="T6" s="4823"/>
      <c r="U6" s="4823"/>
      <c r="V6" s="4824"/>
      <c r="W6" s="4800" t="s">
        <v>
254</v>
      </c>
      <c r="X6" s="4801"/>
    </row>
    <row r="7" spans="1:24" s="615" customFormat="1" ht="32.1" customHeight="1">
      <c r="A7" s="4803"/>
      <c r="B7" s="4810"/>
      <c r="C7" s="4815"/>
      <c r="D7" s="4816"/>
      <c r="E7" s="4817" t="s">
        <v>
810</v>
      </c>
      <c r="F7" s="4818"/>
      <c r="G7" s="4819" t="s">
        <v>
809</v>
      </c>
      <c r="H7" s="4818"/>
      <c r="I7" s="4820" t="s">
        <v>
808</v>
      </c>
      <c r="J7" s="4817"/>
      <c r="K7" s="4821" t="s">
        <v>
807</v>
      </c>
      <c r="L7" s="4805"/>
      <c r="M7" s="4804" t="s">
        <v>
806</v>
      </c>
      <c r="N7" s="4805"/>
      <c r="O7" s="4806" t="s">
        <v>
805</v>
      </c>
      <c r="P7" s="4805"/>
      <c r="Q7" s="4807" t="s">
        <v>
804</v>
      </c>
      <c r="R7" s="4807"/>
      <c r="S7" s="4807" t="s">
        <v>
803</v>
      </c>
      <c r="T7" s="4807"/>
      <c r="U7" s="4807" t="s">
        <v>
802</v>
      </c>
      <c r="V7" s="4807"/>
      <c r="W7" s="4802"/>
      <c r="X7" s="4803"/>
    </row>
    <row r="8" spans="1:24" s="615" customFormat="1" ht="18" customHeight="1">
      <c r="A8" s="4811"/>
      <c r="B8" s="4812"/>
      <c r="C8" s="646" t="s">
        <v>
740</v>
      </c>
      <c r="D8" s="648" t="s">
        <v>
739</v>
      </c>
      <c r="E8" s="647" t="s">
        <v>
740</v>
      </c>
      <c r="F8" s="646" t="s">
        <v>
739</v>
      </c>
      <c r="G8" s="646" t="s">
        <v>
740</v>
      </c>
      <c r="H8" s="646" t="s">
        <v>
739</v>
      </c>
      <c r="I8" s="646" t="s">
        <v>
740</v>
      </c>
      <c r="J8" s="646" t="s">
        <v>
739</v>
      </c>
      <c r="K8" s="646" t="s">
        <v>
740</v>
      </c>
      <c r="L8" s="645" t="s">
        <v>
739</v>
      </c>
      <c r="M8" s="644"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42"/>
      <c r="B9" s="641"/>
      <c r="C9" s="640"/>
      <c r="D9" s="639" t="s">
        <v>
801</v>
      </c>
      <c r="E9" s="638"/>
      <c r="F9" s="613" t="s">
        <v>
801</v>
      </c>
      <c r="G9" s="638"/>
      <c r="H9" s="613" t="s">
        <v>
801</v>
      </c>
      <c r="I9" s="638"/>
      <c r="J9" s="613" t="s">
        <v>
801</v>
      </c>
      <c r="K9" s="638"/>
      <c r="L9" s="613" t="s">
        <v>
801</v>
      </c>
      <c r="M9" s="636"/>
      <c r="N9" s="637" t="s">
        <v>
801</v>
      </c>
      <c r="O9" s="636"/>
      <c r="P9" s="637" t="s">
        <v>
801</v>
      </c>
      <c r="Q9" s="636"/>
      <c r="R9" s="637" t="s">
        <v>
801</v>
      </c>
      <c r="S9" s="636"/>
      <c r="T9" s="637" t="s">
        <v>
801</v>
      </c>
      <c r="U9" s="636"/>
      <c r="V9" s="635" t="s">
        <v>
801</v>
      </c>
      <c r="W9" s="634"/>
      <c r="X9" s="633"/>
    </row>
    <row r="10" spans="1:24" s="625" customFormat="1" ht="15" customHeight="1">
      <c r="A10" s="4825" t="s">
        <v>
188</v>
      </c>
      <c r="B10" s="4825"/>
      <c r="C10" s="628">
        <v>
16636</v>
      </c>
      <c r="D10" s="627">
        <v>
128556</v>
      </c>
      <c r="E10" s="627">
        <v>
7</v>
      </c>
      <c r="F10" s="627">
        <v>
33</v>
      </c>
      <c r="G10" s="627">
        <v>
16629</v>
      </c>
      <c r="H10" s="627">
        <v>
128523</v>
      </c>
      <c r="I10" s="627">
        <v>
1</v>
      </c>
      <c r="J10" s="627">
        <v>
3</v>
      </c>
      <c r="K10" s="627">
        <v>
1326</v>
      </c>
      <c r="L10" s="627">
        <v>
10364</v>
      </c>
      <c r="M10" s="627">
        <v>
2717</v>
      </c>
      <c r="N10" s="627">
        <v>
16452</v>
      </c>
      <c r="O10" s="627">
        <v>
6</v>
      </c>
      <c r="P10" s="627">
        <v>
135</v>
      </c>
      <c r="Q10" s="627">
        <v>
86</v>
      </c>
      <c r="R10" s="627">
        <v>
323</v>
      </c>
      <c r="S10" s="627">
        <v>
477</v>
      </c>
      <c r="T10" s="627">
        <v>
9902</v>
      </c>
      <c r="U10" s="627">
        <v>
3785</v>
      </c>
      <c r="V10" s="626">
        <v>
28606</v>
      </c>
      <c r="W10" s="4825" t="s">
        <v>
188</v>
      </c>
      <c r="X10" s="4825"/>
    </row>
    <row r="11" spans="1:24" s="615" customFormat="1" ht="15" customHeight="1">
      <c r="A11" s="622"/>
      <c r="B11" s="624"/>
      <c r="C11" s="620" t="s">
        <v>
373</v>
      </c>
      <c r="D11" s="619" t="s">
        <v>
373</v>
      </c>
      <c r="E11" s="619" t="s">
        <v>
373</v>
      </c>
      <c r="F11" s="619" t="s">
        <v>
373</v>
      </c>
      <c r="G11" s="619" t="s">
        <v>
373</v>
      </c>
      <c r="H11" s="619" t="s">
        <v>
373</v>
      </c>
      <c r="I11" s="619" t="s">
        <v>
373</v>
      </c>
      <c r="J11" s="619" t="s">
        <v>
373</v>
      </c>
      <c r="K11" s="619" t="s">
        <v>
373</v>
      </c>
      <c r="L11" s="619" t="s">
        <v>
373</v>
      </c>
      <c r="M11" s="619" t="s">
        <v>
373</v>
      </c>
      <c r="N11" s="619" t="s">
        <v>
373</v>
      </c>
      <c r="O11" s="619" t="s">
        <v>
373</v>
      </c>
      <c r="P11" s="619" t="s">
        <v>
373</v>
      </c>
      <c r="Q11" s="619" t="s">
        <v>
373</v>
      </c>
      <c r="R11" s="619" t="s">
        <v>
373</v>
      </c>
      <c r="S11" s="619" t="s">
        <v>
373</v>
      </c>
      <c r="T11" s="619" t="s">
        <v>
373</v>
      </c>
      <c r="U11" s="619" t="s">
        <v>
373</v>
      </c>
      <c r="V11" s="618" t="s">
        <v>
373</v>
      </c>
      <c r="W11" s="629"/>
      <c r="X11" s="622"/>
    </row>
    <row r="12" spans="1:24" s="625" customFormat="1" ht="15" customHeight="1">
      <c r="A12" s="4825" t="s">
        <v>
800</v>
      </c>
      <c r="B12" s="4825"/>
      <c r="C12" s="628">
        <v>
1280</v>
      </c>
      <c r="D12" s="627">
        <v>
9832</v>
      </c>
      <c r="E12" s="627" t="s">
        <v>
374</v>
      </c>
      <c r="F12" s="627" t="s">
        <v>
374</v>
      </c>
      <c r="G12" s="627">
        <v>
1280</v>
      </c>
      <c r="H12" s="627">
        <v>
9832</v>
      </c>
      <c r="I12" s="627" t="s">
        <v>
374</v>
      </c>
      <c r="J12" s="627" t="s">
        <v>
374</v>
      </c>
      <c r="K12" s="627">
        <v>
65</v>
      </c>
      <c r="L12" s="627">
        <v>
357</v>
      </c>
      <c r="M12" s="627">
        <v>
195</v>
      </c>
      <c r="N12" s="627">
        <v>
1350</v>
      </c>
      <c r="O12" s="627" t="s">
        <v>
374</v>
      </c>
      <c r="P12" s="627" t="s">
        <v>
374</v>
      </c>
      <c r="Q12" s="627">
        <v>
6</v>
      </c>
      <c r="R12" s="627">
        <v>
28</v>
      </c>
      <c r="S12" s="627">
        <v>
14</v>
      </c>
      <c r="T12" s="627">
        <v>
230</v>
      </c>
      <c r="U12" s="627">
        <v>
274</v>
      </c>
      <c r="V12" s="626">
        <v>
2567</v>
      </c>
      <c r="W12" s="4825" t="s">
        <v>
800</v>
      </c>
      <c r="X12" s="4825"/>
    </row>
    <row r="13" spans="1:24" s="615" customFormat="1" ht="15" customHeight="1">
      <c r="A13" s="622"/>
      <c r="B13" s="624" t="s">
        <v>
187</v>
      </c>
      <c r="C13" s="620">
        <v>
255</v>
      </c>
      <c r="D13" s="619">
        <v>
1340</v>
      </c>
      <c r="E13" s="619" t="s">
        <v>
374</v>
      </c>
      <c r="F13" s="619" t="s">
        <v>
374</v>
      </c>
      <c r="G13" s="619">
        <v>
255</v>
      </c>
      <c r="H13" s="619">
        <v>
1340</v>
      </c>
      <c r="I13" s="619" t="s">
        <v>
374</v>
      </c>
      <c r="J13" s="619" t="s">
        <v>
374</v>
      </c>
      <c r="K13" s="619">
        <v>
5</v>
      </c>
      <c r="L13" s="619">
        <v>
15</v>
      </c>
      <c r="M13" s="619">
        <v>
8</v>
      </c>
      <c r="N13" s="619">
        <v>
35</v>
      </c>
      <c r="O13" s="619" t="s">
        <v>
374</v>
      </c>
      <c r="P13" s="619" t="s">
        <v>
374</v>
      </c>
      <c r="Q13" s="619">
        <v>
1</v>
      </c>
      <c r="R13" s="619">
        <v>
8</v>
      </c>
      <c r="S13" s="619" t="s">
        <v>
374</v>
      </c>
      <c r="T13" s="619" t="s">
        <v>
374</v>
      </c>
      <c r="U13" s="619">
        <v>
67</v>
      </c>
      <c r="V13" s="618">
        <v>
338</v>
      </c>
      <c r="W13" s="623"/>
      <c r="X13" s="622" t="s">
        <v>
187</v>
      </c>
    </row>
    <row r="14" spans="1:24" s="615" customFormat="1" ht="15" customHeight="1">
      <c r="A14" s="622"/>
      <c r="B14" s="624" t="s">
        <v>
186</v>
      </c>
      <c r="C14" s="620">
        <v>
117</v>
      </c>
      <c r="D14" s="619">
        <v>
1119</v>
      </c>
      <c r="E14" s="619" t="s">
        <v>
374</v>
      </c>
      <c r="F14" s="619" t="s">
        <v>
374</v>
      </c>
      <c r="G14" s="619">
        <v>
117</v>
      </c>
      <c r="H14" s="619">
        <v>
1119</v>
      </c>
      <c r="I14" s="619" t="s">
        <v>
374</v>
      </c>
      <c r="J14" s="619" t="s">
        <v>
374</v>
      </c>
      <c r="K14" s="619">
        <v>
1</v>
      </c>
      <c r="L14" s="619">
        <v>
3</v>
      </c>
      <c r="M14" s="619">
        <v>
39</v>
      </c>
      <c r="N14" s="619">
        <v>
323</v>
      </c>
      <c r="O14" s="619" t="s">
        <v>
374</v>
      </c>
      <c r="P14" s="619" t="s">
        <v>
374</v>
      </c>
      <c r="Q14" s="619" t="s">
        <v>
374</v>
      </c>
      <c r="R14" s="619" t="s">
        <v>
374</v>
      </c>
      <c r="S14" s="619">
        <v>
5</v>
      </c>
      <c r="T14" s="619">
        <v>
200</v>
      </c>
      <c r="U14" s="619">
        <v>
33</v>
      </c>
      <c r="V14" s="618">
        <v>
197</v>
      </c>
      <c r="W14" s="623"/>
      <c r="X14" s="622" t="s">
        <v>
186</v>
      </c>
    </row>
    <row r="15" spans="1:24" s="615" customFormat="1" ht="15" customHeight="1">
      <c r="A15" s="622"/>
      <c r="B15" s="624" t="s">
        <v>
185</v>
      </c>
      <c r="C15" s="620">
        <v>
124</v>
      </c>
      <c r="D15" s="619">
        <v>
886</v>
      </c>
      <c r="E15" s="619" t="s">
        <v>
374</v>
      </c>
      <c r="F15" s="619" t="s">
        <v>
374</v>
      </c>
      <c r="G15" s="619">
        <v>
124</v>
      </c>
      <c r="H15" s="619">
        <v>
886</v>
      </c>
      <c r="I15" s="619" t="s">
        <v>
374</v>
      </c>
      <c r="J15" s="619" t="s">
        <v>
374</v>
      </c>
      <c r="K15" s="619">
        <v>
15</v>
      </c>
      <c r="L15" s="619">
        <v>
98</v>
      </c>
      <c r="M15" s="619">
        <v>
30</v>
      </c>
      <c r="N15" s="619">
        <v>
256</v>
      </c>
      <c r="O15" s="619" t="s">
        <v>
374</v>
      </c>
      <c r="P15" s="619" t="s">
        <v>
374</v>
      </c>
      <c r="Q15" s="619" t="s">
        <v>
374</v>
      </c>
      <c r="R15" s="619" t="s">
        <v>
374</v>
      </c>
      <c r="S15" s="619">
        <v>
1</v>
      </c>
      <c r="T15" s="619">
        <v>
5</v>
      </c>
      <c r="U15" s="619">
        <v>
14</v>
      </c>
      <c r="V15" s="618">
        <v>
131</v>
      </c>
      <c r="W15" s="623"/>
      <c r="X15" s="622" t="s">
        <v>
185</v>
      </c>
    </row>
    <row r="16" spans="1:24" s="615" customFormat="1" ht="15" customHeight="1">
      <c r="A16" s="622"/>
      <c r="B16" s="624" t="s">
        <v>
184</v>
      </c>
      <c r="C16" s="620">
        <v>
179</v>
      </c>
      <c r="D16" s="619">
        <v>
998</v>
      </c>
      <c r="E16" s="619" t="s">
        <v>
374</v>
      </c>
      <c r="F16" s="619" t="s">
        <v>
374</v>
      </c>
      <c r="G16" s="619">
        <v>
179</v>
      </c>
      <c r="H16" s="619">
        <v>
998</v>
      </c>
      <c r="I16" s="619" t="s">
        <v>
374</v>
      </c>
      <c r="J16" s="619" t="s">
        <v>
374</v>
      </c>
      <c r="K16" s="619">
        <v>
3</v>
      </c>
      <c r="L16" s="619">
        <v>
10</v>
      </c>
      <c r="M16" s="619">
        <v>
15</v>
      </c>
      <c r="N16" s="619">
        <v>
69</v>
      </c>
      <c r="O16" s="619" t="s">
        <v>
374</v>
      </c>
      <c r="P16" s="619" t="s">
        <v>
374</v>
      </c>
      <c r="Q16" s="619" t="s">
        <v>
374</v>
      </c>
      <c r="R16" s="619" t="s">
        <v>
374</v>
      </c>
      <c r="S16" s="619">
        <v>
2</v>
      </c>
      <c r="T16" s="619">
        <v>
6</v>
      </c>
      <c r="U16" s="619">
        <v>
37</v>
      </c>
      <c r="V16" s="618">
        <v>
381</v>
      </c>
      <c r="W16" s="623"/>
      <c r="X16" s="622" t="s">
        <v>
184</v>
      </c>
    </row>
    <row r="17" spans="1:24" s="615" customFormat="1" ht="15" customHeight="1">
      <c r="A17" s="622"/>
      <c r="B17" s="624" t="s">
        <v>
183</v>
      </c>
      <c r="C17" s="620">
        <v>
124</v>
      </c>
      <c r="D17" s="619">
        <v>
1839</v>
      </c>
      <c r="E17" s="619" t="s">
        <v>
374</v>
      </c>
      <c r="F17" s="619" t="s">
        <v>
374</v>
      </c>
      <c r="G17" s="619">
        <v>
124</v>
      </c>
      <c r="H17" s="619">
        <v>
1839</v>
      </c>
      <c r="I17" s="619" t="s">
        <v>
374</v>
      </c>
      <c r="J17" s="619" t="s">
        <v>
374</v>
      </c>
      <c r="K17" s="619">
        <v>
7</v>
      </c>
      <c r="L17" s="619">
        <v>
19</v>
      </c>
      <c r="M17" s="619">
        <v>
27</v>
      </c>
      <c r="N17" s="619">
        <v>
177</v>
      </c>
      <c r="O17" s="619" t="s">
        <v>
374</v>
      </c>
      <c r="P17" s="619" t="s">
        <v>
374</v>
      </c>
      <c r="Q17" s="619">
        <v>
2</v>
      </c>
      <c r="R17" s="619">
        <v>
15</v>
      </c>
      <c r="S17" s="619">
        <v>
2</v>
      </c>
      <c r="T17" s="619">
        <v>
14</v>
      </c>
      <c r="U17" s="619">
        <v>
31</v>
      </c>
      <c r="V17" s="618">
        <v>
289</v>
      </c>
      <c r="W17" s="623"/>
      <c r="X17" s="622" t="s">
        <v>
183</v>
      </c>
    </row>
    <row r="18" spans="1:24" s="615" customFormat="1" ht="15" customHeight="1">
      <c r="A18" s="622"/>
      <c r="B18" s="624" t="s">
        <v>
182</v>
      </c>
      <c r="C18" s="620">
        <v>
137</v>
      </c>
      <c r="D18" s="619">
        <v>
933</v>
      </c>
      <c r="E18" s="619" t="s">
        <v>
374</v>
      </c>
      <c r="F18" s="619" t="s">
        <v>
374</v>
      </c>
      <c r="G18" s="619">
        <v>
137</v>
      </c>
      <c r="H18" s="619">
        <v>
933</v>
      </c>
      <c r="I18" s="619" t="s">
        <v>
374</v>
      </c>
      <c r="J18" s="619" t="s">
        <v>
374</v>
      </c>
      <c r="K18" s="619">
        <v>
11</v>
      </c>
      <c r="L18" s="619">
        <v>
95</v>
      </c>
      <c r="M18" s="619">
        <v>
17</v>
      </c>
      <c r="N18" s="619">
        <v>
89</v>
      </c>
      <c r="O18" s="619" t="s">
        <v>
374</v>
      </c>
      <c r="P18" s="619" t="s">
        <v>
374</v>
      </c>
      <c r="Q18" s="619" t="s">
        <v>
374</v>
      </c>
      <c r="R18" s="619" t="s">
        <v>
374</v>
      </c>
      <c r="S18" s="619">
        <v>
3</v>
      </c>
      <c r="T18" s="619">
        <v>
4</v>
      </c>
      <c r="U18" s="619">
        <v>
28</v>
      </c>
      <c r="V18" s="618">
        <v>
164</v>
      </c>
      <c r="W18" s="623"/>
      <c r="X18" s="622" t="s">
        <v>
182</v>
      </c>
    </row>
    <row r="19" spans="1:24" s="615" customFormat="1" ht="15" customHeight="1">
      <c r="A19" s="622"/>
      <c r="B19" s="624" t="s">
        <v>
181</v>
      </c>
      <c r="C19" s="620">
        <v>
177</v>
      </c>
      <c r="D19" s="619">
        <v>
1511</v>
      </c>
      <c r="E19" s="619" t="s">
        <v>
374</v>
      </c>
      <c r="F19" s="619" t="s">
        <v>
374</v>
      </c>
      <c r="G19" s="619">
        <v>
177</v>
      </c>
      <c r="H19" s="619">
        <v>
1511</v>
      </c>
      <c r="I19" s="619" t="s">
        <v>
374</v>
      </c>
      <c r="J19" s="619" t="s">
        <v>
374</v>
      </c>
      <c r="K19" s="619">
        <v>
12</v>
      </c>
      <c r="L19" s="619">
        <v>
72</v>
      </c>
      <c r="M19" s="619">
        <v>
13</v>
      </c>
      <c r="N19" s="619">
        <v>
31</v>
      </c>
      <c r="O19" s="619" t="s">
        <v>
374</v>
      </c>
      <c r="P19" s="619" t="s">
        <v>
374</v>
      </c>
      <c r="Q19" s="619">
        <v>
1</v>
      </c>
      <c r="R19" s="619">
        <v>
3</v>
      </c>
      <c r="S19" s="619" t="s">
        <v>
374</v>
      </c>
      <c r="T19" s="619" t="s">
        <v>
374</v>
      </c>
      <c r="U19" s="619">
        <v>
36</v>
      </c>
      <c r="V19" s="618">
        <v>
843</v>
      </c>
      <c r="W19" s="623"/>
      <c r="X19" s="622" t="s">
        <v>
181</v>
      </c>
    </row>
    <row r="20" spans="1:24" s="615" customFormat="1" ht="15" customHeight="1">
      <c r="A20" s="622"/>
      <c r="B20" s="624" t="s">
        <v>
180</v>
      </c>
      <c r="C20" s="620">
        <v>
167</v>
      </c>
      <c r="D20" s="619">
        <v>
1206</v>
      </c>
      <c r="E20" s="619" t="s">
        <v>
374</v>
      </c>
      <c r="F20" s="619" t="s">
        <v>
374</v>
      </c>
      <c r="G20" s="619">
        <v>
167</v>
      </c>
      <c r="H20" s="619">
        <v>
1206</v>
      </c>
      <c r="I20" s="619" t="s">
        <v>
374</v>
      </c>
      <c r="J20" s="619" t="s">
        <v>
374</v>
      </c>
      <c r="K20" s="619">
        <v>
11</v>
      </c>
      <c r="L20" s="619">
        <v>
45</v>
      </c>
      <c r="M20" s="619">
        <v>
46</v>
      </c>
      <c r="N20" s="619">
        <v>
370</v>
      </c>
      <c r="O20" s="619" t="s">
        <v>
374</v>
      </c>
      <c r="P20" s="619" t="s">
        <v>
374</v>
      </c>
      <c r="Q20" s="619">
        <v>
2</v>
      </c>
      <c r="R20" s="619">
        <v>
2</v>
      </c>
      <c r="S20" s="619">
        <v>
1</v>
      </c>
      <c r="T20" s="619">
        <v>
1</v>
      </c>
      <c r="U20" s="619">
        <v>
28</v>
      </c>
      <c r="V20" s="618">
        <v>
224</v>
      </c>
      <c r="W20" s="623"/>
      <c r="X20" s="622" t="s">
        <v>
180</v>
      </c>
    </row>
    <row r="21" spans="1:24" s="615" customFormat="1" ht="15" customHeight="1">
      <c r="A21" s="622"/>
      <c r="B21" s="624"/>
      <c r="C21" s="620" t="s">
        <v>
373</v>
      </c>
      <c r="D21" s="619" t="s">
        <v>
373</v>
      </c>
      <c r="E21" s="619" t="s">
        <v>
373</v>
      </c>
      <c r="F21" s="619" t="s">
        <v>
373</v>
      </c>
      <c r="G21" s="619" t="s">
        <v>
373</v>
      </c>
      <c r="H21" s="619" t="s">
        <v>
373</v>
      </c>
      <c r="I21" s="619" t="s">
        <v>
373</v>
      </c>
      <c r="J21" s="619" t="s">
        <v>
373</v>
      </c>
      <c r="K21" s="619" t="s">
        <v>
373</v>
      </c>
      <c r="L21" s="619" t="s">
        <v>
373</v>
      </c>
      <c r="M21" s="619" t="s">
        <v>
373</v>
      </c>
      <c r="N21" s="619" t="s">
        <v>
373</v>
      </c>
      <c r="O21" s="619" t="s">
        <v>
373</v>
      </c>
      <c r="P21" s="619" t="s">
        <v>
373</v>
      </c>
      <c r="Q21" s="619" t="s">
        <v>
373</v>
      </c>
      <c r="R21" s="619" t="s">
        <v>
373</v>
      </c>
      <c r="S21" s="619" t="s">
        <v>
373</v>
      </c>
      <c r="T21" s="619" t="s">
        <v>
373</v>
      </c>
      <c r="U21" s="619" t="s">
        <v>
373</v>
      </c>
      <c r="V21" s="618" t="s">
        <v>
373</v>
      </c>
      <c r="W21" s="629"/>
      <c r="X21" s="622"/>
    </row>
    <row r="22" spans="1:24" s="625" customFormat="1" ht="15" customHeight="1">
      <c r="A22" s="4825" t="s">
        <v>
799</v>
      </c>
      <c r="B22" s="4825"/>
      <c r="C22" s="628">
        <v>
477</v>
      </c>
      <c r="D22" s="627">
        <v>
3437</v>
      </c>
      <c r="E22" s="627" t="s">
        <v>
374</v>
      </c>
      <c r="F22" s="627" t="s">
        <v>
374</v>
      </c>
      <c r="G22" s="627">
        <v>
477</v>
      </c>
      <c r="H22" s="627">
        <v>
3437</v>
      </c>
      <c r="I22" s="627" t="s">
        <v>
374</v>
      </c>
      <c r="J22" s="627" t="s">
        <v>
374</v>
      </c>
      <c r="K22" s="627">
        <v>
26</v>
      </c>
      <c r="L22" s="627">
        <v>
94</v>
      </c>
      <c r="M22" s="627">
        <v>
173</v>
      </c>
      <c r="N22" s="627">
        <v>
862</v>
      </c>
      <c r="O22" s="627" t="s">
        <v>
374</v>
      </c>
      <c r="P22" s="627" t="s">
        <v>
374</v>
      </c>
      <c r="Q22" s="627">
        <v>
6</v>
      </c>
      <c r="R22" s="627">
        <v>
9</v>
      </c>
      <c r="S22" s="627">
        <v>
9</v>
      </c>
      <c r="T22" s="627">
        <v>
306</v>
      </c>
      <c r="U22" s="627">
        <v>
86</v>
      </c>
      <c r="V22" s="626">
        <v>
526</v>
      </c>
      <c r="W22" s="4825" t="s">
        <v>
799</v>
      </c>
      <c r="X22" s="4825"/>
    </row>
    <row r="23" spans="1:24" s="615" customFormat="1" ht="15" customHeight="1">
      <c r="A23" s="622"/>
      <c r="B23" s="624" t="s">
        <v>
179</v>
      </c>
      <c r="C23" s="620">
        <v>
107</v>
      </c>
      <c r="D23" s="619">
        <v>
801</v>
      </c>
      <c r="E23" s="619" t="s">
        <v>
374</v>
      </c>
      <c r="F23" s="619" t="s">
        <v>
374</v>
      </c>
      <c r="G23" s="619">
        <v>
107</v>
      </c>
      <c r="H23" s="619">
        <v>
801</v>
      </c>
      <c r="I23" s="619" t="s">
        <v>
374</v>
      </c>
      <c r="J23" s="619" t="s">
        <v>
374</v>
      </c>
      <c r="K23" s="619">
        <v>
10</v>
      </c>
      <c r="L23" s="619">
        <v>
47</v>
      </c>
      <c r="M23" s="619">
        <v>
58</v>
      </c>
      <c r="N23" s="619">
        <v>
272</v>
      </c>
      <c r="O23" s="619" t="s">
        <v>
374</v>
      </c>
      <c r="P23" s="619" t="s">
        <v>
374</v>
      </c>
      <c r="Q23" s="619">
        <v>
1</v>
      </c>
      <c r="R23" s="619">
        <v>
1</v>
      </c>
      <c r="S23" s="619">
        <v>
1</v>
      </c>
      <c r="T23" s="619">
        <v>
1</v>
      </c>
      <c r="U23" s="619">
        <v>
14</v>
      </c>
      <c r="V23" s="618">
        <v>
208</v>
      </c>
      <c r="W23" s="623"/>
      <c r="X23" s="622" t="s">
        <v>
179</v>
      </c>
    </row>
    <row r="24" spans="1:24" s="615" customFormat="1" ht="15" customHeight="1">
      <c r="A24" s="622"/>
      <c r="B24" s="624" t="s">
        <v>
178</v>
      </c>
      <c r="C24" s="620">
        <v>
106</v>
      </c>
      <c r="D24" s="619">
        <v>
1132</v>
      </c>
      <c r="E24" s="619" t="s">
        <v>
374</v>
      </c>
      <c r="F24" s="619" t="s">
        <v>
374</v>
      </c>
      <c r="G24" s="619">
        <v>
106</v>
      </c>
      <c r="H24" s="619">
        <v>
1132</v>
      </c>
      <c r="I24" s="619" t="s">
        <v>
374</v>
      </c>
      <c r="J24" s="619" t="s">
        <v>
374</v>
      </c>
      <c r="K24" s="619">
        <v>
2</v>
      </c>
      <c r="L24" s="619">
        <v>
8</v>
      </c>
      <c r="M24" s="619">
        <v>
55</v>
      </c>
      <c r="N24" s="619">
        <v>
281</v>
      </c>
      <c r="O24" s="619" t="s">
        <v>
374</v>
      </c>
      <c r="P24" s="619" t="s">
        <v>
374</v>
      </c>
      <c r="Q24" s="619">
        <v>
1</v>
      </c>
      <c r="R24" s="619">
        <v>
3</v>
      </c>
      <c r="S24" s="619">
        <v>
4</v>
      </c>
      <c r="T24" s="619">
        <v>
300</v>
      </c>
      <c r="U24" s="619">
        <v>
12</v>
      </c>
      <c r="V24" s="618">
        <v>
103</v>
      </c>
      <c r="W24" s="623"/>
      <c r="X24" s="622" t="s">
        <v>
178</v>
      </c>
    </row>
    <row r="25" spans="1:24" s="615" customFormat="1" ht="15" customHeight="1">
      <c r="A25" s="622"/>
      <c r="B25" s="624" t="s">
        <v>
177</v>
      </c>
      <c r="C25" s="620">
        <v>
143</v>
      </c>
      <c r="D25" s="619">
        <v>
699</v>
      </c>
      <c r="E25" s="619" t="s">
        <v>
374</v>
      </c>
      <c r="F25" s="619" t="s">
        <v>
374</v>
      </c>
      <c r="G25" s="619">
        <v>
143</v>
      </c>
      <c r="H25" s="619">
        <v>
699</v>
      </c>
      <c r="I25" s="619" t="s">
        <v>
374</v>
      </c>
      <c r="J25" s="619" t="s">
        <v>
374</v>
      </c>
      <c r="K25" s="619">
        <v>
8</v>
      </c>
      <c r="L25" s="619">
        <v>
22</v>
      </c>
      <c r="M25" s="619">
        <v>
19</v>
      </c>
      <c r="N25" s="619">
        <v>
121</v>
      </c>
      <c r="O25" s="619" t="s">
        <v>
374</v>
      </c>
      <c r="P25" s="619" t="s">
        <v>
374</v>
      </c>
      <c r="Q25" s="619">
        <v>
1</v>
      </c>
      <c r="R25" s="619">
        <v>
1</v>
      </c>
      <c r="S25" s="619">
        <v>
2</v>
      </c>
      <c r="T25" s="619">
        <v>
2</v>
      </c>
      <c r="U25" s="619">
        <v>
40</v>
      </c>
      <c r="V25" s="618">
        <v>
139</v>
      </c>
      <c r="W25" s="623"/>
      <c r="X25" s="622" t="s">
        <v>
177</v>
      </c>
    </row>
    <row r="26" spans="1:24" s="615" customFormat="1" ht="15" customHeight="1">
      <c r="A26" s="622"/>
      <c r="B26" s="624" t="s">
        <v>
176</v>
      </c>
      <c r="C26" s="620">
        <v>
121</v>
      </c>
      <c r="D26" s="619">
        <v>
805</v>
      </c>
      <c r="E26" s="619" t="s">
        <v>
374</v>
      </c>
      <c r="F26" s="619" t="s">
        <v>
374</v>
      </c>
      <c r="G26" s="619">
        <v>
121</v>
      </c>
      <c r="H26" s="619">
        <v>
805</v>
      </c>
      <c r="I26" s="619" t="s">
        <v>
374</v>
      </c>
      <c r="J26" s="619" t="s">
        <v>
374</v>
      </c>
      <c r="K26" s="619">
        <v>
6</v>
      </c>
      <c r="L26" s="619">
        <v>
17</v>
      </c>
      <c r="M26" s="619">
        <v>
41</v>
      </c>
      <c r="N26" s="619">
        <v>
188</v>
      </c>
      <c r="O26" s="619" t="s">
        <v>
374</v>
      </c>
      <c r="P26" s="619" t="s">
        <v>
374</v>
      </c>
      <c r="Q26" s="619">
        <v>
3</v>
      </c>
      <c r="R26" s="619">
        <v>
4</v>
      </c>
      <c r="S26" s="619">
        <v>
2</v>
      </c>
      <c r="T26" s="619">
        <v>
3</v>
      </c>
      <c r="U26" s="619">
        <v>
20</v>
      </c>
      <c r="V26" s="618">
        <v>
76</v>
      </c>
      <c r="W26" s="623"/>
      <c r="X26" s="622" t="s">
        <v>
176</v>
      </c>
    </row>
    <row r="27" spans="1:24" s="615" customFormat="1" ht="15" customHeight="1">
      <c r="A27" s="622"/>
      <c r="B27" s="624"/>
      <c r="C27" s="620" t="s">
        <v>
373</v>
      </c>
      <c r="D27" s="619" t="s">
        <v>
373</v>
      </c>
      <c r="E27" s="619" t="s">
        <v>
373</v>
      </c>
      <c r="F27" s="619" t="s">
        <v>
373</v>
      </c>
      <c r="G27" s="619" t="s">
        <v>
373</v>
      </c>
      <c r="H27" s="619" t="s">
        <v>
373</v>
      </c>
      <c r="I27" s="619" t="s">
        <v>
373</v>
      </c>
      <c r="J27" s="619" t="s">
        <v>
373</v>
      </c>
      <c r="K27" s="619" t="s">
        <v>
373</v>
      </c>
      <c r="L27" s="619" t="s">
        <v>
373</v>
      </c>
      <c r="M27" s="619" t="s">
        <v>
373</v>
      </c>
      <c r="N27" s="619" t="s">
        <v>
373</v>
      </c>
      <c r="O27" s="619" t="s">
        <v>
373</v>
      </c>
      <c r="P27" s="619" t="s">
        <v>
373</v>
      </c>
      <c r="Q27" s="619" t="s">
        <v>
373</v>
      </c>
      <c r="R27" s="619" t="s">
        <v>
373</v>
      </c>
      <c r="S27" s="619" t="s">
        <v>
373</v>
      </c>
      <c r="T27" s="619" t="s">
        <v>
373</v>
      </c>
      <c r="U27" s="619" t="s">
        <v>
373</v>
      </c>
      <c r="V27" s="618" t="s">
        <v>
373</v>
      </c>
      <c r="W27" s="629"/>
      <c r="X27" s="622"/>
    </row>
    <row r="28" spans="1:24" s="632" customFormat="1" ht="15" customHeight="1">
      <c r="A28" s="4825" t="s">
        <v>
798</v>
      </c>
      <c r="B28" s="4825"/>
      <c r="C28" s="628">
        <v>
643</v>
      </c>
      <c r="D28" s="627">
        <v>
5522</v>
      </c>
      <c r="E28" s="627" t="s">
        <v>
374</v>
      </c>
      <c r="F28" s="627" t="s">
        <v>
374</v>
      </c>
      <c r="G28" s="627">
        <v>
643</v>
      </c>
      <c r="H28" s="627">
        <v>
5522</v>
      </c>
      <c r="I28" s="627" t="s">
        <v>
374</v>
      </c>
      <c r="J28" s="627" t="s">
        <v>
374</v>
      </c>
      <c r="K28" s="627">
        <v>
39</v>
      </c>
      <c r="L28" s="627">
        <v>
299</v>
      </c>
      <c r="M28" s="627">
        <v>
215</v>
      </c>
      <c r="N28" s="627">
        <v>
1253</v>
      </c>
      <c r="O28" s="627" t="s">
        <v>
374</v>
      </c>
      <c r="P28" s="627" t="s">
        <v>
374</v>
      </c>
      <c r="Q28" s="627">
        <v>
2</v>
      </c>
      <c r="R28" s="627">
        <v>
2</v>
      </c>
      <c r="S28" s="627">
        <v>
21</v>
      </c>
      <c r="T28" s="627">
        <v>
1636</v>
      </c>
      <c r="U28" s="627">
        <v>
140</v>
      </c>
      <c r="V28" s="626">
        <v>
1159</v>
      </c>
      <c r="W28" s="4825" t="s">
        <v>
798</v>
      </c>
      <c r="X28" s="4825"/>
    </row>
    <row r="29" spans="1:24" s="615" customFormat="1" ht="15" customHeight="1">
      <c r="A29" s="622"/>
      <c r="B29" s="624" t="s">
        <v>
175</v>
      </c>
      <c r="C29" s="620">
        <v>
154</v>
      </c>
      <c r="D29" s="619">
        <v>
624</v>
      </c>
      <c r="E29" s="619" t="s">
        <v>
374</v>
      </c>
      <c r="F29" s="619" t="s">
        <v>
374</v>
      </c>
      <c r="G29" s="619">
        <v>
154</v>
      </c>
      <c r="H29" s="619">
        <v>
624</v>
      </c>
      <c r="I29" s="619" t="s">
        <v>
374</v>
      </c>
      <c r="J29" s="619" t="s">
        <v>
374</v>
      </c>
      <c r="K29" s="619">
        <v>
5</v>
      </c>
      <c r="L29" s="619">
        <v>
9</v>
      </c>
      <c r="M29" s="619">
        <v>
25</v>
      </c>
      <c r="N29" s="619">
        <v>
120</v>
      </c>
      <c r="O29" s="619" t="s">
        <v>
374</v>
      </c>
      <c r="P29" s="619" t="s">
        <v>
374</v>
      </c>
      <c r="Q29" s="619" t="s">
        <v>
374</v>
      </c>
      <c r="R29" s="619" t="s">
        <v>
374</v>
      </c>
      <c r="S29" s="619">
        <v>
3</v>
      </c>
      <c r="T29" s="619">
        <v>
22</v>
      </c>
      <c r="U29" s="619">
        <v>
38</v>
      </c>
      <c r="V29" s="618">
        <v>
158</v>
      </c>
      <c r="W29" s="623"/>
      <c r="X29" s="622" t="s">
        <v>
175</v>
      </c>
    </row>
    <row r="30" spans="1:24" s="615" customFormat="1" ht="15" customHeight="1">
      <c r="A30" s="622"/>
      <c r="B30" s="624" t="s">
        <v>
174</v>
      </c>
      <c r="C30" s="620">
        <v>
113</v>
      </c>
      <c r="D30" s="619">
        <v>
1305</v>
      </c>
      <c r="E30" s="619" t="s">
        <v>
374</v>
      </c>
      <c r="F30" s="619" t="s">
        <v>
374</v>
      </c>
      <c r="G30" s="619">
        <v>
113</v>
      </c>
      <c r="H30" s="619">
        <v>
1305</v>
      </c>
      <c r="I30" s="619" t="s">
        <v>
374</v>
      </c>
      <c r="J30" s="619" t="s">
        <v>
374</v>
      </c>
      <c r="K30" s="619">
        <v>
2</v>
      </c>
      <c r="L30" s="619">
        <v>
5</v>
      </c>
      <c r="M30" s="619">
        <v>
20</v>
      </c>
      <c r="N30" s="619">
        <v>
113</v>
      </c>
      <c r="O30" s="619" t="s">
        <v>
374</v>
      </c>
      <c r="P30" s="619" t="s">
        <v>
374</v>
      </c>
      <c r="Q30" s="619" t="s">
        <v>
374</v>
      </c>
      <c r="R30" s="619" t="s">
        <v>
374</v>
      </c>
      <c r="S30" s="619">
        <v>
7</v>
      </c>
      <c r="T30" s="619">
        <v>
389</v>
      </c>
      <c r="U30" s="619">
        <v>
36</v>
      </c>
      <c r="V30" s="618">
        <v>
456</v>
      </c>
      <c r="W30" s="623"/>
      <c r="X30" s="622" t="s">
        <v>
174</v>
      </c>
    </row>
    <row r="31" spans="1:24" s="615" customFormat="1" ht="15" customHeight="1">
      <c r="A31" s="622"/>
      <c r="B31" s="624" t="s">
        <v>
173</v>
      </c>
      <c r="C31" s="620">
        <v>
103</v>
      </c>
      <c r="D31" s="619">
        <v>
466</v>
      </c>
      <c r="E31" s="619" t="s">
        <v>
374</v>
      </c>
      <c r="F31" s="619" t="s">
        <v>
374</v>
      </c>
      <c r="G31" s="619">
        <v>
103</v>
      </c>
      <c r="H31" s="619">
        <v>
466</v>
      </c>
      <c r="I31" s="619" t="s">
        <v>
374</v>
      </c>
      <c r="J31" s="619" t="s">
        <v>
374</v>
      </c>
      <c r="K31" s="619">
        <v>
3</v>
      </c>
      <c r="L31" s="619">
        <v>
38</v>
      </c>
      <c r="M31" s="619">
        <v>
63</v>
      </c>
      <c r="N31" s="619">
        <v>
279</v>
      </c>
      <c r="O31" s="619" t="s">
        <v>
374</v>
      </c>
      <c r="P31" s="619" t="s">
        <v>
374</v>
      </c>
      <c r="Q31" s="619" t="s">
        <v>
374</v>
      </c>
      <c r="R31" s="619" t="s">
        <v>
374</v>
      </c>
      <c r="S31" s="619">
        <v>
3</v>
      </c>
      <c r="T31" s="619">
        <v>
58</v>
      </c>
      <c r="U31" s="619">
        <v>
9</v>
      </c>
      <c r="V31" s="618">
        <v>
37</v>
      </c>
      <c r="W31" s="623"/>
      <c r="X31" s="622" t="s">
        <v>
173</v>
      </c>
    </row>
    <row r="32" spans="1:24" s="615" customFormat="1" ht="15" customHeight="1">
      <c r="A32" s="622"/>
      <c r="B32" s="624" t="s">
        <v>
172</v>
      </c>
      <c r="C32" s="620">
        <v>
157</v>
      </c>
      <c r="D32" s="619">
        <v>
724</v>
      </c>
      <c r="E32" s="619" t="s">
        <v>
374</v>
      </c>
      <c r="F32" s="619" t="s">
        <v>
374</v>
      </c>
      <c r="G32" s="619">
        <v>
157</v>
      </c>
      <c r="H32" s="619">
        <v>
724</v>
      </c>
      <c r="I32" s="619" t="s">
        <v>
374</v>
      </c>
      <c r="J32" s="619" t="s">
        <v>
374</v>
      </c>
      <c r="K32" s="619">
        <v>
14</v>
      </c>
      <c r="L32" s="619">
        <v>
58</v>
      </c>
      <c r="M32" s="619">
        <v>
64</v>
      </c>
      <c r="N32" s="619">
        <v>
314</v>
      </c>
      <c r="O32" s="619" t="s">
        <v>
374</v>
      </c>
      <c r="P32" s="619" t="s">
        <v>
374</v>
      </c>
      <c r="Q32" s="619">
        <v>
2</v>
      </c>
      <c r="R32" s="619">
        <v>
2</v>
      </c>
      <c r="S32" s="619">
        <v>
2</v>
      </c>
      <c r="T32" s="619">
        <v>
42</v>
      </c>
      <c r="U32" s="619">
        <v>
34</v>
      </c>
      <c r="V32" s="618">
        <v>
170</v>
      </c>
      <c r="W32" s="623"/>
      <c r="X32" s="622" t="s">
        <v>
172</v>
      </c>
    </row>
    <row r="33" spans="1:24" s="615" customFormat="1" ht="15" customHeight="1">
      <c r="A33" s="622"/>
      <c r="B33" s="624" t="s">
        <v>
171</v>
      </c>
      <c r="C33" s="620">
        <v>
116</v>
      </c>
      <c r="D33" s="619">
        <v>
2403</v>
      </c>
      <c r="E33" s="619" t="s">
        <v>
374</v>
      </c>
      <c r="F33" s="619" t="s">
        <v>
374</v>
      </c>
      <c r="G33" s="619">
        <v>
116</v>
      </c>
      <c r="H33" s="619">
        <v>
2403</v>
      </c>
      <c r="I33" s="619" t="s">
        <v>
374</v>
      </c>
      <c r="J33" s="619" t="s">
        <v>
374</v>
      </c>
      <c r="K33" s="619">
        <v>
15</v>
      </c>
      <c r="L33" s="619">
        <v>
189</v>
      </c>
      <c r="M33" s="619">
        <v>
43</v>
      </c>
      <c r="N33" s="619">
        <v>
427</v>
      </c>
      <c r="O33" s="619" t="s">
        <v>
374</v>
      </c>
      <c r="P33" s="619" t="s">
        <v>
374</v>
      </c>
      <c r="Q33" s="619" t="s">
        <v>
374</v>
      </c>
      <c r="R33" s="619" t="s">
        <v>
374</v>
      </c>
      <c r="S33" s="619">
        <v>
6</v>
      </c>
      <c r="T33" s="619">
        <v>
1125</v>
      </c>
      <c r="U33" s="619">
        <v>
23</v>
      </c>
      <c r="V33" s="618">
        <v>
338</v>
      </c>
      <c r="W33" s="623"/>
      <c r="X33" s="622" t="s">
        <v>
171</v>
      </c>
    </row>
    <row r="34" spans="1:24" s="615" customFormat="1" ht="15" customHeight="1">
      <c r="A34" s="622"/>
      <c r="B34" s="624"/>
      <c r="C34" s="620" t="s">
        <v>
373</v>
      </c>
      <c r="D34" s="619" t="s">
        <v>
373</v>
      </c>
      <c r="E34" s="619" t="s">
        <v>
373</v>
      </c>
      <c r="F34" s="619" t="s">
        <v>
373</v>
      </c>
      <c r="G34" s="619" t="s">
        <v>
373</v>
      </c>
      <c r="H34" s="619" t="s">
        <v>
373</v>
      </c>
      <c r="I34" s="619" t="s">
        <v>
373</v>
      </c>
      <c r="J34" s="619" t="s">
        <v>
373</v>
      </c>
      <c r="K34" s="619" t="s">
        <v>
373</v>
      </c>
      <c r="L34" s="619" t="s">
        <v>
373</v>
      </c>
      <c r="M34" s="619" t="s">
        <v>
373</v>
      </c>
      <c r="N34" s="619" t="s">
        <v>
373</v>
      </c>
      <c r="O34" s="619" t="s">
        <v>
373</v>
      </c>
      <c r="P34" s="619" t="s">
        <v>
373</v>
      </c>
      <c r="Q34" s="619" t="s">
        <v>
373</v>
      </c>
      <c r="R34" s="619" t="s">
        <v>
373</v>
      </c>
      <c r="S34" s="619" t="s">
        <v>
373</v>
      </c>
      <c r="T34" s="619" t="s">
        <v>
373</v>
      </c>
      <c r="U34" s="619" t="s">
        <v>
373</v>
      </c>
      <c r="V34" s="618" t="s">
        <v>
373</v>
      </c>
      <c r="W34" s="629"/>
      <c r="X34" s="622"/>
    </row>
    <row r="35" spans="1:24" s="625" customFormat="1" ht="15" customHeight="1">
      <c r="A35" s="4825" t="s">
        <v>
797</v>
      </c>
      <c r="B35" s="4825"/>
      <c r="C35" s="628">
        <v>
568</v>
      </c>
      <c r="D35" s="627">
        <v>
3337</v>
      </c>
      <c r="E35" s="627" t="s">
        <v>
374</v>
      </c>
      <c r="F35" s="627" t="s">
        <v>
374</v>
      </c>
      <c r="G35" s="627">
        <v>
568</v>
      </c>
      <c r="H35" s="627">
        <v>
3337</v>
      </c>
      <c r="I35" s="627" t="s">
        <v>
374</v>
      </c>
      <c r="J35" s="627" t="s">
        <v>
374</v>
      </c>
      <c r="K35" s="627">
        <v>
29</v>
      </c>
      <c r="L35" s="627">
        <v>
131</v>
      </c>
      <c r="M35" s="627">
        <v>
277</v>
      </c>
      <c r="N35" s="627">
        <v>
1447</v>
      </c>
      <c r="O35" s="627" t="s">
        <v>
374</v>
      </c>
      <c r="P35" s="627" t="s">
        <v>
374</v>
      </c>
      <c r="Q35" s="627">
        <v>
3</v>
      </c>
      <c r="R35" s="627">
        <v>
6</v>
      </c>
      <c r="S35" s="627">
        <v>
11</v>
      </c>
      <c r="T35" s="627">
        <v>
146</v>
      </c>
      <c r="U35" s="627">
        <v>
90</v>
      </c>
      <c r="V35" s="626">
        <v>
518</v>
      </c>
      <c r="W35" s="4825" t="s">
        <v>
797</v>
      </c>
      <c r="X35" s="4825"/>
    </row>
    <row r="36" spans="1:24" s="615" customFormat="1" ht="15" customHeight="1">
      <c r="A36" s="622"/>
      <c r="B36" s="631" t="s">
        <v>
170</v>
      </c>
      <c r="C36" s="620">
        <v>
122</v>
      </c>
      <c r="D36" s="619">
        <v>
706</v>
      </c>
      <c r="E36" s="619" t="s">
        <v>
374</v>
      </c>
      <c r="F36" s="619" t="s">
        <v>
374</v>
      </c>
      <c r="G36" s="619">
        <v>
122</v>
      </c>
      <c r="H36" s="619">
        <v>
706</v>
      </c>
      <c r="I36" s="619" t="s">
        <v>
374</v>
      </c>
      <c r="J36" s="619" t="s">
        <v>
374</v>
      </c>
      <c r="K36" s="619">
        <v>
5</v>
      </c>
      <c r="L36" s="619">
        <v>
21</v>
      </c>
      <c r="M36" s="619">
        <v>
79</v>
      </c>
      <c r="N36" s="619">
        <v>
417</v>
      </c>
      <c r="O36" s="619" t="s">
        <v>
374</v>
      </c>
      <c r="P36" s="619" t="s">
        <v>
374</v>
      </c>
      <c r="Q36" s="619" t="s">
        <v>
374</v>
      </c>
      <c r="R36" s="619" t="s">
        <v>
374</v>
      </c>
      <c r="S36" s="619" t="s">
        <v>
374</v>
      </c>
      <c r="T36" s="619" t="s">
        <v>
374</v>
      </c>
      <c r="U36" s="619">
        <v>
16</v>
      </c>
      <c r="V36" s="618">
        <v>
110</v>
      </c>
      <c r="W36" s="623"/>
      <c r="X36" s="630" t="s">
        <v>
170</v>
      </c>
    </row>
    <row r="37" spans="1:24" s="615" customFormat="1" ht="15" customHeight="1">
      <c r="A37" s="622"/>
      <c r="B37" s="631" t="s">
        <v>
169</v>
      </c>
      <c r="C37" s="620">
        <v>
112</v>
      </c>
      <c r="D37" s="619">
        <v>
865</v>
      </c>
      <c r="E37" s="619" t="s">
        <v>
374</v>
      </c>
      <c r="F37" s="619" t="s">
        <v>
374</v>
      </c>
      <c r="G37" s="619">
        <v>
112</v>
      </c>
      <c r="H37" s="619">
        <v>
865</v>
      </c>
      <c r="I37" s="619" t="s">
        <v>
374</v>
      </c>
      <c r="J37" s="619" t="s">
        <v>
374</v>
      </c>
      <c r="K37" s="619">
        <v>
8</v>
      </c>
      <c r="L37" s="619">
        <v>
29</v>
      </c>
      <c r="M37" s="619">
        <v>
61</v>
      </c>
      <c r="N37" s="619">
        <v>
448</v>
      </c>
      <c r="O37" s="619" t="s">
        <v>
374</v>
      </c>
      <c r="P37" s="619" t="s">
        <v>
374</v>
      </c>
      <c r="Q37" s="619" t="s">
        <v>
374</v>
      </c>
      <c r="R37" s="619" t="s">
        <v>
374</v>
      </c>
      <c r="S37" s="619">
        <v>
6</v>
      </c>
      <c r="T37" s="619">
        <v>
72</v>
      </c>
      <c r="U37" s="619">
        <v>
13</v>
      </c>
      <c r="V37" s="618">
        <v>
66</v>
      </c>
      <c r="W37" s="623"/>
      <c r="X37" s="630" t="s">
        <v>
169</v>
      </c>
    </row>
    <row r="38" spans="1:24" s="615" customFormat="1" ht="15" customHeight="1">
      <c r="A38" s="622"/>
      <c r="B38" s="631" t="s">
        <v>
168</v>
      </c>
      <c r="C38" s="620">
        <v>
124</v>
      </c>
      <c r="D38" s="619">
        <v>
571</v>
      </c>
      <c r="E38" s="619" t="s">
        <v>
374</v>
      </c>
      <c r="F38" s="619" t="s">
        <v>
374</v>
      </c>
      <c r="G38" s="619">
        <v>
124</v>
      </c>
      <c r="H38" s="619">
        <v>
571</v>
      </c>
      <c r="I38" s="619" t="s">
        <v>
374</v>
      </c>
      <c r="J38" s="619" t="s">
        <v>
374</v>
      </c>
      <c r="K38" s="619">
        <v>
5</v>
      </c>
      <c r="L38" s="619">
        <v>
34</v>
      </c>
      <c r="M38" s="619">
        <v>
48</v>
      </c>
      <c r="N38" s="619">
        <v>
178</v>
      </c>
      <c r="O38" s="619" t="s">
        <v>
374</v>
      </c>
      <c r="P38" s="619" t="s">
        <v>
374</v>
      </c>
      <c r="Q38" s="619" t="s">
        <v>
374</v>
      </c>
      <c r="R38" s="619" t="s">
        <v>
374</v>
      </c>
      <c r="S38" s="619">
        <v>
1</v>
      </c>
      <c r="T38" s="619">
        <v>
1</v>
      </c>
      <c r="U38" s="619">
        <v>
24</v>
      </c>
      <c r="V38" s="618">
        <v>
114</v>
      </c>
      <c r="W38" s="623"/>
      <c r="X38" s="630" t="s">
        <v>
168</v>
      </c>
    </row>
    <row r="39" spans="1:24" s="615" customFormat="1" ht="15" customHeight="1">
      <c r="A39" s="622"/>
      <c r="B39" s="631" t="s">
        <v>
167</v>
      </c>
      <c r="C39" s="620">
        <v>
210</v>
      </c>
      <c r="D39" s="619">
        <v>
1195</v>
      </c>
      <c r="E39" s="619" t="s">
        <v>
374</v>
      </c>
      <c r="F39" s="619" t="s">
        <v>
374</v>
      </c>
      <c r="G39" s="619">
        <v>
210</v>
      </c>
      <c r="H39" s="619">
        <v>
1195</v>
      </c>
      <c r="I39" s="619" t="s">
        <v>
374</v>
      </c>
      <c r="J39" s="619" t="s">
        <v>
374</v>
      </c>
      <c r="K39" s="619">
        <v>
11</v>
      </c>
      <c r="L39" s="619">
        <v>
47</v>
      </c>
      <c r="M39" s="619">
        <v>
89</v>
      </c>
      <c r="N39" s="619">
        <v>
404</v>
      </c>
      <c r="O39" s="619" t="s">
        <v>
374</v>
      </c>
      <c r="P39" s="619" t="s">
        <v>
374</v>
      </c>
      <c r="Q39" s="619">
        <v>
3</v>
      </c>
      <c r="R39" s="619">
        <v>
6</v>
      </c>
      <c r="S39" s="619">
        <v>
4</v>
      </c>
      <c r="T39" s="619">
        <v>
73</v>
      </c>
      <c r="U39" s="619">
        <v>
37</v>
      </c>
      <c r="V39" s="618">
        <v>
228</v>
      </c>
      <c r="W39" s="623"/>
      <c r="X39" s="630" t="s">
        <v>
167</v>
      </c>
    </row>
    <row r="40" spans="1:24" s="615" customFormat="1" ht="15" customHeight="1">
      <c r="A40" s="622"/>
      <c r="B40" s="624"/>
      <c r="C40" s="620" t="s">
        <v>
373</v>
      </c>
      <c r="D40" s="619" t="s">
        <v>
373</v>
      </c>
      <c r="E40" s="619" t="s">
        <v>
373</v>
      </c>
      <c r="F40" s="619" t="s">
        <v>
373</v>
      </c>
      <c r="G40" s="619" t="s">
        <v>
373</v>
      </c>
      <c r="H40" s="619" t="s">
        <v>
373</v>
      </c>
      <c r="I40" s="619" t="s">
        <v>
373</v>
      </c>
      <c r="J40" s="619" t="s">
        <v>
373</v>
      </c>
      <c r="K40" s="619" t="s">
        <v>
373</v>
      </c>
      <c r="L40" s="619" t="s">
        <v>
373</v>
      </c>
      <c r="M40" s="619" t="s">
        <v>
373</v>
      </c>
      <c r="N40" s="619" t="s">
        <v>
373</v>
      </c>
      <c r="O40" s="619" t="s">
        <v>
373</v>
      </c>
      <c r="P40" s="619" t="s">
        <v>
373</v>
      </c>
      <c r="Q40" s="619" t="s">
        <v>
373</v>
      </c>
      <c r="R40" s="619" t="s">
        <v>
373</v>
      </c>
      <c r="S40" s="619" t="s">
        <v>
373</v>
      </c>
      <c r="T40" s="619" t="s">
        <v>
373</v>
      </c>
      <c r="U40" s="619" t="s">
        <v>
373</v>
      </c>
      <c r="V40" s="618" t="s">
        <v>
373</v>
      </c>
      <c r="W40" s="629"/>
      <c r="X40" s="622"/>
    </row>
    <row r="41" spans="1:24" s="625" customFormat="1" ht="15" customHeight="1">
      <c r="A41" s="4825" t="s">
        <v>
796</v>
      </c>
      <c r="B41" s="4825"/>
      <c r="C41" s="628">
        <v>
281</v>
      </c>
      <c r="D41" s="627">
        <v>
1557</v>
      </c>
      <c r="E41" s="627" t="s">
        <v>
374</v>
      </c>
      <c r="F41" s="627" t="s">
        <v>
374</v>
      </c>
      <c r="G41" s="627">
        <v>
281</v>
      </c>
      <c r="H41" s="627">
        <v>
1557</v>
      </c>
      <c r="I41" s="627" t="s">
        <v>
374</v>
      </c>
      <c r="J41" s="627" t="s">
        <v>
374</v>
      </c>
      <c r="K41" s="627">
        <v>
33</v>
      </c>
      <c r="L41" s="627">
        <v>
143</v>
      </c>
      <c r="M41" s="627">
        <v>
88</v>
      </c>
      <c r="N41" s="627">
        <v>
583</v>
      </c>
      <c r="O41" s="627" t="s">
        <v>
374</v>
      </c>
      <c r="P41" s="627" t="s">
        <v>
374</v>
      </c>
      <c r="Q41" s="627">
        <v>
2</v>
      </c>
      <c r="R41" s="627">
        <v>
10</v>
      </c>
      <c r="S41" s="627">
        <v>
7</v>
      </c>
      <c r="T41" s="627">
        <v>
84</v>
      </c>
      <c r="U41" s="627">
        <v>
54</v>
      </c>
      <c r="V41" s="626">
        <v>
271</v>
      </c>
      <c r="W41" s="4825" t="s">
        <v>
796</v>
      </c>
      <c r="X41" s="4825"/>
    </row>
    <row r="42" spans="1:24" s="615" customFormat="1" ht="15" customHeight="1">
      <c r="A42" s="622"/>
      <c r="B42" s="624" t="s">
        <v>
166</v>
      </c>
      <c r="C42" s="620">
        <v>
110</v>
      </c>
      <c r="D42" s="619">
        <v>
600</v>
      </c>
      <c r="E42" s="619" t="s">
        <v>
374</v>
      </c>
      <c r="F42" s="619" t="s">
        <v>
374</v>
      </c>
      <c r="G42" s="619">
        <v>
110</v>
      </c>
      <c r="H42" s="619">
        <v>
600</v>
      </c>
      <c r="I42" s="619" t="s">
        <v>
374</v>
      </c>
      <c r="J42" s="619" t="s">
        <v>
374</v>
      </c>
      <c r="K42" s="619">
        <v>
13</v>
      </c>
      <c r="L42" s="619">
        <v>
49</v>
      </c>
      <c r="M42" s="619">
        <v>
38</v>
      </c>
      <c r="N42" s="619">
        <v>
234</v>
      </c>
      <c r="O42" s="619" t="s">
        <v>
374</v>
      </c>
      <c r="P42" s="619" t="s">
        <v>
374</v>
      </c>
      <c r="Q42" s="619">
        <v>
1</v>
      </c>
      <c r="R42" s="619">
        <v>
1</v>
      </c>
      <c r="S42" s="619">
        <v>
3</v>
      </c>
      <c r="T42" s="619">
        <v>
37</v>
      </c>
      <c r="U42" s="619">
        <v>
21</v>
      </c>
      <c r="V42" s="618">
        <v>
99</v>
      </c>
      <c r="W42" s="623"/>
      <c r="X42" s="622" t="s">
        <v>
166</v>
      </c>
    </row>
    <row r="43" spans="1:24" s="615" customFormat="1" ht="15" customHeight="1">
      <c r="A43" s="622"/>
      <c r="B43" s="624" t="s">
        <v>
165</v>
      </c>
      <c r="C43" s="620">
        <v>
171</v>
      </c>
      <c r="D43" s="619">
        <v>
957</v>
      </c>
      <c r="E43" s="619" t="s">
        <v>
374</v>
      </c>
      <c r="F43" s="619" t="s">
        <v>
374</v>
      </c>
      <c r="G43" s="619">
        <v>
171</v>
      </c>
      <c r="H43" s="619">
        <v>
957</v>
      </c>
      <c r="I43" s="619" t="s">
        <v>
374</v>
      </c>
      <c r="J43" s="619" t="s">
        <v>
374</v>
      </c>
      <c r="K43" s="619">
        <v>
20</v>
      </c>
      <c r="L43" s="619">
        <v>
94</v>
      </c>
      <c r="M43" s="619">
        <v>
50</v>
      </c>
      <c r="N43" s="619">
        <v>
349</v>
      </c>
      <c r="O43" s="619" t="s">
        <v>
374</v>
      </c>
      <c r="P43" s="619" t="s">
        <v>
374</v>
      </c>
      <c r="Q43" s="619">
        <v>
1</v>
      </c>
      <c r="R43" s="619">
        <v>
9</v>
      </c>
      <c r="S43" s="619">
        <v>
4</v>
      </c>
      <c r="T43" s="619">
        <v>
47</v>
      </c>
      <c r="U43" s="619">
        <v>
33</v>
      </c>
      <c r="V43" s="618">
        <v>
172</v>
      </c>
      <c r="W43" s="623"/>
      <c r="X43" s="622" t="s">
        <v>
165</v>
      </c>
    </row>
    <row r="44" spans="1:24" s="615" customFormat="1" ht="15" customHeight="1">
      <c r="A44" s="622"/>
      <c r="B44" s="624"/>
      <c r="C44" s="620" t="s">
        <v>
373</v>
      </c>
      <c r="D44" s="619" t="s">
        <v>
373</v>
      </c>
      <c r="E44" s="619" t="s">
        <v>
373</v>
      </c>
      <c r="F44" s="619" t="s">
        <v>
373</v>
      </c>
      <c r="G44" s="619" t="s">
        <v>
373</v>
      </c>
      <c r="H44" s="619" t="s">
        <v>
373</v>
      </c>
      <c r="I44" s="619" t="s">
        <v>
373</v>
      </c>
      <c r="J44" s="619" t="s">
        <v>
373</v>
      </c>
      <c r="K44" s="619" t="s">
        <v>
373</v>
      </c>
      <c r="L44" s="619" t="s">
        <v>
373</v>
      </c>
      <c r="M44" s="619" t="s">
        <v>
373</v>
      </c>
      <c r="N44" s="619" t="s">
        <v>
373</v>
      </c>
      <c r="O44" s="619" t="s">
        <v>
373</v>
      </c>
      <c r="P44" s="619" t="s">
        <v>
373</v>
      </c>
      <c r="Q44" s="619" t="s">
        <v>
373</v>
      </c>
      <c r="R44" s="619" t="s">
        <v>
373</v>
      </c>
      <c r="S44" s="619" t="s">
        <v>
373</v>
      </c>
      <c r="T44" s="619" t="s">
        <v>
373</v>
      </c>
      <c r="U44" s="619" t="s">
        <v>
373</v>
      </c>
      <c r="V44" s="618" t="s">
        <v>
373</v>
      </c>
      <c r="W44" s="629"/>
      <c r="X44" s="622"/>
    </row>
    <row r="45" spans="1:24" s="625" customFormat="1" ht="15" customHeight="1">
      <c r="A45" s="4825" t="s">
        <v>
795</v>
      </c>
      <c r="B45" s="4825"/>
      <c r="C45" s="628">
        <v>
1176</v>
      </c>
      <c r="D45" s="627">
        <v>
7613</v>
      </c>
      <c r="E45" s="627" t="s">
        <v>
374</v>
      </c>
      <c r="F45" s="627" t="s">
        <v>
374</v>
      </c>
      <c r="G45" s="627">
        <v>
1176</v>
      </c>
      <c r="H45" s="627">
        <v>
7613</v>
      </c>
      <c r="I45" s="627" t="s">
        <v>
374</v>
      </c>
      <c r="J45" s="627" t="s">
        <v>
374</v>
      </c>
      <c r="K45" s="627">
        <v>
106</v>
      </c>
      <c r="L45" s="627">
        <v>
512</v>
      </c>
      <c r="M45" s="627">
        <v>
284</v>
      </c>
      <c r="N45" s="627">
        <v>
1523</v>
      </c>
      <c r="O45" s="627" t="s">
        <v>
374</v>
      </c>
      <c r="P45" s="627" t="s">
        <v>
374</v>
      </c>
      <c r="Q45" s="627">
        <v>
4</v>
      </c>
      <c r="R45" s="627">
        <v>
6</v>
      </c>
      <c r="S45" s="627">
        <v>
22</v>
      </c>
      <c r="T45" s="627">
        <v>
512</v>
      </c>
      <c r="U45" s="627">
        <v>
246</v>
      </c>
      <c r="V45" s="626">
        <v>
1529</v>
      </c>
      <c r="W45" s="4825" t="s">
        <v>
795</v>
      </c>
      <c r="X45" s="4825"/>
    </row>
    <row r="46" spans="1:24" s="615" customFormat="1" ht="15" customHeight="1">
      <c r="A46" s="622"/>
      <c r="B46" s="624" t="s">
        <v>
164</v>
      </c>
      <c r="C46" s="620">
        <v>
164</v>
      </c>
      <c r="D46" s="619">
        <v>
1185</v>
      </c>
      <c r="E46" s="619" t="s">
        <v>
374</v>
      </c>
      <c r="F46" s="619" t="s">
        <v>
374</v>
      </c>
      <c r="G46" s="619">
        <v>
164</v>
      </c>
      <c r="H46" s="619">
        <v>
1185</v>
      </c>
      <c r="I46" s="619" t="s">
        <v>
374</v>
      </c>
      <c r="J46" s="619" t="s">
        <v>
374</v>
      </c>
      <c r="K46" s="619">
        <v>
15</v>
      </c>
      <c r="L46" s="619">
        <v>
68</v>
      </c>
      <c r="M46" s="619">
        <v>
99</v>
      </c>
      <c r="N46" s="619">
        <v>
643</v>
      </c>
      <c r="O46" s="619" t="s">
        <v>
374</v>
      </c>
      <c r="P46" s="619" t="s">
        <v>
374</v>
      </c>
      <c r="Q46" s="619" t="s">
        <v>
374</v>
      </c>
      <c r="R46" s="619" t="s">
        <v>
374</v>
      </c>
      <c r="S46" s="619">
        <v>
3</v>
      </c>
      <c r="T46" s="619">
        <v>
138</v>
      </c>
      <c r="U46" s="619">
        <v>
19</v>
      </c>
      <c r="V46" s="618">
        <v>
179</v>
      </c>
      <c r="W46" s="623"/>
      <c r="X46" s="622" t="s">
        <v>
164</v>
      </c>
    </row>
    <row r="47" spans="1:24" s="615" customFormat="1" ht="15" customHeight="1">
      <c r="A47" s="622"/>
      <c r="B47" s="624" t="s">
        <v>
163</v>
      </c>
      <c r="C47" s="620">
        <v>
183</v>
      </c>
      <c r="D47" s="619">
        <v>
953</v>
      </c>
      <c r="E47" s="619" t="s">
        <v>
374</v>
      </c>
      <c r="F47" s="619" t="s">
        <v>
374</v>
      </c>
      <c r="G47" s="619">
        <v>
183</v>
      </c>
      <c r="H47" s="619">
        <v>
953</v>
      </c>
      <c r="I47" s="619" t="s">
        <v>
374</v>
      </c>
      <c r="J47" s="619" t="s">
        <v>
374</v>
      </c>
      <c r="K47" s="619">
        <v>
19</v>
      </c>
      <c r="L47" s="619">
        <v>
77</v>
      </c>
      <c r="M47" s="619">
        <v>
49</v>
      </c>
      <c r="N47" s="619">
        <v>
148</v>
      </c>
      <c r="O47" s="619" t="s">
        <v>
374</v>
      </c>
      <c r="P47" s="619" t="s">
        <v>
374</v>
      </c>
      <c r="Q47" s="619">
        <v>
1</v>
      </c>
      <c r="R47" s="619">
        <v>
2</v>
      </c>
      <c r="S47" s="619">
        <v>
1</v>
      </c>
      <c r="T47" s="619">
        <v>
1</v>
      </c>
      <c r="U47" s="619">
        <v>
40</v>
      </c>
      <c r="V47" s="618">
        <v>
183</v>
      </c>
      <c r="W47" s="623"/>
      <c r="X47" s="622" t="s">
        <v>
163</v>
      </c>
    </row>
    <row r="48" spans="1:24" s="615" customFormat="1" ht="15" customHeight="1">
      <c r="A48" s="622"/>
      <c r="B48" s="624" t="s">
        <v>
162</v>
      </c>
      <c r="C48" s="620">
        <v>
239</v>
      </c>
      <c r="D48" s="619">
        <v>
2082</v>
      </c>
      <c r="E48" s="619" t="s">
        <v>
374</v>
      </c>
      <c r="F48" s="619" t="s">
        <v>
374</v>
      </c>
      <c r="G48" s="619">
        <v>
239</v>
      </c>
      <c r="H48" s="619">
        <v>
2082</v>
      </c>
      <c r="I48" s="619" t="s">
        <v>
374</v>
      </c>
      <c r="J48" s="619" t="s">
        <v>
374</v>
      </c>
      <c r="K48" s="619">
        <v>
10</v>
      </c>
      <c r="L48" s="619">
        <v>
39</v>
      </c>
      <c r="M48" s="619">
        <v>
48</v>
      </c>
      <c r="N48" s="619">
        <v>
221</v>
      </c>
      <c r="O48" s="619" t="s">
        <v>
374</v>
      </c>
      <c r="P48" s="619" t="s">
        <v>
374</v>
      </c>
      <c r="Q48" s="619" t="s">
        <v>
374</v>
      </c>
      <c r="R48" s="619" t="s">
        <v>
374</v>
      </c>
      <c r="S48" s="619">
        <v>
6</v>
      </c>
      <c r="T48" s="619">
        <v>
293</v>
      </c>
      <c r="U48" s="619">
        <v>
49</v>
      </c>
      <c r="V48" s="618">
        <v>
326</v>
      </c>
      <c r="W48" s="623"/>
      <c r="X48" s="622" t="s">
        <v>
162</v>
      </c>
    </row>
    <row r="49" spans="1:24" s="615" customFormat="1" ht="15" customHeight="1">
      <c r="A49" s="622"/>
      <c r="B49" s="624" t="s">
        <v>
161</v>
      </c>
      <c r="C49" s="620">
        <v>
175</v>
      </c>
      <c r="D49" s="619">
        <v>
1277</v>
      </c>
      <c r="E49" s="619" t="s">
        <v>
374</v>
      </c>
      <c r="F49" s="619" t="s">
        <v>
374</v>
      </c>
      <c r="G49" s="619">
        <v>
175</v>
      </c>
      <c r="H49" s="619">
        <v>
1277</v>
      </c>
      <c r="I49" s="619" t="s">
        <v>
374</v>
      </c>
      <c r="J49" s="619" t="s">
        <v>
374</v>
      </c>
      <c r="K49" s="619">
        <v>
13</v>
      </c>
      <c r="L49" s="619">
        <v>
71</v>
      </c>
      <c r="M49" s="619">
        <v>
30</v>
      </c>
      <c r="N49" s="619">
        <v>
185</v>
      </c>
      <c r="O49" s="619" t="s">
        <v>
374</v>
      </c>
      <c r="P49" s="619" t="s">
        <v>
374</v>
      </c>
      <c r="Q49" s="619">
        <v>
1</v>
      </c>
      <c r="R49" s="619">
        <v>
1</v>
      </c>
      <c r="S49" s="619">
        <v>
5</v>
      </c>
      <c r="T49" s="619">
        <v>
51</v>
      </c>
      <c r="U49" s="619">
        <v>
45</v>
      </c>
      <c r="V49" s="618">
        <v>
479</v>
      </c>
      <c r="W49" s="623"/>
      <c r="X49" s="622" t="s">
        <v>
161</v>
      </c>
    </row>
    <row r="50" spans="1:24" s="615" customFormat="1" ht="15" customHeight="1">
      <c r="A50" s="622"/>
      <c r="B50" s="624" t="s">
        <v>
160</v>
      </c>
      <c r="C50" s="620">
        <v>
178</v>
      </c>
      <c r="D50" s="619">
        <v>
631</v>
      </c>
      <c r="E50" s="619" t="s">
        <v>
374</v>
      </c>
      <c r="F50" s="619" t="s">
        <v>
374</v>
      </c>
      <c r="G50" s="619">
        <v>
178</v>
      </c>
      <c r="H50" s="619">
        <v>
631</v>
      </c>
      <c r="I50" s="619" t="s">
        <v>
374</v>
      </c>
      <c r="J50" s="619" t="s">
        <v>
374</v>
      </c>
      <c r="K50" s="619">
        <v>
11</v>
      </c>
      <c r="L50" s="619">
        <v>
46</v>
      </c>
      <c r="M50" s="619">
        <v>
10</v>
      </c>
      <c r="N50" s="619">
        <v>
52</v>
      </c>
      <c r="O50" s="619" t="s">
        <v>
374</v>
      </c>
      <c r="P50" s="619" t="s">
        <v>
374</v>
      </c>
      <c r="Q50" s="619">
        <v>
1</v>
      </c>
      <c r="R50" s="619">
        <v>
1</v>
      </c>
      <c r="S50" s="619">
        <v>
3</v>
      </c>
      <c r="T50" s="619">
        <v>
24</v>
      </c>
      <c r="U50" s="619">
        <v>
38</v>
      </c>
      <c r="V50" s="618">
        <v>
158</v>
      </c>
      <c r="W50" s="623"/>
      <c r="X50" s="622" t="s">
        <v>
160</v>
      </c>
    </row>
    <row r="51" spans="1:24" s="615" customFormat="1" ht="15" customHeight="1">
      <c r="A51" s="622"/>
      <c r="B51" s="624" t="s">
        <v>
159</v>
      </c>
      <c r="C51" s="620">
        <v>
83</v>
      </c>
      <c r="D51" s="619">
        <v>
389</v>
      </c>
      <c r="E51" s="619" t="s">
        <v>
374</v>
      </c>
      <c r="F51" s="619" t="s">
        <v>
374</v>
      </c>
      <c r="G51" s="619">
        <v>
83</v>
      </c>
      <c r="H51" s="619">
        <v>
389</v>
      </c>
      <c r="I51" s="619" t="s">
        <v>
374</v>
      </c>
      <c r="J51" s="619" t="s">
        <v>
374</v>
      </c>
      <c r="K51" s="619">
        <v>
13</v>
      </c>
      <c r="L51" s="619">
        <v>
76</v>
      </c>
      <c r="M51" s="619">
        <v>
18</v>
      </c>
      <c r="N51" s="619">
        <v>
118</v>
      </c>
      <c r="O51" s="619" t="s">
        <v>
374</v>
      </c>
      <c r="P51" s="619" t="s">
        <v>
374</v>
      </c>
      <c r="Q51" s="619" t="s">
        <v>
374</v>
      </c>
      <c r="R51" s="619" t="s">
        <v>
374</v>
      </c>
      <c r="S51" s="619">
        <v>
1</v>
      </c>
      <c r="T51" s="619">
        <v>
1</v>
      </c>
      <c r="U51" s="619">
        <v>
15</v>
      </c>
      <c r="V51" s="618">
        <v>
39</v>
      </c>
      <c r="W51" s="623"/>
      <c r="X51" s="622" t="s">
        <v>
159</v>
      </c>
    </row>
    <row r="52" spans="1:24" s="615" customFormat="1" ht="15" customHeight="1">
      <c r="A52" s="622"/>
      <c r="B52" s="624" t="s">
        <v>
158</v>
      </c>
      <c r="C52" s="620">
        <v>
107</v>
      </c>
      <c r="D52" s="619">
        <v>
850</v>
      </c>
      <c r="E52" s="619" t="s">
        <v>
374</v>
      </c>
      <c r="F52" s="619" t="s">
        <v>
374</v>
      </c>
      <c r="G52" s="619">
        <v>
107</v>
      </c>
      <c r="H52" s="619">
        <v>
850</v>
      </c>
      <c r="I52" s="619" t="s">
        <v>
374</v>
      </c>
      <c r="J52" s="619" t="s">
        <v>
374</v>
      </c>
      <c r="K52" s="619">
        <v>
10</v>
      </c>
      <c r="L52" s="619">
        <v>
35</v>
      </c>
      <c r="M52" s="619">
        <v>
21</v>
      </c>
      <c r="N52" s="619">
        <v>
109</v>
      </c>
      <c r="O52" s="619" t="s">
        <v>
374</v>
      </c>
      <c r="P52" s="619" t="s">
        <v>
374</v>
      </c>
      <c r="Q52" s="619" t="s">
        <v>
374</v>
      </c>
      <c r="R52" s="619" t="s">
        <v>
374</v>
      </c>
      <c r="S52" s="619">
        <v>
2</v>
      </c>
      <c r="T52" s="619">
        <v>
3</v>
      </c>
      <c r="U52" s="619">
        <v>
32</v>
      </c>
      <c r="V52" s="618">
        <v>
132</v>
      </c>
      <c r="W52" s="623"/>
      <c r="X52" s="622" t="s">
        <v>
158</v>
      </c>
    </row>
    <row r="53" spans="1:24" s="615" customFormat="1" ht="15" customHeight="1">
      <c r="A53" s="622"/>
      <c r="B53" s="624" t="s">
        <v>
157</v>
      </c>
      <c r="C53" s="620">
        <v>
47</v>
      </c>
      <c r="D53" s="619">
        <v>
246</v>
      </c>
      <c r="E53" s="619" t="s">
        <v>
374</v>
      </c>
      <c r="F53" s="619" t="s">
        <v>
374</v>
      </c>
      <c r="G53" s="619">
        <v>
47</v>
      </c>
      <c r="H53" s="619">
        <v>
246</v>
      </c>
      <c r="I53" s="619" t="s">
        <v>
374</v>
      </c>
      <c r="J53" s="619" t="s">
        <v>
374</v>
      </c>
      <c r="K53" s="619">
        <v>
15</v>
      </c>
      <c r="L53" s="619">
        <v>
100</v>
      </c>
      <c r="M53" s="619">
        <v>
9</v>
      </c>
      <c r="N53" s="619">
        <v>
47</v>
      </c>
      <c r="O53" s="619" t="s">
        <v>
374</v>
      </c>
      <c r="P53" s="619" t="s">
        <v>
374</v>
      </c>
      <c r="Q53" s="619">
        <v>
1</v>
      </c>
      <c r="R53" s="619">
        <v>
2</v>
      </c>
      <c r="S53" s="619">
        <v>
1</v>
      </c>
      <c r="T53" s="619">
        <v>
1</v>
      </c>
      <c r="U53" s="619">
        <v>
8</v>
      </c>
      <c r="V53" s="618">
        <v>
33</v>
      </c>
      <c r="W53" s="623"/>
      <c r="X53" s="622" t="s">
        <v>
157</v>
      </c>
    </row>
    <row r="54" spans="1:24" s="615" customFormat="1" ht="15" customHeight="1">
      <c r="A54" s="622"/>
      <c r="B54" s="624"/>
      <c r="C54" s="620" t="s">
        <v>
373</v>
      </c>
      <c r="D54" s="619" t="s">
        <v>
373</v>
      </c>
      <c r="E54" s="619" t="s">
        <v>
373</v>
      </c>
      <c r="F54" s="619" t="s">
        <v>
373</v>
      </c>
      <c r="G54" s="619" t="s">
        <v>
373</v>
      </c>
      <c r="H54" s="619" t="s">
        <v>
373</v>
      </c>
      <c r="I54" s="619" t="s">
        <v>
373</v>
      </c>
      <c r="J54" s="619" t="s">
        <v>
373</v>
      </c>
      <c r="K54" s="619" t="s">
        <v>
373</v>
      </c>
      <c r="L54" s="619" t="s">
        <v>
373</v>
      </c>
      <c r="M54" s="619" t="s">
        <v>
373</v>
      </c>
      <c r="N54" s="619" t="s">
        <v>
373</v>
      </c>
      <c r="O54" s="619" t="s">
        <v>
373</v>
      </c>
      <c r="P54" s="619" t="s">
        <v>
373</v>
      </c>
      <c r="Q54" s="619" t="s">
        <v>
373</v>
      </c>
      <c r="R54" s="619" t="s">
        <v>
373</v>
      </c>
      <c r="S54" s="619" t="s">
        <v>
373</v>
      </c>
      <c r="T54" s="619" t="s">
        <v>
373</v>
      </c>
      <c r="U54" s="619" t="s">
        <v>
373</v>
      </c>
      <c r="V54" s="618" t="s">
        <v>
373</v>
      </c>
      <c r="W54" s="629"/>
      <c r="X54" s="622"/>
    </row>
    <row r="55" spans="1:24" s="625" customFormat="1" ht="15" customHeight="1">
      <c r="A55" s="4825" t="s">
        <v>
794</v>
      </c>
      <c r="B55" s="4825"/>
      <c r="C55" s="628">
        <v>
210</v>
      </c>
      <c r="D55" s="627">
        <v>
1429</v>
      </c>
      <c r="E55" s="627" t="s">
        <v>
374</v>
      </c>
      <c r="F55" s="627" t="s">
        <v>
374</v>
      </c>
      <c r="G55" s="627">
        <v>
210</v>
      </c>
      <c r="H55" s="627">
        <v>
1429</v>
      </c>
      <c r="I55" s="627" t="s">
        <v>
374</v>
      </c>
      <c r="J55" s="627" t="s">
        <v>
374</v>
      </c>
      <c r="K55" s="627">
        <v>
36</v>
      </c>
      <c r="L55" s="627">
        <v>
289</v>
      </c>
      <c r="M55" s="627">
        <v>
51</v>
      </c>
      <c r="N55" s="627">
        <v>
222</v>
      </c>
      <c r="O55" s="627" t="s">
        <v>
374</v>
      </c>
      <c r="P55" s="627" t="s">
        <v>
374</v>
      </c>
      <c r="Q55" s="627">
        <v>
1</v>
      </c>
      <c r="R55" s="627">
        <v>
1</v>
      </c>
      <c r="S55" s="627">
        <v>
9</v>
      </c>
      <c r="T55" s="627">
        <v>
148</v>
      </c>
      <c r="U55" s="627">
        <v>
38</v>
      </c>
      <c r="V55" s="626">
        <v>
265</v>
      </c>
      <c r="W55" s="4825" t="s">
        <v>
794</v>
      </c>
      <c r="X55" s="4825"/>
    </row>
    <row r="56" spans="1:24" s="615" customFormat="1" ht="15" customHeight="1">
      <c r="A56" s="622"/>
      <c r="B56" s="624" t="s">
        <v>
156</v>
      </c>
      <c r="C56" s="620">
        <v>
72</v>
      </c>
      <c r="D56" s="619">
        <v>
413</v>
      </c>
      <c r="E56" s="619" t="s">
        <v>
374</v>
      </c>
      <c r="F56" s="619" t="s">
        <v>
374</v>
      </c>
      <c r="G56" s="619">
        <v>
72</v>
      </c>
      <c r="H56" s="619">
        <v>
413</v>
      </c>
      <c r="I56" s="619" t="s">
        <v>
374</v>
      </c>
      <c r="J56" s="619" t="s">
        <v>
374</v>
      </c>
      <c r="K56" s="619">
        <v>
13</v>
      </c>
      <c r="L56" s="619">
        <v>
66</v>
      </c>
      <c r="M56" s="619">
        <v>
17</v>
      </c>
      <c r="N56" s="619">
        <v>
59</v>
      </c>
      <c r="O56" s="619" t="s">
        <v>
374</v>
      </c>
      <c r="P56" s="619" t="s">
        <v>
374</v>
      </c>
      <c r="Q56" s="619">
        <v>
1</v>
      </c>
      <c r="R56" s="619">
        <v>
1</v>
      </c>
      <c r="S56" s="619">
        <v>
3</v>
      </c>
      <c r="T56" s="619">
        <v>
33</v>
      </c>
      <c r="U56" s="619">
        <v>
11</v>
      </c>
      <c r="V56" s="618">
        <v>
66</v>
      </c>
      <c r="W56" s="623"/>
      <c r="X56" s="622" t="s">
        <v>
156</v>
      </c>
    </row>
    <row r="57" spans="1:24" s="615" customFormat="1" ht="15" customHeight="1">
      <c r="A57" s="622"/>
      <c r="B57" s="624" t="s">
        <v>
155</v>
      </c>
      <c r="C57" s="620">
        <v>
62</v>
      </c>
      <c r="D57" s="619">
        <v>
423</v>
      </c>
      <c r="E57" s="619" t="s">
        <v>
374</v>
      </c>
      <c r="F57" s="619" t="s">
        <v>
374</v>
      </c>
      <c r="G57" s="619">
        <v>
62</v>
      </c>
      <c r="H57" s="619">
        <v>
423</v>
      </c>
      <c r="I57" s="619" t="s">
        <v>
374</v>
      </c>
      <c r="J57" s="619" t="s">
        <v>
374</v>
      </c>
      <c r="K57" s="619">
        <v>
9</v>
      </c>
      <c r="L57" s="619">
        <v>
102</v>
      </c>
      <c r="M57" s="619">
        <v>
10</v>
      </c>
      <c r="N57" s="619">
        <v>
42</v>
      </c>
      <c r="O57" s="619" t="s">
        <v>
374</v>
      </c>
      <c r="P57" s="619" t="s">
        <v>
374</v>
      </c>
      <c r="Q57" s="619" t="s">
        <v>
374</v>
      </c>
      <c r="R57" s="619" t="s">
        <v>
374</v>
      </c>
      <c r="S57" s="619">
        <v>
1</v>
      </c>
      <c r="T57" s="619">
        <v>
5</v>
      </c>
      <c r="U57" s="619">
        <v>
14</v>
      </c>
      <c r="V57" s="618">
        <v>
141</v>
      </c>
      <c r="W57" s="623"/>
      <c r="X57" s="622" t="s">
        <v>
155</v>
      </c>
    </row>
    <row r="58" spans="1:24" s="615" customFormat="1" ht="15" customHeight="1">
      <c r="A58" s="622"/>
      <c r="B58" s="624" t="s">
        <v>
154</v>
      </c>
      <c r="C58" s="620">
        <v>
76</v>
      </c>
      <c r="D58" s="619">
        <v>
593</v>
      </c>
      <c r="E58" s="619" t="s">
        <v>
374</v>
      </c>
      <c r="F58" s="619" t="s">
        <v>
374</v>
      </c>
      <c r="G58" s="619">
        <v>
76</v>
      </c>
      <c r="H58" s="619">
        <v>
593</v>
      </c>
      <c r="I58" s="619" t="s">
        <v>
374</v>
      </c>
      <c r="J58" s="619" t="s">
        <v>
374</v>
      </c>
      <c r="K58" s="619">
        <v>
14</v>
      </c>
      <c r="L58" s="619">
        <v>
121</v>
      </c>
      <c r="M58" s="619">
        <v>
24</v>
      </c>
      <c r="N58" s="619">
        <v>
121</v>
      </c>
      <c r="O58" s="619" t="s">
        <v>
374</v>
      </c>
      <c r="P58" s="619" t="s">
        <v>
374</v>
      </c>
      <c r="Q58" s="619" t="s">
        <v>
374</v>
      </c>
      <c r="R58" s="619" t="s">
        <v>
374</v>
      </c>
      <c r="S58" s="619">
        <v>
5</v>
      </c>
      <c r="T58" s="619">
        <v>
110</v>
      </c>
      <c r="U58" s="619">
        <v>
13</v>
      </c>
      <c r="V58" s="618">
        <v>
58</v>
      </c>
      <c r="W58" s="623"/>
      <c r="X58" s="622" t="s">
        <v>
154</v>
      </c>
    </row>
    <row r="59" spans="1:24" s="615" customFormat="1" ht="15" customHeight="1">
      <c r="A59" s="622"/>
      <c r="B59" s="624"/>
      <c r="C59" s="620" t="s">
        <v>
373</v>
      </c>
      <c r="D59" s="619" t="s">
        <v>
373</v>
      </c>
      <c r="E59" s="619" t="s">
        <v>
373</v>
      </c>
      <c r="F59" s="619" t="s">
        <v>
373</v>
      </c>
      <c r="G59" s="619" t="s">
        <v>
373</v>
      </c>
      <c r="H59" s="619" t="s">
        <v>
373</v>
      </c>
      <c r="I59" s="619" t="s">
        <v>
373</v>
      </c>
      <c r="J59" s="619" t="s">
        <v>
373</v>
      </c>
      <c r="K59" s="619" t="s">
        <v>
373</v>
      </c>
      <c r="L59" s="619" t="s">
        <v>
373</v>
      </c>
      <c r="M59" s="619" t="s">
        <v>
373</v>
      </c>
      <c r="N59" s="619" t="s">
        <v>
373</v>
      </c>
      <c r="O59" s="619" t="s">
        <v>
373</v>
      </c>
      <c r="P59" s="619" t="s">
        <v>
373</v>
      </c>
      <c r="Q59" s="619" t="s">
        <v>
373</v>
      </c>
      <c r="R59" s="619" t="s">
        <v>
373</v>
      </c>
      <c r="S59" s="619" t="s">
        <v>
373</v>
      </c>
      <c r="T59" s="619" t="s">
        <v>
373</v>
      </c>
      <c r="U59" s="619" t="s">
        <v>
373</v>
      </c>
      <c r="V59" s="618" t="s">
        <v>
373</v>
      </c>
      <c r="W59" s="629"/>
      <c r="X59" s="622"/>
    </row>
    <row r="60" spans="1:24" s="625" customFormat="1" ht="15" customHeight="1">
      <c r="A60" s="4825" t="s">
        <v>
793</v>
      </c>
      <c r="B60" s="4826"/>
      <c r="C60" s="628">
        <v>
358</v>
      </c>
      <c r="D60" s="627">
        <v>
2756</v>
      </c>
      <c r="E60" s="627" t="s">
        <v>
374</v>
      </c>
      <c r="F60" s="627" t="s">
        <v>
374</v>
      </c>
      <c r="G60" s="627">
        <v>
358</v>
      </c>
      <c r="H60" s="627">
        <v>
2756</v>
      </c>
      <c r="I60" s="627" t="s">
        <v>
374</v>
      </c>
      <c r="J60" s="627" t="s">
        <v>
374</v>
      </c>
      <c r="K60" s="627">
        <v>
29</v>
      </c>
      <c r="L60" s="627">
        <v>
228</v>
      </c>
      <c r="M60" s="627">
        <v>
67</v>
      </c>
      <c r="N60" s="627">
        <v>
543</v>
      </c>
      <c r="O60" s="627">
        <v>
3</v>
      </c>
      <c r="P60" s="627">
        <v>
27</v>
      </c>
      <c r="Q60" s="627">
        <v>
1</v>
      </c>
      <c r="R60" s="627">
        <v>
10</v>
      </c>
      <c r="S60" s="627">
        <v>
8</v>
      </c>
      <c r="T60" s="627">
        <v>
84</v>
      </c>
      <c r="U60" s="627">
        <v>
61</v>
      </c>
      <c r="V60" s="626">
        <v>
520</v>
      </c>
      <c r="W60" s="4825" t="s">
        <v>
793</v>
      </c>
      <c r="X60" s="4825"/>
    </row>
    <row r="61" spans="1:24" s="615" customFormat="1" ht="15" customHeight="1">
      <c r="A61" s="622"/>
      <c r="B61" s="624" t="s">
        <v>
153</v>
      </c>
      <c r="C61" s="620">
        <v>
64</v>
      </c>
      <c r="D61" s="619">
        <v>
548</v>
      </c>
      <c r="E61" s="619" t="s">
        <v>
374</v>
      </c>
      <c r="F61" s="619" t="s">
        <v>
374</v>
      </c>
      <c r="G61" s="619">
        <v>
64</v>
      </c>
      <c r="H61" s="619">
        <v>
548</v>
      </c>
      <c r="I61" s="619" t="s">
        <v>
374</v>
      </c>
      <c r="J61" s="619" t="s">
        <v>
374</v>
      </c>
      <c r="K61" s="619">
        <v>
4</v>
      </c>
      <c r="L61" s="619">
        <v>
30</v>
      </c>
      <c r="M61" s="619">
        <v>
17</v>
      </c>
      <c r="N61" s="619">
        <v>
138</v>
      </c>
      <c r="O61" s="619">
        <v>
3</v>
      </c>
      <c r="P61" s="619">
        <v>
27</v>
      </c>
      <c r="Q61" s="619" t="s">
        <v>
374</v>
      </c>
      <c r="R61" s="619" t="s">
        <v>
374</v>
      </c>
      <c r="S61" s="619">
        <v>
4</v>
      </c>
      <c r="T61" s="619">
        <v>
23</v>
      </c>
      <c r="U61" s="619">
        <v>
14</v>
      </c>
      <c r="V61" s="618">
        <v>
86</v>
      </c>
      <c r="W61" s="623"/>
      <c r="X61" s="622" t="s">
        <v>
153</v>
      </c>
    </row>
    <row r="62" spans="1:24" s="615" customFormat="1" ht="15" customHeight="1">
      <c r="A62" s="622"/>
      <c r="B62" s="624" t="s">
        <v>
152</v>
      </c>
      <c r="C62" s="620">
        <v>
78</v>
      </c>
      <c r="D62" s="619">
        <v>
487</v>
      </c>
      <c r="E62" s="619" t="s">
        <v>
374</v>
      </c>
      <c r="F62" s="619" t="s">
        <v>
374</v>
      </c>
      <c r="G62" s="619">
        <v>
78</v>
      </c>
      <c r="H62" s="619">
        <v>
487</v>
      </c>
      <c r="I62" s="619" t="s">
        <v>
374</v>
      </c>
      <c r="J62" s="619" t="s">
        <v>
374</v>
      </c>
      <c r="K62" s="619">
        <v>
12</v>
      </c>
      <c r="L62" s="619">
        <v>
80</v>
      </c>
      <c r="M62" s="619">
        <v>
22</v>
      </c>
      <c r="N62" s="619">
        <v>
149</v>
      </c>
      <c r="O62" s="619" t="s">
        <v>
374</v>
      </c>
      <c r="P62" s="619" t="s">
        <v>
374</v>
      </c>
      <c r="Q62" s="619" t="s">
        <v>
374</v>
      </c>
      <c r="R62" s="619" t="s">
        <v>
374</v>
      </c>
      <c r="S62" s="619">
        <v>
2</v>
      </c>
      <c r="T62" s="619">
        <v>
32</v>
      </c>
      <c r="U62" s="619">
        <v>
13</v>
      </c>
      <c r="V62" s="618">
        <v>
98</v>
      </c>
      <c r="W62" s="623"/>
      <c r="X62" s="622" t="s">
        <v>
152</v>
      </c>
    </row>
    <row r="63" spans="1:24" s="615" customFormat="1" ht="15" customHeight="1">
      <c r="A63" s="622"/>
      <c r="B63" s="624" t="s">
        <v>
151</v>
      </c>
      <c r="C63" s="620">
        <v>
65</v>
      </c>
      <c r="D63" s="619">
        <v>
418</v>
      </c>
      <c r="E63" s="619" t="s">
        <v>
374</v>
      </c>
      <c r="F63" s="619" t="s">
        <v>
374</v>
      </c>
      <c r="G63" s="619">
        <v>
65</v>
      </c>
      <c r="H63" s="619">
        <v>
418</v>
      </c>
      <c r="I63" s="619" t="s">
        <v>
374</v>
      </c>
      <c r="J63" s="619" t="s">
        <v>
374</v>
      </c>
      <c r="K63" s="619">
        <v>
6</v>
      </c>
      <c r="L63" s="619">
        <v>
56</v>
      </c>
      <c r="M63" s="619">
        <v>
23</v>
      </c>
      <c r="N63" s="619">
        <v>
122</v>
      </c>
      <c r="O63" s="619" t="s">
        <v>
374</v>
      </c>
      <c r="P63" s="619" t="s">
        <v>
374</v>
      </c>
      <c r="Q63" s="619" t="s">
        <v>
374</v>
      </c>
      <c r="R63" s="619" t="s">
        <v>
374</v>
      </c>
      <c r="S63" s="619">
        <v>
1</v>
      </c>
      <c r="T63" s="619">
        <v>
1</v>
      </c>
      <c r="U63" s="619">
        <v>
9</v>
      </c>
      <c r="V63" s="618">
        <v>
163</v>
      </c>
      <c r="W63" s="623"/>
      <c r="X63" s="622" t="s">
        <v>
151</v>
      </c>
    </row>
    <row r="64" spans="1:24" s="615" customFormat="1" ht="15" customHeight="1">
      <c r="A64" s="622"/>
      <c r="B64" s="624" t="s">
        <v>
150</v>
      </c>
      <c r="C64" s="620">
        <v>
151</v>
      </c>
      <c r="D64" s="619">
        <v>
1303</v>
      </c>
      <c r="E64" s="619" t="s">
        <v>
374</v>
      </c>
      <c r="F64" s="619" t="s">
        <v>
374</v>
      </c>
      <c r="G64" s="619">
        <v>
151</v>
      </c>
      <c r="H64" s="619">
        <v>
1303</v>
      </c>
      <c r="I64" s="619" t="s">
        <v>
374</v>
      </c>
      <c r="J64" s="619" t="s">
        <v>
374</v>
      </c>
      <c r="K64" s="619">
        <v>
7</v>
      </c>
      <c r="L64" s="619">
        <v>
62</v>
      </c>
      <c r="M64" s="619">
        <v>
5</v>
      </c>
      <c r="N64" s="619">
        <v>
134</v>
      </c>
      <c r="O64" s="619" t="s">
        <v>
374</v>
      </c>
      <c r="P64" s="619" t="s">
        <v>
374</v>
      </c>
      <c r="Q64" s="619">
        <v>
1</v>
      </c>
      <c r="R64" s="619">
        <v>
10</v>
      </c>
      <c r="S64" s="619">
        <v>
1</v>
      </c>
      <c r="T64" s="619">
        <v>
28</v>
      </c>
      <c r="U64" s="619">
        <v>
25</v>
      </c>
      <c r="V64" s="618">
        <v>
173</v>
      </c>
      <c r="W64" s="623"/>
      <c r="X64" s="622" t="s">
        <v>
150</v>
      </c>
    </row>
    <row r="65" spans="1:24" s="615" customFormat="1" ht="15" customHeight="1">
      <c r="A65" s="622"/>
      <c r="B65" s="624"/>
      <c r="C65" s="620" t="s">
        <v>
373</v>
      </c>
      <c r="D65" s="619" t="s">
        <v>
373</v>
      </c>
      <c r="E65" s="619" t="s">
        <v>
373</v>
      </c>
      <c r="F65" s="619" t="s">
        <v>
373</v>
      </c>
      <c r="G65" s="619" t="s">
        <v>
373</v>
      </c>
      <c r="H65" s="619" t="s">
        <v>
373</v>
      </c>
      <c r="I65" s="619" t="s">
        <v>
373</v>
      </c>
      <c r="J65" s="619" t="s">
        <v>
373</v>
      </c>
      <c r="K65" s="619" t="s">
        <v>
373</v>
      </c>
      <c r="L65" s="619" t="s">
        <v>
373</v>
      </c>
      <c r="M65" s="619" t="s">
        <v>
373</v>
      </c>
      <c r="N65" s="619" t="s">
        <v>
373</v>
      </c>
      <c r="O65" s="619" t="s">
        <v>
373</v>
      </c>
      <c r="P65" s="619" t="s">
        <v>
373</v>
      </c>
      <c r="Q65" s="619" t="s">
        <v>
373</v>
      </c>
      <c r="R65" s="619" t="s">
        <v>
373</v>
      </c>
      <c r="S65" s="619" t="s">
        <v>
373</v>
      </c>
      <c r="T65" s="619" t="s">
        <v>
373</v>
      </c>
      <c r="U65" s="619" t="s">
        <v>
373</v>
      </c>
      <c r="V65" s="618" t="s">
        <v>
373</v>
      </c>
      <c r="W65" s="629"/>
      <c r="X65" s="622"/>
    </row>
    <row r="66" spans="1:24" s="625" customFormat="1" ht="15" customHeight="1">
      <c r="A66" s="4825" t="s">
        <v>
792</v>
      </c>
      <c r="B66" s="4825"/>
      <c r="C66" s="628">
        <v>
329</v>
      </c>
      <c r="D66" s="627">
        <v>
1980</v>
      </c>
      <c r="E66" s="627" t="s">
        <v>
374</v>
      </c>
      <c r="F66" s="627" t="s">
        <v>
374</v>
      </c>
      <c r="G66" s="627">
        <v>
329</v>
      </c>
      <c r="H66" s="627">
        <v>
1980</v>
      </c>
      <c r="I66" s="627" t="s">
        <v>
374</v>
      </c>
      <c r="J66" s="627" t="s">
        <v>
374</v>
      </c>
      <c r="K66" s="627">
        <v>
20</v>
      </c>
      <c r="L66" s="627">
        <v>
115</v>
      </c>
      <c r="M66" s="627">
        <v>
26</v>
      </c>
      <c r="N66" s="627">
        <v>
191</v>
      </c>
      <c r="O66" s="627" t="s">
        <v>
374</v>
      </c>
      <c r="P66" s="627" t="s">
        <v>
374</v>
      </c>
      <c r="Q66" s="627">
        <v>
1</v>
      </c>
      <c r="R66" s="627">
        <v>
6</v>
      </c>
      <c r="S66" s="627">
        <v>
6</v>
      </c>
      <c r="T66" s="627">
        <v>
136</v>
      </c>
      <c r="U66" s="627">
        <v>
95</v>
      </c>
      <c r="V66" s="626">
        <v>
471</v>
      </c>
      <c r="W66" s="4825" t="s">
        <v>
791</v>
      </c>
      <c r="X66" s="4825"/>
    </row>
    <row r="67" spans="1:24" s="615" customFormat="1" ht="15" customHeight="1">
      <c r="A67" s="622"/>
      <c r="B67" s="631" t="s">
        <v>
149</v>
      </c>
      <c r="C67" s="620">
        <v>
201</v>
      </c>
      <c r="D67" s="619">
        <v>
1135</v>
      </c>
      <c r="E67" s="619" t="s">
        <v>
374</v>
      </c>
      <c r="F67" s="619" t="s">
        <v>
374</v>
      </c>
      <c r="G67" s="619">
        <v>
201</v>
      </c>
      <c r="H67" s="619">
        <v>
1135</v>
      </c>
      <c r="I67" s="619" t="s">
        <v>
374</v>
      </c>
      <c r="J67" s="619" t="s">
        <v>
374</v>
      </c>
      <c r="K67" s="619">
        <v>
5</v>
      </c>
      <c r="L67" s="619">
        <v>
25</v>
      </c>
      <c r="M67" s="619">
        <v>
6</v>
      </c>
      <c r="N67" s="619">
        <v>
53</v>
      </c>
      <c r="O67" s="619" t="s">
        <v>
374</v>
      </c>
      <c r="P67" s="619" t="s">
        <v>
374</v>
      </c>
      <c r="Q67" s="619">
        <v>
1</v>
      </c>
      <c r="R67" s="619">
        <v>
6</v>
      </c>
      <c r="S67" s="619" t="s">
        <v>
374</v>
      </c>
      <c r="T67" s="619" t="s">
        <v>
374</v>
      </c>
      <c r="U67" s="619">
        <v>
55</v>
      </c>
      <c r="V67" s="618">
        <v>
306</v>
      </c>
      <c r="W67" s="623"/>
      <c r="X67" s="630" t="s">
        <v>
149</v>
      </c>
    </row>
    <row r="68" spans="1:24" s="615" customFormat="1" ht="15" customHeight="1">
      <c r="A68" s="622"/>
      <c r="B68" s="631" t="s">
        <v>
148</v>
      </c>
      <c r="C68" s="620">
        <v>
72</v>
      </c>
      <c r="D68" s="619">
        <v>
439</v>
      </c>
      <c r="E68" s="619" t="s">
        <v>
374</v>
      </c>
      <c r="F68" s="619" t="s">
        <v>
374</v>
      </c>
      <c r="G68" s="619">
        <v>
72</v>
      </c>
      <c r="H68" s="619">
        <v>
439</v>
      </c>
      <c r="I68" s="619" t="s">
        <v>
374</v>
      </c>
      <c r="J68" s="619" t="s">
        <v>
374</v>
      </c>
      <c r="K68" s="619">
        <v>
8</v>
      </c>
      <c r="L68" s="619">
        <v>
36</v>
      </c>
      <c r="M68" s="619">
        <v>
6</v>
      </c>
      <c r="N68" s="619">
        <v>
36</v>
      </c>
      <c r="O68" s="619" t="s">
        <v>
374</v>
      </c>
      <c r="P68" s="619" t="s">
        <v>
374</v>
      </c>
      <c r="Q68" s="619" t="s">
        <v>
374</v>
      </c>
      <c r="R68" s="619" t="s">
        <v>
374</v>
      </c>
      <c r="S68" s="619">
        <v>
1</v>
      </c>
      <c r="T68" s="619">
        <v>
1</v>
      </c>
      <c r="U68" s="619">
        <v>
26</v>
      </c>
      <c r="V68" s="618">
        <v>
127</v>
      </c>
      <c r="W68" s="623"/>
      <c r="X68" s="630" t="s">
        <v>
148</v>
      </c>
    </row>
    <row r="69" spans="1:24" s="615" customFormat="1" ht="15" customHeight="1">
      <c r="A69" s="622"/>
      <c r="B69" s="631" t="s">
        <v>
147</v>
      </c>
      <c r="C69" s="620">
        <v>
56</v>
      </c>
      <c r="D69" s="619">
        <v>
406</v>
      </c>
      <c r="E69" s="619" t="s">
        <v>
374</v>
      </c>
      <c r="F69" s="619" t="s">
        <v>
374</v>
      </c>
      <c r="G69" s="619">
        <v>
56</v>
      </c>
      <c r="H69" s="619">
        <v>
406</v>
      </c>
      <c r="I69" s="619" t="s">
        <v>
374</v>
      </c>
      <c r="J69" s="619" t="s">
        <v>
374</v>
      </c>
      <c r="K69" s="619">
        <v>
7</v>
      </c>
      <c r="L69" s="619">
        <v>
54</v>
      </c>
      <c r="M69" s="619">
        <v>
14</v>
      </c>
      <c r="N69" s="619">
        <v>
102</v>
      </c>
      <c r="O69" s="619" t="s">
        <v>
374</v>
      </c>
      <c r="P69" s="619" t="s">
        <v>
374</v>
      </c>
      <c r="Q69" s="619" t="s">
        <v>
374</v>
      </c>
      <c r="R69" s="619" t="s">
        <v>
374</v>
      </c>
      <c r="S69" s="619">
        <v>
5</v>
      </c>
      <c r="T69" s="619">
        <v>
135</v>
      </c>
      <c r="U69" s="619">
        <v>
14</v>
      </c>
      <c r="V69" s="618">
        <v>
38</v>
      </c>
      <c r="W69" s="623"/>
      <c r="X69" s="630" t="s">
        <v>
147</v>
      </c>
    </row>
    <row r="70" spans="1:24" s="615" customFormat="1" ht="15" customHeight="1">
      <c r="A70" s="622"/>
      <c r="B70" s="624"/>
      <c r="C70" s="620" t="s">
        <v>
373</v>
      </c>
      <c r="D70" s="619" t="s">
        <v>
373</v>
      </c>
      <c r="E70" s="619" t="s">
        <v>
373</v>
      </c>
      <c r="F70" s="619" t="s">
        <v>
373</v>
      </c>
      <c r="G70" s="619" t="s">
        <v>
373</v>
      </c>
      <c r="H70" s="619" t="s">
        <v>
373</v>
      </c>
      <c r="I70" s="619" t="s">
        <v>
373</v>
      </c>
      <c r="J70" s="619" t="s">
        <v>
373</v>
      </c>
      <c r="K70" s="619" t="s">
        <v>
373</v>
      </c>
      <c r="L70" s="619" t="s">
        <v>
373</v>
      </c>
      <c r="M70" s="619" t="s">
        <v>
373</v>
      </c>
      <c r="N70" s="619" t="s">
        <v>
373</v>
      </c>
      <c r="O70" s="619" t="s">
        <v>
373</v>
      </c>
      <c r="P70" s="619" t="s">
        <v>
373</v>
      </c>
      <c r="Q70" s="619" t="s">
        <v>
373</v>
      </c>
      <c r="R70" s="619" t="s">
        <v>
373</v>
      </c>
      <c r="S70" s="619" t="s">
        <v>
373</v>
      </c>
      <c r="T70" s="619" t="s">
        <v>
373</v>
      </c>
      <c r="U70" s="619" t="s">
        <v>
373</v>
      </c>
      <c r="V70" s="618" t="s">
        <v>
373</v>
      </c>
      <c r="W70" s="629"/>
      <c r="X70" s="622"/>
    </row>
    <row r="71" spans="1:24" s="625" customFormat="1" ht="15" customHeight="1">
      <c r="A71" s="4825" t="s">
        <v>
790</v>
      </c>
      <c r="B71" s="4825"/>
      <c r="C71" s="628">
        <v>
323</v>
      </c>
      <c r="D71" s="627">
        <v>
3633</v>
      </c>
      <c r="E71" s="627" t="s">
        <v>
374</v>
      </c>
      <c r="F71" s="627" t="s">
        <v>
374</v>
      </c>
      <c r="G71" s="627">
        <v>
323</v>
      </c>
      <c r="H71" s="627">
        <v>
3633</v>
      </c>
      <c r="I71" s="627" t="s">
        <v>
374</v>
      </c>
      <c r="J71" s="627" t="s">
        <v>
374</v>
      </c>
      <c r="K71" s="627">
        <v>
24</v>
      </c>
      <c r="L71" s="627">
        <v>
168</v>
      </c>
      <c r="M71" s="627">
        <v>
82</v>
      </c>
      <c r="N71" s="627">
        <v>
988</v>
      </c>
      <c r="O71" s="627" t="s">
        <v>
374</v>
      </c>
      <c r="P71" s="627" t="s">
        <v>
374</v>
      </c>
      <c r="Q71" s="627">
        <v>
1</v>
      </c>
      <c r="R71" s="627">
        <v>
3</v>
      </c>
      <c r="S71" s="627">
        <v>
15</v>
      </c>
      <c r="T71" s="627">
        <v>
431</v>
      </c>
      <c r="U71" s="627">
        <v>
77</v>
      </c>
      <c r="V71" s="626">
        <v>
1023</v>
      </c>
      <c r="W71" s="4825" t="s">
        <v>
790</v>
      </c>
      <c r="X71" s="4825"/>
    </row>
    <row r="72" spans="1:24" s="615" customFormat="1" ht="15" customHeight="1">
      <c r="A72" s="622"/>
      <c r="B72" s="624" t="s">
        <v>
146</v>
      </c>
      <c r="C72" s="620">
        <v>
51</v>
      </c>
      <c r="D72" s="619">
        <v>
581</v>
      </c>
      <c r="E72" s="619" t="s">
        <v>
374</v>
      </c>
      <c r="F72" s="619" t="s">
        <v>
374</v>
      </c>
      <c r="G72" s="619">
        <v>
51</v>
      </c>
      <c r="H72" s="619">
        <v>
581</v>
      </c>
      <c r="I72" s="619" t="s">
        <v>
374</v>
      </c>
      <c r="J72" s="619" t="s">
        <v>
374</v>
      </c>
      <c r="K72" s="619">
        <v>
9</v>
      </c>
      <c r="L72" s="619">
        <v>
42</v>
      </c>
      <c r="M72" s="619">
        <v>
13</v>
      </c>
      <c r="N72" s="619">
        <v>
150</v>
      </c>
      <c r="O72" s="619" t="s">
        <v>
374</v>
      </c>
      <c r="P72" s="619" t="s">
        <v>
374</v>
      </c>
      <c r="Q72" s="619" t="s">
        <v>
374</v>
      </c>
      <c r="R72" s="619" t="s">
        <v>
374</v>
      </c>
      <c r="S72" s="619">
        <v>
2</v>
      </c>
      <c r="T72" s="619">
        <v>
98</v>
      </c>
      <c r="U72" s="619">
        <v>
12</v>
      </c>
      <c r="V72" s="618">
        <v>
182</v>
      </c>
      <c r="W72" s="623"/>
      <c r="X72" s="622" t="s">
        <v>
146</v>
      </c>
    </row>
    <row r="73" spans="1:24" s="615" customFormat="1" ht="15" customHeight="1">
      <c r="A73" s="622"/>
      <c r="B73" s="624" t="s">
        <v>
145</v>
      </c>
      <c r="C73" s="620">
        <v>
104</v>
      </c>
      <c r="D73" s="619">
        <v>
1020</v>
      </c>
      <c r="E73" s="619" t="s">
        <v>
374</v>
      </c>
      <c r="F73" s="619" t="s">
        <v>
374</v>
      </c>
      <c r="G73" s="619">
        <v>
104</v>
      </c>
      <c r="H73" s="619">
        <v>
1020</v>
      </c>
      <c r="I73" s="619" t="s">
        <v>
374</v>
      </c>
      <c r="J73" s="619" t="s">
        <v>
374</v>
      </c>
      <c r="K73" s="619">
        <v>
7</v>
      </c>
      <c r="L73" s="619">
        <v>
85</v>
      </c>
      <c r="M73" s="619">
        <v>
23</v>
      </c>
      <c r="N73" s="619">
        <v>
208</v>
      </c>
      <c r="O73" s="619" t="s">
        <v>
374</v>
      </c>
      <c r="P73" s="619" t="s">
        <v>
374</v>
      </c>
      <c r="Q73" s="619" t="s">
        <v>
374</v>
      </c>
      <c r="R73" s="619" t="s">
        <v>
374</v>
      </c>
      <c r="S73" s="619">
        <v>
5</v>
      </c>
      <c r="T73" s="619">
        <v>
250</v>
      </c>
      <c r="U73" s="619">
        <v>
18</v>
      </c>
      <c r="V73" s="618">
        <v>
97</v>
      </c>
      <c r="W73" s="623"/>
      <c r="X73" s="622" t="s">
        <v>
145</v>
      </c>
    </row>
    <row r="74" spans="1:24" s="615" customFormat="1" ht="15" customHeight="1">
      <c r="A74" s="622"/>
      <c r="B74" s="624" t="s">
        <v>
144</v>
      </c>
      <c r="C74" s="620">
        <v>
85</v>
      </c>
      <c r="D74" s="619">
        <v>
920</v>
      </c>
      <c r="E74" s="619" t="s">
        <v>
374</v>
      </c>
      <c r="F74" s="619" t="s">
        <v>
374</v>
      </c>
      <c r="G74" s="619">
        <v>
85</v>
      </c>
      <c r="H74" s="619">
        <v>
920</v>
      </c>
      <c r="I74" s="619" t="s">
        <v>
374</v>
      </c>
      <c r="J74" s="619" t="s">
        <v>
374</v>
      </c>
      <c r="K74" s="619">
        <v>
5</v>
      </c>
      <c r="L74" s="619">
        <v>
24</v>
      </c>
      <c r="M74" s="619">
        <v>
21</v>
      </c>
      <c r="N74" s="619">
        <v>
200</v>
      </c>
      <c r="O74" s="619" t="s">
        <v>
374</v>
      </c>
      <c r="P74" s="619" t="s">
        <v>
374</v>
      </c>
      <c r="Q74" s="619">
        <v>
1</v>
      </c>
      <c r="R74" s="619">
        <v>
3</v>
      </c>
      <c r="S74" s="619">
        <v>
1</v>
      </c>
      <c r="T74" s="619">
        <v>
39</v>
      </c>
      <c r="U74" s="619">
        <v>
25</v>
      </c>
      <c r="V74" s="618">
        <v>
448</v>
      </c>
      <c r="W74" s="623"/>
      <c r="X74" s="622" t="s">
        <v>
144</v>
      </c>
    </row>
    <row r="75" spans="1:24" s="615" customFormat="1" ht="15" customHeight="1">
      <c r="A75" s="622"/>
      <c r="B75" s="624" t="s">
        <v>
143</v>
      </c>
      <c r="C75" s="620">
        <v>
83</v>
      </c>
      <c r="D75" s="619">
        <v>
1112</v>
      </c>
      <c r="E75" s="619" t="s">
        <v>
374</v>
      </c>
      <c r="F75" s="619" t="s">
        <v>
374</v>
      </c>
      <c r="G75" s="619">
        <v>
83</v>
      </c>
      <c r="H75" s="619">
        <v>
1112</v>
      </c>
      <c r="I75" s="619" t="s">
        <v>
374</v>
      </c>
      <c r="J75" s="619" t="s">
        <v>
374</v>
      </c>
      <c r="K75" s="619">
        <v>
3</v>
      </c>
      <c r="L75" s="619">
        <v>
17</v>
      </c>
      <c r="M75" s="619">
        <v>
25</v>
      </c>
      <c r="N75" s="619">
        <v>
430</v>
      </c>
      <c r="O75" s="619" t="s">
        <v>
374</v>
      </c>
      <c r="P75" s="619" t="s">
        <v>
374</v>
      </c>
      <c r="Q75" s="619" t="s">
        <v>
374</v>
      </c>
      <c r="R75" s="619" t="s">
        <v>
374</v>
      </c>
      <c r="S75" s="619">
        <v>
7</v>
      </c>
      <c r="T75" s="619">
        <v>
44</v>
      </c>
      <c r="U75" s="619">
        <v>
22</v>
      </c>
      <c r="V75" s="618">
        <v>
296</v>
      </c>
      <c r="W75" s="623"/>
      <c r="X75" s="622" t="s">
        <v>
143</v>
      </c>
    </row>
    <row r="76" spans="1:24" s="615" customFormat="1" ht="15" customHeight="1">
      <c r="A76" s="622"/>
      <c r="B76" s="624"/>
      <c r="C76" s="620" t="s">
        <v>
373</v>
      </c>
      <c r="D76" s="619" t="s">
        <v>
373</v>
      </c>
      <c r="E76" s="619" t="s">
        <v>
373</v>
      </c>
      <c r="F76" s="619" t="s">
        <v>
373</v>
      </c>
      <c r="G76" s="619" t="s">
        <v>
373</v>
      </c>
      <c r="H76" s="619" t="s">
        <v>
373</v>
      </c>
      <c r="I76" s="619" t="s">
        <v>
373</v>
      </c>
      <c r="J76" s="619" t="s">
        <v>
373</v>
      </c>
      <c r="K76" s="619" t="s">
        <v>
373</v>
      </c>
      <c r="L76" s="619" t="s">
        <v>
373</v>
      </c>
      <c r="M76" s="619" t="s">
        <v>
373</v>
      </c>
      <c r="N76" s="619" t="s">
        <v>
373</v>
      </c>
      <c r="O76" s="619" t="s">
        <v>
373</v>
      </c>
      <c r="P76" s="619" t="s">
        <v>
373</v>
      </c>
      <c r="Q76" s="619" t="s">
        <v>
373</v>
      </c>
      <c r="R76" s="619" t="s">
        <v>
373</v>
      </c>
      <c r="S76" s="619" t="s">
        <v>
373</v>
      </c>
      <c r="T76" s="619" t="s">
        <v>
373</v>
      </c>
      <c r="U76" s="619" t="s">
        <v>
373</v>
      </c>
      <c r="V76" s="618" t="s">
        <v>
373</v>
      </c>
      <c r="W76" s="629"/>
      <c r="X76" s="622"/>
    </row>
    <row r="77" spans="1:24" s="625" customFormat="1" ht="15" customHeight="1">
      <c r="A77" s="4825" t="s">
        <v>
789</v>
      </c>
      <c r="B77" s="4825"/>
      <c r="C77" s="628">
        <v>
1474</v>
      </c>
      <c r="D77" s="627">
        <v>
14206</v>
      </c>
      <c r="E77" s="627" t="s">
        <v>
374</v>
      </c>
      <c r="F77" s="627" t="s">
        <v>
374</v>
      </c>
      <c r="G77" s="627">
        <v>
1474</v>
      </c>
      <c r="H77" s="627">
        <v>
14206</v>
      </c>
      <c r="I77" s="627" t="s">
        <v>
374</v>
      </c>
      <c r="J77" s="627" t="s">
        <v>
374</v>
      </c>
      <c r="K77" s="627">
        <v>
63</v>
      </c>
      <c r="L77" s="627">
        <v>
2334</v>
      </c>
      <c r="M77" s="627">
        <v>
51</v>
      </c>
      <c r="N77" s="627">
        <v>
254</v>
      </c>
      <c r="O77" s="627">
        <v>
1</v>
      </c>
      <c r="P77" s="627">
        <v>
98</v>
      </c>
      <c r="Q77" s="627">
        <v>
7</v>
      </c>
      <c r="R77" s="627">
        <v>
44</v>
      </c>
      <c r="S77" s="627">
        <v>
17</v>
      </c>
      <c r="T77" s="627">
        <v>
82</v>
      </c>
      <c r="U77" s="627">
        <v>
401</v>
      </c>
      <c r="V77" s="626">
        <v>
3627</v>
      </c>
      <c r="W77" s="4825" t="s">
        <v>
789</v>
      </c>
      <c r="X77" s="4825"/>
    </row>
    <row r="78" spans="1:24" s="615" customFormat="1" ht="15" customHeight="1">
      <c r="A78" s="622"/>
      <c r="B78" s="624" t="s">
        <v>
142</v>
      </c>
      <c r="C78" s="620">
        <v>
76</v>
      </c>
      <c r="D78" s="619">
        <v>
464</v>
      </c>
      <c r="E78" s="619" t="s">
        <v>
374</v>
      </c>
      <c r="F78" s="619" t="s">
        <v>
374</v>
      </c>
      <c r="G78" s="619">
        <v>
76</v>
      </c>
      <c r="H78" s="619">
        <v>
464</v>
      </c>
      <c r="I78" s="619" t="s">
        <v>
374</v>
      </c>
      <c r="J78" s="619" t="s">
        <v>
374</v>
      </c>
      <c r="K78" s="619">
        <v>
6</v>
      </c>
      <c r="L78" s="619">
        <v>
25</v>
      </c>
      <c r="M78" s="619">
        <v>
7</v>
      </c>
      <c r="N78" s="619">
        <v>
17</v>
      </c>
      <c r="O78" s="619" t="s">
        <v>
374</v>
      </c>
      <c r="P78" s="619" t="s">
        <v>
374</v>
      </c>
      <c r="Q78" s="619" t="s">
        <v>
374</v>
      </c>
      <c r="R78" s="619" t="s">
        <v>
374</v>
      </c>
      <c r="S78" s="619">
        <v>
6</v>
      </c>
      <c r="T78" s="619">
        <v>
37</v>
      </c>
      <c r="U78" s="619">
        <v>
14</v>
      </c>
      <c r="V78" s="618">
        <v>
45</v>
      </c>
      <c r="W78" s="623"/>
      <c r="X78" s="622" t="s">
        <v>
142</v>
      </c>
    </row>
    <row r="79" spans="1:24" s="615" customFormat="1" ht="15" customHeight="1">
      <c r="A79" s="622"/>
      <c r="B79" s="624" t="s">
        <v>
141</v>
      </c>
      <c r="C79" s="620">
        <v>
196</v>
      </c>
      <c r="D79" s="619">
        <v>
1261</v>
      </c>
      <c r="E79" s="619" t="s">
        <v>
374</v>
      </c>
      <c r="F79" s="619" t="s">
        <v>
374</v>
      </c>
      <c r="G79" s="619">
        <v>
196</v>
      </c>
      <c r="H79" s="619">
        <v>
1261</v>
      </c>
      <c r="I79" s="619" t="s">
        <v>
374</v>
      </c>
      <c r="J79" s="619" t="s">
        <v>
374</v>
      </c>
      <c r="K79" s="619">
        <v>
14</v>
      </c>
      <c r="L79" s="619">
        <v>
76</v>
      </c>
      <c r="M79" s="619">
        <v>
10</v>
      </c>
      <c r="N79" s="619">
        <v>
28</v>
      </c>
      <c r="O79" s="619" t="s">
        <v>
374</v>
      </c>
      <c r="P79" s="619" t="s">
        <v>
374</v>
      </c>
      <c r="Q79" s="619">
        <v>
3</v>
      </c>
      <c r="R79" s="619">
        <v>
4</v>
      </c>
      <c r="S79" s="619">
        <v>
4</v>
      </c>
      <c r="T79" s="619">
        <v>
7</v>
      </c>
      <c r="U79" s="619">
        <v>
39</v>
      </c>
      <c r="V79" s="618">
        <v>
219</v>
      </c>
      <c r="W79" s="623"/>
      <c r="X79" s="622" t="s">
        <v>
141</v>
      </c>
    </row>
    <row r="80" spans="1:24" s="615" customFormat="1" ht="15" customHeight="1">
      <c r="A80" s="622"/>
      <c r="B80" s="624" t="s">
        <v>
140</v>
      </c>
      <c r="C80" s="620">
        <v>
714</v>
      </c>
      <c r="D80" s="619">
        <v>
8752</v>
      </c>
      <c r="E80" s="619" t="s">
        <v>
374</v>
      </c>
      <c r="F80" s="619" t="s">
        <v>
374</v>
      </c>
      <c r="G80" s="619">
        <v>
714</v>
      </c>
      <c r="H80" s="619">
        <v>
8752</v>
      </c>
      <c r="I80" s="619" t="s">
        <v>
374</v>
      </c>
      <c r="J80" s="619" t="s">
        <v>
374</v>
      </c>
      <c r="K80" s="619">
        <v>
23</v>
      </c>
      <c r="L80" s="619">
        <v>
2101</v>
      </c>
      <c r="M80" s="619">
        <v>
8</v>
      </c>
      <c r="N80" s="619">
        <v>
63</v>
      </c>
      <c r="O80" s="619" t="s">
        <v>
374</v>
      </c>
      <c r="P80" s="619" t="s">
        <v>
374</v>
      </c>
      <c r="Q80" s="619">
        <v>
2</v>
      </c>
      <c r="R80" s="619">
        <v>
11</v>
      </c>
      <c r="S80" s="619">
        <v>
2</v>
      </c>
      <c r="T80" s="619">
        <v>
24</v>
      </c>
      <c r="U80" s="619">
        <v>
243</v>
      </c>
      <c r="V80" s="618">
        <v>
2760</v>
      </c>
      <c r="W80" s="623"/>
      <c r="X80" s="622" t="s">
        <v>
140</v>
      </c>
    </row>
    <row r="81" spans="1:24" s="615" customFormat="1" ht="15" customHeight="1">
      <c r="A81" s="622"/>
      <c r="B81" s="624" t="s">
        <v>
139</v>
      </c>
      <c r="C81" s="620">
        <v>
116</v>
      </c>
      <c r="D81" s="619">
        <v>
952</v>
      </c>
      <c r="E81" s="619" t="s">
        <v>
374</v>
      </c>
      <c r="F81" s="619" t="s">
        <v>
374</v>
      </c>
      <c r="G81" s="619">
        <v>
116</v>
      </c>
      <c r="H81" s="619">
        <v>
952</v>
      </c>
      <c r="I81" s="619" t="s">
        <v>
374</v>
      </c>
      <c r="J81" s="619" t="s">
        <v>
374</v>
      </c>
      <c r="K81" s="619">
        <v>
9</v>
      </c>
      <c r="L81" s="619">
        <v>
84</v>
      </c>
      <c r="M81" s="619">
        <v>
18</v>
      </c>
      <c r="N81" s="619">
        <v>
121</v>
      </c>
      <c r="O81" s="619">
        <v>
1</v>
      </c>
      <c r="P81" s="619">
        <v>
98</v>
      </c>
      <c r="Q81" s="619">
        <v>
1</v>
      </c>
      <c r="R81" s="619">
        <v>
18</v>
      </c>
      <c r="S81" s="619">
        <v>
3</v>
      </c>
      <c r="T81" s="619">
        <v>
8</v>
      </c>
      <c r="U81" s="619">
        <v>
23</v>
      </c>
      <c r="V81" s="618">
        <v>
211</v>
      </c>
      <c r="W81" s="623"/>
      <c r="X81" s="622" t="s">
        <v>
139</v>
      </c>
    </row>
    <row r="82" spans="1:24" s="615" customFormat="1" ht="15" customHeight="1">
      <c r="A82" s="616"/>
      <c r="B82" s="621" t="s">
        <v>
138</v>
      </c>
      <c r="C82" s="620">
        <v>
372</v>
      </c>
      <c r="D82" s="619">
        <v>
2777</v>
      </c>
      <c r="E82" s="619" t="s">
        <v>
374</v>
      </c>
      <c r="F82" s="619" t="s">
        <v>
374</v>
      </c>
      <c r="G82" s="619">
        <v>
372</v>
      </c>
      <c r="H82" s="619">
        <v>
2777</v>
      </c>
      <c r="I82" s="619" t="s">
        <v>
374</v>
      </c>
      <c r="J82" s="619" t="s">
        <v>
374</v>
      </c>
      <c r="K82" s="619">
        <v>
11</v>
      </c>
      <c r="L82" s="619">
        <v>
48</v>
      </c>
      <c r="M82" s="619">
        <v>
8</v>
      </c>
      <c r="N82" s="619">
        <v>
25</v>
      </c>
      <c r="O82" s="619" t="s">
        <v>
374</v>
      </c>
      <c r="P82" s="619" t="s">
        <v>
374</v>
      </c>
      <c r="Q82" s="619">
        <v>
1</v>
      </c>
      <c r="R82" s="619">
        <v>
11</v>
      </c>
      <c r="S82" s="619">
        <v>
2</v>
      </c>
      <c r="T82" s="619">
        <v>
6</v>
      </c>
      <c r="U82" s="619">
        <v>
82</v>
      </c>
      <c r="V82" s="618">
        <v>
392</v>
      </c>
      <c r="W82" s="617"/>
      <c r="X82" s="616" t="s">
        <v>
138</v>
      </c>
    </row>
    <row r="83" spans="1:24" s="610" customFormat="1" ht="15" customHeight="1">
      <c r="A83" s="614" t="s">
        <v>
788</v>
      </c>
      <c r="B83" s="614"/>
      <c r="C83" s="613"/>
      <c r="D83" s="613"/>
      <c r="E83" s="613"/>
      <c r="F83" s="613"/>
      <c r="G83" s="613"/>
      <c r="H83" s="613"/>
      <c r="I83" s="613"/>
      <c r="J83" s="613"/>
      <c r="K83" s="613"/>
      <c r="L83" s="613"/>
      <c r="M83" s="612"/>
      <c r="N83" s="611"/>
      <c r="O83" s="611"/>
      <c r="P83" s="611"/>
      <c r="Q83" s="611"/>
      <c r="R83" s="611"/>
      <c r="S83" s="611"/>
      <c r="T83" s="611"/>
      <c r="U83" s="611"/>
      <c r="V83" s="611"/>
    </row>
  </sheetData>
  <mergeCells count="40">
    <mergeCell ref="A77:B77"/>
    <mergeCell ref="A10:B10"/>
    <mergeCell ref="A12:B12"/>
    <mergeCell ref="A55:B55"/>
    <mergeCell ref="A60:B60"/>
    <mergeCell ref="A66:B66"/>
    <mergeCell ref="A71:B71"/>
    <mergeCell ref="A22:B22"/>
    <mergeCell ref="A28:B28"/>
    <mergeCell ref="A35:B35"/>
    <mergeCell ref="A41:B41"/>
    <mergeCell ref="A45:B45"/>
    <mergeCell ref="W77:X77"/>
    <mergeCell ref="W10:X10"/>
    <mergeCell ref="W12:X12"/>
    <mergeCell ref="W22:X22"/>
    <mergeCell ref="W28:X28"/>
    <mergeCell ref="W35:X35"/>
    <mergeCell ref="W41:X41"/>
    <mergeCell ref="W45:X45"/>
    <mergeCell ref="W55:X55"/>
    <mergeCell ref="W60:X60"/>
    <mergeCell ref="W66:X66"/>
    <mergeCell ref="W71:X71"/>
    <mergeCell ref="A1:D1"/>
    <mergeCell ref="A2:D2"/>
    <mergeCell ref="W6:X8"/>
    <mergeCell ref="M7:N7"/>
    <mergeCell ref="O7:P7"/>
    <mergeCell ref="Q7:R7"/>
    <mergeCell ref="S7:T7"/>
    <mergeCell ref="U7:V7"/>
    <mergeCell ref="A3:X3"/>
    <mergeCell ref="A6:B8"/>
    <mergeCell ref="C6:D7"/>
    <mergeCell ref="E7:F7"/>
    <mergeCell ref="G7:H7"/>
    <mergeCell ref="I7:J7"/>
    <mergeCell ref="K7:L7"/>
    <mergeCell ref="E6:V6"/>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6597</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2"/>
      <c r="E5" s="652"/>
      <c r="F5" s="652"/>
      <c r="G5" s="652"/>
      <c r="H5" s="652"/>
      <c r="I5" s="652"/>
      <c r="J5" s="652"/>
      <c r="K5" s="650"/>
      <c r="L5" s="651"/>
      <c r="M5" s="650"/>
      <c r="N5" s="650"/>
      <c r="O5" s="650"/>
      <c r="P5" s="650"/>
      <c r="Q5" s="650"/>
      <c r="R5" s="650"/>
      <c r="S5" s="650"/>
      <c r="T5" s="650"/>
      <c r="U5" s="650"/>
      <c r="V5" s="650"/>
      <c r="X5" s="649" t="s">
        <v>
9362</v>
      </c>
    </row>
    <row r="6" spans="1:24" s="615" customFormat="1" ht="18" customHeight="1" thickTop="1">
      <c r="A6" s="4801" t="s">
        <v>
254</v>
      </c>
      <c r="B6" s="4809"/>
      <c r="C6" s="4828" t="s">
        <v>
811</v>
      </c>
      <c r="D6" s="4829"/>
      <c r="E6" s="4829"/>
      <c r="F6" s="4829"/>
      <c r="G6" s="4829"/>
      <c r="H6" s="4829"/>
      <c r="I6" s="4829"/>
      <c r="J6" s="4829"/>
      <c r="K6" s="4829"/>
      <c r="L6" s="4829"/>
      <c r="M6" s="4829"/>
      <c r="N6" s="4829"/>
      <c r="O6" s="4829"/>
      <c r="P6" s="4829"/>
      <c r="Q6" s="4829"/>
      <c r="R6" s="4829"/>
      <c r="S6" s="4829"/>
      <c r="T6" s="4829"/>
      <c r="U6" s="4829"/>
      <c r="V6" s="4830"/>
      <c r="W6" s="4800" t="s">
        <v>
254</v>
      </c>
      <c r="X6" s="4801"/>
    </row>
    <row r="7" spans="1:24" s="615" customFormat="1" ht="32.1" customHeight="1">
      <c r="A7" s="4803"/>
      <c r="B7" s="4810"/>
      <c r="C7" s="4817" t="s">
        <v>
821</v>
      </c>
      <c r="D7" s="4818"/>
      <c r="E7" s="4819" t="s">
        <v>
820</v>
      </c>
      <c r="F7" s="4818"/>
      <c r="G7" s="4835" t="s">
        <v>
819</v>
      </c>
      <c r="H7" s="4836"/>
      <c r="I7" s="4806" t="s">
        <v>
818</v>
      </c>
      <c r="J7" s="4805"/>
      <c r="K7" s="4827" t="s">
        <v>
817</v>
      </c>
      <c r="L7" s="4805"/>
      <c r="M7" s="4804" t="s">
        <v>
816</v>
      </c>
      <c r="N7" s="4805"/>
      <c r="O7" s="4821" t="s">
        <v>
815</v>
      </c>
      <c r="P7" s="4805"/>
      <c r="Q7" s="4807" t="s">
        <v>
814</v>
      </c>
      <c r="R7" s="4807"/>
      <c r="S7" s="4831" t="s">
        <v>
813</v>
      </c>
      <c r="T7" s="4832"/>
      <c r="U7" s="4833" t="s">
        <v>
812</v>
      </c>
      <c r="V7" s="4834"/>
      <c r="W7" s="4802"/>
      <c r="X7" s="4803"/>
    </row>
    <row r="8" spans="1:24" s="615" customFormat="1" ht="18" customHeight="1">
      <c r="A8" s="4811"/>
      <c r="B8" s="4812"/>
      <c r="C8" s="647" t="s">
        <v>
740</v>
      </c>
      <c r="D8" s="646" t="s">
        <v>
739</v>
      </c>
      <c r="E8" s="646" t="s">
        <v>
740</v>
      </c>
      <c r="F8" s="646" t="s">
        <v>
739</v>
      </c>
      <c r="G8" s="646" t="s">
        <v>
740</v>
      </c>
      <c r="H8" s="646" t="s">
        <v>
739</v>
      </c>
      <c r="I8" s="646" t="s">
        <v>
740</v>
      </c>
      <c r="J8" s="645" t="s">
        <v>
739</v>
      </c>
      <c r="K8" s="644" t="s">
        <v>
740</v>
      </c>
      <c r="L8" s="643" t="s">
        <v>
739</v>
      </c>
      <c r="M8" s="643"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56"/>
      <c r="B9" s="655"/>
      <c r="C9" s="638"/>
      <c r="D9" s="613" t="s">
        <v>
801</v>
      </c>
      <c r="E9" s="638"/>
      <c r="F9" s="613" t="s">
        <v>
801</v>
      </c>
      <c r="G9" s="638"/>
      <c r="H9" s="613" t="s">
        <v>
801</v>
      </c>
      <c r="I9" s="638"/>
      <c r="J9" s="613" t="s">
        <v>
801</v>
      </c>
      <c r="K9" s="636"/>
      <c r="L9" s="637" t="s">
        <v>
801</v>
      </c>
      <c r="M9" s="636"/>
      <c r="N9" s="637" t="s">
        <v>
801</v>
      </c>
      <c r="O9" s="636"/>
      <c r="P9" s="637" t="s">
        <v>
801</v>
      </c>
      <c r="Q9" s="636"/>
      <c r="R9" s="637" t="s">
        <v>
801</v>
      </c>
      <c r="S9" s="636"/>
      <c r="T9" s="637" t="s">
        <v>
801</v>
      </c>
      <c r="U9" s="636"/>
      <c r="V9" s="635" t="s">
        <v>
801</v>
      </c>
      <c r="W9" s="634"/>
      <c r="X9" s="633"/>
    </row>
    <row r="10" spans="1:24" s="625" customFormat="1" ht="15" customHeight="1">
      <c r="A10" s="4825" t="s">
        <v>
188</v>
      </c>
      <c r="B10" s="4826"/>
      <c r="C10" s="627">
        <v>
184</v>
      </c>
      <c r="D10" s="627">
        <v>
2754</v>
      </c>
      <c r="E10" s="627">
        <v>
1543</v>
      </c>
      <c r="F10" s="627">
        <v>
4328</v>
      </c>
      <c r="G10" s="627">
        <v>
478</v>
      </c>
      <c r="H10" s="627">
        <v>
2464</v>
      </c>
      <c r="I10" s="627">
        <v>
2153</v>
      </c>
      <c r="J10" s="627">
        <v>
13998</v>
      </c>
      <c r="K10" s="627">
        <v>
1404</v>
      </c>
      <c r="L10" s="627">
        <v>
6329</v>
      </c>
      <c r="M10" s="627">
        <v>
368</v>
      </c>
      <c r="N10" s="627">
        <v>
4232</v>
      </c>
      <c r="O10" s="627">
        <v>
1389</v>
      </c>
      <c r="P10" s="627">
        <v>
21609</v>
      </c>
      <c r="Q10" s="627">
        <v>
49</v>
      </c>
      <c r="R10" s="627">
        <v>
486</v>
      </c>
      <c r="S10" s="627">
        <v>
663</v>
      </c>
      <c r="T10" s="627">
        <v>
6538</v>
      </c>
      <c r="U10" s="627" t="s">
        <v>
735</v>
      </c>
      <c r="V10" s="626" t="s">
        <v>
735</v>
      </c>
      <c r="W10" s="4825" t="s">
        <v>
188</v>
      </c>
      <c r="X10" s="4825"/>
    </row>
    <row r="11" spans="1:24" s="615" customFormat="1" ht="15" customHeight="1">
      <c r="A11" s="622"/>
      <c r="B11" s="624"/>
      <c r="C11" s="619" t="s">
        <v>
373</v>
      </c>
      <c r="D11" s="619" t="s">
        <v>
373</v>
      </c>
      <c r="E11" s="619" t="s">
        <v>
373</v>
      </c>
      <c r="F11" s="619" t="s">
        <v>
373</v>
      </c>
      <c r="G11" s="619" t="s">
        <v>
373</v>
      </c>
      <c r="H11" s="619" t="s">
        <v>
373</v>
      </c>
      <c r="I11" s="619" t="s">
        <v>
373</v>
      </c>
      <c r="J11" s="619" t="s">
        <v>
373</v>
      </c>
      <c r="K11" s="619" t="s">
        <v>
373</v>
      </c>
      <c r="L11" s="619" t="s">
        <v>
373</v>
      </c>
      <c r="M11" s="619" t="s">
        <v>
373</v>
      </c>
      <c r="N11" s="619" t="s">
        <v>
373</v>
      </c>
      <c r="O11" s="619" t="s">
        <v>
373</v>
      </c>
      <c r="P11" s="619" t="s">
        <v>
373</v>
      </c>
      <c r="Q11" s="619" t="s">
        <v>
373</v>
      </c>
      <c r="R11" s="619" t="s">
        <v>
373</v>
      </c>
      <c r="S11" s="619" t="s">
        <v>
373</v>
      </c>
      <c r="T11" s="619" t="s">
        <v>
373</v>
      </c>
      <c r="U11" s="619" t="s">
        <v>
373</v>
      </c>
      <c r="V11" s="618" t="s">
        <v>
373</v>
      </c>
      <c r="W11" s="629"/>
      <c r="X11" s="622"/>
    </row>
    <row r="12" spans="1:24" s="625" customFormat="1" ht="15" customHeight="1">
      <c r="A12" s="4825" t="s">
        <v>
800</v>
      </c>
      <c r="B12" s="4826"/>
      <c r="C12" s="627">
        <v>
13</v>
      </c>
      <c r="D12" s="627">
        <v>
229</v>
      </c>
      <c r="E12" s="627">
        <v>
120</v>
      </c>
      <c r="F12" s="627">
        <v>
289</v>
      </c>
      <c r="G12" s="627">
        <v>
40</v>
      </c>
      <c r="H12" s="627">
        <v>
165</v>
      </c>
      <c r="I12" s="627">
        <v>
260</v>
      </c>
      <c r="J12" s="627">
        <v>
1369</v>
      </c>
      <c r="K12" s="627">
        <v>
92</v>
      </c>
      <c r="L12" s="627">
        <v>
449</v>
      </c>
      <c r="M12" s="627">
        <v>
28</v>
      </c>
      <c r="N12" s="627">
        <v>
235</v>
      </c>
      <c r="O12" s="627">
        <v>
121</v>
      </c>
      <c r="P12" s="627">
        <v>
2132</v>
      </c>
      <c r="Q12" s="627">
        <v>
3</v>
      </c>
      <c r="R12" s="627">
        <v>
23</v>
      </c>
      <c r="S12" s="627">
        <v>
49</v>
      </c>
      <c r="T12" s="627">
        <v>
409</v>
      </c>
      <c r="U12" s="627" t="s">
        <v>
735</v>
      </c>
      <c r="V12" s="626" t="s">
        <v>
735</v>
      </c>
      <c r="W12" s="4825" t="s">
        <v>
800</v>
      </c>
      <c r="X12" s="4825"/>
    </row>
    <row r="13" spans="1:24" s="615" customFormat="1" ht="15" customHeight="1">
      <c r="A13" s="622"/>
      <c r="B13" s="624" t="s">
        <v>
187</v>
      </c>
      <c r="C13" s="619">
        <v>
4</v>
      </c>
      <c r="D13" s="619">
        <v>
127</v>
      </c>
      <c r="E13" s="619">
        <v>
25</v>
      </c>
      <c r="F13" s="619">
        <v>
45</v>
      </c>
      <c r="G13" s="619">
        <v>
8</v>
      </c>
      <c r="H13" s="619">
        <v>
42</v>
      </c>
      <c r="I13" s="619">
        <v>
74</v>
      </c>
      <c r="J13" s="619">
        <v>
324</v>
      </c>
      <c r="K13" s="619">
        <v>
30</v>
      </c>
      <c r="L13" s="619">
        <v>
133</v>
      </c>
      <c r="M13" s="619">
        <v>
4</v>
      </c>
      <c r="N13" s="619">
        <v>
20</v>
      </c>
      <c r="O13" s="619">
        <v>
24</v>
      </c>
      <c r="P13" s="619">
        <v>
216</v>
      </c>
      <c r="Q13" s="619">
        <v>
1</v>
      </c>
      <c r="R13" s="619">
        <v>
6</v>
      </c>
      <c r="S13" s="619">
        <v>
4</v>
      </c>
      <c r="T13" s="619">
        <v>
31</v>
      </c>
      <c r="U13" s="619" t="s">
        <v>
735</v>
      </c>
      <c r="V13" s="618" t="s">
        <v>
735</v>
      </c>
      <c r="W13" s="623"/>
      <c r="X13" s="622" t="s">
        <v>
187</v>
      </c>
    </row>
    <row r="14" spans="1:24" s="615" customFormat="1" ht="15" customHeight="1">
      <c r="A14" s="622"/>
      <c r="B14" s="624" t="s">
        <v>
186</v>
      </c>
      <c r="C14" s="619">
        <v>
1</v>
      </c>
      <c r="D14" s="619">
        <v>
8</v>
      </c>
      <c r="E14" s="619">
        <v>
5</v>
      </c>
      <c r="F14" s="619">
        <v>
11</v>
      </c>
      <c r="G14" s="619">
        <v>
5</v>
      </c>
      <c r="H14" s="619">
        <v>
11</v>
      </c>
      <c r="I14" s="619">
        <v>
7</v>
      </c>
      <c r="J14" s="619">
        <v>
73</v>
      </c>
      <c r="K14" s="619">
        <v>
7</v>
      </c>
      <c r="L14" s="619">
        <v>
24</v>
      </c>
      <c r="M14" s="619">
        <v>
3</v>
      </c>
      <c r="N14" s="619">
        <v>
42</v>
      </c>
      <c r="O14" s="619">
        <v>
5</v>
      </c>
      <c r="P14" s="619">
        <v>
183</v>
      </c>
      <c r="Q14" s="619" t="s">
        <v>
374</v>
      </c>
      <c r="R14" s="619" t="s">
        <v>
374</v>
      </c>
      <c r="S14" s="619">
        <v>
6</v>
      </c>
      <c r="T14" s="619">
        <v>
44</v>
      </c>
      <c r="U14" s="619" t="s">
        <v>
735</v>
      </c>
      <c r="V14" s="618" t="s">
        <v>
735</v>
      </c>
      <c r="W14" s="623"/>
      <c r="X14" s="622" t="s">
        <v>
186</v>
      </c>
    </row>
    <row r="15" spans="1:24" s="615" customFormat="1" ht="15" customHeight="1">
      <c r="A15" s="622"/>
      <c r="B15" s="624" t="s">
        <v>
185</v>
      </c>
      <c r="C15" s="619">
        <v>
1</v>
      </c>
      <c r="D15" s="619">
        <v>
2</v>
      </c>
      <c r="E15" s="619">
        <v>
17</v>
      </c>
      <c r="F15" s="619">
        <v>
35</v>
      </c>
      <c r="G15" s="619">
        <v>
2</v>
      </c>
      <c r="H15" s="619">
        <v>
6</v>
      </c>
      <c r="I15" s="619">
        <v>
19</v>
      </c>
      <c r="J15" s="619">
        <v>
84</v>
      </c>
      <c r="K15" s="619">
        <v>
8</v>
      </c>
      <c r="L15" s="619">
        <v>
18</v>
      </c>
      <c r="M15" s="619">
        <v>
3</v>
      </c>
      <c r="N15" s="619">
        <v>
41</v>
      </c>
      <c r="O15" s="619">
        <v>
11</v>
      </c>
      <c r="P15" s="619">
        <v>
157</v>
      </c>
      <c r="Q15" s="619" t="s">
        <v>
374</v>
      </c>
      <c r="R15" s="619" t="s">
        <v>
374</v>
      </c>
      <c r="S15" s="619">
        <v>
3</v>
      </c>
      <c r="T15" s="619">
        <v>
53</v>
      </c>
      <c r="U15" s="619" t="s">
        <v>
735</v>
      </c>
      <c r="V15" s="618" t="s">
        <v>
735</v>
      </c>
      <c r="W15" s="623"/>
      <c r="X15" s="622" t="s">
        <v>
185</v>
      </c>
    </row>
    <row r="16" spans="1:24" s="615" customFormat="1" ht="15" customHeight="1">
      <c r="A16" s="622"/>
      <c r="B16" s="624" t="s">
        <v>
184</v>
      </c>
      <c r="C16" s="619">
        <v>
1</v>
      </c>
      <c r="D16" s="619">
        <v>
10</v>
      </c>
      <c r="E16" s="619">
        <v>
25</v>
      </c>
      <c r="F16" s="619">
        <v>
46</v>
      </c>
      <c r="G16" s="619">
        <v>
4</v>
      </c>
      <c r="H16" s="619">
        <v>
12</v>
      </c>
      <c r="I16" s="619">
        <v>
64</v>
      </c>
      <c r="J16" s="619">
        <v>
256</v>
      </c>
      <c r="K16" s="619">
        <v>
5</v>
      </c>
      <c r="L16" s="619">
        <v>
37</v>
      </c>
      <c r="M16" s="619">
        <v>
2</v>
      </c>
      <c r="N16" s="619">
        <v>
7</v>
      </c>
      <c r="O16" s="619">
        <v>
16</v>
      </c>
      <c r="P16" s="619">
        <v>
152</v>
      </c>
      <c r="Q16" s="619" t="s">
        <v>
374</v>
      </c>
      <c r="R16" s="619" t="s">
        <v>
374</v>
      </c>
      <c r="S16" s="619">
        <v>
5</v>
      </c>
      <c r="T16" s="619">
        <v>
12</v>
      </c>
      <c r="U16" s="619" t="s">
        <v>
735</v>
      </c>
      <c r="V16" s="618" t="s">
        <v>
735</v>
      </c>
      <c r="W16" s="623"/>
      <c r="X16" s="622" t="s">
        <v>
184</v>
      </c>
    </row>
    <row r="17" spans="1:24" s="615" customFormat="1" ht="15" customHeight="1">
      <c r="A17" s="622"/>
      <c r="B17" s="624" t="s">
        <v>
183</v>
      </c>
      <c r="C17" s="619">
        <v>
1</v>
      </c>
      <c r="D17" s="619">
        <v>
18</v>
      </c>
      <c r="E17" s="619">
        <v>
6</v>
      </c>
      <c r="F17" s="619">
        <v>
22</v>
      </c>
      <c r="G17" s="619">
        <v>
3</v>
      </c>
      <c r="H17" s="619">
        <v>
34</v>
      </c>
      <c r="I17" s="619">
        <v>
20</v>
      </c>
      <c r="J17" s="619">
        <v>
327</v>
      </c>
      <c r="K17" s="619">
        <v>
5</v>
      </c>
      <c r="L17" s="619">
        <v>
25</v>
      </c>
      <c r="M17" s="619" t="s">
        <v>
374</v>
      </c>
      <c r="N17" s="619" t="s">
        <v>
374</v>
      </c>
      <c r="O17" s="619">
        <v>
11</v>
      </c>
      <c r="P17" s="619">
        <v>
738</v>
      </c>
      <c r="Q17" s="619">
        <v>
1</v>
      </c>
      <c r="R17" s="619">
        <v>
9</v>
      </c>
      <c r="S17" s="619">
        <v>
8</v>
      </c>
      <c r="T17" s="619">
        <v>
152</v>
      </c>
      <c r="U17" s="619" t="s">
        <v>
735</v>
      </c>
      <c r="V17" s="618" t="s">
        <v>
735</v>
      </c>
      <c r="W17" s="623"/>
      <c r="X17" s="622" t="s">
        <v>
183</v>
      </c>
    </row>
    <row r="18" spans="1:24" s="615" customFormat="1" ht="15" customHeight="1">
      <c r="A18" s="622"/>
      <c r="B18" s="624" t="s">
        <v>
182</v>
      </c>
      <c r="C18" s="619" t="s">
        <v>
374</v>
      </c>
      <c r="D18" s="619" t="s">
        <v>
374</v>
      </c>
      <c r="E18" s="619">
        <v>
12</v>
      </c>
      <c r="F18" s="619">
        <v>
56</v>
      </c>
      <c r="G18" s="619">
        <v>
8</v>
      </c>
      <c r="H18" s="619">
        <v>
24</v>
      </c>
      <c r="I18" s="619">
        <v>
20</v>
      </c>
      <c r="J18" s="619">
        <v>
102</v>
      </c>
      <c r="K18" s="619">
        <v>
9</v>
      </c>
      <c r="L18" s="619">
        <v>
52</v>
      </c>
      <c r="M18" s="619">
        <v>
4</v>
      </c>
      <c r="N18" s="619">
        <v>
46</v>
      </c>
      <c r="O18" s="619">
        <v>
20</v>
      </c>
      <c r="P18" s="619">
        <v>
263</v>
      </c>
      <c r="Q18" s="619" t="s">
        <v>
374</v>
      </c>
      <c r="R18" s="619" t="s">
        <v>
374</v>
      </c>
      <c r="S18" s="619">
        <v>
5</v>
      </c>
      <c r="T18" s="619">
        <v>
38</v>
      </c>
      <c r="U18" s="619" t="s">
        <v>
735</v>
      </c>
      <c r="V18" s="618" t="s">
        <v>
735</v>
      </c>
      <c r="W18" s="623"/>
      <c r="X18" s="622" t="s">
        <v>
182</v>
      </c>
    </row>
    <row r="19" spans="1:24" s="615" customFormat="1" ht="15" customHeight="1">
      <c r="A19" s="622"/>
      <c r="B19" s="624" t="s">
        <v>
181</v>
      </c>
      <c r="C19" s="619">
        <v>
4</v>
      </c>
      <c r="D19" s="619">
        <v>
45</v>
      </c>
      <c r="E19" s="619">
        <v>
12</v>
      </c>
      <c r="F19" s="619">
        <v>
24</v>
      </c>
      <c r="G19" s="619">
        <v>
5</v>
      </c>
      <c r="H19" s="619">
        <v>
22</v>
      </c>
      <c r="I19" s="619">
        <v>
43</v>
      </c>
      <c r="J19" s="619">
        <v>
169</v>
      </c>
      <c r="K19" s="619">
        <v>
21</v>
      </c>
      <c r="L19" s="619">
        <v>
102</v>
      </c>
      <c r="M19" s="619">
        <v>
6</v>
      </c>
      <c r="N19" s="619">
        <v>
13</v>
      </c>
      <c r="O19" s="619">
        <v>
15</v>
      </c>
      <c r="P19" s="619">
        <v>
150</v>
      </c>
      <c r="Q19" s="619" t="s">
        <v>
374</v>
      </c>
      <c r="R19" s="619" t="s">
        <v>
374</v>
      </c>
      <c r="S19" s="619">
        <v>
9</v>
      </c>
      <c r="T19" s="619">
        <v>
37</v>
      </c>
      <c r="U19" s="619" t="s">
        <v>
735</v>
      </c>
      <c r="V19" s="618" t="s">
        <v>
735</v>
      </c>
      <c r="W19" s="623"/>
      <c r="X19" s="622" t="s">
        <v>
181</v>
      </c>
    </row>
    <row r="20" spans="1:24" s="615" customFormat="1" ht="15" customHeight="1">
      <c r="A20" s="622"/>
      <c r="B20" s="624" t="s">
        <v>
180</v>
      </c>
      <c r="C20" s="619">
        <v>
1</v>
      </c>
      <c r="D20" s="619">
        <v>
19</v>
      </c>
      <c r="E20" s="619">
        <v>
18</v>
      </c>
      <c r="F20" s="619">
        <v>
50</v>
      </c>
      <c r="G20" s="619">
        <v>
5</v>
      </c>
      <c r="H20" s="619">
        <v>
14</v>
      </c>
      <c r="I20" s="619">
        <v>
13</v>
      </c>
      <c r="J20" s="619">
        <v>
34</v>
      </c>
      <c r="K20" s="619">
        <v>
7</v>
      </c>
      <c r="L20" s="619">
        <v>
58</v>
      </c>
      <c r="M20" s="619">
        <v>
6</v>
      </c>
      <c r="N20" s="619">
        <v>
66</v>
      </c>
      <c r="O20" s="619">
        <v>
19</v>
      </c>
      <c r="P20" s="619">
        <v>
273</v>
      </c>
      <c r="Q20" s="619">
        <v>
1</v>
      </c>
      <c r="R20" s="619">
        <v>
8</v>
      </c>
      <c r="S20" s="619">
        <v>
9</v>
      </c>
      <c r="T20" s="619">
        <v>
42</v>
      </c>
      <c r="U20" s="619" t="s">
        <v>
735</v>
      </c>
      <c r="V20" s="618" t="s">
        <v>
735</v>
      </c>
      <c r="W20" s="623"/>
      <c r="X20" s="622" t="s">
        <v>
180</v>
      </c>
    </row>
    <row r="21" spans="1:24" s="615" customFormat="1" ht="15" customHeight="1">
      <c r="A21" s="622"/>
      <c r="B21" s="624"/>
      <c r="C21" s="619" t="s">
        <v>
373</v>
      </c>
      <c r="D21" s="619" t="s">
        <v>
373</v>
      </c>
      <c r="E21" s="619" t="s">
        <v>
373</v>
      </c>
      <c r="F21" s="619" t="s">
        <v>
373</v>
      </c>
      <c r="G21" s="619" t="s">
        <v>
373</v>
      </c>
      <c r="H21" s="619" t="s">
        <v>
373</v>
      </c>
      <c r="I21" s="619" t="s">
        <v>
373</v>
      </c>
      <c r="J21" s="619" t="s">
        <v>
373</v>
      </c>
      <c r="K21" s="619" t="s">
        <v>
373</v>
      </c>
      <c r="L21" s="619" t="s">
        <v>
373</v>
      </c>
      <c r="M21" s="619" t="s">
        <v>
373</v>
      </c>
      <c r="N21" s="619" t="s">
        <v>
373</v>
      </c>
      <c r="O21" s="619" t="s">
        <v>
373</v>
      </c>
      <c r="P21" s="619" t="s">
        <v>
373</v>
      </c>
      <c r="Q21" s="619" t="s">
        <v>
373</v>
      </c>
      <c r="R21" s="619" t="s">
        <v>
373</v>
      </c>
      <c r="S21" s="619" t="s">
        <v>
373</v>
      </c>
      <c r="T21" s="619" t="s">
        <v>
373</v>
      </c>
      <c r="U21" s="619" t="s">
        <v>
373</v>
      </c>
      <c r="V21" s="618" t="s">
        <v>
373</v>
      </c>
      <c r="W21" s="629"/>
      <c r="X21" s="622"/>
    </row>
    <row r="22" spans="1:24" s="625" customFormat="1" ht="15" customHeight="1">
      <c r="A22" s="4825" t="s">
        <v>
799</v>
      </c>
      <c r="B22" s="4826"/>
      <c r="C22" s="627">
        <v>
2</v>
      </c>
      <c r="D22" s="627">
        <v>
5</v>
      </c>
      <c r="E22" s="627">
        <v>
39</v>
      </c>
      <c r="F22" s="627">
        <v>
93</v>
      </c>
      <c r="G22" s="627">
        <v>
8</v>
      </c>
      <c r="H22" s="627">
        <v>
35</v>
      </c>
      <c r="I22" s="627">
        <v>
43</v>
      </c>
      <c r="J22" s="627">
        <v>
262</v>
      </c>
      <c r="K22" s="627">
        <v>
34</v>
      </c>
      <c r="L22" s="627">
        <v>
120</v>
      </c>
      <c r="M22" s="627">
        <v>
5</v>
      </c>
      <c r="N22" s="627">
        <v>
111</v>
      </c>
      <c r="O22" s="627">
        <v>
31</v>
      </c>
      <c r="P22" s="627">
        <v>
536</v>
      </c>
      <c r="Q22" s="627">
        <v>
1</v>
      </c>
      <c r="R22" s="627">
        <v>
5</v>
      </c>
      <c r="S22" s="627">
        <v>
14</v>
      </c>
      <c r="T22" s="627">
        <v>
473</v>
      </c>
      <c r="U22" s="627" t="s">
        <v>
735</v>
      </c>
      <c r="V22" s="626" t="s">
        <v>
735</v>
      </c>
      <c r="W22" s="4825" t="s">
        <v>
799</v>
      </c>
      <c r="X22" s="4825"/>
    </row>
    <row r="23" spans="1:24" s="615" customFormat="1" ht="15" customHeight="1">
      <c r="A23" s="622"/>
      <c r="B23" s="624" t="s">
        <v>
179</v>
      </c>
      <c r="C23" s="619" t="s">
        <v>
374</v>
      </c>
      <c r="D23" s="619" t="s">
        <v>
374</v>
      </c>
      <c r="E23" s="619">
        <v>
6</v>
      </c>
      <c r="F23" s="619">
        <v>
31</v>
      </c>
      <c r="G23" s="619">
        <v>
1</v>
      </c>
      <c r="H23" s="619">
        <v>
10</v>
      </c>
      <c r="I23" s="619">
        <v>
2</v>
      </c>
      <c r="J23" s="619">
        <v>
69</v>
      </c>
      <c r="K23" s="619">
        <v>
3</v>
      </c>
      <c r="L23" s="619">
        <v>
25</v>
      </c>
      <c r="M23" s="619">
        <v>
2</v>
      </c>
      <c r="N23" s="619">
        <v>
98</v>
      </c>
      <c r="O23" s="619">
        <v>
5</v>
      </c>
      <c r="P23" s="619">
        <v>
21</v>
      </c>
      <c r="Q23" s="619" t="s">
        <v>
374</v>
      </c>
      <c r="R23" s="619" t="s">
        <v>
374</v>
      </c>
      <c r="S23" s="619">
        <v>
4</v>
      </c>
      <c r="T23" s="619">
        <v>
18</v>
      </c>
      <c r="U23" s="619" t="s">
        <v>
735</v>
      </c>
      <c r="V23" s="618" t="s">
        <v>
735</v>
      </c>
      <c r="W23" s="623"/>
      <c r="X23" s="622" t="s">
        <v>
179</v>
      </c>
    </row>
    <row r="24" spans="1:24" s="615" customFormat="1" ht="15" customHeight="1">
      <c r="A24" s="622"/>
      <c r="B24" s="624" t="s">
        <v>
178</v>
      </c>
      <c r="C24" s="619">
        <v>
1</v>
      </c>
      <c r="D24" s="619">
        <v>
3</v>
      </c>
      <c r="E24" s="619">
        <v>
12</v>
      </c>
      <c r="F24" s="619">
        <v>
27</v>
      </c>
      <c r="G24" s="619">
        <v>
1</v>
      </c>
      <c r="H24" s="619">
        <v>
11</v>
      </c>
      <c r="I24" s="619">
        <v>
4</v>
      </c>
      <c r="J24" s="619">
        <v>
26</v>
      </c>
      <c r="K24" s="619">
        <v>
5</v>
      </c>
      <c r="L24" s="619">
        <v>
10</v>
      </c>
      <c r="M24" s="619">
        <v>
1</v>
      </c>
      <c r="N24" s="619">
        <v>
3</v>
      </c>
      <c r="O24" s="619">
        <v>
3</v>
      </c>
      <c r="P24" s="619">
        <v>
10</v>
      </c>
      <c r="Q24" s="619" t="s">
        <v>
374</v>
      </c>
      <c r="R24" s="619" t="s">
        <v>
374</v>
      </c>
      <c r="S24" s="619">
        <v>
5</v>
      </c>
      <c r="T24" s="619">
        <v>
347</v>
      </c>
      <c r="U24" s="619" t="s">
        <v>
735</v>
      </c>
      <c r="V24" s="618" t="s">
        <v>
735</v>
      </c>
      <c r="W24" s="623"/>
      <c r="X24" s="622" t="s">
        <v>
178</v>
      </c>
    </row>
    <row r="25" spans="1:24" s="615" customFormat="1" ht="15" customHeight="1">
      <c r="A25" s="622"/>
      <c r="B25" s="624" t="s">
        <v>
177</v>
      </c>
      <c r="C25" s="619" t="s">
        <v>
374</v>
      </c>
      <c r="D25" s="619" t="s">
        <v>
374</v>
      </c>
      <c r="E25" s="619">
        <v>
13</v>
      </c>
      <c r="F25" s="619">
        <v>
22</v>
      </c>
      <c r="G25" s="619">
        <v>
6</v>
      </c>
      <c r="H25" s="619">
        <v>
14</v>
      </c>
      <c r="I25" s="619">
        <v>
22</v>
      </c>
      <c r="J25" s="619">
        <v>
107</v>
      </c>
      <c r="K25" s="619">
        <v>
13</v>
      </c>
      <c r="L25" s="619">
        <v>
43</v>
      </c>
      <c r="M25" s="619" t="s">
        <v>
374</v>
      </c>
      <c r="N25" s="619" t="s">
        <v>
374</v>
      </c>
      <c r="O25" s="619">
        <v>
13</v>
      </c>
      <c r="P25" s="619">
        <v>
115</v>
      </c>
      <c r="Q25" s="619">
        <v>
1</v>
      </c>
      <c r="R25" s="619">
        <v>
5</v>
      </c>
      <c r="S25" s="619">
        <v>
5</v>
      </c>
      <c r="T25" s="619">
        <v>
108</v>
      </c>
      <c r="U25" s="619" t="s">
        <v>
735</v>
      </c>
      <c r="V25" s="618" t="s">
        <v>
735</v>
      </c>
      <c r="W25" s="623"/>
      <c r="X25" s="622" t="s">
        <v>
177</v>
      </c>
    </row>
    <row r="26" spans="1:24" s="615" customFormat="1" ht="15" customHeight="1">
      <c r="A26" s="622"/>
      <c r="B26" s="624" t="s">
        <v>
176</v>
      </c>
      <c r="C26" s="619">
        <v>
1</v>
      </c>
      <c r="D26" s="619">
        <v>
2</v>
      </c>
      <c r="E26" s="619">
        <v>
8</v>
      </c>
      <c r="F26" s="619">
        <v>
13</v>
      </c>
      <c r="G26" s="619" t="s">
        <v>
374</v>
      </c>
      <c r="H26" s="619" t="s">
        <v>
374</v>
      </c>
      <c r="I26" s="619">
        <v>
15</v>
      </c>
      <c r="J26" s="619">
        <v>
60</v>
      </c>
      <c r="K26" s="619">
        <v>
13</v>
      </c>
      <c r="L26" s="619">
        <v>
42</v>
      </c>
      <c r="M26" s="619">
        <v>
2</v>
      </c>
      <c r="N26" s="619">
        <v>
10</v>
      </c>
      <c r="O26" s="619">
        <v>
10</v>
      </c>
      <c r="P26" s="619">
        <v>
390</v>
      </c>
      <c r="Q26" s="619" t="s">
        <v>
374</v>
      </c>
      <c r="R26" s="619" t="s">
        <v>
374</v>
      </c>
      <c r="S26" s="619" t="s">
        <v>
374</v>
      </c>
      <c r="T26" s="619" t="s">
        <v>
374</v>
      </c>
      <c r="U26" s="619" t="s">
        <v>
735</v>
      </c>
      <c r="V26" s="618" t="s">
        <v>
735</v>
      </c>
      <c r="W26" s="623"/>
      <c r="X26" s="622" t="s">
        <v>
176</v>
      </c>
    </row>
    <row r="27" spans="1:24" s="615" customFormat="1" ht="15" customHeight="1">
      <c r="A27" s="622"/>
      <c r="B27" s="624"/>
      <c r="C27" s="619" t="s">
        <v>
373</v>
      </c>
      <c r="D27" s="619" t="s">
        <v>
373</v>
      </c>
      <c r="E27" s="619" t="s">
        <v>
373</v>
      </c>
      <c r="F27" s="619" t="s">
        <v>
373</v>
      </c>
      <c r="G27" s="619" t="s">
        <v>
373</v>
      </c>
      <c r="H27" s="619" t="s">
        <v>
373</v>
      </c>
      <c r="I27" s="619" t="s">
        <v>
373</v>
      </c>
      <c r="J27" s="619" t="s">
        <v>
373</v>
      </c>
      <c r="K27" s="619" t="s">
        <v>
373</v>
      </c>
      <c r="L27" s="619" t="s">
        <v>
373</v>
      </c>
      <c r="M27" s="619" t="s">
        <v>
373</v>
      </c>
      <c r="N27" s="619" t="s">
        <v>
373</v>
      </c>
      <c r="O27" s="619" t="s">
        <v>
373</v>
      </c>
      <c r="P27" s="619" t="s">
        <v>
373</v>
      </c>
      <c r="Q27" s="619" t="s">
        <v>
373</v>
      </c>
      <c r="R27" s="619" t="s">
        <v>
373</v>
      </c>
      <c r="S27" s="619" t="s">
        <v>
373</v>
      </c>
      <c r="T27" s="619" t="s">
        <v>
373</v>
      </c>
      <c r="U27" s="619" t="s">
        <v>
373</v>
      </c>
      <c r="V27" s="618" t="s">
        <v>
373</v>
      </c>
      <c r="W27" s="629"/>
      <c r="X27" s="622"/>
    </row>
    <row r="28" spans="1:24" s="632" customFormat="1" ht="15" customHeight="1">
      <c r="A28" s="4825" t="s">
        <v>
798</v>
      </c>
      <c r="B28" s="4826"/>
      <c r="C28" s="627">
        <v>
8</v>
      </c>
      <c r="D28" s="627">
        <v>
109</v>
      </c>
      <c r="E28" s="627">
        <v>
44</v>
      </c>
      <c r="F28" s="627">
        <v>
73</v>
      </c>
      <c r="G28" s="627">
        <v>
11</v>
      </c>
      <c r="H28" s="627">
        <v>
60</v>
      </c>
      <c r="I28" s="627">
        <v>
45</v>
      </c>
      <c r="J28" s="627">
        <v>
164</v>
      </c>
      <c r="K28" s="627">
        <v>
43</v>
      </c>
      <c r="L28" s="627">
        <v>
196</v>
      </c>
      <c r="M28" s="627">
        <v>
14</v>
      </c>
      <c r="N28" s="627">
        <v>
61</v>
      </c>
      <c r="O28" s="627">
        <v>
35</v>
      </c>
      <c r="P28" s="627">
        <v>
425</v>
      </c>
      <c r="Q28" s="627">
        <v>
1</v>
      </c>
      <c r="R28" s="627">
        <v>
5</v>
      </c>
      <c r="S28" s="627">
        <v>
25</v>
      </c>
      <c r="T28" s="627">
        <v>
80</v>
      </c>
      <c r="U28" s="627" t="s">
        <v>
735</v>
      </c>
      <c r="V28" s="626" t="s">
        <v>
735</v>
      </c>
      <c r="W28" s="4825" t="s">
        <v>
798</v>
      </c>
      <c r="X28" s="4825"/>
    </row>
    <row r="29" spans="1:24" s="615" customFormat="1" ht="15" customHeight="1">
      <c r="A29" s="622"/>
      <c r="B29" s="624" t="s">
        <v>
175</v>
      </c>
      <c r="C29" s="619">
        <v>
2</v>
      </c>
      <c r="D29" s="619">
        <v>
2</v>
      </c>
      <c r="E29" s="619">
        <v>
20</v>
      </c>
      <c r="F29" s="619">
        <v>
38</v>
      </c>
      <c r="G29" s="619">
        <v>
5</v>
      </c>
      <c r="H29" s="619">
        <v>
18</v>
      </c>
      <c r="I29" s="619">
        <v>
19</v>
      </c>
      <c r="J29" s="619">
        <v>
55</v>
      </c>
      <c r="K29" s="619">
        <v>
14</v>
      </c>
      <c r="L29" s="619">
        <v>
37</v>
      </c>
      <c r="M29" s="619">
        <v>
5</v>
      </c>
      <c r="N29" s="619">
        <v>
42</v>
      </c>
      <c r="O29" s="619">
        <v>
15</v>
      </c>
      <c r="P29" s="619">
        <v>
117</v>
      </c>
      <c r="Q29" s="619" t="s">
        <v>
374</v>
      </c>
      <c r="R29" s="619" t="s">
        <v>
374</v>
      </c>
      <c r="S29" s="619">
        <v>
3</v>
      </c>
      <c r="T29" s="619">
        <v>
6</v>
      </c>
      <c r="U29" s="619" t="s">
        <v>
735</v>
      </c>
      <c r="V29" s="618" t="s">
        <v>
735</v>
      </c>
      <c r="W29" s="623"/>
      <c r="X29" s="622" t="s">
        <v>
175</v>
      </c>
    </row>
    <row r="30" spans="1:24" s="615" customFormat="1" ht="15" customHeight="1">
      <c r="A30" s="622"/>
      <c r="B30" s="624" t="s">
        <v>
174</v>
      </c>
      <c r="C30" s="619">
        <v>
5</v>
      </c>
      <c r="D30" s="619">
        <v>
105</v>
      </c>
      <c r="E30" s="619">
        <v>
2</v>
      </c>
      <c r="F30" s="619">
        <v>
2</v>
      </c>
      <c r="G30" s="619">
        <v>
1</v>
      </c>
      <c r="H30" s="619">
        <v>
8</v>
      </c>
      <c r="I30" s="619">
        <v>
12</v>
      </c>
      <c r="J30" s="619">
        <v>
67</v>
      </c>
      <c r="K30" s="619">
        <v>
14</v>
      </c>
      <c r="L30" s="619">
        <v>
102</v>
      </c>
      <c r="M30" s="619">
        <v>
4</v>
      </c>
      <c r="N30" s="619">
        <v>
10</v>
      </c>
      <c r="O30" s="619">
        <v>
5</v>
      </c>
      <c r="P30" s="619">
        <v>
28</v>
      </c>
      <c r="Q30" s="619" t="s">
        <v>
374</v>
      </c>
      <c r="R30" s="619" t="s">
        <v>
374</v>
      </c>
      <c r="S30" s="619">
        <v>
5</v>
      </c>
      <c r="T30" s="619">
        <v>
20</v>
      </c>
      <c r="U30" s="619" t="s">
        <v>
735</v>
      </c>
      <c r="V30" s="618" t="s">
        <v>
735</v>
      </c>
      <c r="W30" s="623"/>
      <c r="X30" s="622" t="s">
        <v>
174</v>
      </c>
    </row>
    <row r="31" spans="1:24" s="615" customFormat="1" ht="15" customHeight="1">
      <c r="A31" s="622"/>
      <c r="B31" s="624" t="s">
        <v>
173</v>
      </c>
      <c r="C31" s="619" t="s">
        <v>
374</v>
      </c>
      <c r="D31" s="619" t="s">
        <v>
374</v>
      </c>
      <c r="E31" s="619">
        <v>
7</v>
      </c>
      <c r="F31" s="619">
        <v>
7</v>
      </c>
      <c r="G31" s="619">
        <v>
3</v>
      </c>
      <c r="H31" s="619">
        <v>
6</v>
      </c>
      <c r="I31" s="619">
        <v>
4</v>
      </c>
      <c r="J31" s="619">
        <v>
12</v>
      </c>
      <c r="K31" s="619">
        <v>
3</v>
      </c>
      <c r="L31" s="619">
        <v>
6</v>
      </c>
      <c r="M31" s="619">
        <v>
2</v>
      </c>
      <c r="N31" s="619">
        <v>
3</v>
      </c>
      <c r="O31" s="619">
        <v>
2</v>
      </c>
      <c r="P31" s="619">
        <v>
3</v>
      </c>
      <c r="Q31" s="619" t="s">
        <v>
374</v>
      </c>
      <c r="R31" s="619" t="s">
        <v>
374</v>
      </c>
      <c r="S31" s="619">
        <v>
4</v>
      </c>
      <c r="T31" s="619">
        <v>
17</v>
      </c>
      <c r="U31" s="619" t="s">
        <v>
735</v>
      </c>
      <c r="V31" s="618" t="s">
        <v>
735</v>
      </c>
      <c r="W31" s="623"/>
      <c r="X31" s="622" t="s">
        <v>
173</v>
      </c>
    </row>
    <row r="32" spans="1:24" s="615" customFormat="1" ht="15" customHeight="1">
      <c r="A32" s="622"/>
      <c r="B32" s="624" t="s">
        <v>
172</v>
      </c>
      <c r="C32" s="619">
        <v>
1</v>
      </c>
      <c r="D32" s="619">
        <v>
2</v>
      </c>
      <c r="E32" s="619">
        <v>
11</v>
      </c>
      <c r="F32" s="619">
        <v>
20</v>
      </c>
      <c r="G32" s="619" t="s">
        <v>
374</v>
      </c>
      <c r="H32" s="619" t="s">
        <v>
374</v>
      </c>
      <c r="I32" s="619">
        <v>
4</v>
      </c>
      <c r="J32" s="619">
        <v>
11</v>
      </c>
      <c r="K32" s="619">
        <v>
8</v>
      </c>
      <c r="L32" s="619">
        <v>
13</v>
      </c>
      <c r="M32" s="619">
        <v>
2</v>
      </c>
      <c r="N32" s="619">
        <v>
5</v>
      </c>
      <c r="O32" s="619">
        <v>
8</v>
      </c>
      <c r="P32" s="619">
        <v>
67</v>
      </c>
      <c r="Q32" s="619">
        <v>
1</v>
      </c>
      <c r="R32" s="619">
        <v>
5</v>
      </c>
      <c r="S32" s="619">
        <v>
6</v>
      </c>
      <c r="T32" s="619">
        <v>
15</v>
      </c>
      <c r="U32" s="619" t="s">
        <v>
735</v>
      </c>
      <c r="V32" s="618" t="s">
        <v>
735</v>
      </c>
      <c r="W32" s="623"/>
      <c r="X32" s="622" t="s">
        <v>
172</v>
      </c>
    </row>
    <row r="33" spans="1:24" s="615" customFormat="1" ht="15" customHeight="1">
      <c r="A33" s="622"/>
      <c r="B33" s="624" t="s">
        <v>
171</v>
      </c>
      <c r="C33" s="619" t="s">
        <v>
374</v>
      </c>
      <c r="D33" s="619" t="s">
        <v>
374</v>
      </c>
      <c r="E33" s="619">
        <v>
4</v>
      </c>
      <c r="F33" s="619">
        <v>
6</v>
      </c>
      <c r="G33" s="619">
        <v>
2</v>
      </c>
      <c r="H33" s="619">
        <v>
28</v>
      </c>
      <c r="I33" s="619">
        <v>
6</v>
      </c>
      <c r="J33" s="619">
        <v>
19</v>
      </c>
      <c r="K33" s="619">
        <v>
4</v>
      </c>
      <c r="L33" s="619">
        <v>
38</v>
      </c>
      <c r="M33" s="619">
        <v>
1</v>
      </c>
      <c r="N33" s="619">
        <v>
1</v>
      </c>
      <c r="O33" s="619">
        <v>
5</v>
      </c>
      <c r="P33" s="619">
        <v>
210</v>
      </c>
      <c r="Q33" s="619" t="s">
        <v>
374</v>
      </c>
      <c r="R33" s="619" t="s">
        <v>
374</v>
      </c>
      <c r="S33" s="619">
        <v>
7</v>
      </c>
      <c r="T33" s="619">
        <v>
22</v>
      </c>
      <c r="U33" s="619" t="s">
        <v>
735</v>
      </c>
      <c r="V33" s="618" t="s">
        <v>
735</v>
      </c>
      <c r="W33" s="623"/>
      <c r="X33" s="622" t="s">
        <v>
171</v>
      </c>
    </row>
    <row r="34" spans="1:24" s="615" customFormat="1" ht="15" customHeight="1">
      <c r="A34" s="622"/>
      <c r="B34" s="624"/>
      <c r="C34" s="619" t="s">
        <v>
373</v>
      </c>
      <c r="D34" s="619" t="s">
        <v>
373</v>
      </c>
      <c r="E34" s="619" t="s">
        <v>
373</v>
      </c>
      <c r="F34" s="619" t="s">
        <v>
373</v>
      </c>
      <c r="G34" s="619" t="s">
        <v>
373</v>
      </c>
      <c r="H34" s="619" t="s">
        <v>
373</v>
      </c>
      <c r="I34" s="619" t="s">
        <v>
373</v>
      </c>
      <c r="J34" s="619" t="s">
        <v>
373</v>
      </c>
      <c r="K34" s="619" t="s">
        <v>
373</v>
      </c>
      <c r="L34" s="619" t="s">
        <v>
373</v>
      </c>
      <c r="M34" s="619" t="s">
        <v>
373</v>
      </c>
      <c r="N34" s="619" t="s">
        <v>
373</v>
      </c>
      <c r="O34" s="619" t="s">
        <v>
373</v>
      </c>
      <c r="P34" s="619" t="s">
        <v>
373</v>
      </c>
      <c r="Q34" s="619" t="s">
        <v>
373</v>
      </c>
      <c r="R34" s="619" t="s">
        <v>
373</v>
      </c>
      <c r="S34" s="619" t="s">
        <v>
373</v>
      </c>
      <c r="T34" s="619" t="s">
        <v>
373</v>
      </c>
      <c r="U34" s="619" t="s">
        <v>
373</v>
      </c>
      <c r="V34" s="618" t="s">
        <v>
373</v>
      </c>
      <c r="W34" s="629"/>
      <c r="X34" s="622"/>
    </row>
    <row r="35" spans="1:24" s="625" customFormat="1" ht="15" customHeight="1">
      <c r="A35" s="4825" t="s">
        <v>
797</v>
      </c>
      <c r="B35" s="4826"/>
      <c r="C35" s="627">
        <v>
3</v>
      </c>
      <c r="D35" s="627">
        <v>
29</v>
      </c>
      <c r="E35" s="627">
        <v>
26</v>
      </c>
      <c r="F35" s="627">
        <v>
64</v>
      </c>
      <c r="G35" s="627">
        <v>
11</v>
      </c>
      <c r="H35" s="627">
        <v>
102</v>
      </c>
      <c r="I35" s="627">
        <v>
35</v>
      </c>
      <c r="J35" s="627">
        <v>
238</v>
      </c>
      <c r="K35" s="627">
        <v>
30</v>
      </c>
      <c r="L35" s="627">
        <v>
68</v>
      </c>
      <c r="M35" s="627">
        <v>
2</v>
      </c>
      <c r="N35" s="627">
        <v>
19</v>
      </c>
      <c r="O35" s="627">
        <v>
33</v>
      </c>
      <c r="P35" s="627">
        <v>
482</v>
      </c>
      <c r="Q35" s="627">
        <v>
1</v>
      </c>
      <c r="R35" s="627">
        <v>
7</v>
      </c>
      <c r="S35" s="627">
        <v>
17</v>
      </c>
      <c r="T35" s="627">
        <v>
80</v>
      </c>
      <c r="U35" s="627" t="s">
        <v>
735</v>
      </c>
      <c r="V35" s="626" t="s">
        <v>
735</v>
      </c>
      <c r="W35" s="4825" t="s">
        <v>
797</v>
      </c>
      <c r="X35" s="4825"/>
    </row>
    <row r="36" spans="1:24" s="615" customFormat="1" ht="15" customHeight="1">
      <c r="A36" s="622"/>
      <c r="B36" s="631" t="s">
        <v>
170</v>
      </c>
      <c r="C36" s="619" t="s">
        <v>
374</v>
      </c>
      <c r="D36" s="619" t="s">
        <v>
374</v>
      </c>
      <c r="E36" s="619">
        <v>
2</v>
      </c>
      <c r="F36" s="619">
        <v>
11</v>
      </c>
      <c r="G36" s="619" t="s">
        <v>
374</v>
      </c>
      <c r="H36" s="619" t="s">
        <v>
374</v>
      </c>
      <c r="I36" s="619">
        <v>
5</v>
      </c>
      <c r="J36" s="619">
        <v>
56</v>
      </c>
      <c r="K36" s="619">
        <v>
2</v>
      </c>
      <c r="L36" s="619">
        <v>
2</v>
      </c>
      <c r="M36" s="619">
        <v>
1</v>
      </c>
      <c r="N36" s="619">
        <v>
18</v>
      </c>
      <c r="O36" s="619">
        <v>
5</v>
      </c>
      <c r="P36" s="619">
        <v>
26</v>
      </c>
      <c r="Q36" s="619" t="s">
        <v>
374</v>
      </c>
      <c r="R36" s="619" t="s">
        <v>
374</v>
      </c>
      <c r="S36" s="619">
        <v>
7</v>
      </c>
      <c r="T36" s="619">
        <v>
45</v>
      </c>
      <c r="U36" s="619" t="s">
        <v>
735</v>
      </c>
      <c r="V36" s="618" t="s">
        <v>
735</v>
      </c>
      <c r="W36" s="623"/>
      <c r="X36" s="630" t="s">
        <v>
170</v>
      </c>
    </row>
    <row r="37" spans="1:24" s="615" customFormat="1" ht="15" customHeight="1">
      <c r="A37" s="622"/>
      <c r="B37" s="631" t="s">
        <v>
169</v>
      </c>
      <c r="C37" s="619" t="s">
        <v>
374</v>
      </c>
      <c r="D37" s="619" t="s">
        <v>
374</v>
      </c>
      <c r="E37" s="619">
        <v>
3</v>
      </c>
      <c r="F37" s="619">
        <v>
7</v>
      </c>
      <c r="G37" s="619">
        <v>
1</v>
      </c>
      <c r="H37" s="619">
        <v>
2</v>
      </c>
      <c r="I37" s="619">
        <v>
6</v>
      </c>
      <c r="J37" s="619">
        <v>
105</v>
      </c>
      <c r="K37" s="619">
        <v>
4</v>
      </c>
      <c r="L37" s="619">
        <v>
8</v>
      </c>
      <c r="M37" s="619" t="s">
        <v>
374</v>
      </c>
      <c r="N37" s="619" t="s">
        <v>
374</v>
      </c>
      <c r="O37" s="619">
        <v>
7</v>
      </c>
      <c r="P37" s="619">
        <v>
115</v>
      </c>
      <c r="Q37" s="619" t="s">
        <v>
374</v>
      </c>
      <c r="R37" s="619" t="s">
        <v>
374</v>
      </c>
      <c r="S37" s="619">
        <v>
3</v>
      </c>
      <c r="T37" s="619">
        <v>
13</v>
      </c>
      <c r="U37" s="619" t="s">
        <v>
735</v>
      </c>
      <c r="V37" s="618" t="s">
        <v>
735</v>
      </c>
      <c r="W37" s="623"/>
      <c r="X37" s="630" t="s">
        <v>
169</v>
      </c>
    </row>
    <row r="38" spans="1:24" s="615" customFormat="1" ht="15" customHeight="1">
      <c r="A38" s="622"/>
      <c r="B38" s="631" t="s">
        <v>
168</v>
      </c>
      <c r="C38" s="619">
        <v>
1</v>
      </c>
      <c r="D38" s="619">
        <v>
2</v>
      </c>
      <c r="E38" s="619">
        <v>
8</v>
      </c>
      <c r="F38" s="619">
        <v>
19</v>
      </c>
      <c r="G38" s="619">
        <v>
2</v>
      </c>
      <c r="H38" s="619">
        <v>
10</v>
      </c>
      <c r="I38" s="619">
        <v>
13</v>
      </c>
      <c r="J38" s="619">
        <v>
54</v>
      </c>
      <c r="K38" s="619">
        <v>
9</v>
      </c>
      <c r="L38" s="619">
        <v>
24</v>
      </c>
      <c r="M38" s="619">
        <v>
1</v>
      </c>
      <c r="N38" s="619">
        <v>
1</v>
      </c>
      <c r="O38" s="619">
        <v>
9</v>
      </c>
      <c r="P38" s="619">
        <v>
120</v>
      </c>
      <c r="Q38" s="619">
        <v>
1</v>
      </c>
      <c r="R38" s="619">
        <v>
7</v>
      </c>
      <c r="S38" s="619">
        <v>
2</v>
      </c>
      <c r="T38" s="619">
        <v>
7</v>
      </c>
      <c r="U38" s="619" t="s">
        <v>
735</v>
      </c>
      <c r="V38" s="618" t="s">
        <v>
735</v>
      </c>
      <c r="W38" s="623"/>
      <c r="X38" s="630" t="s">
        <v>
168</v>
      </c>
    </row>
    <row r="39" spans="1:24" s="615" customFormat="1" ht="15" customHeight="1">
      <c r="A39" s="622"/>
      <c r="B39" s="631" t="s">
        <v>
167</v>
      </c>
      <c r="C39" s="619">
        <v>
2</v>
      </c>
      <c r="D39" s="619">
        <v>
27</v>
      </c>
      <c r="E39" s="619">
        <v>
13</v>
      </c>
      <c r="F39" s="619">
        <v>
27</v>
      </c>
      <c r="G39" s="619">
        <v>
8</v>
      </c>
      <c r="H39" s="619">
        <v>
90</v>
      </c>
      <c r="I39" s="619">
        <v>
11</v>
      </c>
      <c r="J39" s="619">
        <v>
23</v>
      </c>
      <c r="K39" s="619">
        <v>
15</v>
      </c>
      <c r="L39" s="619">
        <v>
34</v>
      </c>
      <c r="M39" s="619" t="s">
        <v>
374</v>
      </c>
      <c r="N39" s="619" t="s">
        <v>
374</v>
      </c>
      <c r="O39" s="619">
        <v>
12</v>
      </c>
      <c r="P39" s="619">
        <v>
221</v>
      </c>
      <c r="Q39" s="619" t="s">
        <v>
374</v>
      </c>
      <c r="R39" s="619" t="s">
        <v>
374</v>
      </c>
      <c r="S39" s="619">
        <v>
5</v>
      </c>
      <c r="T39" s="619">
        <v>
15</v>
      </c>
      <c r="U39" s="619" t="s">
        <v>
735</v>
      </c>
      <c r="V39" s="618" t="s">
        <v>
735</v>
      </c>
      <c r="W39" s="623"/>
      <c r="X39" s="630" t="s">
        <v>
167</v>
      </c>
    </row>
    <row r="40" spans="1:24" s="615" customFormat="1" ht="15" customHeight="1">
      <c r="A40" s="622"/>
      <c r="B40" s="624"/>
      <c r="C40" s="619" t="s">
        <v>
373</v>
      </c>
      <c r="D40" s="619" t="s">
        <v>
373</v>
      </c>
      <c r="E40" s="619" t="s">
        <v>
373</v>
      </c>
      <c r="F40" s="619" t="s">
        <v>
373</v>
      </c>
      <c r="G40" s="619" t="s">
        <v>
373</v>
      </c>
      <c r="H40" s="619" t="s">
        <v>
373</v>
      </c>
      <c r="I40" s="619" t="s">
        <v>
373</v>
      </c>
      <c r="J40" s="619" t="s">
        <v>
373</v>
      </c>
      <c r="K40" s="619" t="s">
        <v>
373</v>
      </c>
      <c r="L40" s="619" t="s">
        <v>
373</v>
      </c>
      <c r="M40" s="619" t="s">
        <v>
373</v>
      </c>
      <c r="N40" s="619" t="s">
        <v>
373</v>
      </c>
      <c r="O40" s="619" t="s">
        <v>
373</v>
      </c>
      <c r="P40" s="619" t="s">
        <v>
373</v>
      </c>
      <c r="Q40" s="619" t="s">
        <v>
373</v>
      </c>
      <c r="R40" s="619" t="s">
        <v>
373</v>
      </c>
      <c r="S40" s="619" t="s">
        <v>
373</v>
      </c>
      <c r="T40" s="619" t="s">
        <v>
373</v>
      </c>
      <c r="U40" s="619" t="s">
        <v>
373</v>
      </c>
      <c r="V40" s="618" t="s">
        <v>
373</v>
      </c>
      <c r="W40" s="629"/>
      <c r="X40" s="622"/>
    </row>
    <row r="41" spans="1:24" s="625" customFormat="1" ht="15" customHeight="1">
      <c r="A41" s="4825" t="s">
        <v>
796</v>
      </c>
      <c r="B41" s="4826"/>
      <c r="C41" s="627" t="s">
        <v>
374</v>
      </c>
      <c r="D41" s="627" t="s">
        <v>
374</v>
      </c>
      <c r="E41" s="627">
        <v>
15</v>
      </c>
      <c r="F41" s="627">
        <v>
35</v>
      </c>
      <c r="G41" s="627">
        <v>
5</v>
      </c>
      <c r="H41" s="627">
        <v>
10</v>
      </c>
      <c r="I41" s="627">
        <v>
21</v>
      </c>
      <c r="J41" s="627">
        <v>
59</v>
      </c>
      <c r="K41" s="627">
        <v>
22</v>
      </c>
      <c r="L41" s="627">
        <v>
44</v>
      </c>
      <c r="M41" s="627">
        <v>
3</v>
      </c>
      <c r="N41" s="627">
        <v>
15</v>
      </c>
      <c r="O41" s="627">
        <v>
19</v>
      </c>
      <c r="P41" s="627">
        <v>
229</v>
      </c>
      <c r="Q41" s="627">
        <v>
1</v>
      </c>
      <c r="R41" s="627">
        <v>
12</v>
      </c>
      <c r="S41" s="627">
        <v>
11</v>
      </c>
      <c r="T41" s="627">
        <v>
62</v>
      </c>
      <c r="U41" s="627" t="s">
        <v>
735</v>
      </c>
      <c r="V41" s="626" t="s">
        <v>
735</v>
      </c>
      <c r="W41" s="4825" t="s">
        <v>
796</v>
      </c>
      <c r="X41" s="4825"/>
    </row>
    <row r="42" spans="1:24" s="615" customFormat="1" ht="15" customHeight="1">
      <c r="A42" s="622"/>
      <c r="B42" s="624" t="s">
        <v>
166</v>
      </c>
      <c r="C42" s="619" t="s">
        <v>
374</v>
      </c>
      <c r="D42" s="619" t="s">
        <v>
374</v>
      </c>
      <c r="E42" s="619">
        <v>
4</v>
      </c>
      <c r="F42" s="619">
        <v>
6</v>
      </c>
      <c r="G42" s="619">
        <v>
4</v>
      </c>
      <c r="H42" s="619">
        <v>
9</v>
      </c>
      <c r="I42" s="619">
        <v>
6</v>
      </c>
      <c r="J42" s="619">
        <v>
12</v>
      </c>
      <c r="K42" s="619">
        <v>
7</v>
      </c>
      <c r="L42" s="619">
        <v>
13</v>
      </c>
      <c r="M42" s="619" t="s">
        <v>
374</v>
      </c>
      <c r="N42" s="619" t="s">
        <v>
374</v>
      </c>
      <c r="O42" s="619">
        <v>
8</v>
      </c>
      <c r="P42" s="619">
        <v>
124</v>
      </c>
      <c r="Q42" s="619" t="s">
        <v>
374</v>
      </c>
      <c r="R42" s="619" t="s">
        <v>
374</v>
      </c>
      <c r="S42" s="619">
        <v>
5</v>
      </c>
      <c r="T42" s="619">
        <v>
16</v>
      </c>
      <c r="U42" s="619" t="s">
        <v>
735</v>
      </c>
      <c r="V42" s="618" t="s">
        <v>
735</v>
      </c>
      <c r="W42" s="623"/>
      <c r="X42" s="622" t="s">
        <v>
166</v>
      </c>
    </row>
    <row r="43" spans="1:24" s="615" customFormat="1" ht="15" customHeight="1">
      <c r="A43" s="622"/>
      <c r="B43" s="624" t="s">
        <v>
165</v>
      </c>
      <c r="C43" s="619" t="s">
        <v>
374</v>
      </c>
      <c r="D43" s="619" t="s">
        <v>
374</v>
      </c>
      <c r="E43" s="619">
        <v>
11</v>
      </c>
      <c r="F43" s="619">
        <v>
29</v>
      </c>
      <c r="G43" s="619">
        <v>
1</v>
      </c>
      <c r="H43" s="619">
        <v>
1</v>
      </c>
      <c r="I43" s="619">
        <v>
15</v>
      </c>
      <c r="J43" s="619">
        <v>
47</v>
      </c>
      <c r="K43" s="619">
        <v>
15</v>
      </c>
      <c r="L43" s="619">
        <v>
31</v>
      </c>
      <c r="M43" s="619">
        <v>
3</v>
      </c>
      <c r="N43" s="619">
        <v>
15</v>
      </c>
      <c r="O43" s="619">
        <v>
11</v>
      </c>
      <c r="P43" s="619">
        <v>
105</v>
      </c>
      <c r="Q43" s="619">
        <v>
1</v>
      </c>
      <c r="R43" s="619">
        <v>
12</v>
      </c>
      <c r="S43" s="619">
        <v>
6</v>
      </c>
      <c r="T43" s="619">
        <v>
46</v>
      </c>
      <c r="U43" s="619" t="s">
        <v>
735</v>
      </c>
      <c r="V43" s="618" t="s">
        <v>
735</v>
      </c>
      <c r="W43" s="623"/>
      <c r="X43" s="622" t="s">
        <v>
165</v>
      </c>
    </row>
    <row r="44" spans="1:24" s="615" customFormat="1" ht="15" customHeight="1">
      <c r="A44" s="622"/>
      <c r="B44" s="624"/>
      <c r="C44" s="619" t="s">
        <v>
373</v>
      </c>
      <c r="D44" s="619" t="s">
        <v>
373</v>
      </c>
      <c r="E44" s="619" t="s">
        <v>
373</v>
      </c>
      <c r="F44" s="619" t="s">
        <v>
373</v>
      </c>
      <c r="G44" s="619" t="s">
        <v>
373</v>
      </c>
      <c r="H44" s="619" t="s">
        <v>
373</v>
      </c>
      <c r="I44" s="619" t="s">
        <v>
373</v>
      </c>
      <c r="J44" s="619" t="s">
        <v>
373</v>
      </c>
      <c r="K44" s="619" t="s">
        <v>
373</v>
      </c>
      <c r="L44" s="619" t="s">
        <v>
373</v>
      </c>
      <c r="M44" s="619" t="s">
        <v>
373</v>
      </c>
      <c r="N44" s="619" t="s">
        <v>
373</v>
      </c>
      <c r="O44" s="619" t="s">
        <v>
373</v>
      </c>
      <c r="P44" s="619" t="s">
        <v>
373</v>
      </c>
      <c r="Q44" s="619" t="s">
        <v>
373</v>
      </c>
      <c r="R44" s="619" t="s">
        <v>
373</v>
      </c>
      <c r="S44" s="619" t="s">
        <v>
373</v>
      </c>
      <c r="T44" s="619" t="s">
        <v>
373</v>
      </c>
      <c r="U44" s="619" t="s">
        <v>
373</v>
      </c>
      <c r="V44" s="618" t="s">
        <v>
373</v>
      </c>
      <c r="W44" s="629"/>
      <c r="X44" s="622"/>
    </row>
    <row r="45" spans="1:24" s="625" customFormat="1" ht="15" customHeight="1">
      <c r="A45" s="4825" t="s">
        <v>
795</v>
      </c>
      <c r="B45" s="4826"/>
      <c r="C45" s="627">
        <v>
13</v>
      </c>
      <c r="D45" s="627">
        <v>
124</v>
      </c>
      <c r="E45" s="627">
        <v>
91</v>
      </c>
      <c r="F45" s="627">
        <v>
184</v>
      </c>
      <c r="G45" s="627">
        <v>
31</v>
      </c>
      <c r="H45" s="627">
        <v>
104</v>
      </c>
      <c r="I45" s="627">
        <v>
162</v>
      </c>
      <c r="J45" s="627">
        <v>
626</v>
      </c>
      <c r="K45" s="627">
        <v>
81</v>
      </c>
      <c r="L45" s="627">
        <v>
266</v>
      </c>
      <c r="M45" s="627">
        <v>
14</v>
      </c>
      <c r="N45" s="627">
        <v>
118</v>
      </c>
      <c r="O45" s="627">
        <v>
80</v>
      </c>
      <c r="P45" s="627">
        <v>
1868</v>
      </c>
      <c r="Q45" s="627">
        <v>
4</v>
      </c>
      <c r="R45" s="627">
        <v>
27</v>
      </c>
      <c r="S45" s="627">
        <v>
38</v>
      </c>
      <c r="T45" s="627">
        <v>
214</v>
      </c>
      <c r="U45" s="627" t="s">
        <v>
735</v>
      </c>
      <c r="V45" s="626" t="s">
        <v>
735</v>
      </c>
      <c r="W45" s="4825" t="s">
        <v>
795</v>
      </c>
      <c r="X45" s="4825"/>
    </row>
    <row r="46" spans="1:24" s="615" customFormat="1" ht="15" customHeight="1">
      <c r="A46" s="622"/>
      <c r="B46" s="624" t="s">
        <v>
164</v>
      </c>
      <c r="C46" s="619">
        <v>
1</v>
      </c>
      <c r="D46" s="619">
        <v>
15</v>
      </c>
      <c r="E46" s="619">
        <v>
6</v>
      </c>
      <c r="F46" s="619">
        <v>
19</v>
      </c>
      <c r="G46" s="619">
        <v>
2</v>
      </c>
      <c r="H46" s="619">
        <v>
3</v>
      </c>
      <c r="I46" s="619">
        <v>
3</v>
      </c>
      <c r="J46" s="619">
        <v>
14</v>
      </c>
      <c r="K46" s="619">
        <v>
5</v>
      </c>
      <c r="L46" s="619">
        <v>
23</v>
      </c>
      <c r="M46" s="619">
        <v>
2</v>
      </c>
      <c r="N46" s="619">
        <v>
24</v>
      </c>
      <c r="O46" s="619">
        <v>
6</v>
      </c>
      <c r="P46" s="619">
        <v>
46</v>
      </c>
      <c r="Q46" s="619">
        <v>
1</v>
      </c>
      <c r="R46" s="619">
        <v>
4</v>
      </c>
      <c r="S46" s="619">
        <v>
2</v>
      </c>
      <c r="T46" s="619">
        <v>
9</v>
      </c>
      <c r="U46" s="619" t="s">
        <v>
735</v>
      </c>
      <c r="V46" s="618" t="s">
        <v>
735</v>
      </c>
      <c r="W46" s="623"/>
      <c r="X46" s="622" t="s">
        <v>
164</v>
      </c>
    </row>
    <row r="47" spans="1:24" s="615" customFormat="1" ht="15" customHeight="1">
      <c r="A47" s="622"/>
      <c r="B47" s="624" t="s">
        <v>
163</v>
      </c>
      <c r="C47" s="619" t="s">
        <v>
374</v>
      </c>
      <c r="D47" s="619" t="s">
        <v>
374</v>
      </c>
      <c r="E47" s="619">
        <v>
10</v>
      </c>
      <c r="F47" s="619">
        <v>
22</v>
      </c>
      <c r="G47" s="619">
        <v>
9</v>
      </c>
      <c r="H47" s="619">
        <v>
39</v>
      </c>
      <c r="I47" s="619">
        <v>
14</v>
      </c>
      <c r="J47" s="619">
        <v>
38</v>
      </c>
      <c r="K47" s="619">
        <v>
16</v>
      </c>
      <c r="L47" s="619">
        <v>
39</v>
      </c>
      <c r="M47" s="619">
        <v>
2</v>
      </c>
      <c r="N47" s="619">
        <v>
3</v>
      </c>
      <c r="O47" s="619">
        <v>
15</v>
      </c>
      <c r="P47" s="619">
        <v>
360</v>
      </c>
      <c r="Q47" s="619" t="s">
        <v>
374</v>
      </c>
      <c r="R47" s="619" t="s">
        <v>
374</v>
      </c>
      <c r="S47" s="619">
        <v>
7</v>
      </c>
      <c r="T47" s="619">
        <v>
41</v>
      </c>
      <c r="U47" s="619" t="s">
        <v>
735</v>
      </c>
      <c r="V47" s="618" t="s">
        <v>
735</v>
      </c>
      <c r="W47" s="623"/>
      <c r="X47" s="622" t="s">
        <v>
163</v>
      </c>
    </row>
    <row r="48" spans="1:24" s="615" customFormat="1" ht="15" customHeight="1">
      <c r="A48" s="622"/>
      <c r="B48" s="624" t="s">
        <v>
162</v>
      </c>
      <c r="C48" s="619">
        <v>
1</v>
      </c>
      <c r="D48" s="619">
        <v>
16</v>
      </c>
      <c r="E48" s="619">
        <v>
9</v>
      </c>
      <c r="F48" s="619">
        <v>
16</v>
      </c>
      <c r="G48" s="619">
        <v>
8</v>
      </c>
      <c r="H48" s="619">
        <v>
25</v>
      </c>
      <c r="I48" s="619">
        <v>
63</v>
      </c>
      <c r="J48" s="619">
        <v>
248</v>
      </c>
      <c r="K48" s="619">
        <v>
15</v>
      </c>
      <c r="L48" s="619">
        <v>
49</v>
      </c>
      <c r="M48" s="619">
        <v>
1</v>
      </c>
      <c r="N48" s="619">
        <v>
1</v>
      </c>
      <c r="O48" s="619">
        <v>
20</v>
      </c>
      <c r="P48" s="619">
        <v>
806</v>
      </c>
      <c r="Q48" s="619" t="s">
        <v>
374</v>
      </c>
      <c r="R48" s="619" t="s">
        <v>
374</v>
      </c>
      <c r="S48" s="619">
        <v>
9</v>
      </c>
      <c r="T48" s="619">
        <v>
42</v>
      </c>
      <c r="U48" s="619" t="s">
        <v>
735</v>
      </c>
      <c r="V48" s="618" t="s">
        <v>
735</v>
      </c>
      <c r="W48" s="623"/>
      <c r="X48" s="622" t="s">
        <v>
162</v>
      </c>
    </row>
    <row r="49" spans="1:24" s="615" customFormat="1" ht="15" customHeight="1">
      <c r="A49" s="622"/>
      <c r="B49" s="624" t="s">
        <v>
161</v>
      </c>
      <c r="C49" s="619">
        <v>
5</v>
      </c>
      <c r="D49" s="619">
        <v>
52</v>
      </c>
      <c r="E49" s="619">
        <v>
17</v>
      </c>
      <c r="F49" s="619">
        <v>
38</v>
      </c>
      <c r="G49" s="619">
        <v>
4</v>
      </c>
      <c r="H49" s="619">
        <v>
13</v>
      </c>
      <c r="I49" s="619">
        <v>
21</v>
      </c>
      <c r="J49" s="619">
        <v>
109</v>
      </c>
      <c r="K49" s="619">
        <v>
15</v>
      </c>
      <c r="L49" s="619">
        <v>
80</v>
      </c>
      <c r="M49" s="619">
        <v>
2</v>
      </c>
      <c r="N49" s="619">
        <v>
22</v>
      </c>
      <c r="O49" s="619">
        <v>
10</v>
      </c>
      <c r="P49" s="619">
        <v>
112</v>
      </c>
      <c r="Q49" s="619">
        <v>
1</v>
      </c>
      <c r="R49" s="619">
        <v>
8</v>
      </c>
      <c r="S49" s="619">
        <v>
6</v>
      </c>
      <c r="T49" s="619">
        <v>
56</v>
      </c>
      <c r="U49" s="619" t="s">
        <v>
735</v>
      </c>
      <c r="V49" s="618" t="s">
        <v>
735</v>
      </c>
      <c r="W49" s="623"/>
      <c r="X49" s="622" t="s">
        <v>
161</v>
      </c>
    </row>
    <row r="50" spans="1:24" s="615" customFormat="1" ht="15" customHeight="1">
      <c r="A50" s="622"/>
      <c r="B50" s="624" t="s">
        <v>
160</v>
      </c>
      <c r="C50" s="619">
        <v>
3</v>
      </c>
      <c r="D50" s="619">
        <v>
3</v>
      </c>
      <c r="E50" s="619">
        <v>
30</v>
      </c>
      <c r="F50" s="619">
        <v>
45</v>
      </c>
      <c r="G50" s="619">
        <v>
4</v>
      </c>
      <c r="H50" s="619">
        <v>
12</v>
      </c>
      <c r="I50" s="619">
        <v>
39</v>
      </c>
      <c r="J50" s="619">
        <v>
115</v>
      </c>
      <c r="K50" s="619">
        <v>
15</v>
      </c>
      <c r="L50" s="619">
        <v>
41</v>
      </c>
      <c r="M50" s="619">
        <v>
6</v>
      </c>
      <c r="N50" s="619">
        <v>
40</v>
      </c>
      <c r="O50" s="619">
        <v>
13</v>
      </c>
      <c r="P50" s="619">
        <v>
62</v>
      </c>
      <c r="Q50" s="619" t="s">
        <v>
374</v>
      </c>
      <c r="R50" s="619" t="s">
        <v>
374</v>
      </c>
      <c r="S50" s="619">
        <v>
5</v>
      </c>
      <c r="T50" s="619">
        <v>
32</v>
      </c>
      <c r="U50" s="619" t="s">
        <v>
735</v>
      </c>
      <c r="V50" s="618" t="s">
        <v>
735</v>
      </c>
      <c r="W50" s="623"/>
      <c r="X50" s="622" t="s">
        <v>
160</v>
      </c>
    </row>
    <row r="51" spans="1:24" s="615" customFormat="1" ht="15" customHeight="1">
      <c r="A51" s="622"/>
      <c r="B51" s="624" t="s">
        <v>
159</v>
      </c>
      <c r="C51" s="619">
        <v>
3</v>
      </c>
      <c r="D51" s="619">
        <v>
38</v>
      </c>
      <c r="E51" s="619">
        <v>
7</v>
      </c>
      <c r="F51" s="619">
        <v>
15</v>
      </c>
      <c r="G51" s="619">
        <v>
2</v>
      </c>
      <c r="H51" s="619">
        <v>
4</v>
      </c>
      <c r="I51" s="619">
        <v>
6</v>
      </c>
      <c r="J51" s="619">
        <v>
21</v>
      </c>
      <c r="K51" s="619">
        <v>
10</v>
      </c>
      <c r="L51" s="619">
        <v>
24</v>
      </c>
      <c r="M51" s="619" t="s">
        <v>
374</v>
      </c>
      <c r="N51" s="619" t="s">
        <v>
374</v>
      </c>
      <c r="O51" s="619">
        <v>
4</v>
      </c>
      <c r="P51" s="619">
        <v>
37</v>
      </c>
      <c r="Q51" s="619">
        <v>
1</v>
      </c>
      <c r="R51" s="619">
        <v>
7</v>
      </c>
      <c r="S51" s="619">
        <v>
3</v>
      </c>
      <c r="T51" s="619">
        <v>
9</v>
      </c>
      <c r="U51" s="619" t="s">
        <v>
735</v>
      </c>
      <c r="V51" s="618" t="s">
        <v>
735</v>
      </c>
      <c r="W51" s="623"/>
      <c r="X51" s="622" t="s">
        <v>
159</v>
      </c>
    </row>
    <row r="52" spans="1:24" s="615" customFormat="1" ht="15" customHeight="1">
      <c r="A52" s="622"/>
      <c r="B52" s="624" t="s">
        <v>
158</v>
      </c>
      <c r="C52" s="619" t="s">
        <v>
374</v>
      </c>
      <c r="D52" s="619" t="s">
        <v>
374</v>
      </c>
      <c r="E52" s="619">
        <v>
7</v>
      </c>
      <c r="F52" s="619">
        <v>
18</v>
      </c>
      <c r="G52" s="619">
        <v>
2</v>
      </c>
      <c r="H52" s="619">
        <v>
8</v>
      </c>
      <c r="I52" s="619">
        <v>
15</v>
      </c>
      <c r="J52" s="619">
        <v>
78</v>
      </c>
      <c r="K52" s="619">
        <v>
2</v>
      </c>
      <c r="L52" s="619">
        <v>
3</v>
      </c>
      <c r="M52" s="619">
        <v>
1</v>
      </c>
      <c r="N52" s="619">
        <v>
28</v>
      </c>
      <c r="O52" s="619">
        <v>
11</v>
      </c>
      <c r="P52" s="619">
        <v>
424</v>
      </c>
      <c r="Q52" s="619" t="s">
        <v>
374</v>
      </c>
      <c r="R52" s="619" t="s">
        <v>
374</v>
      </c>
      <c r="S52" s="619">
        <v>
4</v>
      </c>
      <c r="T52" s="619">
        <v>
12</v>
      </c>
      <c r="U52" s="619" t="s">
        <v>
735</v>
      </c>
      <c r="V52" s="618" t="s">
        <v>
735</v>
      </c>
      <c r="W52" s="623"/>
      <c r="X52" s="622" t="s">
        <v>
158</v>
      </c>
    </row>
    <row r="53" spans="1:24" s="615" customFormat="1" ht="15" customHeight="1">
      <c r="A53" s="622"/>
      <c r="B53" s="624" t="s">
        <v>
157</v>
      </c>
      <c r="C53" s="619" t="s">
        <v>
374</v>
      </c>
      <c r="D53" s="619" t="s">
        <v>
374</v>
      </c>
      <c r="E53" s="619">
        <v>
5</v>
      </c>
      <c r="F53" s="619">
        <v>
11</v>
      </c>
      <c r="G53" s="619" t="s">
        <v>
374</v>
      </c>
      <c r="H53" s="619" t="s">
        <v>
374</v>
      </c>
      <c r="I53" s="619">
        <v>
1</v>
      </c>
      <c r="J53" s="619">
        <v>
3</v>
      </c>
      <c r="K53" s="619">
        <v>
3</v>
      </c>
      <c r="L53" s="619">
        <v>
7</v>
      </c>
      <c r="M53" s="619" t="s">
        <v>
374</v>
      </c>
      <c r="N53" s="619" t="s">
        <v>
374</v>
      </c>
      <c r="O53" s="619">
        <v>
1</v>
      </c>
      <c r="P53" s="619">
        <v>
21</v>
      </c>
      <c r="Q53" s="619">
        <v>
1</v>
      </c>
      <c r="R53" s="619">
        <v>
8</v>
      </c>
      <c r="S53" s="619">
        <v>
2</v>
      </c>
      <c r="T53" s="619">
        <v>
13</v>
      </c>
      <c r="U53" s="619" t="s">
        <v>
735</v>
      </c>
      <c r="V53" s="618" t="s">
        <v>
735</v>
      </c>
      <c r="W53" s="623"/>
      <c r="X53" s="622" t="s">
        <v>
157</v>
      </c>
    </row>
    <row r="54" spans="1:24" s="615" customFormat="1" ht="15" customHeight="1">
      <c r="A54" s="622"/>
      <c r="B54" s="624"/>
      <c r="C54" s="619" t="s">
        <v>
373</v>
      </c>
      <c r="D54" s="619" t="s">
        <v>
373</v>
      </c>
      <c r="E54" s="619" t="s">
        <v>
373</v>
      </c>
      <c r="F54" s="619" t="s">
        <v>
373</v>
      </c>
      <c r="G54" s="619" t="s">
        <v>
373</v>
      </c>
      <c r="H54" s="619" t="s">
        <v>
373</v>
      </c>
      <c r="I54" s="619" t="s">
        <v>
373</v>
      </c>
      <c r="J54" s="619" t="s">
        <v>
373</v>
      </c>
      <c r="K54" s="619" t="s">
        <v>
373</v>
      </c>
      <c r="L54" s="619" t="s">
        <v>
373</v>
      </c>
      <c r="M54" s="619" t="s">
        <v>
373</v>
      </c>
      <c r="N54" s="619" t="s">
        <v>
373</v>
      </c>
      <c r="O54" s="619" t="s">
        <v>
373</v>
      </c>
      <c r="P54" s="619" t="s">
        <v>
373</v>
      </c>
      <c r="Q54" s="619" t="s">
        <v>
373</v>
      </c>
      <c r="R54" s="619" t="s">
        <v>
373</v>
      </c>
      <c r="S54" s="619" t="s">
        <v>
373</v>
      </c>
      <c r="T54" s="619" t="s">
        <v>
373</v>
      </c>
      <c r="U54" s="619" t="s">
        <v>
373</v>
      </c>
      <c r="V54" s="618" t="s">
        <v>
373</v>
      </c>
      <c r="W54" s="629"/>
      <c r="X54" s="622"/>
    </row>
    <row r="55" spans="1:24" s="625" customFormat="1" ht="15" customHeight="1">
      <c r="A55" s="4825" t="s">
        <v>
794</v>
      </c>
      <c r="B55" s="4826"/>
      <c r="C55" s="627">
        <v>
1</v>
      </c>
      <c r="D55" s="627">
        <v>
2</v>
      </c>
      <c r="E55" s="627">
        <v>
17</v>
      </c>
      <c r="F55" s="627">
        <v>
82</v>
      </c>
      <c r="G55" s="627">
        <v>
5</v>
      </c>
      <c r="H55" s="627">
        <v>
18</v>
      </c>
      <c r="I55" s="627">
        <v>
11</v>
      </c>
      <c r="J55" s="627">
        <v>
40</v>
      </c>
      <c r="K55" s="627">
        <v>
18</v>
      </c>
      <c r="L55" s="627">
        <v>
90</v>
      </c>
      <c r="M55" s="627">
        <v>
3</v>
      </c>
      <c r="N55" s="627">
        <v>
9</v>
      </c>
      <c r="O55" s="627">
        <v>
12</v>
      </c>
      <c r="P55" s="627">
        <v>
223</v>
      </c>
      <c r="Q55" s="627">
        <v>
2</v>
      </c>
      <c r="R55" s="627">
        <v>
14</v>
      </c>
      <c r="S55" s="627">
        <v>
6</v>
      </c>
      <c r="T55" s="627">
        <v>
26</v>
      </c>
      <c r="U55" s="627" t="s">
        <v>
735</v>
      </c>
      <c r="V55" s="626" t="s">
        <v>
735</v>
      </c>
      <c r="W55" s="4825" t="s">
        <v>
794</v>
      </c>
      <c r="X55" s="4825"/>
    </row>
    <row r="56" spans="1:24" s="615" customFormat="1" ht="15" customHeight="1">
      <c r="A56" s="622"/>
      <c r="B56" s="624" t="s">
        <v>
156</v>
      </c>
      <c r="C56" s="619" t="s">
        <v>
374</v>
      </c>
      <c r="D56" s="619" t="s">
        <v>
374</v>
      </c>
      <c r="E56" s="619">
        <v>
4</v>
      </c>
      <c r="F56" s="619">
        <v>
11</v>
      </c>
      <c r="G56" s="619" t="s">
        <v>
374</v>
      </c>
      <c r="H56" s="619" t="s">
        <v>
374</v>
      </c>
      <c r="I56" s="619">
        <v>
7</v>
      </c>
      <c r="J56" s="619">
        <v>
19</v>
      </c>
      <c r="K56" s="619">
        <v>
7</v>
      </c>
      <c r="L56" s="619">
        <v>
33</v>
      </c>
      <c r="M56" s="619">
        <v>
1</v>
      </c>
      <c r="N56" s="619">
        <v>
7</v>
      </c>
      <c r="O56" s="619">
        <v>
7</v>
      </c>
      <c r="P56" s="619">
        <v>
115</v>
      </c>
      <c r="Q56" s="619" t="s">
        <v>
374</v>
      </c>
      <c r="R56" s="619" t="s">
        <v>
374</v>
      </c>
      <c r="S56" s="619">
        <v>
1</v>
      </c>
      <c r="T56" s="619">
        <v>
3</v>
      </c>
      <c r="U56" s="619" t="s">
        <v>
735</v>
      </c>
      <c r="V56" s="618" t="s">
        <v>
735</v>
      </c>
      <c r="W56" s="623"/>
      <c r="X56" s="622" t="s">
        <v>
156</v>
      </c>
    </row>
    <row r="57" spans="1:24" s="615" customFormat="1" ht="15" customHeight="1">
      <c r="A57" s="622"/>
      <c r="B57" s="624" t="s">
        <v>
155</v>
      </c>
      <c r="C57" s="619">
        <v>
1</v>
      </c>
      <c r="D57" s="619">
        <v>
2</v>
      </c>
      <c r="E57" s="619">
        <v>
9</v>
      </c>
      <c r="F57" s="619">
        <v>
20</v>
      </c>
      <c r="G57" s="619">
        <v>
2</v>
      </c>
      <c r="H57" s="619">
        <v>
7</v>
      </c>
      <c r="I57" s="619">
        <v>
2</v>
      </c>
      <c r="J57" s="619">
        <v>
6</v>
      </c>
      <c r="K57" s="619">
        <v>
6</v>
      </c>
      <c r="L57" s="619">
        <v>
18</v>
      </c>
      <c r="M57" s="619">
        <v>
1</v>
      </c>
      <c r="N57" s="619">
        <v>
1</v>
      </c>
      <c r="O57" s="619">
        <v>
3</v>
      </c>
      <c r="P57" s="619">
        <v>
53</v>
      </c>
      <c r="Q57" s="619">
        <v>
1</v>
      </c>
      <c r="R57" s="619">
        <v>
8</v>
      </c>
      <c r="S57" s="619">
        <v>
3</v>
      </c>
      <c r="T57" s="619">
        <v>
18</v>
      </c>
      <c r="U57" s="619" t="s">
        <v>
735</v>
      </c>
      <c r="V57" s="618" t="s">
        <v>
735</v>
      </c>
      <c r="W57" s="623"/>
      <c r="X57" s="622" t="s">
        <v>
155</v>
      </c>
    </row>
    <row r="58" spans="1:24" s="615" customFormat="1" ht="15" customHeight="1">
      <c r="A58" s="622"/>
      <c r="B58" s="624" t="s">
        <v>
154</v>
      </c>
      <c r="C58" s="619" t="s">
        <v>
374</v>
      </c>
      <c r="D58" s="619" t="s">
        <v>
374</v>
      </c>
      <c r="E58" s="619">
        <v>
4</v>
      </c>
      <c r="F58" s="619">
        <v>
51</v>
      </c>
      <c r="G58" s="619">
        <v>
3</v>
      </c>
      <c r="H58" s="619">
        <v>
11</v>
      </c>
      <c r="I58" s="619">
        <v>
2</v>
      </c>
      <c r="J58" s="619">
        <v>
15</v>
      </c>
      <c r="K58" s="619">
        <v>
5</v>
      </c>
      <c r="L58" s="619">
        <v>
39</v>
      </c>
      <c r="M58" s="619">
        <v>
1</v>
      </c>
      <c r="N58" s="619">
        <v>
1</v>
      </c>
      <c r="O58" s="619">
        <v>
2</v>
      </c>
      <c r="P58" s="619">
        <v>
55</v>
      </c>
      <c r="Q58" s="619">
        <v>
1</v>
      </c>
      <c r="R58" s="619">
        <v>
6</v>
      </c>
      <c r="S58" s="619">
        <v>
2</v>
      </c>
      <c r="T58" s="619">
        <v>
5</v>
      </c>
      <c r="U58" s="619" t="s">
        <v>
735</v>
      </c>
      <c r="V58" s="618" t="s">
        <v>
735</v>
      </c>
      <c r="W58" s="623"/>
      <c r="X58" s="622" t="s">
        <v>
154</v>
      </c>
    </row>
    <row r="59" spans="1:24" s="615" customFormat="1" ht="15" customHeight="1">
      <c r="A59" s="622"/>
      <c r="B59" s="624"/>
      <c r="C59" s="619" t="s">
        <v>
373</v>
      </c>
      <c r="D59" s="619" t="s">
        <v>
373</v>
      </c>
      <c r="E59" s="619" t="s">
        <v>
373</v>
      </c>
      <c r="F59" s="619" t="s">
        <v>
373</v>
      </c>
      <c r="G59" s="619" t="s">
        <v>
373</v>
      </c>
      <c r="H59" s="619" t="s">
        <v>
373</v>
      </c>
      <c r="I59" s="619" t="s">
        <v>
373</v>
      </c>
      <c r="J59" s="619" t="s">
        <v>
373</v>
      </c>
      <c r="K59" s="619" t="s">
        <v>
373</v>
      </c>
      <c r="L59" s="619" t="s">
        <v>
373</v>
      </c>
      <c r="M59" s="619" t="s">
        <v>
373</v>
      </c>
      <c r="N59" s="619" t="s">
        <v>
373</v>
      </c>
      <c r="O59" s="619" t="s">
        <v>
373</v>
      </c>
      <c r="P59" s="619" t="s">
        <v>
373</v>
      </c>
      <c r="Q59" s="619" t="s">
        <v>
373</v>
      </c>
      <c r="R59" s="619" t="s">
        <v>
373</v>
      </c>
      <c r="S59" s="619" t="s">
        <v>
373</v>
      </c>
      <c r="T59" s="619" t="s">
        <v>
373</v>
      </c>
      <c r="U59" s="619" t="s">
        <v>
373</v>
      </c>
      <c r="V59" s="618" t="s">
        <v>
373</v>
      </c>
      <c r="W59" s="629"/>
      <c r="X59" s="622"/>
    </row>
    <row r="60" spans="1:24" s="625" customFormat="1" ht="15" customHeight="1">
      <c r="A60" s="4825" t="s">
        <v>
793</v>
      </c>
      <c r="B60" s="4826"/>
      <c r="C60" s="627">
        <v>
2</v>
      </c>
      <c r="D60" s="627">
        <v>
5</v>
      </c>
      <c r="E60" s="627">
        <v>
42</v>
      </c>
      <c r="F60" s="627">
        <v>
105</v>
      </c>
      <c r="G60" s="627">
        <v>
29</v>
      </c>
      <c r="H60" s="627">
        <v>
116</v>
      </c>
      <c r="I60" s="627">
        <v>
39</v>
      </c>
      <c r="J60" s="627">
        <v>
326</v>
      </c>
      <c r="K60" s="627">
        <v>
28</v>
      </c>
      <c r="L60" s="627">
        <v>
181</v>
      </c>
      <c r="M60" s="627">
        <v>
10</v>
      </c>
      <c r="N60" s="627">
        <v>
63</v>
      </c>
      <c r="O60" s="627">
        <v>
27</v>
      </c>
      <c r="P60" s="627">
        <v>
264</v>
      </c>
      <c r="Q60" s="627">
        <v>
2</v>
      </c>
      <c r="R60" s="627">
        <v>
16</v>
      </c>
      <c r="S60" s="627">
        <v>
10</v>
      </c>
      <c r="T60" s="627">
        <v>
268</v>
      </c>
      <c r="U60" s="627" t="s">
        <v>
735</v>
      </c>
      <c r="V60" s="626" t="s">
        <v>
735</v>
      </c>
      <c r="W60" s="4825" t="s">
        <v>
793</v>
      </c>
      <c r="X60" s="4825"/>
    </row>
    <row r="61" spans="1:24" s="615" customFormat="1" ht="15" customHeight="1">
      <c r="A61" s="622"/>
      <c r="B61" s="624" t="s">
        <v>
153</v>
      </c>
      <c r="C61" s="619">
        <v>
1</v>
      </c>
      <c r="D61" s="619">
        <v>
1</v>
      </c>
      <c r="E61" s="619">
        <v>
6</v>
      </c>
      <c r="F61" s="619">
        <v>
12</v>
      </c>
      <c r="G61" s="619">
        <v>
1</v>
      </c>
      <c r="H61" s="619">
        <v>
5</v>
      </c>
      <c r="I61" s="619">
        <v>
4</v>
      </c>
      <c r="J61" s="619">
        <v>
16</v>
      </c>
      <c r="K61" s="619">
        <v>
4</v>
      </c>
      <c r="L61" s="619">
        <v>
9</v>
      </c>
      <c r="M61" s="619" t="s">
        <v>
374</v>
      </c>
      <c r="N61" s="619" t="s">
        <v>
374</v>
      </c>
      <c r="O61" s="619">
        <v>
2</v>
      </c>
      <c r="P61" s="619">
        <v>
11</v>
      </c>
      <c r="Q61" s="619">
        <v>
1</v>
      </c>
      <c r="R61" s="619">
        <v>
5</v>
      </c>
      <c r="S61" s="619">
        <v>
3</v>
      </c>
      <c r="T61" s="619">
        <v>
185</v>
      </c>
      <c r="U61" s="619" t="s">
        <v>
735</v>
      </c>
      <c r="V61" s="618" t="s">
        <v>
735</v>
      </c>
      <c r="W61" s="623"/>
      <c r="X61" s="622" t="s">
        <v>
153</v>
      </c>
    </row>
    <row r="62" spans="1:24" s="615" customFormat="1" ht="15" customHeight="1">
      <c r="A62" s="622"/>
      <c r="B62" s="624" t="s">
        <v>
152</v>
      </c>
      <c r="C62" s="619" t="s">
        <v>
374</v>
      </c>
      <c r="D62" s="619" t="s">
        <v>
374</v>
      </c>
      <c r="E62" s="619">
        <v>
9</v>
      </c>
      <c r="F62" s="619">
        <v>
15</v>
      </c>
      <c r="G62" s="619">
        <v>
2</v>
      </c>
      <c r="H62" s="619">
        <v>
4</v>
      </c>
      <c r="I62" s="619">
        <v>
7</v>
      </c>
      <c r="J62" s="619">
        <v>
35</v>
      </c>
      <c r="K62" s="619">
        <v>
4</v>
      </c>
      <c r="L62" s="619">
        <v>
8</v>
      </c>
      <c r="M62" s="619" t="s">
        <v>
374</v>
      </c>
      <c r="N62" s="619" t="s">
        <v>
374</v>
      </c>
      <c r="O62" s="619">
        <v>
5</v>
      </c>
      <c r="P62" s="619">
        <v>
37</v>
      </c>
      <c r="Q62" s="619" t="s">
        <v>
374</v>
      </c>
      <c r="R62" s="619" t="s">
        <v>
374</v>
      </c>
      <c r="S62" s="619">
        <v>
2</v>
      </c>
      <c r="T62" s="619">
        <v>
29</v>
      </c>
      <c r="U62" s="619" t="s">
        <v>
735</v>
      </c>
      <c r="V62" s="618" t="s">
        <v>
735</v>
      </c>
      <c r="W62" s="623"/>
      <c r="X62" s="622" t="s">
        <v>
152</v>
      </c>
    </row>
    <row r="63" spans="1:24" s="615" customFormat="1" ht="15" customHeight="1">
      <c r="A63" s="622"/>
      <c r="B63" s="624" t="s">
        <v>
151</v>
      </c>
      <c r="C63" s="619" t="s">
        <v>
374</v>
      </c>
      <c r="D63" s="619" t="s">
        <v>
374</v>
      </c>
      <c r="E63" s="619">
        <v>
12</v>
      </c>
      <c r="F63" s="619">
        <v>
27</v>
      </c>
      <c r="G63" s="619" t="s">
        <v>
374</v>
      </c>
      <c r="H63" s="619" t="s">
        <v>
374</v>
      </c>
      <c r="I63" s="619">
        <v>
4</v>
      </c>
      <c r="J63" s="619">
        <v>
13</v>
      </c>
      <c r="K63" s="619">
        <v>
3</v>
      </c>
      <c r="L63" s="619">
        <v>
6</v>
      </c>
      <c r="M63" s="619">
        <v>
2</v>
      </c>
      <c r="N63" s="619">
        <v>
6</v>
      </c>
      <c r="O63" s="619">
        <v>
3</v>
      </c>
      <c r="P63" s="619">
        <v>
21</v>
      </c>
      <c r="Q63" s="619" t="s">
        <v>
374</v>
      </c>
      <c r="R63" s="619" t="s">
        <v>
374</v>
      </c>
      <c r="S63" s="619">
        <v>
2</v>
      </c>
      <c r="T63" s="619">
        <v>
3</v>
      </c>
      <c r="U63" s="619" t="s">
        <v>
735</v>
      </c>
      <c r="V63" s="618" t="s">
        <v>
735</v>
      </c>
      <c r="W63" s="623"/>
      <c r="X63" s="622" t="s">
        <v>
151</v>
      </c>
    </row>
    <row r="64" spans="1:24" s="615" customFormat="1" ht="15" customHeight="1">
      <c r="A64" s="622"/>
      <c r="B64" s="624" t="s">
        <v>
150</v>
      </c>
      <c r="C64" s="619">
        <v>
1</v>
      </c>
      <c r="D64" s="619">
        <v>
4</v>
      </c>
      <c r="E64" s="619">
        <v>
15</v>
      </c>
      <c r="F64" s="619">
        <v>
51</v>
      </c>
      <c r="G64" s="619">
        <v>
26</v>
      </c>
      <c r="H64" s="619">
        <v>
107</v>
      </c>
      <c r="I64" s="619">
        <v>
24</v>
      </c>
      <c r="J64" s="619">
        <v>
262</v>
      </c>
      <c r="K64" s="619">
        <v>
17</v>
      </c>
      <c r="L64" s="619">
        <v>
158</v>
      </c>
      <c r="M64" s="619">
        <v>
8</v>
      </c>
      <c r="N64" s="619">
        <v>
57</v>
      </c>
      <c r="O64" s="619">
        <v>
17</v>
      </c>
      <c r="P64" s="619">
        <v>
195</v>
      </c>
      <c r="Q64" s="619">
        <v>
1</v>
      </c>
      <c r="R64" s="619">
        <v>
11</v>
      </c>
      <c r="S64" s="619">
        <v>
3</v>
      </c>
      <c r="T64" s="619">
        <v>
51</v>
      </c>
      <c r="U64" s="619" t="s">
        <v>
735</v>
      </c>
      <c r="V64" s="618" t="s">
        <v>
735</v>
      </c>
      <c r="W64" s="623"/>
      <c r="X64" s="622" t="s">
        <v>
150</v>
      </c>
    </row>
    <row r="65" spans="1:24" s="615" customFormat="1" ht="15" customHeight="1">
      <c r="A65" s="622"/>
      <c r="B65" s="624"/>
      <c r="C65" s="619" t="s">
        <v>
373</v>
      </c>
      <c r="D65" s="619" t="s">
        <v>
373</v>
      </c>
      <c r="E65" s="619" t="s">
        <v>
373</v>
      </c>
      <c r="F65" s="619" t="s">
        <v>
373</v>
      </c>
      <c r="G65" s="619" t="s">
        <v>
373</v>
      </c>
      <c r="H65" s="619" t="s">
        <v>
373</v>
      </c>
      <c r="I65" s="619" t="s">
        <v>
373</v>
      </c>
      <c r="J65" s="619" t="s">
        <v>
373</v>
      </c>
      <c r="K65" s="619" t="s">
        <v>
373</v>
      </c>
      <c r="L65" s="619" t="s">
        <v>
373</v>
      </c>
      <c r="M65" s="619" t="s">
        <v>
373</v>
      </c>
      <c r="N65" s="619" t="s">
        <v>
373</v>
      </c>
      <c r="O65" s="619" t="s">
        <v>
373</v>
      </c>
      <c r="P65" s="619" t="s">
        <v>
373</v>
      </c>
      <c r="Q65" s="619" t="s">
        <v>
373</v>
      </c>
      <c r="R65" s="619" t="s">
        <v>
373</v>
      </c>
      <c r="S65" s="619" t="s">
        <v>
373</v>
      </c>
      <c r="T65" s="619" t="s">
        <v>
373</v>
      </c>
      <c r="U65" s="619" t="s">
        <v>
373</v>
      </c>
      <c r="V65" s="618" t="s">
        <v>
373</v>
      </c>
      <c r="W65" s="629"/>
      <c r="X65" s="622"/>
    </row>
    <row r="66" spans="1:24" s="625" customFormat="1" ht="15" customHeight="1">
      <c r="A66" s="4825" t="s">
        <v>
792</v>
      </c>
      <c r="B66" s="4826"/>
      <c r="C66" s="627">
        <v>
4</v>
      </c>
      <c r="D66" s="627">
        <v>
17</v>
      </c>
      <c r="E66" s="627">
        <v>
21</v>
      </c>
      <c r="F66" s="627">
        <v>
57</v>
      </c>
      <c r="G66" s="627">
        <v>
7</v>
      </c>
      <c r="H66" s="627">
        <v>
27</v>
      </c>
      <c r="I66" s="627">
        <v>
62</v>
      </c>
      <c r="J66" s="627">
        <v>
310</v>
      </c>
      <c r="K66" s="627">
        <v>
31</v>
      </c>
      <c r="L66" s="627">
        <v>
148</v>
      </c>
      <c r="M66" s="627">
        <v>
16</v>
      </c>
      <c r="N66" s="627">
        <v>
216</v>
      </c>
      <c r="O66" s="627">
        <v>
34</v>
      </c>
      <c r="P66" s="627">
        <v>
266</v>
      </c>
      <c r="Q66" s="627" t="s">
        <v>
374</v>
      </c>
      <c r="R66" s="627" t="s">
        <v>
374</v>
      </c>
      <c r="S66" s="627">
        <v>
6</v>
      </c>
      <c r="T66" s="627">
        <v>
20</v>
      </c>
      <c r="U66" s="627" t="s">
        <v>
735</v>
      </c>
      <c r="V66" s="626" t="s">
        <v>
735</v>
      </c>
      <c r="W66" s="4825" t="s">
        <v>
791</v>
      </c>
      <c r="X66" s="4825"/>
    </row>
    <row r="67" spans="1:24" s="615" customFormat="1" ht="15" customHeight="1">
      <c r="A67" s="622"/>
      <c r="B67" s="631" t="s">
        <v>
149</v>
      </c>
      <c r="C67" s="619">
        <v>
4</v>
      </c>
      <c r="D67" s="619">
        <v>
17</v>
      </c>
      <c r="E67" s="619">
        <v>
17</v>
      </c>
      <c r="F67" s="619">
        <v>
52</v>
      </c>
      <c r="G67" s="619">
        <v>
5</v>
      </c>
      <c r="H67" s="619">
        <v>
14</v>
      </c>
      <c r="I67" s="619">
        <v>
53</v>
      </c>
      <c r="J67" s="619">
        <v>
267</v>
      </c>
      <c r="K67" s="619">
        <v>
19</v>
      </c>
      <c r="L67" s="619">
        <v>
117</v>
      </c>
      <c r="M67" s="619">
        <v>
10</v>
      </c>
      <c r="N67" s="619">
        <v>
73</v>
      </c>
      <c r="O67" s="619">
        <v>
23</v>
      </c>
      <c r="P67" s="619">
        <v>
196</v>
      </c>
      <c r="Q67" s="619" t="s">
        <v>
374</v>
      </c>
      <c r="R67" s="619" t="s">
        <v>
374</v>
      </c>
      <c r="S67" s="619">
        <v>
3</v>
      </c>
      <c r="T67" s="619">
        <v>
9</v>
      </c>
      <c r="U67" s="619" t="s">
        <v>
735</v>
      </c>
      <c r="V67" s="618" t="s">
        <v>
735</v>
      </c>
      <c r="W67" s="623"/>
      <c r="X67" s="630" t="s">
        <v>
149</v>
      </c>
    </row>
    <row r="68" spans="1:24" s="615" customFormat="1" ht="15" customHeight="1">
      <c r="A68" s="622"/>
      <c r="B68" s="631" t="s">
        <v>
148</v>
      </c>
      <c r="C68" s="619" t="s">
        <v>
374</v>
      </c>
      <c r="D68" s="619" t="s">
        <v>
374</v>
      </c>
      <c r="E68" s="619">
        <v>
3</v>
      </c>
      <c r="F68" s="619">
        <v>
4</v>
      </c>
      <c r="G68" s="619">
        <v>
1</v>
      </c>
      <c r="H68" s="619">
        <v>
3</v>
      </c>
      <c r="I68" s="619">
        <v>
3</v>
      </c>
      <c r="J68" s="619">
        <v>
5</v>
      </c>
      <c r="K68" s="619">
        <v>
9</v>
      </c>
      <c r="L68" s="619">
        <v>
26</v>
      </c>
      <c r="M68" s="619">
        <v>
6</v>
      </c>
      <c r="N68" s="619">
        <v>
143</v>
      </c>
      <c r="O68" s="619">
        <v>
9</v>
      </c>
      <c r="P68" s="619">
        <v>
58</v>
      </c>
      <c r="Q68" s="619" t="s">
        <v>
374</v>
      </c>
      <c r="R68" s="619" t="s">
        <v>
374</v>
      </c>
      <c r="S68" s="619" t="s">
        <v>
374</v>
      </c>
      <c r="T68" s="619" t="s">
        <v>
374</v>
      </c>
      <c r="U68" s="619" t="s">
        <v>
735</v>
      </c>
      <c r="V68" s="618" t="s">
        <v>
735</v>
      </c>
      <c r="W68" s="623"/>
      <c r="X68" s="630" t="s">
        <v>
148</v>
      </c>
    </row>
    <row r="69" spans="1:24" s="615" customFormat="1" ht="15" customHeight="1">
      <c r="A69" s="622"/>
      <c r="B69" s="631" t="s">
        <v>
147</v>
      </c>
      <c r="C69" s="619" t="s">
        <v>
374</v>
      </c>
      <c r="D69" s="619" t="s">
        <v>
374</v>
      </c>
      <c r="E69" s="619">
        <v>
1</v>
      </c>
      <c r="F69" s="619">
        <v>
1</v>
      </c>
      <c r="G69" s="619">
        <v>
1</v>
      </c>
      <c r="H69" s="619">
        <v>
10</v>
      </c>
      <c r="I69" s="619">
        <v>
6</v>
      </c>
      <c r="J69" s="619">
        <v>
38</v>
      </c>
      <c r="K69" s="619">
        <v>
3</v>
      </c>
      <c r="L69" s="619">
        <v>
5</v>
      </c>
      <c r="M69" s="619" t="s">
        <v>
374</v>
      </c>
      <c r="N69" s="619" t="s">
        <v>
374</v>
      </c>
      <c r="O69" s="619">
        <v>
2</v>
      </c>
      <c r="P69" s="619">
        <v>
12</v>
      </c>
      <c r="Q69" s="619" t="s">
        <v>
374</v>
      </c>
      <c r="R69" s="619" t="s">
        <v>
374</v>
      </c>
      <c r="S69" s="619">
        <v>
3</v>
      </c>
      <c r="T69" s="619">
        <v>
11</v>
      </c>
      <c r="U69" s="619" t="s">
        <v>
735</v>
      </c>
      <c r="V69" s="618" t="s">
        <v>
735</v>
      </c>
      <c r="W69" s="623"/>
      <c r="X69" s="630" t="s">
        <v>
147</v>
      </c>
    </row>
    <row r="70" spans="1:24" s="615" customFormat="1" ht="15" customHeight="1">
      <c r="A70" s="622"/>
      <c r="B70" s="624"/>
      <c r="C70" s="619" t="s">
        <v>
373</v>
      </c>
      <c r="D70" s="619" t="s">
        <v>
373</v>
      </c>
      <c r="E70" s="619" t="s">
        <v>
373</v>
      </c>
      <c r="F70" s="619" t="s">
        <v>
373</v>
      </c>
      <c r="G70" s="619" t="s">
        <v>
373</v>
      </c>
      <c r="H70" s="619" t="s">
        <v>
373</v>
      </c>
      <c r="I70" s="619" t="s">
        <v>
373</v>
      </c>
      <c r="J70" s="619" t="s">
        <v>
373</v>
      </c>
      <c r="K70" s="619" t="s">
        <v>
373</v>
      </c>
      <c r="L70" s="619" t="s">
        <v>
373</v>
      </c>
      <c r="M70" s="619" t="s">
        <v>
373</v>
      </c>
      <c r="N70" s="619" t="s">
        <v>
373</v>
      </c>
      <c r="O70" s="619" t="s">
        <v>
373</v>
      </c>
      <c r="P70" s="619" t="s">
        <v>
373</v>
      </c>
      <c r="Q70" s="619" t="s">
        <v>
373</v>
      </c>
      <c r="R70" s="619" t="s">
        <v>
373</v>
      </c>
      <c r="S70" s="619" t="s">
        <v>
373</v>
      </c>
      <c r="T70" s="619" t="s">
        <v>
373</v>
      </c>
      <c r="U70" s="619" t="s">
        <v>
373</v>
      </c>
      <c r="V70" s="618" t="s">
        <v>
373</v>
      </c>
      <c r="W70" s="629"/>
      <c r="X70" s="622"/>
    </row>
    <row r="71" spans="1:24" s="625" customFormat="1" ht="15" customHeight="1">
      <c r="A71" s="4825" t="s">
        <v>
790</v>
      </c>
      <c r="B71" s="4826"/>
      <c r="C71" s="627">
        <v>
4</v>
      </c>
      <c r="D71" s="627">
        <v>
45</v>
      </c>
      <c r="E71" s="627">
        <v>
21</v>
      </c>
      <c r="F71" s="627">
        <v>
45</v>
      </c>
      <c r="G71" s="627">
        <v>
4</v>
      </c>
      <c r="H71" s="627">
        <v>
34</v>
      </c>
      <c r="I71" s="627">
        <v>
26</v>
      </c>
      <c r="J71" s="627">
        <v>
190</v>
      </c>
      <c r="K71" s="627">
        <v>
26</v>
      </c>
      <c r="L71" s="627">
        <v>
82</v>
      </c>
      <c r="M71" s="627" t="s">
        <v>
374</v>
      </c>
      <c r="N71" s="627" t="s">
        <v>
374</v>
      </c>
      <c r="O71" s="627">
        <v>
25</v>
      </c>
      <c r="P71" s="627">
        <v>
366</v>
      </c>
      <c r="Q71" s="627">
        <v>
3</v>
      </c>
      <c r="R71" s="627">
        <v>
126</v>
      </c>
      <c r="S71" s="627">
        <v>
15</v>
      </c>
      <c r="T71" s="627">
        <v>
132</v>
      </c>
      <c r="U71" s="627" t="s">
        <v>
735</v>
      </c>
      <c r="V71" s="626" t="s">
        <v>
735</v>
      </c>
      <c r="W71" s="4825" t="s">
        <v>
790</v>
      </c>
      <c r="X71" s="4825"/>
    </row>
    <row r="72" spans="1:24" s="615" customFormat="1" ht="15" customHeight="1">
      <c r="A72" s="622"/>
      <c r="B72" s="624" t="s">
        <v>
146</v>
      </c>
      <c r="C72" s="619">
        <v>
1</v>
      </c>
      <c r="D72" s="619">
        <v>
15</v>
      </c>
      <c r="E72" s="619">
        <v>
6</v>
      </c>
      <c r="F72" s="619">
        <v>
13</v>
      </c>
      <c r="G72" s="619" t="s">
        <v>
374</v>
      </c>
      <c r="H72" s="619" t="s">
        <v>
374</v>
      </c>
      <c r="I72" s="619">
        <v>
2</v>
      </c>
      <c r="J72" s="619">
        <v>
25</v>
      </c>
      <c r="K72" s="619">
        <v>
2</v>
      </c>
      <c r="L72" s="619">
        <v>
2</v>
      </c>
      <c r="M72" s="619" t="s">
        <v>
374</v>
      </c>
      <c r="N72" s="619" t="s">
        <v>
374</v>
      </c>
      <c r="O72" s="619">
        <v>
1</v>
      </c>
      <c r="P72" s="619">
        <v>
13</v>
      </c>
      <c r="Q72" s="619" t="s">
        <v>
374</v>
      </c>
      <c r="R72" s="619" t="s">
        <v>
374</v>
      </c>
      <c r="S72" s="619">
        <v>
3</v>
      </c>
      <c r="T72" s="619">
        <v>
41</v>
      </c>
      <c r="U72" s="619" t="s">
        <v>
735</v>
      </c>
      <c r="V72" s="618" t="s">
        <v>
735</v>
      </c>
      <c r="W72" s="623"/>
      <c r="X72" s="622" t="s">
        <v>
146</v>
      </c>
    </row>
    <row r="73" spans="1:24" s="615" customFormat="1" ht="15" customHeight="1">
      <c r="A73" s="622"/>
      <c r="B73" s="624" t="s">
        <v>
145</v>
      </c>
      <c r="C73" s="619">
        <v>
2</v>
      </c>
      <c r="D73" s="619">
        <v>
10</v>
      </c>
      <c r="E73" s="619">
        <v>
7</v>
      </c>
      <c r="F73" s="619">
        <v>
18</v>
      </c>
      <c r="G73" s="619">
        <v>
2</v>
      </c>
      <c r="H73" s="619">
        <v>
8</v>
      </c>
      <c r="I73" s="619">
        <v>
14</v>
      </c>
      <c r="J73" s="619">
        <v>
85</v>
      </c>
      <c r="K73" s="619">
        <v>
10</v>
      </c>
      <c r="L73" s="619">
        <v>
35</v>
      </c>
      <c r="M73" s="619" t="s">
        <v>
374</v>
      </c>
      <c r="N73" s="619" t="s">
        <v>
374</v>
      </c>
      <c r="O73" s="619">
        <v>
10</v>
      </c>
      <c r="P73" s="619">
        <v>
171</v>
      </c>
      <c r="Q73" s="619" t="s">
        <v>
374</v>
      </c>
      <c r="R73" s="619" t="s">
        <v>
374</v>
      </c>
      <c r="S73" s="619">
        <v>
6</v>
      </c>
      <c r="T73" s="619">
        <v>
53</v>
      </c>
      <c r="U73" s="619" t="s">
        <v>
735</v>
      </c>
      <c r="V73" s="618" t="s">
        <v>
735</v>
      </c>
      <c r="W73" s="623"/>
      <c r="X73" s="622" t="s">
        <v>
145</v>
      </c>
    </row>
    <row r="74" spans="1:24" s="615" customFormat="1" ht="15" customHeight="1">
      <c r="A74" s="622"/>
      <c r="B74" s="624" t="s">
        <v>
144</v>
      </c>
      <c r="C74" s="619" t="s">
        <v>
374</v>
      </c>
      <c r="D74" s="619" t="s">
        <v>
374</v>
      </c>
      <c r="E74" s="619">
        <v>
2</v>
      </c>
      <c r="F74" s="619">
        <v>
4</v>
      </c>
      <c r="G74" s="619">
        <v>
2</v>
      </c>
      <c r="H74" s="619">
        <v>
26</v>
      </c>
      <c r="I74" s="619">
        <v>
6</v>
      </c>
      <c r="J74" s="619">
        <v>
23</v>
      </c>
      <c r="K74" s="619">
        <v>
10</v>
      </c>
      <c r="L74" s="619">
        <v>
22</v>
      </c>
      <c r="M74" s="619" t="s">
        <v>
374</v>
      </c>
      <c r="N74" s="619" t="s">
        <v>
374</v>
      </c>
      <c r="O74" s="619">
        <v>
10</v>
      </c>
      <c r="P74" s="619">
        <v>
123</v>
      </c>
      <c r="Q74" s="619">
        <v>
1</v>
      </c>
      <c r="R74" s="619">
        <v>
7</v>
      </c>
      <c r="S74" s="619">
        <v>
1</v>
      </c>
      <c r="T74" s="619">
        <v>
1</v>
      </c>
      <c r="U74" s="619" t="s">
        <v>
735</v>
      </c>
      <c r="V74" s="618" t="s">
        <v>
735</v>
      </c>
      <c r="W74" s="623"/>
      <c r="X74" s="622" t="s">
        <v>
144</v>
      </c>
    </row>
    <row r="75" spans="1:24" s="615" customFormat="1" ht="15" customHeight="1">
      <c r="A75" s="622"/>
      <c r="B75" s="624" t="s">
        <v>
143</v>
      </c>
      <c r="C75" s="619">
        <v>
1</v>
      </c>
      <c r="D75" s="619">
        <v>
20</v>
      </c>
      <c r="E75" s="619">
        <v>
6</v>
      </c>
      <c r="F75" s="619">
        <v>
10</v>
      </c>
      <c r="G75" s="619" t="s">
        <v>
374</v>
      </c>
      <c r="H75" s="619" t="s">
        <v>
374</v>
      </c>
      <c r="I75" s="619">
        <v>
4</v>
      </c>
      <c r="J75" s="619">
        <v>
57</v>
      </c>
      <c r="K75" s="619">
        <v>
4</v>
      </c>
      <c r="L75" s="619">
        <v>
23</v>
      </c>
      <c r="M75" s="619" t="s">
        <v>
374</v>
      </c>
      <c r="N75" s="619" t="s">
        <v>
374</v>
      </c>
      <c r="O75" s="619">
        <v>
4</v>
      </c>
      <c r="P75" s="619">
        <v>
59</v>
      </c>
      <c r="Q75" s="619">
        <v>
2</v>
      </c>
      <c r="R75" s="619">
        <v>
119</v>
      </c>
      <c r="S75" s="619">
        <v>
5</v>
      </c>
      <c r="T75" s="619">
        <v>
37</v>
      </c>
      <c r="U75" s="619" t="s">
        <v>
735</v>
      </c>
      <c r="V75" s="618" t="s">
        <v>
735</v>
      </c>
      <c r="W75" s="623"/>
      <c r="X75" s="622" t="s">
        <v>
143</v>
      </c>
    </row>
    <row r="76" spans="1:24" s="615" customFormat="1" ht="15" customHeight="1">
      <c r="A76" s="622"/>
      <c r="B76" s="624"/>
      <c r="C76" s="619" t="s">
        <v>
373</v>
      </c>
      <c r="D76" s="619" t="s">
        <v>
373</v>
      </c>
      <c r="E76" s="619" t="s">
        <v>
373</v>
      </c>
      <c r="F76" s="619" t="s">
        <v>
373</v>
      </c>
      <c r="G76" s="619" t="s">
        <v>
373</v>
      </c>
      <c r="H76" s="619" t="s">
        <v>
373</v>
      </c>
      <c r="I76" s="619" t="s">
        <v>
373</v>
      </c>
      <c r="J76" s="619" t="s">
        <v>
373</v>
      </c>
      <c r="K76" s="619" t="s">
        <v>
373</v>
      </c>
      <c r="L76" s="619" t="s">
        <v>
373</v>
      </c>
      <c r="M76" s="619" t="s">
        <v>
373</v>
      </c>
      <c r="N76" s="619" t="s">
        <v>
373</v>
      </c>
      <c r="O76" s="619" t="s">
        <v>
373</v>
      </c>
      <c r="P76" s="619" t="s">
        <v>
373</v>
      </c>
      <c r="Q76" s="619" t="s">
        <v>
373</v>
      </c>
      <c r="R76" s="619" t="s">
        <v>
373</v>
      </c>
      <c r="S76" s="619" t="s">
        <v>
373</v>
      </c>
      <c r="T76" s="619" t="s">
        <v>
373</v>
      </c>
      <c r="U76" s="619" t="s">
        <v>
373</v>
      </c>
      <c r="V76" s="618" t="s">
        <v>
373</v>
      </c>
      <c r="W76" s="629"/>
      <c r="X76" s="622"/>
    </row>
    <row r="77" spans="1:24" s="625" customFormat="1" ht="15" customHeight="1">
      <c r="A77" s="4825" t="s">
        <v>
789</v>
      </c>
      <c r="B77" s="4826"/>
      <c r="C77" s="627">
        <v>
24</v>
      </c>
      <c r="D77" s="627">
        <v>
577</v>
      </c>
      <c r="E77" s="627">
        <v>
158</v>
      </c>
      <c r="F77" s="627">
        <v>
486</v>
      </c>
      <c r="G77" s="627">
        <v>
44</v>
      </c>
      <c r="H77" s="627">
        <v>
174</v>
      </c>
      <c r="I77" s="627">
        <v>
321</v>
      </c>
      <c r="J77" s="627">
        <v>
2504</v>
      </c>
      <c r="K77" s="627">
        <v>
160</v>
      </c>
      <c r="L77" s="627">
        <v>
879</v>
      </c>
      <c r="M77" s="627">
        <v>
41</v>
      </c>
      <c r="N77" s="627">
        <v>
200</v>
      </c>
      <c r="O77" s="627">
        <v>
139</v>
      </c>
      <c r="P77" s="627">
        <v>
2333</v>
      </c>
      <c r="Q77" s="627">
        <v>
3</v>
      </c>
      <c r="R77" s="627">
        <v>
26</v>
      </c>
      <c r="S77" s="627">
        <v>
44</v>
      </c>
      <c r="T77" s="627">
        <v>
588</v>
      </c>
      <c r="U77" s="627" t="s">
        <v>
735</v>
      </c>
      <c r="V77" s="626" t="s">
        <v>
735</v>
      </c>
      <c r="W77" s="4825" t="s">
        <v>
789</v>
      </c>
      <c r="X77" s="4825"/>
    </row>
    <row r="78" spans="1:24" s="615" customFormat="1" ht="15" customHeight="1">
      <c r="A78" s="622"/>
      <c r="B78" s="624" t="s">
        <v>
142</v>
      </c>
      <c r="C78" s="619">
        <v>
1</v>
      </c>
      <c r="D78" s="619">
        <v>
3</v>
      </c>
      <c r="E78" s="619">
        <v>
7</v>
      </c>
      <c r="F78" s="619">
        <v>
10</v>
      </c>
      <c r="G78" s="619">
        <v>
5</v>
      </c>
      <c r="H78" s="619">
        <v>
29</v>
      </c>
      <c r="I78" s="619">
        <v>
10</v>
      </c>
      <c r="J78" s="619">
        <v>
72</v>
      </c>
      <c r="K78" s="619">
        <v>
4</v>
      </c>
      <c r="L78" s="619">
        <v>
8</v>
      </c>
      <c r="M78" s="619">
        <v>
4</v>
      </c>
      <c r="N78" s="619">
        <v>
19</v>
      </c>
      <c r="O78" s="619">
        <v>
11</v>
      </c>
      <c r="P78" s="619">
        <v>
193</v>
      </c>
      <c r="Q78" s="619" t="s">
        <v>
374</v>
      </c>
      <c r="R78" s="619" t="s">
        <v>
374</v>
      </c>
      <c r="S78" s="619">
        <v>
1</v>
      </c>
      <c r="T78" s="619">
        <v>
6</v>
      </c>
      <c r="U78" s="619" t="s">
        <v>
735</v>
      </c>
      <c r="V78" s="618" t="s">
        <v>
735</v>
      </c>
      <c r="W78" s="623"/>
      <c r="X78" s="622" t="s">
        <v>
142</v>
      </c>
    </row>
    <row r="79" spans="1:24" s="615" customFormat="1" ht="15" customHeight="1">
      <c r="A79" s="622"/>
      <c r="B79" s="624" t="s">
        <v>
141</v>
      </c>
      <c r="C79" s="619">
        <v>
1</v>
      </c>
      <c r="D79" s="619">
        <v>
1</v>
      </c>
      <c r="E79" s="619">
        <v>
38</v>
      </c>
      <c r="F79" s="619">
        <v>
65</v>
      </c>
      <c r="G79" s="619">
        <v>
7</v>
      </c>
      <c r="H79" s="619">
        <v>
19</v>
      </c>
      <c r="I79" s="619">
        <v>
28</v>
      </c>
      <c r="J79" s="619">
        <v>
106</v>
      </c>
      <c r="K79" s="619">
        <v>
19</v>
      </c>
      <c r="L79" s="619">
        <v>
39</v>
      </c>
      <c r="M79" s="619">
        <v>
6</v>
      </c>
      <c r="N79" s="619">
        <v>
9</v>
      </c>
      <c r="O79" s="619">
        <v>
17</v>
      </c>
      <c r="P79" s="619">
        <v>
495</v>
      </c>
      <c r="Q79" s="619">
        <v>
1</v>
      </c>
      <c r="R79" s="619">
        <v>
6</v>
      </c>
      <c r="S79" s="619">
        <v>
9</v>
      </c>
      <c r="T79" s="619">
        <v>
187</v>
      </c>
      <c r="U79" s="619" t="s">
        <v>
735</v>
      </c>
      <c r="V79" s="618" t="s">
        <v>
735</v>
      </c>
      <c r="W79" s="623"/>
      <c r="X79" s="622" t="s">
        <v>
141</v>
      </c>
    </row>
    <row r="80" spans="1:24" s="615" customFormat="1" ht="15" customHeight="1">
      <c r="A80" s="622"/>
      <c r="B80" s="624" t="s">
        <v>
140</v>
      </c>
      <c r="C80" s="619">
        <v>
15</v>
      </c>
      <c r="D80" s="619">
        <v>
449</v>
      </c>
      <c r="E80" s="619">
        <v>
70</v>
      </c>
      <c r="F80" s="619">
        <v>
221</v>
      </c>
      <c r="G80" s="619">
        <v>
17</v>
      </c>
      <c r="H80" s="619">
        <v>
85</v>
      </c>
      <c r="I80" s="619">
        <v>
167</v>
      </c>
      <c r="J80" s="619">
        <v>
1646</v>
      </c>
      <c r="K80" s="619">
        <v>
68</v>
      </c>
      <c r="L80" s="619">
        <v>
453</v>
      </c>
      <c r="M80" s="619">
        <v>
23</v>
      </c>
      <c r="N80" s="619">
        <v>
109</v>
      </c>
      <c r="O80" s="619">
        <v>
59</v>
      </c>
      <c r="P80" s="619">
        <v>
714</v>
      </c>
      <c r="Q80" s="619">
        <v>
1</v>
      </c>
      <c r="R80" s="619">
        <v>
10</v>
      </c>
      <c r="S80" s="619">
        <v>
16</v>
      </c>
      <c r="T80" s="619">
        <v>
106</v>
      </c>
      <c r="U80" s="619" t="s">
        <v>
735</v>
      </c>
      <c r="V80" s="618" t="s">
        <v>
735</v>
      </c>
      <c r="W80" s="623"/>
      <c r="X80" s="622" t="s">
        <v>
140</v>
      </c>
    </row>
    <row r="81" spans="1:24" s="615" customFormat="1" ht="15" customHeight="1">
      <c r="A81" s="622"/>
      <c r="B81" s="624" t="s">
        <v>
139</v>
      </c>
      <c r="C81" s="619" t="s">
        <v>
374</v>
      </c>
      <c r="D81" s="619" t="s">
        <v>
374</v>
      </c>
      <c r="E81" s="619">
        <v>
7</v>
      </c>
      <c r="F81" s="619">
        <v>
22</v>
      </c>
      <c r="G81" s="619">
        <v>
5</v>
      </c>
      <c r="H81" s="619">
        <v>
7</v>
      </c>
      <c r="I81" s="619">
        <v>
20</v>
      </c>
      <c r="J81" s="619">
        <v>
99</v>
      </c>
      <c r="K81" s="619">
        <v>
12</v>
      </c>
      <c r="L81" s="619">
        <v>
85</v>
      </c>
      <c r="M81" s="619" t="s">
        <v>
374</v>
      </c>
      <c r="N81" s="619" t="s">
        <v>
374</v>
      </c>
      <c r="O81" s="619">
        <v>
8</v>
      </c>
      <c r="P81" s="619">
        <v>
70</v>
      </c>
      <c r="Q81" s="619" t="s">
        <v>
374</v>
      </c>
      <c r="R81" s="619" t="s">
        <v>
374</v>
      </c>
      <c r="S81" s="619">
        <v>
9</v>
      </c>
      <c r="T81" s="619">
        <v>
129</v>
      </c>
      <c r="U81" s="619" t="s">
        <v>
735</v>
      </c>
      <c r="V81" s="618" t="s">
        <v>
735</v>
      </c>
      <c r="W81" s="623"/>
      <c r="X81" s="622" t="s">
        <v>
139</v>
      </c>
    </row>
    <row r="82" spans="1:24" s="615" customFormat="1" ht="15" customHeight="1">
      <c r="A82" s="616"/>
      <c r="B82" s="621" t="s">
        <v>
138</v>
      </c>
      <c r="C82" s="619">
        <v>
7</v>
      </c>
      <c r="D82" s="619">
        <v>
124</v>
      </c>
      <c r="E82" s="619">
        <v>
36</v>
      </c>
      <c r="F82" s="619">
        <v>
168</v>
      </c>
      <c r="G82" s="619">
        <v>
10</v>
      </c>
      <c r="H82" s="619">
        <v>
34</v>
      </c>
      <c r="I82" s="619">
        <v>
96</v>
      </c>
      <c r="J82" s="619">
        <v>
581</v>
      </c>
      <c r="K82" s="619">
        <v>
57</v>
      </c>
      <c r="L82" s="619">
        <v>
294</v>
      </c>
      <c r="M82" s="619">
        <v>
8</v>
      </c>
      <c r="N82" s="619">
        <v>
63</v>
      </c>
      <c r="O82" s="619">
        <v>
44</v>
      </c>
      <c r="P82" s="619">
        <v>
861</v>
      </c>
      <c r="Q82" s="619">
        <v>
1</v>
      </c>
      <c r="R82" s="619">
        <v>
10</v>
      </c>
      <c r="S82" s="619">
        <v>
9</v>
      </c>
      <c r="T82" s="619">
        <v>
160</v>
      </c>
      <c r="U82" s="654" t="s">
        <v>
735</v>
      </c>
      <c r="V82" s="618" t="s">
        <v>
735</v>
      </c>
      <c r="W82" s="617"/>
      <c r="X82" s="616" t="s">
        <v>
138</v>
      </c>
    </row>
    <row r="83" spans="1:24" s="610" customFormat="1" ht="15" customHeight="1">
      <c r="A83" s="614" t="s">
        <v>
788</v>
      </c>
      <c r="B83" s="614"/>
      <c r="C83" s="613"/>
      <c r="D83" s="613"/>
      <c r="E83" s="613"/>
      <c r="F83" s="613"/>
      <c r="G83" s="613"/>
      <c r="H83" s="613"/>
      <c r="I83" s="613"/>
      <c r="J83" s="613"/>
      <c r="K83" s="612"/>
      <c r="L83" s="611"/>
      <c r="M83" s="611"/>
      <c r="N83" s="611"/>
      <c r="O83" s="611"/>
      <c r="P83" s="611"/>
      <c r="Q83" s="611"/>
      <c r="R83" s="611"/>
      <c r="S83" s="611"/>
      <c r="T83" s="611"/>
      <c r="U83" s="611"/>
      <c r="V83" s="611"/>
    </row>
  </sheetData>
  <mergeCells count="40">
    <mergeCell ref="A45:B45"/>
    <mergeCell ref="W60:X60"/>
    <mergeCell ref="W66:X66"/>
    <mergeCell ref="A6:B8"/>
    <mergeCell ref="A22:B22"/>
    <mergeCell ref="A28:B28"/>
    <mergeCell ref="A35:B35"/>
    <mergeCell ref="A41:B41"/>
    <mergeCell ref="A10:B10"/>
    <mergeCell ref="A12:B12"/>
    <mergeCell ref="C7:D7"/>
    <mergeCell ref="E7:F7"/>
    <mergeCell ref="G7:H7"/>
    <mergeCell ref="I7:J7"/>
    <mergeCell ref="A77:B77"/>
    <mergeCell ref="A55:B55"/>
    <mergeCell ref="A60:B60"/>
    <mergeCell ref="A66:B66"/>
    <mergeCell ref="A71:B71"/>
    <mergeCell ref="A1:D1"/>
    <mergeCell ref="A2:D2"/>
    <mergeCell ref="A3:X3"/>
    <mergeCell ref="W6:X8"/>
    <mergeCell ref="K7:L7"/>
    <mergeCell ref="M7:N7"/>
    <mergeCell ref="O7:P7"/>
    <mergeCell ref="C6:V6"/>
    <mergeCell ref="S7:T7"/>
    <mergeCell ref="Q7:R7"/>
    <mergeCell ref="U7:V7"/>
    <mergeCell ref="W77:X77"/>
    <mergeCell ref="W10:X10"/>
    <mergeCell ref="W12:X12"/>
    <mergeCell ref="W22:X22"/>
    <mergeCell ref="W28:X28"/>
    <mergeCell ref="W35:X35"/>
    <mergeCell ref="W41:X41"/>
    <mergeCell ref="W45:X45"/>
    <mergeCell ref="W55:X55"/>
    <mergeCell ref="W71:X71"/>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6598</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0"/>
      <c r="E5" s="650"/>
      <c r="F5" s="652"/>
      <c r="G5" s="652"/>
      <c r="H5" s="652"/>
      <c r="I5" s="652"/>
      <c r="J5" s="652"/>
      <c r="K5" s="652"/>
      <c r="L5" s="652"/>
      <c r="M5" s="650"/>
      <c r="N5" s="651"/>
      <c r="O5" s="650"/>
      <c r="P5" s="650"/>
      <c r="Q5" s="650"/>
      <c r="R5" s="650"/>
      <c r="S5" s="650"/>
      <c r="T5" s="650"/>
      <c r="U5" s="650"/>
      <c r="V5" s="650"/>
      <c r="X5" s="649" t="s">
        <v>
9362</v>
      </c>
    </row>
    <row r="6" spans="1:24" s="615" customFormat="1" ht="18" customHeight="1" thickTop="1">
      <c r="A6" s="4801" t="s">
        <v>
254</v>
      </c>
      <c r="B6" s="4809"/>
      <c r="C6" s="4813" t="s">
        <v>
23</v>
      </c>
      <c r="D6" s="4814"/>
      <c r="E6" s="4822" t="s">
        <v>
811</v>
      </c>
      <c r="F6" s="4823"/>
      <c r="G6" s="4823"/>
      <c r="H6" s="4823"/>
      <c r="I6" s="4823"/>
      <c r="J6" s="4823"/>
      <c r="K6" s="4823"/>
      <c r="L6" s="4823"/>
      <c r="M6" s="4823"/>
      <c r="N6" s="4823"/>
      <c r="O6" s="4823"/>
      <c r="P6" s="4823"/>
      <c r="Q6" s="4823"/>
      <c r="R6" s="4823"/>
      <c r="S6" s="4823"/>
      <c r="T6" s="4823"/>
      <c r="U6" s="4823"/>
      <c r="V6" s="4824"/>
      <c r="W6" s="4800" t="s">
        <v>
254</v>
      </c>
      <c r="X6" s="4801"/>
    </row>
    <row r="7" spans="1:24" s="615" customFormat="1" ht="32.1" customHeight="1">
      <c r="A7" s="4803"/>
      <c r="B7" s="4810"/>
      <c r="C7" s="4815"/>
      <c r="D7" s="4816"/>
      <c r="E7" s="4817" t="s">
        <v>
810</v>
      </c>
      <c r="F7" s="4818"/>
      <c r="G7" s="4819" t="s">
        <v>
809</v>
      </c>
      <c r="H7" s="4818"/>
      <c r="I7" s="4820" t="s">
        <v>
808</v>
      </c>
      <c r="J7" s="4817"/>
      <c r="K7" s="4807" t="s">
        <v>
807</v>
      </c>
      <c r="L7" s="4807"/>
      <c r="M7" s="4804" t="s">
        <v>
806</v>
      </c>
      <c r="N7" s="4805"/>
      <c r="O7" s="4806" t="s">
        <v>
805</v>
      </c>
      <c r="P7" s="4805"/>
      <c r="Q7" s="4807" t="s">
        <v>
804</v>
      </c>
      <c r="R7" s="4807"/>
      <c r="S7" s="4807" t="s">
        <v>
803</v>
      </c>
      <c r="T7" s="4807"/>
      <c r="U7" s="4807" t="s">
        <v>
802</v>
      </c>
      <c r="V7" s="4807"/>
      <c r="W7" s="4802"/>
      <c r="X7" s="4803"/>
    </row>
    <row r="8" spans="1:24" s="615" customFormat="1" ht="18" customHeight="1">
      <c r="A8" s="4811"/>
      <c r="B8" s="4812"/>
      <c r="C8" s="646" t="s">
        <v>
740</v>
      </c>
      <c r="D8" s="648" t="s">
        <v>
739</v>
      </c>
      <c r="E8" s="647" t="s">
        <v>
740</v>
      </c>
      <c r="F8" s="646" t="s">
        <v>
739</v>
      </c>
      <c r="G8" s="646" t="s">
        <v>
740</v>
      </c>
      <c r="H8" s="646" t="s">
        <v>
739</v>
      </c>
      <c r="I8" s="646" t="s">
        <v>
740</v>
      </c>
      <c r="J8" s="646" t="s">
        <v>
739</v>
      </c>
      <c r="K8" s="643" t="s">
        <v>
740</v>
      </c>
      <c r="L8" s="643" t="s">
        <v>
739</v>
      </c>
      <c r="M8" s="644"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42"/>
      <c r="B9" s="641"/>
      <c r="C9" s="640"/>
      <c r="D9" s="639" t="s">
        <v>
801</v>
      </c>
      <c r="E9" s="638"/>
      <c r="F9" s="613" t="s">
        <v>
801</v>
      </c>
      <c r="G9" s="638"/>
      <c r="H9" s="613" t="s">
        <v>
801</v>
      </c>
      <c r="I9" s="638"/>
      <c r="J9" s="613" t="s">
        <v>
801</v>
      </c>
      <c r="K9" s="638"/>
      <c r="L9" s="613" t="s">
        <v>
801</v>
      </c>
      <c r="M9" s="636"/>
      <c r="N9" s="637" t="s">
        <v>
801</v>
      </c>
      <c r="O9" s="636"/>
      <c r="P9" s="637" t="s">
        <v>
801</v>
      </c>
      <c r="Q9" s="636"/>
      <c r="R9" s="637" t="s">
        <v>
801</v>
      </c>
      <c r="S9" s="636"/>
      <c r="T9" s="637" t="s">
        <v>
801</v>
      </c>
      <c r="U9" s="636"/>
      <c r="V9" s="635" t="s">
        <v>
801</v>
      </c>
      <c r="W9" s="634"/>
      <c r="X9" s="633"/>
    </row>
    <row r="10" spans="1:24" s="625" customFormat="1" ht="15" customHeight="1">
      <c r="A10" s="4838" t="s">
        <v>
831</v>
      </c>
      <c r="B10" s="4826"/>
      <c r="C10" s="668">
        <v>
318</v>
      </c>
      <c r="D10" s="667">
        <v>
2235</v>
      </c>
      <c r="E10" s="667">
        <v>
1</v>
      </c>
      <c r="F10" s="667">
        <v>
3</v>
      </c>
      <c r="G10" s="667">
        <v>
317</v>
      </c>
      <c r="H10" s="667">
        <v>
2232</v>
      </c>
      <c r="I10" s="667" t="s">
        <v>
374</v>
      </c>
      <c r="J10" s="667" t="s">
        <v>
374</v>
      </c>
      <c r="K10" s="667">
        <v>
50</v>
      </c>
      <c r="L10" s="667">
        <v>
376</v>
      </c>
      <c r="M10" s="667">
        <v>
41</v>
      </c>
      <c r="N10" s="667">
        <v>
173</v>
      </c>
      <c r="O10" s="667" t="s">
        <v>
374</v>
      </c>
      <c r="P10" s="667" t="s">
        <v>
374</v>
      </c>
      <c r="Q10" s="667">
        <v>
1</v>
      </c>
      <c r="R10" s="667">
        <v>
5</v>
      </c>
      <c r="S10" s="667">
        <v>
14</v>
      </c>
      <c r="T10" s="667">
        <v>
423</v>
      </c>
      <c r="U10" s="667">
        <v>
69</v>
      </c>
      <c r="V10" s="666">
        <v>
415</v>
      </c>
      <c r="W10" s="4837" t="s">
        <v>
831</v>
      </c>
      <c r="X10" s="4837"/>
    </row>
    <row r="11" spans="1:24" s="615" customFormat="1" ht="15" customHeight="1">
      <c r="A11" s="622"/>
      <c r="B11" s="624" t="s">
        <v>
137</v>
      </c>
      <c r="C11" s="661">
        <v>
52</v>
      </c>
      <c r="D11" s="660">
        <v>
387</v>
      </c>
      <c r="E11" s="660">
        <v>
1</v>
      </c>
      <c r="F11" s="660">
        <v>
3</v>
      </c>
      <c r="G11" s="660">
        <v>
51</v>
      </c>
      <c r="H11" s="660">
        <v>
384</v>
      </c>
      <c r="I11" s="660" t="s">
        <v>
374</v>
      </c>
      <c r="J11" s="660" t="s">
        <v>
374</v>
      </c>
      <c r="K11" s="660">
        <v>
7</v>
      </c>
      <c r="L11" s="660">
        <v>
36</v>
      </c>
      <c r="M11" s="660">
        <v>
9</v>
      </c>
      <c r="N11" s="660">
        <v>
39</v>
      </c>
      <c r="O11" s="660" t="s">
        <v>
374</v>
      </c>
      <c r="P11" s="660" t="s">
        <v>
374</v>
      </c>
      <c r="Q11" s="660" t="s">
        <v>
374</v>
      </c>
      <c r="R11" s="660" t="s">
        <v>
374</v>
      </c>
      <c r="S11" s="660" t="s">
        <v>
374</v>
      </c>
      <c r="T11" s="660" t="s">
        <v>
374</v>
      </c>
      <c r="U11" s="660">
        <v>
12</v>
      </c>
      <c r="V11" s="659">
        <v>
123</v>
      </c>
      <c r="W11" s="669"/>
      <c r="X11" s="662" t="s">
        <v>
137</v>
      </c>
    </row>
    <row r="12" spans="1:24" s="625" customFormat="1" ht="15" customHeight="1">
      <c r="A12" s="665"/>
      <c r="B12" s="624" t="s">
        <v>
136</v>
      </c>
      <c r="C12" s="661">
        <v>
101</v>
      </c>
      <c r="D12" s="660">
        <v>
892</v>
      </c>
      <c r="E12" s="660" t="s">
        <v>
374</v>
      </c>
      <c r="F12" s="660" t="s">
        <v>
374</v>
      </c>
      <c r="G12" s="660">
        <v>
101</v>
      </c>
      <c r="H12" s="660">
        <v>
892</v>
      </c>
      <c r="I12" s="660" t="s">
        <v>
374</v>
      </c>
      <c r="J12" s="660" t="s">
        <v>
374</v>
      </c>
      <c r="K12" s="660">
        <v>
18</v>
      </c>
      <c r="L12" s="660">
        <v>
142</v>
      </c>
      <c r="M12" s="660">
        <v>
15</v>
      </c>
      <c r="N12" s="660">
        <v>
68</v>
      </c>
      <c r="O12" s="660" t="s">
        <v>
374</v>
      </c>
      <c r="P12" s="660" t="s">
        <v>
374</v>
      </c>
      <c r="Q12" s="660">
        <v>
1</v>
      </c>
      <c r="R12" s="660">
        <v>
5</v>
      </c>
      <c r="S12" s="660">
        <v>
5</v>
      </c>
      <c r="T12" s="660">
        <v>
287</v>
      </c>
      <c r="U12" s="660">
        <v>
28</v>
      </c>
      <c r="V12" s="659">
        <v>
152</v>
      </c>
      <c r="W12" s="664"/>
      <c r="X12" s="662" t="s">
        <v>
136</v>
      </c>
    </row>
    <row r="13" spans="1:24" s="615" customFormat="1" ht="15" customHeight="1">
      <c r="A13" s="622"/>
      <c r="B13" s="624" t="s">
        <v>
135</v>
      </c>
      <c r="C13" s="661">
        <v>
96</v>
      </c>
      <c r="D13" s="660">
        <v>
466</v>
      </c>
      <c r="E13" s="660" t="s">
        <v>
374</v>
      </c>
      <c r="F13" s="660" t="s">
        <v>
374</v>
      </c>
      <c r="G13" s="660">
        <v>
96</v>
      </c>
      <c r="H13" s="660">
        <v>
466</v>
      </c>
      <c r="I13" s="660" t="s">
        <v>
374</v>
      </c>
      <c r="J13" s="660" t="s">
        <v>
374</v>
      </c>
      <c r="K13" s="660">
        <v>
11</v>
      </c>
      <c r="L13" s="660">
        <v>
98</v>
      </c>
      <c r="M13" s="660">
        <v>
10</v>
      </c>
      <c r="N13" s="660">
        <v>
44</v>
      </c>
      <c r="O13" s="660" t="s">
        <v>
374</v>
      </c>
      <c r="P13" s="660" t="s">
        <v>
374</v>
      </c>
      <c r="Q13" s="660" t="s">
        <v>
374</v>
      </c>
      <c r="R13" s="660" t="s">
        <v>
374</v>
      </c>
      <c r="S13" s="660">
        <v>
7</v>
      </c>
      <c r="T13" s="660">
        <v>
43</v>
      </c>
      <c r="U13" s="660">
        <v>
18</v>
      </c>
      <c r="V13" s="659">
        <v>
93</v>
      </c>
      <c r="W13" s="663"/>
      <c r="X13" s="662" t="s">
        <v>
135</v>
      </c>
    </row>
    <row r="14" spans="1:24" s="615" customFormat="1" ht="15" customHeight="1">
      <c r="A14" s="622"/>
      <c r="B14" s="624" t="s">
        <v>
134</v>
      </c>
      <c r="C14" s="661">
        <v>
69</v>
      </c>
      <c r="D14" s="660">
        <v>
490</v>
      </c>
      <c r="E14" s="660" t="s">
        <v>
374</v>
      </c>
      <c r="F14" s="660" t="s">
        <v>
374</v>
      </c>
      <c r="G14" s="660">
        <v>
69</v>
      </c>
      <c r="H14" s="660">
        <v>
490</v>
      </c>
      <c r="I14" s="660" t="s">
        <v>
374</v>
      </c>
      <c r="J14" s="660" t="s">
        <v>
374</v>
      </c>
      <c r="K14" s="660">
        <v>
14</v>
      </c>
      <c r="L14" s="660">
        <v>
100</v>
      </c>
      <c r="M14" s="660">
        <v>
7</v>
      </c>
      <c r="N14" s="660">
        <v>
22</v>
      </c>
      <c r="O14" s="660" t="s">
        <v>
374</v>
      </c>
      <c r="P14" s="660" t="s">
        <v>
374</v>
      </c>
      <c r="Q14" s="660" t="s">
        <v>
374</v>
      </c>
      <c r="R14" s="660" t="s">
        <v>
374</v>
      </c>
      <c r="S14" s="660">
        <v>
2</v>
      </c>
      <c r="T14" s="660">
        <v>
93</v>
      </c>
      <c r="U14" s="660">
        <v>
11</v>
      </c>
      <c r="V14" s="659">
        <v>
47</v>
      </c>
      <c r="W14" s="663"/>
      <c r="X14" s="662" t="s">
        <v>
134</v>
      </c>
    </row>
    <row r="15" spans="1:24" s="615" customFormat="1" ht="15" customHeight="1">
      <c r="A15" s="622"/>
      <c r="B15" s="624"/>
      <c r="C15" s="661" t="s">
        <v>
373</v>
      </c>
      <c r="D15" s="660" t="s">
        <v>
373</v>
      </c>
      <c r="E15" s="660" t="s">
        <v>
373</v>
      </c>
      <c r="F15" s="660" t="s">
        <v>
373</v>
      </c>
      <c r="G15" s="660" t="s">
        <v>
373</v>
      </c>
      <c r="H15" s="660" t="s">
        <v>
373</v>
      </c>
      <c r="I15" s="660" t="s">
        <v>
373</v>
      </c>
      <c r="J15" s="660" t="s">
        <v>
373</v>
      </c>
      <c r="K15" s="660" t="s">
        <v>
373</v>
      </c>
      <c r="L15" s="660" t="s">
        <v>
373</v>
      </c>
      <c r="M15" s="660" t="s">
        <v>
373</v>
      </c>
      <c r="N15" s="660" t="s">
        <v>
373</v>
      </c>
      <c r="O15" s="660" t="s">
        <v>
373</v>
      </c>
      <c r="P15" s="660" t="s">
        <v>
373</v>
      </c>
      <c r="Q15" s="660" t="s">
        <v>
373</v>
      </c>
      <c r="R15" s="660" t="s">
        <v>
373</v>
      </c>
      <c r="S15" s="660" t="s">
        <v>
373</v>
      </c>
      <c r="T15" s="660" t="s">
        <v>
373</v>
      </c>
      <c r="U15" s="660" t="s">
        <v>
373</v>
      </c>
      <c r="V15" s="659" t="s">
        <v>
373</v>
      </c>
      <c r="W15" s="663"/>
      <c r="X15" s="662"/>
    </row>
    <row r="16" spans="1:24" s="615" customFormat="1" ht="15" customHeight="1">
      <c r="A16" s="4838" t="s">
        <v>
830</v>
      </c>
      <c r="B16" s="4838"/>
      <c r="C16" s="668">
        <v>
1072</v>
      </c>
      <c r="D16" s="667">
        <v>
9256</v>
      </c>
      <c r="E16" s="667" t="s">
        <v>
374</v>
      </c>
      <c r="F16" s="667" t="s">
        <v>
374</v>
      </c>
      <c r="G16" s="667">
        <v>
1072</v>
      </c>
      <c r="H16" s="667">
        <v>
9256</v>
      </c>
      <c r="I16" s="667" t="s">
        <v>
374</v>
      </c>
      <c r="J16" s="667" t="s">
        <v>
374</v>
      </c>
      <c r="K16" s="667">
        <v>
57</v>
      </c>
      <c r="L16" s="667">
        <v>
447</v>
      </c>
      <c r="M16" s="667">
        <v>
111</v>
      </c>
      <c r="N16" s="667">
        <v>
797</v>
      </c>
      <c r="O16" s="667">
        <v>
1</v>
      </c>
      <c r="P16" s="667">
        <v>
8</v>
      </c>
      <c r="Q16" s="667">
        <v>
9</v>
      </c>
      <c r="R16" s="667">
        <v>
42</v>
      </c>
      <c r="S16" s="667">
        <v>
21</v>
      </c>
      <c r="T16" s="667">
        <v>
539</v>
      </c>
      <c r="U16" s="667">
        <v>
268</v>
      </c>
      <c r="V16" s="666">
        <v>
2131</v>
      </c>
      <c r="W16" s="4837" t="s">
        <v>
830</v>
      </c>
      <c r="X16" s="4837"/>
    </row>
    <row r="17" spans="1:24" s="615" customFormat="1" ht="15" customHeight="1">
      <c r="A17" s="622"/>
      <c r="B17" s="624" t="s">
        <v>
133</v>
      </c>
      <c r="C17" s="661">
        <v>
99</v>
      </c>
      <c r="D17" s="660">
        <v>
456</v>
      </c>
      <c r="E17" s="660" t="s">
        <v>
374</v>
      </c>
      <c r="F17" s="660" t="s">
        <v>
374</v>
      </c>
      <c r="G17" s="660">
        <v>
99</v>
      </c>
      <c r="H17" s="660">
        <v>
456</v>
      </c>
      <c r="I17" s="660" t="s">
        <v>
374</v>
      </c>
      <c r="J17" s="660" t="s">
        <v>
374</v>
      </c>
      <c r="K17" s="660">
        <v>
3</v>
      </c>
      <c r="L17" s="660">
        <v>
39</v>
      </c>
      <c r="M17" s="660">
        <v>
12</v>
      </c>
      <c r="N17" s="660">
        <v>
103</v>
      </c>
      <c r="O17" s="660" t="s">
        <v>
374</v>
      </c>
      <c r="P17" s="660" t="s">
        <v>
374</v>
      </c>
      <c r="Q17" s="660">
        <v>
2</v>
      </c>
      <c r="R17" s="660">
        <v>
3</v>
      </c>
      <c r="S17" s="660" t="s">
        <v>
374</v>
      </c>
      <c r="T17" s="660" t="s">
        <v>
374</v>
      </c>
      <c r="U17" s="660">
        <v>
24</v>
      </c>
      <c r="V17" s="659">
        <v>
54</v>
      </c>
      <c r="W17" s="663"/>
      <c r="X17" s="662" t="s">
        <v>
133</v>
      </c>
    </row>
    <row r="18" spans="1:24" s="615" customFormat="1" ht="15" customHeight="1">
      <c r="A18" s="622"/>
      <c r="B18" s="624" t="s">
        <v>
132</v>
      </c>
      <c r="C18" s="661">
        <v>
43</v>
      </c>
      <c r="D18" s="660">
        <v>
299</v>
      </c>
      <c r="E18" s="660" t="s">
        <v>
374</v>
      </c>
      <c r="F18" s="660" t="s">
        <v>
374</v>
      </c>
      <c r="G18" s="660">
        <v>
43</v>
      </c>
      <c r="H18" s="660">
        <v>
299</v>
      </c>
      <c r="I18" s="660" t="s">
        <v>
374</v>
      </c>
      <c r="J18" s="660" t="s">
        <v>
374</v>
      </c>
      <c r="K18" s="660">
        <v>
5</v>
      </c>
      <c r="L18" s="660">
        <v>
39</v>
      </c>
      <c r="M18" s="660">
        <v>
6</v>
      </c>
      <c r="N18" s="660">
        <v>
20</v>
      </c>
      <c r="O18" s="660" t="s">
        <v>
374</v>
      </c>
      <c r="P18" s="660" t="s">
        <v>
374</v>
      </c>
      <c r="Q18" s="660" t="s">
        <v>
374</v>
      </c>
      <c r="R18" s="660" t="s">
        <v>
374</v>
      </c>
      <c r="S18" s="660" t="s">
        <v>
374</v>
      </c>
      <c r="T18" s="660" t="s">
        <v>
374</v>
      </c>
      <c r="U18" s="660">
        <v>
8</v>
      </c>
      <c r="V18" s="659">
        <v>
132</v>
      </c>
      <c r="W18" s="663"/>
      <c r="X18" s="662" t="s">
        <v>
132</v>
      </c>
    </row>
    <row r="19" spans="1:24" s="615" customFormat="1" ht="15" customHeight="1">
      <c r="A19" s="622"/>
      <c r="B19" s="624" t="s">
        <v>
131</v>
      </c>
      <c r="C19" s="661">
        <v>
363</v>
      </c>
      <c r="D19" s="660">
        <v>
2690</v>
      </c>
      <c r="E19" s="660" t="s">
        <v>
374</v>
      </c>
      <c r="F19" s="660" t="s">
        <v>
374</v>
      </c>
      <c r="G19" s="660">
        <v>
363</v>
      </c>
      <c r="H19" s="660">
        <v>
2690</v>
      </c>
      <c r="I19" s="660" t="s">
        <v>
374</v>
      </c>
      <c r="J19" s="660" t="s">
        <v>
374</v>
      </c>
      <c r="K19" s="660">
        <v>
5</v>
      </c>
      <c r="L19" s="660">
        <v>
59</v>
      </c>
      <c r="M19" s="660">
        <v>
10</v>
      </c>
      <c r="N19" s="660">
        <v>
63</v>
      </c>
      <c r="O19" s="660" t="s">
        <v>
374</v>
      </c>
      <c r="P19" s="660" t="s">
        <v>
374</v>
      </c>
      <c r="Q19" s="660">
        <v>
4</v>
      </c>
      <c r="R19" s="660">
        <v>
14</v>
      </c>
      <c r="S19" s="660">
        <v>
5</v>
      </c>
      <c r="T19" s="660">
        <v>
65</v>
      </c>
      <c r="U19" s="660">
        <v>
99</v>
      </c>
      <c r="V19" s="659">
        <v>
773</v>
      </c>
      <c r="W19" s="663"/>
      <c r="X19" s="662" t="s">
        <v>
131</v>
      </c>
    </row>
    <row r="20" spans="1:24" s="615" customFormat="1" ht="15" customHeight="1">
      <c r="A20" s="622"/>
      <c r="B20" s="624" t="s">
        <v>
130</v>
      </c>
      <c r="C20" s="661">
        <v>
101</v>
      </c>
      <c r="D20" s="660">
        <v>
1711</v>
      </c>
      <c r="E20" s="660" t="s">
        <v>
374</v>
      </c>
      <c r="F20" s="660" t="s">
        <v>
374</v>
      </c>
      <c r="G20" s="660">
        <v>
101</v>
      </c>
      <c r="H20" s="660">
        <v>
1711</v>
      </c>
      <c r="I20" s="660" t="s">
        <v>
374</v>
      </c>
      <c r="J20" s="660" t="s">
        <v>
374</v>
      </c>
      <c r="K20" s="660">
        <v>
5</v>
      </c>
      <c r="L20" s="660">
        <v>
49</v>
      </c>
      <c r="M20" s="660">
        <v>
25</v>
      </c>
      <c r="N20" s="660">
        <v>
382</v>
      </c>
      <c r="O20" s="660" t="s">
        <v>
374</v>
      </c>
      <c r="P20" s="660" t="s">
        <v>
374</v>
      </c>
      <c r="Q20" s="660">
        <v>
1</v>
      </c>
      <c r="R20" s="660">
        <v>
1</v>
      </c>
      <c r="S20" s="660">
        <v>
2</v>
      </c>
      <c r="T20" s="660">
        <v>
184</v>
      </c>
      <c r="U20" s="660">
        <v>
28</v>
      </c>
      <c r="V20" s="659">
        <v>
501</v>
      </c>
      <c r="W20" s="663"/>
      <c r="X20" s="662" t="s">
        <v>
130</v>
      </c>
    </row>
    <row r="21" spans="1:24" s="615" customFormat="1" ht="15" customHeight="1">
      <c r="A21" s="622"/>
      <c r="B21" s="624" t="s">
        <v>
129</v>
      </c>
      <c r="C21" s="661">
        <v>
131</v>
      </c>
      <c r="D21" s="660">
        <v>
819</v>
      </c>
      <c r="E21" s="660" t="s">
        <v>
374</v>
      </c>
      <c r="F21" s="660" t="s">
        <v>
374</v>
      </c>
      <c r="G21" s="660">
        <v>
131</v>
      </c>
      <c r="H21" s="660">
        <v>
819</v>
      </c>
      <c r="I21" s="660" t="s">
        <v>
374</v>
      </c>
      <c r="J21" s="660" t="s">
        <v>
374</v>
      </c>
      <c r="K21" s="660">
        <v>
12</v>
      </c>
      <c r="L21" s="660">
        <v>
46</v>
      </c>
      <c r="M21" s="660">
        <v>
13</v>
      </c>
      <c r="N21" s="660">
        <v>
44</v>
      </c>
      <c r="O21" s="660" t="s">
        <v>
374</v>
      </c>
      <c r="P21" s="660" t="s">
        <v>
374</v>
      </c>
      <c r="Q21" s="660">
        <v>
1</v>
      </c>
      <c r="R21" s="660">
        <v>
21</v>
      </c>
      <c r="S21" s="660">
        <v>
3</v>
      </c>
      <c r="T21" s="660">
        <v>
38</v>
      </c>
      <c r="U21" s="660">
        <v>
27</v>
      </c>
      <c r="V21" s="659">
        <v>
145</v>
      </c>
      <c r="W21" s="669"/>
      <c r="X21" s="662" t="s">
        <v>
129</v>
      </c>
    </row>
    <row r="22" spans="1:24" s="625" customFormat="1" ht="15" customHeight="1">
      <c r="A22" s="665"/>
      <c r="B22" s="624" t="s">
        <v>
128</v>
      </c>
      <c r="C22" s="661">
        <v>
131</v>
      </c>
      <c r="D22" s="660">
        <v>
1697</v>
      </c>
      <c r="E22" s="660" t="s">
        <v>
374</v>
      </c>
      <c r="F22" s="660" t="s">
        <v>
374</v>
      </c>
      <c r="G22" s="660">
        <v>
131</v>
      </c>
      <c r="H22" s="660">
        <v>
1697</v>
      </c>
      <c r="I22" s="660" t="s">
        <v>
374</v>
      </c>
      <c r="J22" s="660" t="s">
        <v>
374</v>
      </c>
      <c r="K22" s="660">
        <v>
7</v>
      </c>
      <c r="L22" s="660">
        <v>
30</v>
      </c>
      <c r="M22" s="660">
        <v>
12</v>
      </c>
      <c r="N22" s="660">
        <v>
37</v>
      </c>
      <c r="O22" s="660" t="s">
        <v>
374</v>
      </c>
      <c r="P22" s="660" t="s">
        <v>
374</v>
      </c>
      <c r="Q22" s="660" t="s">
        <v>
374</v>
      </c>
      <c r="R22" s="660" t="s">
        <v>
374</v>
      </c>
      <c r="S22" s="660">
        <v>
3</v>
      </c>
      <c r="T22" s="660">
        <v>
14</v>
      </c>
      <c r="U22" s="660">
        <v>
33</v>
      </c>
      <c r="V22" s="659">
        <v>
235</v>
      </c>
      <c r="W22" s="664"/>
      <c r="X22" s="662" t="s">
        <v>
128</v>
      </c>
    </row>
    <row r="23" spans="1:24" s="615" customFormat="1" ht="15" customHeight="1">
      <c r="A23" s="622"/>
      <c r="B23" s="624" t="s">
        <v>
127</v>
      </c>
      <c r="C23" s="661">
        <v>
100</v>
      </c>
      <c r="D23" s="660">
        <v>
627</v>
      </c>
      <c r="E23" s="660" t="s">
        <v>
374</v>
      </c>
      <c r="F23" s="660" t="s">
        <v>
374</v>
      </c>
      <c r="G23" s="660">
        <v>
100</v>
      </c>
      <c r="H23" s="660">
        <v>
627</v>
      </c>
      <c r="I23" s="660" t="s">
        <v>
374</v>
      </c>
      <c r="J23" s="660" t="s">
        <v>
374</v>
      </c>
      <c r="K23" s="660">
        <v>
7</v>
      </c>
      <c r="L23" s="660">
        <v>
42</v>
      </c>
      <c r="M23" s="660">
        <v>
26</v>
      </c>
      <c r="N23" s="660">
        <v>
115</v>
      </c>
      <c r="O23" s="660">
        <v>
1</v>
      </c>
      <c r="P23" s="660">
        <v>
8</v>
      </c>
      <c r="Q23" s="660" t="s">
        <v>
374</v>
      </c>
      <c r="R23" s="660" t="s">
        <v>
374</v>
      </c>
      <c r="S23" s="660">
        <v>
4</v>
      </c>
      <c r="T23" s="660">
        <v>
37</v>
      </c>
      <c r="U23" s="660">
        <v>
20</v>
      </c>
      <c r="V23" s="659">
        <v>
84</v>
      </c>
      <c r="W23" s="663"/>
      <c r="X23" s="662" t="s">
        <v>
127</v>
      </c>
    </row>
    <row r="24" spans="1:24" s="615" customFormat="1" ht="15" customHeight="1">
      <c r="A24" s="622"/>
      <c r="B24" s="624" t="s">
        <v>
126</v>
      </c>
      <c r="C24" s="661">
        <v>
104</v>
      </c>
      <c r="D24" s="660">
        <v>
957</v>
      </c>
      <c r="E24" s="660" t="s">
        <v>
374</v>
      </c>
      <c r="F24" s="660" t="s">
        <v>
374</v>
      </c>
      <c r="G24" s="660">
        <v>
104</v>
      </c>
      <c r="H24" s="660">
        <v>
957</v>
      </c>
      <c r="I24" s="660" t="s">
        <v>
374</v>
      </c>
      <c r="J24" s="660" t="s">
        <v>
374</v>
      </c>
      <c r="K24" s="660">
        <v>
13</v>
      </c>
      <c r="L24" s="660">
        <v>
143</v>
      </c>
      <c r="M24" s="660">
        <v>
7</v>
      </c>
      <c r="N24" s="660">
        <v>
33</v>
      </c>
      <c r="O24" s="660" t="s">
        <v>
374</v>
      </c>
      <c r="P24" s="660" t="s">
        <v>
374</v>
      </c>
      <c r="Q24" s="660">
        <v>
1</v>
      </c>
      <c r="R24" s="660">
        <v>
3</v>
      </c>
      <c r="S24" s="660">
        <v>
4</v>
      </c>
      <c r="T24" s="660">
        <v>
201</v>
      </c>
      <c r="U24" s="660">
        <v>
29</v>
      </c>
      <c r="V24" s="659">
        <v>
207</v>
      </c>
      <c r="W24" s="663"/>
      <c r="X24" s="662" t="s">
        <v>
126</v>
      </c>
    </row>
    <row r="25" spans="1:24" s="615" customFormat="1" ht="15" customHeight="1">
      <c r="A25" s="622"/>
      <c r="B25" s="624"/>
      <c r="C25" s="661" t="s">
        <v>
373</v>
      </c>
      <c r="D25" s="660" t="s">
        <v>
373</v>
      </c>
      <c r="E25" s="660" t="s">
        <v>
373</v>
      </c>
      <c r="F25" s="660" t="s">
        <v>
373</v>
      </c>
      <c r="G25" s="660" t="s">
        <v>
373</v>
      </c>
      <c r="H25" s="660" t="s">
        <v>
373</v>
      </c>
      <c r="I25" s="660" t="s">
        <v>
373</v>
      </c>
      <c r="J25" s="660" t="s">
        <v>
373</v>
      </c>
      <c r="K25" s="660" t="s">
        <v>
373</v>
      </c>
      <c r="L25" s="660" t="s">
        <v>
373</v>
      </c>
      <c r="M25" s="660" t="s">
        <v>
373</v>
      </c>
      <c r="N25" s="660" t="s">
        <v>
373</v>
      </c>
      <c r="O25" s="660" t="s">
        <v>
373</v>
      </c>
      <c r="P25" s="660" t="s">
        <v>
373</v>
      </c>
      <c r="Q25" s="660" t="s">
        <v>
373</v>
      </c>
      <c r="R25" s="660" t="s">
        <v>
373</v>
      </c>
      <c r="S25" s="660" t="s">
        <v>
373</v>
      </c>
      <c r="T25" s="660" t="s">
        <v>
373</v>
      </c>
      <c r="U25" s="660" t="s">
        <v>
373</v>
      </c>
      <c r="V25" s="659" t="s">
        <v>
373</v>
      </c>
      <c r="W25" s="663"/>
      <c r="X25" s="662"/>
    </row>
    <row r="26" spans="1:24" s="615" customFormat="1" ht="15" customHeight="1">
      <c r="A26" s="4838" t="s">
        <v>
829</v>
      </c>
      <c r="B26" s="4838"/>
      <c r="C26" s="668">
        <v>
873</v>
      </c>
      <c r="D26" s="667">
        <v>
6440</v>
      </c>
      <c r="E26" s="667" t="s">
        <v>
374</v>
      </c>
      <c r="F26" s="667" t="s">
        <v>
374</v>
      </c>
      <c r="G26" s="667">
        <v>
873</v>
      </c>
      <c r="H26" s="667">
        <v>
6440</v>
      </c>
      <c r="I26" s="667" t="s">
        <v>
374</v>
      </c>
      <c r="J26" s="667" t="s">
        <v>
374</v>
      </c>
      <c r="K26" s="667">
        <v>
37</v>
      </c>
      <c r="L26" s="667">
        <v>
273</v>
      </c>
      <c r="M26" s="667">
        <v>
36</v>
      </c>
      <c r="N26" s="667">
        <v>
134</v>
      </c>
      <c r="O26" s="667" t="s">
        <v>
374</v>
      </c>
      <c r="P26" s="667" t="s">
        <v>
374</v>
      </c>
      <c r="Q26" s="667">
        <v>
4</v>
      </c>
      <c r="R26" s="667">
        <v>
24</v>
      </c>
      <c r="S26" s="667">
        <v>
8</v>
      </c>
      <c r="T26" s="667">
        <v>
133</v>
      </c>
      <c r="U26" s="667">
        <v>
223</v>
      </c>
      <c r="V26" s="666">
        <v>
1559</v>
      </c>
      <c r="W26" s="4837" t="s">
        <v>
829</v>
      </c>
      <c r="X26" s="4837"/>
    </row>
    <row r="27" spans="1:24" s="615" customFormat="1" ht="15" customHeight="1">
      <c r="A27" s="622"/>
      <c r="B27" s="624" t="s">
        <v>
125</v>
      </c>
      <c r="C27" s="661">
        <v>
478</v>
      </c>
      <c r="D27" s="660">
        <v>
4428</v>
      </c>
      <c r="E27" s="660" t="s">
        <v>
374</v>
      </c>
      <c r="F27" s="660" t="s">
        <v>
374</v>
      </c>
      <c r="G27" s="660">
        <v>
478</v>
      </c>
      <c r="H27" s="660">
        <v>
4428</v>
      </c>
      <c r="I27" s="660" t="s">
        <v>
374</v>
      </c>
      <c r="J27" s="660" t="s">
        <v>
374</v>
      </c>
      <c r="K27" s="660">
        <v>
5</v>
      </c>
      <c r="L27" s="660">
        <v>
12</v>
      </c>
      <c r="M27" s="660">
        <v>
13</v>
      </c>
      <c r="N27" s="660">
        <v>
32</v>
      </c>
      <c r="O27" s="660" t="s">
        <v>
374</v>
      </c>
      <c r="P27" s="660" t="s">
        <v>
374</v>
      </c>
      <c r="Q27" s="660">
        <v>
3</v>
      </c>
      <c r="R27" s="660">
        <v>
18</v>
      </c>
      <c r="S27" s="660">
        <v>
2</v>
      </c>
      <c r="T27" s="660">
        <v>
58</v>
      </c>
      <c r="U27" s="660">
        <v>
134</v>
      </c>
      <c r="V27" s="659">
        <v>
1153</v>
      </c>
      <c r="W27" s="669"/>
      <c r="X27" s="662" t="s">
        <v>
125</v>
      </c>
    </row>
    <row r="28" spans="1:24" s="632" customFormat="1" ht="15" customHeight="1">
      <c r="A28" s="665"/>
      <c r="B28" s="624" t="s">
        <v>
124</v>
      </c>
      <c r="C28" s="661">
        <v>
250</v>
      </c>
      <c r="D28" s="660">
        <v>
1189</v>
      </c>
      <c r="E28" s="660" t="s">
        <v>
374</v>
      </c>
      <c r="F28" s="660" t="s">
        <v>
374</v>
      </c>
      <c r="G28" s="660">
        <v>
250</v>
      </c>
      <c r="H28" s="660">
        <v>
1189</v>
      </c>
      <c r="I28" s="660" t="s">
        <v>
374</v>
      </c>
      <c r="J28" s="660" t="s">
        <v>
374</v>
      </c>
      <c r="K28" s="660">
        <v>
8</v>
      </c>
      <c r="L28" s="660">
        <v>
36</v>
      </c>
      <c r="M28" s="660">
        <v>
8</v>
      </c>
      <c r="N28" s="660">
        <v>
46</v>
      </c>
      <c r="O28" s="660" t="s">
        <v>
374</v>
      </c>
      <c r="P28" s="660" t="s">
        <v>
374</v>
      </c>
      <c r="Q28" s="660">
        <v>
1</v>
      </c>
      <c r="R28" s="660">
        <v>
6</v>
      </c>
      <c r="S28" s="660">
        <v>
1</v>
      </c>
      <c r="T28" s="660">
        <v>
37</v>
      </c>
      <c r="U28" s="660">
        <v>
63</v>
      </c>
      <c r="V28" s="659">
        <v>
272</v>
      </c>
      <c r="W28" s="664"/>
      <c r="X28" s="662" t="s">
        <v>
124</v>
      </c>
    </row>
    <row r="29" spans="1:24" s="615" customFormat="1" ht="15" customHeight="1">
      <c r="A29" s="622"/>
      <c r="B29" s="624" t="s">
        <v>
123</v>
      </c>
      <c r="C29" s="661">
        <v>
69</v>
      </c>
      <c r="D29" s="660">
        <v>
362</v>
      </c>
      <c r="E29" s="660" t="s">
        <v>
374</v>
      </c>
      <c r="F29" s="660" t="s">
        <v>
374</v>
      </c>
      <c r="G29" s="660">
        <v>
69</v>
      </c>
      <c r="H29" s="660">
        <v>
362</v>
      </c>
      <c r="I29" s="660" t="s">
        <v>
374</v>
      </c>
      <c r="J29" s="660" t="s">
        <v>
374</v>
      </c>
      <c r="K29" s="660">
        <v>
10</v>
      </c>
      <c r="L29" s="660">
        <v>
103</v>
      </c>
      <c r="M29" s="660">
        <v>
9</v>
      </c>
      <c r="N29" s="660">
        <v>
34</v>
      </c>
      <c r="O29" s="660" t="s">
        <v>
374</v>
      </c>
      <c r="P29" s="660" t="s">
        <v>
374</v>
      </c>
      <c r="Q29" s="660" t="s">
        <v>
374</v>
      </c>
      <c r="R29" s="660" t="s">
        <v>
374</v>
      </c>
      <c r="S29" s="660">
        <v>
2</v>
      </c>
      <c r="T29" s="660">
        <v>
2</v>
      </c>
      <c r="U29" s="660">
        <v>
20</v>
      </c>
      <c r="V29" s="659">
        <v>
69</v>
      </c>
      <c r="W29" s="663"/>
      <c r="X29" s="662" t="s">
        <v>
123</v>
      </c>
    </row>
    <row r="30" spans="1:24" s="615" customFormat="1" ht="15" customHeight="1">
      <c r="A30" s="622"/>
      <c r="B30" s="624" t="s">
        <v>
122</v>
      </c>
      <c r="C30" s="661">
        <v>
76</v>
      </c>
      <c r="D30" s="660">
        <v>
461</v>
      </c>
      <c r="E30" s="660" t="s">
        <v>
374</v>
      </c>
      <c r="F30" s="660" t="s">
        <v>
374</v>
      </c>
      <c r="G30" s="660">
        <v>
76</v>
      </c>
      <c r="H30" s="660">
        <v>
461</v>
      </c>
      <c r="I30" s="660" t="s">
        <v>
374</v>
      </c>
      <c r="J30" s="660" t="s">
        <v>
374</v>
      </c>
      <c r="K30" s="660">
        <v>
14</v>
      </c>
      <c r="L30" s="660">
        <v>
122</v>
      </c>
      <c r="M30" s="660">
        <v>
6</v>
      </c>
      <c r="N30" s="660">
        <v>
22</v>
      </c>
      <c r="O30" s="660" t="s">
        <v>
374</v>
      </c>
      <c r="P30" s="660" t="s">
        <v>
374</v>
      </c>
      <c r="Q30" s="660" t="s">
        <v>
374</v>
      </c>
      <c r="R30" s="660" t="s">
        <v>
374</v>
      </c>
      <c r="S30" s="660">
        <v>
3</v>
      </c>
      <c r="T30" s="660">
        <v>
36</v>
      </c>
      <c r="U30" s="660">
        <v>
6</v>
      </c>
      <c r="V30" s="659">
        <v>
65</v>
      </c>
      <c r="W30" s="663"/>
      <c r="X30" s="662" t="s">
        <v>
122</v>
      </c>
    </row>
    <row r="31" spans="1:24" s="615" customFormat="1" ht="15" customHeight="1">
      <c r="A31" s="622"/>
      <c r="B31" s="624"/>
      <c r="C31" s="661" t="s">
        <v>
373</v>
      </c>
      <c r="D31" s="660" t="s">
        <v>
373</v>
      </c>
      <c r="E31" s="660" t="s">
        <v>
373</v>
      </c>
      <c r="F31" s="660" t="s">
        <v>
373</v>
      </c>
      <c r="G31" s="660" t="s">
        <v>
373</v>
      </c>
      <c r="H31" s="660" t="s">
        <v>
373</v>
      </c>
      <c r="I31" s="660" t="s">
        <v>
373</v>
      </c>
      <c r="J31" s="660" t="s">
        <v>
373</v>
      </c>
      <c r="K31" s="660" t="s">
        <v>
373</v>
      </c>
      <c r="L31" s="660" t="s">
        <v>
373</v>
      </c>
      <c r="M31" s="660" t="s">
        <v>
373</v>
      </c>
      <c r="N31" s="660" t="s">
        <v>
373</v>
      </c>
      <c r="O31" s="660" t="s">
        <v>
373</v>
      </c>
      <c r="P31" s="660" t="s">
        <v>
373</v>
      </c>
      <c r="Q31" s="660" t="s">
        <v>
373</v>
      </c>
      <c r="R31" s="660" t="s">
        <v>
373</v>
      </c>
      <c r="S31" s="660" t="s">
        <v>
373</v>
      </c>
      <c r="T31" s="660" t="s">
        <v>
373</v>
      </c>
      <c r="U31" s="660" t="s">
        <v>
373</v>
      </c>
      <c r="V31" s="659" t="s">
        <v>
373</v>
      </c>
      <c r="W31" s="663"/>
      <c r="X31" s="662"/>
    </row>
    <row r="32" spans="1:24" s="615" customFormat="1" ht="15" customHeight="1">
      <c r="A32" s="4838" t="s">
        <v>
828</v>
      </c>
      <c r="B32" s="4838"/>
      <c r="C32" s="668">
        <v>
723</v>
      </c>
      <c r="D32" s="667">
        <v>
5046</v>
      </c>
      <c r="E32" s="667" t="s">
        <v>
374</v>
      </c>
      <c r="F32" s="667" t="s">
        <v>
374</v>
      </c>
      <c r="G32" s="667">
        <v>
723</v>
      </c>
      <c r="H32" s="667">
        <v>
5046</v>
      </c>
      <c r="I32" s="667" t="s">
        <v>
374</v>
      </c>
      <c r="J32" s="667" t="s">
        <v>
374</v>
      </c>
      <c r="K32" s="667">
        <v>
59</v>
      </c>
      <c r="L32" s="667">
        <v>
471</v>
      </c>
      <c r="M32" s="667">
        <v>
111</v>
      </c>
      <c r="N32" s="667">
        <v>
596</v>
      </c>
      <c r="O32" s="667" t="s">
        <v>
374</v>
      </c>
      <c r="P32" s="667" t="s">
        <v>
374</v>
      </c>
      <c r="Q32" s="667">
        <v>
7</v>
      </c>
      <c r="R32" s="667">
        <v>
35</v>
      </c>
      <c r="S32" s="667">
        <v>
19</v>
      </c>
      <c r="T32" s="667">
        <v>
283</v>
      </c>
      <c r="U32" s="667">
        <v>
170</v>
      </c>
      <c r="V32" s="666">
        <v>
1052</v>
      </c>
      <c r="W32" s="4837" t="s">
        <v>
828</v>
      </c>
      <c r="X32" s="4837"/>
    </row>
    <row r="33" spans="1:24" s="615" customFormat="1" ht="15" customHeight="1">
      <c r="A33" s="622"/>
      <c r="B33" s="631" t="s">
        <v>
121</v>
      </c>
      <c r="C33" s="661">
        <v>
118</v>
      </c>
      <c r="D33" s="660">
        <v>
801</v>
      </c>
      <c r="E33" s="660" t="s">
        <v>
374</v>
      </c>
      <c r="F33" s="660" t="s">
        <v>
374</v>
      </c>
      <c r="G33" s="660">
        <v>
118</v>
      </c>
      <c r="H33" s="660">
        <v>
801</v>
      </c>
      <c r="I33" s="660" t="s">
        <v>
374</v>
      </c>
      <c r="J33" s="660" t="s">
        <v>
374</v>
      </c>
      <c r="K33" s="660">
        <v>
4</v>
      </c>
      <c r="L33" s="660">
        <v>
7</v>
      </c>
      <c r="M33" s="660">
        <v>
11</v>
      </c>
      <c r="N33" s="660">
        <v>
63</v>
      </c>
      <c r="O33" s="660" t="s">
        <v>
374</v>
      </c>
      <c r="P33" s="660" t="s">
        <v>
374</v>
      </c>
      <c r="Q33" s="660">
        <v>
1</v>
      </c>
      <c r="R33" s="660">
        <v>
1</v>
      </c>
      <c r="S33" s="660">
        <v>
2</v>
      </c>
      <c r="T33" s="660">
        <v>
15</v>
      </c>
      <c r="U33" s="660">
        <v>
18</v>
      </c>
      <c r="V33" s="659">
        <v>
177</v>
      </c>
      <c r="W33" s="663"/>
      <c r="X33" s="670" t="s">
        <v>
121</v>
      </c>
    </row>
    <row r="34" spans="1:24" s="615" customFormat="1" ht="15" customHeight="1">
      <c r="A34" s="622"/>
      <c r="B34" s="631" t="s">
        <v>
120</v>
      </c>
      <c r="C34" s="661">
        <v>
55</v>
      </c>
      <c r="D34" s="660">
        <v>
676</v>
      </c>
      <c r="E34" s="660" t="s">
        <v>
374</v>
      </c>
      <c r="F34" s="660" t="s">
        <v>
374</v>
      </c>
      <c r="G34" s="660">
        <v>
55</v>
      </c>
      <c r="H34" s="660">
        <v>
676</v>
      </c>
      <c r="I34" s="660" t="s">
        <v>
374</v>
      </c>
      <c r="J34" s="660" t="s">
        <v>
374</v>
      </c>
      <c r="K34" s="660">
        <v>
8</v>
      </c>
      <c r="L34" s="660">
        <v>
72</v>
      </c>
      <c r="M34" s="660">
        <v>
5</v>
      </c>
      <c r="N34" s="660">
        <v>
12</v>
      </c>
      <c r="O34" s="660" t="s">
        <v>
374</v>
      </c>
      <c r="P34" s="660" t="s">
        <v>
374</v>
      </c>
      <c r="Q34" s="660">
        <v>
2</v>
      </c>
      <c r="R34" s="660">
        <v>
8</v>
      </c>
      <c r="S34" s="660">
        <v>
6</v>
      </c>
      <c r="T34" s="660">
        <v>
111</v>
      </c>
      <c r="U34" s="660">
        <v>
16</v>
      </c>
      <c r="V34" s="659">
        <v>
180</v>
      </c>
      <c r="W34" s="669"/>
      <c r="X34" s="670" t="s">
        <v>
120</v>
      </c>
    </row>
    <row r="35" spans="1:24" s="625" customFormat="1" ht="15" customHeight="1">
      <c r="A35" s="665"/>
      <c r="B35" s="631" t="s">
        <v>
119</v>
      </c>
      <c r="C35" s="661">
        <v>
61</v>
      </c>
      <c r="D35" s="660">
        <v>
434</v>
      </c>
      <c r="E35" s="660" t="s">
        <v>
374</v>
      </c>
      <c r="F35" s="660" t="s">
        <v>
374</v>
      </c>
      <c r="G35" s="660">
        <v>
61</v>
      </c>
      <c r="H35" s="660">
        <v>
434</v>
      </c>
      <c r="I35" s="660" t="s">
        <v>
374</v>
      </c>
      <c r="J35" s="660" t="s">
        <v>
374</v>
      </c>
      <c r="K35" s="660">
        <v>
2</v>
      </c>
      <c r="L35" s="660">
        <v>
6</v>
      </c>
      <c r="M35" s="660">
        <v>
10</v>
      </c>
      <c r="N35" s="660">
        <v>
101</v>
      </c>
      <c r="O35" s="660" t="s">
        <v>
374</v>
      </c>
      <c r="P35" s="660" t="s">
        <v>
374</v>
      </c>
      <c r="Q35" s="660">
        <v>
2</v>
      </c>
      <c r="R35" s="660">
        <v>
8</v>
      </c>
      <c r="S35" s="660">
        <v>
2</v>
      </c>
      <c r="T35" s="660">
        <v>
4</v>
      </c>
      <c r="U35" s="660">
        <v>
11</v>
      </c>
      <c r="V35" s="659">
        <v>
50</v>
      </c>
      <c r="W35" s="664"/>
      <c r="X35" s="670" t="s">
        <v>
119</v>
      </c>
    </row>
    <row r="36" spans="1:24" s="615" customFormat="1" ht="15" customHeight="1">
      <c r="A36" s="622"/>
      <c r="B36" s="631" t="s">
        <v>
118</v>
      </c>
      <c r="C36" s="661">
        <v>
48</v>
      </c>
      <c r="D36" s="660">
        <v>
393</v>
      </c>
      <c r="E36" s="660" t="s">
        <v>
374</v>
      </c>
      <c r="F36" s="660" t="s">
        <v>
374</v>
      </c>
      <c r="G36" s="660">
        <v>
48</v>
      </c>
      <c r="H36" s="660">
        <v>
393</v>
      </c>
      <c r="I36" s="660" t="s">
        <v>
374</v>
      </c>
      <c r="J36" s="660" t="s">
        <v>
374</v>
      </c>
      <c r="K36" s="660">
        <v>
5</v>
      </c>
      <c r="L36" s="660">
        <v>
46</v>
      </c>
      <c r="M36" s="660">
        <v>
9</v>
      </c>
      <c r="N36" s="660">
        <v>
29</v>
      </c>
      <c r="O36" s="660" t="s">
        <v>
374</v>
      </c>
      <c r="P36" s="660" t="s">
        <v>
374</v>
      </c>
      <c r="Q36" s="660">
        <v>
1</v>
      </c>
      <c r="R36" s="660">
        <v>
2</v>
      </c>
      <c r="S36" s="660">
        <v>
5</v>
      </c>
      <c r="T36" s="660">
        <v>
50</v>
      </c>
      <c r="U36" s="660">
        <v>
10</v>
      </c>
      <c r="V36" s="659">
        <v>
72</v>
      </c>
      <c r="W36" s="663"/>
      <c r="X36" s="670" t="s">
        <v>
118</v>
      </c>
    </row>
    <row r="37" spans="1:24" s="615" customFormat="1" ht="15" customHeight="1">
      <c r="A37" s="622"/>
      <c r="B37" s="631" t="s">
        <v>
117</v>
      </c>
      <c r="C37" s="661">
        <v>
175</v>
      </c>
      <c r="D37" s="660">
        <v>
999</v>
      </c>
      <c r="E37" s="660" t="s">
        <v>
374</v>
      </c>
      <c r="F37" s="660" t="s">
        <v>
374</v>
      </c>
      <c r="G37" s="660">
        <v>
175</v>
      </c>
      <c r="H37" s="660">
        <v>
999</v>
      </c>
      <c r="I37" s="660" t="s">
        <v>
374</v>
      </c>
      <c r="J37" s="660" t="s">
        <v>
374</v>
      </c>
      <c r="K37" s="660">
        <v>
11</v>
      </c>
      <c r="L37" s="660">
        <v>
107</v>
      </c>
      <c r="M37" s="660">
        <v>
8</v>
      </c>
      <c r="N37" s="660">
        <v>
32</v>
      </c>
      <c r="O37" s="660" t="s">
        <v>
374</v>
      </c>
      <c r="P37" s="660" t="s">
        <v>
374</v>
      </c>
      <c r="Q37" s="660">
        <v>
1</v>
      </c>
      <c r="R37" s="660">
        <v>
16</v>
      </c>
      <c r="S37" s="660" t="s">
        <v>
374</v>
      </c>
      <c r="T37" s="660" t="s">
        <v>
374</v>
      </c>
      <c r="U37" s="660">
        <v>
52</v>
      </c>
      <c r="V37" s="659">
        <v>
211</v>
      </c>
      <c r="W37" s="663"/>
      <c r="X37" s="670" t="s">
        <v>
117</v>
      </c>
    </row>
    <row r="38" spans="1:24" s="615" customFormat="1" ht="15" customHeight="1">
      <c r="A38" s="622"/>
      <c r="B38" s="631" t="s">
        <v>
116</v>
      </c>
      <c r="C38" s="661">
        <v>
77</v>
      </c>
      <c r="D38" s="660">
        <v>
370</v>
      </c>
      <c r="E38" s="660" t="s">
        <v>
374</v>
      </c>
      <c r="F38" s="660" t="s">
        <v>
374</v>
      </c>
      <c r="G38" s="660">
        <v>
77</v>
      </c>
      <c r="H38" s="660">
        <v>
370</v>
      </c>
      <c r="I38" s="660" t="s">
        <v>
374</v>
      </c>
      <c r="J38" s="660" t="s">
        <v>
374</v>
      </c>
      <c r="K38" s="660">
        <v>
6</v>
      </c>
      <c r="L38" s="660">
        <v>
35</v>
      </c>
      <c r="M38" s="660">
        <v>
18</v>
      </c>
      <c r="N38" s="660">
        <v>
54</v>
      </c>
      <c r="O38" s="660" t="s">
        <v>
374</v>
      </c>
      <c r="P38" s="660" t="s">
        <v>
374</v>
      </c>
      <c r="Q38" s="660" t="s">
        <v>
374</v>
      </c>
      <c r="R38" s="660" t="s">
        <v>
374</v>
      </c>
      <c r="S38" s="660" t="s">
        <v>
374</v>
      </c>
      <c r="T38" s="660" t="s">
        <v>
374</v>
      </c>
      <c r="U38" s="660">
        <v>
19</v>
      </c>
      <c r="V38" s="659">
        <v>
82</v>
      </c>
      <c r="W38" s="663"/>
      <c r="X38" s="670" t="s">
        <v>
116</v>
      </c>
    </row>
    <row r="39" spans="1:24" s="615" customFormat="1" ht="15" customHeight="1">
      <c r="A39" s="622"/>
      <c r="B39" s="631" t="s">
        <v>
115</v>
      </c>
      <c r="C39" s="661">
        <v>
94</v>
      </c>
      <c r="D39" s="660">
        <v>
766</v>
      </c>
      <c r="E39" s="660" t="s">
        <v>
374</v>
      </c>
      <c r="F39" s="660" t="s">
        <v>
374</v>
      </c>
      <c r="G39" s="660">
        <v>
94</v>
      </c>
      <c r="H39" s="660">
        <v>
766</v>
      </c>
      <c r="I39" s="660" t="s">
        <v>
374</v>
      </c>
      <c r="J39" s="660" t="s">
        <v>
374</v>
      </c>
      <c r="K39" s="660">
        <v>
12</v>
      </c>
      <c r="L39" s="660">
        <v>
117</v>
      </c>
      <c r="M39" s="660">
        <v>
18</v>
      </c>
      <c r="N39" s="660">
        <v>
90</v>
      </c>
      <c r="O39" s="660" t="s">
        <v>
374</v>
      </c>
      <c r="P39" s="660" t="s">
        <v>
374</v>
      </c>
      <c r="Q39" s="660" t="s">
        <v>
374</v>
      </c>
      <c r="R39" s="660" t="s">
        <v>
374</v>
      </c>
      <c r="S39" s="660">
        <v>
2</v>
      </c>
      <c r="T39" s="660">
        <v>
92</v>
      </c>
      <c r="U39" s="660">
        <v>
29</v>
      </c>
      <c r="V39" s="659">
        <v>
176</v>
      </c>
      <c r="W39" s="663"/>
      <c r="X39" s="670" t="s">
        <v>
115</v>
      </c>
    </row>
    <row r="40" spans="1:24" s="615" customFormat="1" ht="15" customHeight="1">
      <c r="A40" s="622"/>
      <c r="B40" s="631" t="s">
        <v>
114</v>
      </c>
      <c r="C40" s="661">
        <v>
95</v>
      </c>
      <c r="D40" s="660">
        <v>
607</v>
      </c>
      <c r="E40" s="660" t="s">
        <v>
374</v>
      </c>
      <c r="F40" s="660" t="s">
        <v>
374</v>
      </c>
      <c r="G40" s="660">
        <v>
95</v>
      </c>
      <c r="H40" s="660">
        <v>
607</v>
      </c>
      <c r="I40" s="660" t="s">
        <v>
374</v>
      </c>
      <c r="J40" s="660" t="s">
        <v>
374</v>
      </c>
      <c r="K40" s="660">
        <v>
11</v>
      </c>
      <c r="L40" s="660">
        <v>
81</v>
      </c>
      <c r="M40" s="660">
        <v>
32</v>
      </c>
      <c r="N40" s="660">
        <v>
215</v>
      </c>
      <c r="O40" s="660" t="s">
        <v>
374</v>
      </c>
      <c r="P40" s="660" t="s">
        <v>
374</v>
      </c>
      <c r="Q40" s="660" t="s">
        <v>
374</v>
      </c>
      <c r="R40" s="660" t="s">
        <v>
374</v>
      </c>
      <c r="S40" s="660">
        <v>
2</v>
      </c>
      <c r="T40" s="660">
        <v>
11</v>
      </c>
      <c r="U40" s="660">
        <v>
15</v>
      </c>
      <c r="V40" s="659">
        <v>
104</v>
      </c>
      <c r="W40" s="669"/>
      <c r="X40" s="670" t="s">
        <v>
114</v>
      </c>
    </row>
    <row r="41" spans="1:24" s="625" customFormat="1" ht="15" customHeight="1">
      <c r="A41" s="665"/>
      <c r="B41" s="624"/>
      <c r="C41" s="661" t="s">
        <v>
373</v>
      </c>
      <c r="D41" s="660" t="s">
        <v>
373</v>
      </c>
      <c r="E41" s="660" t="s">
        <v>
373</v>
      </c>
      <c r="F41" s="660" t="s">
        <v>
373</v>
      </c>
      <c r="G41" s="660" t="s">
        <v>
373</v>
      </c>
      <c r="H41" s="660" t="s">
        <v>
373</v>
      </c>
      <c r="I41" s="660" t="s">
        <v>
373</v>
      </c>
      <c r="J41" s="660" t="s">
        <v>
373</v>
      </c>
      <c r="K41" s="660" t="s">
        <v>
373</v>
      </c>
      <c r="L41" s="660" t="s">
        <v>
373</v>
      </c>
      <c r="M41" s="660" t="s">
        <v>
373</v>
      </c>
      <c r="N41" s="660" t="s">
        <v>
373</v>
      </c>
      <c r="O41" s="660" t="s">
        <v>
373</v>
      </c>
      <c r="P41" s="660" t="s">
        <v>
373</v>
      </c>
      <c r="Q41" s="660" t="s">
        <v>
373</v>
      </c>
      <c r="R41" s="660" t="s">
        <v>
373</v>
      </c>
      <c r="S41" s="660" t="s">
        <v>
373</v>
      </c>
      <c r="T41" s="660" t="s">
        <v>
373</v>
      </c>
      <c r="U41" s="660" t="s">
        <v>
373</v>
      </c>
      <c r="V41" s="659" t="s">
        <v>
373</v>
      </c>
      <c r="W41" s="664"/>
      <c r="X41" s="662"/>
    </row>
    <row r="42" spans="1:24" s="615" customFormat="1" ht="15" customHeight="1">
      <c r="A42" s="4838" t="s">
        <v>
827</v>
      </c>
      <c r="B42" s="4838"/>
      <c r="C42" s="668">
        <v>
574</v>
      </c>
      <c r="D42" s="667">
        <v>
4177</v>
      </c>
      <c r="E42" s="667" t="s">
        <v>
374</v>
      </c>
      <c r="F42" s="667" t="s">
        <v>
374</v>
      </c>
      <c r="G42" s="667">
        <v>
574</v>
      </c>
      <c r="H42" s="667">
        <v>
4177</v>
      </c>
      <c r="I42" s="667">
        <v>
1</v>
      </c>
      <c r="J42" s="667">
        <v>
3</v>
      </c>
      <c r="K42" s="667">
        <v>
38</v>
      </c>
      <c r="L42" s="667">
        <v>
191</v>
      </c>
      <c r="M42" s="667">
        <v>
140</v>
      </c>
      <c r="N42" s="667">
        <v>
1015</v>
      </c>
      <c r="O42" s="667" t="s">
        <v>
374</v>
      </c>
      <c r="P42" s="667" t="s">
        <v>
374</v>
      </c>
      <c r="Q42" s="667">
        <v>
5</v>
      </c>
      <c r="R42" s="667">
        <v>
20</v>
      </c>
      <c r="S42" s="667">
        <v>
12</v>
      </c>
      <c r="T42" s="667">
        <v>
146</v>
      </c>
      <c r="U42" s="667">
        <v>
119</v>
      </c>
      <c r="V42" s="666">
        <v>
913</v>
      </c>
      <c r="W42" s="4837" t="s">
        <v>
827</v>
      </c>
      <c r="X42" s="4837"/>
    </row>
    <row r="43" spans="1:24" s="615" customFormat="1" ht="15" customHeight="1">
      <c r="A43" s="622"/>
      <c r="B43" s="631" t="s">
        <v>
113</v>
      </c>
      <c r="C43" s="661">
        <v>
95</v>
      </c>
      <c r="D43" s="660">
        <v>
985</v>
      </c>
      <c r="E43" s="660" t="s">
        <v>
374</v>
      </c>
      <c r="F43" s="660" t="s">
        <v>
374</v>
      </c>
      <c r="G43" s="660">
        <v>
95</v>
      </c>
      <c r="H43" s="660">
        <v>
985</v>
      </c>
      <c r="I43" s="660" t="s">
        <v>
374</v>
      </c>
      <c r="J43" s="660" t="s">
        <v>
374</v>
      </c>
      <c r="K43" s="660" t="s">
        <v>
374</v>
      </c>
      <c r="L43" s="660" t="s">
        <v>
374</v>
      </c>
      <c r="M43" s="660" t="s">
        <v>
374</v>
      </c>
      <c r="N43" s="660" t="s">
        <v>
374</v>
      </c>
      <c r="O43" s="660" t="s">
        <v>
374</v>
      </c>
      <c r="P43" s="660" t="s">
        <v>
374</v>
      </c>
      <c r="Q43" s="660" t="s">
        <v>
374</v>
      </c>
      <c r="R43" s="660" t="s">
        <v>
374</v>
      </c>
      <c r="S43" s="660" t="s">
        <v>
374</v>
      </c>
      <c r="T43" s="660" t="s">
        <v>
374</v>
      </c>
      <c r="U43" s="660">
        <v>
20</v>
      </c>
      <c r="V43" s="659">
        <v>
309</v>
      </c>
      <c r="W43" s="663"/>
      <c r="X43" s="670" t="s">
        <v>
113</v>
      </c>
    </row>
    <row r="44" spans="1:24" s="615" customFormat="1" ht="15" customHeight="1">
      <c r="A44" s="622"/>
      <c r="B44" s="631" t="s">
        <v>
112</v>
      </c>
      <c r="C44" s="661">
        <v>
6</v>
      </c>
      <c r="D44" s="660">
        <v>
69</v>
      </c>
      <c r="E44" s="660" t="s">
        <v>
374</v>
      </c>
      <c r="F44" s="660" t="s">
        <v>
374</v>
      </c>
      <c r="G44" s="660">
        <v>
6</v>
      </c>
      <c r="H44" s="660">
        <v>
69</v>
      </c>
      <c r="I44" s="660" t="s">
        <v>
374</v>
      </c>
      <c r="J44" s="660" t="s">
        <v>
374</v>
      </c>
      <c r="K44" s="660">
        <v>
1</v>
      </c>
      <c r="L44" s="660">
        <v>
7</v>
      </c>
      <c r="M44" s="660" t="s">
        <v>
374</v>
      </c>
      <c r="N44" s="660" t="s">
        <v>
374</v>
      </c>
      <c r="O44" s="660" t="s">
        <v>
374</v>
      </c>
      <c r="P44" s="660" t="s">
        <v>
374</v>
      </c>
      <c r="Q44" s="660" t="s">
        <v>
374</v>
      </c>
      <c r="R44" s="660" t="s">
        <v>
374</v>
      </c>
      <c r="S44" s="660">
        <v>
1</v>
      </c>
      <c r="T44" s="660">
        <v>
1</v>
      </c>
      <c r="U44" s="660" t="s">
        <v>
374</v>
      </c>
      <c r="V44" s="659" t="s">
        <v>
374</v>
      </c>
      <c r="W44" s="669"/>
      <c r="X44" s="670" t="s">
        <v>
112</v>
      </c>
    </row>
    <row r="45" spans="1:24" s="625" customFormat="1" ht="15" customHeight="1">
      <c r="A45" s="665"/>
      <c r="B45" s="631" t="s">
        <v>
111</v>
      </c>
      <c r="C45" s="661">
        <v>
118</v>
      </c>
      <c r="D45" s="660">
        <v>
1063</v>
      </c>
      <c r="E45" s="660" t="s">
        <v>
374</v>
      </c>
      <c r="F45" s="660" t="s">
        <v>
374</v>
      </c>
      <c r="G45" s="660">
        <v>
118</v>
      </c>
      <c r="H45" s="660">
        <v>
1063</v>
      </c>
      <c r="I45" s="660" t="s">
        <v>
374</v>
      </c>
      <c r="J45" s="660" t="s">
        <v>
374</v>
      </c>
      <c r="K45" s="660">
        <v>
13</v>
      </c>
      <c r="L45" s="660">
        <v>
71</v>
      </c>
      <c r="M45" s="660">
        <v>
42</v>
      </c>
      <c r="N45" s="660">
        <v>
362</v>
      </c>
      <c r="O45" s="660" t="s">
        <v>
374</v>
      </c>
      <c r="P45" s="660" t="s">
        <v>
374</v>
      </c>
      <c r="Q45" s="660">
        <v>
2</v>
      </c>
      <c r="R45" s="660">
        <v>
7</v>
      </c>
      <c r="S45" s="660">
        <v>
4</v>
      </c>
      <c r="T45" s="660">
        <v>
7</v>
      </c>
      <c r="U45" s="660">
        <v>
20</v>
      </c>
      <c r="V45" s="659">
        <v>
137</v>
      </c>
      <c r="W45" s="664"/>
      <c r="X45" s="670" t="s">
        <v>
111</v>
      </c>
    </row>
    <row r="46" spans="1:24" s="615" customFormat="1" ht="15" customHeight="1">
      <c r="A46" s="622"/>
      <c r="B46" s="631" t="s">
        <v>
110</v>
      </c>
      <c r="C46" s="661">
        <v>
214</v>
      </c>
      <c r="D46" s="660">
        <v>
1357</v>
      </c>
      <c r="E46" s="660" t="s">
        <v>
374</v>
      </c>
      <c r="F46" s="660" t="s">
        <v>
374</v>
      </c>
      <c r="G46" s="660">
        <v>
214</v>
      </c>
      <c r="H46" s="660">
        <v>
1357</v>
      </c>
      <c r="I46" s="660">
        <v>
1</v>
      </c>
      <c r="J46" s="660">
        <v>
3</v>
      </c>
      <c r="K46" s="660">
        <v>
14</v>
      </c>
      <c r="L46" s="660">
        <v>
75</v>
      </c>
      <c r="M46" s="660">
        <v>
33</v>
      </c>
      <c r="N46" s="660">
        <v>
295</v>
      </c>
      <c r="O46" s="660" t="s">
        <v>
374</v>
      </c>
      <c r="P46" s="660" t="s">
        <v>
374</v>
      </c>
      <c r="Q46" s="660">
        <v>
3</v>
      </c>
      <c r="R46" s="660">
        <v>
13</v>
      </c>
      <c r="S46" s="660">
        <v>
3</v>
      </c>
      <c r="T46" s="660">
        <v>
114</v>
      </c>
      <c r="U46" s="660">
        <v>
58</v>
      </c>
      <c r="V46" s="659">
        <v>
350</v>
      </c>
      <c r="W46" s="663"/>
      <c r="X46" s="670" t="s">
        <v>
110</v>
      </c>
    </row>
    <row r="47" spans="1:24" s="615" customFormat="1" ht="15" customHeight="1">
      <c r="A47" s="622"/>
      <c r="B47" s="631" t="s">
        <v>
109</v>
      </c>
      <c r="C47" s="661">
        <v>
141</v>
      </c>
      <c r="D47" s="660">
        <v>
703</v>
      </c>
      <c r="E47" s="660" t="s">
        <v>
374</v>
      </c>
      <c r="F47" s="660" t="s">
        <v>
374</v>
      </c>
      <c r="G47" s="660">
        <v>
141</v>
      </c>
      <c r="H47" s="660">
        <v>
703</v>
      </c>
      <c r="I47" s="660" t="s">
        <v>
374</v>
      </c>
      <c r="J47" s="660" t="s">
        <v>
374</v>
      </c>
      <c r="K47" s="660">
        <v>
10</v>
      </c>
      <c r="L47" s="660">
        <v>
38</v>
      </c>
      <c r="M47" s="660">
        <v>
65</v>
      </c>
      <c r="N47" s="660">
        <v>
358</v>
      </c>
      <c r="O47" s="660" t="s">
        <v>
374</v>
      </c>
      <c r="P47" s="660" t="s">
        <v>
374</v>
      </c>
      <c r="Q47" s="660" t="s">
        <v>
374</v>
      </c>
      <c r="R47" s="660" t="s">
        <v>
374</v>
      </c>
      <c r="S47" s="660">
        <v>
4</v>
      </c>
      <c r="T47" s="660">
        <v>
24</v>
      </c>
      <c r="U47" s="660">
        <v>
21</v>
      </c>
      <c r="V47" s="659">
        <v>
117</v>
      </c>
      <c r="W47" s="663"/>
      <c r="X47" s="670" t="s">
        <v>
109</v>
      </c>
    </row>
    <row r="48" spans="1:24" s="615" customFormat="1" ht="15" customHeight="1">
      <c r="A48" s="622"/>
      <c r="B48" s="624"/>
      <c r="C48" s="661" t="s">
        <v>
373</v>
      </c>
      <c r="D48" s="660" t="s">
        <v>
373</v>
      </c>
      <c r="E48" s="660" t="s">
        <v>
373</v>
      </c>
      <c r="F48" s="660" t="s">
        <v>
373</v>
      </c>
      <c r="G48" s="660" t="s">
        <v>
373</v>
      </c>
      <c r="H48" s="660" t="s">
        <v>
373</v>
      </c>
      <c r="I48" s="660" t="s">
        <v>
373</v>
      </c>
      <c r="J48" s="660" t="s">
        <v>
373</v>
      </c>
      <c r="K48" s="660" t="s">
        <v>
373</v>
      </c>
      <c r="L48" s="660" t="s">
        <v>
373</v>
      </c>
      <c r="M48" s="660" t="s">
        <v>
373</v>
      </c>
      <c r="N48" s="660" t="s">
        <v>
373</v>
      </c>
      <c r="O48" s="660" t="s">
        <v>
373</v>
      </c>
      <c r="P48" s="660" t="s">
        <v>
373</v>
      </c>
      <c r="Q48" s="660" t="s">
        <v>
373</v>
      </c>
      <c r="R48" s="660" t="s">
        <v>
373</v>
      </c>
      <c r="S48" s="660" t="s">
        <v>
373</v>
      </c>
      <c r="T48" s="660" t="s">
        <v>
373</v>
      </c>
      <c r="U48" s="660" t="s">
        <v>
373</v>
      </c>
      <c r="V48" s="659" t="s">
        <v>
373</v>
      </c>
      <c r="W48" s="663"/>
      <c r="X48" s="662"/>
    </row>
    <row r="49" spans="1:24" s="615" customFormat="1" ht="15" customHeight="1">
      <c r="A49" s="4838" t="s">
        <v>
826</v>
      </c>
      <c r="B49" s="4838"/>
      <c r="C49" s="668">
        <v>
798</v>
      </c>
      <c r="D49" s="667">
        <v>
7468</v>
      </c>
      <c r="E49" s="667">
        <v>
1</v>
      </c>
      <c r="F49" s="667">
        <v>
4</v>
      </c>
      <c r="G49" s="667">
        <v>
797</v>
      </c>
      <c r="H49" s="667">
        <v>
7464</v>
      </c>
      <c r="I49" s="667" t="s">
        <v>
374</v>
      </c>
      <c r="J49" s="667" t="s">
        <v>
374</v>
      </c>
      <c r="K49" s="667">
        <v>
91</v>
      </c>
      <c r="L49" s="667">
        <v>
664</v>
      </c>
      <c r="M49" s="667">
        <v>
197</v>
      </c>
      <c r="N49" s="667">
        <v>
1493</v>
      </c>
      <c r="O49" s="667" t="s">
        <v>
374</v>
      </c>
      <c r="P49" s="667" t="s">
        <v>
374</v>
      </c>
      <c r="Q49" s="667" t="s">
        <v>
374</v>
      </c>
      <c r="R49" s="667" t="s">
        <v>
374</v>
      </c>
      <c r="S49" s="667">
        <v>
32</v>
      </c>
      <c r="T49" s="667">
        <v>
1155</v>
      </c>
      <c r="U49" s="667">
        <v>
193</v>
      </c>
      <c r="V49" s="666">
        <v>
2056</v>
      </c>
      <c r="W49" s="4837" t="s">
        <v>
826</v>
      </c>
      <c r="X49" s="4837"/>
    </row>
    <row r="50" spans="1:24" s="615" customFormat="1" ht="15" customHeight="1">
      <c r="A50" s="622"/>
      <c r="B50" s="624" t="s">
        <v>
108</v>
      </c>
      <c r="C50" s="661">
        <v>
94</v>
      </c>
      <c r="D50" s="660">
        <v>
973</v>
      </c>
      <c r="E50" s="660" t="s">
        <v>
374</v>
      </c>
      <c r="F50" s="660" t="s">
        <v>
374</v>
      </c>
      <c r="G50" s="660">
        <v>
94</v>
      </c>
      <c r="H50" s="660">
        <v>
973</v>
      </c>
      <c r="I50" s="660" t="s">
        <v>
374</v>
      </c>
      <c r="J50" s="660" t="s">
        <v>
374</v>
      </c>
      <c r="K50" s="660">
        <v>
11</v>
      </c>
      <c r="L50" s="660">
        <v>
40</v>
      </c>
      <c r="M50" s="660">
        <v>
40</v>
      </c>
      <c r="N50" s="660">
        <v>
563</v>
      </c>
      <c r="O50" s="660" t="s">
        <v>
374</v>
      </c>
      <c r="P50" s="660" t="s">
        <v>
374</v>
      </c>
      <c r="Q50" s="660" t="s">
        <v>
374</v>
      </c>
      <c r="R50" s="660" t="s">
        <v>
374</v>
      </c>
      <c r="S50" s="660">
        <v>
4</v>
      </c>
      <c r="T50" s="660">
        <v>
167</v>
      </c>
      <c r="U50" s="660">
        <v>
17</v>
      </c>
      <c r="V50" s="659">
        <v>
134</v>
      </c>
      <c r="W50" s="663"/>
      <c r="X50" s="662" t="s">
        <v>
108</v>
      </c>
    </row>
    <row r="51" spans="1:24" s="615" customFormat="1" ht="15" customHeight="1">
      <c r="A51" s="622"/>
      <c r="B51" s="624" t="s">
        <v>
107</v>
      </c>
      <c r="C51" s="661">
        <v>
183</v>
      </c>
      <c r="D51" s="660">
        <v>
1478</v>
      </c>
      <c r="E51" s="660" t="s">
        <v>
374</v>
      </c>
      <c r="F51" s="660" t="s">
        <v>
374</v>
      </c>
      <c r="G51" s="660">
        <v>
183</v>
      </c>
      <c r="H51" s="660">
        <v>
1478</v>
      </c>
      <c r="I51" s="660" t="s">
        <v>
374</v>
      </c>
      <c r="J51" s="660" t="s">
        <v>
374</v>
      </c>
      <c r="K51" s="660">
        <v>
17</v>
      </c>
      <c r="L51" s="660">
        <v>
108</v>
      </c>
      <c r="M51" s="660">
        <v>
55</v>
      </c>
      <c r="N51" s="660">
        <v>
342</v>
      </c>
      <c r="O51" s="660" t="s">
        <v>
374</v>
      </c>
      <c r="P51" s="660" t="s">
        <v>
374</v>
      </c>
      <c r="Q51" s="660" t="s">
        <v>
374</v>
      </c>
      <c r="R51" s="660" t="s">
        <v>
374</v>
      </c>
      <c r="S51" s="660">
        <v>
4</v>
      </c>
      <c r="T51" s="660">
        <v>
297</v>
      </c>
      <c r="U51" s="660">
        <v>
39</v>
      </c>
      <c r="V51" s="659">
        <v>
337</v>
      </c>
      <c r="W51" s="663"/>
      <c r="X51" s="662" t="s">
        <v>
107</v>
      </c>
    </row>
    <row r="52" spans="1:24" s="615" customFormat="1" ht="15" customHeight="1">
      <c r="A52" s="622"/>
      <c r="B52" s="624" t="s">
        <v>
106</v>
      </c>
      <c r="C52" s="661">
        <v>
133</v>
      </c>
      <c r="D52" s="660">
        <v>
1327</v>
      </c>
      <c r="E52" s="660">
        <v>
1</v>
      </c>
      <c r="F52" s="660">
        <v>
4</v>
      </c>
      <c r="G52" s="660">
        <v>
132</v>
      </c>
      <c r="H52" s="660">
        <v>
1323</v>
      </c>
      <c r="I52" s="660" t="s">
        <v>
374</v>
      </c>
      <c r="J52" s="660" t="s">
        <v>
374</v>
      </c>
      <c r="K52" s="660">
        <v>
15</v>
      </c>
      <c r="L52" s="660">
        <v>
94</v>
      </c>
      <c r="M52" s="660">
        <v>
29</v>
      </c>
      <c r="N52" s="660">
        <v>
121</v>
      </c>
      <c r="O52" s="660" t="s">
        <v>
374</v>
      </c>
      <c r="P52" s="660" t="s">
        <v>
374</v>
      </c>
      <c r="Q52" s="660" t="s">
        <v>
374</v>
      </c>
      <c r="R52" s="660" t="s">
        <v>
374</v>
      </c>
      <c r="S52" s="660">
        <v>
5</v>
      </c>
      <c r="T52" s="660">
        <v>
85</v>
      </c>
      <c r="U52" s="660">
        <v>
21</v>
      </c>
      <c r="V52" s="659">
        <v>
425</v>
      </c>
      <c r="W52" s="663"/>
      <c r="X52" s="662" t="s">
        <v>
106</v>
      </c>
    </row>
    <row r="53" spans="1:24" s="615" customFormat="1" ht="15" customHeight="1">
      <c r="A53" s="622"/>
      <c r="B53" s="624" t="s">
        <v>
105</v>
      </c>
      <c r="C53" s="661">
        <v>
78</v>
      </c>
      <c r="D53" s="660">
        <v>
1345</v>
      </c>
      <c r="E53" s="660" t="s">
        <v>
374</v>
      </c>
      <c r="F53" s="660" t="s">
        <v>
374</v>
      </c>
      <c r="G53" s="660">
        <v>
78</v>
      </c>
      <c r="H53" s="660">
        <v>
1345</v>
      </c>
      <c r="I53" s="660" t="s">
        <v>
374</v>
      </c>
      <c r="J53" s="660" t="s">
        <v>
374</v>
      </c>
      <c r="K53" s="660">
        <v>
10</v>
      </c>
      <c r="L53" s="660">
        <v>
104</v>
      </c>
      <c r="M53" s="660">
        <v>
17</v>
      </c>
      <c r="N53" s="660">
        <v>
175</v>
      </c>
      <c r="O53" s="660" t="s">
        <v>
374</v>
      </c>
      <c r="P53" s="660" t="s">
        <v>
374</v>
      </c>
      <c r="Q53" s="660" t="s">
        <v>
374</v>
      </c>
      <c r="R53" s="660" t="s">
        <v>
374</v>
      </c>
      <c r="S53" s="660">
        <v>
5</v>
      </c>
      <c r="T53" s="660">
        <v>
449</v>
      </c>
      <c r="U53" s="660">
        <v>
25</v>
      </c>
      <c r="V53" s="659">
        <v>
359</v>
      </c>
      <c r="W53" s="663"/>
      <c r="X53" s="662" t="s">
        <v>
105</v>
      </c>
    </row>
    <row r="54" spans="1:24" s="615" customFormat="1" ht="15" customHeight="1">
      <c r="A54" s="622"/>
      <c r="B54" s="624" t="s">
        <v>
104</v>
      </c>
      <c r="C54" s="661">
        <v>
58</v>
      </c>
      <c r="D54" s="660">
        <v>
477</v>
      </c>
      <c r="E54" s="660" t="s">
        <v>
374</v>
      </c>
      <c r="F54" s="660" t="s">
        <v>
374</v>
      </c>
      <c r="G54" s="660">
        <v>
58</v>
      </c>
      <c r="H54" s="660">
        <v>
477</v>
      </c>
      <c r="I54" s="660" t="s">
        <v>
374</v>
      </c>
      <c r="J54" s="660" t="s">
        <v>
374</v>
      </c>
      <c r="K54" s="660">
        <v>
4</v>
      </c>
      <c r="L54" s="660">
        <v>
22</v>
      </c>
      <c r="M54" s="660">
        <v>
8</v>
      </c>
      <c r="N54" s="660">
        <v>
84</v>
      </c>
      <c r="O54" s="660" t="s">
        <v>
374</v>
      </c>
      <c r="P54" s="660" t="s">
        <v>
374</v>
      </c>
      <c r="Q54" s="660" t="s">
        <v>
374</v>
      </c>
      <c r="R54" s="660" t="s">
        <v>
374</v>
      </c>
      <c r="S54" s="660">
        <v>
5</v>
      </c>
      <c r="T54" s="660">
        <v>
109</v>
      </c>
      <c r="U54" s="660">
        <v>
17</v>
      </c>
      <c r="V54" s="659">
        <v>
162</v>
      </c>
      <c r="W54" s="669"/>
      <c r="X54" s="662" t="s">
        <v>
104</v>
      </c>
    </row>
    <row r="55" spans="1:24" s="625" customFormat="1" ht="15" customHeight="1">
      <c r="A55" s="665"/>
      <c r="B55" s="624" t="s">
        <v>
103</v>
      </c>
      <c r="C55" s="661">
        <v>
74</v>
      </c>
      <c r="D55" s="660">
        <v>
671</v>
      </c>
      <c r="E55" s="660" t="s">
        <v>
374</v>
      </c>
      <c r="F55" s="660" t="s">
        <v>
374</v>
      </c>
      <c r="G55" s="660">
        <v>
74</v>
      </c>
      <c r="H55" s="660">
        <v>
671</v>
      </c>
      <c r="I55" s="660" t="s">
        <v>
374</v>
      </c>
      <c r="J55" s="660" t="s">
        <v>
374</v>
      </c>
      <c r="K55" s="660">
        <v>
8</v>
      </c>
      <c r="L55" s="660">
        <v>
94</v>
      </c>
      <c r="M55" s="660">
        <v>
14</v>
      </c>
      <c r="N55" s="660">
        <v>
55</v>
      </c>
      <c r="O55" s="660" t="s">
        <v>
374</v>
      </c>
      <c r="P55" s="660" t="s">
        <v>
374</v>
      </c>
      <c r="Q55" s="660" t="s">
        <v>
374</v>
      </c>
      <c r="R55" s="660" t="s">
        <v>
374</v>
      </c>
      <c r="S55" s="660">
        <v>
4</v>
      </c>
      <c r="T55" s="660">
        <v>
41</v>
      </c>
      <c r="U55" s="660">
        <v>
30</v>
      </c>
      <c r="V55" s="659">
        <v>
278</v>
      </c>
      <c r="W55" s="664"/>
      <c r="X55" s="662" t="s">
        <v>
103</v>
      </c>
    </row>
    <row r="56" spans="1:24" s="615" customFormat="1" ht="15" customHeight="1">
      <c r="A56" s="622"/>
      <c r="B56" s="624" t="s">
        <v>
102</v>
      </c>
      <c r="C56" s="661">
        <v>
84</v>
      </c>
      <c r="D56" s="660">
        <v>
637</v>
      </c>
      <c r="E56" s="660" t="s">
        <v>
374</v>
      </c>
      <c r="F56" s="660" t="s">
        <v>
374</v>
      </c>
      <c r="G56" s="660">
        <v>
84</v>
      </c>
      <c r="H56" s="660">
        <v>
637</v>
      </c>
      <c r="I56" s="660" t="s">
        <v>
374</v>
      </c>
      <c r="J56" s="660" t="s">
        <v>
374</v>
      </c>
      <c r="K56" s="660">
        <v>
14</v>
      </c>
      <c r="L56" s="660">
        <v>
147</v>
      </c>
      <c r="M56" s="660">
        <v>
15</v>
      </c>
      <c r="N56" s="660">
        <v>
78</v>
      </c>
      <c r="O56" s="660" t="s">
        <v>
374</v>
      </c>
      <c r="P56" s="660" t="s">
        <v>
374</v>
      </c>
      <c r="Q56" s="660" t="s">
        <v>
374</v>
      </c>
      <c r="R56" s="660" t="s">
        <v>
374</v>
      </c>
      <c r="S56" s="660">
        <v>
3</v>
      </c>
      <c r="T56" s="660">
        <v>
5</v>
      </c>
      <c r="U56" s="660">
        <v>
21</v>
      </c>
      <c r="V56" s="659">
        <v>
161</v>
      </c>
      <c r="W56" s="663"/>
      <c r="X56" s="662" t="s">
        <v>
102</v>
      </c>
    </row>
    <row r="57" spans="1:24" s="615" customFormat="1" ht="15" customHeight="1">
      <c r="A57" s="622"/>
      <c r="B57" s="624" t="s">
        <v>
101</v>
      </c>
      <c r="C57" s="661">
        <v>
57</v>
      </c>
      <c r="D57" s="660">
        <v>
375</v>
      </c>
      <c r="E57" s="660" t="s">
        <v>
374</v>
      </c>
      <c r="F57" s="660" t="s">
        <v>
374</v>
      </c>
      <c r="G57" s="660">
        <v>
57</v>
      </c>
      <c r="H57" s="660">
        <v>
375</v>
      </c>
      <c r="I57" s="660" t="s">
        <v>
374</v>
      </c>
      <c r="J57" s="660" t="s">
        <v>
374</v>
      </c>
      <c r="K57" s="660">
        <v>
8</v>
      </c>
      <c r="L57" s="660">
        <v>
24</v>
      </c>
      <c r="M57" s="660">
        <v>
7</v>
      </c>
      <c r="N57" s="660">
        <v>
28</v>
      </c>
      <c r="O57" s="660" t="s">
        <v>
374</v>
      </c>
      <c r="P57" s="660" t="s">
        <v>
374</v>
      </c>
      <c r="Q57" s="660" t="s">
        <v>
374</v>
      </c>
      <c r="R57" s="660" t="s">
        <v>
374</v>
      </c>
      <c r="S57" s="660">
        <v>
2</v>
      </c>
      <c r="T57" s="660">
        <v>
2</v>
      </c>
      <c r="U57" s="660">
        <v>
20</v>
      </c>
      <c r="V57" s="659">
        <v>
192</v>
      </c>
      <c r="W57" s="663"/>
      <c r="X57" s="662" t="s">
        <v>
101</v>
      </c>
    </row>
    <row r="58" spans="1:24" s="615" customFormat="1" ht="15" customHeight="1">
      <c r="A58" s="622"/>
      <c r="B58" s="624" t="s">
        <v>
100</v>
      </c>
      <c r="C58" s="661">
        <v>
37</v>
      </c>
      <c r="D58" s="660">
        <v>
185</v>
      </c>
      <c r="E58" s="660" t="s">
        <v>
374</v>
      </c>
      <c r="F58" s="660" t="s">
        <v>
374</v>
      </c>
      <c r="G58" s="660">
        <v>
37</v>
      </c>
      <c r="H58" s="660">
        <v>
185</v>
      </c>
      <c r="I58" s="660" t="s">
        <v>
374</v>
      </c>
      <c r="J58" s="660" t="s">
        <v>
374</v>
      </c>
      <c r="K58" s="660">
        <v>
4</v>
      </c>
      <c r="L58" s="660">
        <v>
31</v>
      </c>
      <c r="M58" s="660">
        <v>
12</v>
      </c>
      <c r="N58" s="660">
        <v>
47</v>
      </c>
      <c r="O58" s="660" t="s">
        <v>
374</v>
      </c>
      <c r="P58" s="660" t="s">
        <v>
374</v>
      </c>
      <c r="Q58" s="660" t="s">
        <v>
374</v>
      </c>
      <c r="R58" s="660" t="s">
        <v>
374</v>
      </c>
      <c r="S58" s="660" t="s">
        <v>
374</v>
      </c>
      <c r="T58" s="660" t="s">
        <v>
374</v>
      </c>
      <c r="U58" s="660">
        <v>
3</v>
      </c>
      <c r="V58" s="659">
        <v>
8</v>
      </c>
      <c r="W58" s="663"/>
      <c r="X58" s="662" t="s">
        <v>
100</v>
      </c>
    </row>
    <row r="59" spans="1:24" s="615" customFormat="1" ht="15" customHeight="1">
      <c r="A59" s="622"/>
      <c r="B59" s="624"/>
      <c r="C59" s="661" t="s">
        <v>
373</v>
      </c>
      <c r="D59" s="660" t="s">
        <v>
373</v>
      </c>
      <c r="E59" s="660" t="s">
        <v>
373</v>
      </c>
      <c r="F59" s="660" t="s">
        <v>
373</v>
      </c>
      <c r="G59" s="660" t="s">
        <v>
373</v>
      </c>
      <c r="H59" s="660" t="s">
        <v>
373</v>
      </c>
      <c r="I59" s="660" t="s">
        <v>
373</v>
      </c>
      <c r="J59" s="660" t="s">
        <v>
373</v>
      </c>
      <c r="K59" s="660" t="s">
        <v>
373</v>
      </c>
      <c r="L59" s="660" t="s">
        <v>
373</v>
      </c>
      <c r="M59" s="660" t="s">
        <v>
373</v>
      </c>
      <c r="N59" s="660" t="s">
        <v>
373</v>
      </c>
      <c r="O59" s="660" t="s">
        <v>
373</v>
      </c>
      <c r="P59" s="660" t="s">
        <v>
373</v>
      </c>
      <c r="Q59" s="660" t="s">
        <v>
373</v>
      </c>
      <c r="R59" s="660" t="s">
        <v>
373</v>
      </c>
      <c r="S59" s="660" t="s">
        <v>
373</v>
      </c>
      <c r="T59" s="660" t="s">
        <v>
373</v>
      </c>
      <c r="U59" s="660" t="s">
        <v>
373</v>
      </c>
      <c r="V59" s="659" t="s">
        <v>
373</v>
      </c>
      <c r="W59" s="669"/>
      <c r="X59" s="662"/>
    </row>
    <row r="60" spans="1:24" s="625" customFormat="1" ht="15" customHeight="1">
      <c r="A60" s="4838" t="s">
        <v>
825</v>
      </c>
      <c r="B60" s="4838"/>
      <c r="C60" s="668">
        <v>
744</v>
      </c>
      <c r="D60" s="667">
        <v>
4730</v>
      </c>
      <c r="E60" s="667">
        <v>
1</v>
      </c>
      <c r="F60" s="667">
        <v>
7</v>
      </c>
      <c r="G60" s="667">
        <v>
743</v>
      </c>
      <c r="H60" s="667">
        <v>
4723</v>
      </c>
      <c r="I60" s="667" t="s">
        <v>
374</v>
      </c>
      <c r="J60" s="667" t="s">
        <v>
374</v>
      </c>
      <c r="K60" s="667">
        <v>
42</v>
      </c>
      <c r="L60" s="667">
        <v>
339</v>
      </c>
      <c r="M60" s="667">
        <v>
85</v>
      </c>
      <c r="N60" s="667">
        <v>
444</v>
      </c>
      <c r="O60" s="667" t="s">
        <v>
374</v>
      </c>
      <c r="P60" s="667" t="s">
        <v>
374</v>
      </c>
      <c r="Q60" s="667">
        <v>
4</v>
      </c>
      <c r="R60" s="667">
        <v>
33</v>
      </c>
      <c r="S60" s="667">
        <v>
18</v>
      </c>
      <c r="T60" s="667">
        <v>
550</v>
      </c>
      <c r="U60" s="667">
        <v>
137</v>
      </c>
      <c r="V60" s="666">
        <v>
977</v>
      </c>
      <c r="W60" s="4837" t="s">
        <v>
825</v>
      </c>
      <c r="X60" s="4837"/>
    </row>
    <row r="61" spans="1:24" s="615" customFormat="1" ht="15" customHeight="1">
      <c r="A61" s="622"/>
      <c r="B61" s="624" t="s">
        <v>
99</v>
      </c>
      <c r="C61" s="661">
        <v>
56</v>
      </c>
      <c r="D61" s="660">
        <v>
376</v>
      </c>
      <c r="E61" s="660" t="s">
        <v>
374</v>
      </c>
      <c r="F61" s="660" t="s">
        <v>
374</v>
      </c>
      <c r="G61" s="660">
        <v>
56</v>
      </c>
      <c r="H61" s="660">
        <v>
376</v>
      </c>
      <c r="I61" s="660" t="s">
        <v>
374</v>
      </c>
      <c r="J61" s="660" t="s">
        <v>
374</v>
      </c>
      <c r="K61" s="660">
        <v>
6</v>
      </c>
      <c r="L61" s="660">
        <v>
71</v>
      </c>
      <c r="M61" s="660">
        <v>
31</v>
      </c>
      <c r="N61" s="660">
        <v>
160</v>
      </c>
      <c r="O61" s="660" t="s">
        <v>
374</v>
      </c>
      <c r="P61" s="660" t="s">
        <v>
374</v>
      </c>
      <c r="Q61" s="660" t="s">
        <v>
374</v>
      </c>
      <c r="R61" s="660" t="s">
        <v>
374</v>
      </c>
      <c r="S61" s="660">
        <v>
1</v>
      </c>
      <c r="T61" s="660">
        <v>
8</v>
      </c>
      <c r="U61" s="660">
        <v>
7</v>
      </c>
      <c r="V61" s="659">
        <v>
50</v>
      </c>
      <c r="W61" s="663"/>
      <c r="X61" s="662" t="s">
        <v>
99</v>
      </c>
    </row>
    <row r="62" spans="1:24" s="615" customFormat="1" ht="15" customHeight="1">
      <c r="A62" s="622"/>
      <c r="B62" s="624" t="s">
        <v>
98</v>
      </c>
      <c r="C62" s="661">
        <v>
121</v>
      </c>
      <c r="D62" s="660">
        <v>
596</v>
      </c>
      <c r="E62" s="660">
        <v>
1</v>
      </c>
      <c r="F62" s="660">
        <v>
7</v>
      </c>
      <c r="G62" s="660">
        <v>
120</v>
      </c>
      <c r="H62" s="660">
        <v>
589</v>
      </c>
      <c r="I62" s="660" t="s">
        <v>
374</v>
      </c>
      <c r="J62" s="660" t="s">
        <v>
374</v>
      </c>
      <c r="K62" s="660">
        <v>
8</v>
      </c>
      <c r="L62" s="660">
        <v>
22</v>
      </c>
      <c r="M62" s="660">
        <v>
11</v>
      </c>
      <c r="N62" s="660">
        <v>
82</v>
      </c>
      <c r="O62" s="660" t="s">
        <v>
374</v>
      </c>
      <c r="P62" s="660" t="s">
        <v>
374</v>
      </c>
      <c r="Q62" s="660" t="s">
        <v>
374</v>
      </c>
      <c r="R62" s="660" t="s">
        <v>
374</v>
      </c>
      <c r="S62" s="660" t="s">
        <v>
374</v>
      </c>
      <c r="T62" s="660" t="s">
        <v>
374</v>
      </c>
      <c r="U62" s="660">
        <v>
12</v>
      </c>
      <c r="V62" s="659">
        <v>
55</v>
      </c>
      <c r="W62" s="663"/>
      <c r="X62" s="662" t="s">
        <v>
98</v>
      </c>
    </row>
    <row r="63" spans="1:24" s="615" customFormat="1" ht="15" customHeight="1">
      <c r="A63" s="622"/>
      <c r="B63" s="624" t="s">
        <v>
97</v>
      </c>
      <c r="C63" s="661">
        <v>
163</v>
      </c>
      <c r="D63" s="660">
        <v>
979</v>
      </c>
      <c r="E63" s="660" t="s">
        <v>
374</v>
      </c>
      <c r="F63" s="660" t="s">
        <v>
374</v>
      </c>
      <c r="G63" s="660">
        <v>
163</v>
      </c>
      <c r="H63" s="660">
        <v>
979</v>
      </c>
      <c r="I63" s="660" t="s">
        <v>
374</v>
      </c>
      <c r="J63" s="660" t="s">
        <v>
374</v>
      </c>
      <c r="K63" s="660">
        <v>
4</v>
      </c>
      <c r="L63" s="660">
        <v>
29</v>
      </c>
      <c r="M63" s="660">
        <v>
8</v>
      </c>
      <c r="N63" s="660">
        <v>
36</v>
      </c>
      <c r="O63" s="660" t="s">
        <v>
374</v>
      </c>
      <c r="P63" s="660" t="s">
        <v>
374</v>
      </c>
      <c r="Q63" s="660" t="s">
        <v>
374</v>
      </c>
      <c r="R63" s="660" t="s">
        <v>
374</v>
      </c>
      <c r="S63" s="660" t="s">
        <v>
374</v>
      </c>
      <c r="T63" s="660" t="s">
        <v>
374</v>
      </c>
      <c r="U63" s="660">
        <v>
42</v>
      </c>
      <c r="V63" s="659">
        <v>
394</v>
      </c>
      <c r="W63" s="663"/>
      <c r="X63" s="662" t="s">
        <v>
97</v>
      </c>
    </row>
    <row r="64" spans="1:24" s="615" customFormat="1" ht="15" customHeight="1">
      <c r="A64" s="622"/>
      <c r="B64" s="624" t="s">
        <v>
96</v>
      </c>
      <c r="C64" s="661">
        <v>
12</v>
      </c>
      <c r="D64" s="660">
        <v>
63</v>
      </c>
      <c r="E64" s="660" t="s">
        <v>
374</v>
      </c>
      <c r="F64" s="660" t="s">
        <v>
374</v>
      </c>
      <c r="G64" s="660">
        <v>
12</v>
      </c>
      <c r="H64" s="660">
        <v>
63</v>
      </c>
      <c r="I64" s="660" t="s">
        <v>
374</v>
      </c>
      <c r="J64" s="660" t="s">
        <v>
374</v>
      </c>
      <c r="K64" s="660" t="s">
        <v>
374</v>
      </c>
      <c r="L64" s="660" t="s">
        <v>
374</v>
      </c>
      <c r="M64" s="660" t="s">
        <v>
374</v>
      </c>
      <c r="N64" s="660" t="s">
        <v>
374</v>
      </c>
      <c r="O64" s="660" t="s">
        <v>
374</v>
      </c>
      <c r="P64" s="660" t="s">
        <v>
374</v>
      </c>
      <c r="Q64" s="660" t="s">
        <v>
374</v>
      </c>
      <c r="R64" s="660" t="s">
        <v>
374</v>
      </c>
      <c r="S64" s="660">
        <v>
1</v>
      </c>
      <c r="T64" s="660">
        <v>
3</v>
      </c>
      <c r="U64" s="660">
        <v>
4</v>
      </c>
      <c r="V64" s="659">
        <v>
11</v>
      </c>
      <c r="W64" s="663"/>
      <c r="X64" s="662" t="s">
        <v>
96</v>
      </c>
    </row>
    <row r="65" spans="1:24" s="615" customFormat="1" ht="15" customHeight="1">
      <c r="A65" s="622"/>
      <c r="B65" s="624" t="s">
        <v>
95</v>
      </c>
      <c r="C65" s="661">
        <v>
214</v>
      </c>
      <c r="D65" s="660">
        <v>
1772</v>
      </c>
      <c r="E65" s="660" t="s">
        <v>
374</v>
      </c>
      <c r="F65" s="660" t="s">
        <v>
374</v>
      </c>
      <c r="G65" s="660">
        <v>
214</v>
      </c>
      <c r="H65" s="660">
        <v>
1772</v>
      </c>
      <c r="I65" s="660" t="s">
        <v>
374</v>
      </c>
      <c r="J65" s="660" t="s">
        <v>
374</v>
      </c>
      <c r="K65" s="660">
        <v>
8</v>
      </c>
      <c r="L65" s="660">
        <v>
98</v>
      </c>
      <c r="M65" s="660">
        <v>
9</v>
      </c>
      <c r="N65" s="660">
        <v>
27</v>
      </c>
      <c r="O65" s="660" t="s">
        <v>
374</v>
      </c>
      <c r="P65" s="660" t="s">
        <v>
374</v>
      </c>
      <c r="Q65" s="660">
        <v>
1</v>
      </c>
      <c r="R65" s="660">
        <v>
2</v>
      </c>
      <c r="S65" s="660">
        <v>
9</v>
      </c>
      <c r="T65" s="660">
        <v>
477</v>
      </c>
      <c r="U65" s="660">
        <v>
41</v>
      </c>
      <c r="V65" s="659">
        <v>
284</v>
      </c>
      <c r="W65" s="669"/>
      <c r="X65" s="662" t="s">
        <v>
95</v>
      </c>
    </row>
    <row r="66" spans="1:24" s="625" customFormat="1" ht="15" customHeight="1">
      <c r="A66" s="665"/>
      <c r="B66" s="624" t="s">
        <v>
94</v>
      </c>
      <c r="C66" s="661">
        <v>
38</v>
      </c>
      <c r="D66" s="660">
        <v>
241</v>
      </c>
      <c r="E66" s="660" t="s">
        <v>
374</v>
      </c>
      <c r="F66" s="660" t="s">
        <v>
374</v>
      </c>
      <c r="G66" s="660">
        <v>
38</v>
      </c>
      <c r="H66" s="660">
        <v>
241</v>
      </c>
      <c r="I66" s="660" t="s">
        <v>
374</v>
      </c>
      <c r="J66" s="660" t="s">
        <v>
374</v>
      </c>
      <c r="K66" s="660">
        <v>
6</v>
      </c>
      <c r="L66" s="660">
        <v>
65</v>
      </c>
      <c r="M66" s="660">
        <v>
11</v>
      </c>
      <c r="N66" s="660">
        <v>
59</v>
      </c>
      <c r="O66" s="660" t="s">
        <v>
374</v>
      </c>
      <c r="P66" s="660" t="s">
        <v>
374</v>
      </c>
      <c r="Q66" s="660" t="s">
        <v>
374</v>
      </c>
      <c r="R66" s="660" t="s">
        <v>
374</v>
      </c>
      <c r="S66" s="660">
        <v>
4</v>
      </c>
      <c r="T66" s="660">
        <v>
59</v>
      </c>
      <c r="U66" s="660">
        <v>
3</v>
      </c>
      <c r="V66" s="659">
        <v>
5</v>
      </c>
      <c r="W66" s="664"/>
      <c r="X66" s="662" t="s">
        <v>
94</v>
      </c>
    </row>
    <row r="67" spans="1:24" s="615" customFormat="1" ht="15" customHeight="1">
      <c r="A67" s="622"/>
      <c r="B67" s="624" t="s">
        <v>
93</v>
      </c>
      <c r="C67" s="661">
        <v>
54</v>
      </c>
      <c r="D67" s="660">
        <v>
279</v>
      </c>
      <c r="E67" s="660" t="s">
        <v>
374</v>
      </c>
      <c r="F67" s="660" t="s">
        <v>
374</v>
      </c>
      <c r="G67" s="660">
        <v>
54</v>
      </c>
      <c r="H67" s="660">
        <v>
279</v>
      </c>
      <c r="I67" s="660" t="s">
        <v>
374</v>
      </c>
      <c r="J67" s="660" t="s">
        <v>
374</v>
      </c>
      <c r="K67" s="660">
        <v>
6</v>
      </c>
      <c r="L67" s="660">
        <v>
32</v>
      </c>
      <c r="M67" s="660">
        <v>
7</v>
      </c>
      <c r="N67" s="660">
        <v>
34</v>
      </c>
      <c r="O67" s="660" t="s">
        <v>
374</v>
      </c>
      <c r="P67" s="660" t="s">
        <v>
374</v>
      </c>
      <c r="Q67" s="660" t="s">
        <v>
374</v>
      </c>
      <c r="R67" s="660" t="s">
        <v>
374</v>
      </c>
      <c r="S67" s="660">
        <v>
2</v>
      </c>
      <c r="T67" s="660">
        <v>
2</v>
      </c>
      <c r="U67" s="660">
        <v>
7</v>
      </c>
      <c r="V67" s="659">
        <v>
55</v>
      </c>
      <c r="W67" s="663"/>
      <c r="X67" s="662" t="s">
        <v>
93</v>
      </c>
    </row>
    <row r="68" spans="1:24" s="615" customFormat="1" ht="15" customHeight="1">
      <c r="A68" s="622"/>
      <c r="B68" s="624" t="s">
        <v>
92</v>
      </c>
      <c r="C68" s="661">
        <v>
86</v>
      </c>
      <c r="D68" s="660">
        <v>
424</v>
      </c>
      <c r="E68" s="660" t="s">
        <v>
374</v>
      </c>
      <c r="F68" s="660" t="s">
        <v>
374</v>
      </c>
      <c r="G68" s="660">
        <v>
86</v>
      </c>
      <c r="H68" s="660">
        <v>
424</v>
      </c>
      <c r="I68" s="660" t="s">
        <v>
374</v>
      </c>
      <c r="J68" s="660" t="s">
        <v>
374</v>
      </c>
      <c r="K68" s="660">
        <v>
4</v>
      </c>
      <c r="L68" s="660">
        <v>
22</v>
      </c>
      <c r="M68" s="660">
        <v>
8</v>
      </c>
      <c r="N68" s="660">
        <v>
46</v>
      </c>
      <c r="O68" s="660" t="s">
        <v>
374</v>
      </c>
      <c r="P68" s="660" t="s">
        <v>
374</v>
      </c>
      <c r="Q68" s="660">
        <v>
3</v>
      </c>
      <c r="R68" s="660">
        <v>
31</v>
      </c>
      <c r="S68" s="660">
        <v>
1</v>
      </c>
      <c r="T68" s="660">
        <v>
1</v>
      </c>
      <c r="U68" s="660">
        <v>
21</v>
      </c>
      <c r="V68" s="659">
        <v>
123</v>
      </c>
      <c r="W68" s="663"/>
      <c r="X68" s="662" t="s">
        <v>
824</v>
      </c>
    </row>
    <row r="69" spans="1:24" s="615" customFormat="1" ht="15" customHeight="1">
      <c r="A69" s="622"/>
      <c r="B69" s="624"/>
      <c r="C69" s="661" t="s">
        <v>
373</v>
      </c>
      <c r="D69" s="660" t="s">
        <v>
373</v>
      </c>
      <c r="E69" s="660" t="s">
        <v>
373</v>
      </c>
      <c r="F69" s="660" t="s">
        <v>
373</v>
      </c>
      <c r="G69" s="660" t="s">
        <v>
373</v>
      </c>
      <c r="H69" s="660" t="s">
        <v>
373</v>
      </c>
      <c r="I69" s="660" t="s">
        <v>
373</v>
      </c>
      <c r="J69" s="660" t="s">
        <v>
373</v>
      </c>
      <c r="K69" s="660" t="s">
        <v>
373</v>
      </c>
      <c r="L69" s="660" t="s">
        <v>
373</v>
      </c>
      <c r="M69" s="660" t="s">
        <v>
373</v>
      </c>
      <c r="N69" s="660" t="s">
        <v>
373</v>
      </c>
      <c r="O69" s="660" t="s">
        <v>
373</v>
      </c>
      <c r="P69" s="660" t="s">
        <v>
373</v>
      </c>
      <c r="Q69" s="660" t="s">
        <v>
373</v>
      </c>
      <c r="R69" s="660" t="s">
        <v>
373</v>
      </c>
      <c r="S69" s="660" t="s">
        <v>
373</v>
      </c>
      <c r="T69" s="660" t="s">
        <v>
373</v>
      </c>
      <c r="U69" s="660" t="s">
        <v>
373</v>
      </c>
      <c r="V69" s="659" t="s">
        <v>
373</v>
      </c>
      <c r="W69" s="663"/>
      <c r="X69" s="662"/>
    </row>
    <row r="70" spans="1:24" s="615" customFormat="1" ht="15" customHeight="1">
      <c r="A70" s="4838" t="s">
        <v>
823</v>
      </c>
      <c r="B70" s="4838"/>
      <c r="C70" s="668">
        <v>
317</v>
      </c>
      <c r="D70" s="667">
        <v>
1870</v>
      </c>
      <c r="E70" s="667" t="s">
        <v>
374</v>
      </c>
      <c r="F70" s="667" t="s">
        <v>
374</v>
      </c>
      <c r="G70" s="667">
        <v>
317</v>
      </c>
      <c r="H70" s="667">
        <v>
1870</v>
      </c>
      <c r="I70" s="667" t="s">
        <v>
374</v>
      </c>
      <c r="J70" s="667" t="s">
        <v>
374</v>
      </c>
      <c r="K70" s="667">
        <v>
37</v>
      </c>
      <c r="L70" s="667">
        <v>
335</v>
      </c>
      <c r="M70" s="667">
        <v>
20</v>
      </c>
      <c r="N70" s="667">
        <v>
148</v>
      </c>
      <c r="O70" s="667" t="s">
        <v>
374</v>
      </c>
      <c r="P70" s="667" t="s">
        <v>
374</v>
      </c>
      <c r="Q70" s="667">
        <v>
2</v>
      </c>
      <c r="R70" s="667">
        <v>
4</v>
      </c>
      <c r="S70" s="667">
        <v>
17</v>
      </c>
      <c r="T70" s="667">
        <v>
129</v>
      </c>
      <c r="U70" s="667">
        <v>
87</v>
      </c>
      <c r="V70" s="666">
        <v>
546</v>
      </c>
      <c r="W70" s="4837" t="s">
        <v>
823</v>
      </c>
      <c r="X70" s="4837"/>
    </row>
    <row r="71" spans="1:24" s="625" customFormat="1" ht="15" customHeight="1">
      <c r="A71" s="665"/>
      <c r="B71" s="624" t="s">
        <v>
91</v>
      </c>
      <c r="C71" s="661">
        <v>
66</v>
      </c>
      <c r="D71" s="660">
        <v>
530</v>
      </c>
      <c r="E71" s="660" t="s">
        <v>
374</v>
      </c>
      <c r="F71" s="660" t="s">
        <v>
374</v>
      </c>
      <c r="G71" s="660">
        <v>
66</v>
      </c>
      <c r="H71" s="660">
        <v>
530</v>
      </c>
      <c r="I71" s="660" t="s">
        <v>
374</v>
      </c>
      <c r="J71" s="660" t="s">
        <v>
374</v>
      </c>
      <c r="K71" s="660">
        <v>
9</v>
      </c>
      <c r="L71" s="660">
        <v>
97</v>
      </c>
      <c r="M71" s="660">
        <v>
6</v>
      </c>
      <c r="N71" s="660">
        <v>
67</v>
      </c>
      <c r="O71" s="660" t="s">
        <v>
374</v>
      </c>
      <c r="P71" s="660" t="s">
        <v>
374</v>
      </c>
      <c r="Q71" s="660" t="s">
        <v>
374</v>
      </c>
      <c r="R71" s="660" t="s">
        <v>
374</v>
      </c>
      <c r="S71" s="660">
        <v>
5</v>
      </c>
      <c r="T71" s="660">
        <v>
17</v>
      </c>
      <c r="U71" s="660">
        <v>
16</v>
      </c>
      <c r="V71" s="659">
        <v>
179</v>
      </c>
      <c r="W71" s="664"/>
      <c r="X71" s="662" t="s">
        <v>
91</v>
      </c>
    </row>
    <row r="72" spans="1:24" s="615" customFormat="1" ht="15" customHeight="1">
      <c r="A72" s="622"/>
      <c r="B72" s="624" t="s">
        <v>
90</v>
      </c>
      <c r="C72" s="661">
        <v>
44</v>
      </c>
      <c r="D72" s="660">
        <v>
252</v>
      </c>
      <c r="E72" s="660" t="s">
        <v>
374</v>
      </c>
      <c r="F72" s="660" t="s">
        <v>
374</v>
      </c>
      <c r="G72" s="660">
        <v>
44</v>
      </c>
      <c r="H72" s="660">
        <v>
252</v>
      </c>
      <c r="I72" s="660" t="s">
        <v>
374</v>
      </c>
      <c r="J72" s="660" t="s">
        <v>
374</v>
      </c>
      <c r="K72" s="660">
        <v>
6</v>
      </c>
      <c r="L72" s="660">
        <v>
58</v>
      </c>
      <c r="M72" s="660">
        <v>
2</v>
      </c>
      <c r="N72" s="660">
        <v>
24</v>
      </c>
      <c r="O72" s="660" t="s">
        <v>
374</v>
      </c>
      <c r="P72" s="660" t="s">
        <v>
374</v>
      </c>
      <c r="Q72" s="660" t="s">
        <v>
374</v>
      </c>
      <c r="R72" s="660" t="s">
        <v>
374</v>
      </c>
      <c r="S72" s="660">
        <v>
5</v>
      </c>
      <c r="T72" s="660">
        <v>
10</v>
      </c>
      <c r="U72" s="660">
        <v>
14</v>
      </c>
      <c r="V72" s="659">
        <v>
89</v>
      </c>
      <c r="W72" s="663"/>
      <c r="X72" s="662" t="s">
        <v>
90</v>
      </c>
    </row>
    <row r="73" spans="1:24" s="615" customFormat="1" ht="15" customHeight="1">
      <c r="A73" s="622"/>
      <c r="B73" s="624" t="s">
        <v>
89</v>
      </c>
      <c r="C73" s="661">
        <v>
100</v>
      </c>
      <c r="D73" s="660">
        <v>
640</v>
      </c>
      <c r="E73" s="660" t="s">
        <v>
374</v>
      </c>
      <c r="F73" s="660" t="s">
        <v>
374</v>
      </c>
      <c r="G73" s="660">
        <v>
100</v>
      </c>
      <c r="H73" s="660">
        <v>
640</v>
      </c>
      <c r="I73" s="660" t="s">
        <v>
374</v>
      </c>
      <c r="J73" s="660" t="s">
        <v>
374</v>
      </c>
      <c r="K73" s="660">
        <v>
13</v>
      </c>
      <c r="L73" s="660">
        <v>
126</v>
      </c>
      <c r="M73" s="660">
        <v>
9</v>
      </c>
      <c r="N73" s="660">
        <v>
52</v>
      </c>
      <c r="O73" s="660" t="s">
        <v>
374</v>
      </c>
      <c r="P73" s="660" t="s">
        <v>
374</v>
      </c>
      <c r="Q73" s="660">
        <v>
2</v>
      </c>
      <c r="R73" s="660">
        <v>
4</v>
      </c>
      <c r="S73" s="660">
        <v>
5</v>
      </c>
      <c r="T73" s="660">
        <v>
100</v>
      </c>
      <c r="U73" s="660">
        <v>
20</v>
      </c>
      <c r="V73" s="659">
        <v>
86</v>
      </c>
      <c r="W73" s="663"/>
      <c r="X73" s="662" t="s">
        <v>
89</v>
      </c>
    </row>
    <row r="74" spans="1:24" s="615" customFormat="1" ht="15" customHeight="1">
      <c r="A74" s="622"/>
      <c r="B74" s="624" t="s">
        <v>
88</v>
      </c>
      <c r="C74" s="661">
        <v>
107</v>
      </c>
      <c r="D74" s="660">
        <v>
448</v>
      </c>
      <c r="E74" s="660" t="s">
        <v>
374</v>
      </c>
      <c r="F74" s="660" t="s">
        <v>
374</v>
      </c>
      <c r="G74" s="660">
        <v>
107</v>
      </c>
      <c r="H74" s="660">
        <v>
448</v>
      </c>
      <c r="I74" s="660" t="s">
        <v>
374</v>
      </c>
      <c r="J74" s="660" t="s">
        <v>
374</v>
      </c>
      <c r="K74" s="660">
        <v>
9</v>
      </c>
      <c r="L74" s="660">
        <v>
54</v>
      </c>
      <c r="M74" s="660">
        <v>
3</v>
      </c>
      <c r="N74" s="660">
        <v>
5</v>
      </c>
      <c r="O74" s="660" t="s">
        <v>
374</v>
      </c>
      <c r="P74" s="660" t="s">
        <v>
374</v>
      </c>
      <c r="Q74" s="660" t="s">
        <v>
374</v>
      </c>
      <c r="R74" s="660" t="s">
        <v>
374</v>
      </c>
      <c r="S74" s="660">
        <v>
2</v>
      </c>
      <c r="T74" s="660">
        <v>
2</v>
      </c>
      <c r="U74" s="660">
        <v>
37</v>
      </c>
      <c r="V74" s="659">
        <v>
192</v>
      </c>
      <c r="W74" s="663"/>
      <c r="X74" s="662" t="s">
        <v>
88</v>
      </c>
    </row>
    <row r="75" spans="1:24" s="615" customFormat="1" ht="15" customHeight="1">
      <c r="A75" s="622"/>
      <c r="B75" s="624"/>
      <c r="C75" s="661" t="s">
        <v>
373</v>
      </c>
      <c r="D75" s="660" t="s">
        <v>
373</v>
      </c>
      <c r="E75" s="660" t="s">
        <v>
373</v>
      </c>
      <c r="F75" s="660" t="s">
        <v>
373</v>
      </c>
      <c r="G75" s="660" t="s">
        <v>
373</v>
      </c>
      <c r="H75" s="660" t="s">
        <v>
373</v>
      </c>
      <c r="I75" s="660" t="s">
        <v>
373</v>
      </c>
      <c r="J75" s="660" t="s">
        <v>
373</v>
      </c>
      <c r="K75" s="660" t="s">
        <v>
373</v>
      </c>
      <c r="L75" s="660" t="s">
        <v>
373</v>
      </c>
      <c r="M75" s="660" t="s">
        <v>
373</v>
      </c>
      <c r="N75" s="660" t="s">
        <v>
373</v>
      </c>
      <c r="O75" s="660" t="s">
        <v>
373</v>
      </c>
      <c r="P75" s="660" t="s">
        <v>
373</v>
      </c>
      <c r="Q75" s="660" t="s">
        <v>
373</v>
      </c>
      <c r="R75" s="660" t="s">
        <v>
373</v>
      </c>
      <c r="S75" s="660" t="s">
        <v>
373</v>
      </c>
      <c r="T75" s="660" t="s">
        <v>
373</v>
      </c>
      <c r="U75" s="660" t="s">
        <v>
373</v>
      </c>
      <c r="V75" s="659" t="s">
        <v>
373</v>
      </c>
      <c r="W75" s="663"/>
      <c r="X75" s="662"/>
    </row>
    <row r="76" spans="1:24" s="615" customFormat="1" ht="15" customHeight="1">
      <c r="A76" s="4838" t="s">
        <v>
822</v>
      </c>
      <c r="B76" s="4838"/>
      <c r="C76" s="668">
        <v>
318</v>
      </c>
      <c r="D76" s="667">
        <v>
2217</v>
      </c>
      <c r="E76" s="667" t="s">
        <v>
374</v>
      </c>
      <c r="F76" s="667" t="s">
        <v>
374</v>
      </c>
      <c r="G76" s="667">
        <v>
318</v>
      </c>
      <c r="H76" s="667">
        <v>
2217</v>
      </c>
      <c r="I76" s="667" t="s">
        <v>
374</v>
      </c>
      <c r="J76" s="667" t="s">
        <v>
374</v>
      </c>
      <c r="K76" s="667">
        <v>
38</v>
      </c>
      <c r="L76" s="667">
        <v>
192</v>
      </c>
      <c r="M76" s="667">
        <v>
50</v>
      </c>
      <c r="N76" s="667">
        <v>
307</v>
      </c>
      <c r="O76" s="667" t="s">
        <v>
374</v>
      </c>
      <c r="P76" s="667" t="s">
        <v>
374</v>
      </c>
      <c r="Q76" s="667">
        <v>
3</v>
      </c>
      <c r="R76" s="667">
        <v>
7</v>
      </c>
      <c r="S76" s="667">
        <v>
16</v>
      </c>
      <c r="T76" s="667">
        <v>
103</v>
      </c>
      <c r="U76" s="667">
        <v>
67</v>
      </c>
      <c r="V76" s="666">
        <v>
347</v>
      </c>
      <c r="W76" s="4837" t="s">
        <v>
822</v>
      </c>
      <c r="X76" s="4837"/>
    </row>
    <row r="77" spans="1:24" s="625" customFormat="1" ht="15" customHeight="1">
      <c r="A77" s="665"/>
      <c r="B77" s="624" t="s">
        <v>
87</v>
      </c>
      <c r="C77" s="661">
        <v>
60</v>
      </c>
      <c r="D77" s="660">
        <v>
386</v>
      </c>
      <c r="E77" s="660" t="s">
        <v>
374</v>
      </c>
      <c r="F77" s="660" t="s">
        <v>
374</v>
      </c>
      <c r="G77" s="660">
        <v>
60</v>
      </c>
      <c r="H77" s="660">
        <v>
386</v>
      </c>
      <c r="I77" s="660" t="s">
        <v>
374</v>
      </c>
      <c r="J77" s="660" t="s">
        <v>
374</v>
      </c>
      <c r="K77" s="660">
        <v>
4</v>
      </c>
      <c r="L77" s="660">
        <v>
58</v>
      </c>
      <c r="M77" s="660">
        <v>
9</v>
      </c>
      <c r="N77" s="660">
        <v>
29</v>
      </c>
      <c r="O77" s="660" t="s">
        <v>
374</v>
      </c>
      <c r="P77" s="660" t="s">
        <v>
374</v>
      </c>
      <c r="Q77" s="660" t="s">
        <v>
374</v>
      </c>
      <c r="R77" s="660" t="s">
        <v>
374</v>
      </c>
      <c r="S77" s="660">
        <v>
5</v>
      </c>
      <c r="T77" s="660">
        <v>
55</v>
      </c>
      <c r="U77" s="660">
        <v>
10</v>
      </c>
      <c r="V77" s="659">
        <v>
77</v>
      </c>
      <c r="W77" s="664"/>
      <c r="X77" s="662" t="s">
        <v>
87</v>
      </c>
    </row>
    <row r="78" spans="1:24" s="615" customFormat="1" ht="15" customHeight="1">
      <c r="A78" s="622"/>
      <c r="B78" s="624" t="s">
        <v>
86</v>
      </c>
      <c r="C78" s="661">
        <v>
6</v>
      </c>
      <c r="D78" s="660">
        <v>
55</v>
      </c>
      <c r="E78" s="660" t="s">
        <v>
374</v>
      </c>
      <c r="F78" s="660" t="s">
        <v>
374</v>
      </c>
      <c r="G78" s="660">
        <v>
6</v>
      </c>
      <c r="H78" s="660">
        <v>
55</v>
      </c>
      <c r="I78" s="660" t="s">
        <v>
374</v>
      </c>
      <c r="J78" s="660" t="s">
        <v>
374</v>
      </c>
      <c r="K78" s="660">
        <v>
3</v>
      </c>
      <c r="L78" s="660">
        <v>
12</v>
      </c>
      <c r="M78" s="660">
        <v>
1</v>
      </c>
      <c r="N78" s="660">
        <v>
6</v>
      </c>
      <c r="O78" s="660" t="s">
        <v>
374</v>
      </c>
      <c r="P78" s="660" t="s">
        <v>
374</v>
      </c>
      <c r="Q78" s="660" t="s">
        <v>
374</v>
      </c>
      <c r="R78" s="660" t="s">
        <v>
374</v>
      </c>
      <c r="S78" s="660" t="s">
        <v>
374</v>
      </c>
      <c r="T78" s="660" t="s">
        <v>
374</v>
      </c>
      <c r="U78" s="660">
        <v>
1</v>
      </c>
      <c r="V78" s="659">
        <v>
1</v>
      </c>
      <c r="W78" s="663"/>
      <c r="X78" s="662" t="s">
        <v>
86</v>
      </c>
    </row>
    <row r="79" spans="1:24" s="615" customFormat="1" ht="15" customHeight="1">
      <c r="A79" s="622"/>
      <c r="B79" s="624" t="s">
        <v>
85</v>
      </c>
      <c r="C79" s="661">
        <v>
72</v>
      </c>
      <c r="D79" s="660">
        <v>
455</v>
      </c>
      <c r="E79" s="660" t="s">
        <v>
374</v>
      </c>
      <c r="F79" s="660" t="s">
        <v>
374</v>
      </c>
      <c r="G79" s="660">
        <v>
72</v>
      </c>
      <c r="H79" s="660">
        <v>
455</v>
      </c>
      <c r="I79" s="660" t="s">
        <v>
374</v>
      </c>
      <c r="J79" s="660" t="s">
        <v>
374</v>
      </c>
      <c r="K79" s="660">
        <v>
11</v>
      </c>
      <c r="L79" s="660">
        <v>
32</v>
      </c>
      <c r="M79" s="660">
        <v>
12</v>
      </c>
      <c r="N79" s="660">
        <v>
55</v>
      </c>
      <c r="O79" s="660" t="s">
        <v>
374</v>
      </c>
      <c r="P79" s="660" t="s">
        <v>
374</v>
      </c>
      <c r="Q79" s="660" t="s">
        <v>
374</v>
      </c>
      <c r="R79" s="660" t="s">
        <v>
374</v>
      </c>
      <c r="S79" s="660">
        <v>
3</v>
      </c>
      <c r="T79" s="660">
        <v>
8</v>
      </c>
      <c r="U79" s="660">
        <v>
15</v>
      </c>
      <c r="V79" s="659">
        <v>
82</v>
      </c>
      <c r="W79" s="663"/>
      <c r="X79" s="662" t="s">
        <v>
85</v>
      </c>
    </row>
    <row r="80" spans="1:24" s="615" customFormat="1" ht="15" customHeight="1">
      <c r="A80" s="622"/>
      <c r="B80" s="624" t="s">
        <v>
84</v>
      </c>
      <c r="C80" s="661">
        <v>
113</v>
      </c>
      <c r="D80" s="660">
        <v>
912</v>
      </c>
      <c r="E80" s="660" t="s">
        <v>
374</v>
      </c>
      <c r="F80" s="660" t="s">
        <v>
374</v>
      </c>
      <c r="G80" s="660">
        <v>
113</v>
      </c>
      <c r="H80" s="660">
        <v>
912</v>
      </c>
      <c r="I80" s="660" t="s">
        <v>
374</v>
      </c>
      <c r="J80" s="660" t="s">
        <v>
374</v>
      </c>
      <c r="K80" s="660">
        <v>
10</v>
      </c>
      <c r="L80" s="660">
        <v>
39</v>
      </c>
      <c r="M80" s="660">
        <v>
21</v>
      </c>
      <c r="N80" s="660">
        <v>
184</v>
      </c>
      <c r="O80" s="660" t="s">
        <v>
374</v>
      </c>
      <c r="P80" s="660" t="s">
        <v>
374</v>
      </c>
      <c r="Q80" s="660">
        <v>
2</v>
      </c>
      <c r="R80" s="660">
        <v>
3</v>
      </c>
      <c r="S80" s="660">
        <v>
7</v>
      </c>
      <c r="T80" s="660">
        <v>
24</v>
      </c>
      <c r="U80" s="660">
        <v>
26</v>
      </c>
      <c r="V80" s="659">
        <v>
130</v>
      </c>
      <c r="W80" s="663"/>
      <c r="X80" s="662" t="s">
        <v>
84</v>
      </c>
    </row>
    <row r="81" spans="1:24" s="615" customFormat="1" ht="15" customHeight="1">
      <c r="A81" s="622"/>
      <c r="B81" s="624" t="s">
        <v>
83</v>
      </c>
      <c r="C81" s="661">
        <v>
67</v>
      </c>
      <c r="D81" s="660">
        <v>
409</v>
      </c>
      <c r="E81" s="660" t="s">
        <v>
374</v>
      </c>
      <c r="F81" s="660" t="s">
        <v>
374</v>
      </c>
      <c r="G81" s="660">
        <v>
67</v>
      </c>
      <c r="H81" s="660">
        <v>
409</v>
      </c>
      <c r="I81" s="660" t="s">
        <v>
374</v>
      </c>
      <c r="J81" s="660" t="s">
        <v>
374</v>
      </c>
      <c r="K81" s="660">
        <v>
10</v>
      </c>
      <c r="L81" s="660">
        <v>
51</v>
      </c>
      <c r="M81" s="660">
        <v>
7</v>
      </c>
      <c r="N81" s="660">
        <v>
33</v>
      </c>
      <c r="O81" s="660" t="s">
        <v>
374</v>
      </c>
      <c r="P81" s="660" t="s">
        <v>
374</v>
      </c>
      <c r="Q81" s="660">
        <v>
1</v>
      </c>
      <c r="R81" s="660">
        <v>
4</v>
      </c>
      <c r="S81" s="660">
        <v>
1</v>
      </c>
      <c r="T81" s="660">
        <v>
16</v>
      </c>
      <c r="U81" s="660">
        <v>
15</v>
      </c>
      <c r="V81" s="659">
        <v>
57</v>
      </c>
      <c r="W81" s="663"/>
      <c r="X81" s="662" t="s">
        <v>
83</v>
      </c>
    </row>
    <row r="82" spans="1:24" s="615" customFormat="1" ht="15" customHeight="1">
      <c r="A82" s="616"/>
      <c r="B82" s="621"/>
      <c r="C82" s="661" t="s">
        <v>
373</v>
      </c>
      <c r="D82" s="660" t="s">
        <v>
373</v>
      </c>
      <c r="E82" s="660" t="s">
        <v>
373</v>
      </c>
      <c r="F82" s="660" t="s">
        <v>
373</v>
      </c>
      <c r="G82" s="660" t="s">
        <v>
373</v>
      </c>
      <c r="H82" s="660" t="s">
        <v>
373</v>
      </c>
      <c r="I82" s="660" t="s">
        <v>
373</v>
      </c>
      <c r="J82" s="660" t="s">
        <v>
373</v>
      </c>
      <c r="K82" s="660" t="s">
        <v>
373</v>
      </c>
      <c r="L82" s="660" t="s">
        <v>
373</v>
      </c>
      <c r="M82" s="660" t="s">
        <v>
373</v>
      </c>
      <c r="N82" s="660" t="s">
        <v>
373</v>
      </c>
      <c r="O82" s="660" t="s">
        <v>
373</v>
      </c>
      <c r="P82" s="660" t="s">
        <v>
373</v>
      </c>
      <c r="Q82" s="660" t="s">
        <v>
373</v>
      </c>
      <c r="R82" s="660" t="s">
        <v>
373</v>
      </c>
      <c r="S82" s="660" t="s">
        <v>
373</v>
      </c>
      <c r="T82" s="660" t="s">
        <v>
373</v>
      </c>
      <c r="U82" s="660" t="s">
        <v>
373</v>
      </c>
      <c r="V82" s="659" t="s">
        <v>
373</v>
      </c>
      <c r="W82" s="658"/>
      <c r="X82" s="657"/>
    </row>
    <row r="83" spans="1:24" s="610" customFormat="1" ht="15" customHeight="1">
      <c r="A83" s="614" t="s">
        <v>
788</v>
      </c>
      <c r="B83" s="614"/>
      <c r="C83" s="613"/>
      <c r="D83" s="613"/>
      <c r="E83" s="613"/>
      <c r="F83" s="613"/>
      <c r="G83" s="613"/>
      <c r="H83" s="613"/>
      <c r="I83" s="613"/>
      <c r="J83" s="613"/>
      <c r="K83" s="613"/>
      <c r="L83" s="613"/>
      <c r="M83" s="612"/>
      <c r="N83" s="611"/>
      <c r="O83" s="611"/>
      <c r="P83" s="611"/>
      <c r="Q83" s="611"/>
      <c r="R83" s="611"/>
      <c r="S83" s="611"/>
      <c r="T83" s="611"/>
      <c r="U83" s="611"/>
      <c r="V83" s="611"/>
    </row>
  </sheetData>
  <mergeCells count="34">
    <mergeCell ref="A70:B70"/>
    <mergeCell ref="A76:B76"/>
    <mergeCell ref="C6:D7"/>
    <mergeCell ref="E7:F7"/>
    <mergeCell ref="G7:H7"/>
    <mergeCell ref="A10:B10"/>
    <mergeCell ref="E6:V6"/>
    <mergeCell ref="I7:J7"/>
    <mergeCell ref="K7:L7"/>
    <mergeCell ref="A16:B16"/>
    <mergeCell ref="A26:B26"/>
    <mergeCell ref="A32:B32"/>
    <mergeCell ref="A60:B60"/>
    <mergeCell ref="A6:B8"/>
    <mergeCell ref="A42:B42"/>
    <mergeCell ref="A49:B49"/>
    <mergeCell ref="W76:X76"/>
    <mergeCell ref="W16:X16"/>
    <mergeCell ref="W26:X26"/>
    <mergeCell ref="W32:X32"/>
    <mergeCell ref="W42:X42"/>
    <mergeCell ref="W49:X49"/>
    <mergeCell ref="W70:X70"/>
    <mergeCell ref="W60:X60"/>
    <mergeCell ref="A1:D1"/>
    <mergeCell ref="A2:D2"/>
    <mergeCell ref="A3:X3"/>
    <mergeCell ref="W10:X10"/>
    <mergeCell ref="W6:X8"/>
    <mergeCell ref="M7:N7"/>
    <mergeCell ref="O7:P7"/>
    <mergeCell ref="Q7:R7"/>
    <mergeCell ref="S7:T7"/>
    <mergeCell ref="U7:V7"/>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6599</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2"/>
      <c r="E5" s="652"/>
      <c r="F5" s="652"/>
      <c r="G5" s="652"/>
      <c r="H5" s="652"/>
      <c r="I5" s="652"/>
      <c r="J5" s="652"/>
      <c r="K5" s="650"/>
      <c r="L5" s="651"/>
      <c r="M5" s="650"/>
      <c r="N5" s="650"/>
      <c r="O5" s="650"/>
      <c r="P5" s="650"/>
      <c r="Q5" s="650"/>
      <c r="R5" s="650"/>
      <c r="S5" s="650"/>
      <c r="T5" s="650"/>
      <c r="U5" s="650"/>
      <c r="V5" s="650"/>
      <c r="X5" s="649" t="s">
        <v>
9362</v>
      </c>
    </row>
    <row r="6" spans="1:24" s="615" customFormat="1" ht="18" customHeight="1" thickTop="1">
      <c r="A6" s="4801" t="s">
        <v>
254</v>
      </c>
      <c r="B6" s="4809"/>
      <c r="C6" s="4828" t="s">
        <v>
811</v>
      </c>
      <c r="D6" s="4829"/>
      <c r="E6" s="4829"/>
      <c r="F6" s="4829"/>
      <c r="G6" s="4829"/>
      <c r="H6" s="4829"/>
      <c r="I6" s="4829"/>
      <c r="J6" s="4829"/>
      <c r="K6" s="4829"/>
      <c r="L6" s="4829"/>
      <c r="M6" s="4829"/>
      <c r="N6" s="4829"/>
      <c r="O6" s="4829"/>
      <c r="P6" s="4829"/>
      <c r="Q6" s="4829"/>
      <c r="R6" s="4829"/>
      <c r="S6" s="4829"/>
      <c r="T6" s="4829"/>
      <c r="U6" s="4829"/>
      <c r="V6" s="4830"/>
      <c r="W6" s="4800" t="s">
        <v>
254</v>
      </c>
      <c r="X6" s="4801"/>
    </row>
    <row r="7" spans="1:24" s="615" customFormat="1" ht="32.1" customHeight="1">
      <c r="A7" s="4803"/>
      <c r="B7" s="4810"/>
      <c r="C7" s="4817" t="s">
        <v>
821</v>
      </c>
      <c r="D7" s="4818"/>
      <c r="E7" s="4819" t="s">
        <v>
820</v>
      </c>
      <c r="F7" s="4818"/>
      <c r="G7" s="4835" t="s">
        <v>
819</v>
      </c>
      <c r="H7" s="4836"/>
      <c r="I7" s="4806" t="s">
        <v>
818</v>
      </c>
      <c r="J7" s="4805"/>
      <c r="K7" s="4827" t="s">
        <v>
817</v>
      </c>
      <c r="L7" s="4805"/>
      <c r="M7" s="4804" t="s">
        <v>
816</v>
      </c>
      <c r="N7" s="4805"/>
      <c r="O7" s="4821" t="s">
        <v>
815</v>
      </c>
      <c r="P7" s="4805"/>
      <c r="Q7" s="4807" t="s">
        <v>
814</v>
      </c>
      <c r="R7" s="4807"/>
      <c r="S7" s="4831" t="s">
        <v>
813</v>
      </c>
      <c r="T7" s="4832"/>
      <c r="U7" s="4833" t="s">
        <v>
812</v>
      </c>
      <c r="V7" s="4834"/>
      <c r="W7" s="4802"/>
      <c r="X7" s="4803"/>
    </row>
    <row r="8" spans="1:24" s="615" customFormat="1" ht="18" customHeight="1">
      <c r="A8" s="4811"/>
      <c r="B8" s="4812"/>
      <c r="C8" s="647" t="s">
        <v>
740</v>
      </c>
      <c r="D8" s="646" t="s">
        <v>
739</v>
      </c>
      <c r="E8" s="646" t="s">
        <v>
740</v>
      </c>
      <c r="F8" s="646" t="s">
        <v>
739</v>
      </c>
      <c r="G8" s="646" t="s">
        <v>
740</v>
      </c>
      <c r="H8" s="646" t="s">
        <v>
739</v>
      </c>
      <c r="I8" s="646" t="s">
        <v>
740</v>
      </c>
      <c r="J8" s="645" t="s">
        <v>
739</v>
      </c>
      <c r="K8" s="644" t="s">
        <v>
740</v>
      </c>
      <c r="L8" s="643" t="s">
        <v>
739</v>
      </c>
      <c r="M8" s="643"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56"/>
      <c r="B9" s="655"/>
      <c r="C9" s="638"/>
      <c r="D9" s="613" t="s">
        <v>
801</v>
      </c>
      <c r="E9" s="638"/>
      <c r="F9" s="613" t="s">
        <v>
801</v>
      </c>
      <c r="G9" s="638"/>
      <c r="H9" s="613" t="s">
        <v>
801</v>
      </c>
      <c r="I9" s="638"/>
      <c r="J9" s="613" t="s">
        <v>
801</v>
      </c>
      <c r="K9" s="636"/>
      <c r="L9" s="637" t="s">
        <v>
801</v>
      </c>
      <c r="M9" s="636"/>
      <c r="N9" s="637" t="s">
        <v>
801</v>
      </c>
      <c r="O9" s="636"/>
      <c r="P9" s="637" t="s">
        <v>
801</v>
      </c>
      <c r="Q9" s="636"/>
      <c r="R9" s="637" t="s">
        <v>
801</v>
      </c>
      <c r="S9" s="636"/>
      <c r="T9" s="637" t="s">
        <v>
801</v>
      </c>
      <c r="U9" s="636"/>
      <c r="V9" s="635" t="s">
        <v>
801</v>
      </c>
      <c r="W9" s="634"/>
      <c r="X9" s="633"/>
    </row>
    <row r="10" spans="1:24" s="625" customFormat="1" ht="15" customHeight="1">
      <c r="A10" s="4838" t="s">
        <v>
831</v>
      </c>
      <c r="B10" s="4825"/>
      <c r="C10" s="668">
        <v>
1</v>
      </c>
      <c r="D10" s="667">
        <v>
4</v>
      </c>
      <c r="E10" s="667">
        <v>
31</v>
      </c>
      <c r="F10" s="667">
        <v>
79</v>
      </c>
      <c r="G10" s="667">
        <v>
9</v>
      </c>
      <c r="H10" s="667">
        <v>
30</v>
      </c>
      <c r="I10" s="667">
        <v>
20</v>
      </c>
      <c r="J10" s="667">
        <v>
121</v>
      </c>
      <c r="K10" s="667">
        <v>
35</v>
      </c>
      <c r="L10" s="667">
        <v>
78</v>
      </c>
      <c r="M10" s="667">
        <v>
5</v>
      </c>
      <c r="N10" s="667">
        <v>
73</v>
      </c>
      <c r="O10" s="667">
        <v>
23</v>
      </c>
      <c r="P10" s="667">
        <v>
299</v>
      </c>
      <c r="Q10" s="667">
        <v>
1</v>
      </c>
      <c r="R10" s="667">
        <v>
6</v>
      </c>
      <c r="S10" s="667">
        <v>
17</v>
      </c>
      <c r="T10" s="667">
        <v>
150</v>
      </c>
      <c r="U10" s="667" t="s">
        <v>
832</v>
      </c>
      <c r="V10" s="666" t="s">
        <v>
832</v>
      </c>
      <c r="W10" s="4839" t="s">
        <v>
831</v>
      </c>
      <c r="X10" s="4839"/>
    </row>
    <row r="11" spans="1:24" s="615" customFormat="1" ht="15" customHeight="1">
      <c r="A11" s="622"/>
      <c r="B11" s="622" t="s">
        <v>
137</v>
      </c>
      <c r="C11" s="661" t="s">
        <v>
374</v>
      </c>
      <c r="D11" s="660" t="s">
        <v>
374</v>
      </c>
      <c r="E11" s="660">
        <v>
4</v>
      </c>
      <c r="F11" s="660">
        <v>
12</v>
      </c>
      <c r="G11" s="660">
        <v>
2</v>
      </c>
      <c r="H11" s="660">
        <v>
2</v>
      </c>
      <c r="I11" s="660">
        <v>
2</v>
      </c>
      <c r="J11" s="660">
        <v>
4</v>
      </c>
      <c r="K11" s="660">
        <v>
3</v>
      </c>
      <c r="L11" s="660">
        <v>
14</v>
      </c>
      <c r="M11" s="660">
        <v>
1</v>
      </c>
      <c r="N11" s="660">
        <v>
18</v>
      </c>
      <c r="O11" s="660">
        <v>
3</v>
      </c>
      <c r="P11" s="660">
        <v>
21</v>
      </c>
      <c r="Q11" s="660" t="s">
        <v>
374</v>
      </c>
      <c r="R11" s="660" t="s">
        <v>
374</v>
      </c>
      <c r="S11" s="660">
        <v>
8</v>
      </c>
      <c r="T11" s="660">
        <v>
115</v>
      </c>
      <c r="U11" s="660" t="s">
        <v>
832</v>
      </c>
      <c r="V11" s="659" t="s">
        <v>
832</v>
      </c>
      <c r="W11" s="672"/>
      <c r="X11" s="671" t="s">
        <v>
137</v>
      </c>
    </row>
    <row r="12" spans="1:24" s="625" customFormat="1" ht="15" customHeight="1">
      <c r="A12" s="665"/>
      <c r="B12" s="622" t="s">
        <v>
136</v>
      </c>
      <c r="C12" s="661" t="s">
        <v>
374</v>
      </c>
      <c r="D12" s="660" t="s">
        <v>
374</v>
      </c>
      <c r="E12" s="660">
        <v>
7</v>
      </c>
      <c r="F12" s="660">
        <v>
16</v>
      </c>
      <c r="G12" s="660">
        <v>
1</v>
      </c>
      <c r="H12" s="660">
        <v>
15</v>
      </c>
      <c r="I12" s="660">
        <v>
7</v>
      </c>
      <c r="J12" s="660">
        <v>
33</v>
      </c>
      <c r="K12" s="660">
        <v>
10</v>
      </c>
      <c r="L12" s="660">
        <v>
21</v>
      </c>
      <c r="M12" s="660" t="s">
        <v>
374</v>
      </c>
      <c r="N12" s="660" t="s">
        <v>
374</v>
      </c>
      <c r="O12" s="660">
        <v>
7</v>
      </c>
      <c r="P12" s="660">
        <v>
151</v>
      </c>
      <c r="Q12" s="660" t="s">
        <v>
374</v>
      </c>
      <c r="R12" s="660" t="s">
        <v>
374</v>
      </c>
      <c r="S12" s="660">
        <v>
2</v>
      </c>
      <c r="T12" s="660">
        <v>
2</v>
      </c>
      <c r="U12" s="660" t="s">
        <v>
832</v>
      </c>
      <c r="V12" s="659" t="s">
        <v>
832</v>
      </c>
      <c r="W12" s="622"/>
      <c r="X12" s="671" t="s">
        <v>
136</v>
      </c>
    </row>
    <row r="13" spans="1:24" s="615" customFormat="1" ht="15" customHeight="1">
      <c r="A13" s="622"/>
      <c r="B13" s="622" t="s">
        <v>
135</v>
      </c>
      <c r="C13" s="661">
        <v>
1</v>
      </c>
      <c r="D13" s="660">
        <v>
4</v>
      </c>
      <c r="E13" s="660">
        <v>
16</v>
      </c>
      <c r="F13" s="660">
        <v>
44</v>
      </c>
      <c r="G13" s="660">
        <v>
2</v>
      </c>
      <c r="H13" s="660">
        <v>
6</v>
      </c>
      <c r="I13" s="660">
        <v>
3</v>
      </c>
      <c r="J13" s="660">
        <v>
5</v>
      </c>
      <c r="K13" s="660">
        <v>
12</v>
      </c>
      <c r="L13" s="660">
        <v>
20</v>
      </c>
      <c r="M13" s="660">
        <v>
3</v>
      </c>
      <c r="N13" s="660">
        <v>
54</v>
      </c>
      <c r="O13" s="660">
        <v>
7</v>
      </c>
      <c r="P13" s="660">
        <v>
34</v>
      </c>
      <c r="Q13" s="660">
        <v>
1</v>
      </c>
      <c r="R13" s="660">
        <v>
6</v>
      </c>
      <c r="S13" s="660">
        <v>
5</v>
      </c>
      <c r="T13" s="660">
        <v>
15</v>
      </c>
      <c r="U13" s="660" t="s">
        <v>
832</v>
      </c>
      <c r="V13" s="659" t="s">
        <v>
832</v>
      </c>
      <c r="W13" s="663"/>
      <c r="X13" s="671" t="s">
        <v>
135</v>
      </c>
    </row>
    <row r="14" spans="1:24" s="615" customFormat="1" ht="15" customHeight="1">
      <c r="A14" s="622"/>
      <c r="B14" s="622" t="s">
        <v>
134</v>
      </c>
      <c r="C14" s="661" t="s">
        <v>
374</v>
      </c>
      <c r="D14" s="660" t="s">
        <v>
374</v>
      </c>
      <c r="E14" s="660">
        <v>
4</v>
      </c>
      <c r="F14" s="660">
        <v>
7</v>
      </c>
      <c r="G14" s="660">
        <v>
4</v>
      </c>
      <c r="H14" s="660">
        <v>
7</v>
      </c>
      <c r="I14" s="660">
        <v>
8</v>
      </c>
      <c r="J14" s="660">
        <v>
79</v>
      </c>
      <c r="K14" s="660">
        <v>
10</v>
      </c>
      <c r="L14" s="660">
        <v>
23</v>
      </c>
      <c r="M14" s="660">
        <v>
1</v>
      </c>
      <c r="N14" s="660">
        <v>
1</v>
      </c>
      <c r="O14" s="660">
        <v>
6</v>
      </c>
      <c r="P14" s="660">
        <v>
93</v>
      </c>
      <c r="Q14" s="660" t="s">
        <v>
374</v>
      </c>
      <c r="R14" s="660" t="s">
        <v>
374</v>
      </c>
      <c r="S14" s="660">
        <v>
2</v>
      </c>
      <c r="T14" s="660">
        <v>
18</v>
      </c>
      <c r="U14" s="660" t="s">
        <v>
832</v>
      </c>
      <c r="V14" s="659" t="s">
        <v>
832</v>
      </c>
      <c r="W14" s="663"/>
      <c r="X14" s="671" t="s">
        <v>
134</v>
      </c>
    </row>
    <row r="15" spans="1:24" s="615" customFormat="1" ht="15" customHeight="1">
      <c r="A15" s="622"/>
      <c r="B15" s="622"/>
      <c r="C15" s="661" t="s">
        <v>
373</v>
      </c>
      <c r="D15" s="660" t="s">
        <v>
373</v>
      </c>
      <c r="E15" s="660" t="s">
        <v>
373</v>
      </c>
      <c r="F15" s="660" t="s">
        <v>
373</v>
      </c>
      <c r="G15" s="660" t="s">
        <v>
373</v>
      </c>
      <c r="H15" s="660" t="s">
        <v>
373</v>
      </c>
      <c r="I15" s="660" t="s">
        <v>
373</v>
      </c>
      <c r="J15" s="660" t="s">
        <v>
373</v>
      </c>
      <c r="K15" s="660" t="s">
        <v>
373</v>
      </c>
      <c r="L15" s="660" t="s">
        <v>
373</v>
      </c>
      <c r="M15" s="660" t="s">
        <v>
373</v>
      </c>
      <c r="N15" s="660" t="s">
        <v>
373</v>
      </c>
      <c r="O15" s="660" t="s">
        <v>
373</v>
      </c>
      <c r="P15" s="660" t="s">
        <v>
373</v>
      </c>
      <c r="Q15" s="660" t="s">
        <v>
373</v>
      </c>
      <c r="R15" s="660" t="s">
        <v>
373</v>
      </c>
      <c r="S15" s="660" t="s">
        <v>
373</v>
      </c>
      <c r="T15" s="660" t="s">
        <v>
373</v>
      </c>
      <c r="U15" s="660" t="s">
        <v>
373</v>
      </c>
      <c r="V15" s="659" t="s">
        <v>
373</v>
      </c>
      <c r="W15" s="663"/>
      <c r="X15" s="671"/>
    </row>
    <row r="16" spans="1:24" s="615" customFormat="1" ht="15" customHeight="1">
      <c r="A16" s="4838" t="s">
        <v>
830</v>
      </c>
      <c r="B16" s="4838"/>
      <c r="C16" s="668">
        <v>
14</v>
      </c>
      <c r="D16" s="667">
        <v>
304</v>
      </c>
      <c r="E16" s="667">
        <v>
122</v>
      </c>
      <c r="F16" s="667">
        <v>
384</v>
      </c>
      <c r="G16" s="667">
        <v>
43</v>
      </c>
      <c r="H16" s="667">
        <v>
194</v>
      </c>
      <c r="I16" s="667">
        <v>
133</v>
      </c>
      <c r="J16" s="667">
        <v>
859</v>
      </c>
      <c r="K16" s="667">
        <v>
98</v>
      </c>
      <c r="L16" s="667">
        <v>
500</v>
      </c>
      <c r="M16" s="667">
        <v>
34</v>
      </c>
      <c r="N16" s="667">
        <v>
320</v>
      </c>
      <c r="O16" s="667">
        <v>
101</v>
      </c>
      <c r="P16" s="667">
        <v>
2256</v>
      </c>
      <c r="Q16" s="667">
        <v>
3</v>
      </c>
      <c r="R16" s="667">
        <v>
22</v>
      </c>
      <c r="S16" s="667">
        <v>
57</v>
      </c>
      <c r="T16" s="667">
        <v>
453</v>
      </c>
      <c r="U16" s="667" t="s">
        <v>
832</v>
      </c>
      <c r="V16" s="666" t="s">
        <v>
832</v>
      </c>
      <c r="W16" s="4839" t="s">
        <v>
830</v>
      </c>
      <c r="X16" s="4839"/>
    </row>
    <row r="17" spans="1:24" s="615" customFormat="1" ht="15" customHeight="1">
      <c r="A17" s="622"/>
      <c r="B17" s="622" t="s">
        <v>
133</v>
      </c>
      <c r="C17" s="661">
        <v>
1</v>
      </c>
      <c r="D17" s="660">
        <v>
45</v>
      </c>
      <c r="E17" s="660">
        <v>
26</v>
      </c>
      <c r="F17" s="660">
        <v>
51</v>
      </c>
      <c r="G17" s="660">
        <v>
5</v>
      </c>
      <c r="H17" s="660">
        <v>
12</v>
      </c>
      <c r="I17" s="660">
        <v>
9</v>
      </c>
      <c r="J17" s="660">
        <v>
32</v>
      </c>
      <c r="K17" s="660">
        <v>
7</v>
      </c>
      <c r="L17" s="660">
        <v>
34</v>
      </c>
      <c r="M17" s="660">
        <v>
1</v>
      </c>
      <c r="N17" s="660">
        <v>
1</v>
      </c>
      <c r="O17" s="660">
        <v>
6</v>
      </c>
      <c r="P17" s="660">
        <v>
71</v>
      </c>
      <c r="Q17" s="660" t="s">
        <v>
374</v>
      </c>
      <c r="R17" s="660" t="s">
        <v>
374</v>
      </c>
      <c r="S17" s="660">
        <v>
3</v>
      </c>
      <c r="T17" s="660">
        <v>
11</v>
      </c>
      <c r="U17" s="660" t="s">
        <v>
832</v>
      </c>
      <c r="V17" s="659" t="s">
        <v>
832</v>
      </c>
      <c r="W17" s="663"/>
      <c r="X17" s="671" t="s">
        <v>
133</v>
      </c>
    </row>
    <row r="18" spans="1:24" s="615" customFormat="1" ht="15" customHeight="1">
      <c r="A18" s="622"/>
      <c r="B18" s="622" t="s">
        <v>
132</v>
      </c>
      <c r="C18" s="661" t="s">
        <v>
374</v>
      </c>
      <c r="D18" s="660" t="s">
        <v>
374</v>
      </c>
      <c r="E18" s="660">
        <v>
7</v>
      </c>
      <c r="F18" s="660">
        <v>
18</v>
      </c>
      <c r="G18" s="660">
        <v>
5</v>
      </c>
      <c r="H18" s="660">
        <v>
13</v>
      </c>
      <c r="I18" s="660">
        <v>
5</v>
      </c>
      <c r="J18" s="660">
        <v>
26</v>
      </c>
      <c r="K18" s="660">
        <v>
1</v>
      </c>
      <c r="L18" s="660">
        <v>
1</v>
      </c>
      <c r="M18" s="660">
        <v>
2</v>
      </c>
      <c r="N18" s="660">
        <v>
11</v>
      </c>
      <c r="O18" s="660">
        <v>
1</v>
      </c>
      <c r="P18" s="660">
        <v>
34</v>
      </c>
      <c r="Q18" s="660" t="s">
        <v>
374</v>
      </c>
      <c r="R18" s="660" t="s">
        <v>
374</v>
      </c>
      <c r="S18" s="660">
        <v>
3</v>
      </c>
      <c r="T18" s="660">
        <v>
5</v>
      </c>
      <c r="U18" s="660" t="s">
        <v>
832</v>
      </c>
      <c r="V18" s="659" t="s">
        <v>
832</v>
      </c>
      <c r="W18" s="663"/>
      <c r="X18" s="671" t="s">
        <v>
132</v>
      </c>
    </row>
    <row r="19" spans="1:24" s="615" customFormat="1" ht="15" customHeight="1">
      <c r="A19" s="622"/>
      <c r="B19" s="622" t="s">
        <v>
131</v>
      </c>
      <c r="C19" s="661">
        <v>
8</v>
      </c>
      <c r="D19" s="660">
        <v>
194</v>
      </c>
      <c r="E19" s="660">
        <v>
32</v>
      </c>
      <c r="F19" s="660">
        <v>
216</v>
      </c>
      <c r="G19" s="660">
        <v>
9</v>
      </c>
      <c r="H19" s="660">
        <v>
36</v>
      </c>
      <c r="I19" s="660">
        <v>
70</v>
      </c>
      <c r="J19" s="660">
        <v>
490</v>
      </c>
      <c r="K19" s="660">
        <v>
50</v>
      </c>
      <c r="L19" s="660">
        <v>
182</v>
      </c>
      <c r="M19" s="660">
        <v>
17</v>
      </c>
      <c r="N19" s="660">
        <v>
149</v>
      </c>
      <c r="O19" s="660">
        <v>
44</v>
      </c>
      <c r="P19" s="660">
        <v>
396</v>
      </c>
      <c r="Q19" s="660">
        <v>
2</v>
      </c>
      <c r="R19" s="660">
        <v>
15</v>
      </c>
      <c r="S19" s="660">
        <v>
8</v>
      </c>
      <c r="T19" s="660">
        <v>
38</v>
      </c>
      <c r="U19" s="660" t="s">
        <v>
832</v>
      </c>
      <c r="V19" s="659" t="s">
        <v>
832</v>
      </c>
      <c r="W19" s="663"/>
      <c r="X19" s="671" t="s">
        <v>
131</v>
      </c>
    </row>
    <row r="20" spans="1:24" s="615" customFormat="1" ht="15" customHeight="1">
      <c r="A20" s="622"/>
      <c r="B20" s="622" t="s">
        <v>
130</v>
      </c>
      <c r="C20" s="661" t="s">
        <v>
374</v>
      </c>
      <c r="D20" s="660" t="s">
        <v>
374</v>
      </c>
      <c r="E20" s="660">
        <v>
6</v>
      </c>
      <c r="F20" s="660">
        <v>
20</v>
      </c>
      <c r="G20" s="660">
        <v>
3</v>
      </c>
      <c r="H20" s="660">
        <v>
15</v>
      </c>
      <c r="I20" s="660">
        <v>
4</v>
      </c>
      <c r="J20" s="660">
        <v>
84</v>
      </c>
      <c r="K20" s="660">
        <v>
5</v>
      </c>
      <c r="L20" s="660">
        <v>
104</v>
      </c>
      <c r="M20" s="660">
        <v>
2</v>
      </c>
      <c r="N20" s="660">
        <v>
11</v>
      </c>
      <c r="O20" s="660">
        <v>
7</v>
      </c>
      <c r="P20" s="660">
        <v>
233</v>
      </c>
      <c r="Q20" s="660">
        <v>
1</v>
      </c>
      <c r="R20" s="660">
        <v>
7</v>
      </c>
      <c r="S20" s="660">
        <v>
12</v>
      </c>
      <c r="T20" s="660">
        <v>
120</v>
      </c>
      <c r="U20" s="660" t="s">
        <v>
832</v>
      </c>
      <c r="V20" s="659" t="s">
        <v>
832</v>
      </c>
      <c r="W20" s="663"/>
      <c r="X20" s="671" t="s">
        <v>
130</v>
      </c>
    </row>
    <row r="21" spans="1:24" s="615" customFormat="1" ht="15" customHeight="1">
      <c r="A21" s="622"/>
      <c r="B21" s="622" t="s">
        <v>
129</v>
      </c>
      <c r="C21" s="661">
        <v>
1</v>
      </c>
      <c r="D21" s="660">
        <v>
21</v>
      </c>
      <c r="E21" s="660">
        <v>
11</v>
      </c>
      <c r="F21" s="660">
        <v>
17</v>
      </c>
      <c r="G21" s="660">
        <v>
8</v>
      </c>
      <c r="H21" s="660">
        <v>
18</v>
      </c>
      <c r="I21" s="660">
        <v>
15</v>
      </c>
      <c r="J21" s="660">
        <v>
54</v>
      </c>
      <c r="K21" s="660">
        <v>
16</v>
      </c>
      <c r="L21" s="660">
        <v>
43</v>
      </c>
      <c r="M21" s="660">
        <v>
1</v>
      </c>
      <c r="N21" s="660">
        <v>
1</v>
      </c>
      <c r="O21" s="660">
        <v>
17</v>
      </c>
      <c r="P21" s="660">
        <v>
298</v>
      </c>
      <c r="Q21" s="660" t="s">
        <v>
374</v>
      </c>
      <c r="R21" s="660" t="s">
        <v>
374</v>
      </c>
      <c r="S21" s="660">
        <v>
6</v>
      </c>
      <c r="T21" s="660">
        <v>
73</v>
      </c>
      <c r="U21" s="660" t="s">
        <v>
832</v>
      </c>
      <c r="V21" s="659" t="s">
        <v>
832</v>
      </c>
      <c r="W21" s="672"/>
      <c r="X21" s="671" t="s">
        <v>
129</v>
      </c>
    </row>
    <row r="22" spans="1:24" s="625" customFormat="1" ht="15" customHeight="1">
      <c r="A22" s="665"/>
      <c r="B22" s="622" t="s">
        <v>
128</v>
      </c>
      <c r="C22" s="661">
        <v>
1</v>
      </c>
      <c r="D22" s="660">
        <v>
25</v>
      </c>
      <c r="E22" s="660">
        <v>
24</v>
      </c>
      <c r="F22" s="660">
        <v>
33</v>
      </c>
      <c r="G22" s="660">
        <v>
7</v>
      </c>
      <c r="H22" s="660">
        <v>
66</v>
      </c>
      <c r="I22" s="660">
        <v>
14</v>
      </c>
      <c r="J22" s="660">
        <v>
107</v>
      </c>
      <c r="K22" s="660">
        <v>
10</v>
      </c>
      <c r="L22" s="660">
        <v>
124</v>
      </c>
      <c r="M22" s="660">
        <v>
3</v>
      </c>
      <c r="N22" s="660">
        <v>
36</v>
      </c>
      <c r="O22" s="660">
        <v>
10</v>
      </c>
      <c r="P22" s="660">
        <v>
920</v>
      </c>
      <c r="Q22" s="660" t="s">
        <v>
374</v>
      </c>
      <c r="R22" s="660" t="s">
        <v>
374</v>
      </c>
      <c r="S22" s="660">
        <v>
7</v>
      </c>
      <c r="T22" s="660">
        <v>
70</v>
      </c>
      <c r="U22" s="660" t="s">
        <v>
832</v>
      </c>
      <c r="V22" s="659" t="s">
        <v>
832</v>
      </c>
      <c r="W22" s="622"/>
      <c r="X22" s="671" t="s">
        <v>
128</v>
      </c>
    </row>
    <row r="23" spans="1:24" s="615" customFormat="1" ht="15" customHeight="1">
      <c r="A23" s="622"/>
      <c r="B23" s="622" t="s">
        <v>
127</v>
      </c>
      <c r="C23" s="661">
        <v>
2</v>
      </c>
      <c r="D23" s="660">
        <v>
16</v>
      </c>
      <c r="E23" s="660">
        <v>
5</v>
      </c>
      <c r="F23" s="660">
        <v>
10</v>
      </c>
      <c r="G23" s="660">
        <v>
4</v>
      </c>
      <c r="H23" s="660">
        <v>
30</v>
      </c>
      <c r="I23" s="660">
        <v>
7</v>
      </c>
      <c r="J23" s="660">
        <v>
28</v>
      </c>
      <c r="K23" s="660">
        <v>
3</v>
      </c>
      <c r="L23" s="660">
        <v>
5</v>
      </c>
      <c r="M23" s="660">
        <v>
4</v>
      </c>
      <c r="N23" s="660">
        <v>
8</v>
      </c>
      <c r="O23" s="660">
        <v>
5</v>
      </c>
      <c r="P23" s="660">
        <v>
160</v>
      </c>
      <c r="Q23" s="660" t="s">
        <v>
374</v>
      </c>
      <c r="R23" s="660" t="s">
        <v>
374</v>
      </c>
      <c r="S23" s="660">
        <v>
12</v>
      </c>
      <c r="T23" s="660">
        <v>
84</v>
      </c>
      <c r="U23" s="660" t="s">
        <v>
832</v>
      </c>
      <c r="V23" s="659" t="s">
        <v>
832</v>
      </c>
      <c r="W23" s="663"/>
      <c r="X23" s="671" t="s">
        <v>
127</v>
      </c>
    </row>
    <row r="24" spans="1:24" s="615" customFormat="1" ht="15" customHeight="1">
      <c r="A24" s="622"/>
      <c r="B24" s="622" t="s">
        <v>
126</v>
      </c>
      <c r="C24" s="661">
        <v>
1</v>
      </c>
      <c r="D24" s="660">
        <v>
3</v>
      </c>
      <c r="E24" s="660">
        <v>
11</v>
      </c>
      <c r="F24" s="660">
        <v>
19</v>
      </c>
      <c r="G24" s="660">
        <v>
2</v>
      </c>
      <c r="H24" s="660">
        <v>
4</v>
      </c>
      <c r="I24" s="660">
        <v>
9</v>
      </c>
      <c r="J24" s="660">
        <v>
38</v>
      </c>
      <c r="K24" s="660">
        <v>
6</v>
      </c>
      <c r="L24" s="660">
        <v>
7</v>
      </c>
      <c r="M24" s="660">
        <v>
4</v>
      </c>
      <c r="N24" s="660">
        <v>
103</v>
      </c>
      <c r="O24" s="660">
        <v>
11</v>
      </c>
      <c r="P24" s="660">
        <v>
144</v>
      </c>
      <c r="Q24" s="660" t="s">
        <v>
374</v>
      </c>
      <c r="R24" s="660" t="s">
        <v>
374</v>
      </c>
      <c r="S24" s="660">
        <v>
6</v>
      </c>
      <c r="T24" s="660">
        <v>
52</v>
      </c>
      <c r="U24" s="660" t="s">
        <v>
832</v>
      </c>
      <c r="V24" s="659" t="s">
        <v>
832</v>
      </c>
      <c r="W24" s="663"/>
      <c r="X24" s="671" t="s">
        <v>
126</v>
      </c>
    </row>
    <row r="25" spans="1:24" s="615" customFormat="1" ht="15" customHeight="1">
      <c r="A25" s="622"/>
      <c r="B25" s="622"/>
      <c r="C25" s="661" t="s">
        <v>
373</v>
      </c>
      <c r="D25" s="660" t="s">
        <v>
373</v>
      </c>
      <c r="E25" s="660" t="s">
        <v>
373</v>
      </c>
      <c r="F25" s="660" t="s">
        <v>
373</v>
      </c>
      <c r="G25" s="660" t="s">
        <v>
373</v>
      </c>
      <c r="H25" s="660" t="s">
        <v>
373</v>
      </c>
      <c r="I25" s="660" t="s">
        <v>
373</v>
      </c>
      <c r="J25" s="660" t="s">
        <v>
373</v>
      </c>
      <c r="K25" s="660" t="s">
        <v>
373</v>
      </c>
      <c r="L25" s="660" t="s">
        <v>
373</v>
      </c>
      <c r="M25" s="660" t="s">
        <v>
373</v>
      </c>
      <c r="N25" s="660" t="s">
        <v>
373</v>
      </c>
      <c r="O25" s="660" t="s">
        <v>
373</v>
      </c>
      <c r="P25" s="660" t="s">
        <v>
373</v>
      </c>
      <c r="Q25" s="660" t="s">
        <v>
373</v>
      </c>
      <c r="R25" s="660" t="s">
        <v>
373</v>
      </c>
      <c r="S25" s="660" t="s">
        <v>
373</v>
      </c>
      <c r="T25" s="660" t="s">
        <v>
373</v>
      </c>
      <c r="U25" s="660" t="s">
        <v>
373</v>
      </c>
      <c r="V25" s="659" t="s">
        <v>
373</v>
      </c>
      <c r="W25" s="663"/>
      <c r="X25" s="671"/>
    </row>
    <row r="26" spans="1:24" s="615" customFormat="1" ht="15" customHeight="1">
      <c r="A26" s="4838" t="s">
        <v>
829</v>
      </c>
      <c r="B26" s="4838"/>
      <c r="C26" s="668">
        <v>
21</v>
      </c>
      <c r="D26" s="667">
        <v>
497</v>
      </c>
      <c r="E26" s="667">
        <v>
94</v>
      </c>
      <c r="F26" s="667">
        <v>
347</v>
      </c>
      <c r="G26" s="667">
        <v>
25</v>
      </c>
      <c r="H26" s="667">
        <v>
161</v>
      </c>
      <c r="I26" s="667">
        <v>
185</v>
      </c>
      <c r="J26" s="667">
        <v>
1392</v>
      </c>
      <c r="K26" s="667">
        <v>
105</v>
      </c>
      <c r="L26" s="667">
        <v>
734</v>
      </c>
      <c r="M26" s="667">
        <v>
22</v>
      </c>
      <c r="N26" s="667">
        <v>
221</v>
      </c>
      <c r="O26" s="667">
        <v>
85</v>
      </c>
      <c r="P26" s="667">
        <v>
564</v>
      </c>
      <c r="Q26" s="667">
        <v>
1</v>
      </c>
      <c r="R26" s="667">
        <v>
13</v>
      </c>
      <c r="S26" s="667">
        <v>
27</v>
      </c>
      <c r="T26" s="667">
        <v>
388</v>
      </c>
      <c r="U26" s="667" t="s">
        <v>
832</v>
      </c>
      <c r="V26" s="666" t="s">
        <v>
832</v>
      </c>
      <c r="W26" s="4839" t="s">
        <v>
829</v>
      </c>
      <c r="X26" s="4839"/>
    </row>
    <row r="27" spans="1:24" s="615" customFormat="1" ht="15" customHeight="1">
      <c r="A27" s="622"/>
      <c r="B27" s="622" t="s">
        <v>
125</v>
      </c>
      <c r="C27" s="661">
        <v>
18</v>
      </c>
      <c r="D27" s="660">
        <v>
487</v>
      </c>
      <c r="E27" s="660">
        <v>
47</v>
      </c>
      <c r="F27" s="660">
        <v>
201</v>
      </c>
      <c r="G27" s="660">
        <v>
8</v>
      </c>
      <c r="H27" s="660">
        <v>
104</v>
      </c>
      <c r="I27" s="660">
        <v>
122</v>
      </c>
      <c r="J27" s="660">
        <v>
1185</v>
      </c>
      <c r="K27" s="660">
        <v>
58</v>
      </c>
      <c r="L27" s="660">
        <v>
569</v>
      </c>
      <c r="M27" s="660">
        <v>
14</v>
      </c>
      <c r="N27" s="660">
        <v>
146</v>
      </c>
      <c r="O27" s="660">
        <v>
41</v>
      </c>
      <c r="P27" s="660">
        <v>
210</v>
      </c>
      <c r="Q27" s="660">
        <v>
1</v>
      </c>
      <c r="R27" s="660">
        <v>
13</v>
      </c>
      <c r="S27" s="660">
        <v>
12</v>
      </c>
      <c r="T27" s="660">
        <v>
240</v>
      </c>
      <c r="U27" s="660" t="s">
        <v>
832</v>
      </c>
      <c r="V27" s="659" t="s">
        <v>
832</v>
      </c>
      <c r="W27" s="672"/>
      <c r="X27" s="671" t="s">
        <v>
125</v>
      </c>
    </row>
    <row r="28" spans="1:24" s="632" customFormat="1" ht="15" customHeight="1">
      <c r="A28" s="665"/>
      <c r="B28" s="622" t="s">
        <v>
124</v>
      </c>
      <c r="C28" s="661">
        <v>
2</v>
      </c>
      <c r="D28" s="660">
        <v>
9</v>
      </c>
      <c r="E28" s="660">
        <v>
26</v>
      </c>
      <c r="F28" s="660">
        <v>
79</v>
      </c>
      <c r="G28" s="660">
        <v>
7</v>
      </c>
      <c r="H28" s="660">
        <v>
16</v>
      </c>
      <c r="I28" s="660">
        <v>
56</v>
      </c>
      <c r="J28" s="660">
        <v>
184</v>
      </c>
      <c r="K28" s="660">
        <v>
32</v>
      </c>
      <c r="L28" s="660">
        <v>
127</v>
      </c>
      <c r="M28" s="660">
        <v>
7</v>
      </c>
      <c r="N28" s="660">
        <v>
70</v>
      </c>
      <c r="O28" s="660">
        <v>
31</v>
      </c>
      <c r="P28" s="660">
        <v>
230</v>
      </c>
      <c r="Q28" s="660" t="s">
        <v>
374</v>
      </c>
      <c r="R28" s="660" t="s">
        <v>
374</v>
      </c>
      <c r="S28" s="660">
        <v>
8</v>
      </c>
      <c r="T28" s="660">
        <v>
77</v>
      </c>
      <c r="U28" s="660" t="s">
        <v>
832</v>
      </c>
      <c r="V28" s="659" t="s">
        <v>
832</v>
      </c>
      <c r="W28" s="622"/>
      <c r="X28" s="671" t="s">
        <v>
124</v>
      </c>
    </row>
    <row r="29" spans="1:24" s="615" customFormat="1" ht="15" customHeight="1">
      <c r="A29" s="622"/>
      <c r="B29" s="622" t="s">
        <v>
123</v>
      </c>
      <c r="C29" s="661" t="s">
        <v>
374</v>
      </c>
      <c r="D29" s="660" t="s">
        <v>
374</v>
      </c>
      <c r="E29" s="660">
        <v>
2</v>
      </c>
      <c r="F29" s="660">
        <v>
5</v>
      </c>
      <c r="G29" s="660">
        <v>
6</v>
      </c>
      <c r="H29" s="660">
        <v>
26</v>
      </c>
      <c r="I29" s="660">
        <v>
4</v>
      </c>
      <c r="J29" s="660">
        <v>
16</v>
      </c>
      <c r="K29" s="660">
        <v>
9</v>
      </c>
      <c r="L29" s="660">
        <v>
26</v>
      </c>
      <c r="M29" s="660" t="s">
        <v>
374</v>
      </c>
      <c r="N29" s="660" t="s">
        <v>
374</v>
      </c>
      <c r="O29" s="660">
        <v>
5</v>
      </c>
      <c r="P29" s="660">
        <v>
78</v>
      </c>
      <c r="Q29" s="660" t="s">
        <v>
374</v>
      </c>
      <c r="R29" s="660" t="s">
        <v>
374</v>
      </c>
      <c r="S29" s="660">
        <v>
2</v>
      </c>
      <c r="T29" s="660">
        <v>
3</v>
      </c>
      <c r="U29" s="660" t="s">
        <v>
832</v>
      </c>
      <c r="V29" s="659" t="s">
        <v>
832</v>
      </c>
      <c r="W29" s="663"/>
      <c r="X29" s="671" t="s">
        <v>
123</v>
      </c>
    </row>
    <row r="30" spans="1:24" s="615" customFormat="1" ht="15" customHeight="1">
      <c r="A30" s="622"/>
      <c r="B30" s="622" t="s">
        <v>
122</v>
      </c>
      <c r="C30" s="661">
        <v>
1</v>
      </c>
      <c r="D30" s="660">
        <v>
1</v>
      </c>
      <c r="E30" s="660">
        <v>
19</v>
      </c>
      <c r="F30" s="660">
        <v>
62</v>
      </c>
      <c r="G30" s="660">
        <v>
4</v>
      </c>
      <c r="H30" s="660">
        <v>
15</v>
      </c>
      <c r="I30" s="660">
        <v>
3</v>
      </c>
      <c r="J30" s="660">
        <v>
7</v>
      </c>
      <c r="K30" s="660">
        <v>
6</v>
      </c>
      <c r="L30" s="660">
        <v>
12</v>
      </c>
      <c r="M30" s="660">
        <v>
1</v>
      </c>
      <c r="N30" s="660">
        <v>
5</v>
      </c>
      <c r="O30" s="660">
        <v>
8</v>
      </c>
      <c r="P30" s="660">
        <v>
46</v>
      </c>
      <c r="Q30" s="660" t="s">
        <v>
374</v>
      </c>
      <c r="R30" s="660" t="s">
        <v>
374</v>
      </c>
      <c r="S30" s="660">
        <v>
5</v>
      </c>
      <c r="T30" s="660">
        <v>
68</v>
      </c>
      <c r="U30" s="660" t="s">
        <v>
832</v>
      </c>
      <c r="V30" s="659" t="s">
        <v>
832</v>
      </c>
      <c r="W30" s="663"/>
      <c r="X30" s="671" t="s">
        <v>
122</v>
      </c>
    </row>
    <row r="31" spans="1:24" s="615" customFormat="1" ht="15" customHeight="1">
      <c r="A31" s="622"/>
      <c r="B31" s="622"/>
      <c r="C31" s="661" t="s">
        <v>
373</v>
      </c>
      <c r="D31" s="660" t="s">
        <v>
373</v>
      </c>
      <c r="E31" s="660" t="s">
        <v>
373</v>
      </c>
      <c r="F31" s="660" t="s">
        <v>
373</v>
      </c>
      <c r="G31" s="660" t="s">
        <v>
373</v>
      </c>
      <c r="H31" s="660" t="s">
        <v>
373</v>
      </c>
      <c r="I31" s="660" t="s">
        <v>
373</v>
      </c>
      <c r="J31" s="660" t="s">
        <v>
373</v>
      </c>
      <c r="K31" s="660" t="s">
        <v>
373</v>
      </c>
      <c r="L31" s="660" t="s">
        <v>
373</v>
      </c>
      <c r="M31" s="660" t="s">
        <v>
373</v>
      </c>
      <c r="N31" s="660" t="s">
        <v>
373</v>
      </c>
      <c r="O31" s="660" t="s">
        <v>
373</v>
      </c>
      <c r="P31" s="660" t="s">
        <v>
373</v>
      </c>
      <c r="Q31" s="660" t="s">
        <v>
373</v>
      </c>
      <c r="R31" s="660" t="s">
        <v>
373</v>
      </c>
      <c r="S31" s="660" t="s">
        <v>
373</v>
      </c>
      <c r="T31" s="660" t="s">
        <v>
373</v>
      </c>
      <c r="U31" s="660" t="s">
        <v>
373</v>
      </c>
      <c r="V31" s="659" t="s">
        <v>
373</v>
      </c>
      <c r="W31" s="663"/>
      <c r="X31" s="671"/>
    </row>
    <row r="32" spans="1:24" s="615" customFormat="1" ht="15" customHeight="1">
      <c r="A32" s="4838" t="s">
        <v>
828</v>
      </c>
      <c r="B32" s="4838"/>
      <c r="C32" s="668">
        <v>
7</v>
      </c>
      <c r="D32" s="667">
        <v>
68</v>
      </c>
      <c r="E32" s="667">
        <v>
65</v>
      </c>
      <c r="F32" s="667">
        <v>
216</v>
      </c>
      <c r="G32" s="667">
        <v>
23</v>
      </c>
      <c r="H32" s="667">
        <v>
64</v>
      </c>
      <c r="I32" s="667">
        <v>
88</v>
      </c>
      <c r="J32" s="667">
        <v>
719</v>
      </c>
      <c r="K32" s="667">
        <v>
58</v>
      </c>
      <c r="L32" s="667">
        <v>
169</v>
      </c>
      <c r="M32" s="667">
        <v>
14</v>
      </c>
      <c r="N32" s="667">
        <v>
110</v>
      </c>
      <c r="O32" s="667">
        <v>
63</v>
      </c>
      <c r="P32" s="667">
        <v>
812</v>
      </c>
      <c r="Q32" s="667">
        <v>
2</v>
      </c>
      <c r="R32" s="667">
        <v>
15</v>
      </c>
      <c r="S32" s="667">
        <v>
37</v>
      </c>
      <c r="T32" s="667">
        <v>
436</v>
      </c>
      <c r="U32" s="667" t="s">
        <v>
832</v>
      </c>
      <c r="V32" s="666" t="s">
        <v>
832</v>
      </c>
      <c r="W32" s="4839" t="s">
        <v>
828</v>
      </c>
      <c r="X32" s="4839"/>
    </row>
    <row r="33" spans="1:24" s="615" customFormat="1" ht="15" customHeight="1">
      <c r="A33" s="622"/>
      <c r="B33" s="630" t="s">
        <v>
121</v>
      </c>
      <c r="C33" s="661">
        <v>
1</v>
      </c>
      <c r="D33" s="660">
        <v>
4</v>
      </c>
      <c r="E33" s="660">
        <v>
16</v>
      </c>
      <c r="F33" s="660">
        <v>
96</v>
      </c>
      <c r="G33" s="660">
        <v>
7</v>
      </c>
      <c r="H33" s="660">
        <v>
25</v>
      </c>
      <c r="I33" s="660">
        <v>
34</v>
      </c>
      <c r="J33" s="660">
        <v>
266</v>
      </c>
      <c r="K33" s="660">
        <v>
8</v>
      </c>
      <c r="L33" s="660">
        <v>
29</v>
      </c>
      <c r="M33" s="660">
        <v>
3</v>
      </c>
      <c r="N33" s="660">
        <v>
6</v>
      </c>
      <c r="O33" s="660">
        <v>
9</v>
      </c>
      <c r="P33" s="660">
        <v>
90</v>
      </c>
      <c r="Q33" s="660" t="s">
        <v>
374</v>
      </c>
      <c r="R33" s="660" t="s">
        <v>
374</v>
      </c>
      <c r="S33" s="660">
        <v>
4</v>
      </c>
      <c r="T33" s="660">
        <v>
22</v>
      </c>
      <c r="U33" s="660" t="s">
        <v>
832</v>
      </c>
      <c r="V33" s="659" t="s">
        <v>
832</v>
      </c>
      <c r="W33" s="663"/>
      <c r="X33" s="673" t="s">
        <v>
121</v>
      </c>
    </row>
    <row r="34" spans="1:24" s="615" customFormat="1" ht="15" customHeight="1">
      <c r="A34" s="622"/>
      <c r="B34" s="630" t="s">
        <v>
120</v>
      </c>
      <c r="C34" s="661" t="s">
        <v>
374</v>
      </c>
      <c r="D34" s="660" t="s">
        <v>
374</v>
      </c>
      <c r="E34" s="660">
        <v>
4</v>
      </c>
      <c r="F34" s="660">
        <v>
7</v>
      </c>
      <c r="G34" s="660">
        <v>
2</v>
      </c>
      <c r="H34" s="660">
        <v>
4</v>
      </c>
      <c r="I34" s="660">
        <v>
4</v>
      </c>
      <c r="J34" s="660">
        <v>
117</v>
      </c>
      <c r="K34" s="660">
        <v>
1</v>
      </c>
      <c r="L34" s="660">
        <v>
1</v>
      </c>
      <c r="M34" s="660" t="s">
        <v>
374</v>
      </c>
      <c r="N34" s="660" t="s">
        <v>
374</v>
      </c>
      <c r="O34" s="660">
        <v>
2</v>
      </c>
      <c r="P34" s="660">
        <v>
131</v>
      </c>
      <c r="Q34" s="660" t="s">
        <v>
374</v>
      </c>
      <c r="R34" s="660" t="s">
        <v>
374</v>
      </c>
      <c r="S34" s="660">
        <v>
5</v>
      </c>
      <c r="T34" s="660">
        <v>
33</v>
      </c>
      <c r="U34" s="660" t="s">
        <v>
832</v>
      </c>
      <c r="V34" s="659" t="s">
        <v>
832</v>
      </c>
      <c r="W34" s="672"/>
      <c r="X34" s="673" t="s">
        <v>
120</v>
      </c>
    </row>
    <row r="35" spans="1:24" s="625" customFormat="1" ht="15" customHeight="1">
      <c r="A35" s="665"/>
      <c r="B35" s="630" t="s">
        <v>
119</v>
      </c>
      <c r="C35" s="661" t="s">
        <v>
374</v>
      </c>
      <c r="D35" s="660" t="s">
        <v>
374</v>
      </c>
      <c r="E35" s="660">
        <v>
4</v>
      </c>
      <c r="F35" s="660">
        <v>
15</v>
      </c>
      <c r="G35" s="660">
        <v>
4</v>
      </c>
      <c r="H35" s="660">
        <v>
13</v>
      </c>
      <c r="I35" s="660">
        <v>
7</v>
      </c>
      <c r="J35" s="660">
        <v>
69</v>
      </c>
      <c r="K35" s="660">
        <v>
7</v>
      </c>
      <c r="L35" s="660">
        <v>
17</v>
      </c>
      <c r="M35" s="660" t="s">
        <v>
374</v>
      </c>
      <c r="N35" s="660" t="s">
        <v>
374</v>
      </c>
      <c r="O35" s="660">
        <v>
6</v>
      </c>
      <c r="P35" s="660">
        <v>
88</v>
      </c>
      <c r="Q35" s="660">
        <v>
1</v>
      </c>
      <c r="R35" s="660">
        <v>
6</v>
      </c>
      <c r="S35" s="660">
        <v>
5</v>
      </c>
      <c r="T35" s="660">
        <v>
57</v>
      </c>
      <c r="U35" s="660" t="s">
        <v>
832</v>
      </c>
      <c r="V35" s="659" t="s">
        <v>
832</v>
      </c>
      <c r="W35" s="622"/>
      <c r="X35" s="673" t="s">
        <v>
119</v>
      </c>
    </row>
    <row r="36" spans="1:24" s="615" customFormat="1" ht="15" customHeight="1">
      <c r="A36" s="622"/>
      <c r="B36" s="630" t="s">
        <v>
118</v>
      </c>
      <c r="C36" s="661" t="s">
        <v>
374</v>
      </c>
      <c r="D36" s="660" t="s">
        <v>
374</v>
      </c>
      <c r="E36" s="660">
        <v>
2</v>
      </c>
      <c r="F36" s="660">
        <v>
13</v>
      </c>
      <c r="G36" s="660">
        <v>
1</v>
      </c>
      <c r="H36" s="660">
        <v>
2</v>
      </c>
      <c r="I36" s="660">
        <v>
3</v>
      </c>
      <c r="J36" s="660">
        <v>
100</v>
      </c>
      <c r="K36" s="660">
        <v>
2</v>
      </c>
      <c r="L36" s="660">
        <v>
2</v>
      </c>
      <c r="M36" s="660" t="s">
        <v>
374</v>
      </c>
      <c r="N36" s="660" t="s">
        <v>
374</v>
      </c>
      <c r="O36" s="660">
        <v>
7</v>
      </c>
      <c r="P36" s="660">
        <v>
50</v>
      </c>
      <c r="Q36" s="660" t="s">
        <v>
374</v>
      </c>
      <c r="R36" s="660" t="s">
        <v>
374</v>
      </c>
      <c r="S36" s="660">
        <v>
3</v>
      </c>
      <c r="T36" s="660">
        <v>
27</v>
      </c>
      <c r="U36" s="660" t="s">
        <v>
832</v>
      </c>
      <c r="V36" s="659" t="s">
        <v>
832</v>
      </c>
      <c r="W36" s="663"/>
      <c r="X36" s="673" t="s">
        <v>
118</v>
      </c>
    </row>
    <row r="37" spans="1:24" s="615" customFormat="1" ht="15" customHeight="1">
      <c r="A37" s="622"/>
      <c r="B37" s="630" t="s">
        <v>
117</v>
      </c>
      <c r="C37" s="661">
        <v>
2</v>
      </c>
      <c r="D37" s="660">
        <v>
34</v>
      </c>
      <c r="E37" s="660">
        <v>
17</v>
      </c>
      <c r="F37" s="660">
        <v>
36</v>
      </c>
      <c r="G37" s="660">
        <v>
7</v>
      </c>
      <c r="H37" s="660">
        <v>
16</v>
      </c>
      <c r="I37" s="660">
        <v>
21</v>
      </c>
      <c r="J37" s="660">
        <v>
53</v>
      </c>
      <c r="K37" s="660">
        <v>
16</v>
      </c>
      <c r="L37" s="660">
        <v>
40</v>
      </c>
      <c r="M37" s="660">
        <v>
9</v>
      </c>
      <c r="N37" s="660">
        <v>
49</v>
      </c>
      <c r="O37" s="660">
        <v>
23</v>
      </c>
      <c r="P37" s="660">
        <v>
290</v>
      </c>
      <c r="Q37" s="660" t="s">
        <v>
374</v>
      </c>
      <c r="R37" s="660" t="s">
        <v>
374</v>
      </c>
      <c r="S37" s="660">
        <v>
8</v>
      </c>
      <c r="T37" s="660">
        <v>
115</v>
      </c>
      <c r="U37" s="660" t="s">
        <v>
832</v>
      </c>
      <c r="V37" s="659" t="s">
        <v>
832</v>
      </c>
      <c r="W37" s="663"/>
      <c r="X37" s="673" t="s">
        <v>
117</v>
      </c>
    </row>
    <row r="38" spans="1:24" s="615" customFormat="1" ht="15" customHeight="1">
      <c r="A38" s="622"/>
      <c r="B38" s="630" t="s">
        <v>
116</v>
      </c>
      <c r="C38" s="661" t="s">
        <v>
374</v>
      </c>
      <c r="D38" s="660" t="s">
        <v>
374</v>
      </c>
      <c r="E38" s="660">
        <v>
5</v>
      </c>
      <c r="F38" s="660">
        <v>
11</v>
      </c>
      <c r="G38" s="660">
        <v>
2</v>
      </c>
      <c r="H38" s="660">
        <v>
4</v>
      </c>
      <c r="I38" s="660">
        <v>
7</v>
      </c>
      <c r="J38" s="660">
        <v>
15</v>
      </c>
      <c r="K38" s="660">
        <v>
11</v>
      </c>
      <c r="L38" s="660">
        <v>
53</v>
      </c>
      <c r="M38" s="660" t="s">
        <v>
374</v>
      </c>
      <c r="N38" s="660" t="s">
        <v>
374</v>
      </c>
      <c r="O38" s="660">
        <v>
4</v>
      </c>
      <c r="P38" s="660">
        <v>
15</v>
      </c>
      <c r="Q38" s="660">
        <v>
1</v>
      </c>
      <c r="R38" s="660">
        <v>
9</v>
      </c>
      <c r="S38" s="660">
        <v>
4</v>
      </c>
      <c r="T38" s="660">
        <v>
92</v>
      </c>
      <c r="U38" s="660" t="s">
        <v>
832</v>
      </c>
      <c r="V38" s="659" t="s">
        <v>
832</v>
      </c>
      <c r="W38" s="663"/>
      <c r="X38" s="673" t="s">
        <v>
116</v>
      </c>
    </row>
    <row r="39" spans="1:24" s="615" customFormat="1" ht="15" customHeight="1">
      <c r="A39" s="622"/>
      <c r="B39" s="630" t="s">
        <v>
115</v>
      </c>
      <c r="C39" s="661">
        <v>
1</v>
      </c>
      <c r="D39" s="660">
        <v>
17</v>
      </c>
      <c r="E39" s="660">
        <v>
6</v>
      </c>
      <c r="F39" s="660">
        <v>
14</v>
      </c>
      <c r="G39" s="660" t="s">
        <v>
374</v>
      </c>
      <c r="H39" s="660" t="s">
        <v>
374</v>
      </c>
      <c r="I39" s="660">
        <v>
6</v>
      </c>
      <c r="J39" s="660">
        <v>
44</v>
      </c>
      <c r="K39" s="660">
        <v>
7</v>
      </c>
      <c r="L39" s="660">
        <v>
17</v>
      </c>
      <c r="M39" s="660">
        <v>
2</v>
      </c>
      <c r="N39" s="660">
        <v>
55</v>
      </c>
      <c r="O39" s="660">
        <v>
9</v>
      </c>
      <c r="P39" s="660">
        <v>
137</v>
      </c>
      <c r="Q39" s="660" t="s">
        <v>
374</v>
      </c>
      <c r="R39" s="660" t="s">
        <v>
374</v>
      </c>
      <c r="S39" s="660">
        <v>
2</v>
      </c>
      <c r="T39" s="660">
        <v>
7</v>
      </c>
      <c r="U39" s="660" t="s">
        <v>
832</v>
      </c>
      <c r="V39" s="659" t="s">
        <v>
832</v>
      </c>
      <c r="W39" s="663"/>
      <c r="X39" s="673" t="s">
        <v>
115</v>
      </c>
    </row>
    <row r="40" spans="1:24" s="615" customFormat="1" ht="15" customHeight="1">
      <c r="A40" s="622"/>
      <c r="B40" s="630" t="s">
        <v>
114</v>
      </c>
      <c r="C40" s="661">
        <v>
3</v>
      </c>
      <c r="D40" s="660">
        <v>
13</v>
      </c>
      <c r="E40" s="660">
        <v>
11</v>
      </c>
      <c r="F40" s="660">
        <v>
24</v>
      </c>
      <c r="G40" s="660" t="s">
        <v>
374</v>
      </c>
      <c r="H40" s="660" t="s">
        <v>
374</v>
      </c>
      <c r="I40" s="660">
        <v>
6</v>
      </c>
      <c r="J40" s="660">
        <v>
55</v>
      </c>
      <c r="K40" s="660">
        <v>
6</v>
      </c>
      <c r="L40" s="660">
        <v>
10</v>
      </c>
      <c r="M40" s="660" t="s">
        <v>
374</v>
      </c>
      <c r="N40" s="660" t="s">
        <v>
374</v>
      </c>
      <c r="O40" s="660">
        <v>
3</v>
      </c>
      <c r="P40" s="660">
        <v>
11</v>
      </c>
      <c r="Q40" s="660" t="s">
        <v>
374</v>
      </c>
      <c r="R40" s="660" t="s">
        <v>
374</v>
      </c>
      <c r="S40" s="660">
        <v>
6</v>
      </c>
      <c r="T40" s="660">
        <v>
83</v>
      </c>
      <c r="U40" s="660" t="s">
        <v>
832</v>
      </c>
      <c r="V40" s="659" t="s">
        <v>
832</v>
      </c>
      <c r="W40" s="672"/>
      <c r="X40" s="673" t="s">
        <v>
114</v>
      </c>
    </row>
    <row r="41" spans="1:24" s="625" customFormat="1" ht="15" customHeight="1">
      <c r="A41" s="665"/>
      <c r="B41" s="622"/>
      <c r="C41" s="661" t="s">
        <v>
373</v>
      </c>
      <c r="D41" s="660" t="s">
        <v>
373</v>
      </c>
      <c r="E41" s="660" t="s">
        <v>
373</v>
      </c>
      <c r="F41" s="660" t="s">
        <v>
373</v>
      </c>
      <c r="G41" s="660" t="s">
        <v>
373</v>
      </c>
      <c r="H41" s="660" t="s">
        <v>
373</v>
      </c>
      <c r="I41" s="660" t="s">
        <v>
373</v>
      </c>
      <c r="J41" s="660" t="s">
        <v>
373</v>
      </c>
      <c r="K41" s="660" t="s">
        <v>
373</v>
      </c>
      <c r="L41" s="660" t="s">
        <v>
373</v>
      </c>
      <c r="M41" s="660" t="s">
        <v>
373</v>
      </c>
      <c r="N41" s="660" t="s">
        <v>
373</v>
      </c>
      <c r="O41" s="660" t="s">
        <v>
373</v>
      </c>
      <c r="P41" s="660" t="s">
        <v>
373</v>
      </c>
      <c r="Q41" s="660" t="s">
        <v>
373</v>
      </c>
      <c r="R41" s="660" t="s">
        <v>
373</v>
      </c>
      <c r="S41" s="660" t="s">
        <v>
373</v>
      </c>
      <c r="T41" s="660" t="s">
        <v>
373</v>
      </c>
      <c r="U41" s="660" t="s">
        <v>
373</v>
      </c>
      <c r="V41" s="659" t="s">
        <v>
373</v>
      </c>
      <c r="W41" s="622"/>
      <c r="X41" s="671"/>
    </row>
    <row r="42" spans="1:24" s="615" customFormat="1" ht="15" customHeight="1">
      <c r="A42" s="4838" t="s">
        <v>
827</v>
      </c>
      <c r="B42" s="4838"/>
      <c r="C42" s="668">
        <v>
5</v>
      </c>
      <c r="D42" s="667">
        <v>
57</v>
      </c>
      <c r="E42" s="667">
        <v>
61</v>
      </c>
      <c r="F42" s="667">
        <v>
199</v>
      </c>
      <c r="G42" s="667">
        <v>
14</v>
      </c>
      <c r="H42" s="667">
        <v>
81</v>
      </c>
      <c r="I42" s="667">
        <v>
56</v>
      </c>
      <c r="J42" s="667">
        <v>
376</v>
      </c>
      <c r="K42" s="667">
        <v>
53</v>
      </c>
      <c r="L42" s="667">
        <v>
223</v>
      </c>
      <c r="M42" s="667">
        <v>
13</v>
      </c>
      <c r="N42" s="667">
        <v>
165</v>
      </c>
      <c r="O42" s="667">
        <v>
37</v>
      </c>
      <c r="P42" s="667">
        <v>
682</v>
      </c>
      <c r="Q42" s="667">
        <v>
1</v>
      </c>
      <c r="R42" s="667">
        <v>
6</v>
      </c>
      <c r="S42" s="667">
        <v>
19</v>
      </c>
      <c r="T42" s="667">
        <v>
100</v>
      </c>
      <c r="U42" s="667" t="s">
        <v>
832</v>
      </c>
      <c r="V42" s="666" t="s">
        <v>
832</v>
      </c>
      <c r="W42" s="4839" t="s">
        <v>
827</v>
      </c>
      <c r="X42" s="4839"/>
    </row>
    <row r="43" spans="1:24" s="615" customFormat="1" ht="15" customHeight="1">
      <c r="A43" s="622"/>
      <c r="B43" s="630" t="s">
        <v>
113</v>
      </c>
      <c r="C43" s="661">
        <v>
1</v>
      </c>
      <c r="D43" s="660">
        <v>
4</v>
      </c>
      <c r="E43" s="660">
        <v>
11</v>
      </c>
      <c r="F43" s="660">
        <v>
87</v>
      </c>
      <c r="G43" s="660">
        <v>
2</v>
      </c>
      <c r="H43" s="660">
        <v>
8</v>
      </c>
      <c r="I43" s="660">
        <v>
24</v>
      </c>
      <c r="J43" s="660">
        <v>
235</v>
      </c>
      <c r="K43" s="660">
        <v>
17</v>
      </c>
      <c r="L43" s="660">
        <v>
141</v>
      </c>
      <c r="M43" s="660">
        <v>
9</v>
      </c>
      <c r="N43" s="660">
        <v>
135</v>
      </c>
      <c r="O43" s="660">
        <v>
10</v>
      </c>
      <c r="P43" s="660">
        <v>
65</v>
      </c>
      <c r="Q43" s="660" t="s">
        <v>
374</v>
      </c>
      <c r="R43" s="660" t="s">
        <v>
374</v>
      </c>
      <c r="S43" s="660">
        <v>
1</v>
      </c>
      <c r="T43" s="660">
        <v>
1</v>
      </c>
      <c r="U43" s="660" t="s">
        <v>
832</v>
      </c>
      <c r="V43" s="659" t="s">
        <v>
832</v>
      </c>
      <c r="W43" s="663"/>
      <c r="X43" s="673" t="s">
        <v>
113</v>
      </c>
    </row>
    <row r="44" spans="1:24" s="615" customFormat="1" ht="15" customHeight="1">
      <c r="A44" s="622"/>
      <c r="B44" s="630" t="s">
        <v>
112</v>
      </c>
      <c r="C44" s="661" t="s">
        <v>
374</v>
      </c>
      <c r="D44" s="660" t="s">
        <v>
374</v>
      </c>
      <c r="E44" s="660" t="s">
        <v>
374</v>
      </c>
      <c r="F44" s="660" t="s">
        <v>
374</v>
      </c>
      <c r="G44" s="660">
        <v>
1</v>
      </c>
      <c r="H44" s="660">
        <v>
1</v>
      </c>
      <c r="I44" s="660">
        <v>
1</v>
      </c>
      <c r="J44" s="660">
        <v>
9</v>
      </c>
      <c r="K44" s="660" t="s">
        <v>
374</v>
      </c>
      <c r="L44" s="660" t="s">
        <v>
374</v>
      </c>
      <c r="M44" s="660" t="s">
        <v>
374</v>
      </c>
      <c r="N44" s="660" t="s">
        <v>
374</v>
      </c>
      <c r="O44" s="660">
        <v>
2</v>
      </c>
      <c r="P44" s="660">
        <v>
51</v>
      </c>
      <c r="Q44" s="660" t="s">
        <v>
374</v>
      </c>
      <c r="R44" s="660" t="s">
        <v>
374</v>
      </c>
      <c r="S44" s="660" t="s">
        <v>
374</v>
      </c>
      <c r="T44" s="660" t="s">
        <v>
374</v>
      </c>
      <c r="U44" s="660" t="s">
        <v>
832</v>
      </c>
      <c r="V44" s="659" t="s">
        <v>
832</v>
      </c>
      <c r="W44" s="672"/>
      <c r="X44" s="673" t="s">
        <v>
112</v>
      </c>
    </row>
    <row r="45" spans="1:24" s="625" customFormat="1" ht="15" customHeight="1">
      <c r="A45" s="665"/>
      <c r="B45" s="630" t="s">
        <v>
111</v>
      </c>
      <c r="C45" s="661">
        <v>
1</v>
      </c>
      <c r="D45" s="660">
        <v>
1</v>
      </c>
      <c r="E45" s="660">
        <v>
8</v>
      </c>
      <c r="F45" s="660">
        <v>
14</v>
      </c>
      <c r="G45" s="660">
        <v>
4</v>
      </c>
      <c r="H45" s="660">
        <v>
36</v>
      </c>
      <c r="I45" s="660">
        <v>
4</v>
      </c>
      <c r="J45" s="660">
        <v>
17</v>
      </c>
      <c r="K45" s="660">
        <v>
9</v>
      </c>
      <c r="L45" s="660">
        <v>
33</v>
      </c>
      <c r="M45" s="660" t="s">
        <v>
374</v>
      </c>
      <c r="N45" s="660" t="s">
        <v>
374</v>
      </c>
      <c r="O45" s="660">
        <v>
6</v>
      </c>
      <c r="P45" s="660">
        <v>
344</v>
      </c>
      <c r="Q45" s="660" t="s">
        <v>
374</v>
      </c>
      <c r="R45" s="660" t="s">
        <v>
374</v>
      </c>
      <c r="S45" s="660">
        <v>
5</v>
      </c>
      <c r="T45" s="660">
        <v>
34</v>
      </c>
      <c r="U45" s="660" t="s">
        <v>
832</v>
      </c>
      <c r="V45" s="659" t="s">
        <v>
832</v>
      </c>
      <c r="W45" s="622"/>
      <c r="X45" s="673" t="s">
        <v>
111</v>
      </c>
    </row>
    <row r="46" spans="1:24" s="615" customFormat="1" ht="15" customHeight="1">
      <c r="A46" s="622"/>
      <c r="B46" s="630" t="s">
        <v>
110</v>
      </c>
      <c r="C46" s="661">
        <v>
2</v>
      </c>
      <c r="D46" s="660">
        <v>
36</v>
      </c>
      <c r="E46" s="660">
        <v>
24</v>
      </c>
      <c r="F46" s="660">
        <v>
59</v>
      </c>
      <c r="G46" s="660">
        <v>
6</v>
      </c>
      <c r="H46" s="660">
        <v>
34</v>
      </c>
      <c r="I46" s="660">
        <v>
19</v>
      </c>
      <c r="J46" s="660">
        <v>
54</v>
      </c>
      <c r="K46" s="660">
        <v>
23</v>
      </c>
      <c r="L46" s="660">
        <v>
44</v>
      </c>
      <c r="M46" s="660">
        <v>
4</v>
      </c>
      <c r="N46" s="660">
        <v>
30</v>
      </c>
      <c r="O46" s="660">
        <v>
15</v>
      </c>
      <c r="P46" s="660">
        <v>
211</v>
      </c>
      <c r="Q46" s="660" t="s">
        <v>
374</v>
      </c>
      <c r="R46" s="660" t="s">
        <v>
374</v>
      </c>
      <c r="S46" s="660">
        <v>
9</v>
      </c>
      <c r="T46" s="660">
        <v>
39</v>
      </c>
      <c r="U46" s="660" t="s">
        <v>
832</v>
      </c>
      <c r="V46" s="659" t="s">
        <v>
832</v>
      </c>
      <c r="W46" s="663"/>
      <c r="X46" s="673" t="s">
        <v>
110</v>
      </c>
    </row>
    <row r="47" spans="1:24" s="615" customFormat="1" ht="15" customHeight="1">
      <c r="A47" s="622"/>
      <c r="B47" s="630" t="s">
        <v>
109</v>
      </c>
      <c r="C47" s="661">
        <v>
1</v>
      </c>
      <c r="D47" s="660">
        <v>
16</v>
      </c>
      <c r="E47" s="660">
        <v>
18</v>
      </c>
      <c r="F47" s="660">
        <v>
39</v>
      </c>
      <c r="G47" s="660">
        <v>
1</v>
      </c>
      <c r="H47" s="660">
        <v>
2</v>
      </c>
      <c r="I47" s="660">
        <v>
8</v>
      </c>
      <c r="J47" s="660">
        <v>
61</v>
      </c>
      <c r="K47" s="660">
        <v>
4</v>
      </c>
      <c r="L47" s="660">
        <v>
5</v>
      </c>
      <c r="M47" s="660" t="s">
        <v>
374</v>
      </c>
      <c r="N47" s="660" t="s">
        <v>
374</v>
      </c>
      <c r="O47" s="660">
        <v>
4</v>
      </c>
      <c r="P47" s="660">
        <v>
11</v>
      </c>
      <c r="Q47" s="660">
        <v>
1</v>
      </c>
      <c r="R47" s="660">
        <v>
6</v>
      </c>
      <c r="S47" s="660">
        <v>
4</v>
      </c>
      <c r="T47" s="660">
        <v>
26</v>
      </c>
      <c r="U47" s="660" t="s">
        <v>
832</v>
      </c>
      <c r="V47" s="659" t="s">
        <v>
832</v>
      </c>
      <c r="W47" s="663"/>
      <c r="X47" s="673" t="s">
        <v>
109</v>
      </c>
    </row>
    <row r="48" spans="1:24" s="615" customFormat="1" ht="15" customHeight="1">
      <c r="A48" s="622"/>
      <c r="B48" s="622"/>
      <c r="C48" s="661" t="s">
        <v>
373</v>
      </c>
      <c r="D48" s="660" t="s">
        <v>
373</v>
      </c>
      <c r="E48" s="660" t="s">
        <v>
373</v>
      </c>
      <c r="F48" s="660" t="s">
        <v>
373</v>
      </c>
      <c r="G48" s="660" t="s">
        <v>
373</v>
      </c>
      <c r="H48" s="660" t="s">
        <v>
373</v>
      </c>
      <c r="I48" s="660" t="s">
        <v>
373</v>
      </c>
      <c r="J48" s="660" t="s">
        <v>
373</v>
      </c>
      <c r="K48" s="660" t="s">
        <v>
373</v>
      </c>
      <c r="L48" s="660" t="s">
        <v>
373</v>
      </c>
      <c r="M48" s="660" t="s">
        <v>
373</v>
      </c>
      <c r="N48" s="660" t="s">
        <v>
373</v>
      </c>
      <c r="O48" s="660" t="s">
        <v>
373</v>
      </c>
      <c r="P48" s="660" t="s">
        <v>
373</v>
      </c>
      <c r="Q48" s="660" t="s">
        <v>
373</v>
      </c>
      <c r="R48" s="660" t="s">
        <v>
373</v>
      </c>
      <c r="S48" s="660" t="s">
        <v>
373</v>
      </c>
      <c r="T48" s="660" t="s">
        <v>
373</v>
      </c>
      <c r="U48" s="660" t="s">
        <v>
373</v>
      </c>
      <c r="V48" s="659" t="s">
        <v>
373</v>
      </c>
      <c r="W48" s="663"/>
      <c r="X48" s="671"/>
    </row>
    <row r="49" spans="1:24" s="615" customFormat="1" ht="15" customHeight="1">
      <c r="A49" s="4838" t="s">
        <v>
826</v>
      </c>
      <c r="B49" s="4838"/>
      <c r="C49" s="668">
        <v>
6</v>
      </c>
      <c r="D49" s="667">
        <v>
42</v>
      </c>
      <c r="E49" s="667">
        <v>
84</v>
      </c>
      <c r="F49" s="667">
        <v>
250</v>
      </c>
      <c r="G49" s="667">
        <v>
10</v>
      </c>
      <c r="H49" s="667">
        <v>
47</v>
      </c>
      <c r="I49" s="667">
        <v>
44</v>
      </c>
      <c r="J49" s="667">
        <v>
485</v>
      </c>
      <c r="K49" s="667">
        <v>
43</v>
      </c>
      <c r="L49" s="667">
        <v>
175</v>
      </c>
      <c r="M49" s="667">
        <v>
14</v>
      </c>
      <c r="N49" s="667">
        <v>
118</v>
      </c>
      <c r="O49" s="667">
        <v>
41</v>
      </c>
      <c r="P49" s="667">
        <v>
554</v>
      </c>
      <c r="Q49" s="667">
        <v>
2</v>
      </c>
      <c r="R49" s="667">
        <v>
21</v>
      </c>
      <c r="S49" s="667">
        <v>
40</v>
      </c>
      <c r="T49" s="667">
        <v>
404</v>
      </c>
      <c r="U49" s="667" t="s">
        <v>
832</v>
      </c>
      <c r="V49" s="666" t="s">
        <v>
832</v>
      </c>
      <c r="W49" s="4839" t="s">
        <v>
826</v>
      </c>
      <c r="X49" s="4839"/>
    </row>
    <row r="50" spans="1:24" s="615" customFormat="1" ht="15" customHeight="1">
      <c r="A50" s="622"/>
      <c r="B50" s="622" t="s">
        <v>
108</v>
      </c>
      <c r="C50" s="661" t="s">
        <v>
374</v>
      </c>
      <c r="D50" s="660" t="s">
        <v>
374</v>
      </c>
      <c r="E50" s="660">
        <v>
6</v>
      </c>
      <c r="F50" s="660">
        <v>
14</v>
      </c>
      <c r="G50" s="660" t="s">
        <v>
374</v>
      </c>
      <c r="H50" s="660" t="s">
        <v>
374</v>
      </c>
      <c r="I50" s="660">
        <v>
5</v>
      </c>
      <c r="J50" s="660">
        <v>
18</v>
      </c>
      <c r="K50" s="660">
        <v>
2</v>
      </c>
      <c r="L50" s="660">
        <v>
6</v>
      </c>
      <c r="M50" s="660">
        <v>
3</v>
      </c>
      <c r="N50" s="660">
        <v>
3</v>
      </c>
      <c r="O50" s="660">
        <v>
4</v>
      </c>
      <c r="P50" s="660">
        <v>
19</v>
      </c>
      <c r="Q50" s="660" t="s">
        <v>
374</v>
      </c>
      <c r="R50" s="660" t="s">
        <v>
374</v>
      </c>
      <c r="S50" s="660">
        <v>
2</v>
      </c>
      <c r="T50" s="660">
        <v>
9</v>
      </c>
      <c r="U50" s="660" t="s">
        <v>
832</v>
      </c>
      <c r="V50" s="659" t="s">
        <v>
832</v>
      </c>
      <c r="W50" s="663"/>
      <c r="X50" s="671" t="s">
        <v>
108</v>
      </c>
    </row>
    <row r="51" spans="1:24" s="615" customFormat="1" ht="15" customHeight="1">
      <c r="A51" s="622"/>
      <c r="B51" s="622" t="s">
        <v>
107</v>
      </c>
      <c r="C51" s="661">
        <v>
2</v>
      </c>
      <c r="D51" s="660">
        <v>
22</v>
      </c>
      <c r="E51" s="660">
        <v>
18</v>
      </c>
      <c r="F51" s="660">
        <v>
43</v>
      </c>
      <c r="G51" s="660">
        <v>
2</v>
      </c>
      <c r="H51" s="660">
        <v>
6</v>
      </c>
      <c r="I51" s="660">
        <v>
16</v>
      </c>
      <c r="J51" s="660">
        <v>
137</v>
      </c>
      <c r="K51" s="660">
        <v>
13</v>
      </c>
      <c r="L51" s="660">
        <v>
31</v>
      </c>
      <c r="M51" s="660">
        <v>
3</v>
      </c>
      <c r="N51" s="660">
        <v>
5</v>
      </c>
      <c r="O51" s="660">
        <v>
7</v>
      </c>
      <c r="P51" s="660">
        <v>
83</v>
      </c>
      <c r="Q51" s="660" t="s">
        <v>
374</v>
      </c>
      <c r="R51" s="660" t="s">
        <v>
374</v>
      </c>
      <c r="S51" s="660">
        <v>
7</v>
      </c>
      <c r="T51" s="660">
        <v>
67</v>
      </c>
      <c r="U51" s="660" t="s">
        <v>
832</v>
      </c>
      <c r="V51" s="659" t="s">
        <v>
832</v>
      </c>
      <c r="W51" s="663"/>
      <c r="X51" s="671" t="s">
        <v>
107</v>
      </c>
    </row>
    <row r="52" spans="1:24" s="615" customFormat="1" ht="15" customHeight="1">
      <c r="A52" s="622"/>
      <c r="B52" s="622" t="s">
        <v>
106</v>
      </c>
      <c r="C52" s="661">
        <v>
1</v>
      </c>
      <c r="D52" s="660">
        <v>
3</v>
      </c>
      <c r="E52" s="660">
        <v>
15</v>
      </c>
      <c r="F52" s="660">
        <v>
68</v>
      </c>
      <c r="G52" s="660">
        <v>
3</v>
      </c>
      <c r="H52" s="660">
        <v>
26</v>
      </c>
      <c r="I52" s="660">
        <v>
6</v>
      </c>
      <c r="J52" s="660">
        <v>
32</v>
      </c>
      <c r="K52" s="660">
        <v>
9</v>
      </c>
      <c r="L52" s="660">
        <v>
17</v>
      </c>
      <c r="M52" s="660">
        <v>
1</v>
      </c>
      <c r="N52" s="660">
        <v>
38</v>
      </c>
      <c r="O52" s="660">
        <v>
15</v>
      </c>
      <c r="P52" s="660">
        <v>
179</v>
      </c>
      <c r="Q52" s="660">
        <v>
2</v>
      </c>
      <c r="R52" s="660">
        <v>
21</v>
      </c>
      <c r="S52" s="660">
        <v>
10</v>
      </c>
      <c r="T52" s="660">
        <v>
214</v>
      </c>
      <c r="U52" s="660" t="s">
        <v>
832</v>
      </c>
      <c r="V52" s="659" t="s">
        <v>
832</v>
      </c>
      <c r="W52" s="663"/>
      <c r="X52" s="671" t="s">
        <v>
106</v>
      </c>
    </row>
    <row r="53" spans="1:24" s="615" customFormat="1" ht="15" customHeight="1">
      <c r="A53" s="622"/>
      <c r="B53" s="622" t="s">
        <v>
105</v>
      </c>
      <c r="C53" s="661">
        <v>
2</v>
      </c>
      <c r="D53" s="660">
        <v>
12</v>
      </c>
      <c r="E53" s="660">
        <v>
3</v>
      </c>
      <c r="F53" s="660">
        <v>
9</v>
      </c>
      <c r="G53" s="660">
        <v>
2</v>
      </c>
      <c r="H53" s="660">
        <v>
6</v>
      </c>
      <c r="I53" s="660">
        <v>
4</v>
      </c>
      <c r="J53" s="660">
        <v>
47</v>
      </c>
      <c r="K53" s="660">
        <v>
2</v>
      </c>
      <c r="L53" s="660">
        <v>
24</v>
      </c>
      <c r="M53" s="660">
        <v>
1</v>
      </c>
      <c r="N53" s="660">
        <v>
51</v>
      </c>
      <c r="O53" s="660">
        <v>
4</v>
      </c>
      <c r="P53" s="660">
        <v>
75</v>
      </c>
      <c r="Q53" s="660" t="s">
        <v>
374</v>
      </c>
      <c r="R53" s="660" t="s">
        <v>
374</v>
      </c>
      <c r="S53" s="660">
        <v>
3</v>
      </c>
      <c r="T53" s="660">
        <v>
34</v>
      </c>
      <c r="U53" s="660" t="s">
        <v>
832</v>
      </c>
      <c r="V53" s="659" t="s">
        <v>
832</v>
      </c>
      <c r="W53" s="663"/>
      <c r="X53" s="671" t="s">
        <v>
105</v>
      </c>
    </row>
    <row r="54" spans="1:24" s="615" customFormat="1" ht="15" customHeight="1">
      <c r="A54" s="622"/>
      <c r="B54" s="622" t="s">
        <v>
104</v>
      </c>
      <c r="C54" s="661" t="s">
        <v>
374</v>
      </c>
      <c r="D54" s="660" t="s">
        <v>
374</v>
      </c>
      <c r="E54" s="660">
        <v>
11</v>
      </c>
      <c r="F54" s="660">
        <v>
31</v>
      </c>
      <c r="G54" s="660" t="s">
        <v>
374</v>
      </c>
      <c r="H54" s="660" t="s">
        <v>
374</v>
      </c>
      <c r="I54" s="660" t="s">
        <v>
374</v>
      </c>
      <c r="J54" s="660" t="s">
        <v>
374</v>
      </c>
      <c r="K54" s="660">
        <v>
5</v>
      </c>
      <c r="L54" s="660">
        <v>
8</v>
      </c>
      <c r="M54" s="660">
        <v>
2</v>
      </c>
      <c r="N54" s="660">
        <v>
15</v>
      </c>
      <c r="O54" s="660">
        <v>
4</v>
      </c>
      <c r="P54" s="660">
        <v>
40</v>
      </c>
      <c r="Q54" s="660" t="s">
        <v>
374</v>
      </c>
      <c r="R54" s="660" t="s">
        <v>
374</v>
      </c>
      <c r="S54" s="660">
        <v>
2</v>
      </c>
      <c r="T54" s="660">
        <v>
6</v>
      </c>
      <c r="U54" s="660" t="s">
        <v>
832</v>
      </c>
      <c r="V54" s="659" t="s">
        <v>
832</v>
      </c>
      <c r="W54" s="672"/>
      <c r="X54" s="671" t="s">
        <v>
104</v>
      </c>
    </row>
    <row r="55" spans="1:24" s="625" customFormat="1" ht="15" customHeight="1">
      <c r="A55" s="665"/>
      <c r="B55" s="622" t="s">
        <v>
103</v>
      </c>
      <c r="C55" s="661" t="s">
        <v>
374</v>
      </c>
      <c r="D55" s="660" t="s">
        <v>
374</v>
      </c>
      <c r="E55" s="660">
        <v>
3</v>
      </c>
      <c r="F55" s="660">
        <v>
10</v>
      </c>
      <c r="G55" s="660" t="s">
        <v>
374</v>
      </c>
      <c r="H55" s="660" t="s">
        <v>
374</v>
      </c>
      <c r="I55" s="660">
        <v>
4</v>
      </c>
      <c r="J55" s="660">
        <v>
137</v>
      </c>
      <c r="K55" s="660">
        <v>
4</v>
      </c>
      <c r="L55" s="660">
        <v>
20</v>
      </c>
      <c r="M55" s="660">
        <v>
1</v>
      </c>
      <c r="N55" s="660">
        <v>
1</v>
      </c>
      <c r="O55" s="660">
        <v>
2</v>
      </c>
      <c r="P55" s="660">
        <v>
27</v>
      </c>
      <c r="Q55" s="660" t="s">
        <v>
374</v>
      </c>
      <c r="R55" s="660" t="s">
        <v>
374</v>
      </c>
      <c r="S55" s="660">
        <v>
4</v>
      </c>
      <c r="T55" s="660">
        <v>
8</v>
      </c>
      <c r="U55" s="660" t="s">
        <v>
832</v>
      </c>
      <c r="V55" s="659" t="s">
        <v>
832</v>
      </c>
      <c r="W55" s="622"/>
      <c r="X55" s="671" t="s">
        <v>
103</v>
      </c>
    </row>
    <row r="56" spans="1:24" s="615" customFormat="1" ht="15" customHeight="1">
      <c r="A56" s="622"/>
      <c r="B56" s="622" t="s">
        <v>
102</v>
      </c>
      <c r="C56" s="661">
        <v>
1</v>
      </c>
      <c r="D56" s="660">
        <v>
5</v>
      </c>
      <c r="E56" s="660">
        <v>
9</v>
      </c>
      <c r="F56" s="660">
        <v>
25</v>
      </c>
      <c r="G56" s="660">
        <v>
2</v>
      </c>
      <c r="H56" s="660">
        <v>
6</v>
      </c>
      <c r="I56" s="660">
        <v>
5</v>
      </c>
      <c r="J56" s="660">
        <v>
78</v>
      </c>
      <c r="K56" s="660">
        <v>
6</v>
      </c>
      <c r="L56" s="660">
        <v>
51</v>
      </c>
      <c r="M56" s="660">
        <v>
1</v>
      </c>
      <c r="N56" s="660">
        <v>
1</v>
      </c>
      <c r="O56" s="660">
        <v>
3</v>
      </c>
      <c r="P56" s="660">
        <v>
55</v>
      </c>
      <c r="Q56" s="660" t="s">
        <v>
374</v>
      </c>
      <c r="R56" s="660" t="s">
        <v>
374</v>
      </c>
      <c r="S56" s="660">
        <v>
4</v>
      </c>
      <c r="T56" s="660">
        <v>
25</v>
      </c>
      <c r="U56" s="660" t="s">
        <v>
832</v>
      </c>
      <c r="V56" s="659" t="s">
        <v>
832</v>
      </c>
      <c r="W56" s="663"/>
      <c r="X56" s="671" t="s">
        <v>
102</v>
      </c>
    </row>
    <row r="57" spans="1:24" s="615" customFormat="1" ht="15" customHeight="1">
      <c r="A57" s="622"/>
      <c r="B57" s="622" t="s">
        <v>
101</v>
      </c>
      <c r="C57" s="661" t="s">
        <v>
374</v>
      </c>
      <c r="D57" s="660" t="s">
        <v>
374</v>
      </c>
      <c r="E57" s="660">
        <v>
9</v>
      </c>
      <c r="F57" s="660">
        <v>
31</v>
      </c>
      <c r="G57" s="660" t="s">
        <v>
374</v>
      </c>
      <c r="H57" s="660" t="s">
        <v>
374</v>
      </c>
      <c r="I57" s="660">
        <v>
1</v>
      </c>
      <c r="J57" s="660">
        <v>
31</v>
      </c>
      <c r="K57" s="660">
        <v>
2</v>
      </c>
      <c r="L57" s="660">
        <v>
18</v>
      </c>
      <c r="M57" s="660">
        <v>
1</v>
      </c>
      <c r="N57" s="660">
        <v>
1</v>
      </c>
      <c r="O57" s="660">
        <v>
1</v>
      </c>
      <c r="P57" s="660">
        <v>
12</v>
      </c>
      <c r="Q57" s="660" t="s">
        <v>
374</v>
      </c>
      <c r="R57" s="660" t="s">
        <v>
374</v>
      </c>
      <c r="S57" s="660">
        <v>
6</v>
      </c>
      <c r="T57" s="660">
        <v>
36</v>
      </c>
      <c r="U57" s="660" t="s">
        <v>
832</v>
      </c>
      <c r="V57" s="659" t="s">
        <v>
832</v>
      </c>
      <c r="W57" s="663"/>
      <c r="X57" s="671" t="s">
        <v>
101</v>
      </c>
    </row>
    <row r="58" spans="1:24" s="615" customFormat="1" ht="15" customHeight="1">
      <c r="A58" s="622"/>
      <c r="B58" s="622" t="s">
        <v>
100</v>
      </c>
      <c r="C58" s="661" t="s">
        <v>
374</v>
      </c>
      <c r="D58" s="660" t="s">
        <v>
374</v>
      </c>
      <c r="E58" s="660">
        <v>
10</v>
      </c>
      <c r="F58" s="660">
        <v>
19</v>
      </c>
      <c r="G58" s="660">
        <v>
1</v>
      </c>
      <c r="H58" s="660">
        <v>
3</v>
      </c>
      <c r="I58" s="660">
        <v>
3</v>
      </c>
      <c r="J58" s="660">
        <v>
5</v>
      </c>
      <c r="K58" s="660" t="s">
        <v>
374</v>
      </c>
      <c r="L58" s="660" t="s">
        <v>
374</v>
      </c>
      <c r="M58" s="660">
        <v>
1</v>
      </c>
      <c r="N58" s="660">
        <v>
3</v>
      </c>
      <c r="O58" s="660">
        <v>
1</v>
      </c>
      <c r="P58" s="660">
        <v>
64</v>
      </c>
      <c r="Q58" s="660" t="s">
        <v>
374</v>
      </c>
      <c r="R58" s="660" t="s">
        <v>
374</v>
      </c>
      <c r="S58" s="660">
        <v>
2</v>
      </c>
      <c r="T58" s="660">
        <v>
5</v>
      </c>
      <c r="U58" s="660" t="s">
        <v>
832</v>
      </c>
      <c r="V58" s="659" t="s">
        <v>
832</v>
      </c>
      <c r="W58" s="663"/>
      <c r="X58" s="671" t="s">
        <v>
100</v>
      </c>
    </row>
    <row r="59" spans="1:24" s="615" customFormat="1" ht="15" customHeight="1">
      <c r="A59" s="622"/>
      <c r="B59" s="622"/>
      <c r="C59" s="661" t="s">
        <v>
373</v>
      </c>
      <c r="D59" s="660" t="s">
        <v>
373</v>
      </c>
      <c r="E59" s="660" t="s">
        <v>
373</v>
      </c>
      <c r="F59" s="660" t="s">
        <v>
373</v>
      </c>
      <c r="G59" s="660" t="s">
        <v>
373</v>
      </c>
      <c r="H59" s="660" t="s">
        <v>
373</v>
      </c>
      <c r="I59" s="660" t="s">
        <v>
373</v>
      </c>
      <c r="J59" s="660" t="s">
        <v>
373</v>
      </c>
      <c r="K59" s="660" t="s">
        <v>
373</v>
      </c>
      <c r="L59" s="660" t="s">
        <v>
373</v>
      </c>
      <c r="M59" s="660" t="s">
        <v>
373</v>
      </c>
      <c r="N59" s="660" t="s">
        <v>
373</v>
      </c>
      <c r="O59" s="660" t="s">
        <v>
373</v>
      </c>
      <c r="P59" s="660" t="s">
        <v>
373</v>
      </c>
      <c r="Q59" s="660" t="s">
        <v>
373</v>
      </c>
      <c r="R59" s="660" t="s">
        <v>
373</v>
      </c>
      <c r="S59" s="660" t="s">
        <v>
373</v>
      </c>
      <c r="T59" s="660" t="s">
        <v>
373</v>
      </c>
      <c r="U59" s="660" t="s">
        <v>
373</v>
      </c>
      <c r="V59" s="659" t="s">
        <v>
373</v>
      </c>
      <c r="W59" s="672"/>
      <c r="X59" s="671"/>
    </row>
    <row r="60" spans="1:24" s="625" customFormat="1" ht="15" customHeight="1">
      <c r="A60" s="4838" t="s">
        <v>
825</v>
      </c>
      <c r="B60" s="4838"/>
      <c r="C60" s="668">
        <v>
8</v>
      </c>
      <c r="D60" s="667">
        <v>
129</v>
      </c>
      <c r="E60" s="667">
        <v>
109</v>
      </c>
      <c r="F60" s="667">
        <v>
264</v>
      </c>
      <c r="G60" s="667">
        <v>
20</v>
      </c>
      <c r="H60" s="667">
        <v>
85</v>
      </c>
      <c r="I60" s="667">
        <v>
100</v>
      </c>
      <c r="J60" s="667">
        <v>
370</v>
      </c>
      <c r="K60" s="667">
        <v>
85</v>
      </c>
      <c r="L60" s="667">
        <v>
352</v>
      </c>
      <c r="M60" s="667">
        <v>
24</v>
      </c>
      <c r="N60" s="667">
        <v>
174</v>
      </c>
      <c r="O60" s="667">
        <v>
76</v>
      </c>
      <c r="P60" s="667">
        <v>
819</v>
      </c>
      <c r="Q60" s="667">
        <v>
3</v>
      </c>
      <c r="R60" s="667">
        <v>
20</v>
      </c>
      <c r="S60" s="667">
        <v>
32</v>
      </c>
      <c r="T60" s="667">
        <v>
167</v>
      </c>
      <c r="U60" s="667" t="s">
        <v>
832</v>
      </c>
      <c r="V60" s="666" t="s">
        <v>
832</v>
      </c>
      <c r="W60" s="4839" t="s">
        <v>
825</v>
      </c>
      <c r="X60" s="4839"/>
    </row>
    <row r="61" spans="1:24" s="615" customFormat="1" ht="15" customHeight="1">
      <c r="A61" s="622"/>
      <c r="B61" s="622" t="s">
        <v>
99</v>
      </c>
      <c r="C61" s="661" t="s">
        <v>
374</v>
      </c>
      <c r="D61" s="660" t="s">
        <v>
374</v>
      </c>
      <c r="E61" s="660">
        <v>
2</v>
      </c>
      <c r="F61" s="660">
        <v>
4</v>
      </c>
      <c r="G61" s="660">
        <v>
1</v>
      </c>
      <c r="H61" s="660">
        <v>
1</v>
      </c>
      <c r="I61" s="660" t="s">
        <v>
374</v>
      </c>
      <c r="J61" s="660" t="s">
        <v>
374</v>
      </c>
      <c r="K61" s="660">
        <v>
1</v>
      </c>
      <c r="L61" s="660">
        <v>
73</v>
      </c>
      <c r="M61" s="660" t="s">
        <v>
374</v>
      </c>
      <c r="N61" s="660" t="s">
        <v>
374</v>
      </c>
      <c r="O61" s="660" t="s">
        <v>
374</v>
      </c>
      <c r="P61" s="660" t="s">
        <v>
374</v>
      </c>
      <c r="Q61" s="660" t="s">
        <v>
374</v>
      </c>
      <c r="R61" s="660" t="s">
        <v>
374</v>
      </c>
      <c r="S61" s="660">
        <v>
7</v>
      </c>
      <c r="T61" s="660">
        <v>
9</v>
      </c>
      <c r="U61" s="660" t="s">
        <v>
832</v>
      </c>
      <c r="V61" s="659" t="s">
        <v>
832</v>
      </c>
      <c r="W61" s="663"/>
      <c r="X61" s="671" t="s">
        <v>
99</v>
      </c>
    </row>
    <row r="62" spans="1:24" s="615" customFormat="1" ht="15" customHeight="1">
      <c r="A62" s="622"/>
      <c r="B62" s="622" t="s">
        <v>
98</v>
      </c>
      <c r="C62" s="661">
        <v>
3</v>
      </c>
      <c r="D62" s="660">
        <v>
48</v>
      </c>
      <c r="E62" s="660">
        <v>
35</v>
      </c>
      <c r="F62" s="660">
        <v>
73</v>
      </c>
      <c r="G62" s="660">
        <v>
4</v>
      </c>
      <c r="H62" s="660">
        <v>
9</v>
      </c>
      <c r="I62" s="660">
        <v>
14</v>
      </c>
      <c r="J62" s="660">
        <v>
38</v>
      </c>
      <c r="K62" s="660">
        <v>
8</v>
      </c>
      <c r="L62" s="660">
        <v>
22</v>
      </c>
      <c r="M62" s="660">
        <v>
7</v>
      </c>
      <c r="N62" s="660">
        <v>
36</v>
      </c>
      <c r="O62" s="660">
        <v>
12</v>
      </c>
      <c r="P62" s="660">
        <v>
171</v>
      </c>
      <c r="Q62" s="660" t="s">
        <v>
374</v>
      </c>
      <c r="R62" s="660" t="s">
        <v>
374</v>
      </c>
      <c r="S62" s="660">
        <v>
6</v>
      </c>
      <c r="T62" s="660">
        <v>
33</v>
      </c>
      <c r="U62" s="660" t="s">
        <v>
832</v>
      </c>
      <c r="V62" s="659" t="s">
        <v>
832</v>
      </c>
      <c r="W62" s="663"/>
      <c r="X62" s="671" t="s">
        <v>
98</v>
      </c>
    </row>
    <row r="63" spans="1:24" s="615" customFormat="1" ht="15" customHeight="1">
      <c r="A63" s="622"/>
      <c r="B63" s="622" t="s">
        <v>
97</v>
      </c>
      <c r="C63" s="661">
        <v>
2</v>
      </c>
      <c r="D63" s="660">
        <v>
31</v>
      </c>
      <c r="E63" s="660">
        <v>
16</v>
      </c>
      <c r="F63" s="660">
        <v>
29</v>
      </c>
      <c r="G63" s="660">
        <v>
2</v>
      </c>
      <c r="H63" s="660">
        <v>
8</v>
      </c>
      <c r="I63" s="660">
        <v>
28</v>
      </c>
      <c r="J63" s="660">
        <v>
103</v>
      </c>
      <c r="K63" s="660">
        <v>
27</v>
      </c>
      <c r="L63" s="660">
        <v>
101</v>
      </c>
      <c r="M63" s="660">
        <v>
10</v>
      </c>
      <c r="N63" s="660">
        <v>
37</v>
      </c>
      <c r="O63" s="660">
        <v>
21</v>
      </c>
      <c r="P63" s="660">
        <v>
204</v>
      </c>
      <c r="Q63" s="660" t="s">
        <v>
374</v>
      </c>
      <c r="R63" s="660" t="s">
        <v>
374</v>
      </c>
      <c r="S63" s="660">
        <v>
3</v>
      </c>
      <c r="T63" s="660">
        <v>
7</v>
      </c>
      <c r="U63" s="660" t="s">
        <v>
832</v>
      </c>
      <c r="V63" s="659" t="s">
        <v>
832</v>
      </c>
      <c r="W63" s="663"/>
      <c r="X63" s="671" t="s">
        <v>
97</v>
      </c>
    </row>
    <row r="64" spans="1:24" s="615" customFormat="1" ht="15" customHeight="1">
      <c r="A64" s="622"/>
      <c r="B64" s="622" t="s">
        <v>
96</v>
      </c>
      <c r="C64" s="661" t="s">
        <v>
374</v>
      </c>
      <c r="D64" s="660" t="s">
        <v>
374</v>
      </c>
      <c r="E64" s="660" t="s">
        <v>
374</v>
      </c>
      <c r="F64" s="660" t="s">
        <v>
374</v>
      </c>
      <c r="G64" s="660" t="s">
        <v>
374</v>
      </c>
      <c r="H64" s="660" t="s">
        <v>
374</v>
      </c>
      <c r="I64" s="660" t="s">
        <v>
374</v>
      </c>
      <c r="J64" s="660" t="s">
        <v>
374</v>
      </c>
      <c r="K64" s="660">
        <v>
2</v>
      </c>
      <c r="L64" s="660">
        <v>
9</v>
      </c>
      <c r="M64" s="660" t="s">
        <v>
374</v>
      </c>
      <c r="N64" s="660" t="s">
        <v>
374</v>
      </c>
      <c r="O64" s="660">
        <v>
4</v>
      </c>
      <c r="P64" s="660">
        <v>
32</v>
      </c>
      <c r="Q64" s="660">
        <v>
1</v>
      </c>
      <c r="R64" s="660">
        <v>
8</v>
      </c>
      <c r="S64" s="660" t="s">
        <v>
374</v>
      </c>
      <c r="T64" s="660" t="s">
        <v>
374</v>
      </c>
      <c r="U64" s="660" t="s">
        <v>
832</v>
      </c>
      <c r="V64" s="659" t="s">
        <v>
832</v>
      </c>
      <c r="W64" s="663"/>
      <c r="X64" s="671" t="s">
        <v>
96</v>
      </c>
    </row>
    <row r="65" spans="1:24" s="615" customFormat="1" ht="15" customHeight="1">
      <c r="A65" s="622"/>
      <c r="B65" s="622" t="s">
        <v>
95</v>
      </c>
      <c r="C65" s="661">
        <v>
2</v>
      </c>
      <c r="D65" s="660">
        <v>
48</v>
      </c>
      <c r="E65" s="660">
        <v>
26</v>
      </c>
      <c r="F65" s="660">
        <v>
105</v>
      </c>
      <c r="G65" s="660">
        <v>
7</v>
      </c>
      <c r="H65" s="660">
        <v>
23</v>
      </c>
      <c r="I65" s="660">
        <v>
44</v>
      </c>
      <c r="J65" s="660">
        <v>
190</v>
      </c>
      <c r="K65" s="660">
        <v>
32</v>
      </c>
      <c r="L65" s="660">
        <v>
100</v>
      </c>
      <c r="M65" s="660">
        <v>
4</v>
      </c>
      <c r="N65" s="660">
        <v>
71</v>
      </c>
      <c r="O65" s="660">
        <v>
25</v>
      </c>
      <c r="P65" s="660">
        <v>
255</v>
      </c>
      <c r="Q65" s="660">
        <v>
1</v>
      </c>
      <c r="R65" s="660">
        <v>
7</v>
      </c>
      <c r="S65" s="660">
        <v>
5</v>
      </c>
      <c r="T65" s="660">
        <v>
85</v>
      </c>
      <c r="U65" s="660" t="s">
        <v>
832</v>
      </c>
      <c r="V65" s="659" t="s">
        <v>
832</v>
      </c>
      <c r="W65" s="672"/>
      <c r="X65" s="671" t="s">
        <v>
95</v>
      </c>
    </row>
    <row r="66" spans="1:24" s="625" customFormat="1" ht="15" customHeight="1">
      <c r="A66" s="665"/>
      <c r="B66" s="622" t="s">
        <v>
94</v>
      </c>
      <c r="C66" s="661" t="s">
        <v>
374</v>
      </c>
      <c r="D66" s="660" t="s">
        <v>
374</v>
      </c>
      <c r="E66" s="660">
        <v>
8</v>
      </c>
      <c r="F66" s="660">
        <v>
16</v>
      </c>
      <c r="G66" s="660">
        <v>
1</v>
      </c>
      <c r="H66" s="660">
        <v>
1</v>
      </c>
      <c r="I66" s="660">
        <v>
1</v>
      </c>
      <c r="J66" s="660">
        <v>
1</v>
      </c>
      <c r="K66" s="660" t="s">
        <v>
374</v>
      </c>
      <c r="L66" s="660" t="s">
        <v>
374</v>
      </c>
      <c r="M66" s="660" t="s">
        <v>
374</v>
      </c>
      <c r="N66" s="660" t="s">
        <v>
374</v>
      </c>
      <c r="O66" s="660">
        <v>
3</v>
      </c>
      <c r="P66" s="660">
        <v>
33</v>
      </c>
      <c r="Q66" s="660" t="s">
        <v>
374</v>
      </c>
      <c r="R66" s="660" t="s">
        <v>
374</v>
      </c>
      <c r="S66" s="660">
        <v>
1</v>
      </c>
      <c r="T66" s="660">
        <v>
2</v>
      </c>
      <c r="U66" s="660" t="s">
        <v>
832</v>
      </c>
      <c r="V66" s="659" t="s">
        <v>
832</v>
      </c>
      <c r="W66" s="622"/>
      <c r="X66" s="671" t="s">
        <v>
94</v>
      </c>
    </row>
    <row r="67" spans="1:24" s="615" customFormat="1" ht="15" customHeight="1">
      <c r="A67" s="622"/>
      <c r="B67" s="622" t="s">
        <v>
93</v>
      </c>
      <c r="C67" s="661">
        <v>
1</v>
      </c>
      <c r="D67" s="660">
        <v>
2</v>
      </c>
      <c r="E67" s="660">
        <v>
10</v>
      </c>
      <c r="F67" s="660">
        <v>
15</v>
      </c>
      <c r="G67" s="660">
        <v>
1</v>
      </c>
      <c r="H67" s="660">
        <v>
8</v>
      </c>
      <c r="I67" s="660">
        <v>
3</v>
      </c>
      <c r="J67" s="660">
        <v>
6</v>
      </c>
      <c r="K67" s="660">
        <v>
4</v>
      </c>
      <c r="L67" s="660">
        <v>
22</v>
      </c>
      <c r="M67" s="660" t="s">
        <v>
374</v>
      </c>
      <c r="N67" s="660" t="s">
        <v>
374</v>
      </c>
      <c r="O67" s="660">
        <v>
3</v>
      </c>
      <c r="P67" s="660">
        <v>
72</v>
      </c>
      <c r="Q67" s="660">
        <v>
1</v>
      </c>
      <c r="R67" s="660">
        <v>
5</v>
      </c>
      <c r="S67" s="660">
        <v>
9</v>
      </c>
      <c r="T67" s="660">
        <v>
26</v>
      </c>
      <c r="U67" s="660" t="s">
        <v>
832</v>
      </c>
      <c r="V67" s="659" t="s">
        <v>
832</v>
      </c>
      <c r="W67" s="663"/>
      <c r="X67" s="671" t="s">
        <v>
93</v>
      </c>
    </row>
    <row r="68" spans="1:24" s="615" customFormat="1" ht="15" customHeight="1">
      <c r="A68" s="622"/>
      <c r="B68" s="622" t="s">
        <v>
92</v>
      </c>
      <c r="C68" s="661" t="s">
        <v>
374</v>
      </c>
      <c r="D68" s="660" t="s">
        <v>
374</v>
      </c>
      <c r="E68" s="660">
        <v>
12</v>
      </c>
      <c r="F68" s="660">
        <v>
22</v>
      </c>
      <c r="G68" s="660">
        <v>
4</v>
      </c>
      <c r="H68" s="660">
        <v>
35</v>
      </c>
      <c r="I68" s="660">
        <v>
10</v>
      </c>
      <c r="J68" s="660">
        <v>
32</v>
      </c>
      <c r="K68" s="660">
        <v>
11</v>
      </c>
      <c r="L68" s="660">
        <v>
25</v>
      </c>
      <c r="M68" s="660">
        <v>
3</v>
      </c>
      <c r="N68" s="660">
        <v>
30</v>
      </c>
      <c r="O68" s="660">
        <v>
8</v>
      </c>
      <c r="P68" s="660">
        <v>
52</v>
      </c>
      <c r="Q68" s="660" t="s">
        <v>
374</v>
      </c>
      <c r="R68" s="660" t="s">
        <v>
374</v>
      </c>
      <c r="S68" s="660">
        <v>
1</v>
      </c>
      <c r="T68" s="660">
        <v>
5</v>
      </c>
      <c r="U68" s="660" t="s">
        <v>
832</v>
      </c>
      <c r="V68" s="659" t="s">
        <v>
832</v>
      </c>
      <c r="W68" s="663"/>
      <c r="X68" s="671" t="s">
        <v>
824</v>
      </c>
    </row>
    <row r="69" spans="1:24" s="615" customFormat="1" ht="15" customHeight="1">
      <c r="A69" s="622"/>
      <c r="B69" s="622"/>
      <c r="C69" s="661" t="s">
        <v>
373</v>
      </c>
      <c r="D69" s="660" t="s">
        <v>
373</v>
      </c>
      <c r="E69" s="660" t="s">
        <v>
373</v>
      </c>
      <c r="F69" s="660" t="s">
        <v>
373</v>
      </c>
      <c r="G69" s="660" t="s">
        <v>
373</v>
      </c>
      <c r="H69" s="660" t="s">
        <v>
373</v>
      </c>
      <c r="I69" s="660" t="s">
        <v>
373</v>
      </c>
      <c r="J69" s="660" t="s">
        <v>
373</v>
      </c>
      <c r="K69" s="660" t="s">
        <v>
373</v>
      </c>
      <c r="L69" s="660" t="s">
        <v>
373</v>
      </c>
      <c r="M69" s="660" t="s">
        <v>
373</v>
      </c>
      <c r="N69" s="660" t="s">
        <v>
373</v>
      </c>
      <c r="O69" s="660" t="s">
        <v>
373</v>
      </c>
      <c r="P69" s="660" t="s">
        <v>
373</v>
      </c>
      <c r="Q69" s="660" t="s">
        <v>
373</v>
      </c>
      <c r="R69" s="660" t="s">
        <v>
373</v>
      </c>
      <c r="S69" s="660" t="s">
        <v>
373</v>
      </c>
      <c r="T69" s="660" t="s">
        <v>
373</v>
      </c>
      <c r="U69" s="660" t="s">
        <v>
373</v>
      </c>
      <c r="V69" s="659" t="s">
        <v>
373</v>
      </c>
      <c r="W69" s="663"/>
      <c r="X69" s="671"/>
    </row>
    <row r="70" spans="1:24" s="615" customFormat="1" ht="15" customHeight="1">
      <c r="A70" s="4838" t="s">
        <v>
823</v>
      </c>
      <c r="B70" s="4838"/>
      <c r="C70" s="668">
        <v>
5</v>
      </c>
      <c r="D70" s="667">
        <v>
11</v>
      </c>
      <c r="E70" s="667">
        <v>
32</v>
      </c>
      <c r="F70" s="667">
        <v>
58</v>
      </c>
      <c r="G70" s="667">
        <v>
17</v>
      </c>
      <c r="H70" s="667">
        <v>
66</v>
      </c>
      <c r="I70" s="667">
        <v>
30</v>
      </c>
      <c r="J70" s="667">
        <v>
121</v>
      </c>
      <c r="K70" s="667">
        <v>
29</v>
      </c>
      <c r="L70" s="667">
        <v>
96</v>
      </c>
      <c r="M70" s="667">
        <v>
7</v>
      </c>
      <c r="N70" s="667">
        <v>
82</v>
      </c>
      <c r="O70" s="667">
        <v>
22</v>
      </c>
      <c r="P70" s="667">
        <v>
168</v>
      </c>
      <c r="Q70" s="667">
        <v>
1</v>
      </c>
      <c r="R70" s="667">
        <v>
7</v>
      </c>
      <c r="S70" s="667">
        <v>
11</v>
      </c>
      <c r="T70" s="667">
        <v>
99</v>
      </c>
      <c r="U70" s="667" t="s">
        <v>
832</v>
      </c>
      <c r="V70" s="666" t="s">
        <v>
832</v>
      </c>
      <c r="W70" s="4839" t="s">
        <v>
823</v>
      </c>
      <c r="X70" s="4839"/>
    </row>
    <row r="71" spans="1:24" s="625" customFormat="1" ht="15" customHeight="1">
      <c r="A71" s="665"/>
      <c r="B71" s="622" t="s">
        <v>
91</v>
      </c>
      <c r="C71" s="661" t="s">
        <v>
374</v>
      </c>
      <c r="D71" s="660" t="s">
        <v>
374</v>
      </c>
      <c r="E71" s="660">
        <v>
8</v>
      </c>
      <c r="F71" s="660">
        <v>
13</v>
      </c>
      <c r="G71" s="660">
        <v>
5</v>
      </c>
      <c r="H71" s="660">
        <v>
33</v>
      </c>
      <c r="I71" s="660">
        <v>
8</v>
      </c>
      <c r="J71" s="660">
        <v>
31</v>
      </c>
      <c r="K71" s="660">
        <v>
4</v>
      </c>
      <c r="L71" s="660">
        <v>
30</v>
      </c>
      <c r="M71" s="660">
        <v>
3</v>
      </c>
      <c r="N71" s="660">
        <v>
56</v>
      </c>
      <c r="O71" s="660">
        <v>
1</v>
      </c>
      <c r="P71" s="660">
        <v>
6</v>
      </c>
      <c r="Q71" s="660" t="s">
        <v>
374</v>
      </c>
      <c r="R71" s="660" t="s">
        <v>
374</v>
      </c>
      <c r="S71" s="660">
        <v>
1</v>
      </c>
      <c r="T71" s="660">
        <v>
1</v>
      </c>
      <c r="U71" s="660" t="s">
        <v>
832</v>
      </c>
      <c r="V71" s="659" t="s">
        <v>
832</v>
      </c>
      <c r="W71" s="622"/>
      <c r="X71" s="671" t="s">
        <v>
91</v>
      </c>
    </row>
    <row r="72" spans="1:24" s="615" customFormat="1" ht="15" customHeight="1">
      <c r="A72" s="622"/>
      <c r="B72" s="622" t="s">
        <v>
90</v>
      </c>
      <c r="C72" s="661" t="s">
        <v>
374</v>
      </c>
      <c r="D72" s="660" t="s">
        <v>
374</v>
      </c>
      <c r="E72" s="660">
        <v>
3</v>
      </c>
      <c r="F72" s="660">
        <v>
9</v>
      </c>
      <c r="G72" s="660">
        <v>
3</v>
      </c>
      <c r="H72" s="660">
        <v>
10</v>
      </c>
      <c r="I72" s="660">
        <v>
2</v>
      </c>
      <c r="J72" s="660">
        <v>
4</v>
      </c>
      <c r="K72" s="660">
        <v>
3</v>
      </c>
      <c r="L72" s="660">
        <v>
3</v>
      </c>
      <c r="M72" s="660">
        <v>
2</v>
      </c>
      <c r="N72" s="660">
        <v>
21</v>
      </c>
      <c r="O72" s="660">
        <v>
3</v>
      </c>
      <c r="P72" s="660">
        <v>
23</v>
      </c>
      <c r="Q72" s="660" t="s">
        <v>
374</v>
      </c>
      <c r="R72" s="660" t="s">
        <v>
374</v>
      </c>
      <c r="S72" s="660">
        <v>
1</v>
      </c>
      <c r="T72" s="660">
        <v>
1</v>
      </c>
      <c r="U72" s="660" t="s">
        <v>
832</v>
      </c>
      <c r="V72" s="659" t="s">
        <v>
832</v>
      </c>
      <c r="W72" s="663"/>
      <c r="X72" s="671" t="s">
        <v>
90</v>
      </c>
    </row>
    <row r="73" spans="1:24" s="615" customFormat="1" ht="15" customHeight="1">
      <c r="A73" s="622"/>
      <c r="B73" s="622" t="s">
        <v>
89</v>
      </c>
      <c r="C73" s="661">
        <v>
2</v>
      </c>
      <c r="D73" s="660">
        <v>
6</v>
      </c>
      <c r="E73" s="660">
        <v>
11</v>
      </c>
      <c r="F73" s="660">
        <v>
22</v>
      </c>
      <c r="G73" s="660">
        <v>
5</v>
      </c>
      <c r="H73" s="660">
        <v>
12</v>
      </c>
      <c r="I73" s="660">
        <v>
9</v>
      </c>
      <c r="J73" s="660">
        <v>
49</v>
      </c>
      <c r="K73" s="660">
        <v>
8</v>
      </c>
      <c r="L73" s="660">
        <v>
16</v>
      </c>
      <c r="M73" s="660">
        <v>
1</v>
      </c>
      <c r="N73" s="660">
        <v>
3</v>
      </c>
      <c r="O73" s="660">
        <v>
9</v>
      </c>
      <c r="P73" s="660">
        <v>
84</v>
      </c>
      <c r="Q73" s="660" t="s">
        <v>
374</v>
      </c>
      <c r="R73" s="660" t="s">
        <v>
374</v>
      </c>
      <c r="S73" s="660">
        <v>
6</v>
      </c>
      <c r="T73" s="660">
        <v>
80</v>
      </c>
      <c r="U73" s="660" t="s">
        <v>
832</v>
      </c>
      <c r="V73" s="659" t="s">
        <v>
832</v>
      </c>
      <c r="W73" s="663"/>
      <c r="X73" s="671" t="s">
        <v>
89</v>
      </c>
    </row>
    <row r="74" spans="1:24" s="615" customFormat="1" ht="15" customHeight="1">
      <c r="A74" s="622"/>
      <c r="B74" s="622" t="s">
        <v>
88</v>
      </c>
      <c r="C74" s="661">
        <v>
3</v>
      </c>
      <c r="D74" s="660">
        <v>
5</v>
      </c>
      <c r="E74" s="660">
        <v>
10</v>
      </c>
      <c r="F74" s="660">
        <v>
14</v>
      </c>
      <c r="G74" s="660">
        <v>
4</v>
      </c>
      <c r="H74" s="660">
        <v>
11</v>
      </c>
      <c r="I74" s="660">
        <v>
11</v>
      </c>
      <c r="J74" s="660">
        <v>
37</v>
      </c>
      <c r="K74" s="660">
        <v>
14</v>
      </c>
      <c r="L74" s="660">
        <v>
47</v>
      </c>
      <c r="M74" s="660">
        <v>
1</v>
      </c>
      <c r="N74" s="660">
        <v>
2</v>
      </c>
      <c r="O74" s="660">
        <v>
9</v>
      </c>
      <c r="P74" s="660">
        <v>
55</v>
      </c>
      <c r="Q74" s="660">
        <v>
1</v>
      </c>
      <c r="R74" s="660">
        <v>
7</v>
      </c>
      <c r="S74" s="660">
        <v>
3</v>
      </c>
      <c r="T74" s="660">
        <v>
17</v>
      </c>
      <c r="U74" s="660" t="s">
        <v>
832</v>
      </c>
      <c r="V74" s="659" t="s">
        <v>
832</v>
      </c>
      <c r="W74" s="663"/>
      <c r="X74" s="671" t="s">
        <v>
88</v>
      </c>
    </row>
    <row r="75" spans="1:24" s="615" customFormat="1" ht="15" customHeight="1">
      <c r="A75" s="622"/>
      <c r="B75" s="622"/>
      <c r="C75" s="661" t="s">
        <v>
373</v>
      </c>
      <c r="D75" s="660" t="s">
        <v>
373</v>
      </c>
      <c r="E75" s="660" t="s">
        <v>
373</v>
      </c>
      <c r="F75" s="660" t="s">
        <v>
373</v>
      </c>
      <c r="G75" s="660" t="s">
        <v>
373</v>
      </c>
      <c r="H75" s="660" t="s">
        <v>
373</v>
      </c>
      <c r="I75" s="660" t="s">
        <v>
373</v>
      </c>
      <c r="J75" s="660" t="s">
        <v>
373</v>
      </c>
      <c r="K75" s="660" t="s">
        <v>
373</v>
      </c>
      <c r="L75" s="660" t="s">
        <v>
373</v>
      </c>
      <c r="M75" s="660" t="s">
        <v>
373</v>
      </c>
      <c r="N75" s="660" t="s">
        <v>
373</v>
      </c>
      <c r="O75" s="660" t="s">
        <v>
373</v>
      </c>
      <c r="P75" s="660" t="s">
        <v>
373</v>
      </c>
      <c r="Q75" s="660" t="s">
        <v>
373</v>
      </c>
      <c r="R75" s="660" t="s">
        <v>
373</v>
      </c>
      <c r="S75" s="660" t="s">
        <v>
373</v>
      </c>
      <c r="T75" s="660" t="s">
        <v>
373</v>
      </c>
      <c r="U75" s="660" t="s">
        <v>
373</v>
      </c>
      <c r="V75" s="659" t="s">
        <v>
373</v>
      </c>
      <c r="W75" s="663"/>
      <c r="X75" s="671"/>
    </row>
    <row r="76" spans="1:24" s="615" customFormat="1" ht="15" customHeight="1">
      <c r="A76" s="4838" t="s">
        <v>
822</v>
      </c>
      <c r="B76" s="4838"/>
      <c r="C76" s="668">
        <v>
4</v>
      </c>
      <c r="D76" s="667">
        <v>
31</v>
      </c>
      <c r="E76" s="667">
        <v>
38</v>
      </c>
      <c r="F76" s="667">
        <v>
92</v>
      </c>
      <c r="G76" s="667">
        <v>
6</v>
      </c>
      <c r="H76" s="667">
        <v>
12</v>
      </c>
      <c r="I76" s="667">
        <v>
18</v>
      </c>
      <c r="J76" s="667">
        <v>
103</v>
      </c>
      <c r="K76" s="667">
        <v>
21</v>
      </c>
      <c r="L76" s="667">
        <v>
103</v>
      </c>
      <c r="M76" s="667">
        <v>
7</v>
      </c>
      <c r="N76" s="667">
        <v>
58</v>
      </c>
      <c r="O76" s="667">
        <v>
33</v>
      </c>
      <c r="P76" s="667">
        <v>
781</v>
      </c>
      <c r="Q76" s="667">
        <v>
1</v>
      </c>
      <c r="R76" s="667">
        <v>
7</v>
      </c>
      <c r="S76" s="667">
        <v>
16</v>
      </c>
      <c r="T76" s="667">
        <v>
74</v>
      </c>
      <c r="U76" s="667" t="s">
        <v>
832</v>
      </c>
      <c r="V76" s="666" t="s">
        <v>
832</v>
      </c>
      <c r="W76" s="4839" t="s">
        <v>
822</v>
      </c>
      <c r="X76" s="4839"/>
    </row>
    <row r="77" spans="1:24" s="625" customFormat="1" ht="15" customHeight="1">
      <c r="A77" s="665"/>
      <c r="B77" s="622" t="s">
        <v>
87</v>
      </c>
      <c r="C77" s="661">
        <v>
1</v>
      </c>
      <c r="D77" s="660">
        <v>
2</v>
      </c>
      <c r="E77" s="660">
        <v>
14</v>
      </c>
      <c r="F77" s="660">
        <v>
33</v>
      </c>
      <c r="G77" s="660">
        <v>
2</v>
      </c>
      <c r="H77" s="660">
        <v>
7</v>
      </c>
      <c r="I77" s="660">
        <v>
4</v>
      </c>
      <c r="J77" s="660">
        <v>
42</v>
      </c>
      <c r="K77" s="660">
        <v>
1</v>
      </c>
      <c r="L77" s="660">
        <v>
2</v>
      </c>
      <c r="M77" s="660" t="s">
        <v>
374</v>
      </c>
      <c r="N77" s="660" t="s">
        <v>
374</v>
      </c>
      <c r="O77" s="660">
        <v>
5</v>
      </c>
      <c r="P77" s="660">
        <v>
62</v>
      </c>
      <c r="Q77" s="660" t="s">
        <v>
374</v>
      </c>
      <c r="R77" s="660" t="s">
        <v>
374</v>
      </c>
      <c r="S77" s="660">
        <v>
5</v>
      </c>
      <c r="T77" s="660">
        <v>
19</v>
      </c>
      <c r="U77" s="660" t="s">
        <v>
832</v>
      </c>
      <c r="V77" s="659" t="s">
        <v>
832</v>
      </c>
      <c r="W77" s="622"/>
      <c r="X77" s="671" t="s">
        <v>
87</v>
      </c>
    </row>
    <row r="78" spans="1:24" s="615" customFormat="1" ht="15" customHeight="1">
      <c r="A78" s="622"/>
      <c r="B78" s="622" t="s">
        <v>
86</v>
      </c>
      <c r="C78" s="661" t="s">
        <v>
374</v>
      </c>
      <c r="D78" s="660" t="s">
        <v>
374</v>
      </c>
      <c r="E78" s="660" t="s">
        <v>
374</v>
      </c>
      <c r="F78" s="660" t="s">
        <v>
374</v>
      </c>
      <c r="G78" s="660" t="s">
        <v>
374</v>
      </c>
      <c r="H78" s="660" t="s">
        <v>
374</v>
      </c>
      <c r="I78" s="660" t="s">
        <v>
374</v>
      </c>
      <c r="J78" s="660" t="s">
        <v>
374</v>
      </c>
      <c r="K78" s="660" t="s">
        <v>
374</v>
      </c>
      <c r="L78" s="660" t="s">
        <v>
374</v>
      </c>
      <c r="M78" s="660" t="s">
        <v>
374</v>
      </c>
      <c r="N78" s="660" t="s">
        <v>
374</v>
      </c>
      <c r="O78" s="660">
        <v>
1</v>
      </c>
      <c r="P78" s="660">
        <v>
36</v>
      </c>
      <c r="Q78" s="660" t="s">
        <v>
374</v>
      </c>
      <c r="R78" s="660" t="s">
        <v>
374</v>
      </c>
      <c r="S78" s="660" t="s">
        <v>
374</v>
      </c>
      <c r="T78" s="660" t="s">
        <v>
374</v>
      </c>
      <c r="U78" s="660" t="s">
        <v>
832</v>
      </c>
      <c r="V78" s="659" t="s">
        <v>
832</v>
      </c>
      <c r="W78" s="663"/>
      <c r="X78" s="671" t="s">
        <v>
86</v>
      </c>
    </row>
    <row r="79" spans="1:24" s="615" customFormat="1" ht="15" customHeight="1">
      <c r="A79" s="622"/>
      <c r="B79" s="622" t="s">
        <v>
85</v>
      </c>
      <c r="C79" s="661" t="s">
        <v>
374</v>
      </c>
      <c r="D79" s="660" t="s">
        <v>
374</v>
      </c>
      <c r="E79" s="660">
        <v>
10</v>
      </c>
      <c r="F79" s="660">
        <v>
25</v>
      </c>
      <c r="G79" s="660">
        <v>
1</v>
      </c>
      <c r="H79" s="660">
        <v>
1</v>
      </c>
      <c r="I79" s="660">
        <v>
2</v>
      </c>
      <c r="J79" s="660">
        <v>
7</v>
      </c>
      <c r="K79" s="660">
        <v>
7</v>
      </c>
      <c r="L79" s="660">
        <v>
22</v>
      </c>
      <c r="M79" s="660">
        <v>
1</v>
      </c>
      <c r="N79" s="660">
        <v>
8</v>
      </c>
      <c r="O79" s="660">
        <v>
4</v>
      </c>
      <c r="P79" s="660">
        <v>
202</v>
      </c>
      <c r="Q79" s="660">
        <v>
1</v>
      </c>
      <c r="R79" s="660">
        <v>
7</v>
      </c>
      <c r="S79" s="660">
        <v>
5</v>
      </c>
      <c r="T79" s="660">
        <v>
6</v>
      </c>
      <c r="U79" s="660" t="s">
        <v>
832</v>
      </c>
      <c r="V79" s="659" t="s">
        <v>
832</v>
      </c>
      <c r="W79" s="663"/>
      <c r="X79" s="671" t="s">
        <v>
85</v>
      </c>
    </row>
    <row r="80" spans="1:24" s="615" customFormat="1" ht="15" customHeight="1">
      <c r="A80" s="622"/>
      <c r="B80" s="622" t="s">
        <v>
84</v>
      </c>
      <c r="C80" s="661">
        <v>
1</v>
      </c>
      <c r="D80" s="660">
        <v>
14</v>
      </c>
      <c r="E80" s="660">
        <v>
9</v>
      </c>
      <c r="F80" s="660">
        <v>
23</v>
      </c>
      <c r="G80" s="660" t="s">
        <v>
374</v>
      </c>
      <c r="H80" s="660" t="s">
        <v>
374</v>
      </c>
      <c r="I80" s="660">
        <v>
6</v>
      </c>
      <c r="J80" s="660">
        <v>
40</v>
      </c>
      <c r="K80" s="660">
        <v>
7</v>
      </c>
      <c r="L80" s="660">
        <v>
31</v>
      </c>
      <c r="M80" s="660">
        <v>
4</v>
      </c>
      <c r="N80" s="660">
        <v>
9</v>
      </c>
      <c r="O80" s="660">
        <v>
15</v>
      </c>
      <c r="P80" s="660">
        <v>
375</v>
      </c>
      <c r="Q80" s="660" t="s">
        <v>
374</v>
      </c>
      <c r="R80" s="660" t="s">
        <v>
374</v>
      </c>
      <c r="S80" s="660">
        <v>
5</v>
      </c>
      <c r="T80" s="660">
        <v>
40</v>
      </c>
      <c r="U80" s="660" t="s">
        <v>
832</v>
      </c>
      <c r="V80" s="659" t="s">
        <v>
832</v>
      </c>
      <c r="W80" s="663"/>
      <c r="X80" s="671" t="s">
        <v>
84</v>
      </c>
    </row>
    <row r="81" spans="1:24" s="615" customFormat="1" ht="15" customHeight="1">
      <c r="A81" s="622"/>
      <c r="B81" s="622" t="s">
        <v>
83</v>
      </c>
      <c r="C81" s="661">
        <v>
2</v>
      </c>
      <c r="D81" s="660">
        <v>
15</v>
      </c>
      <c r="E81" s="660">
        <v>
5</v>
      </c>
      <c r="F81" s="660">
        <v>
11</v>
      </c>
      <c r="G81" s="660">
        <v>
3</v>
      </c>
      <c r="H81" s="660">
        <v>
4</v>
      </c>
      <c r="I81" s="660">
        <v>
6</v>
      </c>
      <c r="J81" s="660">
        <v>
14</v>
      </c>
      <c r="K81" s="660">
        <v>
6</v>
      </c>
      <c r="L81" s="660">
        <v>
48</v>
      </c>
      <c r="M81" s="660">
        <v>
2</v>
      </c>
      <c r="N81" s="660">
        <v>
41</v>
      </c>
      <c r="O81" s="660">
        <v>
8</v>
      </c>
      <c r="P81" s="660">
        <v>
106</v>
      </c>
      <c r="Q81" s="660" t="s">
        <v>
374</v>
      </c>
      <c r="R81" s="660" t="s">
        <v>
374</v>
      </c>
      <c r="S81" s="660">
        <v>
1</v>
      </c>
      <c r="T81" s="660">
        <v>
9</v>
      </c>
      <c r="U81" s="660" t="s">
        <v>
832</v>
      </c>
      <c r="V81" s="659" t="s">
        <v>
832</v>
      </c>
      <c r="W81" s="663"/>
      <c r="X81" s="671" t="s">
        <v>
83</v>
      </c>
    </row>
    <row r="82" spans="1:24" s="615" customFormat="1" ht="15" customHeight="1">
      <c r="A82" s="616"/>
      <c r="B82" s="621" t="s">
        <v>
138</v>
      </c>
      <c r="C82" s="619">
        <v>
7</v>
      </c>
      <c r="D82" s="619">
        <v>
124</v>
      </c>
      <c r="E82" s="619">
        <v>
36</v>
      </c>
      <c r="F82" s="619">
        <v>
168</v>
      </c>
      <c r="G82" s="619">
        <v>
10</v>
      </c>
      <c r="H82" s="619">
        <v>
34</v>
      </c>
      <c r="I82" s="619">
        <v>
96</v>
      </c>
      <c r="J82" s="619">
        <v>
581</v>
      </c>
      <c r="K82" s="619">
        <v>
57</v>
      </c>
      <c r="L82" s="619">
        <v>
294</v>
      </c>
      <c r="M82" s="619">
        <v>
8</v>
      </c>
      <c r="N82" s="619">
        <v>
63</v>
      </c>
      <c r="O82" s="619">
        <v>
44</v>
      </c>
      <c r="P82" s="619">
        <v>
861</v>
      </c>
      <c r="Q82" s="619">
        <v>
1</v>
      </c>
      <c r="R82" s="619">
        <v>
10</v>
      </c>
      <c r="S82" s="619">
        <v>
9</v>
      </c>
      <c r="T82" s="619">
        <v>
160</v>
      </c>
      <c r="U82" s="654" t="s">
        <v>
735</v>
      </c>
      <c r="V82" s="618" t="s">
        <v>
735</v>
      </c>
      <c r="W82" s="617"/>
      <c r="X82" s="616" t="s">
        <v>
138</v>
      </c>
    </row>
    <row r="83" spans="1:24" s="610" customFormat="1" ht="15" customHeight="1">
      <c r="A83" s="614" t="s">
        <v>
788</v>
      </c>
      <c r="B83" s="614"/>
      <c r="C83" s="613"/>
      <c r="D83" s="613"/>
      <c r="E83" s="613"/>
      <c r="F83" s="613"/>
      <c r="G83" s="613"/>
      <c r="H83" s="613"/>
      <c r="I83" s="613"/>
      <c r="J83" s="613"/>
      <c r="K83" s="612"/>
      <c r="L83" s="611"/>
      <c r="M83" s="611"/>
      <c r="N83" s="611"/>
      <c r="O83" s="611"/>
      <c r="P83" s="611"/>
      <c r="Q83" s="611"/>
      <c r="R83" s="611"/>
      <c r="S83" s="611"/>
      <c r="T83" s="611"/>
      <c r="U83" s="611"/>
      <c r="V83" s="611"/>
    </row>
  </sheetData>
  <mergeCells count="34">
    <mergeCell ref="C7:D7"/>
    <mergeCell ref="E7:F7"/>
    <mergeCell ref="G7:H7"/>
    <mergeCell ref="I7:J7"/>
    <mergeCell ref="C6:V6"/>
    <mergeCell ref="S7:T7"/>
    <mergeCell ref="W6:X8"/>
    <mergeCell ref="K7:L7"/>
    <mergeCell ref="M7:N7"/>
    <mergeCell ref="O7:P7"/>
    <mergeCell ref="Q7:R7"/>
    <mergeCell ref="U7:V7"/>
    <mergeCell ref="A60:B60"/>
    <mergeCell ref="A6:B8"/>
    <mergeCell ref="A16:B16"/>
    <mergeCell ref="A26:B26"/>
    <mergeCell ref="A32:B32"/>
    <mergeCell ref="A42:B42"/>
    <mergeCell ref="A1:D1"/>
    <mergeCell ref="A2:D2"/>
    <mergeCell ref="A76:B76"/>
    <mergeCell ref="W16:X16"/>
    <mergeCell ref="W26:X26"/>
    <mergeCell ref="W32:X32"/>
    <mergeCell ref="W42:X42"/>
    <mergeCell ref="W49:X49"/>
    <mergeCell ref="W70:X70"/>
    <mergeCell ref="W76:X76"/>
    <mergeCell ref="A70:B70"/>
    <mergeCell ref="A49:B49"/>
    <mergeCell ref="A3:X3"/>
    <mergeCell ref="W10:X10"/>
    <mergeCell ref="W60:X60"/>
    <mergeCell ref="A10:B10"/>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6600</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0"/>
      <c r="E5" s="650"/>
      <c r="F5" s="652"/>
      <c r="G5" s="652"/>
      <c r="H5" s="652"/>
      <c r="I5" s="652"/>
      <c r="J5" s="652"/>
      <c r="K5" s="652"/>
      <c r="L5" s="652"/>
      <c r="M5" s="650"/>
      <c r="N5" s="651"/>
      <c r="O5" s="650"/>
      <c r="P5" s="650"/>
      <c r="Q5" s="650"/>
      <c r="R5" s="650"/>
      <c r="S5" s="650"/>
      <c r="T5" s="650"/>
      <c r="U5" s="650"/>
      <c r="V5" s="650"/>
      <c r="X5" s="649" t="s">
        <v>
9362</v>
      </c>
    </row>
    <row r="6" spans="1:24" s="615" customFormat="1" ht="18" customHeight="1" thickTop="1">
      <c r="A6" s="4801" t="s">
        <v>
254</v>
      </c>
      <c r="B6" s="4809"/>
      <c r="C6" s="4813" t="s">
        <v>
23</v>
      </c>
      <c r="D6" s="4814"/>
      <c r="E6" s="4822" t="s">
        <v>
811</v>
      </c>
      <c r="F6" s="4823"/>
      <c r="G6" s="4823"/>
      <c r="H6" s="4823"/>
      <c r="I6" s="4823"/>
      <c r="J6" s="4823"/>
      <c r="K6" s="4823"/>
      <c r="L6" s="4823"/>
      <c r="M6" s="4823"/>
      <c r="N6" s="4823"/>
      <c r="O6" s="4823"/>
      <c r="P6" s="4823"/>
      <c r="Q6" s="4823"/>
      <c r="R6" s="4823"/>
      <c r="S6" s="4823"/>
      <c r="T6" s="4823"/>
      <c r="U6" s="4823"/>
      <c r="V6" s="4824"/>
      <c r="W6" s="4800" t="s">
        <v>
254</v>
      </c>
      <c r="X6" s="4801"/>
    </row>
    <row r="7" spans="1:24" s="615" customFormat="1" ht="32.1" customHeight="1">
      <c r="A7" s="4803"/>
      <c r="B7" s="4810"/>
      <c r="C7" s="4815"/>
      <c r="D7" s="4816"/>
      <c r="E7" s="4817" t="s">
        <v>
810</v>
      </c>
      <c r="F7" s="4818"/>
      <c r="G7" s="4819" t="s">
        <v>
809</v>
      </c>
      <c r="H7" s="4818"/>
      <c r="I7" s="4820" t="s">
        <v>
808</v>
      </c>
      <c r="J7" s="4817"/>
      <c r="K7" s="4820" t="s">
        <v>
807</v>
      </c>
      <c r="L7" s="4817"/>
      <c r="M7" s="4807" t="s">
        <v>
806</v>
      </c>
      <c r="N7" s="4807"/>
      <c r="O7" s="4806" t="s">
        <v>
805</v>
      </c>
      <c r="P7" s="4805"/>
      <c r="Q7" s="4807" t="s">
        <v>
804</v>
      </c>
      <c r="R7" s="4807"/>
      <c r="S7" s="4807" t="s">
        <v>
803</v>
      </c>
      <c r="T7" s="4807"/>
      <c r="U7" s="4807" t="s">
        <v>
802</v>
      </c>
      <c r="V7" s="4807"/>
      <c r="W7" s="4802"/>
      <c r="X7" s="4803"/>
    </row>
    <row r="8" spans="1:24" s="615" customFormat="1" ht="18" customHeight="1">
      <c r="A8" s="4811"/>
      <c r="B8" s="4812"/>
      <c r="C8" s="646" t="s">
        <v>
740</v>
      </c>
      <c r="D8" s="648" t="s">
        <v>
739</v>
      </c>
      <c r="E8" s="647" t="s">
        <v>
740</v>
      </c>
      <c r="F8" s="646" t="s">
        <v>
739</v>
      </c>
      <c r="G8" s="646" t="s">
        <v>
740</v>
      </c>
      <c r="H8" s="646" t="s">
        <v>
739</v>
      </c>
      <c r="I8" s="646" t="s">
        <v>
740</v>
      </c>
      <c r="J8" s="646" t="s">
        <v>
739</v>
      </c>
      <c r="K8" s="646" t="s">
        <v>
740</v>
      </c>
      <c r="L8" s="646" t="s">
        <v>
739</v>
      </c>
      <c r="M8" s="643"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42"/>
      <c r="B9" s="641"/>
      <c r="C9" s="640"/>
      <c r="D9" s="639" t="s">
        <v>
801</v>
      </c>
      <c r="E9" s="638"/>
      <c r="F9" s="613" t="s">
        <v>
801</v>
      </c>
      <c r="G9" s="638"/>
      <c r="H9" s="613" t="s">
        <v>
801</v>
      </c>
      <c r="I9" s="638"/>
      <c r="J9" s="613" t="s">
        <v>
801</v>
      </c>
      <c r="K9" s="638"/>
      <c r="L9" s="613" t="s">
        <v>
801</v>
      </c>
      <c r="M9" s="636"/>
      <c r="N9" s="637" t="s">
        <v>
801</v>
      </c>
      <c r="O9" s="636"/>
      <c r="P9" s="637" t="s">
        <v>
801</v>
      </c>
      <c r="Q9" s="636"/>
      <c r="R9" s="637" t="s">
        <v>
801</v>
      </c>
      <c r="S9" s="636"/>
      <c r="T9" s="637" t="s">
        <v>
801</v>
      </c>
      <c r="U9" s="636"/>
      <c r="V9" s="635" t="s">
        <v>
801</v>
      </c>
      <c r="W9" s="634"/>
      <c r="X9" s="633"/>
    </row>
    <row r="10" spans="1:24" s="625" customFormat="1" ht="15" customHeight="1">
      <c r="A10" s="4842" t="s">
        <v>
841</v>
      </c>
      <c r="B10" s="4843"/>
      <c r="C10" s="668">
        <v>
650</v>
      </c>
      <c r="D10" s="667">
        <v>
4195</v>
      </c>
      <c r="E10" s="667">
        <v>
1</v>
      </c>
      <c r="F10" s="667">
        <v>
4</v>
      </c>
      <c r="G10" s="667">
        <v>
649</v>
      </c>
      <c r="H10" s="667">
        <v>
4191</v>
      </c>
      <c r="I10" s="667" t="s">
        <v>
374</v>
      </c>
      <c r="J10" s="667" t="s">
        <v>
374</v>
      </c>
      <c r="K10" s="667">
        <v>
59</v>
      </c>
      <c r="L10" s="667">
        <v>
374</v>
      </c>
      <c r="M10" s="667">
        <v>
59</v>
      </c>
      <c r="N10" s="667">
        <v>
442</v>
      </c>
      <c r="O10" s="667" t="s">
        <v>
374</v>
      </c>
      <c r="P10" s="667" t="s">
        <v>
374</v>
      </c>
      <c r="Q10" s="667">
        <v>
3</v>
      </c>
      <c r="R10" s="667">
        <v>
4</v>
      </c>
      <c r="S10" s="667">
        <v>
16</v>
      </c>
      <c r="T10" s="667">
        <v>
60</v>
      </c>
      <c r="U10" s="667">
        <v>
179</v>
      </c>
      <c r="V10" s="666">
        <v>
1108</v>
      </c>
      <c r="W10" s="4840" t="s">
        <v>
841</v>
      </c>
      <c r="X10" s="4839"/>
    </row>
    <row r="11" spans="1:24" s="615" customFormat="1" ht="15" customHeight="1">
      <c r="A11" s="677"/>
      <c r="B11" s="676" t="s">
        <v>
82</v>
      </c>
      <c r="C11" s="661">
        <v>
168</v>
      </c>
      <c r="D11" s="660">
        <v>
750</v>
      </c>
      <c r="E11" s="660" t="s">
        <v>
374</v>
      </c>
      <c r="F11" s="660" t="s">
        <v>
374</v>
      </c>
      <c r="G11" s="660">
        <v>
168</v>
      </c>
      <c r="H11" s="660">
        <v>
750</v>
      </c>
      <c r="I11" s="660" t="s">
        <v>
374</v>
      </c>
      <c r="J11" s="660" t="s">
        <v>
374</v>
      </c>
      <c r="K11" s="660">
        <v>
18</v>
      </c>
      <c r="L11" s="660">
        <v>
82</v>
      </c>
      <c r="M11" s="660">
        <v>
15</v>
      </c>
      <c r="N11" s="660">
        <v>
62</v>
      </c>
      <c r="O11" s="660" t="s">
        <v>
374</v>
      </c>
      <c r="P11" s="660" t="s">
        <v>
374</v>
      </c>
      <c r="Q11" s="660">
        <v>
2</v>
      </c>
      <c r="R11" s="660">
        <v>
2</v>
      </c>
      <c r="S11" s="660">
        <v>
5</v>
      </c>
      <c r="T11" s="660">
        <v>
12</v>
      </c>
      <c r="U11" s="660">
        <v>
50</v>
      </c>
      <c r="V11" s="659">
        <v>
179</v>
      </c>
      <c r="W11" s="672"/>
      <c r="X11" s="671" t="s">
        <v>
82</v>
      </c>
    </row>
    <row r="12" spans="1:24" s="625" customFormat="1" ht="15" customHeight="1">
      <c r="A12" s="677"/>
      <c r="B12" s="676" t="s">
        <v>
81</v>
      </c>
      <c r="C12" s="661">
        <v>
40</v>
      </c>
      <c r="D12" s="660">
        <v>
452</v>
      </c>
      <c r="E12" s="660" t="s">
        <v>
374</v>
      </c>
      <c r="F12" s="660" t="s">
        <v>
374</v>
      </c>
      <c r="G12" s="660">
        <v>
40</v>
      </c>
      <c r="H12" s="660">
        <v>
452</v>
      </c>
      <c r="I12" s="660" t="s">
        <v>
374</v>
      </c>
      <c r="J12" s="660" t="s">
        <v>
374</v>
      </c>
      <c r="K12" s="660">
        <v>
4</v>
      </c>
      <c r="L12" s="660">
        <v>
8</v>
      </c>
      <c r="M12" s="660">
        <v>
9</v>
      </c>
      <c r="N12" s="660">
        <v>
61</v>
      </c>
      <c r="O12" s="660" t="s">
        <v>
374</v>
      </c>
      <c r="P12" s="660" t="s">
        <v>
374</v>
      </c>
      <c r="Q12" s="660" t="s">
        <v>
374</v>
      </c>
      <c r="R12" s="660" t="s">
        <v>
374</v>
      </c>
      <c r="S12" s="660">
        <v>
1</v>
      </c>
      <c r="T12" s="660">
        <v>
1</v>
      </c>
      <c r="U12" s="660">
        <v>
8</v>
      </c>
      <c r="V12" s="659">
        <v>
113</v>
      </c>
      <c r="W12" s="622"/>
      <c r="X12" s="671" t="s">
        <v>
81</v>
      </c>
    </row>
    <row r="13" spans="1:24" s="615" customFormat="1" ht="15" customHeight="1">
      <c r="A13" s="677"/>
      <c r="B13" s="676" t="s">
        <v>
80</v>
      </c>
      <c r="C13" s="661">
        <v>
69</v>
      </c>
      <c r="D13" s="660">
        <v>
599</v>
      </c>
      <c r="E13" s="660" t="s">
        <v>
374</v>
      </c>
      <c r="F13" s="660" t="s">
        <v>
374</v>
      </c>
      <c r="G13" s="660">
        <v>
69</v>
      </c>
      <c r="H13" s="660">
        <v>
599</v>
      </c>
      <c r="I13" s="660" t="s">
        <v>
374</v>
      </c>
      <c r="J13" s="660" t="s">
        <v>
374</v>
      </c>
      <c r="K13" s="660">
        <v>
9</v>
      </c>
      <c r="L13" s="660">
        <v>
83</v>
      </c>
      <c r="M13" s="660">
        <v>
12</v>
      </c>
      <c r="N13" s="660">
        <v>
191</v>
      </c>
      <c r="O13" s="660" t="s">
        <v>
374</v>
      </c>
      <c r="P13" s="660" t="s">
        <v>
374</v>
      </c>
      <c r="Q13" s="660" t="s">
        <v>
374</v>
      </c>
      <c r="R13" s="660" t="s">
        <v>
374</v>
      </c>
      <c r="S13" s="660">
        <v>
3</v>
      </c>
      <c r="T13" s="660">
        <v>
18</v>
      </c>
      <c r="U13" s="660">
        <v>
14</v>
      </c>
      <c r="V13" s="659">
        <v>
120</v>
      </c>
      <c r="W13" s="663"/>
      <c r="X13" s="671" t="s">
        <v>
80</v>
      </c>
    </row>
    <row r="14" spans="1:24" s="615" customFormat="1" ht="15" customHeight="1">
      <c r="A14" s="677"/>
      <c r="B14" s="676" t="s">
        <v>
79</v>
      </c>
      <c r="C14" s="661">
        <v>
155</v>
      </c>
      <c r="D14" s="660">
        <v>
868</v>
      </c>
      <c r="E14" s="660" t="s">
        <v>
374</v>
      </c>
      <c r="F14" s="660" t="s">
        <v>
374</v>
      </c>
      <c r="G14" s="660">
        <v>
155</v>
      </c>
      <c r="H14" s="660">
        <v>
868</v>
      </c>
      <c r="I14" s="660" t="s">
        <v>
374</v>
      </c>
      <c r="J14" s="660" t="s">
        <v>
374</v>
      </c>
      <c r="K14" s="660">
        <v>
8</v>
      </c>
      <c r="L14" s="660">
        <v>
37</v>
      </c>
      <c r="M14" s="660">
        <v>
10</v>
      </c>
      <c r="N14" s="660">
        <v>
56</v>
      </c>
      <c r="O14" s="660" t="s">
        <v>
374</v>
      </c>
      <c r="P14" s="660" t="s">
        <v>
374</v>
      </c>
      <c r="Q14" s="660" t="s">
        <v>
374</v>
      </c>
      <c r="R14" s="660" t="s">
        <v>
374</v>
      </c>
      <c r="S14" s="660">
        <v>
2</v>
      </c>
      <c r="T14" s="660">
        <v>
22</v>
      </c>
      <c r="U14" s="660">
        <v>
43</v>
      </c>
      <c r="V14" s="659">
        <v>
284</v>
      </c>
      <c r="W14" s="663"/>
      <c r="X14" s="671" t="s">
        <v>
79</v>
      </c>
    </row>
    <row r="15" spans="1:24" s="615" customFormat="1" ht="15" customHeight="1">
      <c r="A15" s="677"/>
      <c r="B15" s="676" t="s">
        <v>
78</v>
      </c>
      <c r="C15" s="661">
        <v>
72</v>
      </c>
      <c r="D15" s="660">
        <v>
580</v>
      </c>
      <c r="E15" s="660" t="s">
        <v>
374</v>
      </c>
      <c r="F15" s="660" t="s">
        <v>
374</v>
      </c>
      <c r="G15" s="660">
        <v>
72</v>
      </c>
      <c r="H15" s="660">
        <v>
580</v>
      </c>
      <c r="I15" s="660" t="s">
        <v>
374</v>
      </c>
      <c r="J15" s="660" t="s">
        <v>
374</v>
      </c>
      <c r="K15" s="660">
        <v>
14</v>
      </c>
      <c r="L15" s="660">
        <v>
106</v>
      </c>
      <c r="M15" s="660">
        <v>
5</v>
      </c>
      <c r="N15" s="660">
        <v>
27</v>
      </c>
      <c r="O15" s="660" t="s">
        <v>
374</v>
      </c>
      <c r="P15" s="660" t="s">
        <v>
374</v>
      </c>
      <c r="Q15" s="660">
        <v>
1</v>
      </c>
      <c r="R15" s="660">
        <v>
2</v>
      </c>
      <c r="S15" s="660">
        <v>
3</v>
      </c>
      <c r="T15" s="660">
        <v>
5</v>
      </c>
      <c r="U15" s="660">
        <v>
14</v>
      </c>
      <c r="V15" s="659">
        <v>
168</v>
      </c>
      <c r="W15" s="663"/>
      <c r="X15" s="671" t="s">
        <v>
78</v>
      </c>
    </row>
    <row r="16" spans="1:24" s="615" customFormat="1" ht="15" customHeight="1">
      <c r="B16" s="676" t="s">
        <v>
77</v>
      </c>
      <c r="C16" s="661">
        <v>
62</v>
      </c>
      <c r="D16" s="660">
        <v>
262</v>
      </c>
      <c r="E16" s="660" t="s">
        <v>
374</v>
      </c>
      <c r="F16" s="660" t="s">
        <v>
374</v>
      </c>
      <c r="G16" s="660">
        <v>
62</v>
      </c>
      <c r="H16" s="660">
        <v>
262</v>
      </c>
      <c r="I16" s="660" t="s">
        <v>
374</v>
      </c>
      <c r="J16" s="660" t="s">
        <v>
374</v>
      </c>
      <c r="K16" s="660">
        <v>
5</v>
      </c>
      <c r="L16" s="660">
        <v>
23</v>
      </c>
      <c r="M16" s="660">
        <v>
6</v>
      </c>
      <c r="N16" s="660">
        <v>
25</v>
      </c>
      <c r="O16" s="660" t="s">
        <v>
374</v>
      </c>
      <c r="P16" s="660" t="s">
        <v>
374</v>
      </c>
      <c r="Q16" s="660" t="s">
        <v>
374</v>
      </c>
      <c r="R16" s="660" t="s">
        <v>
374</v>
      </c>
      <c r="S16" s="660" t="s">
        <v>
374</v>
      </c>
      <c r="T16" s="660" t="s">
        <v>
374</v>
      </c>
      <c r="U16" s="660">
        <v>
15</v>
      </c>
      <c r="V16" s="659">
        <v>
47</v>
      </c>
      <c r="W16" s="680"/>
      <c r="X16" s="671" t="s">
        <v>
77</v>
      </c>
    </row>
    <row r="17" spans="1:24" s="615" customFormat="1" ht="15" customHeight="1">
      <c r="A17" s="677"/>
      <c r="B17" s="676" t="s">
        <v>
76</v>
      </c>
      <c r="C17" s="661">
        <v>
84</v>
      </c>
      <c r="D17" s="660">
        <v>
684</v>
      </c>
      <c r="E17" s="660">
        <v>
1</v>
      </c>
      <c r="F17" s="660">
        <v>
4</v>
      </c>
      <c r="G17" s="660">
        <v>
83</v>
      </c>
      <c r="H17" s="660">
        <v>
680</v>
      </c>
      <c r="I17" s="660" t="s">
        <v>
374</v>
      </c>
      <c r="J17" s="660" t="s">
        <v>
374</v>
      </c>
      <c r="K17" s="660">
        <v>
1</v>
      </c>
      <c r="L17" s="660">
        <v>
35</v>
      </c>
      <c r="M17" s="660">
        <v>
2</v>
      </c>
      <c r="N17" s="660">
        <v>
20</v>
      </c>
      <c r="O17" s="660" t="s">
        <v>
374</v>
      </c>
      <c r="P17" s="660" t="s">
        <v>
374</v>
      </c>
      <c r="Q17" s="660" t="s">
        <v>
374</v>
      </c>
      <c r="R17" s="660" t="s">
        <v>
374</v>
      </c>
      <c r="S17" s="660">
        <v>
2</v>
      </c>
      <c r="T17" s="660">
        <v>
2</v>
      </c>
      <c r="U17" s="660">
        <v>
35</v>
      </c>
      <c r="V17" s="659">
        <v>
197</v>
      </c>
      <c r="W17" s="663"/>
      <c r="X17" s="671" t="s">
        <v>
76</v>
      </c>
    </row>
    <row r="18" spans="1:24" s="615" customFormat="1" ht="15" customHeight="1">
      <c r="A18" s="677"/>
      <c r="B18" s="676"/>
      <c r="C18" s="661" t="s">
        <v>
373</v>
      </c>
      <c r="D18" s="660" t="s">
        <v>
373</v>
      </c>
      <c r="E18" s="660" t="s">
        <v>
373</v>
      </c>
      <c r="F18" s="660" t="s">
        <v>
373</v>
      </c>
      <c r="G18" s="660" t="s">
        <v>
373</v>
      </c>
      <c r="H18" s="660" t="s">
        <v>
373</v>
      </c>
      <c r="I18" s="660" t="s">
        <v>
373</v>
      </c>
      <c r="J18" s="660" t="s">
        <v>
373</v>
      </c>
      <c r="K18" s="660" t="s">
        <v>
373</v>
      </c>
      <c r="L18" s="660" t="s">
        <v>
373</v>
      </c>
      <c r="M18" s="660" t="s">
        <v>
373</v>
      </c>
      <c r="N18" s="660" t="s">
        <v>
373</v>
      </c>
      <c r="O18" s="660" t="s">
        <v>
373</v>
      </c>
      <c r="P18" s="660" t="s">
        <v>
373</v>
      </c>
      <c r="Q18" s="660" t="s">
        <v>
373</v>
      </c>
      <c r="R18" s="660" t="s">
        <v>
373</v>
      </c>
      <c r="S18" s="660" t="s">
        <v>
373</v>
      </c>
      <c r="T18" s="660" t="s">
        <v>
373</v>
      </c>
      <c r="U18" s="660" t="s">
        <v>
373</v>
      </c>
      <c r="V18" s="659" t="s">
        <v>
373</v>
      </c>
      <c r="W18" s="663"/>
      <c r="X18" s="671"/>
    </row>
    <row r="19" spans="1:24" s="615" customFormat="1" ht="15" customHeight="1">
      <c r="A19" s="4842" t="s">
        <v>
840</v>
      </c>
      <c r="B19" s="4843"/>
      <c r="C19" s="668">
        <v>
272</v>
      </c>
      <c r="D19" s="667">
        <v>
3945</v>
      </c>
      <c r="E19" s="667">
        <v>
1</v>
      </c>
      <c r="F19" s="667">
        <v>
5</v>
      </c>
      <c r="G19" s="667">
        <v>
271</v>
      </c>
      <c r="H19" s="667">
        <v>
3940</v>
      </c>
      <c r="I19" s="667" t="s">
        <v>
374</v>
      </c>
      <c r="J19" s="667" t="s">
        <v>
374</v>
      </c>
      <c r="K19" s="667">
        <v>
29</v>
      </c>
      <c r="L19" s="667">
        <v>
147</v>
      </c>
      <c r="M19" s="667">
        <v>
44</v>
      </c>
      <c r="N19" s="667">
        <v>
162</v>
      </c>
      <c r="O19" s="667">
        <v>
1</v>
      </c>
      <c r="P19" s="667">
        <v>
2</v>
      </c>
      <c r="Q19" s="667">
        <v>
1</v>
      </c>
      <c r="R19" s="667">
        <v>
1</v>
      </c>
      <c r="S19" s="667">
        <v>
21</v>
      </c>
      <c r="T19" s="667">
        <v>
327</v>
      </c>
      <c r="U19" s="667">
        <v>
53</v>
      </c>
      <c r="V19" s="666">
        <v>
440</v>
      </c>
      <c r="W19" s="4840" t="s">
        <v>
840</v>
      </c>
      <c r="X19" s="4839"/>
    </row>
    <row r="20" spans="1:24" s="615" customFormat="1" ht="15" customHeight="1">
      <c r="A20" s="677"/>
      <c r="B20" s="676" t="s">
        <v>
75</v>
      </c>
      <c r="C20" s="661">
        <v>
58</v>
      </c>
      <c r="D20" s="660">
        <v>
301</v>
      </c>
      <c r="E20" s="660" t="s">
        <v>
374</v>
      </c>
      <c r="F20" s="660" t="s">
        <v>
374</v>
      </c>
      <c r="G20" s="660">
        <v>
58</v>
      </c>
      <c r="H20" s="660">
        <v>
301</v>
      </c>
      <c r="I20" s="660" t="s">
        <v>
374</v>
      </c>
      <c r="J20" s="660" t="s">
        <v>
374</v>
      </c>
      <c r="K20" s="660">
        <v>
7</v>
      </c>
      <c r="L20" s="660">
        <v>
42</v>
      </c>
      <c r="M20" s="660">
        <v>
19</v>
      </c>
      <c r="N20" s="660">
        <v>
62</v>
      </c>
      <c r="O20" s="660">
        <v>
1</v>
      </c>
      <c r="P20" s="660">
        <v>
2</v>
      </c>
      <c r="Q20" s="660">
        <v>
1</v>
      </c>
      <c r="R20" s="660">
        <v>
1</v>
      </c>
      <c r="S20" s="660">
        <v>
4</v>
      </c>
      <c r="T20" s="660">
        <v>
8</v>
      </c>
      <c r="U20" s="660">
        <v>
10</v>
      </c>
      <c r="V20" s="659">
        <v>
60</v>
      </c>
      <c r="W20" s="663"/>
      <c r="X20" s="671" t="s">
        <v>
75</v>
      </c>
    </row>
    <row r="21" spans="1:24" s="615" customFormat="1" ht="15" customHeight="1">
      <c r="A21" s="677"/>
      <c r="B21" s="676" t="s">
        <v>
74</v>
      </c>
      <c r="C21" s="661">
        <v>
64</v>
      </c>
      <c r="D21" s="660">
        <v>
325</v>
      </c>
      <c r="E21" s="660" t="s">
        <v>
374</v>
      </c>
      <c r="F21" s="660" t="s">
        <v>
374</v>
      </c>
      <c r="G21" s="660">
        <v>
64</v>
      </c>
      <c r="H21" s="660">
        <v>
325</v>
      </c>
      <c r="I21" s="660" t="s">
        <v>
374</v>
      </c>
      <c r="J21" s="660" t="s">
        <v>
374</v>
      </c>
      <c r="K21" s="660">
        <v>
6</v>
      </c>
      <c r="L21" s="660">
        <v>
31</v>
      </c>
      <c r="M21" s="660">
        <v>
9</v>
      </c>
      <c r="N21" s="660">
        <v>
33</v>
      </c>
      <c r="O21" s="660" t="s">
        <v>
374</v>
      </c>
      <c r="P21" s="660" t="s">
        <v>
374</v>
      </c>
      <c r="Q21" s="660" t="s">
        <v>
374</v>
      </c>
      <c r="R21" s="660" t="s">
        <v>
374</v>
      </c>
      <c r="S21" s="660">
        <v>
2</v>
      </c>
      <c r="T21" s="660">
        <v>
12</v>
      </c>
      <c r="U21" s="660">
        <v>
10</v>
      </c>
      <c r="V21" s="659">
        <v>
29</v>
      </c>
      <c r="W21" s="672"/>
      <c r="X21" s="671" t="s">
        <v>
74</v>
      </c>
    </row>
    <row r="22" spans="1:24" s="625" customFormat="1" ht="15" customHeight="1">
      <c r="A22" s="677"/>
      <c r="B22" s="676" t="s">
        <v>
73</v>
      </c>
      <c r="C22" s="661">
        <v>
58</v>
      </c>
      <c r="D22" s="660">
        <v>
720</v>
      </c>
      <c r="E22" s="660" t="s">
        <v>
374</v>
      </c>
      <c r="F22" s="660" t="s">
        <v>
374</v>
      </c>
      <c r="G22" s="660">
        <v>
58</v>
      </c>
      <c r="H22" s="660">
        <v>
720</v>
      </c>
      <c r="I22" s="660" t="s">
        <v>
374</v>
      </c>
      <c r="J22" s="660" t="s">
        <v>
374</v>
      </c>
      <c r="K22" s="660">
        <v>
8</v>
      </c>
      <c r="L22" s="660">
        <v>
47</v>
      </c>
      <c r="M22" s="660">
        <v>
7</v>
      </c>
      <c r="N22" s="660">
        <v>
26</v>
      </c>
      <c r="O22" s="660" t="s">
        <v>
374</v>
      </c>
      <c r="P22" s="660" t="s">
        <v>
374</v>
      </c>
      <c r="Q22" s="660" t="s">
        <v>
374</v>
      </c>
      <c r="R22" s="660" t="s">
        <v>
374</v>
      </c>
      <c r="S22" s="660">
        <v>
8</v>
      </c>
      <c r="T22" s="660">
        <v>
215</v>
      </c>
      <c r="U22" s="660">
        <v>
12</v>
      </c>
      <c r="V22" s="659">
        <v>
133</v>
      </c>
      <c r="W22" s="622"/>
      <c r="X22" s="671" t="s">
        <v>
73</v>
      </c>
    </row>
    <row r="23" spans="1:24" s="615" customFormat="1" ht="15" customHeight="1">
      <c r="A23" s="677"/>
      <c r="B23" s="676" t="s">
        <v>
72</v>
      </c>
      <c r="C23" s="661">
        <v>
44</v>
      </c>
      <c r="D23" s="660">
        <v>
389</v>
      </c>
      <c r="E23" s="660">
        <v>
1</v>
      </c>
      <c r="F23" s="660">
        <v>
5</v>
      </c>
      <c r="G23" s="660">
        <v>
43</v>
      </c>
      <c r="H23" s="660">
        <v>
384</v>
      </c>
      <c r="I23" s="660" t="s">
        <v>
374</v>
      </c>
      <c r="J23" s="660" t="s">
        <v>
374</v>
      </c>
      <c r="K23" s="660">
        <v>
6</v>
      </c>
      <c r="L23" s="660">
        <v>
23</v>
      </c>
      <c r="M23" s="660">
        <v>
3</v>
      </c>
      <c r="N23" s="660">
        <v>
20</v>
      </c>
      <c r="O23" s="660" t="s">
        <v>
374</v>
      </c>
      <c r="P23" s="660" t="s">
        <v>
374</v>
      </c>
      <c r="Q23" s="660" t="s">
        <v>
374</v>
      </c>
      <c r="R23" s="660" t="s">
        <v>
374</v>
      </c>
      <c r="S23" s="660">
        <v>
2</v>
      </c>
      <c r="T23" s="660">
        <v>
2</v>
      </c>
      <c r="U23" s="660">
        <v>
12</v>
      </c>
      <c r="V23" s="659">
        <v>
137</v>
      </c>
      <c r="W23" s="663"/>
      <c r="X23" s="671" t="s">
        <v>
72</v>
      </c>
    </row>
    <row r="24" spans="1:24" s="615" customFormat="1" ht="15" customHeight="1">
      <c r="A24" s="677"/>
      <c r="B24" s="676" t="s">
        <v>
71</v>
      </c>
      <c r="C24" s="661">
        <v>
34</v>
      </c>
      <c r="D24" s="660">
        <v>
118</v>
      </c>
      <c r="E24" s="660" t="s">
        <v>
374</v>
      </c>
      <c r="F24" s="660" t="s">
        <v>
374</v>
      </c>
      <c r="G24" s="660">
        <v>
34</v>
      </c>
      <c r="H24" s="660">
        <v>
118</v>
      </c>
      <c r="I24" s="660" t="s">
        <v>
374</v>
      </c>
      <c r="J24" s="660" t="s">
        <v>
374</v>
      </c>
      <c r="K24" s="660">
        <v>
1</v>
      </c>
      <c r="L24" s="660">
        <v>
3</v>
      </c>
      <c r="M24" s="660">
        <v>
5</v>
      </c>
      <c r="N24" s="660">
        <v>
17</v>
      </c>
      <c r="O24" s="660" t="s">
        <v>
374</v>
      </c>
      <c r="P24" s="660" t="s">
        <v>
374</v>
      </c>
      <c r="Q24" s="660" t="s">
        <v>
374</v>
      </c>
      <c r="R24" s="660" t="s">
        <v>
374</v>
      </c>
      <c r="S24" s="660">
        <v>
3</v>
      </c>
      <c r="T24" s="660">
        <v>
5</v>
      </c>
      <c r="U24" s="660">
        <v>
7</v>
      </c>
      <c r="V24" s="659">
        <v>
45</v>
      </c>
      <c r="W24" s="663"/>
      <c r="X24" s="671" t="s">
        <v>
71</v>
      </c>
    </row>
    <row r="25" spans="1:24" s="615" customFormat="1" ht="15" customHeight="1">
      <c r="A25" s="677"/>
      <c r="B25" s="676" t="s">
        <v>
70</v>
      </c>
      <c r="C25" s="661">
        <v>
14</v>
      </c>
      <c r="D25" s="660">
        <v>
2092</v>
      </c>
      <c r="E25" s="660" t="s">
        <v>
374</v>
      </c>
      <c r="F25" s="660" t="s">
        <v>
374</v>
      </c>
      <c r="G25" s="660">
        <v>
14</v>
      </c>
      <c r="H25" s="660">
        <v>
2092</v>
      </c>
      <c r="I25" s="660" t="s">
        <v>
374</v>
      </c>
      <c r="J25" s="660" t="s">
        <v>
374</v>
      </c>
      <c r="K25" s="660">
        <v>
1</v>
      </c>
      <c r="L25" s="660">
        <v>
1</v>
      </c>
      <c r="M25" s="660">
        <v>
1</v>
      </c>
      <c r="N25" s="660">
        <v>
4</v>
      </c>
      <c r="O25" s="660" t="s">
        <v>
374</v>
      </c>
      <c r="P25" s="660" t="s">
        <v>
374</v>
      </c>
      <c r="Q25" s="660" t="s">
        <v>
374</v>
      </c>
      <c r="R25" s="660" t="s">
        <v>
374</v>
      </c>
      <c r="S25" s="660">
        <v>
2</v>
      </c>
      <c r="T25" s="660">
        <v>
85</v>
      </c>
      <c r="U25" s="660">
        <v>
2</v>
      </c>
      <c r="V25" s="659">
        <v>
36</v>
      </c>
      <c r="W25" s="663"/>
      <c r="X25" s="671" t="s">
        <v>
70</v>
      </c>
    </row>
    <row r="26" spans="1:24" s="615" customFormat="1" ht="15" customHeight="1">
      <c r="A26" s="679"/>
      <c r="B26" s="676"/>
      <c r="C26" s="661" t="s">
        <v>
373</v>
      </c>
      <c r="D26" s="660" t="s">
        <v>
373</v>
      </c>
      <c r="E26" s="660" t="s">
        <v>
373</v>
      </c>
      <c r="F26" s="660" t="s">
        <v>
373</v>
      </c>
      <c r="G26" s="660" t="s">
        <v>
373</v>
      </c>
      <c r="H26" s="660" t="s">
        <v>
373</v>
      </c>
      <c r="I26" s="660" t="s">
        <v>
373</v>
      </c>
      <c r="J26" s="660" t="s">
        <v>
373</v>
      </c>
      <c r="K26" s="660" t="s">
        <v>
373</v>
      </c>
      <c r="L26" s="660" t="s">
        <v>
373</v>
      </c>
      <c r="M26" s="660" t="s">
        <v>
373</v>
      </c>
      <c r="N26" s="660" t="s">
        <v>
373</v>
      </c>
      <c r="O26" s="660" t="s">
        <v>
373</v>
      </c>
      <c r="P26" s="660" t="s">
        <v>
373</v>
      </c>
      <c r="Q26" s="660" t="s">
        <v>
373</v>
      </c>
      <c r="R26" s="660" t="s">
        <v>
373</v>
      </c>
      <c r="S26" s="660" t="s">
        <v>
373</v>
      </c>
      <c r="T26" s="660" t="s">
        <v>
373</v>
      </c>
      <c r="U26" s="660" t="s">
        <v>
373</v>
      </c>
      <c r="V26" s="659" t="s">
        <v>
373</v>
      </c>
      <c r="W26" s="678"/>
      <c r="X26" s="671"/>
    </row>
    <row r="27" spans="1:24" s="615" customFormat="1" ht="15" customHeight="1">
      <c r="A27" s="4842" t="s">
        <v>
839</v>
      </c>
      <c r="B27" s="4843"/>
      <c r="C27" s="668">
        <v>
689</v>
      </c>
      <c r="D27" s="667">
        <v>
5645</v>
      </c>
      <c r="E27" s="667" t="s">
        <v>
374</v>
      </c>
      <c r="F27" s="667" t="s">
        <v>
374</v>
      </c>
      <c r="G27" s="667">
        <v>
689</v>
      </c>
      <c r="H27" s="667">
        <v>
5645</v>
      </c>
      <c r="I27" s="667" t="s">
        <v>
374</v>
      </c>
      <c r="J27" s="667" t="s">
        <v>
374</v>
      </c>
      <c r="K27" s="667">
        <v>
40</v>
      </c>
      <c r="L27" s="667">
        <v>
192</v>
      </c>
      <c r="M27" s="667">
        <v>
54</v>
      </c>
      <c r="N27" s="667">
        <v>
328</v>
      </c>
      <c r="O27" s="667" t="s">
        <v>
374</v>
      </c>
      <c r="P27" s="667" t="s">
        <v>
374</v>
      </c>
      <c r="Q27" s="667">
        <v>
5</v>
      </c>
      <c r="R27" s="667">
        <v>
6</v>
      </c>
      <c r="S27" s="667">
        <v>
26</v>
      </c>
      <c r="T27" s="667">
        <v>
1137</v>
      </c>
      <c r="U27" s="667">
        <v>
163</v>
      </c>
      <c r="V27" s="666">
        <v>
1160</v>
      </c>
      <c r="W27" s="4840" t="s">
        <v>
838</v>
      </c>
      <c r="X27" s="4839"/>
    </row>
    <row r="28" spans="1:24" s="632" customFormat="1" ht="15" customHeight="1">
      <c r="A28" s="677"/>
      <c r="B28" s="676" t="s">
        <v>
69</v>
      </c>
      <c r="C28" s="661">
        <v>
60</v>
      </c>
      <c r="D28" s="660">
        <v>
1588</v>
      </c>
      <c r="E28" s="660" t="s">
        <v>
374</v>
      </c>
      <c r="F28" s="660" t="s">
        <v>
374</v>
      </c>
      <c r="G28" s="660">
        <v>
60</v>
      </c>
      <c r="H28" s="660">
        <v>
1588</v>
      </c>
      <c r="I28" s="660" t="s">
        <v>
374</v>
      </c>
      <c r="J28" s="660" t="s">
        <v>
374</v>
      </c>
      <c r="K28" s="660">
        <v>
3</v>
      </c>
      <c r="L28" s="660">
        <v>
9</v>
      </c>
      <c r="M28" s="660">
        <v>
13</v>
      </c>
      <c r="N28" s="660">
        <v>
73</v>
      </c>
      <c r="O28" s="660" t="s">
        <v>
374</v>
      </c>
      <c r="P28" s="660" t="s">
        <v>
374</v>
      </c>
      <c r="Q28" s="660" t="s">
        <v>
374</v>
      </c>
      <c r="R28" s="660" t="s">
        <v>
374</v>
      </c>
      <c r="S28" s="660">
        <v>
5</v>
      </c>
      <c r="T28" s="660">
        <v>
939</v>
      </c>
      <c r="U28" s="660">
        <v>
15</v>
      </c>
      <c r="V28" s="659">
        <v>
195</v>
      </c>
      <c r="W28" s="622"/>
      <c r="X28" s="671" t="s">
        <v>
69</v>
      </c>
    </row>
    <row r="29" spans="1:24" s="615" customFormat="1" ht="15" customHeight="1">
      <c r="A29" s="677"/>
      <c r="B29" s="676" t="s">
        <v>
68</v>
      </c>
      <c r="C29" s="661">
        <v>
100</v>
      </c>
      <c r="D29" s="660">
        <v>
631</v>
      </c>
      <c r="E29" s="660" t="s">
        <v>
374</v>
      </c>
      <c r="F29" s="660" t="s">
        <v>
374</v>
      </c>
      <c r="G29" s="660">
        <v>
100</v>
      </c>
      <c r="H29" s="660">
        <v>
631</v>
      </c>
      <c r="I29" s="660" t="s">
        <v>
374</v>
      </c>
      <c r="J29" s="660" t="s">
        <v>
374</v>
      </c>
      <c r="K29" s="660">
        <v>
5</v>
      </c>
      <c r="L29" s="660">
        <v>
21</v>
      </c>
      <c r="M29" s="660">
        <v>
12</v>
      </c>
      <c r="N29" s="660">
        <v>
120</v>
      </c>
      <c r="O29" s="660" t="s">
        <v>
374</v>
      </c>
      <c r="P29" s="660" t="s">
        <v>
374</v>
      </c>
      <c r="Q29" s="660" t="s">
        <v>
374</v>
      </c>
      <c r="R29" s="660" t="s">
        <v>
374</v>
      </c>
      <c r="S29" s="660">
        <v>
3</v>
      </c>
      <c r="T29" s="660">
        <v>
6</v>
      </c>
      <c r="U29" s="660">
        <v>
20</v>
      </c>
      <c r="V29" s="659">
        <v>
190</v>
      </c>
      <c r="W29" s="663"/>
      <c r="X29" s="671" t="s">
        <v>
68</v>
      </c>
    </row>
    <row r="30" spans="1:24" s="615" customFormat="1" ht="15" customHeight="1">
      <c r="A30" s="677"/>
      <c r="B30" s="676" t="s">
        <v>
67</v>
      </c>
      <c r="C30" s="661">
        <v>
94</v>
      </c>
      <c r="D30" s="660">
        <v>
653</v>
      </c>
      <c r="E30" s="660" t="s">
        <v>
374</v>
      </c>
      <c r="F30" s="660" t="s">
        <v>
374</v>
      </c>
      <c r="G30" s="660">
        <v>
94</v>
      </c>
      <c r="H30" s="660">
        <v>
653</v>
      </c>
      <c r="I30" s="660" t="s">
        <v>
374</v>
      </c>
      <c r="J30" s="660" t="s">
        <v>
374</v>
      </c>
      <c r="K30" s="660">
        <v>
8</v>
      </c>
      <c r="L30" s="660">
        <v>
27</v>
      </c>
      <c r="M30" s="660">
        <v>
11</v>
      </c>
      <c r="N30" s="660">
        <v>
29</v>
      </c>
      <c r="O30" s="660" t="s">
        <v>
374</v>
      </c>
      <c r="P30" s="660" t="s">
        <v>
374</v>
      </c>
      <c r="Q30" s="660">
        <v>
1</v>
      </c>
      <c r="R30" s="660">
        <v>
1</v>
      </c>
      <c r="S30" s="660">
        <v>
3</v>
      </c>
      <c r="T30" s="660">
        <v>
34</v>
      </c>
      <c r="U30" s="660">
        <v>
23</v>
      </c>
      <c r="V30" s="659">
        <v>
99</v>
      </c>
      <c r="W30" s="663"/>
      <c r="X30" s="671" t="s">
        <v>
67</v>
      </c>
    </row>
    <row r="31" spans="1:24" s="615" customFormat="1" ht="15" customHeight="1">
      <c r="A31" s="677"/>
      <c r="B31" s="676" t="s">
        <v>
66</v>
      </c>
      <c r="C31" s="661">
        <v>
97</v>
      </c>
      <c r="D31" s="660">
        <v>
494</v>
      </c>
      <c r="E31" s="660" t="s">
        <v>
374</v>
      </c>
      <c r="F31" s="660" t="s">
        <v>
374</v>
      </c>
      <c r="G31" s="660">
        <v>
97</v>
      </c>
      <c r="H31" s="660">
        <v>
494</v>
      </c>
      <c r="I31" s="660" t="s">
        <v>
374</v>
      </c>
      <c r="J31" s="660" t="s">
        <v>
374</v>
      </c>
      <c r="K31" s="660">
        <v>
14</v>
      </c>
      <c r="L31" s="660">
        <v>
56</v>
      </c>
      <c r="M31" s="660">
        <v>
9</v>
      </c>
      <c r="N31" s="660">
        <v>
61</v>
      </c>
      <c r="O31" s="660" t="s">
        <v>
374</v>
      </c>
      <c r="P31" s="660" t="s">
        <v>
374</v>
      </c>
      <c r="Q31" s="660">
        <v>
3</v>
      </c>
      <c r="R31" s="660">
        <v>
4</v>
      </c>
      <c r="S31" s="660">
        <v>
4</v>
      </c>
      <c r="T31" s="660">
        <v>
21</v>
      </c>
      <c r="U31" s="660">
        <v>
21</v>
      </c>
      <c r="V31" s="659">
        <v>
86</v>
      </c>
      <c r="W31" s="663"/>
      <c r="X31" s="671" t="s">
        <v>
66</v>
      </c>
    </row>
    <row r="32" spans="1:24" s="615" customFormat="1" ht="15" customHeight="1">
      <c r="A32" s="679"/>
      <c r="B32" s="676" t="s">
        <v>
65</v>
      </c>
      <c r="C32" s="661">
        <v>
159</v>
      </c>
      <c r="D32" s="660">
        <v>
649</v>
      </c>
      <c r="E32" s="660" t="s">
        <v>
374</v>
      </c>
      <c r="F32" s="660" t="s">
        <v>
374</v>
      </c>
      <c r="G32" s="660">
        <v>
159</v>
      </c>
      <c r="H32" s="660">
        <v>
649</v>
      </c>
      <c r="I32" s="660" t="s">
        <v>
374</v>
      </c>
      <c r="J32" s="660" t="s">
        <v>
374</v>
      </c>
      <c r="K32" s="660">
        <v>
6</v>
      </c>
      <c r="L32" s="660">
        <v>
17</v>
      </c>
      <c r="M32" s="660">
        <v>
7</v>
      </c>
      <c r="N32" s="660">
        <v>
37</v>
      </c>
      <c r="O32" s="660" t="s">
        <v>
374</v>
      </c>
      <c r="P32" s="660" t="s">
        <v>
374</v>
      </c>
      <c r="Q32" s="660" t="s">
        <v>
374</v>
      </c>
      <c r="R32" s="660" t="s">
        <v>
374</v>
      </c>
      <c r="S32" s="660">
        <v>
6</v>
      </c>
      <c r="T32" s="660">
        <v>
46</v>
      </c>
      <c r="U32" s="660">
        <v>
27</v>
      </c>
      <c r="V32" s="659">
        <v>
208</v>
      </c>
      <c r="W32" s="678"/>
      <c r="X32" s="671" t="s">
        <v>
65</v>
      </c>
    </row>
    <row r="33" spans="1:24" s="615" customFormat="1" ht="15" customHeight="1">
      <c r="A33" s="677"/>
      <c r="B33" s="676" t="s">
        <v>
64</v>
      </c>
      <c r="C33" s="661">
        <v>
179</v>
      </c>
      <c r="D33" s="660">
        <v>
1630</v>
      </c>
      <c r="E33" s="660" t="s">
        <v>
374</v>
      </c>
      <c r="F33" s="660" t="s">
        <v>
374</v>
      </c>
      <c r="G33" s="660">
        <v>
179</v>
      </c>
      <c r="H33" s="660">
        <v>
1630</v>
      </c>
      <c r="I33" s="660" t="s">
        <v>
374</v>
      </c>
      <c r="J33" s="660" t="s">
        <v>
374</v>
      </c>
      <c r="K33" s="660">
        <v>
4</v>
      </c>
      <c r="L33" s="660">
        <v>
62</v>
      </c>
      <c r="M33" s="660">
        <v>
2</v>
      </c>
      <c r="N33" s="660">
        <v>
8</v>
      </c>
      <c r="O33" s="660" t="s">
        <v>
374</v>
      </c>
      <c r="P33" s="660" t="s">
        <v>
374</v>
      </c>
      <c r="Q33" s="660">
        <v>
1</v>
      </c>
      <c r="R33" s="660">
        <v>
1</v>
      </c>
      <c r="S33" s="660">
        <v>
5</v>
      </c>
      <c r="T33" s="660">
        <v>
91</v>
      </c>
      <c r="U33" s="660">
        <v>
57</v>
      </c>
      <c r="V33" s="659">
        <v>
382</v>
      </c>
      <c r="W33" s="663"/>
      <c r="X33" s="671" t="s">
        <v>
64</v>
      </c>
    </row>
    <row r="34" spans="1:24" s="615" customFormat="1" ht="15" customHeight="1">
      <c r="A34" s="677"/>
      <c r="B34" s="676"/>
      <c r="C34" s="661" t="s">
        <v>
373</v>
      </c>
      <c r="D34" s="660" t="s">
        <v>
373</v>
      </c>
      <c r="E34" s="660" t="s">
        <v>
373</v>
      </c>
      <c r="F34" s="660" t="s">
        <v>
373</v>
      </c>
      <c r="G34" s="660" t="s">
        <v>
373</v>
      </c>
      <c r="H34" s="660" t="s">
        <v>
373</v>
      </c>
      <c r="I34" s="660" t="s">
        <v>
373</v>
      </c>
      <c r="J34" s="660" t="s">
        <v>
373</v>
      </c>
      <c r="K34" s="660" t="s">
        <v>
373</v>
      </c>
      <c r="L34" s="660" t="s">
        <v>
373</v>
      </c>
      <c r="M34" s="660" t="s">
        <v>
373</v>
      </c>
      <c r="N34" s="660" t="s">
        <v>
373</v>
      </c>
      <c r="O34" s="660" t="s">
        <v>
373</v>
      </c>
      <c r="P34" s="660" t="s">
        <v>
373</v>
      </c>
      <c r="Q34" s="660" t="s">
        <v>
373</v>
      </c>
      <c r="R34" s="660" t="s">
        <v>
373</v>
      </c>
      <c r="S34" s="660" t="s">
        <v>
373</v>
      </c>
      <c r="T34" s="660" t="s">
        <v>
373</v>
      </c>
      <c r="U34" s="660" t="s">
        <v>
373</v>
      </c>
      <c r="V34" s="659" t="s">
        <v>
373</v>
      </c>
      <c r="W34" s="672"/>
      <c r="X34" s="671"/>
    </row>
    <row r="35" spans="1:24" s="625" customFormat="1" ht="15" customHeight="1">
      <c r="A35" s="4842" t="s">
        <v>
63</v>
      </c>
      <c r="B35" s="4843"/>
      <c r="C35" s="668">
        <v>
1</v>
      </c>
      <c r="D35" s="667">
        <v>
21</v>
      </c>
      <c r="E35" s="667" t="s">
        <v>
374</v>
      </c>
      <c r="F35" s="667" t="s">
        <v>
374</v>
      </c>
      <c r="G35" s="667">
        <v>
1</v>
      </c>
      <c r="H35" s="667">
        <v>
21</v>
      </c>
      <c r="I35" s="667" t="s">
        <v>
374</v>
      </c>
      <c r="J35" s="667" t="s">
        <v>
374</v>
      </c>
      <c r="K35" s="667" t="s">
        <v>
374</v>
      </c>
      <c r="L35" s="667" t="s">
        <v>
374</v>
      </c>
      <c r="M35" s="667" t="s">
        <v>
374</v>
      </c>
      <c r="N35" s="667" t="s">
        <v>
374</v>
      </c>
      <c r="O35" s="667" t="s">
        <v>
374</v>
      </c>
      <c r="P35" s="667" t="s">
        <v>
374</v>
      </c>
      <c r="Q35" s="667" t="s">
        <v>
374</v>
      </c>
      <c r="R35" s="667" t="s">
        <v>
374</v>
      </c>
      <c r="S35" s="667" t="s">
        <v>
374</v>
      </c>
      <c r="T35" s="667" t="s">
        <v>
374</v>
      </c>
      <c r="U35" s="667" t="s">
        <v>
374</v>
      </c>
      <c r="V35" s="666" t="s">
        <v>
374</v>
      </c>
      <c r="W35" s="4840" t="s">
        <v>
63</v>
      </c>
      <c r="X35" s="4839"/>
    </row>
    <row r="36" spans="1:24" s="615" customFormat="1" ht="15" customHeight="1">
      <c r="A36" s="677"/>
      <c r="B36" s="676"/>
      <c r="C36" s="661" t="s">
        <v>
373</v>
      </c>
      <c r="D36" s="660" t="s">
        <v>
373</v>
      </c>
      <c r="E36" s="660" t="s">
        <v>
373</v>
      </c>
      <c r="F36" s="660" t="s">
        <v>
373</v>
      </c>
      <c r="G36" s="660" t="s">
        <v>
373</v>
      </c>
      <c r="H36" s="660" t="s">
        <v>
373</v>
      </c>
      <c r="I36" s="660" t="s">
        <v>
373</v>
      </c>
      <c r="J36" s="660" t="s">
        <v>
373</v>
      </c>
      <c r="K36" s="660" t="s">
        <v>
373</v>
      </c>
      <c r="L36" s="660" t="s">
        <v>
373</v>
      </c>
      <c r="M36" s="660" t="s">
        <v>
373</v>
      </c>
      <c r="N36" s="660" t="s">
        <v>
373</v>
      </c>
      <c r="O36" s="660" t="s">
        <v>
373</v>
      </c>
      <c r="P36" s="660" t="s">
        <v>
373</v>
      </c>
      <c r="Q36" s="660" t="s">
        <v>
373</v>
      </c>
      <c r="R36" s="660" t="s">
        <v>
373</v>
      </c>
      <c r="S36" s="660" t="s">
        <v>
373</v>
      </c>
      <c r="T36" s="660" t="s">
        <v>
373</v>
      </c>
      <c r="U36" s="660" t="s">
        <v>
373</v>
      </c>
      <c r="V36" s="659" t="s">
        <v>
373</v>
      </c>
      <c r="W36" s="663"/>
      <c r="X36" s="671"/>
    </row>
    <row r="37" spans="1:24" s="615" customFormat="1" ht="15" customHeight="1">
      <c r="A37" s="4842" t="s">
        <v>
837</v>
      </c>
      <c r="B37" s="4843"/>
      <c r="C37" s="668">
        <v>
908</v>
      </c>
      <c r="D37" s="667">
        <v>
7172</v>
      </c>
      <c r="E37" s="667">
        <v>
1</v>
      </c>
      <c r="F37" s="667">
        <v>
8</v>
      </c>
      <c r="G37" s="667">
        <v>
907</v>
      </c>
      <c r="H37" s="667">
        <v>
7164</v>
      </c>
      <c r="I37" s="667" t="s">
        <v>
374</v>
      </c>
      <c r="J37" s="667" t="s">
        <v>
374</v>
      </c>
      <c r="K37" s="667">
        <v>
52</v>
      </c>
      <c r="L37" s="667">
        <v>
218</v>
      </c>
      <c r="M37" s="667">
        <v>
65</v>
      </c>
      <c r="N37" s="667">
        <v>
399</v>
      </c>
      <c r="O37" s="667" t="s">
        <v>
374</v>
      </c>
      <c r="P37" s="667" t="s">
        <v>
374</v>
      </c>
      <c r="Q37" s="667">
        <v>
5</v>
      </c>
      <c r="R37" s="667">
        <v>
11</v>
      </c>
      <c r="S37" s="667">
        <v>
20</v>
      </c>
      <c r="T37" s="667">
        <v>
295</v>
      </c>
      <c r="U37" s="667">
        <v>
230</v>
      </c>
      <c r="V37" s="666">
        <v>
1642</v>
      </c>
      <c r="W37" s="4840" t="s">
        <v>
837</v>
      </c>
      <c r="X37" s="4839"/>
    </row>
    <row r="38" spans="1:24" s="615" customFormat="1" ht="15" customHeight="1">
      <c r="A38" s="677"/>
      <c r="B38" s="676" t="s">
        <v>
62</v>
      </c>
      <c r="C38" s="661">
        <v>
395</v>
      </c>
      <c r="D38" s="660">
        <v>
3674</v>
      </c>
      <c r="E38" s="660" t="s">
        <v>
374</v>
      </c>
      <c r="F38" s="660" t="s">
        <v>
374</v>
      </c>
      <c r="G38" s="660">
        <v>
395</v>
      </c>
      <c r="H38" s="660">
        <v>
3674</v>
      </c>
      <c r="I38" s="660" t="s">
        <v>
374</v>
      </c>
      <c r="J38" s="660" t="s">
        <v>
374</v>
      </c>
      <c r="K38" s="660">
        <v>
4</v>
      </c>
      <c r="L38" s="660">
        <v>
9</v>
      </c>
      <c r="M38" s="660">
        <v>
8</v>
      </c>
      <c r="N38" s="660">
        <v>
100</v>
      </c>
      <c r="O38" s="660" t="s">
        <v>
374</v>
      </c>
      <c r="P38" s="660" t="s">
        <v>
374</v>
      </c>
      <c r="Q38" s="660" t="s">
        <v>
374</v>
      </c>
      <c r="R38" s="660" t="s">
        <v>
374</v>
      </c>
      <c r="S38" s="660">
        <v>
3</v>
      </c>
      <c r="T38" s="660">
        <v>
21</v>
      </c>
      <c r="U38" s="660">
        <v>
104</v>
      </c>
      <c r="V38" s="659">
        <v>
1003</v>
      </c>
      <c r="W38" s="663"/>
      <c r="X38" s="671" t="s">
        <v>
62</v>
      </c>
    </row>
    <row r="39" spans="1:24" s="615" customFormat="1" ht="15" customHeight="1">
      <c r="A39" s="677"/>
      <c r="B39" s="676" t="s">
        <v>
61</v>
      </c>
      <c r="C39" s="661">
        <v>
81</v>
      </c>
      <c r="D39" s="660">
        <v>
611</v>
      </c>
      <c r="E39" s="660" t="s">
        <v>
374</v>
      </c>
      <c r="F39" s="660" t="s">
        <v>
374</v>
      </c>
      <c r="G39" s="660">
        <v>
81</v>
      </c>
      <c r="H39" s="660">
        <v>
611</v>
      </c>
      <c r="I39" s="660" t="s">
        <v>
374</v>
      </c>
      <c r="J39" s="660" t="s">
        <v>
374</v>
      </c>
      <c r="K39" s="660">
        <v>
3</v>
      </c>
      <c r="L39" s="660">
        <v>
11</v>
      </c>
      <c r="M39" s="660">
        <v>
3</v>
      </c>
      <c r="N39" s="660">
        <v>
9</v>
      </c>
      <c r="O39" s="660" t="s">
        <v>
374</v>
      </c>
      <c r="P39" s="660" t="s">
        <v>
374</v>
      </c>
      <c r="Q39" s="660" t="s">
        <v>
374</v>
      </c>
      <c r="R39" s="660" t="s">
        <v>
374</v>
      </c>
      <c r="S39" s="660">
        <v>
2</v>
      </c>
      <c r="T39" s="660">
        <v>
2</v>
      </c>
      <c r="U39" s="660">
        <v>
20</v>
      </c>
      <c r="V39" s="659">
        <v>
128</v>
      </c>
      <c r="W39" s="663"/>
      <c r="X39" s="671" t="s">
        <v>
61</v>
      </c>
    </row>
    <row r="40" spans="1:24" s="615" customFormat="1" ht="15" customHeight="1">
      <c r="A40" s="677"/>
      <c r="B40" s="676" t="s">
        <v>
60</v>
      </c>
      <c r="C40" s="661">
        <v>
145</v>
      </c>
      <c r="D40" s="660">
        <v>
749</v>
      </c>
      <c r="E40" s="660" t="s">
        <v>
374</v>
      </c>
      <c r="F40" s="660" t="s">
        <v>
374</v>
      </c>
      <c r="G40" s="660">
        <v>
145</v>
      </c>
      <c r="H40" s="660">
        <v>
749</v>
      </c>
      <c r="I40" s="660" t="s">
        <v>
374</v>
      </c>
      <c r="J40" s="660" t="s">
        <v>
374</v>
      </c>
      <c r="K40" s="660">
        <v>
9</v>
      </c>
      <c r="L40" s="660">
        <v>
61</v>
      </c>
      <c r="M40" s="660">
        <v>
4</v>
      </c>
      <c r="N40" s="660">
        <v>
11</v>
      </c>
      <c r="O40" s="660" t="s">
        <v>
374</v>
      </c>
      <c r="P40" s="660" t="s">
        <v>
374</v>
      </c>
      <c r="Q40" s="660" t="s">
        <v>
374</v>
      </c>
      <c r="R40" s="660" t="s">
        <v>
374</v>
      </c>
      <c r="S40" s="660">
        <v>
3</v>
      </c>
      <c r="T40" s="660">
        <v>
28</v>
      </c>
      <c r="U40" s="660">
        <v>
43</v>
      </c>
      <c r="V40" s="659">
        <v>
178</v>
      </c>
      <c r="W40" s="672"/>
      <c r="X40" s="671" t="s">
        <v>
60</v>
      </c>
    </row>
    <row r="41" spans="1:24" s="625" customFormat="1" ht="15" customHeight="1">
      <c r="A41" s="677"/>
      <c r="B41" s="676" t="s">
        <v>
59</v>
      </c>
      <c r="C41" s="661">
        <v>
70</v>
      </c>
      <c r="D41" s="660">
        <v>
538</v>
      </c>
      <c r="E41" s="660" t="s">
        <v>
374</v>
      </c>
      <c r="F41" s="660" t="s">
        <v>
374</v>
      </c>
      <c r="G41" s="660">
        <v>
70</v>
      </c>
      <c r="H41" s="660">
        <v>
538</v>
      </c>
      <c r="I41" s="660" t="s">
        <v>
374</v>
      </c>
      <c r="J41" s="660" t="s">
        <v>
374</v>
      </c>
      <c r="K41" s="660">
        <v>
10</v>
      </c>
      <c r="L41" s="660">
        <v>
33</v>
      </c>
      <c r="M41" s="660">
        <v>
9</v>
      </c>
      <c r="N41" s="660">
        <v>
34</v>
      </c>
      <c r="O41" s="660" t="s">
        <v>
374</v>
      </c>
      <c r="P41" s="660" t="s">
        <v>
374</v>
      </c>
      <c r="Q41" s="660">
        <v>
2</v>
      </c>
      <c r="R41" s="660">
        <v>
2</v>
      </c>
      <c r="S41" s="660">
        <v>
1</v>
      </c>
      <c r="T41" s="660">
        <v>
1</v>
      </c>
      <c r="U41" s="660">
        <v>
16</v>
      </c>
      <c r="V41" s="659">
        <v>
85</v>
      </c>
      <c r="W41" s="622"/>
      <c r="X41" s="671" t="s">
        <v>
59</v>
      </c>
    </row>
    <row r="42" spans="1:24" s="615" customFormat="1" ht="15" customHeight="1">
      <c r="A42" s="679"/>
      <c r="B42" s="676" t="s">
        <v>
58</v>
      </c>
      <c r="C42" s="661">
        <v>
78</v>
      </c>
      <c r="D42" s="660">
        <v>
508</v>
      </c>
      <c r="E42" s="660">
        <v>
1</v>
      </c>
      <c r="F42" s="660">
        <v>
8</v>
      </c>
      <c r="G42" s="660">
        <v>
77</v>
      </c>
      <c r="H42" s="660">
        <v>
500</v>
      </c>
      <c r="I42" s="660" t="s">
        <v>
374</v>
      </c>
      <c r="J42" s="660" t="s">
        <v>
374</v>
      </c>
      <c r="K42" s="660">
        <v>
6</v>
      </c>
      <c r="L42" s="660">
        <v>
23</v>
      </c>
      <c r="M42" s="660">
        <v>
24</v>
      </c>
      <c r="N42" s="660">
        <v>
162</v>
      </c>
      <c r="O42" s="660" t="s">
        <v>
374</v>
      </c>
      <c r="P42" s="660" t="s">
        <v>
374</v>
      </c>
      <c r="Q42" s="660">
        <v>
1</v>
      </c>
      <c r="R42" s="660">
        <v>
2</v>
      </c>
      <c r="S42" s="660">
        <v>
3</v>
      </c>
      <c r="T42" s="660">
        <v>
116</v>
      </c>
      <c r="U42" s="660">
        <v>
17</v>
      </c>
      <c r="V42" s="659">
        <v>
65</v>
      </c>
      <c r="W42" s="678"/>
      <c r="X42" s="671" t="s">
        <v>
58</v>
      </c>
    </row>
    <row r="43" spans="1:24" s="615" customFormat="1" ht="15" customHeight="1">
      <c r="A43" s="677"/>
      <c r="B43" s="676" t="s">
        <v>
57</v>
      </c>
      <c r="C43" s="661">
        <v>
54</v>
      </c>
      <c r="D43" s="660">
        <v>
310</v>
      </c>
      <c r="E43" s="660" t="s">
        <v>
374</v>
      </c>
      <c r="F43" s="660" t="s">
        <v>
374</v>
      </c>
      <c r="G43" s="660">
        <v>
54</v>
      </c>
      <c r="H43" s="660">
        <v>
310</v>
      </c>
      <c r="I43" s="660" t="s">
        <v>
374</v>
      </c>
      <c r="J43" s="660" t="s">
        <v>
374</v>
      </c>
      <c r="K43" s="660">
        <v>
8</v>
      </c>
      <c r="L43" s="660">
        <v>
34</v>
      </c>
      <c r="M43" s="660">
        <v>
5</v>
      </c>
      <c r="N43" s="660">
        <v>
14</v>
      </c>
      <c r="O43" s="660" t="s">
        <v>
374</v>
      </c>
      <c r="P43" s="660" t="s">
        <v>
374</v>
      </c>
      <c r="Q43" s="660" t="s">
        <v>
374</v>
      </c>
      <c r="R43" s="660" t="s">
        <v>
374</v>
      </c>
      <c r="S43" s="660" t="s">
        <v>
374</v>
      </c>
      <c r="T43" s="660" t="s">
        <v>
374</v>
      </c>
      <c r="U43" s="660">
        <v>
10</v>
      </c>
      <c r="V43" s="659">
        <v>
48</v>
      </c>
      <c r="W43" s="663"/>
      <c r="X43" s="671" t="s">
        <v>
57</v>
      </c>
    </row>
    <row r="44" spans="1:24" s="615" customFormat="1" ht="15" customHeight="1">
      <c r="A44" s="677"/>
      <c r="B44" s="676" t="s">
        <v>
56</v>
      </c>
      <c r="C44" s="661">
        <v>
60</v>
      </c>
      <c r="D44" s="660">
        <v>
550</v>
      </c>
      <c r="E44" s="660" t="s">
        <v>
374</v>
      </c>
      <c r="F44" s="660" t="s">
        <v>
374</v>
      </c>
      <c r="G44" s="660">
        <v>
60</v>
      </c>
      <c r="H44" s="660">
        <v>
550</v>
      </c>
      <c r="I44" s="660" t="s">
        <v>
374</v>
      </c>
      <c r="J44" s="660" t="s">
        <v>
374</v>
      </c>
      <c r="K44" s="660">
        <v>
9</v>
      </c>
      <c r="L44" s="660">
        <v>
39</v>
      </c>
      <c r="M44" s="660">
        <v>
7</v>
      </c>
      <c r="N44" s="660">
        <v>
38</v>
      </c>
      <c r="O44" s="660" t="s">
        <v>
374</v>
      </c>
      <c r="P44" s="660" t="s">
        <v>
374</v>
      </c>
      <c r="Q44" s="660">
        <v>
1</v>
      </c>
      <c r="R44" s="660">
        <v>
1</v>
      </c>
      <c r="S44" s="660">
        <v>
4</v>
      </c>
      <c r="T44" s="660">
        <v>
8</v>
      </c>
      <c r="U44" s="660">
        <v>
12</v>
      </c>
      <c r="V44" s="659">
        <v>
91</v>
      </c>
      <c r="W44" s="672"/>
      <c r="X44" s="671" t="s">
        <v>
56</v>
      </c>
    </row>
    <row r="45" spans="1:24" s="625" customFormat="1" ht="15" customHeight="1">
      <c r="A45" s="677"/>
      <c r="B45" s="676" t="s">
        <v>
55</v>
      </c>
      <c r="C45" s="661">
        <v>
25</v>
      </c>
      <c r="D45" s="660">
        <v>
232</v>
      </c>
      <c r="E45" s="660" t="s">
        <v>
374</v>
      </c>
      <c r="F45" s="660" t="s">
        <v>
374</v>
      </c>
      <c r="G45" s="660">
        <v>
25</v>
      </c>
      <c r="H45" s="660">
        <v>
232</v>
      </c>
      <c r="I45" s="660" t="s">
        <v>
374</v>
      </c>
      <c r="J45" s="660" t="s">
        <v>
374</v>
      </c>
      <c r="K45" s="660">
        <v>
3</v>
      </c>
      <c r="L45" s="660">
        <v>
8</v>
      </c>
      <c r="M45" s="660">
        <v>
5</v>
      </c>
      <c r="N45" s="660">
        <v>
31</v>
      </c>
      <c r="O45" s="660" t="s">
        <v>
374</v>
      </c>
      <c r="P45" s="660" t="s">
        <v>
374</v>
      </c>
      <c r="Q45" s="660">
        <v>
1</v>
      </c>
      <c r="R45" s="660">
        <v>
6</v>
      </c>
      <c r="S45" s="660">
        <v>
4</v>
      </c>
      <c r="T45" s="660">
        <v>
119</v>
      </c>
      <c r="U45" s="660">
        <v>
8</v>
      </c>
      <c r="V45" s="659">
        <v>
44</v>
      </c>
      <c r="W45" s="622"/>
      <c r="X45" s="671" t="s">
        <v>
55</v>
      </c>
    </row>
    <row r="46" spans="1:24" s="615" customFormat="1" ht="15" customHeight="1">
      <c r="A46" s="677"/>
      <c r="B46" s="676"/>
      <c r="C46" s="661" t="s">
        <v>
373</v>
      </c>
      <c r="D46" s="660" t="s">
        <v>
373</v>
      </c>
      <c r="E46" s="660" t="s">
        <v>
373</v>
      </c>
      <c r="F46" s="660" t="s">
        <v>
373</v>
      </c>
      <c r="G46" s="660" t="s">
        <v>
373</v>
      </c>
      <c r="H46" s="660" t="s">
        <v>
373</v>
      </c>
      <c r="I46" s="660" t="s">
        <v>
373</v>
      </c>
      <c r="J46" s="660" t="s">
        <v>
373</v>
      </c>
      <c r="K46" s="660" t="s">
        <v>
373</v>
      </c>
      <c r="L46" s="660" t="s">
        <v>
373</v>
      </c>
      <c r="M46" s="660" t="s">
        <v>
373</v>
      </c>
      <c r="N46" s="660" t="s">
        <v>
373</v>
      </c>
      <c r="O46" s="660" t="s">
        <v>
373</v>
      </c>
      <c r="P46" s="660" t="s">
        <v>
373</v>
      </c>
      <c r="Q46" s="660" t="s">
        <v>
373</v>
      </c>
      <c r="R46" s="660" t="s">
        <v>
373</v>
      </c>
      <c r="S46" s="660" t="s">
        <v>
373</v>
      </c>
      <c r="T46" s="660" t="s">
        <v>
373</v>
      </c>
      <c r="U46" s="660" t="s">
        <v>
373</v>
      </c>
      <c r="V46" s="659" t="s">
        <v>
373</v>
      </c>
      <c r="W46" s="663"/>
      <c r="X46" s="671"/>
    </row>
    <row r="47" spans="1:24" s="615" customFormat="1" ht="15" customHeight="1">
      <c r="A47" s="4842" t="s">
        <v>
836</v>
      </c>
      <c r="B47" s="4843"/>
      <c r="C47" s="668">
        <v>
411</v>
      </c>
      <c r="D47" s="667">
        <v>
3416</v>
      </c>
      <c r="E47" s="667" t="s">
        <v>
374</v>
      </c>
      <c r="F47" s="667" t="s">
        <v>
374</v>
      </c>
      <c r="G47" s="667">
        <v>
411</v>
      </c>
      <c r="H47" s="667">
        <v>
3416</v>
      </c>
      <c r="I47" s="667" t="s">
        <v>
374</v>
      </c>
      <c r="J47" s="667" t="s">
        <v>
374</v>
      </c>
      <c r="K47" s="667">
        <v>
77</v>
      </c>
      <c r="L47" s="667">
        <v>
483</v>
      </c>
      <c r="M47" s="667">
        <v>
63</v>
      </c>
      <c r="N47" s="667">
        <v>
282</v>
      </c>
      <c r="O47" s="667" t="s">
        <v>
374</v>
      </c>
      <c r="P47" s="667" t="s">
        <v>
374</v>
      </c>
      <c r="Q47" s="667">
        <v>
2</v>
      </c>
      <c r="R47" s="667">
        <v>
4</v>
      </c>
      <c r="S47" s="667">
        <v>
33</v>
      </c>
      <c r="T47" s="667">
        <v>
324</v>
      </c>
      <c r="U47" s="667">
        <v>
82</v>
      </c>
      <c r="V47" s="666">
        <v>
755</v>
      </c>
      <c r="W47" s="4840" t="s">
        <v>
836</v>
      </c>
      <c r="X47" s="4839"/>
    </row>
    <row r="48" spans="1:24" s="615" customFormat="1" ht="15" customHeight="1">
      <c r="A48" s="677"/>
      <c r="B48" s="676" t="s">
        <v>
54</v>
      </c>
      <c r="C48" s="661">
        <v>
87</v>
      </c>
      <c r="D48" s="660">
        <v>
908</v>
      </c>
      <c r="E48" s="660" t="s">
        <v>
374</v>
      </c>
      <c r="F48" s="660" t="s">
        <v>
374</v>
      </c>
      <c r="G48" s="660">
        <v>
87</v>
      </c>
      <c r="H48" s="660">
        <v>
908</v>
      </c>
      <c r="I48" s="660" t="s">
        <v>
374</v>
      </c>
      <c r="J48" s="660" t="s">
        <v>
374</v>
      </c>
      <c r="K48" s="660">
        <v>
18</v>
      </c>
      <c r="L48" s="660">
        <v>
84</v>
      </c>
      <c r="M48" s="660">
        <v>
13</v>
      </c>
      <c r="N48" s="660">
        <v>
43</v>
      </c>
      <c r="O48" s="660" t="s">
        <v>
374</v>
      </c>
      <c r="P48" s="660" t="s">
        <v>
374</v>
      </c>
      <c r="Q48" s="660" t="s">
        <v>
374</v>
      </c>
      <c r="R48" s="660" t="s">
        <v>
374</v>
      </c>
      <c r="S48" s="660">
        <v>
6</v>
      </c>
      <c r="T48" s="660">
        <v>
16</v>
      </c>
      <c r="U48" s="660">
        <v>
14</v>
      </c>
      <c r="V48" s="659">
        <v>
115</v>
      </c>
      <c r="W48" s="663"/>
      <c r="X48" s="671" t="s">
        <v>
54</v>
      </c>
    </row>
    <row r="49" spans="1:24" s="615" customFormat="1" ht="15" customHeight="1">
      <c r="A49" s="679"/>
      <c r="B49" s="676" t="s">
        <v>
53</v>
      </c>
      <c r="C49" s="661">
        <v>
73</v>
      </c>
      <c r="D49" s="660">
        <v>
652</v>
      </c>
      <c r="E49" s="660" t="s">
        <v>
374</v>
      </c>
      <c r="F49" s="660" t="s">
        <v>
374</v>
      </c>
      <c r="G49" s="660">
        <v>
73</v>
      </c>
      <c r="H49" s="660">
        <v>
652</v>
      </c>
      <c r="I49" s="660" t="s">
        <v>
374</v>
      </c>
      <c r="J49" s="660" t="s">
        <v>
374</v>
      </c>
      <c r="K49" s="660">
        <v>
17</v>
      </c>
      <c r="L49" s="660">
        <v>
111</v>
      </c>
      <c r="M49" s="660">
        <v>
9</v>
      </c>
      <c r="N49" s="660">
        <v>
21</v>
      </c>
      <c r="O49" s="660" t="s">
        <v>
374</v>
      </c>
      <c r="P49" s="660" t="s">
        <v>
374</v>
      </c>
      <c r="Q49" s="660" t="s">
        <v>
374</v>
      </c>
      <c r="R49" s="660" t="s">
        <v>
374</v>
      </c>
      <c r="S49" s="660">
        <v>
6</v>
      </c>
      <c r="T49" s="660">
        <v>
80</v>
      </c>
      <c r="U49" s="660">
        <v>
17</v>
      </c>
      <c r="V49" s="659">
        <v>
294</v>
      </c>
      <c r="W49" s="678"/>
      <c r="X49" s="671" t="s">
        <v>
53</v>
      </c>
    </row>
    <row r="50" spans="1:24" s="615" customFormat="1" ht="15" customHeight="1">
      <c r="A50" s="677"/>
      <c r="B50" s="676" t="s">
        <v>
52</v>
      </c>
      <c r="C50" s="661">
        <v>
107</v>
      </c>
      <c r="D50" s="660">
        <v>
989</v>
      </c>
      <c r="E50" s="660" t="s">
        <v>
374</v>
      </c>
      <c r="F50" s="660" t="s">
        <v>
374</v>
      </c>
      <c r="G50" s="660">
        <v>
107</v>
      </c>
      <c r="H50" s="660">
        <v>
989</v>
      </c>
      <c r="I50" s="660" t="s">
        <v>
374</v>
      </c>
      <c r="J50" s="660" t="s">
        <v>
374</v>
      </c>
      <c r="K50" s="660">
        <v>
18</v>
      </c>
      <c r="L50" s="660">
        <v>
166</v>
      </c>
      <c r="M50" s="660">
        <v>
17</v>
      </c>
      <c r="N50" s="660">
        <v>
79</v>
      </c>
      <c r="O50" s="660" t="s">
        <v>
374</v>
      </c>
      <c r="P50" s="660" t="s">
        <v>
374</v>
      </c>
      <c r="Q50" s="660">
        <v>
1</v>
      </c>
      <c r="R50" s="660">
        <v>
2</v>
      </c>
      <c r="S50" s="660">
        <v>
11</v>
      </c>
      <c r="T50" s="660">
        <v>
81</v>
      </c>
      <c r="U50" s="660">
        <v>
19</v>
      </c>
      <c r="V50" s="659">
        <v>
153</v>
      </c>
      <c r="W50" s="663"/>
      <c r="X50" s="671" t="s">
        <v>
52</v>
      </c>
    </row>
    <row r="51" spans="1:24" s="615" customFormat="1" ht="15" customHeight="1">
      <c r="A51" s="677"/>
      <c r="B51" s="676" t="s">
        <v>
51</v>
      </c>
      <c r="C51" s="661">
        <v>
82</v>
      </c>
      <c r="D51" s="660">
        <v>
449</v>
      </c>
      <c r="E51" s="660" t="s">
        <v>
374</v>
      </c>
      <c r="F51" s="660" t="s">
        <v>
374</v>
      </c>
      <c r="G51" s="660">
        <v>
82</v>
      </c>
      <c r="H51" s="660">
        <v>
449</v>
      </c>
      <c r="I51" s="660" t="s">
        <v>
374</v>
      </c>
      <c r="J51" s="660" t="s">
        <v>
374</v>
      </c>
      <c r="K51" s="660">
        <v>
16</v>
      </c>
      <c r="L51" s="660">
        <v>
85</v>
      </c>
      <c r="M51" s="660">
        <v>
14</v>
      </c>
      <c r="N51" s="660">
        <v>
70</v>
      </c>
      <c r="O51" s="660" t="s">
        <v>
374</v>
      </c>
      <c r="P51" s="660" t="s">
        <v>
374</v>
      </c>
      <c r="Q51" s="660" t="s">
        <v>
374</v>
      </c>
      <c r="R51" s="660" t="s">
        <v>
374</v>
      </c>
      <c r="S51" s="660">
        <v>
3</v>
      </c>
      <c r="T51" s="660">
        <v>
49</v>
      </c>
      <c r="U51" s="660">
        <v>
17</v>
      </c>
      <c r="V51" s="659">
        <v>
117</v>
      </c>
      <c r="W51" s="663"/>
      <c r="X51" s="671" t="s">
        <v>
51</v>
      </c>
    </row>
    <row r="52" spans="1:24" s="615" customFormat="1" ht="15" customHeight="1">
      <c r="A52" s="677"/>
      <c r="B52" s="676" t="s">
        <v>
50</v>
      </c>
      <c r="C52" s="661">
        <v>
62</v>
      </c>
      <c r="D52" s="660">
        <v>
418</v>
      </c>
      <c r="E52" s="660" t="s">
        <v>
374</v>
      </c>
      <c r="F52" s="660" t="s">
        <v>
374</v>
      </c>
      <c r="G52" s="660">
        <v>
62</v>
      </c>
      <c r="H52" s="660">
        <v>
418</v>
      </c>
      <c r="I52" s="660" t="s">
        <v>
374</v>
      </c>
      <c r="J52" s="660" t="s">
        <v>
374</v>
      </c>
      <c r="K52" s="660">
        <v>
8</v>
      </c>
      <c r="L52" s="660">
        <v>
37</v>
      </c>
      <c r="M52" s="660">
        <v>
10</v>
      </c>
      <c r="N52" s="660">
        <v>
69</v>
      </c>
      <c r="O52" s="660" t="s">
        <v>
374</v>
      </c>
      <c r="P52" s="660" t="s">
        <v>
374</v>
      </c>
      <c r="Q52" s="660">
        <v>
1</v>
      </c>
      <c r="R52" s="660">
        <v>
2</v>
      </c>
      <c r="S52" s="660">
        <v>
7</v>
      </c>
      <c r="T52" s="660">
        <v>
98</v>
      </c>
      <c r="U52" s="660">
        <v>
15</v>
      </c>
      <c r="V52" s="659">
        <v>
76</v>
      </c>
      <c r="W52" s="663"/>
      <c r="X52" s="671" t="s">
        <v>
50</v>
      </c>
    </row>
    <row r="53" spans="1:24" s="615" customFormat="1" ht="15" customHeight="1">
      <c r="A53" s="677"/>
      <c r="B53" s="676"/>
      <c r="C53" s="661" t="s">
        <v>
373</v>
      </c>
      <c r="D53" s="660" t="s">
        <v>
373</v>
      </c>
      <c r="E53" s="660" t="s">
        <v>
373</v>
      </c>
      <c r="F53" s="660" t="s">
        <v>
373</v>
      </c>
      <c r="G53" s="660" t="s">
        <v>
373</v>
      </c>
      <c r="H53" s="660" t="s">
        <v>
373</v>
      </c>
      <c r="I53" s="660" t="s">
        <v>
373</v>
      </c>
      <c r="J53" s="660" t="s">
        <v>
373</v>
      </c>
      <c r="K53" s="660" t="s">
        <v>
373</v>
      </c>
      <c r="L53" s="660" t="s">
        <v>
373</v>
      </c>
      <c r="M53" s="660" t="s">
        <v>
373</v>
      </c>
      <c r="N53" s="660" t="s">
        <v>
373</v>
      </c>
      <c r="O53" s="660" t="s">
        <v>
373</v>
      </c>
      <c r="P53" s="660" t="s">
        <v>
373</v>
      </c>
      <c r="Q53" s="660" t="s">
        <v>
373</v>
      </c>
      <c r="R53" s="660" t="s">
        <v>
373</v>
      </c>
      <c r="S53" s="660" t="s">
        <v>
373</v>
      </c>
      <c r="T53" s="660" t="s">
        <v>
373</v>
      </c>
      <c r="U53" s="660" t="s">
        <v>
373</v>
      </c>
      <c r="V53" s="659" t="s">
        <v>
373</v>
      </c>
      <c r="W53" s="663"/>
      <c r="X53" s="671"/>
    </row>
    <row r="54" spans="1:24" s="615" customFormat="1" ht="15" customHeight="1">
      <c r="A54" s="4842" t="s">
        <v>
49</v>
      </c>
      <c r="B54" s="4843"/>
      <c r="C54" s="668">
        <v>
3</v>
      </c>
      <c r="D54" s="667">
        <v>
33</v>
      </c>
      <c r="E54" s="667" t="s">
        <v>
374</v>
      </c>
      <c r="F54" s="667" t="s">
        <v>
374</v>
      </c>
      <c r="G54" s="667">
        <v>
3</v>
      </c>
      <c r="H54" s="667">
        <v>
33</v>
      </c>
      <c r="I54" s="667" t="s">
        <v>
374</v>
      </c>
      <c r="J54" s="667" t="s">
        <v>
374</v>
      </c>
      <c r="K54" s="667" t="s">
        <v>
374</v>
      </c>
      <c r="L54" s="667" t="s">
        <v>
374</v>
      </c>
      <c r="M54" s="667" t="s">
        <v>
374</v>
      </c>
      <c r="N54" s="667" t="s">
        <v>
374</v>
      </c>
      <c r="O54" s="667" t="s">
        <v>
374</v>
      </c>
      <c r="P54" s="667" t="s">
        <v>
374</v>
      </c>
      <c r="Q54" s="667" t="s">
        <v>
374</v>
      </c>
      <c r="R54" s="667" t="s">
        <v>
374</v>
      </c>
      <c r="S54" s="667" t="s">
        <v>
374</v>
      </c>
      <c r="T54" s="667" t="s">
        <v>
374</v>
      </c>
      <c r="U54" s="667">
        <v>
1</v>
      </c>
      <c r="V54" s="666">
        <v>
7</v>
      </c>
      <c r="W54" s="4840" t="s">
        <v>
49</v>
      </c>
      <c r="X54" s="4839"/>
    </row>
    <row r="55" spans="1:24" s="625" customFormat="1" ht="15" customHeight="1">
      <c r="A55" s="677"/>
      <c r="B55" s="676"/>
      <c r="C55" s="661" t="s">
        <v>
373</v>
      </c>
      <c r="D55" s="660" t="s">
        <v>
373</v>
      </c>
      <c r="E55" s="660" t="s">
        <v>
373</v>
      </c>
      <c r="F55" s="660" t="s">
        <v>
373</v>
      </c>
      <c r="G55" s="660" t="s">
        <v>
373</v>
      </c>
      <c r="H55" s="660" t="s">
        <v>
373</v>
      </c>
      <c r="I55" s="660" t="s">
        <v>
373</v>
      </c>
      <c r="J55" s="660" t="s">
        <v>
373</v>
      </c>
      <c r="K55" s="660" t="s">
        <v>
373</v>
      </c>
      <c r="L55" s="660" t="s">
        <v>
373</v>
      </c>
      <c r="M55" s="660" t="s">
        <v>
373</v>
      </c>
      <c r="N55" s="660" t="s">
        <v>
373</v>
      </c>
      <c r="O55" s="660" t="s">
        <v>
373</v>
      </c>
      <c r="P55" s="660" t="s">
        <v>
373</v>
      </c>
      <c r="Q55" s="660" t="s">
        <v>
373</v>
      </c>
      <c r="R55" s="660" t="s">
        <v>
373</v>
      </c>
      <c r="S55" s="660" t="s">
        <v>
373</v>
      </c>
      <c r="T55" s="660" t="s">
        <v>
373</v>
      </c>
      <c r="U55" s="660" t="s">
        <v>
373</v>
      </c>
      <c r="V55" s="659" t="s">
        <v>
373</v>
      </c>
      <c r="W55" s="622"/>
      <c r="X55" s="671"/>
    </row>
    <row r="56" spans="1:24" s="615" customFormat="1" ht="15" customHeight="1">
      <c r="A56" s="4842" t="s">
        <v>
835</v>
      </c>
      <c r="B56" s="4843"/>
      <c r="C56" s="668">
        <v>
214</v>
      </c>
      <c r="D56" s="667">
        <v>
1198</v>
      </c>
      <c r="E56" s="667">
        <v>
1</v>
      </c>
      <c r="F56" s="667">
        <v>
2</v>
      </c>
      <c r="G56" s="667">
        <v>
213</v>
      </c>
      <c r="H56" s="667">
        <v>
1196</v>
      </c>
      <c r="I56" s="667" t="s">
        <v>
374</v>
      </c>
      <c r="J56" s="667" t="s">
        <v>
374</v>
      </c>
      <c r="K56" s="667">
        <v>
37</v>
      </c>
      <c r="L56" s="667">
        <v>
207</v>
      </c>
      <c r="M56" s="667">
        <v>
14</v>
      </c>
      <c r="N56" s="667">
        <v>
64</v>
      </c>
      <c r="O56" s="667" t="s">
        <v>
374</v>
      </c>
      <c r="P56" s="667" t="s">
        <v>
374</v>
      </c>
      <c r="Q56" s="667" t="s">
        <v>
374</v>
      </c>
      <c r="R56" s="667" t="s">
        <v>
374</v>
      </c>
      <c r="S56" s="667">
        <v>
9</v>
      </c>
      <c r="T56" s="667">
        <v>
76</v>
      </c>
      <c r="U56" s="667">
        <v>
46</v>
      </c>
      <c r="V56" s="666">
        <v>
202</v>
      </c>
      <c r="W56" s="4840" t="s">
        <v>
835</v>
      </c>
      <c r="X56" s="4839"/>
    </row>
    <row r="57" spans="1:24" s="615" customFormat="1" ht="15" customHeight="1">
      <c r="A57" s="677"/>
      <c r="B57" s="676" t="s">
        <v>
48</v>
      </c>
      <c r="C57" s="661">
        <v>
54</v>
      </c>
      <c r="D57" s="660">
        <v>
231</v>
      </c>
      <c r="E57" s="660" t="s">
        <v>
374</v>
      </c>
      <c r="F57" s="660" t="s">
        <v>
374</v>
      </c>
      <c r="G57" s="660">
        <v>
54</v>
      </c>
      <c r="H57" s="660">
        <v>
231</v>
      </c>
      <c r="I57" s="660" t="s">
        <v>
374</v>
      </c>
      <c r="J57" s="660" t="s">
        <v>
374</v>
      </c>
      <c r="K57" s="660">
        <v>
10</v>
      </c>
      <c r="L57" s="660">
        <v>
62</v>
      </c>
      <c r="M57" s="660">
        <v>
1</v>
      </c>
      <c r="N57" s="660">
        <v>
2</v>
      </c>
      <c r="O57" s="660" t="s">
        <v>
374</v>
      </c>
      <c r="P57" s="660" t="s">
        <v>
374</v>
      </c>
      <c r="Q57" s="660" t="s">
        <v>
374</v>
      </c>
      <c r="R57" s="660" t="s">
        <v>
374</v>
      </c>
      <c r="S57" s="660">
        <v>
1</v>
      </c>
      <c r="T57" s="660">
        <v>
2</v>
      </c>
      <c r="U57" s="660">
        <v>
12</v>
      </c>
      <c r="V57" s="659">
        <v>
42</v>
      </c>
      <c r="W57" s="663"/>
      <c r="X57" s="671" t="s">
        <v>
48</v>
      </c>
    </row>
    <row r="58" spans="1:24" s="615" customFormat="1" ht="15" customHeight="1">
      <c r="A58" s="677"/>
      <c r="B58" s="676" t="s">
        <v>
47</v>
      </c>
      <c r="C58" s="661">
        <v>
37</v>
      </c>
      <c r="D58" s="660">
        <v>
330</v>
      </c>
      <c r="E58" s="660" t="s">
        <v>
374</v>
      </c>
      <c r="F58" s="660" t="s">
        <v>
374</v>
      </c>
      <c r="G58" s="660">
        <v>
37</v>
      </c>
      <c r="H58" s="660">
        <v>
330</v>
      </c>
      <c r="I58" s="660" t="s">
        <v>
374</v>
      </c>
      <c r="J58" s="660" t="s">
        <v>
374</v>
      </c>
      <c r="K58" s="660">
        <v>
5</v>
      </c>
      <c r="L58" s="660">
        <v>
11</v>
      </c>
      <c r="M58" s="660" t="s">
        <v>
374</v>
      </c>
      <c r="N58" s="660" t="s">
        <v>
374</v>
      </c>
      <c r="O58" s="660" t="s">
        <v>
374</v>
      </c>
      <c r="P58" s="660" t="s">
        <v>
374</v>
      </c>
      <c r="Q58" s="660" t="s">
        <v>
374</v>
      </c>
      <c r="R58" s="660" t="s">
        <v>
374</v>
      </c>
      <c r="S58" s="660">
        <v>
2</v>
      </c>
      <c r="T58" s="660">
        <v>
50</v>
      </c>
      <c r="U58" s="660">
        <v>
8</v>
      </c>
      <c r="V58" s="659">
        <v>
40</v>
      </c>
      <c r="W58" s="663"/>
      <c r="X58" s="671" t="s">
        <v>
47</v>
      </c>
    </row>
    <row r="59" spans="1:24" s="615" customFormat="1" ht="15" customHeight="1">
      <c r="A59" s="677"/>
      <c r="B59" s="676" t="s">
        <v>
46</v>
      </c>
      <c r="C59" s="661">
        <v>
44</v>
      </c>
      <c r="D59" s="660">
        <v>
271</v>
      </c>
      <c r="E59" s="660" t="s">
        <v>
374</v>
      </c>
      <c r="F59" s="660" t="s">
        <v>
374</v>
      </c>
      <c r="G59" s="660">
        <v>
44</v>
      </c>
      <c r="H59" s="660">
        <v>
271</v>
      </c>
      <c r="I59" s="660" t="s">
        <v>
374</v>
      </c>
      <c r="J59" s="660" t="s">
        <v>
374</v>
      </c>
      <c r="K59" s="660">
        <v>
8</v>
      </c>
      <c r="L59" s="660">
        <v>
43</v>
      </c>
      <c r="M59" s="660">
        <v>
4</v>
      </c>
      <c r="N59" s="660">
        <v>
10</v>
      </c>
      <c r="O59" s="660" t="s">
        <v>
374</v>
      </c>
      <c r="P59" s="660" t="s">
        <v>
374</v>
      </c>
      <c r="Q59" s="660" t="s">
        <v>
374</v>
      </c>
      <c r="R59" s="660" t="s">
        <v>
374</v>
      </c>
      <c r="S59" s="660" t="s">
        <v>
374</v>
      </c>
      <c r="T59" s="660" t="s">
        <v>
374</v>
      </c>
      <c r="U59" s="660">
        <v>
12</v>
      </c>
      <c r="V59" s="659">
        <v>
58</v>
      </c>
      <c r="W59" s="672"/>
      <c r="X59" s="671" t="s">
        <v>
46</v>
      </c>
    </row>
    <row r="60" spans="1:24" s="625" customFormat="1" ht="15" customHeight="1">
      <c r="A60" s="679"/>
      <c r="B60" s="676" t="s">
        <v>
45</v>
      </c>
      <c r="C60" s="661">
        <v>
29</v>
      </c>
      <c r="D60" s="660">
        <v>
173</v>
      </c>
      <c r="E60" s="660" t="s">
        <v>
374</v>
      </c>
      <c r="F60" s="660" t="s">
        <v>
374</v>
      </c>
      <c r="G60" s="660">
        <v>
29</v>
      </c>
      <c r="H60" s="660">
        <v>
173</v>
      </c>
      <c r="I60" s="660" t="s">
        <v>
374</v>
      </c>
      <c r="J60" s="660" t="s">
        <v>
374</v>
      </c>
      <c r="K60" s="660">
        <v>
2</v>
      </c>
      <c r="L60" s="660">
        <v>
10</v>
      </c>
      <c r="M60" s="660">
        <v>
6</v>
      </c>
      <c r="N60" s="660">
        <v>
42</v>
      </c>
      <c r="O60" s="660" t="s">
        <v>
374</v>
      </c>
      <c r="P60" s="660" t="s">
        <v>
374</v>
      </c>
      <c r="Q60" s="660" t="s">
        <v>
374</v>
      </c>
      <c r="R60" s="660" t="s">
        <v>
374</v>
      </c>
      <c r="S60" s="660">
        <v>
3</v>
      </c>
      <c r="T60" s="660">
        <v>
21</v>
      </c>
      <c r="U60" s="660">
        <v>
2</v>
      </c>
      <c r="V60" s="659">
        <v>
8</v>
      </c>
      <c r="W60" s="678"/>
      <c r="X60" s="671" t="s">
        <v>
45</v>
      </c>
    </row>
    <row r="61" spans="1:24" s="615" customFormat="1" ht="15" customHeight="1">
      <c r="A61" s="677"/>
      <c r="B61" s="676" t="s">
        <v>
44</v>
      </c>
      <c r="C61" s="661">
        <v>
33</v>
      </c>
      <c r="D61" s="660">
        <v>
112</v>
      </c>
      <c r="E61" s="660">
        <v>
1</v>
      </c>
      <c r="F61" s="660">
        <v>
2</v>
      </c>
      <c r="G61" s="660">
        <v>
32</v>
      </c>
      <c r="H61" s="660">
        <v>
110</v>
      </c>
      <c r="I61" s="660" t="s">
        <v>
374</v>
      </c>
      <c r="J61" s="660" t="s">
        <v>
374</v>
      </c>
      <c r="K61" s="660">
        <v>
9</v>
      </c>
      <c r="L61" s="660">
        <v>
57</v>
      </c>
      <c r="M61" s="660">
        <v>
3</v>
      </c>
      <c r="N61" s="660">
        <v>
10</v>
      </c>
      <c r="O61" s="660" t="s">
        <v>
374</v>
      </c>
      <c r="P61" s="660" t="s">
        <v>
374</v>
      </c>
      <c r="Q61" s="660" t="s">
        <v>
374</v>
      </c>
      <c r="R61" s="660" t="s">
        <v>
374</v>
      </c>
      <c r="S61" s="660">
        <v>
2</v>
      </c>
      <c r="T61" s="660">
        <v>
2</v>
      </c>
      <c r="U61" s="660">
        <v>
6</v>
      </c>
      <c r="V61" s="659">
        <v>
11</v>
      </c>
      <c r="W61" s="663"/>
      <c r="X61" s="671" t="s">
        <v>
44</v>
      </c>
    </row>
    <row r="62" spans="1:24" s="615" customFormat="1" ht="15" customHeight="1">
      <c r="A62" s="677"/>
      <c r="B62" s="676" t="s">
        <v>
43</v>
      </c>
      <c r="C62" s="661">
        <v>
17</v>
      </c>
      <c r="D62" s="660">
        <v>
81</v>
      </c>
      <c r="E62" s="660" t="s">
        <v>
374</v>
      </c>
      <c r="F62" s="660" t="s">
        <v>
374</v>
      </c>
      <c r="G62" s="660">
        <v>
17</v>
      </c>
      <c r="H62" s="660">
        <v>
81</v>
      </c>
      <c r="I62" s="660" t="s">
        <v>
374</v>
      </c>
      <c r="J62" s="660" t="s">
        <v>
374</v>
      </c>
      <c r="K62" s="660">
        <v>
3</v>
      </c>
      <c r="L62" s="660">
        <v>
24</v>
      </c>
      <c r="M62" s="660" t="s">
        <v>
374</v>
      </c>
      <c r="N62" s="660" t="s">
        <v>
374</v>
      </c>
      <c r="O62" s="660" t="s">
        <v>
374</v>
      </c>
      <c r="P62" s="660" t="s">
        <v>
374</v>
      </c>
      <c r="Q62" s="660" t="s">
        <v>
374</v>
      </c>
      <c r="R62" s="660" t="s">
        <v>
374</v>
      </c>
      <c r="S62" s="660">
        <v>
1</v>
      </c>
      <c r="T62" s="660">
        <v>
1</v>
      </c>
      <c r="U62" s="660">
        <v>
6</v>
      </c>
      <c r="V62" s="659">
        <v>
43</v>
      </c>
      <c r="W62" s="663"/>
      <c r="X62" s="671" t="s">
        <v>
43</v>
      </c>
    </row>
    <row r="63" spans="1:24" s="615" customFormat="1" ht="15" customHeight="1">
      <c r="A63" s="677"/>
      <c r="B63" s="676"/>
      <c r="C63" s="661" t="s">
        <v>
373</v>
      </c>
      <c r="D63" s="660" t="s">
        <v>
373</v>
      </c>
      <c r="E63" s="660" t="s">
        <v>
373</v>
      </c>
      <c r="F63" s="660" t="s">
        <v>
373</v>
      </c>
      <c r="G63" s="660" t="s">
        <v>
373</v>
      </c>
      <c r="H63" s="660" t="s">
        <v>
373</v>
      </c>
      <c r="I63" s="660" t="s">
        <v>
373</v>
      </c>
      <c r="J63" s="660" t="s">
        <v>
373</v>
      </c>
      <c r="K63" s="660" t="s">
        <v>
373</v>
      </c>
      <c r="L63" s="660" t="s">
        <v>
373</v>
      </c>
      <c r="M63" s="660" t="s">
        <v>
373</v>
      </c>
      <c r="N63" s="660" t="s">
        <v>
373</v>
      </c>
      <c r="O63" s="660" t="s">
        <v>
373</v>
      </c>
      <c r="P63" s="660" t="s">
        <v>
373</v>
      </c>
      <c r="Q63" s="660" t="s">
        <v>
373</v>
      </c>
      <c r="R63" s="660" t="s">
        <v>
373</v>
      </c>
      <c r="S63" s="660" t="s">
        <v>
373</v>
      </c>
      <c r="T63" s="660" t="s">
        <v>
373</v>
      </c>
      <c r="U63" s="660" t="s">
        <v>
373</v>
      </c>
      <c r="V63" s="659" t="s">
        <v>
373</v>
      </c>
      <c r="W63" s="663"/>
      <c r="X63" s="671"/>
    </row>
    <row r="64" spans="1:24" s="615" customFormat="1" ht="15" customHeight="1">
      <c r="A64" s="4842" t="s">
        <v>
834</v>
      </c>
      <c r="B64" s="4843"/>
      <c r="C64" s="668">
        <v>
301</v>
      </c>
      <c r="D64" s="667">
        <v>
1677</v>
      </c>
      <c r="E64" s="667" t="s">
        <v>
374</v>
      </c>
      <c r="F64" s="667" t="s">
        <v>
374</v>
      </c>
      <c r="G64" s="667">
        <v>
301</v>
      </c>
      <c r="H64" s="667">
        <v>
1677</v>
      </c>
      <c r="I64" s="667" t="s">
        <v>
374</v>
      </c>
      <c r="J64" s="667" t="s">
        <v>
374</v>
      </c>
      <c r="K64" s="667">
        <v>
43</v>
      </c>
      <c r="L64" s="667">
        <v>
255</v>
      </c>
      <c r="M64" s="667">
        <v>
55</v>
      </c>
      <c r="N64" s="667">
        <v>
190</v>
      </c>
      <c r="O64" s="667" t="s">
        <v>
374</v>
      </c>
      <c r="P64" s="667" t="s">
        <v>
374</v>
      </c>
      <c r="Q64" s="667" t="s">
        <v>
374</v>
      </c>
      <c r="R64" s="667" t="s">
        <v>
374</v>
      </c>
      <c r="S64" s="667">
        <v>
12</v>
      </c>
      <c r="T64" s="667">
        <v>
15</v>
      </c>
      <c r="U64" s="667">
        <v>
78</v>
      </c>
      <c r="V64" s="666">
        <v>
475</v>
      </c>
      <c r="W64" s="4840" t="s">
        <v>
834</v>
      </c>
      <c r="X64" s="4839"/>
    </row>
    <row r="65" spans="1:24" s="615" customFormat="1" ht="15" customHeight="1">
      <c r="A65" s="677"/>
      <c r="B65" s="676" t="s">
        <v>
42</v>
      </c>
      <c r="C65" s="661">
        <v>
107</v>
      </c>
      <c r="D65" s="660">
        <v>
467</v>
      </c>
      <c r="E65" s="660" t="s">
        <v>
374</v>
      </c>
      <c r="F65" s="660" t="s">
        <v>
374</v>
      </c>
      <c r="G65" s="660">
        <v>
107</v>
      </c>
      <c r="H65" s="660">
        <v>
467</v>
      </c>
      <c r="I65" s="660" t="s">
        <v>
374</v>
      </c>
      <c r="J65" s="660" t="s">
        <v>
374</v>
      </c>
      <c r="K65" s="660">
        <v>
17</v>
      </c>
      <c r="L65" s="660">
        <v>
118</v>
      </c>
      <c r="M65" s="660">
        <v>
14</v>
      </c>
      <c r="N65" s="660">
        <v>
62</v>
      </c>
      <c r="O65" s="660" t="s">
        <v>
374</v>
      </c>
      <c r="P65" s="660" t="s">
        <v>
374</v>
      </c>
      <c r="Q65" s="660" t="s">
        <v>
374</v>
      </c>
      <c r="R65" s="660" t="s">
        <v>
374</v>
      </c>
      <c r="S65" s="660">
        <v>
4</v>
      </c>
      <c r="T65" s="660">
        <v>
5</v>
      </c>
      <c r="U65" s="660">
        <v>
26</v>
      </c>
      <c r="V65" s="659">
        <v>
69</v>
      </c>
      <c r="W65" s="672"/>
      <c r="X65" s="671" t="s">
        <v>
42</v>
      </c>
    </row>
    <row r="66" spans="1:24" s="625" customFormat="1" ht="15" customHeight="1">
      <c r="A66" s="677"/>
      <c r="B66" s="676" t="s">
        <v>
41</v>
      </c>
      <c r="C66" s="661">
        <v>
80</v>
      </c>
      <c r="D66" s="660">
        <v>
495</v>
      </c>
      <c r="E66" s="660" t="s">
        <v>
374</v>
      </c>
      <c r="F66" s="660" t="s">
        <v>
374</v>
      </c>
      <c r="G66" s="660">
        <v>
80</v>
      </c>
      <c r="H66" s="660">
        <v>
495</v>
      </c>
      <c r="I66" s="660" t="s">
        <v>
374</v>
      </c>
      <c r="J66" s="660" t="s">
        <v>
374</v>
      </c>
      <c r="K66" s="660">
        <v>
16</v>
      </c>
      <c r="L66" s="660">
        <v>
78</v>
      </c>
      <c r="M66" s="660">
        <v>
24</v>
      </c>
      <c r="N66" s="660">
        <v>
79</v>
      </c>
      <c r="O66" s="660" t="s">
        <v>
374</v>
      </c>
      <c r="P66" s="660" t="s">
        <v>
374</v>
      </c>
      <c r="Q66" s="660" t="s">
        <v>
374</v>
      </c>
      <c r="R66" s="660" t="s">
        <v>
374</v>
      </c>
      <c r="S66" s="660">
        <v>
4</v>
      </c>
      <c r="T66" s="660">
        <v>
6</v>
      </c>
      <c r="U66" s="660">
        <v>
17</v>
      </c>
      <c r="V66" s="659">
        <v>
101</v>
      </c>
      <c r="W66" s="622"/>
      <c r="X66" s="671" t="s">
        <v>
41</v>
      </c>
    </row>
    <row r="67" spans="1:24" s="615" customFormat="1" ht="15" customHeight="1">
      <c r="A67" s="677"/>
      <c r="B67" s="676" t="s">
        <v>
40</v>
      </c>
      <c r="C67" s="661">
        <v>
12</v>
      </c>
      <c r="D67" s="660">
        <v>
68</v>
      </c>
      <c r="E67" s="660" t="s">
        <v>
374</v>
      </c>
      <c r="F67" s="660" t="s">
        <v>
374</v>
      </c>
      <c r="G67" s="660">
        <v>
12</v>
      </c>
      <c r="H67" s="660">
        <v>
68</v>
      </c>
      <c r="I67" s="660" t="s">
        <v>
374</v>
      </c>
      <c r="J67" s="660" t="s">
        <v>
374</v>
      </c>
      <c r="K67" s="660">
        <v>
1</v>
      </c>
      <c r="L67" s="660">
        <v>
3</v>
      </c>
      <c r="M67" s="660">
        <v>
3</v>
      </c>
      <c r="N67" s="660">
        <v>
4</v>
      </c>
      <c r="O67" s="660" t="s">
        <v>
374</v>
      </c>
      <c r="P67" s="660" t="s">
        <v>
374</v>
      </c>
      <c r="Q67" s="660" t="s">
        <v>
374</v>
      </c>
      <c r="R67" s="660" t="s">
        <v>
374</v>
      </c>
      <c r="S67" s="660">
        <v>
3</v>
      </c>
      <c r="T67" s="660">
        <v>
3</v>
      </c>
      <c r="U67" s="660">
        <v>
1</v>
      </c>
      <c r="V67" s="659">
        <v>
1</v>
      </c>
      <c r="W67" s="663"/>
      <c r="X67" s="671" t="s">
        <v>
40</v>
      </c>
    </row>
    <row r="68" spans="1:24" s="615" customFormat="1" ht="15" customHeight="1">
      <c r="A68" s="677"/>
      <c r="B68" s="676" t="s">
        <v>
39</v>
      </c>
      <c r="C68" s="661">
        <v>
102</v>
      </c>
      <c r="D68" s="660">
        <v>
647</v>
      </c>
      <c r="E68" s="660" t="s">
        <v>
374</v>
      </c>
      <c r="F68" s="660" t="s">
        <v>
374</v>
      </c>
      <c r="G68" s="660">
        <v>
102</v>
      </c>
      <c r="H68" s="660">
        <v>
647</v>
      </c>
      <c r="I68" s="660" t="s">
        <v>
374</v>
      </c>
      <c r="J68" s="660" t="s">
        <v>
374</v>
      </c>
      <c r="K68" s="660">
        <v>
9</v>
      </c>
      <c r="L68" s="660">
        <v>
56</v>
      </c>
      <c r="M68" s="660">
        <v>
14</v>
      </c>
      <c r="N68" s="660">
        <v>
45</v>
      </c>
      <c r="O68" s="660" t="s">
        <v>
374</v>
      </c>
      <c r="P68" s="660" t="s">
        <v>
374</v>
      </c>
      <c r="Q68" s="660" t="s">
        <v>
374</v>
      </c>
      <c r="R68" s="660" t="s">
        <v>
374</v>
      </c>
      <c r="S68" s="660">
        <v>
1</v>
      </c>
      <c r="T68" s="660">
        <v>
1</v>
      </c>
      <c r="U68" s="660">
        <v>
34</v>
      </c>
      <c r="V68" s="659">
        <v>
304</v>
      </c>
      <c r="W68" s="663"/>
      <c r="X68" s="671" t="s">
        <v>
39</v>
      </c>
    </row>
    <row r="69" spans="1:24" s="615" customFormat="1" ht="15" customHeight="1">
      <c r="A69" s="677"/>
      <c r="B69" s="676"/>
      <c r="C69" s="661" t="s">
        <v>
373</v>
      </c>
      <c r="D69" s="660" t="s">
        <v>
373</v>
      </c>
      <c r="E69" s="660" t="s">
        <v>
373</v>
      </c>
      <c r="F69" s="660" t="s">
        <v>
373</v>
      </c>
      <c r="G69" s="660" t="s">
        <v>
373</v>
      </c>
      <c r="H69" s="660" t="s">
        <v>
373</v>
      </c>
      <c r="I69" s="660" t="s">
        <v>
373</v>
      </c>
      <c r="J69" s="660" t="s">
        <v>
373</v>
      </c>
      <c r="K69" s="660" t="s">
        <v>
373</v>
      </c>
      <c r="L69" s="660" t="s">
        <v>
373</v>
      </c>
      <c r="M69" s="660" t="s">
        <v>
373</v>
      </c>
      <c r="N69" s="660" t="s">
        <v>
373</v>
      </c>
      <c r="O69" s="660" t="s">
        <v>
373</v>
      </c>
      <c r="P69" s="660" t="s">
        <v>
373</v>
      </c>
      <c r="Q69" s="660" t="s">
        <v>
373</v>
      </c>
      <c r="R69" s="660" t="s">
        <v>
373</v>
      </c>
      <c r="S69" s="660" t="s">
        <v>
373</v>
      </c>
      <c r="T69" s="660" t="s">
        <v>
373</v>
      </c>
      <c r="U69" s="660" t="s">
        <v>
373</v>
      </c>
      <c r="V69" s="659" t="s">
        <v>
373</v>
      </c>
      <c r="W69" s="663"/>
      <c r="X69" s="671"/>
    </row>
    <row r="70" spans="1:24" s="615" customFormat="1" ht="15" customHeight="1">
      <c r="A70" s="4841" t="s">
        <v>
833</v>
      </c>
      <c r="B70" s="4841"/>
      <c r="C70" s="668">
        <v>
331</v>
      </c>
      <c r="D70" s="667">
        <v>
2513</v>
      </c>
      <c r="E70" s="667" t="s">
        <v>
374</v>
      </c>
      <c r="F70" s="667" t="s">
        <v>
374</v>
      </c>
      <c r="G70" s="667">
        <v>
331</v>
      </c>
      <c r="H70" s="667">
        <v>
2513</v>
      </c>
      <c r="I70" s="667" t="s">
        <v>
374</v>
      </c>
      <c r="J70" s="667" t="s">
        <v>
374</v>
      </c>
      <c r="K70" s="667">
        <v>
70</v>
      </c>
      <c r="L70" s="667">
        <v>
530</v>
      </c>
      <c r="M70" s="667">
        <v>
63</v>
      </c>
      <c r="N70" s="667">
        <v>
262</v>
      </c>
      <c r="O70" s="667" t="s">
        <v>
374</v>
      </c>
      <c r="P70" s="667" t="s">
        <v>
374</v>
      </c>
      <c r="Q70" s="667">
        <v>
1</v>
      </c>
      <c r="R70" s="667">
        <v>
2</v>
      </c>
      <c r="S70" s="667">
        <v>
44</v>
      </c>
      <c r="T70" s="667">
        <v>
412</v>
      </c>
      <c r="U70" s="667">
        <v>
58</v>
      </c>
      <c r="V70" s="666">
        <v>
345</v>
      </c>
      <c r="W70" s="4840" t="s">
        <v>
833</v>
      </c>
      <c r="X70" s="4839"/>
    </row>
    <row r="71" spans="1:24" s="625" customFormat="1" ht="15" customHeight="1">
      <c r="A71" s="677"/>
      <c r="B71" s="676" t="s">
        <v>
38</v>
      </c>
      <c r="C71" s="661">
        <v>
70</v>
      </c>
      <c r="D71" s="660">
        <v>
358</v>
      </c>
      <c r="E71" s="660" t="s">
        <v>
374</v>
      </c>
      <c r="F71" s="660" t="s">
        <v>
374</v>
      </c>
      <c r="G71" s="660">
        <v>
70</v>
      </c>
      <c r="H71" s="660">
        <v>
358</v>
      </c>
      <c r="I71" s="660" t="s">
        <v>
374</v>
      </c>
      <c r="J71" s="660" t="s">
        <v>
374</v>
      </c>
      <c r="K71" s="660">
        <v>
10</v>
      </c>
      <c r="L71" s="660">
        <v>
78</v>
      </c>
      <c r="M71" s="660">
        <v>
14</v>
      </c>
      <c r="N71" s="660">
        <v>
54</v>
      </c>
      <c r="O71" s="660" t="s">
        <v>
374</v>
      </c>
      <c r="P71" s="660" t="s">
        <v>
374</v>
      </c>
      <c r="Q71" s="660" t="s">
        <v>
374</v>
      </c>
      <c r="R71" s="660" t="s">
        <v>
374</v>
      </c>
      <c r="S71" s="660">
        <v>
5</v>
      </c>
      <c r="T71" s="660">
        <v>
37</v>
      </c>
      <c r="U71" s="660">
        <v>
13</v>
      </c>
      <c r="V71" s="659">
        <v>
40</v>
      </c>
      <c r="W71" s="622"/>
      <c r="X71" s="671" t="s">
        <v>
38</v>
      </c>
    </row>
    <row r="72" spans="1:24" s="615" customFormat="1" ht="15" customHeight="1">
      <c r="A72" s="677"/>
      <c r="B72" s="676" t="s">
        <v>
37</v>
      </c>
      <c r="C72" s="661">
        <v>
82</v>
      </c>
      <c r="D72" s="660">
        <v>
458</v>
      </c>
      <c r="E72" s="660" t="s">
        <v>
374</v>
      </c>
      <c r="F72" s="660" t="s">
        <v>
374</v>
      </c>
      <c r="G72" s="660">
        <v>
82</v>
      </c>
      <c r="H72" s="660">
        <v>
458</v>
      </c>
      <c r="I72" s="660" t="s">
        <v>
374</v>
      </c>
      <c r="J72" s="660" t="s">
        <v>
374</v>
      </c>
      <c r="K72" s="660">
        <v>
24</v>
      </c>
      <c r="L72" s="660">
        <v>
93</v>
      </c>
      <c r="M72" s="660">
        <v>
15</v>
      </c>
      <c r="N72" s="660">
        <v>
75</v>
      </c>
      <c r="O72" s="660" t="s">
        <v>
374</v>
      </c>
      <c r="P72" s="660" t="s">
        <v>
374</v>
      </c>
      <c r="Q72" s="660">
        <v>
1</v>
      </c>
      <c r="R72" s="660">
        <v>
2</v>
      </c>
      <c r="S72" s="660">
        <v>
13</v>
      </c>
      <c r="T72" s="660">
        <v>
19</v>
      </c>
      <c r="U72" s="660">
        <v>
16</v>
      </c>
      <c r="V72" s="659">
        <v>
119</v>
      </c>
      <c r="W72" s="663"/>
      <c r="X72" s="671" t="s">
        <v>
37</v>
      </c>
    </row>
    <row r="73" spans="1:24" s="615" customFormat="1" ht="15" customHeight="1">
      <c r="A73" s="677"/>
      <c r="B73" s="676" t="s">
        <v>
36</v>
      </c>
      <c r="C73" s="661">
        <v>
70</v>
      </c>
      <c r="D73" s="660">
        <v>
531</v>
      </c>
      <c r="E73" s="660" t="s">
        <v>
374</v>
      </c>
      <c r="F73" s="660" t="s">
        <v>
374</v>
      </c>
      <c r="G73" s="660">
        <v>
70</v>
      </c>
      <c r="H73" s="660">
        <v>
531</v>
      </c>
      <c r="I73" s="660" t="s">
        <v>
374</v>
      </c>
      <c r="J73" s="660" t="s">
        <v>
374</v>
      </c>
      <c r="K73" s="660">
        <v>
18</v>
      </c>
      <c r="L73" s="660">
        <v>
205</v>
      </c>
      <c r="M73" s="660">
        <v>
18</v>
      </c>
      <c r="N73" s="660">
        <v>
61</v>
      </c>
      <c r="O73" s="660" t="s">
        <v>
374</v>
      </c>
      <c r="P73" s="660" t="s">
        <v>
374</v>
      </c>
      <c r="Q73" s="660" t="s">
        <v>
374</v>
      </c>
      <c r="R73" s="660" t="s">
        <v>
374</v>
      </c>
      <c r="S73" s="660">
        <v>
8</v>
      </c>
      <c r="T73" s="660">
        <v>
113</v>
      </c>
      <c r="U73" s="660">
        <v>
10</v>
      </c>
      <c r="V73" s="659">
        <v>
53</v>
      </c>
      <c r="W73" s="663"/>
      <c r="X73" s="671" t="s">
        <v>
36</v>
      </c>
    </row>
    <row r="74" spans="1:24" s="615" customFormat="1" ht="15" customHeight="1">
      <c r="A74" s="677"/>
      <c r="B74" s="676" t="s">
        <v>
35</v>
      </c>
      <c r="C74" s="661">
        <v>
26</v>
      </c>
      <c r="D74" s="660">
        <v>
464</v>
      </c>
      <c r="E74" s="660" t="s">
        <v>
374</v>
      </c>
      <c r="F74" s="660" t="s">
        <v>
374</v>
      </c>
      <c r="G74" s="660">
        <v>
26</v>
      </c>
      <c r="H74" s="660">
        <v>
464</v>
      </c>
      <c r="I74" s="660" t="s">
        <v>
374</v>
      </c>
      <c r="J74" s="660" t="s">
        <v>
374</v>
      </c>
      <c r="K74" s="660">
        <v>
4</v>
      </c>
      <c r="L74" s="660">
        <v>
17</v>
      </c>
      <c r="M74" s="660">
        <v>
3</v>
      </c>
      <c r="N74" s="660">
        <v>
14</v>
      </c>
      <c r="O74" s="660" t="s">
        <v>
374</v>
      </c>
      <c r="P74" s="660" t="s">
        <v>
374</v>
      </c>
      <c r="Q74" s="660" t="s">
        <v>
374</v>
      </c>
      <c r="R74" s="660" t="s">
        <v>
374</v>
      </c>
      <c r="S74" s="660">
        <v>
4</v>
      </c>
      <c r="T74" s="660">
        <v>
4</v>
      </c>
      <c r="U74" s="660">
        <v>
4</v>
      </c>
      <c r="V74" s="659">
        <v>
57</v>
      </c>
      <c r="W74" s="663"/>
      <c r="X74" s="671" t="s">
        <v>
35</v>
      </c>
    </row>
    <row r="75" spans="1:24" s="615" customFormat="1" ht="15" customHeight="1">
      <c r="A75" s="677"/>
      <c r="B75" s="676" t="s">
        <v>
34</v>
      </c>
      <c r="C75" s="661">
        <v>
33</v>
      </c>
      <c r="D75" s="660">
        <v>
324</v>
      </c>
      <c r="E75" s="660" t="s">
        <v>
374</v>
      </c>
      <c r="F75" s="660" t="s">
        <v>
374</v>
      </c>
      <c r="G75" s="660">
        <v>
33</v>
      </c>
      <c r="H75" s="660">
        <v>
324</v>
      </c>
      <c r="I75" s="660" t="s">
        <v>
374</v>
      </c>
      <c r="J75" s="660" t="s">
        <v>
374</v>
      </c>
      <c r="K75" s="660">
        <v>
5</v>
      </c>
      <c r="L75" s="660">
        <v>
22</v>
      </c>
      <c r="M75" s="660">
        <v>
3</v>
      </c>
      <c r="N75" s="660">
        <v>
8</v>
      </c>
      <c r="O75" s="660" t="s">
        <v>
374</v>
      </c>
      <c r="P75" s="660" t="s">
        <v>
374</v>
      </c>
      <c r="Q75" s="660" t="s">
        <v>
374</v>
      </c>
      <c r="R75" s="660" t="s">
        <v>
374</v>
      </c>
      <c r="S75" s="660">
        <v>
4</v>
      </c>
      <c r="T75" s="660">
        <v>
160</v>
      </c>
      <c r="U75" s="660">
        <v>
9</v>
      </c>
      <c r="V75" s="659">
        <v>
60</v>
      </c>
      <c r="W75" s="663"/>
      <c r="X75" s="671" t="s">
        <v>
34</v>
      </c>
    </row>
    <row r="76" spans="1:24" s="615" customFormat="1" ht="15" customHeight="1">
      <c r="A76" s="679"/>
      <c r="B76" s="676" t="s">
        <v>
33</v>
      </c>
      <c r="C76" s="661">
        <v>
50</v>
      </c>
      <c r="D76" s="660">
        <v>
378</v>
      </c>
      <c r="E76" s="660" t="s">
        <v>
374</v>
      </c>
      <c r="F76" s="660" t="s">
        <v>
374</v>
      </c>
      <c r="G76" s="660">
        <v>
50</v>
      </c>
      <c r="H76" s="660">
        <v>
378</v>
      </c>
      <c r="I76" s="660" t="s">
        <v>
374</v>
      </c>
      <c r="J76" s="660" t="s">
        <v>
374</v>
      </c>
      <c r="K76" s="660">
        <v>
9</v>
      </c>
      <c r="L76" s="660">
        <v>
115</v>
      </c>
      <c r="M76" s="660">
        <v>
10</v>
      </c>
      <c r="N76" s="660">
        <v>
50</v>
      </c>
      <c r="O76" s="660" t="s">
        <v>
374</v>
      </c>
      <c r="P76" s="660" t="s">
        <v>
374</v>
      </c>
      <c r="Q76" s="660" t="s">
        <v>
374</v>
      </c>
      <c r="R76" s="660" t="s">
        <v>
374</v>
      </c>
      <c r="S76" s="660">
        <v>
10</v>
      </c>
      <c r="T76" s="660">
        <v>
79</v>
      </c>
      <c r="U76" s="660">
        <v>
6</v>
      </c>
      <c r="V76" s="659">
        <v>
16</v>
      </c>
      <c r="W76" s="678"/>
      <c r="X76" s="671" t="s">
        <v>
33</v>
      </c>
    </row>
    <row r="77" spans="1:24" s="625" customFormat="1" ht="15" customHeight="1">
      <c r="A77" s="677"/>
      <c r="B77" s="676"/>
      <c r="C77" s="661" t="s">
        <v>
373</v>
      </c>
      <c r="D77" s="660" t="s">
        <v>
373</v>
      </c>
      <c r="E77" s="660" t="s">
        <v>
373</v>
      </c>
      <c r="F77" s="660" t="s">
        <v>
373</v>
      </c>
      <c r="G77" s="660" t="s">
        <v>
373</v>
      </c>
      <c r="H77" s="660" t="s">
        <v>
373</v>
      </c>
      <c r="I77" s="660" t="s">
        <v>
373</v>
      </c>
      <c r="J77" s="660" t="s">
        <v>
373</v>
      </c>
      <c r="K77" s="660" t="s">
        <v>
373</v>
      </c>
      <c r="L77" s="660" t="s">
        <v>
373</v>
      </c>
      <c r="M77" s="660" t="s">
        <v>
373</v>
      </c>
      <c r="N77" s="660" t="s">
        <v>
373</v>
      </c>
      <c r="O77" s="660" t="s">
        <v>
373</v>
      </c>
      <c r="P77" s="660" t="s">
        <v>
373</v>
      </c>
      <c r="Q77" s="660" t="s">
        <v>
373</v>
      </c>
      <c r="R77" s="660" t="s">
        <v>
373</v>
      </c>
      <c r="S77" s="660" t="s">
        <v>
373</v>
      </c>
      <c r="T77" s="660" t="s">
        <v>
373</v>
      </c>
      <c r="U77" s="660" t="s">
        <v>
373</v>
      </c>
      <c r="V77" s="659" t="s">
        <v>
373</v>
      </c>
      <c r="W77" s="622"/>
      <c r="X77" s="671"/>
    </row>
    <row r="78" spans="1:24" s="615" customFormat="1" ht="15" customHeight="1">
      <c r="A78" s="677"/>
      <c r="B78" s="676"/>
      <c r="C78" s="661" t="s">
        <v>
373</v>
      </c>
      <c r="D78" s="660" t="s">
        <v>
373</v>
      </c>
      <c r="E78" s="660" t="s">
        <v>
373</v>
      </c>
      <c r="F78" s="660" t="s">
        <v>
373</v>
      </c>
      <c r="G78" s="660" t="s">
        <v>
373</v>
      </c>
      <c r="H78" s="660" t="s">
        <v>
373</v>
      </c>
      <c r="I78" s="660" t="s">
        <v>
373</v>
      </c>
      <c r="J78" s="660" t="s">
        <v>
373</v>
      </c>
      <c r="K78" s="660" t="s">
        <v>
373</v>
      </c>
      <c r="L78" s="660" t="s">
        <v>
373</v>
      </c>
      <c r="M78" s="660" t="s">
        <v>
373</v>
      </c>
      <c r="N78" s="660" t="s">
        <v>
373</v>
      </c>
      <c r="O78" s="660" t="s">
        <v>
373</v>
      </c>
      <c r="P78" s="660" t="s">
        <v>
373</v>
      </c>
      <c r="Q78" s="660" t="s">
        <v>
373</v>
      </c>
      <c r="R78" s="660" t="s">
        <v>
373</v>
      </c>
      <c r="S78" s="660" t="s">
        <v>
373</v>
      </c>
      <c r="T78" s="660" t="s">
        <v>
373</v>
      </c>
      <c r="U78" s="660" t="s">
        <v>
373</v>
      </c>
      <c r="V78" s="659" t="s">
        <v>
373</v>
      </c>
      <c r="W78" s="663"/>
      <c r="X78" s="671"/>
    </row>
    <row r="79" spans="1:24" s="615" customFormat="1" ht="15" customHeight="1">
      <c r="A79" s="677"/>
      <c r="B79" s="676"/>
      <c r="C79" s="661" t="s">
        <v>
373</v>
      </c>
      <c r="D79" s="660" t="s">
        <v>
373</v>
      </c>
      <c r="E79" s="660" t="s">
        <v>
373</v>
      </c>
      <c r="F79" s="660" t="s">
        <v>
373</v>
      </c>
      <c r="G79" s="660" t="s">
        <v>
373</v>
      </c>
      <c r="H79" s="660" t="s">
        <v>
373</v>
      </c>
      <c r="I79" s="660" t="s">
        <v>
373</v>
      </c>
      <c r="J79" s="660" t="s">
        <v>
373</v>
      </c>
      <c r="K79" s="660" t="s">
        <v>
373</v>
      </c>
      <c r="L79" s="660" t="s">
        <v>
373</v>
      </c>
      <c r="M79" s="660" t="s">
        <v>
373</v>
      </c>
      <c r="N79" s="660" t="s">
        <v>
373</v>
      </c>
      <c r="O79" s="660" t="s">
        <v>
373</v>
      </c>
      <c r="P79" s="660" t="s">
        <v>
373</v>
      </c>
      <c r="Q79" s="660" t="s">
        <v>
373</v>
      </c>
      <c r="R79" s="660" t="s">
        <v>
373</v>
      </c>
      <c r="S79" s="660" t="s">
        <v>
373</v>
      </c>
      <c r="T79" s="660" t="s">
        <v>
373</v>
      </c>
      <c r="U79" s="660" t="s">
        <v>
373</v>
      </c>
      <c r="V79" s="659" t="s">
        <v>
373</v>
      </c>
      <c r="W79" s="663"/>
      <c r="X79" s="671"/>
    </row>
    <row r="80" spans="1:24" s="615" customFormat="1" ht="15" customHeight="1">
      <c r="A80" s="677"/>
      <c r="B80" s="676"/>
      <c r="C80" s="661" t="s">
        <v>
373</v>
      </c>
      <c r="D80" s="660" t="s">
        <v>
373</v>
      </c>
      <c r="E80" s="660" t="s">
        <v>
373</v>
      </c>
      <c r="F80" s="660" t="s">
        <v>
373</v>
      </c>
      <c r="G80" s="660" t="s">
        <v>
373</v>
      </c>
      <c r="H80" s="660" t="s">
        <v>
373</v>
      </c>
      <c r="I80" s="660" t="s">
        <v>
373</v>
      </c>
      <c r="J80" s="660" t="s">
        <v>
373</v>
      </c>
      <c r="K80" s="660" t="s">
        <v>
373</v>
      </c>
      <c r="L80" s="660" t="s">
        <v>
373</v>
      </c>
      <c r="M80" s="660" t="s">
        <v>
373</v>
      </c>
      <c r="N80" s="660" t="s">
        <v>
373</v>
      </c>
      <c r="O80" s="660" t="s">
        <v>
373</v>
      </c>
      <c r="P80" s="660" t="s">
        <v>
373</v>
      </c>
      <c r="Q80" s="660" t="s">
        <v>
373</v>
      </c>
      <c r="R80" s="660" t="s">
        <v>
373</v>
      </c>
      <c r="S80" s="660" t="s">
        <v>
373</v>
      </c>
      <c r="T80" s="660" t="s">
        <v>
373</v>
      </c>
      <c r="U80" s="660" t="s">
        <v>
373</v>
      </c>
      <c r="V80" s="659" t="s">
        <v>
373</v>
      </c>
      <c r="W80" s="663"/>
      <c r="X80" s="671"/>
    </row>
    <row r="81" spans="1:24" s="615" customFormat="1" ht="15" customHeight="1">
      <c r="A81" s="677"/>
      <c r="B81" s="676"/>
      <c r="C81" s="661" t="s">
        <v>
373</v>
      </c>
      <c r="D81" s="660" t="s">
        <v>
373</v>
      </c>
      <c r="E81" s="660" t="s">
        <v>
373</v>
      </c>
      <c r="F81" s="660" t="s">
        <v>
373</v>
      </c>
      <c r="G81" s="660" t="s">
        <v>
373</v>
      </c>
      <c r="H81" s="660" t="s">
        <v>
373</v>
      </c>
      <c r="I81" s="660" t="s">
        <v>
373</v>
      </c>
      <c r="J81" s="660" t="s">
        <v>
373</v>
      </c>
      <c r="K81" s="660" t="s">
        <v>
373</v>
      </c>
      <c r="L81" s="660" t="s">
        <v>
373</v>
      </c>
      <c r="M81" s="660" t="s">
        <v>
373</v>
      </c>
      <c r="N81" s="660" t="s">
        <v>
373</v>
      </c>
      <c r="O81" s="660" t="s">
        <v>
373</v>
      </c>
      <c r="P81" s="660" t="s">
        <v>
373</v>
      </c>
      <c r="Q81" s="660" t="s">
        <v>
373</v>
      </c>
      <c r="R81" s="660" t="s">
        <v>
373</v>
      </c>
      <c r="S81" s="660" t="s">
        <v>
373</v>
      </c>
      <c r="T81" s="660" t="s">
        <v>
373</v>
      </c>
      <c r="U81" s="660" t="s">
        <v>
373</v>
      </c>
      <c r="V81" s="659" t="s">
        <v>
373</v>
      </c>
      <c r="W81" s="663"/>
      <c r="X81" s="671"/>
    </row>
    <row r="82" spans="1:24" s="615" customFormat="1" ht="15" customHeight="1">
      <c r="A82" s="675"/>
      <c r="B82" s="674"/>
      <c r="C82" s="661" t="s">
        <v>
373</v>
      </c>
      <c r="D82" s="660" t="s">
        <v>
373</v>
      </c>
      <c r="E82" s="660" t="s">
        <v>
373</v>
      </c>
      <c r="F82" s="660" t="s">
        <v>
373</v>
      </c>
      <c r="G82" s="660" t="s">
        <v>
373</v>
      </c>
      <c r="H82" s="660" t="s">
        <v>
373</v>
      </c>
      <c r="I82" s="660" t="s">
        <v>
373</v>
      </c>
      <c r="J82" s="660" t="s">
        <v>
373</v>
      </c>
      <c r="K82" s="660" t="s">
        <v>
373</v>
      </c>
      <c r="L82" s="660" t="s">
        <v>
373</v>
      </c>
      <c r="M82" s="660" t="s">
        <v>
373</v>
      </c>
      <c r="N82" s="660" t="s">
        <v>
373</v>
      </c>
      <c r="O82" s="660" t="s">
        <v>
373</v>
      </c>
      <c r="P82" s="660" t="s">
        <v>
373</v>
      </c>
      <c r="Q82" s="660" t="s">
        <v>
373</v>
      </c>
      <c r="R82" s="660" t="s">
        <v>
373</v>
      </c>
      <c r="S82" s="660" t="s">
        <v>
373</v>
      </c>
      <c r="T82" s="660" t="s">
        <v>
373</v>
      </c>
      <c r="U82" s="660" t="s">
        <v>
373</v>
      </c>
      <c r="V82" s="659" t="s">
        <v>
373</v>
      </c>
      <c r="W82" s="658"/>
      <c r="X82" s="616"/>
    </row>
    <row r="83" spans="1:24" s="610" customFormat="1" ht="15" customHeight="1">
      <c r="A83" s="614" t="s">
        <v>
788</v>
      </c>
      <c r="B83" s="614"/>
      <c r="C83" s="613"/>
      <c r="D83" s="613"/>
      <c r="E83" s="613"/>
      <c r="F83" s="613"/>
      <c r="G83" s="613"/>
      <c r="H83" s="613"/>
      <c r="I83" s="613"/>
      <c r="J83" s="613"/>
      <c r="K83" s="613"/>
      <c r="L83" s="613"/>
      <c r="M83" s="612"/>
      <c r="N83" s="611"/>
      <c r="O83" s="611"/>
      <c r="P83" s="611"/>
      <c r="Q83" s="611"/>
      <c r="R83" s="611"/>
      <c r="S83" s="611"/>
      <c r="T83" s="611"/>
      <c r="U83" s="611"/>
      <c r="V83" s="611"/>
    </row>
  </sheetData>
  <mergeCells count="36">
    <mergeCell ref="A3:X3"/>
    <mergeCell ref="W10:X10"/>
    <mergeCell ref="A10:B10"/>
    <mergeCell ref="W6:X8"/>
    <mergeCell ref="M7:N7"/>
    <mergeCell ref="O7:P7"/>
    <mergeCell ref="Q7:R7"/>
    <mergeCell ref="S7:T7"/>
    <mergeCell ref="U7:V7"/>
    <mergeCell ref="K7:L7"/>
    <mergeCell ref="A6:B8"/>
    <mergeCell ref="A54:B54"/>
    <mergeCell ref="A56:B56"/>
    <mergeCell ref="A64:B64"/>
    <mergeCell ref="E6:V6"/>
    <mergeCell ref="A19:B19"/>
    <mergeCell ref="A27:B27"/>
    <mergeCell ref="A35:B35"/>
    <mergeCell ref="A37:B37"/>
    <mergeCell ref="A47:B47"/>
    <mergeCell ref="A1:D1"/>
    <mergeCell ref="A2:D2"/>
    <mergeCell ref="W70:X70"/>
    <mergeCell ref="W19:X19"/>
    <mergeCell ref="W27:X27"/>
    <mergeCell ref="W35:X35"/>
    <mergeCell ref="W37:X37"/>
    <mergeCell ref="W47:X47"/>
    <mergeCell ref="W54:X54"/>
    <mergeCell ref="W56:X56"/>
    <mergeCell ref="W64:X64"/>
    <mergeCell ref="A70:B70"/>
    <mergeCell ref="C6:D7"/>
    <mergeCell ref="E7:F7"/>
    <mergeCell ref="G7:H7"/>
    <mergeCell ref="I7:J7"/>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X83"/>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22" width="9.625" style="609" customWidth="1"/>
    <col min="23" max="23" width="2.625" style="608" customWidth="1"/>
    <col min="24" max="24" width="15.625" style="608" customWidth="1"/>
    <col min="25" max="16384" width="9" style="608"/>
  </cols>
  <sheetData>
    <row r="1" spans="1:2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row>
    <row r="2" spans="1:2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row>
    <row r="3" spans="1:24" ht="26.1" customHeight="1">
      <c r="A3" s="4808" t="s">
        <v>
6601</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row>
    <row r="4" spans="1:24"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row>
    <row r="5" spans="1:24" s="610" customFormat="1" ht="15" customHeight="1" thickBot="1">
      <c r="C5" s="650"/>
      <c r="D5" s="652"/>
      <c r="E5" s="652"/>
      <c r="F5" s="652"/>
      <c r="G5" s="652"/>
      <c r="H5" s="652"/>
      <c r="I5" s="652"/>
      <c r="J5" s="652"/>
      <c r="K5" s="650"/>
      <c r="L5" s="651"/>
      <c r="M5" s="650"/>
      <c r="N5" s="650"/>
      <c r="O5" s="650"/>
      <c r="P5" s="650"/>
      <c r="Q5" s="650"/>
      <c r="R5" s="650"/>
      <c r="S5" s="650"/>
      <c r="T5" s="650"/>
      <c r="U5" s="650"/>
      <c r="V5" s="650"/>
      <c r="X5" s="649" t="s">
        <v>
9362</v>
      </c>
    </row>
    <row r="6" spans="1:24" s="615" customFormat="1" ht="18" customHeight="1" thickTop="1">
      <c r="A6" s="4801" t="s">
        <v>
254</v>
      </c>
      <c r="B6" s="4809"/>
      <c r="C6" s="4828" t="s">
        <v>
811</v>
      </c>
      <c r="D6" s="4829"/>
      <c r="E6" s="4829"/>
      <c r="F6" s="4829"/>
      <c r="G6" s="4829"/>
      <c r="H6" s="4829"/>
      <c r="I6" s="4829"/>
      <c r="J6" s="4829"/>
      <c r="K6" s="4829"/>
      <c r="L6" s="4829"/>
      <c r="M6" s="4829"/>
      <c r="N6" s="4829"/>
      <c r="O6" s="4829"/>
      <c r="P6" s="4829"/>
      <c r="Q6" s="4829"/>
      <c r="R6" s="4829"/>
      <c r="S6" s="4829"/>
      <c r="T6" s="4829"/>
      <c r="U6" s="4829"/>
      <c r="V6" s="4830"/>
      <c r="W6" s="4800" t="s">
        <v>
254</v>
      </c>
      <c r="X6" s="4801"/>
    </row>
    <row r="7" spans="1:24" s="615" customFormat="1" ht="32.1" customHeight="1">
      <c r="A7" s="4803"/>
      <c r="B7" s="4810"/>
      <c r="C7" s="4817" t="s">
        <v>
821</v>
      </c>
      <c r="D7" s="4818"/>
      <c r="E7" s="4819" t="s">
        <v>
820</v>
      </c>
      <c r="F7" s="4818"/>
      <c r="G7" s="4835" t="s">
        <v>
819</v>
      </c>
      <c r="H7" s="4836"/>
      <c r="I7" s="4806" t="s">
        <v>
818</v>
      </c>
      <c r="J7" s="4805"/>
      <c r="K7" s="4827" t="s">
        <v>
817</v>
      </c>
      <c r="L7" s="4805"/>
      <c r="M7" s="4804" t="s">
        <v>
816</v>
      </c>
      <c r="N7" s="4805"/>
      <c r="O7" s="4821" t="s">
        <v>
815</v>
      </c>
      <c r="P7" s="4805"/>
      <c r="Q7" s="4807" t="s">
        <v>
814</v>
      </c>
      <c r="R7" s="4807"/>
      <c r="S7" s="4831" t="s">
        <v>
813</v>
      </c>
      <c r="T7" s="4832"/>
      <c r="U7" s="4833" t="s">
        <v>
812</v>
      </c>
      <c r="V7" s="4834"/>
      <c r="W7" s="4802"/>
      <c r="X7" s="4803"/>
    </row>
    <row r="8" spans="1:24" s="615" customFormat="1" ht="18" customHeight="1">
      <c r="A8" s="4811"/>
      <c r="B8" s="4812"/>
      <c r="C8" s="647" t="s">
        <v>
740</v>
      </c>
      <c r="D8" s="646" t="s">
        <v>
739</v>
      </c>
      <c r="E8" s="646" t="s">
        <v>
740</v>
      </c>
      <c r="F8" s="646" t="s">
        <v>
739</v>
      </c>
      <c r="G8" s="646" t="s">
        <v>
740</v>
      </c>
      <c r="H8" s="646" t="s">
        <v>
739</v>
      </c>
      <c r="I8" s="646" t="s">
        <v>
740</v>
      </c>
      <c r="J8" s="645" t="s">
        <v>
739</v>
      </c>
      <c r="K8" s="644" t="s">
        <v>
740</v>
      </c>
      <c r="L8" s="643" t="s">
        <v>
739</v>
      </c>
      <c r="M8" s="643" t="s">
        <v>
740</v>
      </c>
      <c r="N8" s="643" t="s">
        <v>
739</v>
      </c>
      <c r="O8" s="643" t="s">
        <v>
740</v>
      </c>
      <c r="P8" s="643" t="s">
        <v>
739</v>
      </c>
      <c r="Q8" s="643" t="s">
        <v>
740</v>
      </c>
      <c r="R8" s="643" t="s">
        <v>
739</v>
      </c>
      <c r="S8" s="643" t="s">
        <v>
740</v>
      </c>
      <c r="T8" s="643" t="s">
        <v>
739</v>
      </c>
      <c r="U8" s="643" t="s">
        <v>
740</v>
      </c>
      <c r="V8" s="643" t="s">
        <v>
739</v>
      </c>
      <c r="W8" s="4802"/>
      <c r="X8" s="4803"/>
    </row>
    <row r="9" spans="1:24" s="610" customFormat="1" ht="15" customHeight="1">
      <c r="A9" s="656"/>
      <c r="B9" s="655"/>
      <c r="C9" s="638"/>
      <c r="D9" s="613" t="s">
        <v>
801</v>
      </c>
      <c r="E9" s="638"/>
      <c r="F9" s="613" t="s">
        <v>
801</v>
      </c>
      <c r="G9" s="638"/>
      <c r="H9" s="613" t="s">
        <v>
801</v>
      </c>
      <c r="I9" s="638"/>
      <c r="J9" s="613" t="s">
        <v>
801</v>
      </c>
      <c r="K9" s="636"/>
      <c r="L9" s="637" t="s">
        <v>
801</v>
      </c>
      <c r="M9" s="636"/>
      <c r="N9" s="637" t="s">
        <v>
801</v>
      </c>
      <c r="O9" s="636"/>
      <c r="P9" s="637" t="s">
        <v>
801</v>
      </c>
      <c r="Q9" s="636"/>
      <c r="R9" s="637" t="s">
        <v>
801</v>
      </c>
      <c r="S9" s="636"/>
      <c r="T9" s="637" t="s">
        <v>
801</v>
      </c>
      <c r="U9" s="636"/>
      <c r="V9" s="635" t="s">
        <v>
801</v>
      </c>
      <c r="W9" s="634"/>
      <c r="X9" s="633"/>
    </row>
    <row r="10" spans="1:24" s="625" customFormat="1" ht="15" customHeight="1">
      <c r="A10" s="4842" t="s">
        <v>
841</v>
      </c>
      <c r="B10" s="4843"/>
      <c r="C10" s="668">
        <v>
8</v>
      </c>
      <c r="D10" s="667">
        <v>
59</v>
      </c>
      <c r="E10" s="667">
        <v>
58</v>
      </c>
      <c r="F10" s="667">
        <v>
174</v>
      </c>
      <c r="G10" s="667">
        <v>
24</v>
      </c>
      <c r="H10" s="667">
        <v>
82</v>
      </c>
      <c r="I10" s="667">
        <v>
68</v>
      </c>
      <c r="J10" s="667">
        <v>
454</v>
      </c>
      <c r="K10" s="667">
        <v>
56</v>
      </c>
      <c r="L10" s="667">
        <v>
166</v>
      </c>
      <c r="M10" s="667">
        <v>
18</v>
      </c>
      <c r="N10" s="667">
        <v>
92</v>
      </c>
      <c r="O10" s="667">
        <v>
63</v>
      </c>
      <c r="P10" s="667">
        <v>
714</v>
      </c>
      <c r="Q10" s="667">
        <v>
3</v>
      </c>
      <c r="R10" s="667">
        <v>
27</v>
      </c>
      <c r="S10" s="667">
        <v>
35</v>
      </c>
      <c r="T10" s="667">
        <v>
435</v>
      </c>
      <c r="U10" s="667" t="s">
        <v>
832</v>
      </c>
      <c r="V10" s="666" t="s">
        <v>
832</v>
      </c>
      <c r="W10" s="4840" t="s">
        <v>
841</v>
      </c>
      <c r="X10" s="4839"/>
    </row>
    <row r="11" spans="1:24" s="615" customFormat="1" ht="15" customHeight="1">
      <c r="A11" s="677"/>
      <c r="B11" s="676" t="s">
        <v>
82</v>
      </c>
      <c r="C11" s="661">
        <v>
4</v>
      </c>
      <c r="D11" s="660">
        <v>
31</v>
      </c>
      <c r="E11" s="660">
        <v>
13</v>
      </c>
      <c r="F11" s="660">
        <v>
26</v>
      </c>
      <c r="G11" s="660">
        <v>
9</v>
      </c>
      <c r="H11" s="660">
        <v>
36</v>
      </c>
      <c r="I11" s="660">
        <v>
14</v>
      </c>
      <c r="J11" s="660">
        <v>
62</v>
      </c>
      <c r="K11" s="660">
        <v>
14</v>
      </c>
      <c r="L11" s="660">
        <v>
32</v>
      </c>
      <c r="M11" s="660">
        <v>
3</v>
      </c>
      <c r="N11" s="660">
        <v>
26</v>
      </c>
      <c r="O11" s="660">
        <v>
13</v>
      </c>
      <c r="P11" s="660">
        <v>
161</v>
      </c>
      <c r="Q11" s="660">
        <v>
1</v>
      </c>
      <c r="R11" s="660">
        <v>
6</v>
      </c>
      <c r="S11" s="660">
        <v>
7</v>
      </c>
      <c r="T11" s="660">
        <v>
33</v>
      </c>
      <c r="U11" s="660" t="s">
        <v>
832</v>
      </c>
      <c r="V11" s="659" t="s">
        <v>
832</v>
      </c>
      <c r="W11" s="672"/>
      <c r="X11" s="671" t="s">
        <v>
82</v>
      </c>
    </row>
    <row r="12" spans="1:24" s="625" customFormat="1" ht="15" customHeight="1">
      <c r="A12" s="677"/>
      <c r="B12" s="676" t="s">
        <v>
81</v>
      </c>
      <c r="C12" s="661" t="s">
        <v>
374</v>
      </c>
      <c r="D12" s="660" t="s">
        <v>
374</v>
      </c>
      <c r="E12" s="660">
        <v>
2</v>
      </c>
      <c r="F12" s="660">
        <v>
2</v>
      </c>
      <c r="G12" s="660">
        <v>
2</v>
      </c>
      <c r="H12" s="660">
        <v>
6</v>
      </c>
      <c r="I12" s="660">
        <v>
1</v>
      </c>
      <c r="J12" s="660">
        <v>
2</v>
      </c>
      <c r="K12" s="660">
        <v>
4</v>
      </c>
      <c r="L12" s="660">
        <v>
8</v>
      </c>
      <c r="M12" s="660">
        <v>
1</v>
      </c>
      <c r="N12" s="660">
        <v>
2</v>
      </c>
      <c r="O12" s="660">
        <v>
3</v>
      </c>
      <c r="P12" s="660">
        <v>
53</v>
      </c>
      <c r="Q12" s="660" t="s">
        <v>
374</v>
      </c>
      <c r="R12" s="660" t="s">
        <v>
374</v>
      </c>
      <c r="S12" s="660">
        <v>
5</v>
      </c>
      <c r="T12" s="660">
        <v>
196</v>
      </c>
      <c r="U12" s="660" t="s">
        <v>
832</v>
      </c>
      <c r="V12" s="659" t="s">
        <v>
832</v>
      </c>
      <c r="W12" s="622"/>
      <c r="X12" s="671" t="s">
        <v>
81</v>
      </c>
    </row>
    <row r="13" spans="1:24" s="615" customFormat="1" ht="15" customHeight="1">
      <c r="A13" s="677"/>
      <c r="B13" s="676" t="s">
        <v>
80</v>
      </c>
      <c r="C13" s="661">
        <v>
1</v>
      </c>
      <c r="D13" s="660">
        <v>
11</v>
      </c>
      <c r="E13" s="660">
        <v>
7</v>
      </c>
      <c r="F13" s="660">
        <v>
13</v>
      </c>
      <c r="G13" s="660">
        <v>
1</v>
      </c>
      <c r="H13" s="660">
        <v>
2</v>
      </c>
      <c r="I13" s="660">
        <v>
4</v>
      </c>
      <c r="J13" s="660">
        <v>
14</v>
      </c>
      <c r="K13" s="660">
        <v>
6</v>
      </c>
      <c r="L13" s="660">
        <v>
30</v>
      </c>
      <c r="M13" s="660">
        <v>
4</v>
      </c>
      <c r="N13" s="660">
        <v>
4</v>
      </c>
      <c r="O13" s="660">
        <v>
3</v>
      </c>
      <c r="P13" s="660">
        <v>
31</v>
      </c>
      <c r="Q13" s="660" t="s">
        <v>
374</v>
      </c>
      <c r="R13" s="660" t="s">
        <v>
374</v>
      </c>
      <c r="S13" s="660">
        <v>
5</v>
      </c>
      <c r="T13" s="660">
        <v>
82</v>
      </c>
      <c r="U13" s="660" t="s">
        <v>
832</v>
      </c>
      <c r="V13" s="659" t="s">
        <v>
832</v>
      </c>
      <c r="W13" s="663"/>
      <c r="X13" s="671" t="s">
        <v>
80</v>
      </c>
    </row>
    <row r="14" spans="1:24" s="615" customFormat="1" ht="15" customHeight="1">
      <c r="A14" s="677"/>
      <c r="B14" s="676" t="s">
        <v>
79</v>
      </c>
      <c r="C14" s="661">
        <v>
1</v>
      </c>
      <c r="D14" s="660">
        <v>
4</v>
      </c>
      <c r="E14" s="660">
        <v>
15</v>
      </c>
      <c r="F14" s="660">
        <v>
24</v>
      </c>
      <c r="G14" s="660">
        <v>
8</v>
      </c>
      <c r="H14" s="660">
        <v>
13</v>
      </c>
      <c r="I14" s="660">
        <v>
22</v>
      </c>
      <c r="J14" s="660">
        <v>
126</v>
      </c>
      <c r="K14" s="660">
        <v>
17</v>
      </c>
      <c r="L14" s="660">
        <v>
71</v>
      </c>
      <c r="M14" s="660">
        <v>
3</v>
      </c>
      <c r="N14" s="660">
        <v>
8</v>
      </c>
      <c r="O14" s="660">
        <v>
18</v>
      </c>
      <c r="P14" s="660">
        <v>
181</v>
      </c>
      <c r="Q14" s="660">
        <v>
1</v>
      </c>
      <c r="R14" s="660">
        <v>
6</v>
      </c>
      <c r="S14" s="660">
        <v>
7</v>
      </c>
      <c r="T14" s="660">
        <v>
36</v>
      </c>
      <c r="U14" s="660" t="s">
        <v>
832</v>
      </c>
      <c r="V14" s="659" t="s">
        <v>
832</v>
      </c>
      <c r="W14" s="663"/>
      <c r="X14" s="671" t="s">
        <v>
79</v>
      </c>
    </row>
    <row r="15" spans="1:24" s="615" customFormat="1" ht="15" customHeight="1">
      <c r="A15" s="677"/>
      <c r="B15" s="676" t="s">
        <v>
78</v>
      </c>
      <c r="C15" s="661">
        <v>
1</v>
      </c>
      <c r="D15" s="660">
        <v>
10</v>
      </c>
      <c r="E15" s="660">
        <v>
3</v>
      </c>
      <c r="F15" s="660">
        <v>
7</v>
      </c>
      <c r="G15" s="660">
        <v>
2</v>
      </c>
      <c r="H15" s="660">
        <v>
2</v>
      </c>
      <c r="I15" s="660">
        <v>
5</v>
      </c>
      <c r="J15" s="660">
        <v>
42</v>
      </c>
      <c r="K15" s="660">
        <v>
1</v>
      </c>
      <c r="L15" s="660">
        <v>
1</v>
      </c>
      <c r="M15" s="660">
        <v>
4</v>
      </c>
      <c r="N15" s="660">
        <v>
23</v>
      </c>
      <c r="O15" s="660">
        <v>
15</v>
      </c>
      <c r="P15" s="660">
        <v>
169</v>
      </c>
      <c r="Q15" s="660" t="s">
        <v>
374</v>
      </c>
      <c r="R15" s="660" t="s">
        <v>
374</v>
      </c>
      <c r="S15" s="660">
        <v>
4</v>
      </c>
      <c r="T15" s="660">
        <v>
18</v>
      </c>
      <c r="U15" s="660" t="s">
        <v>
832</v>
      </c>
      <c r="V15" s="659" t="s">
        <v>
832</v>
      </c>
      <c r="W15" s="663"/>
      <c r="X15" s="671" t="s">
        <v>
78</v>
      </c>
    </row>
    <row r="16" spans="1:24" s="615" customFormat="1" ht="15" customHeight="1">
      <c r="B16" s="676" t="s">
        <v>
77</v>
      </c>
      <c r="C16" s="661" t="s">
        <v>
374</v>
      </c>
      <c r="D16" s="660" t="s">
        <v>
374</v>
      </c>
      <c r="E16" s="660">
        <v>
8</v>
      </c>
      <c r="F16" s="660">
        <v>
19</v>
      </c>
      <c r="G16" s="660">
        <v>
1</v>
      </c>
      <c r="H16" s="660">
        <v>
13</v>
      </c>
      <c r="I16" s="660">
        <v>
4</v>
      </c>
      <c r="J16" s="660">
        <v>
10</v>
      </c>
      <c r="K16" s="660">
        <v>
10</v>
      </c>
      <c r="L16" s="660">
        <v>
12</v>
      </c>
      <c r="M16" s="660">
        <v>
2</v>
      </c>
      <c r="N16" s="660">
        <v>
13</v>
      </c>
      <c r="O16" s="660">
        <v>
6</v>
      </c>
      <c r="P16" s="660">
        <v>
66</v>
      </c>
      <c r="Q16" s="660">
        <v>
1</v>
      </c>
      <c r="R16" s="660">
        <v>
15</v>
      </c>
      <c r="S16" s="660">
        <v>
4</v>
      </c>
      <c r="T16" s="660">
        <v>
19</v>
      </c>
      <c r="U16" s="660" t="s">
        <v>
832</v>
      </c>
      <c r="V16" s="659" t="s">
        <v>
832</v>
      </c>
      <c r="W16" s="680"/>
      <c r="X16" s="671" t="s">
        <v>
77</v>
      </c>
    </row>
    <row r="17" spans="1:24" s="615" customFormat="1" ht="15" customHeight="1">
      <c r="A17" s="677"/>
      <c r="B17" s="676" t="s">
        <v>
76</v>
      </c>
      <c r="C17" s="661">
        <v>
1</v>
      </c>
      <c r="D17" s="660">
        <v>
3</v>
      </c>
      <c r="E17" s="660">
        <v>
10</v>
      </c>
      <c r="F17" s="660">
        <v>
83</v>
      </c>
      <c r="G17" s="660">
        <v>
1</v>
      </c>
      <c r="H17" s="660">
        <v>
10</v>
      </c>
      <c r="I17" s="660">
        <v>
18</v>
      </c>
      <c r="J17" s="660">
        <v>
198</v>
      </c>
      <c r="K17" s="660">
        <v>
4</v>
      </c>
      <c r="L17" s="660">
        <v>
12</v>
      </c>
      <c r="M17" s="660">
        <v>
1</v>
      </c>
      <c r="N17" s="660">
        <v>
16</v>
      </c>
      <c r="O17" s="660">
        <v>
5</v>
      </c>
      <c r="P17" s="660">
        <v>
53</v>
      </c>
      <c r="Q17" s="660" t="s">
        <v>
374</v>
      </c>
      <c r="R17" s="660" t="s">
        <v>
374</v>
      </c>
      <c r="S17" s="660">
        <v>
3</v>
      </c>
      <c r="T17" s="660">
        <v>
51</v>
      </c>
      <c r="U17" s="660" t="s">
        <v>
832</v>
      </c>
      <c r="V17" s="659" t="s">
        <v>
832</v>
      </c>
      <c r="W17" s="663"/>
      <c r="X17" s="671" t="s">
        <v>
76</v>
      </c>
    </row>
    <row r="18" spans="1:24" s="615" customFormat="1" ht="15" customHeight="1">
      <c r="A18" s="677"/>
      <c r="B18" s="676"/>
      <c r="C18" s="661" t="s">
        <v>
373</v>
      </c>
      <c r="D18" s="660" t="s">
        <v>
373</v>
      </c>
      <c r="E18" s="660" t="s">
        <v>
373</v>
      </c>
      <c r="F18" s="660" t="s">
        <v>
373</v>
      </c>
      <c r="G18" s="660" t="s">
        <v>
373</v>
      </c>
      <c r="H18" s="660" t="s">
        <v>
373</v>
      </c>
      <c r="I18" s="660" t="s">
        <v>
373</v>
      </c>
      <c r="J18" s="660" t="s">
        <v>
373</v>
      </c>
      <c r="K18" s="660" t="s">
        <v>
373</v>
      </c>
      <c r="L18" s="660" t="s">
        <v>
373</v>
      </c>
      <c r="M18" s="660" t="s">
        <v>
373</v>
      </c>
      <c r="N18" s="660" t="s">
        <v>
373</v>
      </c>
      <c r="O18" s="660" t="s">
        <v>
373</v>
      </c>
      <c r="P18" s="660" t="s">
        <v>
373</v>
      </c>
      <c r="Q18" s="660" t="s">
        <v>
373</v>
      </c>
      <c r="R18" s="660" t="s">
        <v>
373</v>
      </c>
      <c r="S18" s="660" t="s">
        <v>
373</v>
      </c>
      <c r="T18" s="660" t="s">
        <v>
373</v>
      </c>
      <c r="U18" s="660" t="s">
        <v>
373</v>
      </c>
      <c r="V18" s="659" t="s">
        <v>
373</v>
      </c>
      <c r="W18" s="663"/>
      <c r="X18" s="671"/>
    </row>
    <row r="19" spans="1:24" s="615" customFormat="1" ht="15" customHeight="1">
      <c r="A19" s="4842" t="s">
        <v>
840</v>
      </c>
      <c r="B19" s="4843"/>
      <c r="C19" s="668" t="s">
        <v>
374</v>
      </c>
      <c r="D19" s="667" t="s">
        <v>
374</v>
      </c>
      <c r="E19" s="667">
        <v>
22</v>
      </c>
      <c r="F19" s="667">
        <v>
38</v>
      </c>
      <c r="G19" s="667">
        <v>
11</v>
      </c>
      <c r="H19" s="667">
        <v>
363</v>
      </c>
      <c r="I19" s="667">
        <v>
27</v>
      </c>
      <c r="J19" s="667">
        <v>
531</v>
      </c>
      <c r="K19" s="667">
        <v>
12</v>
      </c>
      <c r="L19" s="667">
        <v>
52</v>
      </c>
      <c r="M19" s="667">
        <v>
3</v>
      </c>
      <c r="N19" s="667">
        <v>
1123</v>
      </c>
      <c r="O19" s="667">
        <v>
23</v>
      </c>
      <c r="P19" s="667">
        <v>
406</v>
      </c>
      <c r="Q19" s="667">
        <v>
1</v>
      </c>
      <c r="R19" s="667">
        <v>
5</v>
      </c>
      <c r="S19" s="667">
        <v>
23</v>
      </c>
      <c r="T19" s="667">
        <v>
343</v>
      </c>
      <c r="U19" s="667" t="s">
        <v>
832</v>
      </c>
      <c r="V19" s="666" t="s">
        <v>
832</v>
      </c>
      <c r="W19" s="4840" t="s">
        <v>
840</v>
      </c>
      <c r="X19" s="4839"/>
    </row>
    <row r="20" spans="1:24" s="615" customFormat="1" ht="15" customHeight="1">
      <c r="A20" s="677"/>
      <c r="B20" s="676" t="s">
        <v>
75</v>
      </c>
      <c r="C20" s="661" t="s">
        <v>
374</v>
      </c>
      <c r="D20" s="660" t="s">
        <v>
374</v>
      </c>
      <c r="E20" s="660">
        <v>
2</v>
      </c>
      <c r="F20" s="660">
        <v>
3</v>
      </c>
      <c r="G20" s="660">
        <v>
2</v>
      </c>
      <c r="H20" s="660">
        <v>
3</v>
      </c>
      <c r="I20" s="660">
        <v>
2</v>
      </c>
      <c r="J20" s="660">
        <v>
18</v>
      </c>
      <c r="K20" s="660">
        <v>
3</v>
      </c>
      <c r="L20" s="660">
        <v>
22</v>
      </c>
      <c r="M20" s="660" t="s">
        <v>
374</v>
      </c>
      <c r="N20" s="660" t="s">
        <v>
374</v>
      </c>
      <c r="O20" s="660">
        <v>
4</v>
      </c>
      <c r="P20" s="660">
        <v>
61</v>
      </c>
      <c r="Q20" s="660" t="s">
        <v>
374</v>
      </c>
      <c r="R20" s="660" t="s">
        <v>
374</v>
      </c>
      <c r="S20" s="660">
        <v>
3</v>
      </c>
      <c r="T20" s="660">
        <v>
19</v>
      </c>
      <c r="U20" s="660" t="s">
        <v>
832</v>
      </c>
      <c r="V20" s="659" t="s">
        <v>
832</v>
      </c>
      <c r="W20" s="663"/>
      <c r="X20" s="671" t="s">
        <v>
75</v>
      </c>
    </row>
    <row r="21" spans="1:24" s="615" customFormat="1" ht="15" customHeight="1">
      <c r="A21" s="677"/>
      <c r="B21" s="676" t="s">
        <v>
74</v>
      </c>
      <c r="C21" s="661" t="s">
        <v>
374</v>
      </c>
      <c r="D21" s="660" t="s">
        <v>
374</v>
      </c>
      <c r="E21" s="660">
        <v>
6</v>
      </c>
      <c r="F21" s="660">
        <v>
12</v>
      </c>
      <c r="G21" s="660">
        <v>
4</v>
      </c>
      <c r="H21" s="660">
        <v>
6</v>
      </c>
      <c r="I21" s="660">
        <v>
8</v>
      </c>
      <c r="J21" s="660">
        <v>
28</v>
      </c>
      <c r="K21" s="660">
        <v>
3</v>
      </c>
      <c r="L21" s="660">
        <v>
6</v>
      </c>
      <c r="M21" s="660">
        <v>
1</v>
      </c>
      <c r="N21" s="660">
        <v>
2</v>
      </c>
      <c r="O21" s="660">
        <v>
9</v>
      </c>
      <c r="P21" s="660">
        <v>
146</v>
      </c>
      <c r="Q21" s="660">
        <v>
1</v>
      </c>
      <c r="R21" s="660">
        <v>
5</v>
      </c>
      <c r="S21" s="660">
        <v>
5</v>
      </c>
      <c r="T21" s="660">
        <v>
15</v>
      </c>
      <c r="U21" s="660" t="s">
        <v>
832</v>
      </c>
      <c r="V21" s="659" t="s">
        <v>
832</v>
      </c>
      <c r="W21" s="672"/>
      <c r="X21" s="671" t="s">
        <v>
74</v>
      </c>
    </row>
    <row r="22" spans="1:24" s="625" customFormat="1" ht="15" customHeight="1">
      <c r="A22" s="677"/>
      <c r="B22" s="676" t="s">
        <v>
73</v>
      </c>
      <c r="C22" s="661" t="s">
        <v>
374</v>
      </c>
      <c r="D22" s="660" t="s">
        <v>
374</v>
      </c>
      <c r="E22" s="660">
        <v>
1</v>
      </c>
      <c r="F22" s="660">
        <v>
2</v>
      </c>
      <c r="G22" s="660">
        <v>
1</v>
      </c>
      <c r="H22" s="660">
        <v>
6</v>
      </c>
      <c r="I22" s="660">
        <v>
6</v>
      </c>
      <c r="J22" s="660">
        <v>
58</v>
      </c>
      <c r="K22" s="660">
        <v>
3</v>
      </c>
      <c r="L22" s="660">
        <v>
18</v>
      </c>
      <c r="M22" s="660" t="s">
        <v>
374</v>
      </c>
      <c r="N22" s="660" t="s">
        <v>
374</v>
      </c>
      <c r="O22" s="660">
        <v>
6</v>
      </c>
      <c r="P22" s="660">
        <v>
145</v>
      </c>
      <c r="Q22" s="660" t="s">
        <v>
374</v>
      </c>
      <c r="R22" s="660" t="s">
        <v>
374</v>
      </c>
      <c r="S22" s="660">
        <v>
6</v>
      </c>
      <c r="T22" s="660">
        <v>
70</v>
      </c>
      <c r="U22" s="660" t="s">
        <v>
832</v>
      </c>
      <c r="V22" s="659" t="s">
        <v>
832</v>
      </c>
      <c r="W22" s="622"/>
      <c r="X22" s="671" t="s">
        <v>
73</v>
      </c>
    </row>
    <row r="23" spans="1:24" s="615" customFormat="1" ht="15" customHeight="1">
      <c r="A23" s="677"/>
      <c r="B23" s="676" t="s">
        <v>
72</v>
      </c>
      <c r="C23" s="661" t="s">
        <v>
374</v>
      </c>
      <c r="D23" s="660" t="s">
        <v>
374</v>
      </c>
      <c r="E23" s="660">
        <v>
4</v>
      </c>
      <c r="F23" s="660">
        <v>
7</v>
      </c>
      <c r="G23" s="660" t="s">
        <v>
374</v>
      </c>
      <c r="H23" s="660" t="s">
        <v>
374</v>
      </c>
      <c r="I23" s="660">
        <v>
7</v>
      </c>
      <c r="J23" s="660">
        <v>
132</v>
      </c>
      <c r="K23" s="660">
        <v>
2</v>
      </c>
      <c r="L23" s="660">
        <v>
5</v>
      </c>
      <c r="M23" s="660" t="s">
        <v>
374</v>
      </c>
      <c r="N23" s="660" t="s">
        <v>
374</v>
      </c>
      <c r="O23" s="660">
        <v>
3</v>
      </c>
      <c r="P23" s="660">
        <v>
47</v>
      </c>
      <c r="Q23" s="660" t="s">
        <v>
374</v>
      </c>
      <c r="R23" s="660" t="s">
        <v>
374</v>
      </c>
      <c r="S23" s="660">
        <v>
4</v>
      </c>
      <c r="T23" s="660">
        <v>
11</v>
      </c>
      <c r="U23" s="660" t="s">
        <v>
832</v>
      </c>
      <c r="V23" s="659" t="s">
        <v>
832</v>
      </c>
      <c r="W23" s="663"/>
      <c r="X23" s="671" t="s">
        <v>
72</v>
      </c>
    </row>
    <row r="24" spans="1:24" s="615" customFormat="1" ht="15" customHeight="1">
      <c r="A24" s="677"/>
      <c r="B24" s="676" t="s">
        <v>
71</v>
      </c>
      <c r="C24" s="661" t="s">
        <v>
374</v>
      </c>
      <c r="D24" s="660" t="s">
        <v>
374</v>
      </c>
      <c r="E24" s="660">
        <v>
9</v>
      </c>
      <c r="F24" s="660">
        <v>
14</v>
      </c>
      <c r="G24" s="660">
        <v>
2</v>
      </c>
      <c r="H24" s="660">
        <v>
2</v>
      </c>
      <c r="I24" s="660">
        <v>
2</v>
      </c>
      <c r="J24" s="660">
        <v>
11</v>
      </c>
      <c r="K24" s="660">
        <v>
1</v>
      </c>
      <c r="L24" s="660">
        <v>
1</v>
      </c>
      <c r="M24" s="660">
        <v>
1</v>
      </c>
      <c r="N24" s="660">
        <v>
8</v>
      </c>
      <c r="O24" s="660">
        <v>
1</v>
      </c>
      <c r="P24" s="660">
        <v>
7</v>
      </c>
      <c r="Q24" s="660" t="s">
        <v>
374</v>
      </c>
      <c r="R24" s="660" t="s">
        <v>
374</v>
      </c>
      <c r="S24" s="660">
        <v>
2</v>
      </c>
      <c r="T24" s="660">
        <v>
5</v>
      </c>
      <c r="U24" s="660" t="s">
        <v>
832</v>
      </c>
      <c r="V24" s="659" t="s">
        <v>
832</v>
      </c>
      <c r="W24" s="663"/>
      <c r="X24" s="671" t="s">
        <v>
71</v>
      </c>
    </row>
    <row r="25" spans="1:24" s="615" customFormat="1" ht="15" customHeight="1">
      <c r="A25" s="677"/>
      <c r="B25" s="676" t="s">
        <v>
70</v>
      </c>
      <c r="C25" s="661" t="s">
        <v>
374</v>
      </c>
      <c r="D25" s="660" t="s">
        <v>
374</v>
      </c>
      <c r="E25" s="660" t="s">
        <v>
374</v>
      </c>
      <c r="F25" s="660" t="s">
        <v>
374</v>
      </c>
      <c r="G25" s="660">
        <v>
2</v>
      </c>
      <c r="H25" s="660">
        <v>
346</v>
      </c>
      <c r="I25" s="660">
        <v>
2</v>
      </c>
      <c r="J25" s="660">
        <v>
284</v>
      </c>
      <c r="K25" s="660" t="s">
        <v>
374</v>
      </c>
      <c r="L25" s="660" t="s">
        <v>
374</v>
      </c>
      <c r="M25" s="660">
        <v>
1</v>
      </c>
      <c r="N25" s="660">
        <v>
1113</v>
      </c>
      <c r="O25" s="660" t="s">
        <v>
374</v>
      </c>
      <c r="P25" s="660" t="s">
        <v>
374</v>
      </c>
      <c r="Q25" s="660" t="s">
        <v>
374</v>
      </c>
      <c r="R25" s="660" t="s">
        <v>
374</v>
      </c>
      <c r="S25" s="660">
        <v>
3</v>
      </c>
      <c r="T25" s="660">
        <v>
223</v>
      </c>
      <c r="U25" s="660" t="s">
        <v>
832</v>
      </c>
      <c r="V25" s="659" t="s">
        <v>
832</v>
      </c>
      <c r="W25" s="663"/>
      <c r="X25" s="671" t="s">
        <v>
70</v>
      </c>
    </row>
    <row r="26" spans="1:24" s="615" customFormat="1" ht="15" customHeight="1">
      <c r="A26" s="679"/>
      <c r="B26" s="676"/>
      <c r="C26" s="661" t="s">
        <v>
373</v>
      </c>
      <c r="D26" s="660" t="s">
        <v>
373</v>
      </c>
      <c r="E26" s="660" t="s">
        <v>
373</v>
      </c>
      <c r="F26" s="660" t="s">
        <v>
373</v>
      </c>
      <c r="G26" s="660" t="s">
        <v>
373</v>
      </c>
      <c r="H26" s="660" t="s">
        <v>
373</v>
      </c>
      <c r="I26" s="660" t="s">
        <v>
373</v>
      </c>
      <c r="J26" s="660" t="s">
        <v>
373</v>
      </c>
      <c r="K26" s="660" t="s">
        <v>
373</v>
      </c>
      <c r="L26" s="660" t="s">
        <v>
373</v>
      </c>
      <c r="M26" s="660" t="s">
        <v>
373</v>
      </c>
      <c r="N26" s="660" t="s">
        <v>
373</v>
      </c>
      <c r="O26" s="660" t="s">
        <v>
373</v>
      </c>
      <c r="P26" s="660" t="s">
        <v>
373</v>
      </c>
      <c r="Q26" s="660" t="s">
        <v>
373</v>
      </c>
      <c r="R26" s="660" t="s">
        <v>
373</v>
      </c>
      <c r="S26" s="660" t="s">
        <v>
373</v>
      </c>
      <c r="T26" s="660" t="s">
        <v>
373</v>
      </c>
      <c r="U26" s="660" t="s">
        <v>
373</v>
      </c>
      <c r="V26" s="659" t="s">
        <v>
373</v>
      </c>
      <c r="W26" s="678"/>
      <c r="X26" s="671"/>
    </row>
    <row r="27" spans="1:24" s="615" customFormat="1" ht="15" customHeight="1">
      <c r="A27" s="4842" t="s">
        <v>
839</v>
      </c>
      <c r="B27" s="4843"/>
      <c r="C27" s="668">
        <v>
15</v>
      </c>
      <c r="D27" s="667">
        <v>
181</v>
      </c>
      <c r="E27" s="667">
        <v>
94</v>
      </c>
      <c r="F27" s="667">
        <v>
201</v>
      </c>
      <c r="G27" s="667">
        <v>
27</v>
      </c>
      <c r="H27" s="667">
        <v>
116</v>
      </c>
      <c r="I27" s="667">
        <v>
96</v>
      </c>
      <c r="J27" s="667">
        <v>
654</v>
      </c>
      <c r="K27" s="667">
        <v>
62</v>
      </c>
      <c r="L27" s="667">
        <v>
275</v>
      </c>
      <c r="M27" s="667">
        <v>
16</v>
      </c>
      <c r="N27" s="667">
        <v>
209</v>
      </c>
      <c r="O27" s="667">
        <v>
63</v>
      </c>
      <c r="P27" s="667">
        <v>
820</v>
      </c>
      <c r="Q27" s="667">
        <v>
1</v>
      </c>
      <c r="R27" s="667">
        <v>
10</v>
      </c>
      <c r="S27" s="667">
        <v>
27</v>
      </c>
      <c r="T27" s="667">
        <v>
356</v>
      </c>
      <c r="U27" s="667" t="s">
        <v>
832</v>
      </c>
      <c r="V27" s="666" t="s">
        <v>
832</v>
      </c>
      <c r="W27" s="4840" t="s">
        <v>
838</v>
      </c>
      <c r="X27" s="4839"/>
    </row>
    <row r="28" spans="1:24" s="632" customFormat="1" ht="15" customHeight="1">
      <c r="A28" s="677"/>
      <c r="B28" s="676" t="s">
        <v>
69</v>
      </c>
      <c r="C28" s="661">
        <v>
1</v>
      </c>
      <c r="D28" s="660">
        <v>
19</v>
      </c>
      <c r="E28" s="660">
        <v>
10</v>
      </c>
      <c r="F28" s="660">
        <v>
16</v>
      </c>
      <c r="G28" s="660">
        <v>
2</v>
      </c>
      <c r="H28" s="660">
        <v>
12</v>
      </c>
      <c r="I28" s="660">
        <v>
3</v>
      </c>
      <c r="J28" s="660">
        <v>
23</v>
      </c>
      <c r="K28" s="660">
        <v>
1</v>
      </c>
      <c r="L28" s="660">
        <v>
2</v>
      </c>
      <c r="M28" s="660" t="s">
        <v>
374</v>
      </c>
      <c r="N28" s="660" t="s">
        <v>
374</v>
      </c>
      <c r="O28" s="660">
        <v>
4</v>
      </c>
      <c r="P28" s="660">
        <v>
275</v>
      </c>
      <c r="Q28" s="660" t="s">
        <v>
374</v>
      </c>
      <c r="R28" s="660" t="s">
        <v>
374</v>
      </c>
      <c r="S28" s="660">
        <v>
3</v>
      </c>
      <c r="T28" s="660">
        <v>
25</v>
      </c>
      <c r="U28" s="660" t="s">
        <v>
832</v>
      </c>
      <c r="V28" s="659" t="s">
        <v>
832</v>
      </c>
      <c r="W28" s="622"/>
      <c r="X28" s="671" t="s">
        <v>
69</v>
      </c>
    </row>
    <row r="29" spans="1:24" s="615" customFormat="1" ht="15" customHeight="1">
      <c r="A29" s="677"/>
      <c r="B29" s="676" t="s">
        <v>
68</v>
      </c>
      <c r="C29" s="661">
        <v>
4</v>
      </c>
      <c r="D29" s="660">
        <v>
46</v>
      </c>
      <c r="E29" s="660">
        <v>
24</v>
      </c>
      <c r="F29" s="660">
        <v>
34</v>
      </c>
      <c r="G29" s="660">
        <v>
7</v>
      </c>
      <c r="H29" s="660">
        <v>
42</v>
      </c>
      <c r="I29" s="660">
        <v>
6</v>
      </c>
      <c r="J29" s="660">
        <v>
21</v>
      </c>
      <c r="K29" s="660">
        <v>
4</v>
      </c>
      <c r="L29" s="660">
        <v>
7</v>
      </c>
      <c r="M29" s="660">
        <v>
2</v>
      </c>
      <c r="N29" s="660">
        <v>
74</v>
      </c>
      <c r="O29" s="660">
        <v>
8</v>
      </c>
      <c r="P29" s="660">
        <v>
46</v>
      </c>
      <c r="Q29" s="660" t="s">
        <v>
374</v>
      </c>
      <c r="R29" s="660" t="s">
        <v>
374</v>
      </c>
      <c r="S29" s="660">
        <v>
5</v>
      </c>
      <c r="T29" s="660">
        <v>
24</v>
      </c>
      <c r="U29" s="660" t="s">
        <v>
832</v>
      </c>
      <c r="V29" s="659" t="s">
        <v>
832</v>
      </c>
      <c r="W29" s="663"/>
      <c r="X29" s="671" t="s">
        <v>
68</v>
      </c>
    </row>
    <row r="30" spans="1:24" s="615" customFormat="1" ht="15" customHeight="1">
      <c r="A30" s="677"/>
      <c r="B30" s="676" t="s">
        <v>
67</v>
      </c>
      <c r="C30" s="661">
        <v>
2</v>
      </c>
      <c r="D30" s="660">
        <v>
26</v>
      </c>
      <c r="E30" s="660">
        <v>
12</v>
      </c>
      <c r="F30" s="660">
        <v>
28</v>
      </c>
      <c r="G30" s="660">
        <v>
6</v>
      </c>
      <c r="H30" s="660">
        <v>
12</v>
      </c>
      <c r="I30" s="660">
        <v>
3</v>
      </c>
      <c r="J30" s="660">
        <v>
31</v>
      </c>
      <c r="K30" s="660">
        <v>
6</v>
      </c>
      <c r="L30" s="660">
        <v>
9</v>
      </c>
      <c r="M30" s="660">
        <v>
1</v>
      </c>
      <c r="N30" s="660">
        <v>
1</v>
      </c>
      <c r="O30" s="660">
        <v>
10</v>
      </c>
      <c r="P30" s="660">
        <v>
181</v>
      </c>
      <c r="Q30" s="660" t="s">
        <v>
374</v>
      </c>
      <c r="R30" s="660" t="s">
        <v>
374</v>
      </c>
      <c r="S30" s="660">
        <v>
8</v>
      </c>
      <c r="T30" s="660">
        <v>
175</v>
      </c>
      <c r="U30" s="660" t="s">
        <v>
832</v>
      </c>
      <c r="V30" s="659" t="s">
        <v>
832</v>
      </c>
      <c r="W30" s="663"/>
      <c r="X30" s="671" t="s">
        <v>
67</v>
      </c>
    </row>
    <row r="31" spans="1:24" s="615" customFormat="1" ht="15" customHeight="1">
      <c r="A31" s="677"/>
      <c r="B31" s="676" t="s">
        <v>
66</v>
      </c>
      <c r="C31" s="661">
        <v>
3</v>
      </c>
      <c r="D31" s="660">
        <v>
50</v>
      </c>
      <c r="E31" s="660">
        <v>
7</v>
      </c>
      <c r="F31" s="660">
        <v>
21</v>
      </c>
      <c r="G31" s="660">
        <v>
2</v>
      </c>
      <c r="H31" s="660">
        <v>
4</v>
      </c>
      <c r="I31" s="660">
        <v>
10</v>
      </c>
      <c r="J31" s="660">
        <v>
52</v>
      </c>
      <c r="K31" s="660">
        <v>
9</v>
      </c>
      <c r="L31" s="660">
        <v>
17</v>
      </c>
      <c r="M31" s="660">
        <v>
3</v>
      </c>
      <c r="N31" s="660">
        <v>
26</v>
      </c>
      <c r="O31" s="660">
        <v>
9</v>
      </c>
      <c r="P31" s="660">
        <v>
91</v>
      </c>
      <c r="Q31" s="660" t="s">
        <v>
374</v>
      </c>
      <c r="R31" s="660" t="s">
        <v>
374</v>
      </c>
      <c r="S31" s="660">
        <v>
3</v>
      </c>
      <c r="T31" s="660">
        <v>
5</v>
      </c>
      <c r="U31" s="660" t="s">
        <v>
832</v>
      </c>
      <c r="V31" s="659" t="s">
        <v>
832</v>
      </c>
      <c r="W31" s="663"/>
      <c r="X31" s="671" t="s">
        <v>
66</v>
      </c>
    </row>
    <row r="32" spans="1:24" s="615" customFormat="1" ht="15" customHeight="1">
      <c r="A32" s="679"/>
      <c r="B32" s="676" t="s">
        <v>
65</v>
      </c>
      <c r="C32" s="661">
        <v>
1</v>
      </c>
      <c r="D32" s="660">
        <v>
2</v>
      </c>
      <c r="E32" s="660">
        <v>
34</v>
      </c>
      <c r="F32" s="660">
        <v>
57</v>
      </c>
      <c r="G32" s="660">
        <v>
4</v>
      </c>
      <c r="H32" s="660">
        <v>
8</v>
      </c>
      <c r="I32" s="660">
        <v>
39</v>
      </c>
      <c r="J32" s="660">
        <v>
146</v>
      </c>
      <c r="K32" s="660">
        <v>
19</v>
      </c>
      <c r="L32" s="660">
        <v>
43</v>
      </c>
      <c r="M32" s="660">
        <v>
1</v>
      </c>
      <c r="N32" s="660">
        <v>
1</v>
      </c>
      <c r="O32" s="660">
        <v>
11</v>
      </c>
      <c r="P32" s="660">
        <v>
62</v>
      </c>
      <c r="Q32" s="660">
        <v>
1</v>
      </c>
      <c r="R32" s="660">
        <v>
10</v>
      </c>
      <c r="S32" s="660">
        <v>
3</v>
      </c>
      <c r="T32" s="660">
        <v>
12</v>
      </c>
      <c r="U32" s="660" t="s">
        <v>
832</v>
      </c>
      <c r="V32" s="659" t="s">
        <v>
832</v>
      </c>
      <c r="W32" s="678"/>
      <c r="X32" s="671" t="s">
        <v>
65</v>
      </c>
    </row>
    <row r="33" spans="1:24" s="615" customFormat="1" ht="15" customHeight="1">
      <c r="A33" s="677"/>
      <c r="B33" s="676" t="s">
        <v>
64</v>
      </c>
      <c r="C33" s="661">
        <v>
4</v>
      </c>
      <c r="D33" s="660">
        <v>
38</v>
      </c>
      <c r="E33" s="660">
        <v>
7</v>
      </c>
      <c r="F33" s="660">
        <v>
45</v>
      </c>
      <c r="G33" s="660">
        <v>
6</v>
      </c>
      <c r="H33" s="660">
        <v>
38</v>
      </c>
      <c r="I33" s="660">
        <v>
35</v>
      </c>
      <c r="J33" s="660">
        <v>
381</v>
      </c>
      <c r="K33" s="660">
        <v>
23</v>
      </c>
      <c r="L33" s="660">
        <v>
197</v>
      </c>
      <c r="M33" s="660">
        <v>
9</v>
      </c>
      <c r="N33" s="660">
        <v>
107</v>
      </c>
      <c r="O33" s="660">
        <v>
21</v>
      </c>
      <c r="P33" s="660">
        <v>
165</v>
      </c>
      <c r="Q33" s="660" t="s">
        <v>
374</v>
      </c>
      <c r="R33" s="660" t="s">
        <v>
374</v>
      </c>
      <c r="S33" s="660">
        <v>
5</v>
      </c>
      <c r="T33" s="660">
        <v>
115</v>
      </c>
      <c r="U33" s="660" t="s">
        <v>
832</v>
      </c>
      <c r="V33" s="659" t="s">
        <v>
832</v>
      </c>
      <c r="W33" s="663"/>
      <c r="X33" s="671" t="s">
        <v>
64</v>
      </c>
    </row>
    <row r="34" spans="1:24" s="615" customFormat="1" ht="15" customHeight="1">
      <c r="A34" s="677"/>
      <c r="B34" s="676"/>
      <c r="C34" s="661" t="s">
        <v>
373</v>
      </c>
      <c r="D34" s="660" t="s">
        <v>
373</v>
      </c>
      <c r="E34" s="660" t="s">
        <v>
373</v>
      </c>
      <c r="F34" s="660" t="s">
        <v>
373</v>
      </c>
      <c r="G34" s="660" t="s">
        <v>
373</v>
      </c>
      <c r="H34" s="660" t="s">
        <v>
373</v>
      </c>
      <c r="I34" s="660" t="s">
        <v>
373</v>
      </c>
      <c r="J34" s="660" t="s">
        <v>
373</v>
      </c>
      <c r="K34" s="660" t="s">
        <v>
373</v>
      </c>
      <c r="L34" s="660" t="s">
        <v>
373</v>
      </c>
      <c r="M34" s="660" t="s">
        <v>
373</v>
      </c>
      <c r="N34" s="660" t="s">
        <v>
373</v>
      </c>
      <c r="O34" s="660" t="s">
        <v>
373</v>
      </c>
      <c r="P34" s="660" t="s">
        <v>
373</v>
      </c>
      <c r="Q34" s="660" t="s">
        <v>
373</v>
      </c>
      <c r="R34" s="660" t="s">
        <v>
373</v>
      </c>
      <c r="S34" s="660" t="s">
        <v>
373</v>
      </c>
      <c r="T34" s="660" t="s">
        <v>
373</v>
      </c>
      <c r="U34" s="660" t="s">
        <v>
373</v>
      </c>
      <c r="V34" s="659" t="s">
        <v>
373</v>
      </c>
      <c r="W34" s="672"/>
      <c r="X34" s="671"/>
    </row>
    <row r="35" spans="1:24" s="625" customFormat="1" ht="15" customHeight="1">
      <c r="A35" s="4842" t="s">
        <v>
63</v>
      </c>
      <c r="B35" s="4843"/>
      <c r="C35" s="668" t="s">
        <v>
374</v>
      </c>
      <c r="D35" s="667" t="s">
        <v>
374</v>
      </c>
      <c r="E35" s="667" t="s">
        <v>
374</v>
      </c>
      <c r="F35" s="667" t="s">
        <v>
374</v>
      </c>
      <c r="G35" s="667">
        <v>
1</v>
      </c>
      <c r="H35" s="667">
        <v>
21</v>
      </c>
      <c r="I35" s="667" t="s">
        <v>
374</v>
      </c>
      <c r="J35" s="667" t="s">
        <v>
374</v>
      </c>
      <c r="K35" s="667" t="s">
        <v>
374</v>
      </c>
      <c r="L35" s="667" t="s">
        <v>
374</v>
      </c>
      <c r="M35" s="667" t="s">
        <v>
374</v>
      </c>
      <c r="N35" s="667" t="s">
        <v>
374</v>
      </c>
      <c r="O35" s="667" t="s">
        <v>
374</v>
      </c>
      <c r="P35" s="667" t="s">
        <v>
374</v>
      </c>
      <c r="Q35" s="667" t="s">
        <v>
374</v>
      </c>
      <c r="R35" s="667" t="s">
        <v>
374</v>
      </c>
      <c r="S35" s="667" t="s">
        <v>
374</v>
      </c>
      <c r="T35" s="667" t="s">
        <v>
374</v>
      </c>
      <c r="U35" s="667" t="s">
        <v>
832</v>
      </c>
      <c r="V35" s="666" t="s">
        <v>
832</v>
      </c>
      <c r="W35" s="4840" t="s">
        <v>
63</v>
      </c>
      <c r="X35" s="4839"/>
    </row>
    <row r="36" spans="1:24" s="615" customFormat="1" ht="15" customHeight="1">
      <c r="A36" s="677"/>
      <c r="B36" s="676"/>
      <c r="C36" s="661" t="s">
        <v>
373</v>
      </c>
      <c r="D36" s="660" t="s">
        <v>
373</v>
      </c>
      <c r="E36" s="660" t="s">
        <v>
373</v>
      </c>
      <c r="F36" s="660" t="s">
        <v>
373</v>
      </c>
      <c r="G36" s="660" t="s">
        <v>
373</v>
      </c>
      <c r="H36" s="660" t="s">
        <v>
373</v>
      </c>
      <c r="I36" s="660" t="s">
        <v>
373</v>
      </c>
      <c r="J36" s="660" t="s">
        <v>
373</v>
      </c>
      <c r="K36" s="660" t="s">
        <v>
373</v>
      </c>
      <c r="L36" s="660" t="s">
        <v>
373</v>
      </c>
      <c r="M36" s="660" t="s">
        <v>
373</v>
      </c>
      <c r="N36" s="660" t="s">
        <v>
373</v>
      </c>
      <c r="O36" s="660" t="s">
        <v>
373</v>
      </c>
      <c r="P36" s="660" t="s">
        <v>
373</v>
      </c>
      <c r="Q36" s="660" t="s">
        <v>
373</v>
      </c>
      <c r="R36" s="660" t="s">
        <v>
373</v>
      </c>
      <c r="S36" s="660" t="s">
        <v>
373</v>
      </c>
      <c r="T36" s="660" t="s">
        <v>
373</v>
      </c>
      <c r="U36" s="660" t="s">
        <v>
373</v>
      </c>
      <c r="V36" s="659" t="s">
        <v>
373</v>
      </c>
      <c r="W36" s="663"/>
      <c r="X36" s="671"/>
    </row>
    <row r="37" spans="1:24" s="615" customFormat="1" ht="15" customHeight="1">
      <c r="A37" s="4842" t="s">
        <v>
837</v>
      </c>
      <c r="B37" s="4843"/>
      <c r="C37" s="668">
        <v>
11</v>
      </c>
      <c r="D37" s="667">
        <v>
169</v>
      </c>
      <c r="E37" s="667">
        <v>
65</v>
      </c>
      <c r="F37" s="667">
        <v>
225</v>
      </c>
      <c r="G37" s="667">
        <v>
33</v>
      </c>
      <c r="H37" s="667">
        <v>
116</v>
      </c>
      <c r="I37" s="667">
        <v>
151</v>
      </c>
      <c r="J37" s="667">
        <v>
1082</v>
      </c>
      <c r="K37" s="667">
        <v>
97</v>
      </c>
      <c r="L37" s="667">
        <v>
493</v>
      </c>
      <c r="M37" s="667">
        <v>
35</v>
      </c>
      <c r="N37" s="667">
        <v>
324</v>
      </c>
      <c r="O37" s="667">
        <v>
102</v>
      </c>
      <c r="P37" s="667">
        <v>
1894</v>
      </c>
      <c r="Q37" s="667">
        <v>
3</v>
      </c>
      <c r="R37" s="667">
        <v>
24</v>
      </c>
      <c r="S37" s="667">
        <v>
38</v>
      </c>
      <c r="T37" s="667">
        <v>
272</v>
      </c>
      <c r="U37" s="667" t="s">
        <v>
832</v>
      </c>
      <c r="V37" s="666" t="s">
        <v>
832</v>
      </c>
      <c r="W37" s="4840" t="s">
        <v>
837</v>
      </c>
      <c r="X37" s="4839"/>
    </row>
    <row r="38" spans="1:24" s="615" customFormat="1" ht="15" customHeight="1">
      <c r="A38" s="677"/>
      <c r="B38" s="676" t="s">
        <v>
62</v>
      </c>
      <c r="C38" s="661">
        <v>
6</v>
      </c>
      <c r="D38" s="660">
        <v>
121</v>
      </c>
      <c r="E38" s="660">
        <v>
21</v>
      </c>
      <c r="F38" s="660">
        <v>
102</v>
      </c>
      <c r="G38" s="660">
        <v>
11</v>
      </c>
      <c r="H38" s="660">
        <v>
41</v>
      </c>
      <c r="I38" s="660">
        <v>
99</v>
      </c>
      <c r="J38" s="660">
        <v>
851</v>
      </c>
      <c r="K38" s="660">
        <v>
52</v>
      </c>
      <c r="L38" s="660">
        <v>
343</v>
      </c>
      <c r="M38" s="660">
        <v>
23</v>
      </c>
      <c r="N38" s="660">
        <v>
237</v>
      </c>
      <c r="O38" s="660">
        <v>
57</v>
      </c>
      <c r="P38" s="660">
        <v>
816</v>
      </c>
      <c r="Q38" s="660" t="s">
        <v>
374</v>
      </c>
      <c r="R38" s="660" t="s">
        <v>
374</v>
      </c>
      <c r="S38" s="660">
        <v>
7</v>
      </c>
      <c r="T38" s="660">
        <v>
30</v>
      </c>
      <c r="U38" s="660" t="s">
        <v>
832</v>
      </c>
      <c r="V38" s="659" t="s">
        <v>
832</v>
      </c>
      <c r="W38" s="663"/>
      <c r="X38" s="671" t="s">
        <v>
62</v>
      </c>
    </row>
    <row r="39" spans="1:24" s="615" customFormat="1" ht="15" customHeight="1">
      <c r="A39" s="677"/>
      <c r="B39" s="676" t="s">
        <v>
61</v>
      </c>
      <c r="C39" s="661">
        <v>
1</v>
      </c>
      <c r="D39" s="660">
        <v>
16</v>
      </c>
      <c r="E39" s="660">
        <v>
6</v>
      </c>
      <c r="F39" s="660">
        <v>
19</v>
      </c>
      <c r="G39" s="660">
        <v>
5</v>
      </c>
      <c r="H39" s="660">
        <v>
20</v>
      </c>
      <c r="I39" s="660">
        <v>
11</v>
      </c>
      <c r="J39" s="660">
        <v>
45</v>
      </c>
      <c r="K39" s="660">
        <v>
9</v>
      </c>
      <c r="L39" s="660">
        <v>
27</v>
      </c>
      <c r="M39" s="660">
        <v>
4</v>
      </c>
      <c r="N39" s="660">
        <v>
25</v>
      </c>
      <c r="O39" s="660">
        <v>
14</v>
      </c>
      <c r="P39" s="660">
        <v>
286</v>
      </c>
      <c r="Q39" s="660">
        <v>
1</v>
      </c>
      <c r="R39" s="660">
        <v>
13</v>
      </c>
      <c r="S39" s="660">
        <v>
2</v>
      </c>
      <c r="T39" s="660">
        <v>
10</v>
      </c>
      <c r="U39" s="660" t="s">
        <v>
832</v>
      </c>
      <c r="V39" s="659" t="s">
        <v>
832</v>
      </c>
      <c r="W39" s="663"/>
      <c r="X39" s="671" t="s">
        <v>
61</v>
      </c>
    </row>
    <row r="40" spans="1:24" s="615" customFormat="1" ht="15" customHeight="1">
      <c r="A40" s="677"/>
      <c r="B40" s="676" t="s">
        <v>
60</v>
      </c>
      <c r="C40" s="661">
        <v>
2</v>
      </c>
      <c r="D40" s="660">
        <v>
14</v>
      </c>
      <c r="E40" s="660">
        <v>
11</v>
      </c>
      <c r="F40" s="660">
        <v>
22</v>
      </c>
      <c r="G40" s="660">
        <v>
5</v>
      </c>
      <c r="H40" s="660">
        <v>
10</v>
      </c>
      <c r="I40" s="660">
        <v>
23</v>
      </c>
      <c r="J40" s="660">
        <v>
65</v>
      </c>
      <c r="K40" s="660">
        <v>
16</v>
      </c>
      <c r="L40" s="660">
        <v>
57</v>
      </c>
      <c r="M40" s="660">
        <v>
2</v>
      </c>
      <c r="N40" s="660">
        <v>
6</v>
      </c>
      <c r="O40" s="660">
        <v>
21</v>
      </c>
      <c r="P40" s="660">
        <v>
263</v>
      </c>
      <c r="Q40" s="660">
        <v>
1</v>
      </c>
      <c r="R40" s="660">
        <v>
6</v>
      </c>
      <c r="S40" s="660">
        <v>
5</v>
      </c>
      <c r="T40" s="660">
        <v>
28</v>
      </c>
      <c r="U40" s="660" t="s">
        <v>
832</v>
      </c>
      <c r="V40" s="659" t="s">
        <v>
832</v>
      </c>
      <c r="W40" s="672"/>
      <c r="X40" s="671" t="s">
        <v>
60</v>
      </c>
    </row>
    <row r="41" spans="1:24" s="625" customFormat="1" ht="15" customHeight="1">
      <c r="A41" s="677"/>
      <c r="B41" s="676" t="s">
        <v>
59</v>
      </c>
      <c r="C41" s="661" t="s">
        <v>
374</v>
      </c>
      <c r="D41" s="660" t="s">
        <v>
374</v>
      </c>
      <c r="E41" s="660">
        <v>
4</v>
      </c>
      <c r="F41" s="660">
        <v>
12</v>
      </c>
      <c r="G41" s="660">
        <v>
1</v>
      </c>
      <c r="H41" s="660">
        <v>
1</v>
      </c>
      <c r="I41" s="660">
        <v>
8</v>
      </c>
      <c r="J41" s="660">
        <v>
41</v>
      </c>
      <c r="K41" s="660">
        <v>
8</v>
      </c>
      <c r="L41" s="660">
        <v>
21</v>
      </c>
      <c r="M41" s="660">
        <v>
1</v>
      </c>
      <c r="N41" s="660">
        <v>
1</v>
      </c>
      <c r="O41" s="660">
        <v>
4</v>
      </c>
      <c r="P41" s="660">
        <v>
282</v>
      </c>
      <c r="Q41" s="660" t="s">
        <v>
374</v>
      </c>
      <c r="R41" s="660" t="s">
        <v>
374</v>
      </c>
      <c r="S41" s="660">
        <v>
6</v>
      </c>
      <c r="T41" s="660">
        <v>
25</v>
      </c>
      <c r="U41" s="660" t="s">
        <v>
832</v>
      </c>
      <c r="V41" s="659" t="s">
        <v>
832</v>
      </c>
      <c r="W41" s="622"/>
      <c r="X41" s="671" t="s">
        <v>
59</v>
      </c>
    </row>
    <row r="42" spans="1:24" s="615" customFormat="1" ht="15" customHeight="1">
      <c r="A42" s="679"/>
      <c r="B42" s="676" t="s">
        <v>
58</v>
      </c>
      <c r="C42" s="661" t="s">
        <v>
374</v>
      </c>
      <c r="D42" s="660" t="s">
        <v>
374</v>
      </c>
      <c r="E42" s="660">
        <v>
4</v>
      </c>
      <c r="F42" s="660">
        <v>
15</v>
      </c>
      <c r="G42" s="660">
        <v>
2</v>
      </c>
      <c r="H42" s="660">
        <v>
13</v>
      </c>
      <c r="I42" s="660">
        <v>
3</v>
      </c>
      <c r="J42" s="660">
        <v>
12</v>
      </c>
      <c r="K42" s="660">
        <v>
6</v>
      </c>
      <c r="L42" s="660">
        <v>
19</v>
      </c>
      <c r="M42" s="660">
        <v>
2</v>
      </c>
      <c r="N42" s="660">
        <v>
34</v>
      </c>
      <c r="O42" s="660">
        <v>
3</v>
      </c>
      <c r="P42" s="660">
        <v>
4</v>
      </c>
      <c r="Q42" s="660">
        <v>
1</v>
      </c>
      <c r="R42" s="660">
        <v>
5</v>
      </c>
      <c r="S42" s="660">
        <v>
5</v>
      </c>
      <c r="T42" s="660">
        <v>
30</v>
      </c>
      <c r="U42" s="660" t="s">
        <v>
832</v>
      </c>
      <c r="V42" s="659" t="s">
        <v>
832</v>
      </c>
      <c r="W42" s="678"/>
      <c r="X42" s="671" t="s">
        <v>
58</v>
      </c>
    </row>
    <row r="43" spans="1:24" s="615" customFormat="1" ht="15" customHeight="1">
      <c r="A43" s="677"/>
      <c r="B43" s="676" t="s">
        <v>
57</v>
      </c>
      <c r="C43" s="661">
        <v>
2</v>
      </c>
      <c r="D43" s="660">
        <v>
18</v>
      </c>
      <c r="E43" s="660">
        <v>
5</v>
      </c>
      <c r="F43" s="660">
        <v>
22</v>
      </c>
      <c r="G43" s="660">
        <v>
6</v>
      </c>
      <c r="H43" s="660">
        <v>
25</v>
      </c>
      <c r="I43" s="660">
        <v>
3</v>
      </c>
      <c r="J43" s="660">
        <v>
31</v>
      </c>
      <c r="K43" s="660">
        <v>
2</v>
      </c>
      <c r="L43" s="660">
        <v>
2</v>
      </c>
      <c r="M43" s="660">
        <v>
3</v>
      </c>
      <c r="N43" s="660">
        <v>
21</v>
      </c>
      <c r="O43" s="660" t="s">
        <v>
374</v>
      </c>
      <c r="P43" s="660" t="s">
        <v>
374</v>
      </c>
      <c r="Q43" s="660" t="s">
        <v>
374</v>
      </c>
      <c r="R43" s="660" t="s">
        <v>
374</v>
      </c>
      <c r="S43" s="660">
        <v>
10</v>
      </c>
      <c r="T43" s="660">
        <v>
95</v>
      </c>
      <c r="U43" s="660" t="s">
        <v>
832</v>
      </c>
      <c r="V43" s="659" t="s">
        <v>
832</v>
      </c>
      <c r="W43" s="663"/>
      <c r="X43" s="671" t="s">
        <v>
57</v>
      </c>
    </row>
    <row r="44" spans="1:24" s="615" customFormat="1" ht="15" customHeight="1">
      <c r="A44" s="677"/>
      <c r="B44" s="676" t="s">
        <v>
56</v>
      </c>
      <c r="C44" s="661" t="s">
        <v>
374</v>
      </c>
      <c r="D44" s="660" t="s">
        <v>
374</v>
      </c>
      <c r="E44" s="660">
        <v>
13</v>
      </c>
      <c r="F44" s="660">
        <v>
32</v>
      </c>
      <c r="G44" s="660">
        <v>
3</v>
      </c>
      <c r="H44" s="660">
        <v>
6</v>
      </c>
      <c r="I44" s="660">
        <v>
3</v>
      </c>
      <c r="J44" s="660">
        <v>
36</v>
      </c>
      <c r="K44" s="660">
        <v>
3</v>
      </c>
      <c r="L44" s="660">
        <v>
4</v>
      </c>
      <c r="M44" s="660" t="s">
        <v>
374</v>
      </c>
      <c r="N44" s="660" t="s">
        <v>
374</v>
      </c>
      <c r="O44" s="660">
        <v>
3</v>
      </c>
      <c r="P44" s="660">
        <v>
243</v>
      </c>
      <c r="Q44" s="660" t="s">
        <v>
374</v>
      </c>
      <c r="R44" s="660" t="s">
        <v>
374</v>
      </c>
      <c r="S44" s="660">
        <v>
2</v>
      </c>
      <c r="T44" s="660">
        <v>
52</v>
      </c>
      <c r="U44" s="660" t="s">
        <v>
832</v>
      </c>
      <c r="V44" s="659" t="s">
        <v>
832</v>
      </c>
      <c r="W44" s="672"/>
      <c r="X44" s="671" t="s">
        <v>
56</v>
      </c>
    </row>
    <row r="45" spans="1:24" s="625" customFormat="1" ht="15" customHeight="1">
      <c r="A45" s="677"/>
      <c r="B45" s="676" t="s">
        <v>
55</v>
      </c>
      <c r="C45" s="661" t="s">
        <v>
374</v>
      </c>
      <c r="D45" s="660" t="s">
        <v>
374</v>
      </c>
      <c r="E45" s="660">
        <v>
1</v>
      </c>
      <c r="F45" s="660">
        <v>
1</v>
      </c>
      <c r="G45" s="660" t="s">
        <v>
374</v>
      </c>
      <c r="H45" s="660" t="s">
        <v>
374</v>
      </c>
      <c r="I45" s="660">
        <v>
1</v>
      </c>
      <c r="J45" s="660">
        <v>
1</v>
      </c>
      <c r="K45" s="660">
        <v>
1</v>
      </c>
      <c r="L45" s="660">
        <v>
20</v>
      </c>
      <c r="M45" s="660" t="s">
        <v>
374</v>
      </c>
      <c r="N45" s="660" t="s">
        <v>
374</v>
      </c>
      <c r="O45" s="660" t="s">
        <v>
374</v>
      </c>
      <c r="P45" s="660" t="s">
        <v>
374</v>
      </c>
      <c r="Q45" s="660" t="s">
        <v>
374</v>
      </c>
      <c r="R45" s="660" t="s">
        <v>
374</v>
      </c>
      <c r="S45" s="660">
        <v>
1</v>
      </c>
      <c r="T45" s="660">
        <v>
2</v>
      </c>
      <c r="U45" s="660" t="s">
        <v>
832</v>
      </c>
      <c r="V45" s="659" t="s">
        <v>
832</v>
      </c>
      <c r="W45" s="622"/>
      <c r="X45" s="671" t="s">
        <v>
55</v>
      </c>
    </row>
    <row r="46" spans="1:24" s="615" customFormat="1" ht="15" customHeight="1">
      <c r="A46" s="677"/>
      <c r="B46" s="676"/>
      <c r="C46" s="661" t="s">
        <v>
373</v>
      </c>
      <c r="D46" s="660" t="s">
        <v>
373</v>
      </c>
      <c r="E46" s="660" t="s">
        <v>
373</v>
      </c>
      <c r="F46" s="660" t="s">
        <v>
373</v>
      </c>
      <c r="G46" s="660" t="s">
        <v>
373</v>
      </c>
      <c r="H46" s="660" t="s">
        <v>
373</v>
      </c>
      <c r="I46" s="660" t="s">
        <v>
373</v>
      </c>
      <c r="J46" s="660" t="s">
        <v>
373</v>
      </c>
      <c r="K46" s="660" t="s">
        <v>
373</v>
      </c>
      <c r="L46" s="660" t="s">
        <v>
373</v>
      </c>
      <c r="M46" s="660" t="s">
        <v>
373</v>
      </c>
      <c r="N46" s="660" t="s">
        <v>
373</v>
      </c>
      <c r="O46" s="660" t="s">
        <v>
373</v>
      </c>
      <c r="P46" s="660" t="s">
        <v>
373</v>
      </c>
      <c r="Q46" s="660" t="s">
        <v>
373</v>
      </c>
      <c r="R46" s="660" t="s">
        <v>
373</v>
      </c>
      <c r="S46" s="660" t="s">
        <v>
373</v>
      </c>
      <c r="T46" s="660" t="s">
        <v>
373</v>
      </c>
      <c r="U46" s="660" t="s">
        <v>
373</v>
      </c>
      <c r="V46" s="659" t="s">
        <v>
373</v>
      </c>
      <c r="W46" s="663"/>
      <c r="X46" s="671"/>
    </row>
    <row r="47" spans="1:24" s="615" customFormat="1" ht="15" customHeight="1">
      <c r="A47" s="4842" t="s">
        <v>
836</v>
      </c>
      <c r="B47" s="4843"/>
      <c r="C47" s="668">
        <v>
2</v>
      </c>
      <c r="D47" s="667">
        <v>
20</v>
      </c>
      <c r="E47" s="667">
        <v>
17</v>
      </c>
      <c r="F47" s="667">
        <v>
112</v>
      </c>
      <c r="G47" s="667">
        <v>
6</v>
      </c>
      <c r="H47" s="667">
        <v>
43</v>
      </c>
      <c r="I47" s="667">
        <v>
35</v>
      </c>
      <c r="J47" s="667">
        <v>
169</v>
      </c>
      <c r="K47" s="667">
        <v>
27</v>
      </c>
      <c r="L47" s="667">
        <v>
177</v>
      </c>
      <c r="M47" s="667">
        <v>
5</v>
      </c>
      <c r="N47" s="667">
        <v>
28</v>
      </c>
      <c r="O47" s="667">
        <v>
43</v>
      </c>
      <c r="P47" s="667">
        <v>
682</v>
      </c>
      <c r="Q47" s="667">
        <v>
1</v>
      </c>
      <c r="R47" s="667">
        <v>
7</v>
      </c>
      <c r="S47" s="667">
        <v>
18</v>
      </c>
      <c r="T47" s="667">
        <v>
330</v>
      </c>
      <c r="U47" s="667" t="s">
        <v>
832</v>
      </c>
      <c r="V47" s="666" t="s">
        <v>
832</v>
      </c>
      <c r="W47" s="4840" t="s">
        <v>
836</v>
      </c>
      <c r="X47" s="4839"/>
    </row>
    <row r="48" spans="1:24" s="615" customFormat="1" ht="15" customHeight="1">
      <c r="A48" s="677"/>
      <c r="B48" s="676" t="s">
        <v>
54</v>
      </c>
      <c r="C48" s="661" t="s">
        <v>
374</v>
      </c>
      <c r="D48" s="660" t="s">
        <v>
374</v>
      </c>
      <c r="E48" s="660">
        <v>
4</v>
      </c>
      <c r="F48" s="660">
        <v>
14</v>
      </c>
      <c r="G48" s="660">
        <v>
3</v>
      </c>
      <c r="H48" s="660">
        <v>
36</v>
      </c>
      <c r="I48" s="660">
        <v>
6</v>
      </c>
      <c r="J48" s="660">
        <v>
24</v>
      </c>
      <c r="K48" s="660">
        <v>
6</v>
      </c>
      <c r="L48" s="660">
        <v>
113</v>
      </c>
      <c r="M48" s="660" t="s">
        <v>
374</v>
      </c>
      <c r="N48" s="660" t="s">
        <v>
374</v>
      </c>
      <c r="O48" s="660">
        <v>
10</v>
      </c>
      <c r="P48" s="660">
        <v>
184</v>
      </c>
      <c r="Q48" s="660" t="s">
        <v>
374</v>
      </c>
      <c r="R48" s="660" t="s">
        <v>
374</v>
      </c>
      <c r="S48" s="660">
        <v>
7</v>
      </c>
      <c r="T48" s="660">
        <v>
279</v>
      </c>
      <c r="U48" s="660" t="s">
        <v>
832</v>
      </c>
      <c r="V48" s="659" t="s">
        <v>
832</v>
      </c>
      <c r="W48" s="663"/>
      <c r="X48" s="671" t="s">
        <v>
54</v>
      </c>
    </row>
    <row r="49" spans="1:24" s="615" customFormat="1" ht="15" customHeight="1">
      <c r="A49" s="679"/>
      <c r="B49" s="676" t="s">
        <v>
53</v>
      </c>
      <c r="C49" s="661" t="s">
        <v>
374</v>
      </c>
      <c r="D49" s="660" t="s">
        <v>
374</v>
      </c>
      <c r="E49" s="660">
        <v>
2</v>
      </c>
      <c r="F49" s="660">
        <v>
10</v>
      </c>
      <c r="G49" s="660" t="s">
        <v>
374</v>
      </c>
      <c r="H49" s="660" t="s">
        <v>
374</v>
      </c>
      <c r="I49" s="660">
        <v>
7</v>
      </c>
      <c r="J49" s="660">
        <v>
50</v>
      </c>
      <c r="K49" s="660">
        <v>
7</v>
      </c>
      <c r="L49" s="660">
        <v>
34</v>
      </c>
      <c r="M49" s="660">
        <v>
1</v>
      </c>
      <c r="N49" s="660">
        <v>
10</v>
      </c>
      <c r="O49" s="660">
        <v>
4</v>
      </c>
      <c r="P49" s="660">
        <v>
33</v>
      </c>
      <c r="Q49" s="660" t="s">
        <v>
374</v>
      </c>
      <c r="R49" s="660" t="s">
        <v>
374</v>
      </c>
      <c r="S49" s="660">
        <v>
3</v>
      </c>
      <c r="T49" s="660">
        <v>
9</v>
      </c>
      <c r="U49" s="660" t="s">
        <v>
832</v>
      </c>
      <c r="V49" s="659" t="s">
        <v>
832</v>
      </c>
      <c r="W49" s="678"/>
      <c r="X49" s="671" t="s">
        <v>
53</v>
      </c>
    </row>
    <row r="50" spans="1:24" s="615" customFormat="1" ht="15" customHeight="1">
      <c r="A50" s="677"/>
      <c r="B50" s="676" t="s">
        <v>
52</v>
      </c>
      <c r="C50" s="661">
        <v>
1</v>
      </c>
      <c r="D50" s="660">
        <v>
15</v>
      </c>
      <c r="E50" s="660">
        <v>
1</v>
      </c>
      <c r="F50" s="660">
        <v>
41</v>
      </c>
      <c r="G50" s="660">
        <v>
3</v>
      </c>
      <c r="H50" s="660">
        <v>
7</v>
      </c>
      <c r="I50" s="660">
        <v>
11</v>
      </c>
      <c r="J50" s="660">
        <v>
53</v>
      </c>
      <c r="K50" s="660">
        <v>
7</v>
      </c>
      <c r="L50" s="660">
        <v>
15</v>
      </c>
      <c r="M50" s="660">
        <v>
1</v>
      </c>
      <c r="N50" s="660">
        <v>
1</v>
      </c>
      <c r="O50" s="660">
        <v>
15</v>
      </c>
      <c r="P50" s="660">
        <v>
372</v>
      </c>
      <c r="Q50" s="660" t="s">
        <v>
374</v>
      </c>
      <c r="R50" s="660" t="s">
        <v>
374</v>
      </c>
      <c r="S50" s="660">
        <v>
2</v>
      </c>
      <c r="T50" s="660">
        <v>
4</v>
      </c>
      <c r="U50" s="660" t="s">
        <v>
832</v>
      </c>
      <c r="V50" s="659" t="s">
        <v>
832</v>
      </c>
      <c r="W50" s="663"/>
      <c r="X50" s="671" t="s">
        <v>
52</v>
      </c>
    </row>
    <row r="51" spans="1:24" s="615" customFormat="1" ht="15" customHeight="1">
      <c r="A51" s="677"/>
      <c r="B51" s="676" t="s">
        <v>
51</v>
      </c>
      <c r="C51" s="661">
        <v>
1</v>
      </c>
      <c r="D51" s="660">
        <v>
5</v>
      </c>
      <c r="E51" s="660">
        <v>
9</v>
      </c>
      <c r="F51" s="660">
        <v>
45</v>
      </c>
      <c r="G51" s="660" t="s">
        <v>
374</v>
      </c>
      <c r="H51" s="660" t="s">
        <v>
374</v>
      </c>
      <c r="I51" s="660">
        <v>
5</v>
      </c>
      <c r="J51" s="660">
        <v>
25</v>
      </c>
      <c r="K51" s="660">
        <v>
5</v>
      </c>
      <c r="L51" s="660">
        <v>
11</v>
      </c>
      <c r="M51" s="660">
        <v>
1</v>
      </c>
      <c r="N51" s="660">
        <v>
1</v>
      </c>
      <c r="O51" s="660">
        <v>
8</v>
      </c>
      <c r="P51" s="660">
        <v>
37</v>
      </c>
      <c r="Q51" s="660" t="s">
        <v>
374</v>
      </c>
      <c r="R51" s="660" t="s">
        <v>
374</v>
      </c>
      <c r="S51" s="660">
        <v>
3</v>
      </c>
      <c r="T51" s="660">
        <v>
4</v>
      </c>
      <c r="U51" s="660" t="s">
        <v>
832</v>
      </c>
      <c r="V51" s="659" t="s">
        <v>
832</v>
      </c>
      <c r="W51" s="663"/>
      <c r="X51" s="671" t="s">
        <v>
51</v>
      </c>
    </row>
    <row r="52" spans="1:24" s="615" customFormat="1" ht="15" customHeight="1">
      <c r="A52" s="677"/>
      <c r="B52" s="676" t="s">
        <v>
50</v>
      </c>
      <c r="C52" s="661" t="s">
        <v>
374</v>
      </c>
      <c r="D52" s="660" t="s">
        <v>
374</v>
      </c>
      <c r="E52" s="660">
        <v>
1</v>
      </c>
      <c r="F52" s="660">
        <v>
2</v>
      </c>
      <c r="G52" s="660" t="s">
        <v>
374</v>
      </c>
      <c r="H52" s="660" t="s">
        <v>
374</v>
      </c>
      <c r="I52" s="660">
        <v>
6</v>
      </c>
      <c r="J52" s="660">
        <v>
17</v>
      </c>
      <c r="K52" s="660">
        <v>
2</v>
      </c>
      <c r="L52" s="660">
        <v>
4</v>
      </c>
      <c r="M52" s="660">
        <v>
2</v>
      </c>
      <c r="N52" s="660">
        <v>
16</v>
      </c>
      <c r="O52" s="660">
        <v>
6</v>
      </c>
      <c r="P52" s="660">
        <v>
56</v>
      </c>
      <c r="Q52" s="660">
        <v>
1</v>
      </c>
      <c r="R52" s="660">
        <v>
7</v>
      </c>
      <c r="S52" s="660">
        <v>
3</v>
      </c>
      <c r="T52" s="660">
        <v>
34</v>
      </c>
      <c r="U52" s="660" t="s">
        <v>
832</v>
      </c>
      <c r="V52" s="659" t="s">
        <v>
832</v>
      </c>
      <c r="W52" s="663"/>
      <c r="X52" s="671" t="s">
        <v>
50</v>
      </c>
    </row>
    <row r="53" spans="1:24" s="615" customFormat="1" ht="15" customHeight="1">
      <c r="A53" s="677"/>
      <c r="B53" s="676"/>
      <c r="C53" s="661" t="s">
        <v>
373</v>
      </c>
      <c r="D53" s="660" t="s">
        <v>
373</v>
      </c>
      <c r="E53" s="660" t="s">
        <v>
373</v>
      </c>
      <c r="F53" s="660" t="s">
        <v>
373</v>
      </c>
      <c r="G53" s="660" t="s">
        <v>
373</v>
      </c>
      <c r="H53" s="660" t="s">
        <v>
373</v>
      </c>
      <c r="I53" s="660" t="s">
        <v>
373</v>
      </c>
      <c r="J53" s="660" t="s">
        <v>
373</v>
      </c>
      <c r="K53" s="660" t="s">
        <v>
373</v>
      </c>
      <c r="L53" s="660" t="s">
        <v>
373</v>
      </c>
      <c r="M53" s="660" t="s">
        <v>
373</v>
      </c>
      <c r="N53" s="660" t="s">
        <v>
373</v>
      </c>
      <c r="O53" s="660" t="s">
        <v>
373</v>
      </c>
      <c r="P53" s="660" t="s">
        <v>
373</v>
      </c>
      <c r="Q53" s="660" t="s">
        <v>
373</v>
      </c>
      <c r="R53" s="660" t="s">
        <v>
373</v>
      </c>
      <c r="S53" s="660" t="s">
        <v>
373</v>
      </c>
      <c r="T53" s="660" t="s">
        <v>
373</v>
      </c>
      <c r="U53" s="660" t="s">
        <v>
373</v>
      </c>
      <c r="V53" s="659" t="s">
        <v>
373</v>
      </c>
      <c r="W53" s="663"/>
      <c r="X53" s="671"/>
    </row>
    <row r="54" spans="1:24" s="615" customFormat="1" ht="15" customHeight="1">
      <c r="A54" s="4842" t="s">
        <v>
49</v>
      </c>
      <c r="B54" s="4843"/>
      <c r="C54" s="668" t="s">
        <v>
374</v>
      </c>
      <c r="D54" s="667" t="s">
        <v>
374</v>
      </c>
      <c r="E54" s="667" t="s">
        <v>
374</v>
      </c>
      <c r="F54" s="667" t="s">
        <v>
374</v>
      </c>
      <c r="G54" s="667">
        <v>
1</v>
      </c>
      <c r="H54" s="667">
        <v>
1</v>
      </c>
      <c r="I54" s="667" t="s">
        <v>
374</v>
      </c>
      <c r="J54" s="667" t="s">
        <v>
374</v>
      </c>
      <c r="K54" s="667">
        <v>
1</v>
      </c>
      <c r="L54" s="667">
        <v>
25</v>
      </c>
      <c r="M54" s="667" t="s">
        <v>
374</v>
      </c>
      <c r="N54" s="667" t="s">
        <v>
374</v>
      </c>
      <c r="O54" s="667" t="s">
        <v>
374</v>
      </c>
      <c r="P54" s="667" t="s">
        <v>
374</v>
      </c>
      <c r="Q54" s="667" t="s">
        <v>
374</v>
      </c>
      <c r="R54" s="667" t="s">
        <v>
374</v>
      </c>
      <c r="S54" s="667" t="s">
        <v>
374</v>
      </c>
      <c r="T54" s="667" t="s">
        <v>
374</v>
      </c>
      <c r="U54" s="667" t="s">
        <v>
832</v>
      </c>
      <c r="V54" s="666" t="s">
        <v>
832</v>
      </c>
      <c r="W54" s="4840" t="s">
        <v>
49</v>
      </c>
      <c r="X54" s="4839"/>
    </row>
    <row r="55" spans="1:24" s="625" customFormat="1" ht="15" customHeight="1">
      <c r="A55" s="677"/>
      <c r="B55" s="676"/>
      <c r="C55" s="661" t="s">
        <v>
373</v>
      </c>
      <c r="D55" s="660" t="s">
        <v>
373</v>
      </c>
      <c r="E55" s="660" t="s">
        <v>
373</v>
      </c>
      <c r="F55" s="660" t="s">
        <v>
373</v>
      </c>
      <c r="G55" s="660" t="s">
        <v>
373</v>
      </c>
      <c r="H55" s="660" t="s">
        <v>
373</v>
      </c>
      <c r="I55" s="660" t="s">
        <v>
373</v>
      </c>
      <c r="J55" s="660" t="s">
        <v>
373</v>
      </c>
      <c r="K55" s="660" t="s">
        <v>
373</v>
      </c>
      <c r="L55" s="660" t="s">
        <v>
373</v>
      </c>
      <c r="M55" s="660" t="s">
        <v>
373</v>
      </c>
      <c r="N55" s="660" t="s">
        <v>
373</v>
      </c>
      <c r="O55" s="660" t="s">
        <v>
373</v>
      </c>
      <c r="P55" s="660" t="s">
        <v>
373</v>
      </c>
      <c r="Q55" s="660" t="s">
        <v>
373</v>
      </c>
      <c r="R55" s="660" t="s">
        <v>
373</v>
      </c>
      <c r="S55" s="660" t="s">
        <v>
373</v>
      </c>
      <c r="T55" s="660" t="s">
        <v>
373</v>
      </c>
      <c r="U55" s="660" t="s">
        <v>
373</v>
      </c>
      <c r="V55" s="659" t="s">
        <v>
373</v>
      </c>
      <c r="W55" s="622"/>
      <c r="X55" s="671"/>
    </row>
    <row r="56" spans="1:24" s="615" customFormat="1" ht="15" customHeight="1">
      <c r="A56" s="4842" t="s">
        <v>
835</v>
      </c>
      <c r="B56" s="4843"/>
      <c r="C56" s="668">
        <v>
1</v>
      </c>
      <c r="D56" s="667">
        <v>
19</v>
      </c>
      <c r="E56" s="667">
        <v>
32</v>
      </c>
      <c r="F56" s="667">
        <v>
72</v>
      </c>
      <c r="G56" s="667">
        <v>
6</v>
      </c>
      <c r="H56" s="667">
        <v>
103</v>
      </c>
      <c r="I56" s="667">
        <v>
22</v>
      </c>
      <c r="J56" s="667">
        <v>
174</v>
      </c>
      <c r="K56" s="667">
        <v>
13</v>
      </c>
      <c r="L56" s="667">
        <v>
33</v>
      </c>
      <c r="M56" s="667">
        <v>
6</v>
      </c>
      <c r="N56" s="667">
        <v>
28</v>
      </c>
      <c r="O56" s="667">
        <v>
15</v>
      </c>
      <c r="P56" s="667">
        <v>
159</v>
      </c>
      <c r="Q56" s="667">
        <v>
1</v>
      </c>
      <c r="R56" s="667">
        <v>
4</v>
      </c>
      <c r="S56" s="667">
        <v>
11</v>
      </c>
      <c r="T56" s="667">
        <v>
55</v>
      </c>
      <c r="U56" s="667" t="s">
        <v>
832</v>
      </c>
      <c r="V56" s="666" t="s">
        <v>
832</v>
      </c>
      <c r="W56" s="4840" t="s">
        <v>
835</v>
      </c>
      <c r="X56" s="4839"/>
    </row>
    <row r="57" spans="1:24" s="615" customFormat="1" ht="15" customHeight="1">
      <c r="A57" s="677"/>
      <c r="B57" s="676" t="s">
        <v>
48</v>
      </c>
      <c r="C57" s="661" t="s">
        <v>
374</v>
      </c>
      <c r="D57" s="660" t="s">
        <v>
374</v>
      </c>
      <c r="E57" s="660">
        <v>
5</v>
      </c>
      <c r="F57" s="660">
        <v>
12</v>
      </c>
      <c r="G57" s="660">
        <v>
2</v>
      </c>
      <c r="H57" s="660">
        <v>
5</v>
      </c>
      <c r="I57" s="660">
        <v>
10</v>
      </c>
      <c r="J57" s="660">
        <v>
24</v>
      </c>
      <c r="K57" s="660">
        <v>
7</v>
      </c>
      <c r="L57" s="660">
        <v>
16</v>
      </c>
      <c r="M57" s="660">
        <v>
1</v>
      </c>
      <c r="N57" s="660">
        <v>
1</v>
      </c>
      <c r="O57" s="660">
        <v>
5</v>
      </c>
      <c r="P57" s="660">
        <v>
65</v>
      </c>
      <c r="Q57" s="660" t="s">
        <v>
374</v>
      </c>
      <c r="R57" s="660" t="s">
        <v>
374</v>
      </c>
      <c r="S57" s="660" t="s">
        <v>
374</v>
      </c>
      <c r="T57" s="660" t="s">
        <v>
374</v>
      </c>
      <c r="U57" s="660" t="s">
        <v>
832</v>
      </c>
      <c r="V57" s="659" t="s">
        <v>
832</v>
      </c>
      <c r="W57" s="663"/>
      <c r="X57" s="671" t="s">
        <v>
48</v>
      </c>
    </row>
    <row r="58" spans="1:24" s="615" customFormat="1" ht="15" customHeight="1">
      <c r="A58" s="677"/>
      <c r="B58" s="676" t="s">
        <v>
47</v>
      </c>
      <c r="C58" s="661">
        <v>
1</v>
      </c>
      <c r="D58" s="660">
        <v>
19</v>
      </c>
      <c r="E58" s="660">
        <v>
5</v>
      </c>
      <c r="F58" s="660">
        <v>
13</v>
      </c>
      <c r="G58" s="660">
        <v>
3</v>
      </c>
      <c r="H58" s="660">
        <v>
96</v>
      </c>
      <c r="I58" s="660">
        <v>
2</v>
      </c>
      <c r="J58" s="660">
        <v>
43</v>
      </c>
      <c r="K58" s="660">
        <v>
3</v>
      </c>
      <c r="L58" s="660">
        <v>
8</v>
      </c>
      <c r="M58" s="660">
        <v>
1</v>
      </c>
      <c r="N58" s="660">
        <v>
10</v>
      </c>
      <c r="O58" s="660">
        <v>
3</v>
      </c>
      <c r="P58" s="660">
        <v>
27</v>
      </c>
      <c r="Q58" s="660" t="s">
        <v>
374</v>
      </c>
      <c r="R58" s="660" t="s">
        <v>
374</v>
      </c>
      <c r="S58" s="660">
        <v>
4</v>
      </c>
      <c r="T58" s="660">
        <v>
13</v>
      </c>
      <c r="U58" s="660" t="s">
        <v>
832</v>
      </c>
      <c r="V58" s="659" t="s">
        <v>
832</v>
      </c>
      <c r="W58" s="663"/>
      <c r="X58" s="671" t="s">
        <v>
47</v>
      </c>
    </row>
    <row r="59" spans="1:24" s="615" customFormat="1" ht="15" customHeight="1">
      <c r="A59" s="677"/>
      <c r="B59" s="676" t="s">
        <v>
46</v>
      </c>
      <c r="C59" s="661" t="s">
        <v>
374</v>
      </c>
      <c r="D59" s="660" t="s">
        <v>
374</v>
      </c>
      <c r="E59" s="660">
        <v>
3</v>
      </c>
      <c r="F59" s="660">
        <v>
14</v>
      </c>
      <c r="G59" s="660" t="s">
        <v>
374</v>
      </c>
      <c r="H59" s="660" t="s">
        <v>
374</v>
      </c>
      <c r="I59" s="660">
        <v>
5</v>
      </c>
      <c r="J59" s="660">
        <v>
47</v>
      </c>
      <c r="K59" s="660" t="s">
        <v>
374</v>
      </c>
      <c r="L59" s="660" t="s">
        <v>
374</v>
      </c>
      <c r="M59" s="660">
        <v>
2</v>
      </c>
      <c r="N59" s="660">
        <v>
14</v>
      </c>
      <c r="O59" s="660">
        <v>
5</v>
      </c>
      <c r="P59" s="660">
        <v>
55</v>
      </c>
      <c r="Q59" s="660">
        <v>
1</v>
      </c>
      <c r="R59" s="660">
        <v>
4</v>
      </c>
      <c r="S59" s="660">
        <v>
4</v>
      </c>
      <c r="T59" s="660">
        <v>
26</v>
      </c>
      <c r="U59" s="660" t="s">
        <v>
832</v>
      </c>
      <c r="V59" s="659" t="s">
        <v>
832</v>
      </c>
      <c r="W59" s="672"/>
      <c r="X59" s="671" t="s">
        <v>
46</v>
      </c>
    </row>
    <row r="60" spans="1:24" s="625" customFormat="1" ht="15" customHeight="1">
      <c r="A60" s="679"/>
      <c r="B60" s="676" t="s">
        <v>
45</v>
      </c>
      <c r="C60" s="661" t="s">
        <v>
374</v>
      </c>
      <c r="D60" s="660" t="s">
        <v>
374</v>
      </c>
      <c r="E60" s="660">
        <v>
6</v>
      </c>
      <c r="F60" s="660">
        <v>
13</v>
      </c>
      <c r="G60" s="660" t="s">
        <v>
374</v>
      </c>
      <c r="H60" s="660" t="s">
        <v>
374</v>
      </c>
      <c r="I60" s="660">
        <v>
4</v>
      </c>
      <c r="J60" s="660">
        <v>
56</v>
      </c>
      <c r="K60" s="660">
        <v>
1</v>
      </c>
      <c r="L60" s="660">
        <v>
4</v>
      </c>
      <c r="M60" s="660">
        <v>
2</v>
      </c>
      <c r="N60" s="660">
        <v>
3</v>
      </c>
      <c r="O60" s="660" t="s">
        <v>
374</v>
      </c>
      <c r="P60" s="660" t="s">
        <v>
374</v>
      </c>
      <c r="Q60" s="660" t="s">
        <v>
374</v>
      </c>
      <c r="R60" s="660" t="s">
        <v>
374</v>
      </c>
      <c r="S60" s="660">
        <v>
3</v>
      </c>
      <c r="T60" s="660">
        <v>
16</v>
      </c>
      <c r="U60" s="660" t="s">
        <v>
832</v>
      </c>
      <c r="V60" s="659" t="s">
        <v>
832</v>
      </c>
      <c r="W60" s="678"/>
      <c r="X60" s="671" t="s">
        <v>
45</v>
      </c>
    </row>
    <row r="61" spans="1:24" s="615" customFormat="1" ht="15" customHeight="1">
      <c r="A61" s="677"/>
      <c r="B61" s="676" t="s">
        <v>
44</v>
      </c>
      <c r="C61" s="661" t="s">
        <v>
374</v>
      </c>
      <c r="D61" s="660" t="s">
        <v>
374</v>
      </c>
      <c r="E61" s="660">
        <v>
7</v>
      </c>
      <c r="F61" s="660">
        <v>
10</v>
      </c>
      <c r="G61" s="660">
        <v>
1</v>
      </c>
      <c r="H61" s="660">
        <v>
2</v>
      </c>
      <c r="I61" s="660">
        <v>
1</v>
      </c>
      <c r="J61" s="660">
        <v>
4</v>
      </c>
      <c r="K61" s="660">
        <v>
1</v>
      </c>
      <c r="L61" s="660">
        <v>
2</v>
      </c>
      <c r="M61" s="660" t="s">
        <v>
374</v>
      </c>
      <c r="N61" s="660" t="s">
        <v>
374</v>
      </c>
      <c r="O61" s="660">
        <v>
2</v>
      </c>
      <c r="P61" s="660">
        <v>
12</v>
      </c>
      <c r="Q61" s="660" t="s">
        <v>
374</v>
      </c>
      <c r="R61" s="660" t="s">
        <v>
374</v>
      </c>
      <c r="S61" s="660" t="s">
        <v>
374</v>
      </c>
      <c r="T61" s="660" t="s">
        <v>
374</v>
      </c>
      <c r="U61" s="660" t="s">
        <v>
832</v>
      </c>
      <c r="V61" s="659" t="s">
        <v>
832</v>
      </c>
      <c r="W61" s="663"/>
      <c r="X61" s="671" t="s">
        <v>
44</v>
      </c>
    </row>
    <row r="62" spans="1:24" s="615" customFormat="1" ht="15" customHeight="1">
      <c r="A62" s="677"/>
      <c r="B62" s="676" t="s">
        <v>
43</v>
      </c>
      <c r="C62" s="661" t="s">
        <v>
374</v>
      </c>
      <c r="D62" s="660" t="s">
        <v>
374</v>
      </c>
      <c r="E62" s="660">
        <v>
6</v>
      </c>
      <c r="F62" s="660">
        <v>
10</v>
      </c>
      <c r="G62" s="660" t="s">
        <v>
374</v>
      </c>
      <c r="H62" s="660" t="s">
        <v>
374</v>
      </c>
      <c r="I62" s="660" t="s">
        <v>
374</v>
      </c>
      <c r="J62" s="660" t="s">
        <v>
374</v>
      </c>
      <c r="K62" s="660">
        <v>
1</v>
      </c>
      <c r="L62" s="660">
        <v>
3</v>
      </c>
      <c r="M62" s="660" t="s">
        <v>
374</v>
      </c>
      <c r="N62" s="660" t="s">
        <v>
374</v>
      </c>
      <c r="O62" s="660" t="s">
        <v>
374</v>
      </c>
      <c r="P62" s="660" t="s">
        <v>
374</v>
      </c>
      <c r="Q62" s="660" t="s">
        <v>
374</v>
      </c>
      <c r="R62" s="660" t="s">
        <v>
374</v>
      </c>
      <c r="S62" s="660" t="s">
        <v>
374</v>
      </c>
      <c r="T62" s="660" t="s">
        <v>
374</v>
      </c>
      <c r="U62" s="660" t="s">
        <v>
832</v>
      </c>
      <c r="V62" s="659" t="s">
        <v>
832</v>
      </c>
      <c r="W62" s="663"/>
      <c r="X62" s="671" t="s">
        <v>
43</v>
      </c>
    </row>
    <row r="63" spans="1:24" s="615" customFormat="1" ht="15" customHeight="1">
      <c r="A63" s="677"/>
      <c r="B63" s="676"/>
      <c r="C63" s="661" t="s">
        <v>
373</v>
      </c>
      <c r="D63" s="660" t="s">
        <v>
373</v>
      </c>
      <c r="E63" s="660" t="s">
        <v>
373</v>
      </c>
      <c r="F63" s="660" t="s">
        <v>
373</v>
      </c>
      <c r="G63" s="660" t="s">
        <v>
373</v>
      </c>
      <c r="H63" s="660" t="s">
        <v>
373</v>
      </c>
      <c r="I63" s="660" t="s">
        <v>
373</v>
      </c>
      <c r="J63" s="660" t="s">
        <v>
373</v>
      </c>
      <c r="K63" s="660" t="s">
        <v>
373</v>
      </c>
      <c r="L63" s="660" t="s">
        <v>
373</v>
      </c>
      <c r="M63" s="660" t="s">
        <v>
373</v>
      </c>
      <c r="N63" s="660" t="s">
        <v>
373</v>
      </c>
      <c r="O63" s="660" t="s">
        <v>
373</v>
      </c>
      <c r="P63" s="660" t="s">
        <v>
373</v>
      </c>
      <c r="Q63" s="660" t="s">
        <v>
373</v>
      </c>
      <c r="R63" s="660" t="s">
        <v>
373</v>
      </c>
      <c r="S63" s="660" t="s">
        <v>
373</v>
      </c>
      <c r="T63" s="660" t="s">
        <v>
373</v>
      </c>
      <c r="U63" s="660" t="s">
        <v>
373</v>
      </c>
      <c r="V63" s="659" t="s">
        <v>
373</v>
      </c>
      <c r="W63" s="663"/>
      <c r="X63" s="671"/>
    </row>
    <row r="64" spans="1:24" s="615" customFormat="1" ht="15" customHeight="1">
      <c r="A64" s="4842" t="s">
        <v>
834</v>
      </c>
      <c r="B64" s="4843"/>
      <c r="C64" s="668" t="s">
        <v>
374</v>
      </c>
      <c r="D64" s="667" t="s">
        <v>
374</v>
      </c>
      <c r="E64" s="667">
        <v>
15</v>
      </c>
      <c r="F64" s="667">
        <v>
72</v>
      </c>
      <c r="G64" s="667">
        <v>
3</v>
      </c>
      <c r="H64" s="667">
        <v>
19</v>
      </c>
      <c r="I64" s="667">
        <v>
38</v>
      </c>
      <c r="J64" s="667">
        <v>
230</v>
      </c>
      <c r="K64" s="667">
        <v>
27</v>
      </c>
      <c r="L64" s="667">
        <v>
112</v>
      </c>
      <c r="M64" s="667">
        <v>
2</v>
      </c>
      <c r="N64" s="667">
        <v>
11</v>
      </c>
      <c r="O64" s="667">
        <v>
20</v>
      </c>
      <c r="P64" s="667">
        <v>
248</v>
      </c>
      <c r="Q64" s="667">
        <v>
2</v>
      </c>
      <c r="R64" s="667">
        <v>
24</v>
      </c>
      <c r="S64" s="667">
        <v>
6</v>
      </c>
      <c r="T64" s="667">
        <v>
26</v>
      </c>
      <c r="U64" s="667" t="s">
        <v>
832</v>
      </c>
      <c r="V64" s="666" t="s">
        <v>
832</v>
      </c>
      <c r="W64" s="4840" t="s">
        <v>
834</v>
      </c>
      <c r="X64" s="4839"/>
    </row>
    <row r="65" spans="1:24" s="615" customFormat="1" ht="15" customHeight="1">
      <c r="A65" s="677"/>
      <c r="B65" s="676" t="s">
        <v>
42</v>
      </c>
      <c r="C65" s="661" t="s">
        <v>
374</v>
      </c>
      <c r="D65" s="660" t="s">
        <v>
374</v>
      </c>
      <c r="E65" s="660">
        <v>
4</v>
      </c>
      <c r="F65" s="660">
        <v>
14</v>
      </c>
      <c r="G65" s="660">
        <v>
1</v>
      </c>
      <c r="H65" s="660">
        <v>
10</v>
      </c>
      <c r="I65" s="660">
        <v>
17</v>
      </c>
      <c r="J65" s="660">
        <v>
35</v>
      </c>
      <c r="K65" s="660">
        <v>
15</v>
      </c>
      <c r="L65" s="660">
        <v>
75</v>
      </c>
      <c r="M65" s="660" t="s">
        <v>
374</v>
      </c>
      <c r="N65" s="660" t="s">
        <v>
374</v>
      </c>
      <c r="O65" s="660">
        <v>
8</v>
      </c>
      <c r="P65" s="660">
        <v>
77</v>
      </c>
      <c r="Q65" s="660" t="s">
        <v>
374</v>
      </c>
      <c r="R65" s="660" t="s">
        <v>
374</v>
      </c>
      <c r="S65" s="660">
        <v>
1</v>
      </c>
      <c r="T65" s="660">
        <v>
2</v>
      </c>
      <c r="U65" s="660" t="s">
        <v>
832</v>
      </c>
      <c r="V65" s="659" t="s">
        <v>
832</v>
      </c>
      <c r="W65" s="672"/>
      <c r="X65" s="671" t="s">
        <v>
42</v>
      </c>
    </row>
    <row r="66" spans="1:24" s="625" customFormat="1" ht="15" customHeight="1">
      <c r="A66" s="677"/>
      <c r="B66" s="676" t="s">
        <v>
41</v>
      </c>
      <c r="C66" s="661" t="s">
        <v>
374</v>
      </c>
      <c r="D66" s="660" t="s">
        <v>
374</v>
      </c>
      <c r="E66" s="660">
        <v>
5</v>
      </c>
      <c r="F66" s="660">
        <v>
42</v>
      </c>
      <c r="G66" s="660" t="s">
        <v>
374</v>
      </c>
      <c r="H66" s="660" t="s">
        <v>
374</v>
      </c>
      <c r="I66" s="660">
        <v>
5</v>
      </c>
      <c r="J66" s="660">
        <v>
107</v>
      </c>
      <c r="K66" s="660">
        <v>
3</v>
      </c>
      <c r="L66" s="660">
        <v>
5</v>
      </c>
      <c r="M66" s="660" t="s">
        <v>
374</v>
      </c>
      <c r="N66" s="660" t="s">
        <v>
374</v>
      </c>
      <c r="O66" s="660">
        <v>
3</v>
      </c>
      <c r="P66" s="660">
        <v>
60</v>
      </c>
      <c r="Q66" s="660">
        <v>
1</v>
      </c>
      <c r="R66" s="660">
        <v>
7</v>
      </c>
      <c r="S66" s="660">
        <v>
2</v>
      </c>
      <c r="T66" s="660">
        <v>
10</v>
      </c>
      <c r="U66" s="660" t="s">
        <v>
832</v>
      </c>
      <c r="V66" s="659" t="s">
        <v>
832</v>
      </c>
      <c r="W66" s="622"/>
      <c r="X66" s="671" t="s">
        <v>
41</v>
      </c>
    </row>
    <row r="67" spans="1:24" s="615" customFormat="1" ht="15" customHeight="1">
      <c r="A67" s="677"/>
      <c r="B67" s="676" t="s">
        <v>
40</v>
      </c>
      <c r="C67" s="661" t="s">
        <v>
374</v>
      </c>
      <c r="D67" s="660" t="s">
        <v>
374</v>
      </c>
      <c r="E67" s="660" t="s">
        <v>
374</v>
      </c>
      <c r="F67" s="660" t="s">
        <v>
374</v>
      </c>
      <c r="G67" s="660" t="s">
        <v>
374</v>
      </c>
      <c r="H67" s="660" t="s">
        <v>
374</v>
      </c>
      <c r="I67" s="660">
        <v>
1</v>
      </c>
      <c r="J67" s="660">
        <v>
9</v>
      </c>
      <c r="K67" s="660" t="s">
        <v>
374</v>
      </c>
      <c r="L67" s="660" t="s">
        <v>
374</v>
      </c>
      <c r="M67" s="660" t="s">
        <v>
374</v>
      </c>
      <c r="N67" s="660" t="s">
        <v>
374</v>
      </c>
      <c r="O67" s="660">
        <v>
2</v>
      </c>
      <c r="P67" s="660">
        <v>
44</v>
      </c>
      <c r="Q67" s="660" t="s">
        <v>
374</v>
      </c>
      <c r="R67" s="660" t="s">
        <v>
374</v>
      </c>
      <c r="S67" s="660">
        <v>
1</v>
      </c>
      <c r="T67" s="660">
        <v>
4</v>
      </c>
      <c r="U67" s="660" t="s">
        <v>
832</v>
      </c>
      <c r="V67" s="659" t="s">
        <v>
832</v>
      </c>
      <c r="W67" s="663"/>
      <c r="X67" s="671" t="s">
        <v>
40</v>
      </c>
    </row>
    <row r="68" spans="1:24" s="615" customFormat="1" ht="15" customHeight="1">
      <c r="A68" s="677"/>
      <c r="B68" s="676" t="s">
        <v>
39</v>
      </c>
      <c r="C68" s="661" t="s">
        <v>
374</v>
      </c>
      <c r="D68" s="660" t="s">
        <v>
374</v>
      </c>
      <c r="E68" s="660">
        <v>
6</v>
      </c>
      <c r="F68" s="660">
        <v>
16</v>
      </c>
      <c r="G68" s="660">
        <v>
2</v>
      </c>
      <c r="H68" s="660">
        <v>
9</v>
      </c>
      <c r="I68" s="660">
        <v>
15</v>
      </c>
      <c r="J68" s="660">
        <v>
79</v>
      </c>
      <c r="K68" s="660">
        <v>
9</v>
      </c>
      <c r="L68" s="660">
        <v>
32</v>
      </c>
      <c r="M68" s="660">
        <v>
2</v>
      </c>
      <c r="N68" s="660">
        <v>
11</v>
      </c>
      <c r="O68" s="660">
        <v>
7</v>
      </c>
      <c r="P68" s="660">
        <v>
67</v>
      </c>
      <c r="Q68" s="660">
        <v>
1</v>
      </c>
      <c r="R68" s="660">
        <v>
17</v>
      </c>
      <c r="S68" s="660">
        <v>
2</v>
      </c>
      <c r="T68" s="660">
        <v>
10</v>
      </c>
      <c r="U68" s="660" t="s">
        <v>
832</v>
      </c>
      <c r="V68" s="659" t="s">
        <v>
832</v>
      </c>
      <c r="W68" s="663"/>
      <c r="X68" s="671" t="s">
        <v>
39</v>
      </c>
    </row>
    <row r="69" spans="1:24" s="615" customFormat="1" ht="15" customHeight="1">
      <c r="A69" s="677"/>
      <c r="B69" s="676"/>
      <c r="C69" s="661" t="s">
        <v>
373</v>
      </c>
      <c r="D69" s="660" t="s">
        <v>
373</v>
      </c>
      <c r="E69" s="660" t="s">
        <v>
373</v>
      </c>
      <c r="F69" s="660" t="s">
        <v>
373</v>
      </c>
      <c r="G69" s="660" t="s">
        <v>
373</v>
      </c>
      <c r="H69" s="660" t="s">
        <v>
373</v>
      </c>
      <c r="I69" s="660" t="s">
        <v>
373</v>
      </c>
      <c r="J69" s="660" t="s">
        <v>
373</v>
      </c>
      <c r="K69" s="660" t="s">
        <v>
373</v>
      </c>
      <c r="L69" s="660" t="s">
        <v>
373</v>
      </c>
      <c r="M69" s="660" t="s">
        <v>
373</v>
      </c>
      <c r="N69" s="660" t="s">
        <v>
373</v>
      </c>
      <c r="O69" s="660" t="s">
        <v>
373</v>
      </c>
      <c r="P69" s="660" t="s">
        <v>
373</v>
      </c>
      <c r="Q69" s="660" t="s">
        <v>
373</v>
      </c>
      <c r="R69" s="660" t="s">
        <v>
373</v>
      </c>
      <c r="S69" s="660" t="s">
        <v>
373</v>
      </c>
      <c r="T69" s="660" t="s">
        <v>
373</v>
      </c>
      <c r="U69" s="660" t="s">
        <v>
373</v>
      </c>
      <c r="V69" s="659" t="s">
        <v>
373</v>
      </c>
      <c r="W69" s="663"/>
      <c r="X69" s="671"/>
    </row>
    <row r="70" spans="1:24" s="615" customFormat="1" ht="15" customHeight="1">
      <c r="A70" s="4841" t="s">
        <v>
833</v>
      </c>
      <c r="B70" s="4841"/>
      <c r="C70" s="668">
        <v>
2</v>
      </c>
      <c r="D70" s="667">
        <v>
21</v>
      </c>
      <c r="E70" s="667">
        <v>
10</v>
      </c>
      <c r="F70" s="667">
        <v>
32</v>
      </c>
      <c r="G70" s="667">
        <v>
4</v>
      </c>
      <c r="H70" s="667">
        <v>
15</v>
      </c>
      <c r="I70" s="667">
        <v>
17</v>
      </c>
      <c r="J70" s="667">
        <v>
70</v>
      </c>
      <c r="K70" s="667">
        <v>
17</v>
      </c>
      <c r="L70" s="667">
        <v>
43</v>
      </c>
      <c r="M70" s="667">
        <v>
7</v>
      </c>
      <c r="N70" s="667">
        <v>
49</v>
      </c>
      <c r="O70" s="667">
        <v>
23</v>
      </c>
      <c r="P70" s="667">
        <v>
627</v>
      </c>
      <c r="Q70" s="667">
        <v>
1</v>
      </c>
      <c r="R70" s="667">
        <v>
7</v>
      </c>
      <c r="S70" s="667">
        <v>
14</v>
      </c>
      <c r="T70" s="667">
        <v>
98</v>
      </c>
      <c r="U70" s="667" t="s">
        <v>
832</v>
      </c>
      <c r="V70" s="666" t="s">
        <v>
832</v>
      </c>
      <c r="W70" s="4840" t="s">
        <v>
833</v>
      </c>
      <c r="X70" s="4839"/>
    </row>
    <row r="71" spans="1:24" s="625" customFormat="1" ht="15" customHeight="1">
      <c r="A71" s="677"/>
      <c r="B71" s="676" t="s">
        <v>
38</v>
      </c>
      <c r="C71" s="661">
        <v>
2</v>
      </c>
      <c r="D71" s="660">
        <v>
21</v>
      </c>
      <c r="E71" s="660">
        <v>
6</v>
      </c>
      <c r="F71" s="660">
        <v>
13</v>
      </c>
      <c r="G71" s="660">
        <v>
1</v>
      </c>
      <c r="H71" s="660">
        <v>
2</v>
      </c>
      <c r="I71" s="660">
        <v>
6</v>
      </c>
      <c r="J71" s="660">
        <v>
19</v>
      </c>
      <c r="K71" s="660">
        <v>
6</v>
      </c>
      <c r="L71" s="660">
        <v>
28</v>
      </c>
      <c r="M71" s="660">
        <v>
1</v>
      </c>
      <c r="N71" s="660">
        <v>
1</v>
      </c>
      <c r="O71" s="660">
        <v>
3</v>
      </c>
      <c r="P71" s="660">
        <v>
18</v>
      </c>
      <c r="Q71" s="660" t="s">
        <v>
374</v>
      </c>
      <c r="R71" s="660" t="s">
        <v>
374</v>
      </c>
      <c r="S71" s="660">
        <v>
3</v>
      </c>
      <c r="T71" s="660">
        <v>
47</v>
      </c>
      <c r="U71" s="660" t="s">
        <v>
832</v>
      </c>
      <c r="V71" s="659" t="s">
        <v>
832</v>
      </c>
      <c r="W71" s="622"/>
      <c r="X71" s="671" t="s">
        <v>
38</v>
      </c>
    </row>
    <row r="72" spans="1:24" s="615" customFormat="1" ht="15" customHeight="1">
      <c r="A72" s="677"/>
      <c r="B72" s="676" t="s">
        <v>
37</v>
      </c>
      <c r="C72" s="661" t="s">
        <v>
374</v>
      </c>
      <c r="D72" s="660" t="s">
        <v>
374</v>
      </c>
      <c r="E72" s="660">
        <v>
1</v>
      </c>
      <c r="F72" s="660">
        <v>
10</v>
      </c>
      <c r="G72" s="660" t="s">
        <v>
374</v>
      </c>
      <c r="H72" s="660" t="s">
        <v>
374</v>
      </c>
      <c r="I72" s="660">
        <v>
3</v>
      </c>
      <c r="J72" s="660">
        <v>
22</v>
      </c>
      <c r="K72" s="660">
        <v>
3</v>
      </c>
      <c r="L72" s="660">
        <v>
4</v>
      </c>
      <c r="M72" s="660">
        <v>
1</v>
      </c>
      <c r="N72" s="660">
        <v>
1</v>
      </c>
      <c r="O72" s="660">
        <v>
2</v>
      </c>
      <c r="P72" s="660">
        <v>
89</v>
      </c>
      <c r="Q72" s="660" t="s">
        <v>
374</v>
      </c>
      <c r="R72" s="660" t="s">
        <v>
374</v>
      </c>
      <c r="S72" s="660">
        <v>
3</v>
      </c>
      <c r="T72" s="660">
        <v>
24</v>
      </c>
      <c r="U72" s="660" t="s">
        <v>
832</v>
      </c>
      <c r="V72" s="659" t="s">
        <v>
832</v>
      </c>
      <c r="W72" s="663"/>
      <c r="X72" s="671" t="s">
        <v>
37</v>
      </c>
    </row>
    <row r="73" spans="1:24" s="615" customFormat="1" ht="15" customHeight="1">
      <c r="A73" s="677"/>
      <c r="B73" s="676" t="s">
        <v>
36</v>
      </c>
      <c r="C73" s="661" t="s">
        <v>
374</v>
      </c>
      <c r="D73" s="660" t="s">
        <v>
374</v>
      </c>
      <c r="E73" s="660">
        <v>
1</v>
      </c>
      <c r="F73" s="660">
        <v>
1</v>
      </c>
      <c r="G73" s="660" t="s">
        <v>
374</v>
      </c>
      <c r="H73" s="660" t="s">
        <v>
374</v>
      </c>
      <c r="I73" s="660">
        <v>
2</v>
      </c>
      <c r="J73" s="660">
        <v>
13</v>
      </c>
      <c r="K73" s="660">
        <v>
4</v>
      </c>
      <c r="L73" s="660">
        <v>
5</v>
      </c>
      <c r="M73" s="660">
        <v>
3</v>
      </c>
      <c r="N73" s="660">
        <v>
16</v>
      </c>
      <c r="O73" s="660">
        <v>
3</v>
      </c>
      <c r="P73" s="660">
        <v>
56</v>
      </c>
      <c r="Q73" s="660" t="s">
        <v>
374</v>
      </c>
      <c r="R73" s="660" t="s">
        <v>
374</v>
      </c>
      <c r="S73" s="660">
        <v>
3</v>
      </c>
      <c r="T73" s="660">
        <v>
8</v>
      </c>
      <c r="U73" s="660" t="s">
        <v>
832</v>
      </c>
      <c r="V73" s="659" t="s">
        <v>
832</v>
      </c>
      <c r="W73" s="663"/>
      <c r="X73" s="671" t="s">
        <v>
36</v>
      </c>
    </row>
    <row r="74" spans="1:24" s="615" customFormat="1" ht="15" customHeight="1">
      <c r="A74" s="677"/>
      <c r="B74" s="676" t="s">
        <v>
35</v>
      </c>
      <c r="C74" s="661" t="s">
        <v>
374</v>
      </c>
      <c r="D74" s="660" t="s">
        <v>
374</v>
      </c>
      <c r="E74" s="660">
        <v>
1</v>
      </c>
      <c r="F74" s="660">
        <v>
4</v>
      </c>
      <c r="G74" s="660" t="s">
        <v>
374</v>
      </c>
      <c r="H74" s="660" t="s">
        <v>
374</v>
      </c>
      <c r="I74" s="660" t="s">
        <v>
374</v>
      </c>
      <c r="J74" s="660" t="s">
        <v>
374</v>
      </c>
      <c r="K74" s="660" t="s">
        <v>
374</v>
      </c>
      <c r="L74" s="660" t="s">
        <v>
374</v>
      </c>
      <c r="M74" s="660">
        <v>
1</v>
      </c>
      <c r="N74" s="660">
        <v>
1</v>
      </c>
      <c r="O74" s="660">
        <v>
9</v>
      </c>
      <c r="P74" s="660">
        <v>
367</v>
      </c>
      <c r="Q74" s="660" t="s">
        <v>
374</v>
      </c>
      <c r="R74" s="660" t="s">
        <v>
374</v>
      </c>
      <c r="S74" s="660" t="s">
        <v>
374</v>
      </c>
      <c r="T74" s="660" t="s">
        <v>
374</v>
      </c>
      <c r="U74" s="660" t="s">
        <v>
832</v>
      </c>
      <c r="V74" s="659" t="s">
        <v>
832</v>
      </c>
      <c r="W74" s="663"/>
      <c r="X74" s="671" t="s">
        <v>
35</v>
      </c>
    </row>
    <row r="75" spans="1:24" s="615" customFormat="1" ht="15" customHeight="1">
      <c r="A75" s="677"/>
      <c r="B75" s="676" t="s">
        <v>
34</v>
      </c>
      <c r="C75" s="661" t="s">
        <v>
374</v>
      </c>
      <c r="D75" s="660" t="s">
        <v>
374</v>
      </c>
      <c r="E75" s="660" t="s">
        <v>
374</v>
      </c>
      <c r="F75" s="660" t="s">
        <v>
374</v>
      </c>
      <c r="G75" s="660">
        <v>
2</v>
      </c>
      <c r="H75" s="660">
        <v>
12</v>
      </c>
      <c r="I75" s="660">
        <v>
2</v>
      </c>
      <c r="J75" s="660">
        <v>
4</v>
      </c>
      <c r="K75" s="660">
        <v>
1</v>
      </c>
      <c r="L75" s="660">
        <v>
2</v>
      </c>
      <c r="M75" s="660" t="s">
        <v>
374</v>
      </c>
      <c r="N75" s="660" t="s">
        <v>
374</v>
      </c>
      <c r="O75" s="660">
        <v>
3</v>
      </c>
      <c r="P75" s="660">
        <v>
35</v>
      </c>
      <c r="Q75" s="660">
        <v>
1</v>
      </c>
      <c r="R75" s="660">
        <v>
7</v>
      </c>
      <c r="S75" s="660">
        <v>
3</v>
      </c>
      <c r="T75" s="660">
        <v>
14</v>
      </c>
      <c r="U75" s="660" t="s">
        <v>
832</v>
      </c>
      <c r="V75" s="659" t="s">
        <v>
832</v>
      </c>
      <c r="W75" s="663"/>
      <c r="X75" s="671" t="s">
        <v>
34</v>
      </c>
    </row>
    <row r="76" spans="1:24" s="615" customFormat="1" ht="15" customHeight="1">
      <c r="A76" s="679"/>
      <c r="B76" s="676" t="s">
        <v>
33</v>
      </c>
      <c r="C76" s="661" t="s">
        <v>
374</v>
      </c>
      <c r="D76" s="660" t="s">
        <v>
374</v>
      </c>
      <c r="E76" s="660">
        <v>
1</v>
      </c>
      <c r="F76" s="660">
        <v>
4</v>
      </c>
      <c r="G76" s="660">
        <v>
1</v>
      </c>
      <c r="H76" s="660">
        <v>
1</v>
      </c>
      <c r="I76" s="660">
        <v>
4</v>
      </c>
      <c r="J76" s="660">
        <v>
12</v>
      </c>
      <c r="K76" s="660">
        <v>
3</v>
      </c>
      <c r="L76" s="660">
        <v>
4</v>
      </c>
      <c r="M76" s="660">
        <v>
1</v>
      </c>
      <c r="N76" s="660">
        <v>
30</v>
      </c>
      <c r="O76" s="660">
        <v>
3</v>
      </c>
      <c r="P76" s="660">
        <v>
62</v>
      </c>
      <c r="Q76" s="660" t="s">
        <v>
374</v>
      </c>
      <c r="R76" s="660" t="s">
        <v>
374</v>
      </c>
      <c r="S76" s="660">
        <v>
2</v>
      </c>
      <c r="T76" s="660">
        <v>
5</v>
      </c>
      <c r="U76" s="660" t="s">
        <v>
832</v>
      </c>
      <c r="V76" s="659" t="s">
        <v>
832</v>
      </c>
      <c r="W76" s="678"/>
      <c r="X76" s="671" t="s">
        <v>
33</v>
      </c>
    </row>
    <row r="77" spans="1:24" s="625" customFormat="1" ht="15" customHeight="1">
      <c r="A77" s="677"/>
      <c r="B77" s="676"/>
      <c r="C77" s="661" t="s">
        <v>
373</v>
      </c>
      <c r="D77" s="660" t="s">
        <v>
373</v>
      </c>
      <c r="E77" s="660" t="s">
        <v>
373</v>
      </c>
      <c r="F77" s="660" t="s">
        <v>
373</v>
      </c>
      <c r="G77" s="660" t="s">
        <v>
373</v>
      </c>
      <c r="H77" s="660" t="s">
        <v>
373</v>
      </c>
      <c r="I77" s="660" t="s">
        <v>
373</v>
      </c>
      <c r="J77" s="660" t="s">
        <v>
373</v>
      </c>
      <c r="K77" s="660" t="s">
        <v>
373</v>
      </c>
      <c r="L77" s="660" t="s">
        <v>
373</v>
      </c>
      <c r="M77" s="660" t="s">
        <v>
373</v>
      </c>
      <c r="N77" s="660" t="s">
        <v>
373</v>
      </c>
      <c r="O77" s="660" t="s">
        <v>
373</v>
      </c>
      <c r="P77" s="660" t="s">
        <v>
373</v>
      </c>
      <c r="Q77" s="660" t="s">
        <v>
373</v>
      </c>
      <c r="R77" s="660" t="s">
        <v>
373</v>
      </c>
      <c r="S77" s="660" t="s">
        <v>
373</v>
      </c>
      <c r="T77" s="660" t="s">
        <v>
373</v>
      </c>
      <c r="U77" s="660" t="s">
        <v>
373</v>
      </c>
      <c r="V77" s="659" t="s">
        <v>
373</v>
      </c>
      <c r="W77" s="622"/>
      <c r="X77" s="671"/>
    </row>
    <row r="78" spans="1:24" s="615" customFormat="1" ht="15" customHeight="1">
      <c r="A78" s="677"/>
      <c r="B78" s="676"/>
      <c r="C78" s="661" t="s">
        <v>
373</v>
      </c>
      <c r="D78" s="660" t="s">
        <v>
373</v>
      </c>
      <c r="E78" s="660" t="s">
        <v>
373</v>
      </c>
      <c r="F78" s="660" t="s">
        <v>
373</v>
      </c>
      <c r="G78" s="660" t="s">
        <v>
373</v>
      </c>
      <c r="H78" s="660" t="s">
        <v>
373</v>
      </c>
      <c r="I78" s="660" t="s">
        <v>
373</v>
      </c>
      <c r="J78" s="660" t="s">
        <v>
373</v>
      </c>
      <c r="K78" s="660" t="s">
        <v>
373</v>
      </c>
      <c r="L78" s="660" t="s">
        <v>
373</v>
      </c>
      <c r="M78" s="660" t="s">
        <v>
373</v>
      </c>
      <c r="N78" s="660" t="s">
        <v>
373</v>
      </c>
      <c r="O78" s="660" t="s">
        <v>
373</v>
      </c>
      <c r="P78" s="660" t="s">
        <v>
373</v>
      </c>
      <c r="Q78" s="660" t="s">
        <v>
373</v>
      </c>
      <c r="R78" s="660" t="s">
        <v>
373</v>
      </c>
      <c r="S78" s="660" t="s">
        <v>
373</v>
      </c>
      <c r="T78" s="660" t="s">
        <v>
373</v>
      </c>
      <c r="U78" s="660" t="s">
        <v>
373</v>
      </c>
      <c r="V78" s="659" t="s">
        <v>
373</v>
      </c>
      <c r="W78" s="663"/>
      <c r="X78" s="671"/>
    </row>
    <row r="79" spans="1:24" s="615" customFormat="1" ht="15" customHeight="1">
      <c r="A79" s="677"/>
      <c r="B79" s="676"/>
      <c r="C79" s="661" t="s">
        <v>
373</v>
      </c>
      <c r="D79" s="660" t="s">
        <v>
373</v>
      </c>
      <c r="E79" s="660" t="s">
        <v>
373</v>
      </c>
      <c r="F79" s="660" t="s">
        <v>
373</v>
      </c>
      <c r="G79" s="660" t="s">
        <v>
373</v>
      </c>
      <c r="H79" s="660" t="s">
        <v>
373</v>
      </c>
      <c r="I79" s="660" t="s">
        <v>
373</v>
      </c>
      <c r="J79" s="660" t="s">
        <v>
373</v>
      </c>
      <c r="K79" s="660" t="s">
        <v>
373</v>
      </c>
      <c r="L79" s="660" t="s">
        <v>
373</v>
      </c>
      <c r="M79" s="660" t="s">
        <v>
373</v>
      </c>
      <c r="N79" s="660" t="s">
        <v>
373</v>
      </c>
      <c r="O79" s="660" t="s">
        <v>
373</v>
      </c>
      <c r="P79" s="660" t="s">
        <v>
373</v>
      </c>
      <c r="Q79" s="660" t="s">
        <v>
373</v>
      </c>
      <c r="R79" s="660" t="s">
        <v>
373</v>
      </c>
      <c r="S79" s="660" t="s">
        <v>
373</v>
      </c>
      <c r="T79" s="660" t="s">
        <v>
373</v>
      </c>
      <c r="U79" s="660" t="s">
        <v>
373</v>
      </c>
      <c r="V79" s="659" t="s">
        <v>
373</v>
      </c>
      <c r="W79" s="663"/>
      <c r="X79" s="671"/>
    </row>
    <row r="80" spans="1:24" s="615" customFormat="1" ht="15" customHeight="1">
      <c r="A80" s="677"/>
      <c r="B80" s="676"/>
      <c r="C80" s="661" t="s">
        <v>
373</v>
      </c>
      <c r="D80" s="660" t="s">
        <v>
373</v>
      </c>
      <c r="E80" s="660" t="s">
        <v>
373</v>
      </c>
      <c r="F80" s="660" t="s">
        <v>
373</v>
      </c>
      <c r="G80" s="660" t="s">
        <v>
373</v>
      </c>
      <c r="H80" s="660" t="s">
        <v>
373</v>
      </c>
      <c r="I80" s="660" t="s">
        <v>
373</v>
      </c>
      <c r="J80" s="660" t="s">
        <v>
373</v>
      </c>
      <c r="K80" s="660" t="s">
        <v>
373</v>
      </c>
      <c r="L80" s="660" t="s">
        <v>
373</v>
      </c>
      <c r="M80" s="660" t="s">
        <v>
373</v>
      </c>
      <c r="N80" s="660" t="s">
        <v>
373</v>
      </c>
      <c r="O80" s="660" t="s">
        <v>
373</v>
      </c>
      <c r="P80" s="660" t="s">
        <v>
373</v>
      </c>
      <c r="Q80" s="660" t="s">
        <v>
373</v>
      </c>
      <c r="R80" s="660" t="s">
        <v>
373</v>
      </c>
      <c r="S80" s="660" t="s">
        <v>
373</v>
      </c>
      <c r="T80" s="660" t="s">
        <v>
373</v>
      </c>
      <c r="U80" s="660" t="s">
        <v>
373</v>
      </c>
      <c r="V80" s="659" t="s">
        <v>
373</v>
      </c>
      <c r="W80" s="663"/>
      <c r="X80" s="671"/>
    </row>
    <row r="81" spans="1:24" s="615" customFormat="1" ht="15" customHeight="1">
      <c r="A81" s="677"/>
      <c r="B81" s="676"/>
      <c r="C81" s="661" t="s">
        <v>
373</v>
      </c>
      <c r="D81" s="660" t="s">
        <v>
373</v>
      </c>
      <c r="E81" s="660" t="s">
        <v>
373</v>
      </c>
      <c r="F81" s="660" t="s">
        <v>
373</v>
      </c>
      <c r="G81" s="660" t="s">
        <v>
373</v>
      </c>
      <c r="H81" s="660" t="s">
        <v>
373</v>
      </c>
      <c r="I81" s="660" t="s">
        <v>
373</v>
      </c>
      <c r="J81" s="660" t="s">
        <v>
373</v>
      </c>
      <c r="K81" s="660" t="s">
        <v>
373</v>
      </c>
      <c r="L81" s="660" t="s">
        <v>
373</v>
      </c>
      <c r="M81" s="660" t="s">
        <v>
373</v>
      </c>
      <c r="N81" s="660" t="s">
        <v>
373</v>
      </c>
      <c r="O81" s="660" t="s">
        <v>
373</v>
      </c>
      <c r="P81" s="660" t="s">
        <v>
373</v>
      </c>
      <c r="Q81" s="660" t="s">
        <v>
373</v>
      </c>
      <c r="R81" s="660" t="s">
        <v>
373</v>
      </c>
      <c r="S81" s="660" t="s">
        <v>
373</v>
      </c>
      <c r="T81" s="660" t="s">
        <v>
373</v>
      </c>
      <c r="U81" s="660" t="s">
        <v>
373</v>
      </c>
      <c r="V81" s="659" t="s">
        <v>
373</v>
      </c>
      <c r="W81" s="663"/>
      <c r="X81" s="671"/>
    </row>
    <row r="82" spans="1:24" s="615" customFormat="1" ht="15" customHeight="1">
      <c r="A82" s="675"/>
      <c r="B82" s="674"/>
      <c r="C82" s="661" t="s">
        <v>
373</v>
      </c>
      <c r="D82" s="660" t="s">
        <v>
373</v>
      </c>
      <c r="E82" s="660" t="s">
        <v>
373</v>
      </c>
      <c r="F82" s="660" t="s">
        <v>
373</v>
      </c>
      <c r="G82" s="660" t="s">
        <v>
373</v>
      </c>
      <c r="H82" s="660" t="s">
        <v>
373</v>
      </c>
      <c r="I82" s="660" t="s">
        <v>
373</v>
      </c>
      <c r="J82" s="660" t="s">
        <v>
373</v>
      </c>
      <c r="K82" s="660" t="s">
        <v>
373</v>
      </c>
      <c r="L82" s="660" t="s">
        <v>
373</v>
      </c>
      <c r="M82" s="619"/>
      <c r="N82" s="619"/>
      <c r="O82" s="619"/>
      <c r="P82" s="619"/>
      <c r="Q82" s="619"/>
      <c r="R82" s="619"/>
      <c r="S82" s="619"/>
      <c r="T82" s="619"/>
      <c r="U82" s="654"/>
      <c r="V82" s="618"/>
      <c r="W82" s="617"/>
      <c r="X82" s="616"/>
    </row>
    <row r="83" spans="1:24" s="610" customFormat="1" ht="15" customHeight="1">
      <c r="A83" s="614" t="s">
        <v>
788</v>
      </c>
      <c r="B83" s="614"/>
      <c r="C83" s="682"/>
      <c r="D83" s="682"/>
      <c r="E83" s="682"/>
      <c r="F83" s="682"/>
      <c r="G83" s="682"/>
      <c r="H83" s="682"/>
      <c r="I83" s="682"/>
      <c r="J83" s="682"/>
      <c r="K83" s="681"/>
      <c r="L83" s="681"/>
      <c r="M83" s="681"/>
      <c r="N83" s="681"/>
      <c r="O83" s="681"/>
      <c r="P83" s="681"/>
      <c r="Q83" s="681"/>
      <c r="R83" s="681"/>
      <c r="S83" s="681"/>
      <c r="T83" s="681"/>
      <c r="U83" s="681"/>
      <c r="V83" s="681"/>
    </row>
  </sheetData>
  <mergeCells count="36">
    <mergeCell ref="W54:X54"/>
    <mergeCell ref="W70:X70"/>
    <mergeCell ref="A70:B70"/>
    <mergeCell ref="A54:B54"/>
    <mergeCell ref="A56:B56"/>
    <mergeCell ref="A64:B64"/>
    <mergeCell ref="W56:X56"/>
    <mergeCell ref="W64:X64"/>
    <mergeCell ref="W6:X8"/>
    <mergeCell ref="A35:B35"/>
    <mergeCell ref="A37:B37"/>
    <mergeCell ref="A47:B47"/>
    <mergeCell ref="W37:X37"/>
    <mergeCell ref="W47:X47"/>
    <mergeCell ref="W35:X35"/>
    <mergeCell ref="C7:D7"/>
    <mergeCell ref="E7:F7"/>
    <mergeCell ref="G7:H7"/>
    <mergeCell ref="I7:J7"/>
    <mergeCell ref="C6:V6"/>
    <mergeCell ref="A1:D1"/>
    <mergeCell ref="A2:D2"/>
    <mergeCell ref="W27:X27"/>
    <mergeCell ref="K7:L7"/>
    <mergeCell ref="M7:N7"/>
    <mergeCell ref="O7:P7"/>
    <mergeCell ref="A19:B19"/>
    <mergeCell ref="A27:B27"/>
    <mergeCell ref="Q7:R7"/>
    <mergeCell ref="W19:X19"/>
    <mergeCell ref="U7:V7"/>
    <mergeCell ref="S7:T7"/>
    <mergeCell ref="A3:X3"/>
    <mergeCell ref="W10:X10"/>
    <mergeCell ref="A10:B10"/>
    <mergeCell ref="A6:B8"/>
  </mergeCells>
  <phoneticPr fontId="25"/>
  <pageMargins left="0.70866141732283472" right="0.70866141732283472" top="0.74803149606299213" bottom="0.74803149606299213" header="0.31496062992125984" footer="0.31496062992125984"/>
  <colBreaks count="1" manualBreakCount="1">
    <brk id="12" min="2" max="82"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R74"/>
  <sheetViews>
    <sheetView topLeftCell="A28" zoomScale="60" zoomScaleNormal="60" zoomScaleSheetLayoutView="65" workbookViewId="0">
      <selection activeCell="B23" sqref="B23"/>
    </sheetView>
  </sheetViews>
  <sheetFormatPr defaultRowHeight="11.25"/>
  <cols>
    <col min="1" max="1" width="35.625" style="684" customWidth="1"/>
    <col min="2" max="2" width="6.625" style="684" customWidth="1"/>
    <col min="3" max="3" width="7.625" style="684" customWidth="1"/>
    <col min="4" max="4" width="35.625" style="684" customWidth="1"/>
    <col min="5" max="5" width="6.625" style="684" customWidth="1"/>
    <col min="6" max="6" width="7.625" style="684" customWidth="1"/>
    <col min="7" max="7" width="35.625" style="684" customWidth="1"/>
    <col min="8" max="8" width="6.625" style="684" customWidth="1"/>
    <col min="9" max="9" width="7.625" style="684" customWidth="1"/>
    <col min="10" max="10" width="35.625" style="683" customWidth="1"/>
    <col min="11" max="11" width="6.625" style="684" customWidth="1"/>
    <col min="12" max="12" width="7.625" style="684" customWidth="1"/>
    <col min="13" max="13" width="35.625" style="683" customWidth="1"/>
    <col min="14" max="14" width="6.625" style="684" customWidth="1"/>
    <col min="15" max="15" width="7.625" style="684" customWidth="1"/>
    <col min="16" max="16" width="35.625" style="683" customWidth="1"/>
    <col min="17" max="17" width="6.625" style="684" customWidth="1"/>
    <col min="18" max="18" width="7.625" style="684" customWidth="1"/>
    <col min="19" max="16384" width="9" style="683"/>
  </cols>
  <sheetData>
    <row r="1" spans="1:18"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row>
    <row r="2" spans="1:18"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row>
    <row r="3" spans="1:18" s="734" customFormat="1" ht="26.1" customHeight="1">
      <c r="A3" s="4844" t="s">
        <v>
6602</v>
      </c>
      <c r="B3" s="4844"/>
      <c r="C3" s="4844"/>
      <c r="D3" s="4844"/>
      <c r="E3" s="4844"/>
      <c r="F3" s="4844"/>
      <c r="G3" s="4844"/>
      <c r="H3" s="4844"/>
      <c r="I3" s="4844"/>
      <c r="J3" s="4844"/>
      <c r="K3" s="4844"/>
      <c r="L3" s="4844"/>
      <c r="M3" s="4844"/>
      <c r="N3" s="4844"/>
      <c r="O3" s="4844"/>
      <c r="P3" s="4844"/>
      <c r="Q3" s="4844"/>
      <c r="R3" s="4844"/>
    </row>
    <row r="4" spans="1:18" s="734" customFormat="1" ht="15" customHeight="1">
      <c r="A4" s="744"/>
      <c r="B4" s="743"/>
      <c r="C4" s="743"/>
      <c r="D4" s="744"/>
      <c r="E4" s="743"/>
      <c r="F4" s="743"/>
      <c r="G4" s="744"/>
      <c r="H4" s="743"/>
      <c r="I4" s="742"/>
      <c r="J4" s="741"/>
      <c r="K4" s="739"/>
      <c r="L4" s="739"/>
      <c r="M4" s="740"/>
      <c r="N4" s="739"/>
      <c r="O4" s="739"/>
      <c r="P4" s="740"/>
      <c r="Q4" s="739"/>
      <c r="R4" s="739"/>
    </row>
    <row r="5" spans="1:18" s="734" customFormat="1" ht="15" customHeight="1" thickBot="1">
      <c r="A5" s="684"/>
      <c r="B5" s="684"/>
      <c r="C5" s="684"/>
      <c r="D5" s="684"/>
      <c r="E5" s="684"/>
      <c r="F5" s="684"/>
      <c r="G5" s="684"/>
      <c r="H5" s="684"/>
      <c r="I5" s="684"/>
      <c r="J5" s="738"/>
      <c r="K5" s="737"/>
      <c r="L5" s="737"/>
      <c r="M5" s="737"/>
      <c r="N5" s="737"/>
      <c r="O5" s="737"/>
      <c r="Q5" s="736"/>
      <c r="R5" s="735" t="s">
        <v>
9362</v>
      </c>
    </row>
    <row r="6" spans="1:18" s="730" customFormat="1" ht="32.1" customHeight="1" thickTop="1">
      <c r="A6" s="733" t="s">
        <v>
1128</v>
      </c>
      <c r="B6" s="732" t="s">
        <v>
1127</v>
      </c>
      <c r="C6" s="732" t="s">
        <v>
1126</v>
      </c>
      <c r="D6" s="733" t="s">
        <v>
1128</v>
      </c>
      <c r="E6" s="732" t="s">
        <v>
1127</v>
      </c>
      <c r="F6" s="732" t="s">
        <v>
1126</v>
      </c>
      <c r="G6" s="733" t="s">
        <v>
1128</v>
      </c>
      <c r="H6" s="732" t="s">
        <v>
1127</v>
      </c>
      <c r="I6" s="732" t="s">
        <v>
1126</v>
      </c>
      <c r="J6" s="733" t="s">
        <v>
1128</v>
      </c>
      <c r="K6" s="732" t="s">
        <v>
1127</v>
      </c>
      <c r="L6" s="732" t="s">
        <v>
1126</v>
      </c>
      <c r="M6" s="733" t="s">
        <v>
1128</v>
      </c>
      <c r="N6" s="732" t="s">
        <v>
1127</v>
      </c>
      <c r="O6" s="732" t="s">
        <v>
1126</v>
      </c>
      <c r="P6" s="733" t="s">
        <v>
1128</v>
      </c>
      <c r="Q6" s="732" t="s">
        <v>
1127</v>
      </c>
      <c r="R6" s="731" t="s">
        <v>
1126</v>
      </c>
    </row>
    <row r="7" spans="1:18" s="718" customFormat="1" ht="18" customHeight="1">
      <c r="A7" s="729"/>
      <c r="B7" s="728"/>
      <c r="C7" s="725" t="s">
        <v>
801</v>
      </c>
      <c r="D7" s="727"/>
      <c r="E7" s="728"/>
      <c r="F7" s="725" t="s">
        <v>
801</v>
      </c>
      <c r="G7" s="727"/>
      <c r="H7" s="726"/>
      <c r="I7" s="725" t="s">
        <v>
801</v>
      </c>
      <c r="J7" s="724"/>
      <c r="K7" s="720"/>
      <c r="L7" s="722" t="s">
        <v>
801</v>
      </c>
      <c r="M7" s="723"/>
      <c r="N7" s="720"/>
      <c r="O7" s="722" t="s">
        <v>
801</v>
      </c>
      <c r="P7" s="721"/>
      <c r="Q7" s="720"/>
      <c r="R7" s="719" t="s">
        <v>
801</v>
      </c>
    </row>
    <row r="8" spans="1:18" s="694" customFormat="1" ht="18" customHeight="1">
      <c r="A8" s="711" t="s">
        <v>
1125</v>
      </c>
      <c r="B8" s="710">
        <v>
16636</v>
      </c>
      <c r="C8" s="709">
        <v>
128556</v>
      </c>
      <c r="D8" s="711" t="s">
        <v>
1124</v>
      </c>
      <c r="E8" s="710">
        <v>
394</v>
      </c>
      <c r="F8" s="709">
        <v>
4328</v>
      </c>
      <c r="G8" s="711" t="s">
        <v>
1123</v>
      </c>
      <c r="H8" s="710">
        <v>
161</v>
      </c>
      <c r="I8" s="709">
        <v>
966</v>
      </c>
      <c r="J8" s="712" t="s">
        <v>
1122</v>
      </c>
      <c r="K8" s="710">
        <v>
34</v>
      </c>
      <c r="L8" s="709">
        <v>
118</v>
      </c>
      <c r="M8" s="711" t="s">
        <v>
1121</v>
      </c>
      <c r="N8" s="710">
        <v>
69</v>
      </c>
      <c r="O8" s="709">
        <v>
563</v>
      </c>
      <c r="P8" s="711" t="s">
        <v>
1120</v>
      </c>
      <c r="Q8" s="710">
        <v>
2</v>
      </c>
      <c r="R8" s="710">
        <v>
14</v>
      </c>
    </row>
    <row r="9" spans="1:18" s="694" customFormat="1" ht="18" customHeight="1">
      <c r="A9" s="708" t="s">
        <v>
373</v>
      </c>
      <c r="B9" s="707" t="s">
        <v>
373</v>
      </c>
      <c r="C9" s="706" t="s">
        <v>
373</v>
      </c>
      <c r="D9" s="704" t="s">
        <v>
861</v>
      </c>
      <c r="E9" s="688">
        <v>
1</v>
      </c>
      <c r="F9" s="703">
        <v>
1</v>
      </c>
      <c r="G9" s="704" t="s">
        <v>
861</v>
      </c>
      <c r="H9" s="688">
        <v>
2</v>
      </c>
      <c r="I9" s="703">
        <v>
3</v>
      </c>
      <c r="J9" s="705" t="s">
        <v>
861</v>
      </c>
      <c r="K9" s="688">
        <v>
1</v>
      </c>
      <c r="L9" s="703">
        <v>
3</v>
      </c>
      <c r="M9" s="704" t="s">
        <v>
861</v>
      </c>
      <c r="N9" s="688">
        <v>
1</v>
      </c>
      <c r="O9" s="703">
        <v>
3</v>
      </c>
      <c r="P9" s="704" t="s">
        <v>
861</v>
      </c>
      <c r="Q9" s="688" t="s">
        <v>
374</v>
      </c>
      <c r="R9" s="688" t="s">
        <v>
374</v>
      </c>
    </row>
    <row r="10" spans="1:18" s="694" customFormat="1" ht="18" customHeight="1">
      <c r="A10" s="711" t="s">
        <v>
1119</v>
      </c>
      <c r="B10" s="710">
        <v>
7</v>
      </c>
      <c r="C10" s="709">
        <v>
33</v>
      </c>
      <c r="D10" s="704" t="s">
        <v>
1118</v>
      </c>
      <c r="E10" s="688">
        <v>
189</v>
      </c>
      <c r="F10" s="703">
        <v>
934</v>
      </c>
      <c r="G10" s="704" t="s">
        <v>
1117</v>
      </c>
      <c r="H10" s="688">
        <v>
135</v>
      </c>
      <c r="I10" s="703">
        <v>
871</v>
      </c>
      <c r="J10" s="705" t="s">
        <v>
1116</v>
      </c>
      <c r="K10" s="688" t="s">
        <v>
374</v>
      </c>
      <c r="L10" s="703" t="s">
        <v>
374</v>
      </c>
      <c r="M10" s="704" t="s">
        <v>
1115</v>
      </c>
      <c r="N10" s="688">
        <v>
22</v>
      </c>
      <c r="O10" s="703">
        <v>
177</v>
      </c>
      <c r="P10" s="704" t="s">
        <v>
1114</v>
      </c>
      <c r="Q10" s="688" t="s">
        <v>
374</v>
      </c>
      <c r="R10" s="688" t="s">
        <v>
374</v>
      </c>
    </row>
    <row r="11" spans="1:18" s="694" customFormat="1" ht="18" customHeight="1">
      <c r="A11" s="711" t="s">
        <v>
1113</v>
      </c>
      <c r="B11" s="710">
        <v>
7</v>
      </c>
      <c r="C11" s="709">
        <v>
33</v>
      </c>
      <c r="D11" s="704" t="s">
        <v>
1112</v>
      </c>
      <c r="E11" s="688">
        <v>
28</v>
      </c>
      <c r="F11" s="703">
        <v>
320</v>
      </c>
      <c r="G11" s="704" t="s">
        <v>
1111</v>
      </c>
      <c r="H11" s="688">
        <v>
5</v>
      </c>
      <c r="I11" s="703">
        <v>
18</v>
      </c>
      <c r="J11" s="705" t="s">
        <v>
1110</v>
      </c>
      <c r="K11" s="688" t="s">
        <v>
374</v>
      </c>
      <c r="L11" s="703" t="s">
        <v>
374</v>
      </c>
      <c r="M11" s="704" t="s">
        <v>
1109</v>
      </c>
      <c r="N11" s="688">
        <v>
9</v>
      </c>
      <c r="O11" s="703">
        <v>
90</v>
      </c>
      <c r="P11" s="704" t="s">
        <v>
1108</v>
      </c>
      <c r="Q11" s="688">
        <v>
1</v>
      </c>
      <c r="R11" s="688">
        <v>
9</v>
      </c>
    </row>
    <row r="12" spans="1:18" s="694" customFormat="1" ht="18" customHeight="1">
      <c r="A12" s="711" t="s">
        <v>
1107</v>
      </c>
      <c r="B12" s="710">
        <v>
7</v>
      </c>
      <c r="C12" s="709">
        <v>
33</v>
      </c>
      <c r="D12" s="704" t="s">
        <v>
1106</v>
      </c>
      <c r="E12" s="688">
        <v>
136</v>
      </c>
      <c r="F12" s="703">
        <v>
2863</v>
      </c>
      <c r="G12" s="704" t="s">
        <v>
1105</v>
      </c>
      <c r="H12" s="688">
        <v>
15</v>
      </c>
      <c r="I12" s="703">
        <v>
64</v>
      </c>
      <c r="J12" s="705" t="s">
        <v>
1104</v>
      </c>
      <c r="K12" s="688">
        <v>
1</v>
      </c>
      <c r="L12" s="703">
        <v>
1</v>
      </c>
      <c r="M12" s="704" t="s">
        <v>
1103</v>
      </c>
      <c r="N12" s="688">
        <v>
5</v>
      </c>
      <c r="O12" s="703">
        <v>
25</v>
      </c>
      <c r="P12" s="704" t="s">
        <v>
1102</v>
      </c>
      <c r="Q12" s="688">
        <v>
1</v>
      </c>
      <c r="R12" s="688">
        <v>
5</v>
      </c>
    </row>
    <row r="13" spans="1:18" s="694" customFormat="1" ht="18" customHeight="1">
      <c r="A13" s="704" t="s">
        <v>
861</v>
      </c>
      <c r="B13" s="688" t="s">
        <v>
374</v>
      </c>
      <c r="C13" s="703" t="s">
        <v>
374</v>
      </c>
      <c r="D13" s="704" t="s">
        <v>
1101</v>
      </c>
      <c r="E13" s="688">
        <v>
18</v>
      </c>
      <c r="F13" s="703">
        <v>
87</v>
      </c>
      <c r="G13" s="704" t="s">
        <v>
1100</v>
      </c>
      <c r="H13" s="688">
        <v>
4</v>
      </c>
      <c r="I13" s="703">
        <v>
10</v>
      </c>
      <c r="J13" s="705" t="s">
        <v>
1099</v>
      </c>
      <c r="K13" s="688" t="s">
        <v>
374</v>
      </c>
      <c r="L13" s="703" t="s">
        <v>
374</v>
      </c>
      <c r="M13" s="704" t="s">
        <v>
1098</v>
      </c>
      <c r="N13" s="688">
        <v>
18</v>
      </c>
      <c r="O13" s="703">
        <v>
192</v>
      </c>
      <c r="P13" s="704" t="s">
        <v>
373</v>
      </c>
      <c r="Q13" s="688" t="s">
        <v>
373</v>
      </c>
      <c r="R13" s="688" t="s">
        <v>
373</v>
      </c>
    </row>
    <row r="14" spans="1:18" s="694" customFormat="1" ht="18" customHeight="1">
      <c r="A14" s="704" t="s">
        <v>
1097</v>
      </c>
      <c r="B14" s="688">
        <v>
1</v>
      </c>
      <c r="C14" s="703">
        <v>
4</v>
      </c>
      <c r="D14" s="704" t="s">
        <v>
1096</v>
      </c>
      <c r="E14" s="688">
        <v>
22</v>
      </c>
      <c r="F14" s="703">
        <v>
123</v>
      </c>
      <c r="G14" s="704" t="s">
        <v>
373</v>
      </c>
      <c r="H14" s="688" t="s">
        <v>
373</v>
      </c>
      <c r="I14" s="703" t="s">
        <v>
373</v>
      </c>
      <c r="J14" s="705" t="s">
        <v>
1095</v>
      </c>
      <c r="K14" s="688">
        <v>
4</v>
      </c>
      <c r="L14" s="703">
        <v>
32</v>
      </c>
      <c r="M14" s="704" t="s">
        <v>
1094</v>
      </c>
      <c r="N14" s="688" t="s">
        <v>
374</v>
      </c>
      <c r="O14" s="703" t="s">
        <v>
374</v>
      </c>
      <c r="P14" s="711" t="s">
        <v>
1093</v>
      </c>
      <c r="Q14" s="710">
        <v>
24</v>
      </c>
      <c r="R14" s="710">
        <v>
62</v>
      </c>
    </row>
    <row r="15" spans="1:18" s="694" customFormat="1" ht="18" customHeight="1">
      <c r="A15" s="704" t="s">
        <v>
1092</v>
      </c>
      <c r="B15" s="688" t="s">
        <v>
374</v>
      </c>
      <c r="C15" s="703" t="s">
        <v>
374</v>
      </c>
      <c r="D15" s="702" t="s">
        <v>
373</v>
      </c>
      <c r="E15" s="688" t="s">
        <v>
373</v>
      </c>
      <c r="F15" s="703" t="s">
        <v>
373</v>
      </c>
      <c r="G15" s="711" t="s">
        <v>
1091</v>
      </c>
      <c r="H15" s="710">
        <v>
20</v>
      </c>
      <c r="I15" s="709">
        <v>
310</v>
      </c>
      <c r="J15" s="705" t="s">
        <v>
1090</v>
      </c>
      <c r="K15" s="688">
        <v>
28</v>
      </c>
      <c r="L15" s="703">
        <v>
82</v>
      </c>
      <c r="M15" s="704" t="s">
        <v>
1089</v>
      </c>
      <c r="N15" s="688">
        <v>
6</v>
      </c>
      <c r="O15" s="703">
        <v>
42</v>
      </c>
      <c r="P15" s="704" t="s">
        <v>
861</v>
      </c>
      <c r="Q15" s="688" t="s">
        <v>
374</v>
      </c>
      <c r="R15" s="688" t="s">
        <v>
374</v>
      </c>
    </row>
    <row r="16" spans="1:18" s="694" customFormat="1" ht="18" customHeight="1">
      <c r="A16" s="704" t="s">
        <v>
1088</v>
      </c>
      <c r="B16" s="688" t="s">
        <v>
374</v>
      </c>
      <c r="C16" s="703" t="s">
        <v>
374</v>
      </c>
      <c r="D16" s="711" t="s">
        <v>
1087</v>
      </c>
      <c r="E16" s="710">
        <v>
2717</v>
      </c>
      <c r="F16" s="709">
        <v>
16452</v>
      </c>
      <c r="G16" s="704" t="s">
        <v>
861</v>
      </c>
      <c r="H16" s="688">
        <v>
1</v>
      </c>
      <c r="I16" s="703">
        <v>
5</v>
      </c>
      <c r="J16" s="717" t="s">
        <v>
373</v>
      </c>
      <c r="K16" s="688" t="s">
        <v>
373</v>
      </c>
      <c r="L16" s="703" t="s">
        <v>
373</v>
      </c>
      <c r="M16" s="704" t="s">
        <v>
1086</v>
      </c>
      <c r="N16" s="688">
        <v>
6</v>
      </c>
      <c r="O16" s="703">
        <v>
30</v>
      </c>
      <c r="P16" s="704" t="s">
        <v>
1085</v>
      </c>
      <c r="Q16" s="688">
        <v>
5</v>
      </c>
      <c r="R16" s="688">
        <v>
5</v>
      </c>
    </row>
    <row r="17" spans="1:18" s="694" customFormat="1" ht="18" customHeight="1">
      <c r="A17" s="704" t="s">
        <v>
1084</v>
      </c>
      <c r="B17" s="688">
        <v>
6</v>
      </c>
      <c r="C17" s="703">
        <v>
29</v>
      </c>
      <c r="D17" s="711" t="s">
        <v>
1083</v>
      </c>
      <c r="E17" s="710">
        <v>
67</v>
      </c>
      <c r="F17" s="709">
        <v>
919</v>
      </c>
      <c r="G17" s="704" t="s">
        <v>
1082</v>
      </c>
      <c r="H17" s="688" t="s">
        <v>
374</v>
      </c>
      <c r="I17" s="703" t="s">
        <v>
374</v>
      </c>
      <c r="J17" s="712" t="s">
        <v>
1081</v>
      </c>
      <c r="K17" s="710">
        <v>
49</v>
      </c>
      <c r="L17" s="709">
        <v>
182</v>
      </c>
      <c r="M17" s="704" t="s">
        <v>
1080</v>
      </c>
      <c r="N17" s="688">
        <v>
2</v>
      </c>
      <c r="O17" s="703">
        <v>
4</v>
      </c>
      <c r="P17" s="704" t="s">
        <v>
1079</v>
      </c>
      <c r="Q17" s="688">
        <v>
2</v>
      </c>
      <c r="R17" s="688">
        <v>
6</v>
      </c>
    </row>
    <row r="18" spans="1:18" s="694" customFormat="1" ht="18" customHeight="1">
      <c r="A18" s="702" t="s">
        <v>
373</v>
      </c>
      <c r="B18" s="688" t="s">
        <v>
373</v>
      </c>
      <c r="C18" s="703" t="s">
        <v>
373</v>
      </c>
      <c r="D18" s="704" t="s">
        <v>
861</v>
      </c>
      <c r="E18" s="688">
        <v>
1</v>
      </c>
      <c r="F18" s="703">
        <v>
1</v>
      </c>
      <c r="G18" s="704" t="s">
        <v>
1078</v>
      </c>
      <c r="H18" s="688">
        <v>
2</v>
      </c>
      <c r="I18" s="703">
        <v>
33</v>
      </c>
      <c r="J18" s="705" t="s">
        <v>
861</v>
      </c>
      <c r="K18" s="688" t="s">
        <v>
374</v>
      </c>
      <c r="L18" s="703" t="s">
        <v>
374</v>
      </c>
      <c r="M18" s="704" t="s">
        <v>
373</v>
      </c>
      <c r="N18" s="688" t="s">
        <v>
373</v>
      </c>
      <c r="O18" s="703" t="s">
        <v>
373</v>
      </c>
      <c r="P18" s="704" t="s">
        <v>
1077</v>
      </c>
      <c r="Q18" s="688" t="s">
        <v>
374</v>
      </c>
      <c r="R18" s="688" t="s">
        <v>
374</v>
      </c>
    </row>
    <row r="19" spans="1:18" s="694" customFormat="1" ht="18" customHeight="1">
      <c r="A19" s="711" t="s">
        <v>
1076</v>
      </c>
      <c r="B19" s="710" t="s">
        <v>
374</v>
      </c>
      <c r="C19" s="709" t="s">
        <v>
374</v>
      </c>
      <c r="D19" s="704" t="s">
        <v>
1075</v>
      </c>
      <c r="E19" s="688">
        <v>
5</v>
      </c>
      <c r="F19" s="703">
        <v>
431</v>
      </c>
      <c r="G19" s="704" t="s">
        <v>
1074</v>
      </c>
      <c r="H19" s="688">
        <v>
4</v>
      </c>
      <c r="I19" s="703">
        <v>
59</v>
      </c>
      <c r="J19" s="705" t="s">
        <v>
1073</v>
      </c>
      <c r="K19" s="688" t="s">
        <v>
374</v>
      </c>
      <c r="L19" s="703" t="s">
        <v>
374</v>
      </c>
      <c r="M19" s="711" t="s">
        <v>
1072</v>
      </c>
      <c r="N19" s="710">
        <v>
9</v>
      </c>
      <c r="O19" s="709">
        <v>
191</v>
      </c>
      <c r="P19" s="704" t="s">
        <v>
1071</v>
      </c>
      <c r="Q19" s="688">
        <v>
9</v>
      </c>
      <c r="R19" s="688">
        <v>
27</v>
      </c>
    </row>
    <row r="20" spans="1:18" s="694" customFormat="1" ht="18" customHeight="1">
      <c r="A20" s="704" t="s">
        <v>
861</v>
      </c>
      <c r="B20" s="688" t="s">
        <v>
374</v>
      </c>
      <c r="C20" s="703" t="s">
        <v>
374</v>
      </c>
      <c r="D20" s="704" t="s">
        <v>
1070</v>
      </c>
      <c r="E20" s="688">
        <v>
3</v>
      </c>
      <c r="F20" s="703">
        <v>
21</v>
      </c>
      <c r="G20" s="704" t="s">
        <v>
1069</v>
      </c>
      <c r="H20" s="688">
        <v>
5</v>
      </c>
      <c r="I20" s="703">
        <v>
73</v>
      </c>
      <c r="J20" s="705" t="s">
        <v>
1068</v>
      </c>
      <c r="K20" s="688">
        <v>
11</v>
      </c>
      <c r="L20" s="703">
        <v>
20</v>
      </c>
      <c r="M20" s="704" t="s">
        <v>
861</v>
      </c>
      <c r="N20" s="688" t="s">
        <v>
374</v>
      </c>
      <c r="O20" s="703" t="s">
        <v>
374</v>
      </c>
      <c r="P20" s="704" t="s">
        <v>
1067</v>
      </c>
      <c r="Q20" s="688">
        <v>
4</v>
      </c>
      <c r="R20" s="688">
        <v>
16</v>
      </c>
    </row>
    <row r="21" spans="1:18" s="694" customFormat="1" ht="18" customHeight="1">
      <c r="A21" s="704" t="s">
        <v>
1066</v>
      </c>
      <c r="B21" s="688" t="s">
        <v>
374</v>
      </c>
      <c r="C21" s="703" t="s">
        <v>
374</v>
      </c>
      <c r="D21" s="704" t="s">
        <v>
1065</v>
      </c>
      <c r="E21" s="688">
        <v>
1</v>
      </c>
      <c r="F21" s="703">
        <v>
5</v>
      </c>
      <c r="G21" s="704" t="s">
        <v>
1064</v>
      </c>
      <c r="H21" s="688">
        <v>
3</v>
      </c>
      <c r="I21" s="703">
        <v>
34</v>
      </c>
      <c r="J21" s="705" t="s">
        <v>
1063</v>
      </c>
      <c r="K21" s="688">
        <v>
15</v>
      </c>
      <c r="L21" s="703">
        <v>
49</v>
      </c>
      <c r="M21" s="704" t="s">
        <v>
1062</v>
      </c>
      <c r="N21" s="688">
        <v>
3</v>
      </c>
      <c r="O21" s="703">
        <v>
52</v>
      </c>
      <c r="P21" s="704" t="s">
        <v>
1061</v>
      </c>
      <c r="Q21" s="688">
        <v>
4</v>
      </c>
      <c r="R21" s="688">
        <v>
8</v>
      </c>
    </row>
    <row r="22" spans="1:18" s="694" customFormat="1" ht="18" customHeight="1">
      <c r="A22" s="704" t="s">
        <v>
1060</v>
      </c>
      <c r="B22" s="688" t="s">
        <v>
374</v>
      </c>
      <c r="C22" s="703" t="s">
        <v>
374</v>
      </c>
      <c r="D22" s="704" t="s">
        <v>
1059</v>
      </c>
      <c r="E22" s="688">
        <v>
4</v>
      </c>
      <c r="F22" s="703">
        <v>
29</v>
      </c>
      <c r="G22" s="704" t="s">
        <v>
1058</v>
      </c>
      <c r="H22" s="688">
        <v>
3</v>
      </c>
      <c r="I22" s="703">
        <v>
78</v>
      </c>
      <c r="J22" s="705" t="s">
        <v>
1057</v>
      </c>
      <c r="K22" s="688">
        <v>
1</v>
      </c>
      <c r="L22" s="703">
        <v>
5</v>
      </c>
      <c r="M22" s="704" t="s">
        <v>
1056</v>
      </c>
      <c r="N22" s="688">
        <v>
3</v>
      </c>
      <c r="O22" s="703">
        <v>
123</v>
      </c>
      <c r="P22" s="713" t="s">
        <v>
373</v>
      </c>
      <c r="Q22" s="707" t="s">
        <v>
373</v>
      </c>
      <c r="R22" s="707" t="s">
        <v>
373</v>
      </c>
    </row>
    <row r="23" spans="1:18" s="694" customFormat="1" ht="18" customHeight="1">
      <c r="A23" s="704" t="s">
        <v>
1055</v>
      </c>
      <c r="B23" s="688" t="s">
        <v>
374</v>
      </c>
      <c r="C23" s="703" t="s">
        <v>
374</v>
      </c>
      <c r="D23" s="704" t="s">
        <v>
1054</v>
      </c>
      <c r="E23" s="688" t="s">
        <v>
374</v>
      </c>
      <c r="F23" s="703" t="s">
        <v>
374</v>
      </c>
      <c r="G23" s="704" t="s">
        <v>
1053</v>
      </c>
      <c r="H23" s="688">
        <v>
2</v>
      </c>
      <c r="I23" s="703">
        <v>
28</v>
      </c>
      <c r="J23" s="705" t="s">
        <v>
1052</v>
      </c>
      <c r="K23" s="688">
        <v>
14</v>
      </c>
      <c r="L23" s="703">
        <v>
64</v>
      </c>
      <c r="M23" s="704" t="s">
        <v>
1051</v>
      </c>
      <c r="N23" s="688">
        <v>
3</v>
      </c>
      <c r="O23" s="703">
        <v>
16</v>
      </c>
      <c r="P23" s="711" t="s">
        <v>
1050</v>
      </c>
      <c r="Q23" s="710">
        <v>
49</v>
      </c>
      <c r="R23" s="710">
        <v>
216</v>
      </c>
    </row>
    <row r="24" spans="1:18" s="694" customFormat="1" ht="18" customHeight="1">
      <c r="A24" s="704" t="s">
        <v>
1049</v>
      </c>
      <c r="B24" s="688" t="s">
        <v>
374</v>
      </c>
      <c r="C24" s="703" t="s">
        <v>
374</v>
      </c>
      <c r="D24" s="704" t="s">
        <v>
1048</v>
      </c>
      <c r="E24" s="688" t="s">
        <v>
374</v>
      </c>
      <c r="F24" s="703" t="s">
        <v>
374</v>
      </c>
      <c r="G24" s="704" t="s">
        <v>
373</v>
      </c>
      <c r="H24" s="688" t="s">
        <v>
373</v>
      </c>
      <c r="I24" s="703" t="s">
        <v>
373</v>
      </c>
      <c r="J24" s="705" t="s">
        <v>
1047</v>
      </c>
      <c r="K24" s="688">
        <v>
8</v>
      </c>
      <c r="L24" s="703">
        <v>
44</v>
      </c>
      <c r="M24" s="704" t="s">
        <v>
373</v>
      </c>
      <c r="N24" s="688" t="s">
        <v>
373</v>
      </c>
      <c r="O24" s="703" t="s">
        <v>
373</v>
      </c>
      <c r="P24" s="704" t="s">
        <v>
861</v>
      </c>
      <c r="Q24" s="688">
        <v>
1</v>
      </c>
      <c r="R24" s="688">
        <v>
1</v>
      </c>
    </row>
    <row r="25" spans="1:18" s="694" customFormat="1" ht="18" customHeight="1">
      <c r="A25" s="704" t="s">
        <v>
1046</v>
      </c>
      <c r="B25" s="688" t="s">
        <v>
374</v>
      </c>
      <c r="C25" s="703" t="s">
        <v>
374</v>
      </c>
      <c r="D25" s="704" t="s">
        <v>
1045</v>
      </c>
      <c r="E25" s="688">
        <v>
19</v>
      </c>
      <c r="F25" s="703">
        <v>
179</v>
      </c>
      <c r="G25" s="711" t="s">
        <v>
1044</v>
      </c>
      <c r="H25" s="710" t="s">
        <v>
374</v>
      </c>
      <c r="I25" s="709" t="s">
        <v>
374</v>
      </c>
      <c r="J25" s="705" t="s">
        <v>
373</v>
      </c>
      <c r="K25" s="688" t="s">
        <v>
373</v>
      </c>
      <c r="L25" s="703" t="s">
        <v>
373</v>
      </c>
      <c r="M25" s="711" t="s">
        <v>
1043</v>
      </c>
      <c r="N25" s="710">
        <v>
55</v>
      </c>
      <c r="O25" s="709">
        <v>
204</v>
      </c>
      <c r="P25" s="704" t="s">
        <v>
1042</v>
      </c>
      <c r="Q25" s="688">
        <v>
35</v>
      </c>
      <c r="R25" s="688">
        <v>
148</v>
      </c>
    </row>
    <row r="26" spans="1:18" s="694" customFormat="1" ht="18" customHeight="1">
      <c r="A26" s="702" t="s">
        <v>
373</v>
      </c>
      <c r="B26" s="688" t="s">
        <v>
373</v>
      </c>
      <c r="C26" s="703" t="s">
        <v>
373</v>
      </c>
      <c r="D26" s="704" t="s">
        <v>
1041</v>
      </c>
      <c r="E26" s="688">
        <v>
1</v>
      </c>
      <c r="F26" s="703">
        <v>
2</v>
      </c>
      <c r="G26" s="704" t="s">
        <v>
861</v>
      </c>
      <c r="H26" s="688" t="s">
        <v>
374</v>
      </c>
      <c r="I26" s="703" t="s">
        <v>
374</v>
      </c>
      <c r="J26" s="712" t="s">
        <v>
1040</v>
      </c>
      <c r="K26" s="710">
        <v>
616</v>
      </c>
      <c r="L26" s="709">
        <v>
3371</v>
      </c>
      <c r="M26" s="704" t="s">
        <v>
861</v>
      </c>
      <c r="N26" s="688">
        <v>
3</v>
      </c>
      <c r="O26" s="703">
        <v>
5</v>
      </c>
      <c r="P26" s="704" t="s">
        <v>
1039</v>
      </c>
      <c r="Q26" s="688">
        <v>
13</v>
      </c>
      <c r="R26" s="688">
        <v>
67</v>
      </c>
    </row>
    <row r="27" spans="1:18" s="694" customFormat="1" ht="18" customHeight="1">
      <c r="A27" s="711" t="s">
        <v>
1038</v>
      </c>
      <c r="B27" s="710" t="s">
        <v>
374</v>
      </c>
      <c r="C27" s="709" t="s">
        <v>
374</v>
      </c>
      <c r="D27" s="704" t="s">
        <v>
1037</v>
      </c>
      <c r="E27" s="688">
        <v>
33</v>
      </c>
      <c r="F27" s="703">
        <v>
251</v>
      </c>
      <c r="G27" s="704" t="s">
        <v>
1036</v>
      </c>
      <c r="H27" s="688" t="s">
        <v>
374</v>
      </c>
      <c r="I27" s="703" t="s">
        <v>
374</v>
      </c>
      <c r="J27" s="705" t="s">
        <v>
861</v>
      </c>
      <c r="K27" s="688">
        <v>
18</v>
      </c>
      <c r="L27" s="703">
        <v>
64</v>
      </c>
      <c r="M27" s="704" t="s">
        <v>
1035</v>
      </c>
      <c r="N27" s="688">
        <v>
35</v>
      </c>
      <c r="O27" s="703">
        <v>
129</v>
      </c>
      <c r="P27" s="704" t="s">
        <v>
373</v>
      </c>
      <c r="Q27" s="688" t="s">
        <v>
373</v>
      </c>
      <c r="R27" s="688" t="s">
        <v>
373</v>
      </c>
    </row>
    <row r="28" spans="1:18" s="694" customFormat="1" ht="18" customHeight="1">
      <c r="A28" s="711" t="s">
        <v>
1034</v>
      </c>
      <c r="B28" s="710" t="s">
        <v>
374</v>
      </c>
      <c r="C28" s="709" t="s">
        <v>
374</v>
      </c>
      <c r="D28" s="702" t="s">
        <v>
373</v>
      </c>
      <c r="E28" s="688" t="s">
        <v>
373</v>
      </c>
      <c r="F28" s="703" t="s">
        <v>
373</v>
      </c>
      <c r="G28" s="704" t="s">
        <v>
1033</v>
      </c>
      <c r="H28" s="688" t="s">
        <v>
374</v>
      </c>
      <c r="I28" s="703" t="s">
        <v>
374</v>
      </c>
      <c r="J28" s="705" t="s">
        <v>
1032</v>
      </c>
      <c r="K28" s="688">
        <v>
5</v>
      </c>
      <c r="L28" s="703">
        <v>
56</v>
      </c>
      <c r="M28" s="704" t="s">
        <v>
1031</v>
      </c>
      <c r="N28" s="688">
        <v>
8</v>
      </c>
      <c r="O28" s="703">
        <v>
17</v>
      </c>
      <c r="P28" s="711" t="s">
        <v>
1022</v>
      </c>
      <c r="Q28" s="710">
        <v>
8</v>
      </c>
      <c r="R28" s="710">
        <v>
20</v>
      </c>
    </row>
    <row r="29" spans="1:18" s="694" customFormat="1" ht="18" customHeight="1">
      <c r="A29" s="704" t="s">
        <v>
861</v>
      </c>
      <c r="B29" s="688" t="s">
        <v>
374</v>
      </c>
      <c r="C29" s="703" t="s">
        <v>
374</v>
      </c>
      <c r="D29" s="711" t="s">
        <v>
1030</v>
      </c>
      <c r="E29" s="710">
        <v>
3</v>
      </c>
      <c r="F29" s="709">
        <v>
26</v>
      </c>
      <c r="G29" s="704" t="s">
        <v>
1029</v>
      </c>
      <c r="H29" s="688" t="s">
        <v>
374</v>
      </c>
      <c r="I29" s="703" t="s">
        <v>
374</v>
      </c>
      <c r="J29" s="705" t="s">
        <v>
1028</v>
      </c>
      <c r="K29" s="688">
        <v>
74</v>
      </c>
      <c r="L29" s="703">
        <v>
453</v>
      </c>
      <c r="M29" s="704" t="s">
        <v>
1027</v>
      </c>
      <c r="N29" s="707" t="s">
        <v>
374</v>
      </c>
      <c r="O29" s="706" t="s">
        <v>
374</v>
      </c>
      <c r="P29" s="704" t="s">
        <v>
861</v>
      </c>
      <c r="Q29" s="688" t="s">
        <v>
374</v>
      </c>
      <c r="R29" s="688" t="s">
        <v>
374</v>
      </c>
    </row>
    <row r="30" spans="1:18" s="694" customFormat="1" ht="18" customHeight="1">
      <c r="A30" s="704" t="s">
        <v>
1026</v>
      </c>
      <c r="B30" s="688" t="s">
        <v>
374</v>
      </c>
      <c r="C30" s="703" t="s">
        <v>
374</v>
      </c>
      <c r="D30" s="704" t="s">
        <v>
861</v>
      </c>
      <c r="E30" s="688" t="s">
        <v>
374</v>
      </c>
      <c r="F30" s="703" t="s">
        <v>
374</v>
      </c>
      <c r="G30" s="704" t="s">
        <v>
1025</v>
      </c>
      <c r="H30" s="688" t="s">
        <v>
374</v>
      </c>
      <c r="I30" s="703" t="s">
        <v>
374</v>
      </c>
      <c r="J30" s="705" t="s">
        <v>
1024</v>
      </c>
      <c r="K30" s="688">
        <v>
16</v>
      </c>
      <c r="L30" s="703">
        <v>
88</v>
      </c>
      <c r="M30" s="704" t="s">
        <v>
1023</v>
      </c>
      <c r="N30" s="707" t="s">
        <v>
374</v>
      </c>
      <c r="O30" s="706" t="s">
        <v>
374</v>
      </c>
      <c r="P30" s="704" t="s">
        <v>
1022</v>
      </c>
      <c r="Q30" s="688">
        <v>
8</v>
      </c>
      <c r="R30" s="688">
        <v>
20</v>
      </c>
    </row>
    <row r="31" spans="1:18" s="694" customFormat="1" ht="18" customHeight="1">
      <c r="A31" s="704" t="s">
        <v>
1021</v>
      </c>
      <c r="B31" s="688" t="s">
        <v>
374</v>
      </c>
      <c r="C31" s="703" t="s">
        <v>
374</v>
      </c>
      <c r="D31" s="704" t="s">
        <v>
1020</v>
      </c>
      <c r="E31" s="688">
        <v>
3</v>
      </c>
      <c r="F31" s="703">
        <v>
26</v>
      </c>
      <c r="G31" s="704" t="s">
        <v>
1019</v>
      </c>
      <c r="H31" s="688" t="s">
        <v>
374</v>
      </c>
      <c r="I31" s="703" t="s">
        <v>
374</v>
      </c>
      <c r="J31" s="705" t="s">
        <v>
1018</v>
      </c>
      <c r="K31" s="688">
        <v>
107</v>
      </c>
      <c r="L31" s="703">
        <v>
560</v>
      </c>
      <c r="M31" s="704" t="s">
        <v>
1017</v>
      </c>
      <c r="N31" s="688">
        <v>
3</v>
      </c>
      <c r="O31" s="703">
        <v>
32</v>
      </c>
      <c r="P31" s="704" t="s">
        <v>
373</v>
      </c>
      <c r="Q31" s="688" t="s">
        <v>
373</v>
      </c>
      <c r="R31" s="688" t="s">
        <v>
373</v>
      </c>
    </row>
    <row r="32" spans="1:18" s="694" customFormat="1" ht="18" customHeight="1">
      <c r="A32" s="702" t="s">
        <v>
373</v>
      </c>
      <c r="B32" s="688" t="s">
        <v>
373</v>
      </c>
      <c r="C32" s="703" t="s">
        <v>
373</v>
      </c>
      <c r="D32" s="704" t="s">
        <v>
1016</v>
      </c>
      <c r="E32" s="688" t="s">
        <v>
374</v>
      </c>
      <c r="F32" s="703" t="s">
        <v>
374</v>
      </c>
      <c r="G32" s="713" t="s">
        <v>
373</v>
      </c>
      <c r="H32" s="707" t="s">
        <v>
373</v>
      </c>
      <c r="I32" s="706" t="s">
        <v>
373</v>
      </c>
      <c r="J32" s="705" t="s">
        <v>
1015</v>
      </c>
      <c r="K32" s="688">
        <v>
141</v>
      </c>
      <c r="L32" s="703">
        <v>
676</v>
      </c>
      <c r="M32" s="704" t="s">
        <v>
1014</v>
      </c>
      <c r="N32" s="688">
        <v>
6</v>
      </c>
      <c r="O32" s="703">
        <v>
21</v>
      </c>
      <c r="P32" s="711" t="s">
        <v>
1013</v>
      </c>
      <c r="Q32" s="710">
        <v>
477</v>
      </c>
      <c r="R32" s="710">
        <v>
9902</v>
      </c>
    </row>
    <row r="33" spans="1:18" s="694" customFormat="1" ht="18" customHeight="1">
      <c r="A33" s="711" t="s">
        <v>
1012</v>
      </c>
      <c r="B33" s="710" t="s">
        <v>
374</v>
      </c>
      <c r="C33" s="709" t="s">
        <v>
374</v>
      </c>
      <c r="D33" s="704" t="s">
        <v>
1011</v>
      </c>
      <c r="E33" s="688" t="s">
        <v>
374</v>
      </c>
      <c r="F33" s="703" t="s">
        <v>
374</v>
      </c>
      <c r="G33" s="711" t="s">
        <v>
1010</v>
      </c>
      <c r="H33" s="710">
        <v>
196</v>
      </c>
      <c r="I33" s="709">
        <v>
1227</v>
      </c>
      <c r="J33" s="705" t="s">
        <v>
1009</v>
      </c>
      <c r="K33" s="688">
        <v>
115</v>
      </c>
      <c r="L33" s="703">
        <v>
850</v>
      </c>
      <c r="M33" s="704" t="s">
        <v>
373</v>
      </c>
      <c r="N33" s="688" t="s">
        <v>
373</v>
      </c>
      <c r="O33" s="703" t="s">
        <v>
373</v>
      </c>
      <c r="P33" s="711" t="s">
        <v>
1001</v>
      </c>
      <c r="Q33" s="710">
        <v>
21</v>
      </c>
      <c r="R33" s="710">
        <v>
764</v>
      </c>
    </row>
    <row r="34" spans="1:18" s="694" customFormat="1" ht="18" customHeight="1">
      <c r="A34" s="704" t="s">
        <v>
861</v>
      </c>
      <c r="B34" s="688" t="s">
        <v>
374</v>
      </c>
      <c r="C34" s="703" t="s">
        <v>
374</v>
      </c>
      <c r="D34" s="704" t="s">
        <v>
1008</v>
      </c>
      <c r="E34" s="688" t="s">
        <v>
374</v>
      </c>
      <c r="F34" s="703" t="s">
        <v>
374</v>
      </c>
      <c r="G34" s="704" t="s">
        <v>
861</v>
      </c>
      <c r="H34" s="688">
        <v>
6</v>
      </c>
      <c r="I34" s="703">
        <v>
16</v>
      </c>
      <c r="J34" s="705" t="s">
        <v>
1007</v>
      </c>
      <c r="K34" s="688">
        <v>
10</v>
      </c>
      <c r="L34" s="703">
        <v>
37</v>
      </c>
      <c r="M34" s="711" t="s">
        <v>
1006</v>
      </c>
      <c r="N34" s="710">
        <v>
277</v>
      </c>
      <c r="O34" s="709">
        <v>
1576</v>
      </c>
      <c r="P34" s="704" t="s">
        <v>
861</v>
      </c>
      <c r="Q34" s="688" t="s">
        <v>
374</v>
      </c>
      <c r="R34" s="688" t="s">
        <v>
374</v>
      </c>
    </row>
    <row r="35" spans="1:18" s="694" customFormat="1" ht="18" customHeight="1">
      <c r="A35" s="704" t="s">
        <v>
1005</v>
      </c>
      <c r="B35" s="688" t="s">
        <v>
374</v>
      </c>
      <c r="C35" s="703" t="s">
        <v>
374</v>
      </c>
      <c r="D35" s="704" t="s">
        <v>
1004</v>
      </c>
      <c r="E35" s="688" t="s">
        <v>
374</v>
      </c>
      <c r="F35" s="703" t="s">
        <v>
374</v>
      </c>
      <c r="G35" s="704" t="s">
        <v>
1003</v>
      </c>
      <c r="H35" s="688">
        <v>
38</v>
      </c>
      <c r="I35" s="703">
        <v>
159</v>
      </c>
      <c r="J35" s="705" t="s">
        <v>
1002</v>
      </c>
      <c r="K35" s="688">
        <v>
69</v>
      </c>
      <c r="L35" s="703">
        <v>
248</v>
      </c>
      <c r="M35" s="704" t="s">
        <v>
861</v>
      </c>
      <c r="N35" s="688">
        <v>
2</v>
      </c>
      <c r="O35" s="703">
        <v>
4</v>
      </c>
      <c r="P35" s="704" t="s">
        <v>
1001</v>
      </c>
      <c r="Q35" s="688">
        <v>
21</v>
      </c>
      <c r="R35" s="688">
        <v>
764</v>
      </c>
    </row>
    <row r="36" spans="1:18" s="694" customFormat="1" ht="18" customHeight="1">
      <c r="A36" s="704" t="s">
        <v>
1000</v>
      </c>
      <c r="B36" s="688" t="s">
        <v>
374</v>
      </c>
      <c r="C36" s="703" t="s">
        <v>
374</v>
      </c>
      <c r="D36" s="704" t="s">
        <v>
999</v>
      </c>
      <c r="E36" s="688" t="s">
        <v>
374</v>
      </c>
      <c r="F36" s="703" t="s">
        <v>
374</v>
      </c>
      <c r="G36" s="704" t="s">
        <v>
998</v>
      </c>
      <c r="H36" s="688">
        <v>
24</v>
      </c>
      <c r="I36" s="703">
        <v>
89</v>
      </c>
      <c r="J36" s="705" t="s">
        <v>
997</v>
      </c>
      <c r="K36" s="688">
        <v>
61</v>
      </c>
      <c r="L36" s="703">
        <v>
339</v>
      </c>
      <c r="M36" s="704" t="s">
        <v>
996</v>
      </c>
      <c r="N36" s="688">
        <v>
28</v>
      </c>
      <c r="O36" s="703">
        <v>
111</v>
      </c>
      <c r="P36" s="704" t="s">
        <v>
373</v>
      </c>
      <c r="Q36" s="688" t="s">
        <v>
373</v>
      </c>
      <c r="R36" s="688" t="s">
        <v>
373</v>
      </c>
    </row>
    <row r="37" spans="1:18" s="694" customFormat="1" ht="18" customHeight="1">
      <c r="A37" s="702" t="s">
        <v>
373</v>
      </c>
      <c r="B37" s="688" t="s">
        <v>
373</v>
      </c>
      <c r="C37" s="703" t="s">
        <v>
373</v>
      </c>
      <c r="D37" s="702" t="s">
        <v>
373</v>
      </c>
      <c r="E37" s="688" t="s">
        <v>
373</v>
      </c>
      <c r="F37" s="703" t="s">
        <v>
373</v>
      </c>
      <c r="G37" s="704" t="s">
        <v>
995</v>
      </c>
      <c r="H37" s="688">
        <v>
36</v>
      </c>
      <c r="I37" s="703">
        <v>
435</v>
      </c>
      <c r="J37" s="705" t="s">
        <v>
373</v>
      </c>
      <c r="K37" s="688" t="s">
        <v>
373</v>
      </c>
      <c r="L37" s="703" t="s">
        <v>
373</v>
      </c>
      <c r="M37" s="704" t="s">
        <v>
994</v>
      </c>
      <c r="N37" s="688">
        <v>
48</v>
      </c>
      <c r="O37" s="703">
        <v>
183</v>
      </c>
      <c r="P37" s="711" t="s">
        <v>
993</v>
      </c>
      <c r="Q37" s="710">
        <v>
256</v>
      </c>
      <c r="R37" s="710">
        <v>
4776</v>
      </c>
    </row>
    <row r="38" spans="1:18" s="694" customFormat="1" ht="18" customHeight="1">
      <c r="A38" s="711" t="s">
        <v>
992</v>
      </c>
      <c r="B38" s="710">
        <v>
1</v>
      </c>
      <c r="C38" s="709">
        <v>
3</v>
      </c>
      <c r="D38" s="711" t="s">
        <v>
991</v>
      </c>
      <c r="E38" s="710">
        <v>
171</v>
      </c>
      <c r="F38" s="709">
        <v>
737</v>
      </c>
      <c r="G38" s="704" t="s">
        <v>
990</v>
      </c>
      <c r="H38" s="688">
        <v>
7</v>
      </c>
      <c r="I38" s="703">
        <v>
39</v>
      </c>
      <c r="J38" s="712" t="s">
        <v>
989</v>
      </c>
      <c r="K38" s="710">
        <v>
48</v>
      </c>
      <c r="L38" s="709">
        <v>
359</v>
      </c>
      <c r="M38" s="704" t="s">
        <v>
988</v>
      </c>
      <c r="N38" s="688">
        <v>
3</v>
      </c>
      <c r="O38" s="703">
        <v>
7</v>
      </c>
      <c r="P38" s="704" t="s">
        <v>
861</v>
      </c>
      <c r="Q38" s="688" t="s">
        <v>
374</v>
      </c>
      <c r="R38" s="688" t="s">
        <v>
374</v>
      </c>
    </row>
    <row r="39" spans="1:18" s="694" customFormat="1" ht="18" customHeight="1">
      <c r="A39" s="711" t="s">
        <v>
775</v>
      </c>
      <c r="B39" s="710">
        <v>
1</v>
      </c>
      <c r="C39" s="709">
        <v>
3</v>
      </c>
      <c r="D39" s="704" t="s">
        <v>
861</v>
      </c>
      <c r="E39" s="688">
        <v>
5</v>
      </c>
      <c r="F39" s="703">
        <v>
18</v>
      </c>
      <c r="G39" s="704" t="s">
        <v>
987</v>
      </c>
      <c r="H39" s="688">
        <v>
16</v>
      </c>
      <c r="I39" s="703">
        <v>
92</v>
      </c>
      <c r="J39" s="705" t="s">
        <v>
861</v>
      </c>
      <c r="K39" s="688">
        <v>
3</v>
      </c>
      <c r="L39" s="703">
        <v>
8</v>
      </c>
      <c r="M39" s="704" t="s">
        <v>
986</v>
      </c>
      <c r="N39" s="688">
        <v>
2</v>
      </c>
      <c r="O39" s="703">
        <v>
2</v>
      </c>
      <c r="P39" s="704" t="s">
        <v>
985</v>
      </c>
      <c r="Q39" s="688">
        <v>
6</v>
      </c>
      <c r="R39" s="688">
        <v>
550</v>
      </c>
    </row>
    <row r="40" spans="1:18" s="694" customFormat="1" ht="18" customHeight="1">
      <c r="A40" s="704" t="s">
        <v>
861</v>
      </c>
      <c r="B40" s="688">
        <v>
1</v>
      </c>
      <c r="C40" s="703">
        <v>
3</v>
      </c>
      <c r="D40" s="704" t="s">
        <v>
984</v>
      </c>
      <c r="E40" s="688" t="s">
        <v>
374</v>
      </c>
      <c r="F40" s="703" t="s">
        <v>
374</v>
      </c>
      <c r="G40" s="704" t="s">
        <v>
983</v>
      </c>
      <c r="H40" s="688">
        <v>
69</v>
      </c>
      <c r="I40" s="703">
        <v>
397</v>
      </c>
      <c r="J40" s="705" t="s">
        <v>
982</v>
      </c>
      <c r="K40" s="688" t="s">
        <v>
374</v>
      </c>
      <c r="L40" s="703" t="s">
        <v>
374</v>
      </c>
      <c r="M40" s="704" t="s">
        <v>
981</v>
      </c>
      <c r="N40" s="688">
        <v>
78</v>
      </c>
      <c r="O40" s="703">
        <v>
700</v>
      </c>
      <c r="P40" s="704" t="s">
        <v>
980</v>
      </c>
      <c r="Q40" s="688">
        <v>
244</v>
      </c>
      <c r="R40" s="688">
        <v>
4178</v>
      </c>
    </row>
    <row r="41" spans="1:18" s="694" customFormat="1" ht="18" customHeight="1">
      <c r="A41" s="704" t="s">
        <v>
979</v>
      </c>
      <c r="B41" s="688" t="s">
        <v>
374</v>
      </c>
      <c r="C41" s="703" t="s">
        <v>
374</v>
      </c>
      <c r="D41" s="704" t="s">
        <v>
978</v>
      </c>
      <c r="E41" s="688">
        <v>
4</v>
      </c>
      <c r="F41" s="703">
        <v>
13</v>
      </c>
      <c r="G41" s="704" t="s">
        <v>
373</v>
      </c>
      <c r="H41" s="688" t="s">
        <v>
373</v>
      </c>
      <c r="I41" s="703" t="s">
        <v>
373</v>
      </c>
      <c r="J41" s="705" t="s">
        <v>
977</v>
      </c>
      <c r="K41" s="688">
        <v>
15</v>
      </c>
      <c r="L41" s="703">
        <v>
159</v>
      </c>
      <c r="M41" s="704" t="s">
        <v>
976</v>
      </c>
      <c r="N41" s="688">
        <v>
26</v>
      </c>
      <c r="O41" s="703">
        <v>
178</v>
      </c>
      <c r="P41" s="704" t="s">
        <v>
975</v>
      </c>
      <c r="Q41" s="688">
        <v>
6</v>
      </c>
      <c r="R41" s="688">
        <v>
48</v>
      </c>
    </row>
    <row r="42" spans="1:18" s="694" customFormat="1" ht="18" customHeight="1">
      <c r="A42" s="704" t="s">
        <v>
974</v>
      </c>
      <c r="B42" s="688" t="s">
        <v>
374</v>
      </c>
      <c r="C42" s="703" t="s">
        <v>
374</v>
      </c>
      <c r="D42" s="704" t="s">
        <v>
973</v>
      </c>
      <c r="E42" s="688">
        <v>
14</v>
      </c>
      <c r="F42" s="703">
        <v>
38</v>
      </c>
      <c r="G42" s="711" t="s">
        <v>
972</v>
      </c>
      <c r="H42" s="710">
        <v>
188</v>
      </c>
      <c r="I42" s="709">
        <v>
1253</v>
      </c>
      <c r="J42" s="705" t="s">
        <v>
971</v>
      </c>
      <c r="K42" s="688">
        <v>
14</v>
      </c>
      <c r="L42" s="703">
        <v>
101</v>
      </c>
      <c r="M42" s="704" t="s">
        <v>
970</v>
      </c>
      <c r="N42" s="688">
        <v>
1</v>
      </c>
      <c r="O42" s="703">
        <v>
6</v>
      </c>
      <c r="P42" s="704" t="s">
        <v>
969</v>
      </c>
      <c r="Q42" s="688" t="s">
        <v>
374</v>
      </c>
      <c r="R42" s="688" t="s">
        <v>
374</v>
      </c>
    </row>
    <row r="43" spans="1:18" s="694" customFormat="1" ht="18" customHeight="1">
      <c r="A43" s="704" t="s">
        <v>
968</v>
      </c>
      <c r="B43" s="688" t="s">
        <v>
374</v>
      </c>
      <c r="C43" s="703" t="s">
        <v>
374</v>
      </c>
      <c r="D43" s="704" t="s">
        <v>
967</v>
      </c>
      <c r="E43" s="688">
        <v>
4</v>
      </c>
      <c r="F43" s="703">
        <v>
59</v>
      </c>
      <c r="G43" s="704" t="s">
        <v>
861</v>
      </c>
      <c r="H43" s="688">
        <v>
2</v>
      </c>
      <c r="I43" s="703">
        <v>
10</v>
      </c>
      <c r="J43" s="705" t="s">
        <v>
966</v>
      </c>
      <c r="K43" s="688">
        <v>
16</v>
      </c>
      <c r="L43" s="703">
        <v>
91</v>
      </c>
      <c r="M43" s="704" t="s">
        <v>
965</v>
      </c>
      <c r="N43" s="688">
        <v>
18</v>
      </c>
      <c r="O43" s="703">
        <v>
55</v>
      </c>
      <c r="P43" s="704" t="s">
        <v>
373</v>
      </c>
      <c r="Q43" s="688" t="s">
        <v>
373</v>
      </c>
      <c r="R43" s="688" t="s">
        <v>
373</v>
      </c>
    </row>
    <row r="44" spans="1:18" s="694" customFormat="1" ht="18" customHeight="1">
      <c r="A44" s="704" t="s">
        <v>
964</v>
      </c>
      <c r="B44" s="688" t="s">
        <v>
374</v>
      </c>
      <c r="C44" s="703" t="s">
        <v>
374</v>
      </c>
      <c r="D44" s="704" t="s">
        <v>
963</v>
      </c>
      <c r="E44" s="688">
        <v>
4</v>
      </c>
      <c r="F44" s="703">
        <v>
16</v>
      </c>
      <c r="G44" s="704" t="s">
        <v>
962</v>
      </c>
      <c r="H44" s="688">
        <v>
2</v>
      </c>
      <c r="I44" s="703">
        <v>
21</v>
      </c>
      <c r="J44" s="705" t="s">
        <v>
373</v>
      </c>
      <c r="K44" s="688" t="s">
        <v>
373</v>
      </c>
      <c r="L44" s="703" t="s">
        <v>
373</v>
      </c>
      <c r="M44" s="704" t="s">
        <v>
961</v>
      </c>
      <c r="N44" s="688">
        <v>
71</v>
      </c>
      <c r="O44" s="703">
        <v>
330</v>
      </c>
      <c r="P44" s="711" t="s">
        <v>
960</v>
      </c>
      <c r="Q44" s="710">
        <v>
156</v>
      </c>
      <c r="R44" s="710">
        <v>
2960</v>
      </c>
    </row>
    <row r="45" spans="1:18" s="694" customFormat="1" ht="18" customHeight="1">
      <c r="A45" s="716" t="s">
        <v>
959</v>
      </c>
      <c r="B45" s="688" t="s">
        <v>
374</v>
      </c>
      <c r="C45" s="703" t="s">
        <v>
374</v>
      </c>
      <c r="D45" s="704" t="s">
        <v>
958</v>
      </c>
      <c r="E45" s="688">
        <v>
78</v>
      </c>
      <c r="F45" s="703">
        <v>
321</v>
      </c>
      <c r="G45" s="704" t="s">
        <v>
957</v>
      </c>
      <c r="H45" s="688">
        <v>
5</v>
      </c>
      <c r="I45" s="703">
        <v>
28</v>
      </c>
      <c r="J45" s="712" t="s">
        <v>
956</v>
      </c>
      <c r="K45" s="710">
        <v>
248</v>
      </c>
      <c r="L45" s="709">
        <v>
1414</v>
      </c>
      <c r="M45" s="704" t="s">
        <v>
373</v>
      </c>
      <c r="N45" s="688" t="s">
        <v>
373</v>
      </c>
      <c r="O45" s="703" t="s">
        <v>
373</v>
      </c>
      <c r="P45" s="704" t="s">
        <v>
861</v>
      </c>
      <c r="Q45" s="688">
        <v>
2</v>
      </c>
      <c r="R45" s="688">
        <v>
3</v>
      </c>
    </row>
    <row r="46" spans="1:18" s="694" customFormat="1" ht="18" customHeight="1">
      <c r="A46" s="704" t="s">
        <v>
955</v>
      </c>
      <c r="B46" s="688" t="s">
        <v>
374</v>
      </c>
      <c r="C46" s="703" t="s">
        <v>
374</v>
      </c>
      <c r="D46" s="704" t="s">
        <v>
954</v>
      </c>
      <c r="E46" s="688">
        <v>
2</v>
      </c>
      <c r="F46" s="703">
        <v>
7</v>
      </c>
      <c r="G46" s="704" t="s">
        <v>
953</v>
      </c>
      <c r="H46" s="688">
        <v>
152</v>
      </c>
      <c r="I46" s="703">
        <v>
964</v>
      </c>
      <c r="J46" s="705" t="s">
        <v>
861</v>
      </c>
      <c r="K46" s="688">
        <v>
3</v>
      </c>
      <c r="L46" s="703">
        <v>
4</v>
      </c>
      <c r="M46" s="711" t="s">
        <v>
952</v>
      </c>
      <c r="N46" s="710">
        <v>
6</v>
      </c>
      <c r="O46" s="709">
        <v>
135</v>
      </c>
      <c r="P46" s="704" t="s">
        <v>
951</v>
      </c>
      <c r="Q46" s="688">
        <v>
128</v>
      </c>
      <c r="R46" s="688">
        <v>
2832</v>
      </c>
    </row>
    <row r="47" spans="1:18" s="694" customFormat="1" ht="18" customHeight="1">
      <c r="A47" s="702" t="s">
        <v>
373</v>
      </c>
      <c r="B47" s="688" t="s">
        <v>
373</v>
      </c>
      <c r="C47" s="703" t="s">
        <v>
373</v>
      </c>
      <c r="D47" s="704" t="s">
        <v>
950</v>
      </c>
      <c r="E47" s="688">
        <v>
22</v>
      </c>
      <c r="F47" s="703">
        <v>
95</v>
      </c>
      <c r="G47" s="704" t="s">
        <v>
949</v>
      </c>
      <c r="H47" s="688">
        <v>
27</v>
      </c>
      <c r="I47" s="703">
        <v>
230</v>
      </c>
      <c r="J47" s="705" t="s">
        <v>
948</v>
      </c>
      <c r="K47" s="688">
        <v>
1</v>
      </c>
      <c r="L47" s="703">
        <v>
6</v>
      </c>
      <c r="M47" s="711" t="s">
        <v>
939</v>
      </c>
      <c r="N47" s="710">
        <v>
1</v>
      </c>
      <c r="O47" s="709">
        <v>
98</v>
      </c>
      <c r="P47" s="704" t="s">
        <v>
947</v>
      </c>
      <c r="Q47" s="688">
        <v>
7</v>
      </c>
      <c r="R47" s="688">
        <v>
67</v>
      </c>
    </row>
    <row r="48" spans="1:18" s="694" customFormat="1" ht="18" customHeight="1">
      <c r="A48" s="711" t="s">
        <v>
946</v>
      </c>
      <c r="B48" s="710">
        <v>
1326</v>
      </c>
      <c r="C48" s="709">
        <v>
10364</v>
      </c>
      <c r="D48" s="704" t="s">
        <v>
945</v>
      </c>
      <c r="E48" s="688">
        <v>
38</v>
      </c>
      <c r="F48" s="703">
        <v>
170</v>
      </c>
      <c r="G48" s="704" t="s">
        <v>
373</v>
      </c>
      <c r="H48" s="688" t="s">
        <v>
373</v>
      </c>
      <c r="I48" s="703" t="s">
        <v>
373</v>
      </c>
      <c r="J48" s="705" t="s">
        <v>
944</v>
      </c>
      <c r="K48" s="688">
        <v>
8</v>
      </c>
      <c r="L48" s="703">
        <v>
63</v>
      </c>
      <c r="M48" s="704" t="s">
        <v>
861</v>
      </c>
      <c r="N48" s="688">
        <v>
1</v>
      </c>
      <c r="O48" s="703">
        <v>
98</v>
      </c>
      <c r="P48" s="704" t="s">
        <v>
943</v>
      </c>
      <c r="Q48" s="688">
        <v>
17</v>
      </c>
      <c r="R48" s="688">
        <v>
26</v>
      </c>
    </row>
    <row r="49" spans="1:18" s="694" customFormat="1" ht="18" customHeight="1">
      <c r="A49" s="711" t="s">
        <v>
942</v>
      </c>
      <c r="B49" s="710">
        <v>
432</v>
      </c>
      <c r="C49" s="709">
        <v>
2676</v>
      </c>
      <c r="D49" s="708" t="s">
        <v>
373</v>
      </c>
      <c r="E49" s="707" t="s">
        <v>
373</v>
      </c>
      <c r="F49" s="706" t="s">
        <v>
373</v>
      </c>
      <c r="G49" s="711" t="s">
        <v>
941</v>
      </c>
      <c r="H49" s="710">
        <v>
188</v>
      </c>
      <c r="I49" s="709">
        <v>
886</v>
      </c>
      <c r="J49" s="705" t="s">
        <v>
940</v>
      </c>
      <c r="K49" s="688">
        <v>
3</v>
      </c>
      <c r="L49" s="703">
        <v>
6</v>
      </c>
      <c r="M49" s="704" t="s">
        <v>
939</v>
      </c>
      <c r="N49" s="688" t="s">
        <v>
374</v>
      </c>
      <c r="O49" s="703" t="s">
        <v>
374</v>
      </c>
      <c r="P49" s="704" t="s">
        <v>
938</v>
      </c>
      <c r="Q49" s="707">
        <v>
2</v>
      </c>
      <c r="R49" s="707">
        <v>
32</v>
      </c>
    </row>
    <row r="50" spans="1:18" s="694" customFormat="1" ht="18" customHeight="1">
      <c r="A50" s="704" t="s">
        <v>
861</v>
      </c>
      <c r="B50" s="688">
        <v>
1</v>
      </c>
      <c r="C50" s="703">
        <v>
12</v>
      </c>
      <c r="D50" s="711" t="s">
        <v>
937</v>
      </c>
      <c r="E50" s="710">
        <v>
24</v>
      </c>
      <c r="F50" s="709">
        <v>
69</v>
      </c>
      <c r="G50" s="704" t="s">
        <v>
861</v>
      </c>
      <c r="H50" s="688">
        <v>
1</v>
      </c>
      <c r="I50" s="703">
        <v>
3</v>
      </c>
      <c r="J50" s="705" t="s">
        <v>
936</v>
      </c>
      <c r="K50" s="688">
        <v>
24</v>
      </c>
      <c r="L50" s="703">
        <v>
281</v>
      </c>
      <c r="M50" s="704" t="s">
        <v>
373</v>
      </c>
      <c r="N50" s="688" t="s">
        <v>
373</v>
      </c>
      <c r="O50" s="703" t="s">
        <v>
373</v>
      </c>
      <c r="P50" s="704" t="s">
        <v>
935</v>
      </c>
      <c r="Q50" s="688" t="s">
        <v>
374</v>
      </c>
      <c r="R50" s="688" t="s">
        <v>
374</v>
      </c>
    </row>
    <row r="51" spans="1:18" s="694" customFormat="1" ht="18" customHeight="1">
      <c r="A51" s="704" t="s">
        <v>
934</v>
      </c>
      <c r="B51" s="688">
        <v>
4</v>
      </c>
      <c r="C51" s="703">
        <v>
10</v>
      </c>
      <c r="D51" s="704" t="s">
        <v>
861</v>
      </c>
      <c r="E51" s="688">
        <v>
1</v>
      </c>
      <c r="F51" s="703">
        <v>
2</v>
      </c>
      <c r="G51" s="704" t="s">
        <v>
933</v>
      </c>
      <c r="H51" s="688">
        <v>
10</v>
      </c>
      <c r="I51" s="703">
        <v>
44</v>
      </c>
      <c r="J51" s="705" t="s">
        <v>
932</v>
      </c>
      <c r="K51" s="688">
        <v>
13</v>
      </c>
      <c r="L51" s="703">
        <v>
71</v>
      </c>
      <c r="M51" s="711" t="s">
        <v>
922</v>
      </c>
      <c r="N51" s="710" t="s">
        <v>
374</v>
      </c>
      <c r="O51" s="709" t="s">
        <v>
374</v>
      </c>
      <c r="P51" s="704" t="s">
        <v>
373</v>
      </c>
      <c r="Q51" s="688" t="s">
        <v>
373</v>
      </c>
      <c r="R51" s="688" t="s">
        <v>
373</v>
      </c>
    </row>
    <row r="52" spans="1:18" s="694" customFormat="1" ht="18" customHeight="1">
      <c r="A52" s="704" t="s">
        <v>
931</v>
      </c>
      <c r="B52" s="688">
        <v>
92</v>
      </c>
      <c r="C52" s="703">
        <v>
1078</v>
      </c>
      <c r="D52" s="704" t="s">
        <v>
930</v>
      </c>
      <c r="E52" s="688">
        <v>
2</v>
      </c>
      <c r="F52" s="703">
        <v>
4</v>
      </c>
      <c r="G52" s="704" t="s">
        <v>
929</v>
      </c>
      <c r="H52" s="688" t="s">
        <v>
374</v>
      </c>
      <c r="I52" s="703" t="s">
        <v>
374</v>
      </c>
      <c r="J52" s="705" t="s">
        <v>
928</v>
      </c>
      <c r="K52" s="688">
        <v>
59</v>
      </c>
      <c r="L52" s="703">
        <v>
289</v>
      </c>
      <c r="M52" s="704" t="s">
        <v>
861</v>
      </c>
      <c r="N52" s="688" t="s">
        <v>
374</v>
      </c>
      <c r="O52" s="703" t="s">
        <v>
374</v>
      </c>
      <c r="P52" s="711" t="s">
        <v>
927</v>
      </c>
      <c r="Q52" s="710" t="s">
        <v>
374</v>
      </c>
      <c r="R52" s="710" t="s">
        <v>
374</v>
      </c>
    </row>
    <row r="53" spans="1:18" s="694" customFormat="1" ht="18" customHeight="1">
      <c r="A53" s="704" t="s">
        <v>
926</v>
      </c>
      <c r="B53" s="688">
        <v>
9</v>
      </c>
      <c r="C53" s="703">
        <v>
61</v>
      </c>
      <c r="D53" s="704" t="s">
        <v>
925</v>
      </c>
      <c r="E53" s="688">
        <v>
3</v>
      </c>
      <c r="F53" s="703">
        <v>
7</v>
      </c>
      <c r="G53" s="704" t="s">
        <v>
924</v>
      </c>
      <c r="H53" s="688">
        <v>
11</v>
      </c>
      <c r="I53" s="703">
        <v>
56</v>
      </c>
      <c r="J53" s="705" t="s">
        <v>
923</v>
      </c>
      <c r="K53" s="688">
        <v>
3</v>
      </c>
      <c r="L53" s="703">
        <v>
19</v>
      </c>
      <c r="M53" s="704" t="s">
        <v>
922</v>
      </c>
      <c r="N53" s="688" t="s">
        <v>
374</v>
      </c>
      <c r="O53" s="703" t="s">
        <v>
374</v>
      </c>
      <c r="P53" s="704" t="s">
        <v>
861</v>
      </c>
      <c r="Q53" s="688" t="s">
        <v>
374</v>
      </c>
      <c r="R53" s="688" t="s">
        <v>
374</v>
      </c>
    </row>
    <row r="54" spans="1:18" s="694" customFormat="1" ht="18" customHeight="1">
      <c r="A54" s="704" t="s">
        <v>
921</v>
      </c>
      <c r="B54" s="688">
        <v>
129</v>
      </c>
      <c r="C54" s="703">
        <v>
746</v>
      </c>
      <c r="D54" s="704" t="s">
        <v>
920</v>
      </c>
      <c r="E54" s="688">
        <v>
3</v>
      </c>
      <c r="F54" s="703">
        <v>
4</v>
      </c>
      <c r="G54" s="704" t="s">
        <v>
919</v>
      </c>
      <c r="H54" s="688">
        <v>
34</v>
      </c>
      <c r="I54" s="703">
        <v>
261</v>
      </c>
      <c r="J54" s="705" t="s">
        <v>
918</v>
      </c>
      <c r="K54" s="688">
        <v>
134</v>
      </c>
      <c r="L54" s="703">
        <v>
675</v>
      </c>
      <c r="M54" s="704" t="s">
        <v>
373</v>
      </c>
      <c r="N54" s="688" t="s">
        <v>
373</v>
      </c>
      <c r="O54" s="703" t="s">
        <v>
373</v>
      </c>
      <c r="P54" s="704" t="s">
        <v>
917</v>
      </c>
      <c r="Q54" s="707" t="s">
        <v>
374</v>
      </c>
      <c r="R54" s="707" t="s">
        <v>
374</v>
      </c>
    </row>
    <row r="55" spans="1:18" s="694" customFormat="1" ht="18" customHeight="1">
      <c r="A55" s="704" t="s">
        <v>
916</v>
      </c>
      <c r="B55" s="688">
        <v>
95</v>
      </c>
      <c r="C55" s="703">
        <v>
354</v>
      </c>
      <c r="D55" s="704" t="s">
        <v>
915</v>
      </c>
      <c r="E55" s="688">
        <v>
15</v>
      </c>
      <c r="F55" s="703">
        <v>
52</v>
      </c>
      <c r="G55" s="704" t="s">
        <v>
914</v>
      </c>
      <c r="H55" s="688" t="s">
        <v>
374</v>
      </c>
      <c r="I55" s="703" t="s">
        <v>
374</v>
      </c>
      <c r="J55" s="705" t="s">
        <v>
373</v>
      </c>
      <c r="K55" s="688" t="s">
        <v>
373</v>
      </c>
      <c r="L55" s="703" t="s">
        <v>
373</v>
      </c>
      <c r="M55" s="711" t="s">
        <v>
906</v>
      </c>
      <c r="N55" s="710" t="s">
        <v>
374</v>
      </c>
      <c r="O55" s="709" t="s">
        <v>
374</v>
      </c>
      <c r="P55" s="704" t="s">
        <v>
913</v>
      </c>
      <c r="Q55" s="688" t="s">
        <v>
374</v>
      </c>
      <c r="R55" s="688" t="s">
        <v>
374</v>
      </c>
    </row>
    <row r="56" spans="1:18" s="694" customFormat="1" ht="18" customHeight="1">
      <c r="A56" s="704" t="s">
        <v>
912</v>
      </c>
      <c r="B56" s="688">
        <v>
102</v>
      </c>
      <c r="C56" s="703">
        <v>
415</v>
      </c>
      <c r="D56" s="708" t="s">
        <v>
373</v>
      </c>
      <c r="E56" s="707" t="s">
        <v>
373</v>
      </c>
      <c r="F56" s="706" t="s">
        <v>
373</v>
      </c>
      <c r="G56" s="704" t="s">
        <v>
911</v>
      </c>
      <c r="H56" s="688">
        <v>
41</v>
      </c>
      <c r="I56" s="703">
        <v>
154</v>
      </c>
      <c r="J56" s="712" t="s">
        <v>
910</v>
      </c>
      <c r="K56" s="710">
        <v>
78</v>
      </c>
      <c r="L56" s="709">
        <v>
622</v>
      </c>
      <c r="M56" s="704" t="s">
        <v>
861</v>
      </c>
      <c r="N56" s="688" t="s">
        <v>
374</v>
      </c>
      <c r="O56" s="703" t="s">
        <v>
374</v>
      </c>
      <c r="P56" s="704" t="s">
        <v>
909</v>
      </c>
      <c r="Q56" s="688" t="s">
        <v>
374</v>
      </c>
      <c r="R56" s="688" t="s">
        <v>
374</v>
      </c>
    </row>
    <row r="57" spans="1:18" s="694" customFormat="1" ht="18" customHeight="1">
      <c r="A57" s="702" t="s">
        <v>
373</v>
      </c>
      <c r="B57" s="688" t="s">
        <v>
373</v>
      </c>
      <c r="C57" s="703" t="s">
        <v>
373</v>
      </c>
      <c r="D57" s="711" t="s">
        <v>
908</v>
      </c>
      <c r="E57" s="710">
        <v>
68</v>
      </c>
      <c r="F57" s="709">
        <v>
282</v>
      </c>
      <c r="G57" s="704" t="s">
        <v>
907</v>
      </c>
      <c r="H57" s="688">
        <v>
75</v>
      </c>
      <c r="I57" s="703">
        <v>
294</v>
      </c>
      <c r="J57" s="705" t="s">
        <v>
861</v>
      </c>
      <c r="K57" s="688">
        <v>
4</v>
      </c>
      <c r="L57" s="703">
        <v>
24</v>
      </c>
      <c r="M57" s="704" t="s">
        <v>
906</v>
      </c>
      <c r="N57" s="688" t="s">
        <v>
374</v>
      </c>
      <c r="O57" s="703" t="s">
        <v>
374</v>
      </c>
      <c r="P57" s="704" t="s">
        <v>
905</v>
      </c>
      <c r="Q57" s="688" t="s">
        <v>
374</v>
      </c>
      <c r="R57" s="688" t="s">
        <v>
374</v>
      </c>
    </row>
    <row r="58" spans="1:18" s="694" customFormat="1" ht="18" customHeight="1">
      <c r="A58" s="711" t="s">
        <v>
904</v>
      </c>
      <c r="B58" s="710">
        <v>
500</v>
      </c>
      <c r="C58" s="709">
        <v>
3360</v>
      </c>
      <c r="D58" s="704" t="s">
        <v>
861</v>
      </c>
      <c r="E58" s="688" t="s">
        <v>
374</v>
      </c>
      <c r="F58" s="703" t="s">
        <v>
374</v>
      </c>
      <c r="G58" s="704" t="s">
        <v>
903</v>
      </c>
      <c r="H58" s="688" t="s">
        <v>
374</v>
      </c>
      <c r="I58" s="703" t="s">
        <v>
374</v>
      </c>
      <c r="J58" s="705" t="s">
        <v>
902</v>
      </c>
      <c r="K58" s="688">
        <v>
9</v>
      </c>
      <c r="L58" s="703">
        <v>
205</v>
      </c>
      <c r="M58" s="704" t="s">
        <v>
373</v>
      </c>
      <c r="N58" s="688" t="s">
        <v>
373</v>
      </c>
      <c r="O58" s="703" t="s">
        <v>
373</v>
      </c>
      <c r="P58" s="704" t="s">
        <v>
373</v>
      </c>
      <c r="Q58" s="688" t="s">
        <v>
373</v>
      </c>
      <c r="R58" s="688" t="s">
        <v>
373</v>
      </c>
    </row>
    <row r="59" spans="1:18" s="694" customFormat="1" ht="18" customHeight="1">
      <c r="A59" s="704" t="s">
        <v>
861</v>
      </c>
      <c r="B59" s="688">
        <v>
2</v>
      </c>
      <c r="C59" s="703">
        <v>
4</v>
      </c>
      <c r="D59" s="704" t="s">
        <v>
901</v>
      </c>
      <c r="E59" s="688">
        <v>
29</v>
      </c>
      <c r="F59" s="703">
        <v>
127</v>
      </c>
      <c r="G59" s="704" t="s">
        <v>
900</v>
      </c>
      <c r="H59" s="688">
        <v>
16</v>
      </c>
      <c r="I59" s="703">
        <v>
74</v>
      </c>
      <c r="J59" s="705" t="s">
        <v>
899</v>
      </c>
      <c r="K59" s="688">
        <v>
5</v>
      </c>
      <c r="L59" s="703">
        <v>
28</v>
      </c>
      <c r="M59" s="711" t="s">
        <v>
898</v>
      </c>
      <c r="N59" s="715">
        <v>
5</v>
      </c>
      <c r="O59" s="714">
        <v>
37</v>
      </c>
      <c r="P59" s="711" t="s">
        <v>
897</v>
      </c>
      <c r="Q59" s="710" t="s">
        <v>
374</v>
      </c>
      <c r="R59" s="710" t="s">
        <v>
374</v>
      </c>
    </row>
    <row r="60" spans="1:18" s="694" customFormat="1" ht="18" customHeight="1">
      <c r="A60" s="704" t="s">
        <v>
896</v>
      </c>
      <c r="B60" s="688">
        <v>
51</v>
      </c>
      <c r="C60" s="703">
        <v>
304</v>
      </c>
      <c r="D60" s="704" t="s">
        <v>
895</v>
      </c>
      <c r="E60" s="688">
        <v>
6</v>
      </c>
      <c r="F60" s="703">
        <v>
25</v>
      </c>
      <c r="G60" s="704" t="s">
        <v>
373</v>
      </c>
      <c r="H60" s="688" t="s">
        <v>
373</v>
      </c>
      <c r="I60" s="703" t="s">
        <v>
373</v>
      </c>
      <c r="J60" s="705" t="s">
        <v>
894</v>
      </c>
      <c r="K60" s="688">
        <v>
23</v>
      </c>
      <c r="L60" s="703">
        <v>
215</v>
      </c>
      <c r="M60" s="704" t="s">
        <v>
861</v>
      </c>
      <c r="N60" s="688" t="s">
        <v>
374</v>
      </c>
      <c r="O60" s="703" t="s">
        <v>
374</v>
      </c>
      <c r="P60" s="704" t="s">
        <v>
861</v>
      </c>
      <c r="Q60" s="688" t="s">
        <v>
374</v>
      </c>
      <c r="R60" s="688" t="s">
        <v>
374</v>
      </c>
    </row>
    <row r="61" spans="1:18" s="694" customFormat="1" ht="18" customHeight="1">
      <c r="A61" s="704" t="s">
        <v>
893</v>
      </c>
      <c r="B61" s="688">
        <v>
63</v>
      </c>
      <c r="C61" s="703">
        <v>
530</v>
      </c>
      <c r="D61" s="704" t="s">
        <v>
892</v>
      </c>
      <c r="E61" s="688">
        <v>
13</v>
      </c>
      <c r="F61" s="703">
        <v>
33</v>
      </c>
      <c r="G61" s="711" t="s">
        <v>
891</v>
      </c>
      <c r="H61" s="710">
        <v>
30</v>
      </c>
      <c r="I61" s="709">
        <v>
209</v>
      </c>
      <c r="J61" s="705" t="s">
        <v>
890</v>
      </c>
      <c r="K61" s="688">
        <v>
33</v>
      </c>
      <c r="L61" s="703">
        <v>
142</v>
      </c>
      <c r="M61" s="704" t="s">
        <v>
889</v>
      </c>
      <c r="N61" s="707" t="s">
        <v>
374</v>
      </c>
      <c r="O61" s="706" t="s">
        <v>
374</v>
      </c>
      <c r="P61" s="704" t="s">
        <v>
888</v>
      </c>
      <c r="Q61" s="688" t="s">
        <v>
374</v>
      </c>
      <c r="R61" s="688" t="s">
        <v>
374</v>
      </c>
    </row>
    <row r="62" spans="1:18" s="694" customFormat="1" ht="18" customHeight="1">
      <c r="A62" s="704" t="s">
        <v>
887</v>
      </c>
      <c r="B62" s="688">
        <v>
30</v>
      </c>
      <c r="C62" s="703">
        <v>
346</v>
      </c>
      <c r="D62" s="704" t="s">
        <v>
886</v>
      </c>
      <c r="E62" s="688">
        <v>
20</v>
      </c>
      <c r="F62" s="703">
        <v>
97</v>
      </c>
      <c r="G62" s="704" t="s">
        <v>
861</v>
      </c>
      <c r="H62" s="688">
        <v>
1</v>
      </c>
      <c r="I62" s="703">
        <v>
5</v>
      </c>
      <c r="J62" s="705" t="s">
        <v>
885</v>
      </c>
      <c r="K62" s="688">
        <v>
3</v>
      </c>
      <c r="L62" s="703">
        <v>
5</v>
      </c>
      <c r="M62" s="704" t="s">
        <v>
884</v>
      </c>
      <c r="N62" s="688" t="s">
        <v>
374</v>
      </c>
      <c r="O62" s="703" t="s">
        <v>
374</v>
      </c>
      <c r="P62" s="704" t="s">
        <v>
883</v>
      </c>
      <c r="Q62" s="688" t="s">
        <v>
374</v>
      </c>
      <c r="R62" s="688" t="s">
        <v>
374</v>
      </c>
    </row>
    <row r="63" spans="1:18" s="694" customFormat="1" ht="18" customHeight="1">
      <c r="A63" s="704" t="s">
        <v>
882</v>
      </c>
      <c r="B63" s="688">
        <v>
23</v>
      </c>
      <c r="C63" s="703">
        <v>
80</v>
      </c>
      <c r="D63" s="702" t="s">
        <v>
373</v>
      </c>
      <c r="E63" s="688" t="s">
        <v>
373</v>
      </c>
      <c r="F63" s="703" t="s">
        <v>
373</v>
      </c>
      <c r="G63" s="704" t="s">
        <v>
881</v>
      </c>
      <c r="H63" s="688">
        <v>
20</v>
      </c>
      <c r="I63" s="703">
        <v>
82</v>
      </c>
      <c r="J63" s="705" t="s">
        <v>
880</v>
      </c>
      <c r="K63" s="688">
        <v>
1</v>
      </c>
      <c r="L63" s="703">
        <v>
3</v>
      </c>
      <c r="M63" s="704" t="s">
        <v>
879</v>
      </c>
      <c r="N63" s="688">
        <v>
5</v>
      </c>
      <c r="O63" s="703">
        <v>
37</v>
      </c>
      <c r="P63" s="713" t="s">
        <v>
373</v>
      </c>
      <c r="Q63" s="707" t="s">
        <v>
373</v>
      </c>
      <c r="R63" s="707" t="s">
        <v>
373</v>
      </c>
    </row>
    <row r="64" spans="1:18" s="694" customFormat="1" ht="18" customHeight="1">
      <c r="A64" s="704" t="s">
        <v>
878</v>
      </c>
      <c r="B64" s="688">
        <v>
23</v>
      </c>
      <c r="C64" s="703">
        <v>
136</v>
      </c>
      <c r="D64" s="711" t="s">
        <v>
877</v>
      </c>
      <c r="E64" s="710">
        <v>
99</v>
      </c>
      <c r="F64" s="709">
        <v>
847</v>
      </c>
      <c r="G64" s="704" t="s">
        <v>
876</v>
      </c>
      <c r="H64" s="688">
        <v>
4</v>
      </c>
      <c r="I64" s="703">
        <v>
91</v>
      </c>
      <c r="J64" s="705" t="s">
        <v>
373</v>
      </c>
      <c r="K64" s="688" t="s">
        <v>
373</v>
      </c>
      <c r="L64" s="703" t="s">
        <v>
373</v>
      </c>
      <c r="M64" s="704" t="s">
        <v>
373</v>
      </c>
      <c r="N64" s="688" t="s">
        <v>
373</v>
      </c>
      <c r="O64" s="703" t="s">
        <v>
373</v>
      </c>
      <c r="P64" s="711" t="s">
        <v>
875</v>
      </c>
      <c r="Q64" s="710">
        <v>
14</v>
      </c>
      <c r="R64" s="710">
        <v>
186</v>
      </c>
    </row>
    <row r="65" spans="1:18" s="694" customFormat="1" ht="18" customHeight="1">
      <c r="A65" s="704" t="s">
        <v>
874</v>
      </c>
      <c r="B65" s="688">
        <v>
26</v>
      </c>
      <c r="C65" s="703">
        <v>
76</v>
      </c>
      <c r="D65" s="704" t="s">
        <v>
861</v>
      </c>
      <c r="E65" s="688">
        <v>
2</v>
      </c>
      <c r="F65" s="703">
        <v>
35</v>
      </c>
      <c r="G65" s="704" t="s">
        <v>
873</v>
      </c>
      <c r="H65" s="707" t="s">
        <v>
374</v>
      </c>
      <c r="I65" s="706" t="s">
        <v>
374</v>
      </c>
      <c r="J65" s="712" t="s">
        <v>
872</v>
      </c>
      <c r="K65" s="710">
        <v>
18</v>
      </c>
      <c r="L65" s="709">
        <v>
118</v>
      </c>
      <c r="M65" s="711" t="s">
        <v>
871</v>
      </c>
      <c r="N65" s="710">
        <v>
86</v>
      </c>
      <c r="O65" s="709">
        <v>
323</v>
      </c>
      <c r="P65" s="704" t="s">
        <v>
861</v>
      </c>
      <c r="Q65" s="688" t="s">
        <v>
374</v>
      </c>
      <c r="R65" s="688" t="s">
        <v>
374</v>
      </c>
    </row>
    <row r="66" spans="1:18" s="694" customFormat="1" ht="18" customHeight="1">
      <c r="A66" s="704" t="s">
        <v>
870</v>
      </c>
      <c r="B66" s="688">
        <v>
64</v>
      </c>
      <c r="C66" s="703">
        <v>
375</v>
      </c>
      <c r="D66" s="704" t="s">
        <v>
869</v>
      </c>
      <c r="E66" s="688" t="s">
        <v>
374</v>
      </c>
      <c r="F66" s="703" t="s">
        <v>
374</v>
      </c>
      <c r="G66" s="704" t="s">
        <v>
868</v>
      </c>
      <c r="H66" s="688">
        <v>
2</v>
      </c>
      <c r="I66" s="703">
        <v>
24</v>
      </c>
      <c r="J66" s="705" t="s">
        <v>
861</v>
      </c>
      <c r="K66" s="688">
        <v>
2</v>
      </c>
      <c r="L66" s="703">
        <v>
6</v>
      </c>
      <c r="M66" s="711" t="s">
        <v>
867</v>
      </c>
      <c r="N66" s="710">
        <v>
3</v>
      </c>
      <c r="O66" s="709">
        <v>
11</v>
      </c>
      <c r="P66" s="704" t="s">
        <v>
866</v>
      </c>
      <c r="Q66" s="688">
        <v>
13</v>
      </c>
      <c r="R66" s="688">
        <v>
152</v>
      </c>
    </row>
    <row r="67" spans="1:18" s="694" customFormat="1" ht="18" customHeight="1">
      <c r="A67" s="704" t="s">
        <v>
865</v>
      </c>
      <c r="B67" s="688">
        <v>
124</v>
      </c>
      <c r="C67" s="703">
        <v>
705</v>
      </c>
      <c r="D67" s="704" t="s">
        <v>
864</v>
      </c>
      <c r="E67" s="688">
        <v>
2</v>
      </c>
      <c r="F67" s="703">
        <v>
13</v>
      </c>
      <c r="G67" s="704" t="s">
        <v>
863</v>
      </c>
      <c r="H67" s="688">
        <v>
1</v>
      </c>
      <c r="I67" s="703">
        <v>
4</v>
      </c>
      <c r="J67" s="705" t="s">
        <v>
862</v>
      </c>
      <c r="K67" s="707" t="s">
        <v>
374</v>
      </c>
      <c r="L67" s="706" t="s">
        <v>
374</v>
      </c>
      <c r="M67" s="704" t="s">
        <v>
861</v>
      </c>
      <c r="N67" s="688" t="s">
        <v>
374</v>
      </c>
      <c r="O67" s="703" t="s">
        <v>
374</v>
      </c>
      <c r="P67" s="704" t="s">
        <v>
860</v>
      </c>
      <c r="Q67" s="688">
        <v>
1</v>
      </c>
      <c r="R67" s="688">
        <v>
34</v>
      </c>
    </row>
    <row r="68" spans="1:18" s="694" customFormat="1" ht="18" customHeight="1">
      <c r="A68" s="704" t="s">
        <v>
859</v>
      </c>
      <c r="B68" s="688">
        <v>
94</v>
      </c>
      <c r="C68" s="703">
        <v>
804</v>
      </c>
      <c r="D68" s="704" t="s">
        <v>
858</v>
      </c>
      <c r="E68" s="688">
        <v>
2</v>
      </c>
      <c r="F68" s="703">
        <v>
4</v>
      </c>
      <c r="G68" s="704" t="s">
        <v>
857</v>
      </c>
      <c r="H68" s="688" t="s">
        <v>
374</v>
      </c>
      <c r="I68" s="703" t="s">
        <v>
374</v>
      </c>
      <c r="J68" s="705" t="s">
        <v>
856</v>
      </c>
      <c r="K68" s="688">
        <v>
5</v>
      </c>
      <c r="L68" s="703">
        <v>
16</v>
      </c>
      <c r="M68" s="704" t="s">
        <v>
855</v>
      </c>
      <c r="N68" s="688" t="s">
        <v>
374</v>
      </c>
      <c r="O68" s="703" t="s">
        <v>
374</v>
      </c>
      <c r="P68" s="704" t="s">
        <v>
373</v>
      </c>
      <c r="Q68" s="688" t="s">
        <v>
373</v>
      </c>
      <c r="R68" s="688" t="s">
        <v>
373</v>
      </c>
    </row>
    <row r="69" spans="1:18" s="694" customFormat="1" ht="18" customHeight="1">
      <c r="A69" s="702" t="s">
        <v>
373</v>
      </c>
      <c r="B69" s="688" t="s">
        <v>
373</v>
      </c>
      <c r="C69" s="703" t="s">
        <v>
373</v>
      </c>
      <c r="D69" s="704" t="s">
        <v>
854</v>
      </c>
      <c r="E69" s="688">
        <v>
20</v>
      </c>
      <c r="F69" s="703">
        <v>
195</v>
      </c>
      <c r="G69" s="704" t="s">
        <v>
853</v>
      </c>
      <c r="H69" s="688" t="s">
        <v>
374</v>
      </c>
      <c r="I69" s="703" t="s">
        <v>
374</v>
      </c>
      <c r="J69" s="705" t="s">
        <v>
852</v>
      </c>
      <c r="K69" s="688" t="s">
        <v>
374</v>
      </c>
      <c r="L69" s="703" t="s">
        <v>
374</v>
      </c>
      <c r="M69" s="704" t="s">
        <v>
851</v>
      </c>
      <c r="N69" s="688">
        <v>
1</v>
      </c>
      <c r="O69" s="703">
        <v>
8</v>
      </c>
      <c r="P69" s="704" t="s">
        <v>
373</v>
      </c>
      <c r="Q69" s="688" t="s">
        <v>
373</v>
      </c>
      <c r="R69" s="688" t="s">
        <v>
373</v>
      </c>
    </row>
    <row r="70" spans="1:18" s="694" customFormat="1" ht="18" customHeight="1">
      <c r="A70" s="708" t="s">
        <v>
373</v>
      </c>
      <c r="B70" s="707" t="s">
        <v>
373</v>
      </c>
      <c r="C70" s="706" t="s">
        <v>
373</v>
      </c>
      <c r="D70" s="704" t="s">
        <v>
850</v>
      </c>
      <c r="E70" s="688">
        <v>
61</v>
      </c>
      <c r="F70" s="703">
        <v>
523</v>
      </c>
      <c r="G70" s="704" t="s">
        <v>
849</v>
      </c>
      <c r="H70" s="688">
        <v>
1</v>
      </c>
      <c r="I70" s="703">
        <v>
2</v>
      </c>
      <c r="J70" s="705" t="s">
        <v>
848</v>
      </c>
      <c r="K70" s="688">
        <v>
2</v>
      </c>
      <c r="L70" s="703">
        <v>
11</v>
      </c>
      <c r="M70" s="704" t="s">
        <v>
847</v>
      </c>
      <c r="N70" s="688">
        <v>
2</v>
      </c>
      <c r="O70" s="703">
        <v>
3</v>
      </c>
      <c r="P70" s="702" t="s">
        <v>
373</v>
      </c>
      <c r="Q70" s="688" t="s">
        <v>
373</v>
      </c>
      <c r="R70" s="688" t="s">
        <v>
373</v>
      </c>
    </row>
    <row r="71" spans="1:18" s="694" customFormat="1" ht="18" customHeight="1">
      <c r="A71" s="702" t="s">
        <v>
373</v>
      </c>
      <c r="B71" s="688" t="s">
        <v>
373</v>
      </c>
      <c r="C71" s="703" t="s">
        <v>
373</v>
      </c>
      <c r="D71" s="704" t="s">
        <v>
846</v>
      </c>
      <c r="E71" s="688">
        <v>
12</v>
      </c>
      <c r="F71" s="703">
        <v>
77</v>
      </c>
      <c r="G71" s="704" t="s">
        <v>
845</v>
      </c>
      <c r="H71" s="688">
        <v>
1</v>
      </c>
      <c r="I71" s="703">
        <v>
1</v>
      </c>
      <c r="J71" s="705" t="s">
        <v>
844</v>
      </c>
      <c r="K71" s="688">
        <v>
1</v>
      </c>
      <c r="L71" s="703">
        <v>
1</v>
      </c>
      <c r="M71" s="704" t="s">
        <v>
373</v>
      </c>
      <c r="N71" s="688" t="s">
        <v>
373</v>
      </c>
      <c r="O71" s="703" t="s">
        <v>
373</v>
      </c>
      <c r="P71" s="702" t="s">
        <v>
373</v>
      </c>
      <c r="Q71" s="688" t="s">
        <v>
373</v>
      </c>
      <c r="R71" s="688" t="s">
        <v>
373</v>
      </c>
    </row>
    <row r="72" spans="1:18" s="694" customFormat="1" ht="18" customHeight="1">
      <c r="A72" s="696"/>
      <c r="B72" s="696"/>
      <c r="C72" s="696"/>
      <c r="D72" s="701"/>
      <c r="E72" s="695"/>
      <c r="F72" s="697"/>
      <c r="G72" s="699"/>
      <c r="H72" s="696"/>
      <c r="I72" s="700"/>
      <c r="J72" s="699" t="s">
        <v>
843</v>
      </c>
      <c r="K72" s="695">
        <v>
8</v>
      </c>
      <c r="L72" s="697">
        <v>
84</v>
      </c>
      <c r="M72" s="698" t="s">
        <v>
373</v>
      </c>
      <c r="N72" s="695" t="s">
        <v>
373</v>
      </c>
      <c r="O72" s="697" t="s">
        <v>
373</v>
      </c>
      <c r="P72" s="696" t="s">
        <v>
373</v>
      </c>
      <c r="Q72" s="695" t="s">
        <v>
373</v>
      </c>
      <c r="R72" s="695" t="s">
        <v>
373</v>
      </c>
    </row>
    <row r="73" spans="1:18" s="687" customFormat="1" ht="15" customHeight="1">
      <c r="A73" s="693" t="s">
        <v>
10490</v>
      </c>
      <c r="B73" s="691"/>
      <c r="C73" s="691"/>
      <c r="D73" s="689"/>
      <c r="E73" s="692"/>
      <c r="F73" s="692"/>
      <c r="G73" s="689"/>
      <c r="H73" s="691"/>
      <c r="I73" s="691"/>
      <c r="J73" s="690"/>
      <c r="K73" s="688"/>
      <c r="L73" s="688"/>
      <c r="M73" s="689"/>
      <c r="N73" s="688"/>
      <c r="O73" s="688"/>
      <c r="P73" s="689"/>
      <c r="Q73" s="688"/>
      <c r="R73" s="688"/>
    </row>
    <row r="74" spans="1:18" ht="15" customHeight="1">
      <c r="A74" s="686" t="s">
        <v>
842</v>
      </c>
      <c r="C74" s="685"/>
      <c r="I74" s="685"/>
    </row>
  </sheetData>
  <mergeCells count="3">
    <mergeCell ref="A3:R3"/>
    <mergeCell ref="A1:D1"/>
    <mergeCell ref="A2:D2"/>
  </mergeCells>
  <phoneticPr fontId="25"/>
  <pageMargins left="0.70866141732283472" right="0.70866141732283472" top="0.74803149606299213" bottom="0.74803149606299213" header="0.31496062992125984" footer="0.31496062992125984"/>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48"/>
  <sheetViews>
    <sheetView zoomScaleNormal="100" zoomScaleSheetLayoutView="100" workbookViewId="0">
      <selection activeCell="B23" sqref="B23"/>
    </sheetView>
  </sheetViews>
  <sheetFormatPr defaultColWidth="9" defaultRowHeight="13.5"/>
  <cols>
    <col min="1" max="1" width="22.625" style="79" customWidth="1"/>
    <col min="2" max="9" width="11.625" style="78" customWidth="1"/>
    <col min="10" max="10" width="10.625" style="78" customWidth="1"/>
    <col min="11" max="16384" width="9" style="78"/>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ht="26.1" customHeight="1">
      <c r="A3" s="4574" t="s">
        <v>
4031</v>
      </c>
      <c r="B3" s="4574"/>
      <c r="C3" s="4574"/>
      <c r="D3" s="4574"/>
      <c r="E3" s="4574"/>
      <c r="F3" s="4574"/>
      <c r="G3" s="4574"/>
      <c r="H3" s="4574"/>
      <c r="I3" s="4574"/>
      <c r="J3" s="4574"/>
    </row>
    <row r="4" spans="1:10" s="82" customFormat="1" ht="15" customHeight="1">
      <c r="A4" s="104"/>
      <c r="B4" s="104"/>
      <c r="C4" s="104"/>
      <c r="D4" s="104"/>
      <c r="E4" s="104"/>
      <c r="F4" s="104"/>
      <c r="G4" s="104"/>
      <c r="H4" s="104"/>
      <c r="I4" s="104"/>
      <c r="J4" s="104"/>
    </row>
    <row r="5" spans="1:10" s="102" customFormat="1" ht="20.100000000000001" customHeight="1">
      <c r="A5" s="4600" t="s">
        <v>
207</v>
      </c>
      <c r="B5" s="4602"/>
      <c r="C5" s="4602"/>
      <c r="D5" s="4602"/>
      <c r="E5" s="4602"/>
      <c r="F5" s="4602"/>
      <c r="G5" s="4602"/>
      <c r="H5" s="4602"/>
      <c r="I5" s="4602"/>
      <c r="J5" s="4602"/>
    </row>
    <row r="6" spans="1:10" s="82" customFormat="1" ht="15" customHeight="1" thickBot="1">
      <c r="A6" s="101" t="s">
        <v>
9283</v>
      </c>
      <c r="B6" s="100"/>
      <c r="D6" s="100"/>
      <c r="E6" s="100"/>
      <c r="F6" s="100"/>
      <c r="G6" s="100"/>
      <c r="H6" s="100"/>
      <c r="I6" s="100"/>
      <c r="J6" s="99" t="s">
        <v>
206</v>
      </c>
    </row>
    <row r="7" spans="1:10" s="85" customFormat="1" ht="18" customHeight="1" thickTop="1">
      <c r="A7" s="4605" t="s">
        <v>
205</v>
      </c>
      <c r="B7" s="4603" t="s">
        <v>
204</v>
      </c>
      <c r="C7" s="4604"/>
      <c r="D7" s="4604"/>
      <c r="E7" s="4604"/>
      <c r="F7" s="4604"/>
      <c r="G7" s="4604"/>
      <c r="H7" s="4604"/>
      <c r="I7" s="4575"/>
      <c r="J7" s="4570" t="s">
        <v>
203</v>
      </c>
    </row>
    <row r="8" spans="1:10" s="85" customFormat="1" ht="18" customHeight="1">
      <c r="A8" s="4606"/>
      <c r="B8" s="4608" t="s">
        <v>
202</v>
      </c>
      <c r="C8" s="4609"/>
      <c r="D8" s="4609"/>
      <c r="E8" s="4576"/>
      <c r="F8" s="4608" t="s">
        <v>
201</v>
      </c>
      <c r="G8" s="4609"/>
      <c r="H8" s="4609"/>
      <c r="I8" s="4576"/>
      <c r="J8" s="4601"/>
    </row>
    <row r="9" spans="1:10" s="85" customFormat="1" ht="18" customHeight="1">
      <c r="A9" s="4607"/>
      <c r="B9" s="45" t="s">
        <v>
200</v>
      </c>
      <c r="C9" s="53" t="s">
        <v>
199</v>
      </c>
      <c r="D9" s="52" t="s">
        <v>
198</v>
      </c>
      <c r="E9" s="98" t="s">
        <v>
194</v>
      </c>
      <c r="F9" s="45" t="s">
        <v>
23</v>
      </c>
      <c r="G9" s="53" t="s">
        <v>
196</v>
      </c>
      <c r="H9" s="52" t="s">
        <v>
195</v>
      </c>
      <c r="I9" s="98" t="s">
        <v>
194</v>
      </c>
      <c r="J9" s="4572"/>
    </row>
    <row r="10" spans="1:10" s="85" customFormat="1" ht="18" customHeight="1">
      <c r="A10" s="94" t="s">
        <v>
4032</v>
      </c>
      <c r="B10" s="97">
        <v>
32343</v>
      </c>
      <c r="C10" s="22">
        <v>
24722</v>
      </c>
      <c r="D10" s="22">
        <v>
3676</v>
      </c>
      <c r="E10" s="22">
        <v>
3945</v>
      </c>
      <c r="F10" s="22">
        <v>
28813</v>
      </c>
      <c r="G10" s="22">
        <v>
21836</v>
      </c>
      <c r="H10" s="22">
        <v>
4596</v>
      </c>
      <c r="I10" s="22">
        <v>
2381</v>
      </c>
      <c r="J10" s="92">
        <v>
3530</v>
      </c>
    </row>
    <row r="11" spans="1:10" s="85" customFormat="1" ht="18" customHeight="1">
      <c r="A11" s="94">
        <v>
30</v>
      </c>
      <c r="B11" s="97">
        <v>
32603</v>
      </c>
      <c r="C11" s="22">
        <v>
24865</v>
      </c>
      <c r="D11" s="22">
        <v>
3635</v>
      </c>
      <c r="E11" s="22">
        <v>
4103</v>
      </c>
      <c r="F11" s="22">
        <v>
30435</v>
      </c>
      <c r="G11" s="22">
        <v>
23010</v>
      </c>
      <c r="H11" s="22">
        <v>
4597</v>
      </c>
      <c r="I11" s="22">
        <v>
2828</v>
      </c>
      <c r="J11" s="92">
        <v>
2168</v>
      </c>
    </row>
    <row r="12" spans="1:10" s="85" customFormat="1" ht="18" customHeight="1">
      <c r="A12" s="94" t="s">
        <v>
193</v>
      </c>
      <c r="B12" s="97">
        <v>
32357</v>
      </c>
      <c r="C12" s="22">
        <v>
24996</v>
      </c>
      <c r="D12" s="22">
        <v>
3390</v>
      </c>
      <c r="E12" s="22">
        <v>
3971</v>
      </c>
      <c r="F12" s="22">
        <v>
31214</v>
      </c>
      <c r="G12" s="22">
        <v>
23076</v>
      </c>
      <c r="H12" s="22">
        <v>
5182</v>
      </c>
      <c r="I12" s="96">
        <v>
2956</v>
      </c>
      <c r="J12" s="92">
        <v>
1143</v>
      </c>
    </row>
    <row r="13" spans="1:10" s="85" customFormat="1" ht="18" customHeight="1">
      <c r="A13" s="94">
        <v>
2</v>
      </c>
      <c r="B13" s="97">
        <v>
31182</v>
      </c>
      <c r="C13" s="22">
        <v>
25074</v>
      </c>
      <c r="D13" s="22">
        <v>
3392</v>
      </c>
      <c r="E13" s="22">
        <v>
2716</v>
      </c>
      <c r="F13" s="22">
        <v>
31021</v>
      </c>
      <c r="G13" s="22">
        <v>
23437</v>
      </c>
      <c r="H13" s="22">
        <v>
4707</v>
      </c>
      <c r="I13" s="96">
        <v>
2877</v>
      </c>
      <c r="J13" s="92">
        <v>
161</v>
      </c>
    </row>
    <row r="14" spans="1:10" s="91" customFormat="1" ht="18" customHeight="1">
      <c r="A14" s="269">
        <v>
3</v>
      </c>
      <c r="B14" s="1089">
        <f>
IF(SUM(B15:B26)=SUM(C14:E14),SUM(B15:B26),"縦横集計不一致")</f>
        <v>
29596</v>
      </c>
      <c r="C14" s="271">
        <f t="shared" ref="C14:D14" si="0">
SUM(C15:C26)</f>
        <v>
25058</v>
      </c>
      <c r="D14" s="271">
        <f t="shared" si="0"/>
        <v>
3079</v>
      </c>
      <c r="E14" s="271">
        <f>
SUM(E15:E26)</f>
        <v>
1459</v>
      </c>
      <c r="F14" s="551">
        <f>
IF(SUM(F15:F26)=SUM(G14:I14),SUM(F15:F26),"縦横集計不一致")</f>
        <v>
31204</v>
      </c>
      <c r="G14" s="271">
        <f>
SUM(G15:G26)</f>
        <v>
23996</v>
      </c>
      <c r="H14" s="271">
        <f>
SUM(H15:H26)</f>
        <v>
5138</v>
      </c>
      <c r="I14" s="272">
        <f>
SUM(I15:I26)</f>
        <v>
2070</v>
      </c>
      <c r="J14" s="273">
        <f>
B14-F14</f>
        <v>
-1608</v>
      </c>
    </row>
    <row r="15" spans="1:10" s="85" customFormat="1" ht="18" customHeight="1">
      <c r="A15" s="95" t="s">
        <v>
192</v>
      </c>
      <c r="B15" s="21">
        <v>
2034</v>
      </c>
      <c r="C15" s="23">
        <v>
1449</v>
      </c>
      <c r="D15" s="23">
        <v>
209</v>
      </c>
      <c r="E15" s="23">
        <v>
376</v>
      </c>
      <c r="F15" s="23">
        <v>
2350</v>
      </c>
      <c r="G15" s="23">
        <v>
1643</v>
      </c>
      <c r="H15" s="23">
        <v>
511</v>
      </c>
      <c r="I15" s="93">
        <v>
196</v>
      </c>
      <c r="J15" s="92">
        <v>
-316</v>
      </c>
    </row>
    <row r="16" spans="1:10" s="85" customFormat="1" ht="18" customHeight="1">
      <c r="A16" s="94">
        <v>
2</v>
      </c>
      <c r="B16" s="21">
        <v>
2063</v>
      </c>
      <c r="C16" s="23">
        <v>
1736</v>
      </c>
      <c r="D16" s="23">
        <v>
221</v>
      </c>
      <c r="E16" s="23">
        <v>
106</v>
      </c>
      <c r="F16" s="23">
        <v>
2451</v>
      </c>
      <c r="G16" s="23">
        <v>
1820</v>
      </c>
      <c r="H16" s="23">
        <v>
455</v>
      </c>
      <c r="I16" s="93">
        <v>
176</v>
      </c>
      <c r="J16" s="92">
        <v>
-388</v>
      </c>
    </row>
    <row r="17" spans="1:10" s="85" customFormat="1" ht="18" customHeight="1">
      <c r="A17" s="94">
        <v>
3</v>
      </c>
      <c r="B17" s="21">
        <v>
4676</v>
      </c>
      <c r="C17" s="23">
        <v>
4319</v>
      </c>
      <c r="D17" s="23">
        <v>
249</v>
      </c>
      <c r="E17" s="23">
        <v>
108</v>
      </c>
      <c r="F17" s="23">
        <v>
4487</v>
      </c>
      <c r="G17" s="23">
        <v>
3734</v>
      </c>
      <c r="H17" s="23">
        <v>
500</v>
      </c>
      <c r="I17" s="93">
        <v>
253</v>
      </c>
      <c r="J17" s="92">
        <v>
189</v>
      </c>
    </row>
    <row r="18" spans="1:10" s="85" customFormat="1" ht="18" customHeight="1">
      <c r="A18" s="94">
        <v>
4</v>
      </c>
      <c r="B18" s="21">
        <v>
3310</v>
      </c>
      <c r="C18" s="23">
        <v>
2937</v>
      </c>
      <c r="D18" s="23">
        <v>
252</v>
      </c>
      <c r="E18" s="23">
        <v>
121</v>
      </c>
      <c r="F18" s="23">
        <v>
3334</v>
      </c>
      <c r="G18" s="23">
        <v>
2723</v>
      </c>
      <c r="H18" s="23">
        <v>
432</v>
      </c>
      <c r="I18" s="93">
        <v>
179</v>
      </c>
      <c r="J18" s="92">
        <v>
-24</v>
      </c>
    </row>
    <row r="19" spans="1:10" s="85" customFormat="1" ht="18" customHeight="1">
      <c r="A19" s="94">
        <v>
5</v>
      </c>
      <c r="B19" s="21">
        <v>
2194</v>
      </c>
      <c r="C19" s="23">
        <v>
1846</v>
      </c>
      <c r="D19" s="23">
        <v>
259</v>
      </c>
      <c r="E19" s="23">
        <v>
89</v>
      </c>
      <c r="F19" s="23">
        <v>
2300</v>
      </c>
      <c r="G19" s="23">
        <v>
1780</v>
      </c>
      <c r="H19" s="23">
        <v>
395</v>
      </c>
      <c r="I19" s="93">
        <v>
125</v>
      </c>
      <c r="J19" s="92">
        <v>
-106</v>
      </c>
    </row>
    <row r="20" spans="1:10" s="85" customFormat="1" ht="18" customHeight="1">
      <c r="A20" s="94">
        <v>
6</v>
      </c>
      <c r="B20" s="21">
        <v>
2231</v>
      </c>
      <c r="C20" s="23">
        <v>
1881</v>
      </c>
      <c r="D20" s="23">
        <v>
272</v>
      </c>
      <c r="E20" s="23">
        <v>
78</v>
      </c>
      <c r="F20" s="23">
        <v>
2312</v>
      </c>
      <c r="G20" s="23">
        <v>
1824</v>
      </c>
      <c r="H20" s="23">
        <v>
367</v>
      </c>
      <c r="I20" s="93">
        <v>
121</v>
      </c>
      <c r="J20" s="92">
        <v>
-81</v>
      </c>
    </row>
    <row r="21" spans="1:10" s="85" customFormat="1" ht="18" customHeight="1">
      <c r="A21" s="94">
        <v>
7</v>
      </c>
      <c r="B21" s="21">
        <v>
2029</v>
      </c>
      <c r="C21" s="23">
        <v>
1685</v>
      </c>
      <c r="D21" s="23">
        <v>
258</v>
      </c>
      <c r="E21" s="23">
        <v>
86</v>
      </c>
      <c r="F21" s="23">
        <v>
2289</v>
      </c>
      <c r="G21" s="23">
        <v>
1790</v>
      </c>
      <c r="H21" s="23">
        <v>
348</v>
      </c>
      <c r="I21" s="93">
        <v>
151</v>
      </c>
      <c r="J21" s="92">
        <v>
-260</v>
      </c>
    </row>
    <row r="22" spans="1:10" s="85" customFormat="1" ht="18" customHeight="1">
      <c r="A22" s="94">
        <v>
8</v>
      </c>
      <c r="B22" s="21">
        <v>
2051</v>
      </c>
      <c r="C22" s="23">
        <v>
1672</v>
      </c>
      <c r="D22" s="23">
        <v>
293</v>
      </c>
      <c r="E22" s="23">
        <v>
86</v>
      </c>
      <c r="F22" s="23">
        <v>
2378</v>
      </c>
      <c r="G22" s="23">
        <v>
1790</v>
      </c>
      <c r="H22" s="23">
        <v>
442</v>
      </c>
      <c r="I22" s="93">
        <v>
146</v>
      </c>
      <c r="J22" s="92">
        <v>
-327</v>
      </c>
    </row>
    <row r="23" spans="1:10" s="85" customFormat="1" ht="18" customHeight="1">
      <c r="A23" s="94">
        <v>
9</v>
      </c>
      <c r="B23" s="21">
        <v>
2074</v>
      </c>
      <c r="C23" s="23">
        <v>
1700</v>
      </c>
      <c r="D23" s="23">
        <v>
291</v>
      </c>
      <c r="E23" s="23">
        <v>
83</v>
      </c>
      <c r="F23" s="23">
        <v>
2282</v>
      </c>
      <c r="G23" s="23">
        <v>
1719</v>
      </c>
      <c r="H23" s="23">
        <v>
411</v>
      </c>
      <c r="I23" s="93">
        <v>
152</v>
      </c>
      <c r="J23" s="92">
        <v>
-208</v>
      </c>
    </row>
    <row r="24" spans="1:10" s="85" customFormat="1" ht="18" customHeight="1">
      <c r="A24" s="94">
        <v>
10</v>
      </c>
      <c r="B24" s="21">
        <v>
2372</v>
      </c>
      <c r="C24" s="23">
        <v>
2000</v>
      </c>
      <c r="D24" s="23">
        <v>
261</v>
      </c>
      <c r="E24" s="23">
        <v>
111</v>
      </c>
      <c r="F24" s="23">
        <v>
2350</v>
      </c>
      <c r="G24" s="23">
        <v>
1788</v>
      </c>
      <c r="H24" s="23">
        <v>
404</v>
      </c>
      <c r="I24" s="93">
        <v>
158</v>
      </c>
      <c r="J24" s="92">
        <v>
22</v>
      </c>
    </row>
    <row r="25" spans="1:10" s="85" customFormat="1" ht="18" customHeight="1">
      <c r="A25" s="94">
        <v>
11</v>
      </c>
      <c r="B25" s="21">
        <v>
2287</v>
      </c>
      <c r="C25" s="23">
        <v>
1924</v>
      </c>
      <c r="D25" s="23">
        <v>
253</v>
      </c>
      <c r="E25" s="23">
        <v>
110</v>
      </c>
      <c r="F25" s="23">
        <v>
2257</v>
      </c>
      <c r="G25" s="23">
        <v>
1654</v>
      </c>
      <c r="H25" s="23">
        <v>
460</v>
      </c>
      <c r="I25" s="93">
        <v>
143</v>
      </c>
      <c r="J25" s="92">
        <v>
30</v>
      </c>
    </row>
    <row r="26" spans="1:10" s="85" customFormat="1" ht="18" customHeight="1">
      <c r="A26" s="90">
        <v>
12</v>
      </c>
      <c r="B26" s="89">
        <v>
2275</v>
      </c>
      <c r="C26" s="88">
        <v>
1909</v>
      </c>
      <c r="D26" s="88">
        <v>
261</v>
      </c>
      <c r="E26" s="88">
        <v>
105</v>
      </c>
      <c r="F26" s="88">
        <v>
2414</v>
      </c>
      <c r="G26" s="88">
        <v>
1731</v>
      </c>
      <c r="H26" s="88">
        <v>
413</v>
      </c>
      <c r="I26" s="87">
        <v>
270</v>
      </c>
      <c r="J26" s="86">
        <v>
-139</v>
      </c>
    </row>
    <row r="27" spans="1:10" s="82" customFormat="1" ht="15" customHeight="1">
      <c r="A27" s="84"/>
      <c r="B27" s="83"/>
      <c r="C27" s="83"/>
      <c r="D27" s="83"/>
      <c r="E27" s="83"/>
      <c r="F27" s="83"/>
    </row>
    <row r="28" spans="1:10" ht="20.100000000000001" customHeight="1">
      <c r="A28" s="4600" t="s">
        <v>
214</v>
      </c>
      <c r="B28" s="4600"/>
      <c r="C28" s="4600"/>
      <c r="D28" s="4600"/>
      <c r="E28" s="4600"/>
      <c r="F28" s="4600"/>
      <c r="G28" s="4600"/>
      <c r="H28" s="4600"/>
      <c r="I28" s="4600"/>
      <c r="J28" s="4600"/>
    </row>
    <row r="29" spans="1:10" s="85" customFormat="1" ht="15" customHeight="1">
      <c r="A29" s="3886" t="s">
        <v>
9284</v>
      </c>
      <c r="B29" s="3886"/>
      <c r="C29" s="82"/>
      <c r="D29" s="42"/>
      <c r="E29" s="83"/>
      <c r="F29" s="42" t="s">
        <v>
213</v>
      </c>
    </row>
    <row r="30" spans="1:10" s="85" customFormat="1" ht="18" customHeight="1">
      <c r="A30" s="3887" t="s">
        <v>
205</v>
      </c>
      <c r="B30" s="3879" t="s">
        <v>
197</v>
      </c>
      <c r="C30" s="3878" t="s">
        <v>
212</v>
      </c>
      <c r="D30" s="3878" t="s">
        <v>
211</v>
      </c>
      <c r="E30" s="3878" t="s">
        <v>
210</v>
      </c>
      <c r="F30" s="3878" t="s">
        <v>
209</v>
      </c>
    </row>
    <row r="31" spans="1:10" s="85" customFormat="1" ht="18" customHeight="1">
      <c r="A31" s="112" t="s">
        <v>
1901</v>
      </c>
      <c r="B31" s="114">
        <v>
3530</v>
      </c>
      <c r="C31" s="113">
        <v>
4449</v>
      </c>
      <c r="D31" s="113">
        <v>
79</v>
      </c>
      <c r="E31" s="113">
        <v>
2342</v>
      </c>
      <c r="F31" s="113">
        <v>
813</v>
      </c>
    </row>
    <row r="32" spans="1:10" s="85" customFormat="1" ht="18" customHeight="1">
      <c r="A32" s="112">
        <v>
30</v>
      </c>
      <c r="B32" s="97">
        <v>
3528</v>
      </c>
      <c r="C32" s="22">
        <v>
4489</v>
      </c>
      <c r="D32" s="22">
        <v>
48</v>
      </c>
      <c r="E32" s="22">
        <v>
2344</v>
      </c>
      <c r="F32" s="22">
        <v>
819</v>
      </c>
    </row>
    <row r="33" spans="1:6" s="85" customFormat="1" ht="18" customHeight="1">
      <c r="A33" s="112" t="s">
        <v>
193</v>
      </c>
      <c r="B33" s="97">
        <v>
3280</v>
      </c>
      <c r="C33" s="22">
        <v>
4826</v>
      </c>
      <c r="D33" s="22">
        <v>
54</v>
      </c>
      <c r="E33" s="22">
        <v>
2316</v>
      </c>
      <c r="F33" s="22">
        <v>
858</v>
      </c>
    </row>
    <row r="34" spans="1:6" s="85" customFormat="1" ht="18" customHeight="1">
      <c r="A34" s="112">
        <v>
2</v>
      </c>
      <c r="B34" s="97">
        <v>
3292</v>
      </c>
      <c r="C34" s="22">
        <v>
4580</v>
      </c>
      <c r="D34" s="22">
        <v>
48</v>
      </c>
      <c r="E34" s="22">
        <v>
1979</v>
      </c>
      <c r="F34" s="22">
        <v>
743</v>
      </c>
    </row>
    <row r="35" spans="1:6" s="91" customFormat="1" ht="18" customHeight="1">
      <c r="A35" s="269">
        <v>
3</v>
      </c>
      <c r="B35" s="270">
        <f>
SUM(B36:B47)</f>
        <v>
2980</v>
      </c>
      <c r="C35" s="271">
        <f>
SUM(C36:C47)</f>
        <v>
4947</v>
      </c>
      <c r="D35" s="271">
        <f>
SUM(D36:D47)</f>
        <v>
51</v>
      </c>
      <c r="E35" s="271">
        <f>
SUM(E36:E47)</f>
        <v>
1848</v>
      </c>
      <c r="F35" s="271">
        <f>
SUM(F36:F47)</f>
        <v>
671</v>
      </c>
    </row>
    <row r="36" spans="1:6" s="85" customFormat="1" ht="18" customHeight="1">
      <c r="A36" s="110" t="s">
        <v>
208</v>
      </c>
      <c r="B36" s="97">
        <v>
189</v>
      </c>
      <c r="C36" s="22">
        <v>
486</v>
      </c>
      <c r="D36" s="22">
        <v>
3</v>
      </c>
      <c r="E36" s="22">
        <v>
131</v>
      </c>
      <c r="F36" s="22">
        <v>
60</v>
      </c>
    </row>
    <row r="37" spans="1:6" s="85" customFormat="1" ht="18" customHeight="1">
      <c r="A37" s="94">
        <v>
2</v>
      </c>
      <c r="B37" s="97">
        <v>
216</v>
      </c>
      <c r="C37" s="22">
        <v>
421</v>
      </c>
      <c r="D37" s="22">
        <v>
7</v>
      </c>
      <c r="E37" s="22">
        <v>
156</v>
      </c>
      <c r="F37" s="22">
        <v>
37</v>
      </c>
    </row>
    <row r="38" spans="1:6" s="85" customFormat="1" ht="18" customHeight="1">
      <c r="A38" s="94">
        <v>
3</v>
      </c>
      <c r="B38" s="97">
        <v>
241</v>
      </c>
      <c r="C38" s="22">
        <v>
481</v>
      </c>
      <c r="D38" s="22">
        <v>
3</v>
      </c>
      <c r="E38" s="22">
        <v>
197</v>
      </c>
      <c r="F38" s="22">
        <v>
75</v>
      </c>
    </row>
    <row r="39" spans="1:6" s="85" customFormat="1" ht="18" customHeight="1">
      <c r="A39" s="94">
        <v>
4</v>
      </c>
      <c r="B39" s="97">
        <v>
245</v>
      </c>
      <c r="C39" s="22">
        <v>
413</v>
      </c>
      <c r="D39" s="22">
        <v>
3</v>
      </c>
      <c r="E39" s="22">
        <v>
131</v>
      </c>
      <c r="F39" s="22">
        <v>
47</v>
      </c>
    </row>
    <row r="40" spans="1:6" s="85" customFormat="1" ht="18" customHeight="1">
      <c r="A40" s="94">
        <v>
5</v>
      </c>
      <c r="B40" s="97">
        <v>
252</v>
      </c>
      <c r="C40" s="22">
        <v>
384</v>
      </c>
      <c r="D40" s="22">
        <v>
9</v>
      </c>
      <c r="E40" s="22">
        <v>
157</v>
      </c>
      <c r="F40" s="22">
        <v>
44</v>
      </c>
    </row>
    <row r="41" spans="1:6" s="85" customFormat="1" ht="18" customHeight="1">
      <c r="A41" s="94">
        <v>
6</v>
      </c>
      <c r="B41" s="97">
        <v>
272</v>
      </c>
      <c r="C41" s="22">
        <v>
346</v>
      </c>
      <c r="D41" s="22">
        <v>
2</v>
      </c>
      <c r="E41" s="22">
        <v>
142</v>
      </c>
      <c r="F41" s="22">
        <v>
61</v>
      </c>
    </row>
    <row r="42" spans="1:6" s="85" customFormat="1" ht="18" customHeight="1">
      <c r="A42" s="94">
        <v>
7</v>
      </c>
      <c r="B42" s="97">
        <v>
248</v>
      </c>
      <c r="C42" s="22">
        <v>
343</v>
      </c>
      <c r="D42" s="22">
        <v>
10</v>
      </c>
      <c r="E42" s="22">
        <v>
153</v>
      </c>
      <c r="F42" s="22">
        <v>
64</v>
      </c>
    </row>
    <row r="43" spans="1:6" s="85" customFormat="1" ht="18" customHeight="1">
      <c r="A43" s="94">
        <v>
8</v>
      </c>
      <c r="B43" s="97">
        <v>
280</v>
      </c>
      <c r="C43" s="22">
        <v>
412</v>
      </c>
      <c r="D43" s="22">
        <v>
3</v>
      </c>
      <c r="E43" s="22">
        <v>
168</v>
      </c>
      <c r="F43" s="22">
        <v>
52</v>
      </c>
    </row>
    <row r="44" spans="1:6" s="85" customFormat="1" ht="18" customHeight="1">
      <c r="A44" s="94">
        <v>
9</v>
      </c>
      <c r="B44" s="97">
        <v>
279</v>
      </c>
      <c r="C44" s="22">
        <v>
408</v>
      </c>
      <c r="D44" s="22">
        <v>
3</v>
      </c>
      <c r="E44" s="22">
        <v>
122</v>
      </c>
      <c r="F44" s="22">
        <v>
53</v>
      </c>
    </row>
    <row r="45" spans="1:6" s="85" customFormat="1" ht="18" customHeight="1">
      <c r="A45" s="94">
        <v>
10</v>
      </c>
      <c r="B45" s="97">
        <v>
261</v>
      </c>
      <c r="C45" s="22">
        <v>
415</v>
      </c>
      <c r="D45" s="22">
        <v>
2</v>
      </c>
      <c r="E45" s="22">
        <v>
131</v>
      </c>
      <c r="F45" s="22">
        <v>
56</v>
      </c>
    </row>
    <row r="46" spans="1:6" s="85" customFormat="1" ht="18" customHeight="1">
      <c r="A46" s="94">
        <v>
11</v>
      </c>
      <c r="B46" s="97">
        <v>
238</v>
      </c>
      <c r="C46" s="22">
        <v>
423</v>
      </c>
      <c r="D46" s="22">
        <v>
5</v>
      </c>
      <c r="E46" s="22">
        <v>
218</v>
      </c>
      <c r="F46" s="22">
        <v>
59</v>
      </c>
    </row>
    <row r="47" spans="1:6" s="85" customFormat="1" ht="18" customHeight="1">
      <c r="A47" s="90">
        <v>
12</v>
      </c>
      <c r="B47" s="109">
        <v>
259</v>
      </c>
      <c r="C47" s="108">
        <v>
415</v>
      </c>
      <c r="D47" s="108">
        <v>
1</v>
      </c>
      <c r="E47" s="108">
        <v>
142</v>
      </c>
      <c r="F47" s="108">
        <v>
63</v>
      </c>
    </row>
    <row r="48" spans="1:6" s="105" customFormat="1" ht="15" customHeight="1">
      <c r="A48" s="84" t="s">
        <v>
31</v>
      </c>
      <c r="B48" s="106"/>
      <c r="C48" s="106"/>
      <c r="D48" s="106"/>
      <c r="E48" s="106"/>
      <c r="F48" s="106"/>
    </row>
  </sheetData>
  <mergeCells count="10">
    <mergeCell ref="A28:J28"/>
    <mergeCell ref="A1:D1"/>
    <mergeCell ref="A2:D2"/>
    <mergeCell ref="A3:J3"/>
    <mergeCell ref="J7:J9"/>
    <mergeCell ref="A5:J5"/>
    <mergeCell ref="B7:I7"/>
    <mergeCell ref="A7:A9"/>
    <mergeCell ref="B8:E8"/>
    <mergeCell ref="F8:I8"/>
  </mergeCells>
  <phoneticPr fontId="25"/>
  <pageMargins left="0.70866141732283472" right="0.70866141732283472" top="0.74803149606299213" bottom="0.74803149606299213" header="0.31496062992125984" footer="0.3149606299212598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R74"/>
  <sheetViews>
    <sheetView zoomScale="60" zoomScaleNormal="60" zoomScaleSheetLayoutView="65" workbookViewId="0">
      <selection activeCell="B23" sqref="B23"/>
    </sheetView>
  </sheetViews>
  <sheetFormatPr defaultRowHeight="11.25"/>
  <cols>
    <col min="1" max="1" width="35.625" style="684" customWidth="1"/>
    <col min="2" max="2" width="6.625" style="684" customWidth="1"/>
    <col min="3" max="3" width="7.625" style="684" customWidth="1"/>
    <col min="4" max="4" width="35.625" style="684" customWidth="1"/>
    <col min="5" max="5" width="6.625" style="684" customWidth="1"/>
    <col min="6" max="6" width="7.625" style="684" customWidth="1"/>
    <col min="7" max="7" width="35.625" style="684" customWidth="1"/>
    <col min="8" max="8" width="6.625" style="684" customWidth="1"/>
    <col min="9" max="9" width="7.625" style="684" customWidth="1"/>
    <col min="10" max="10" width="35.625" style="683" customWidth="1"/>
    <col min="11" max="11" width="6.625" style="684" customWidth="1"/>
    <col min="12" max="12" width="7.625" style="684" customWidth="1"/>
    <col min="13" max="13" width="35.625" style="683" customWidth="1"/>
    <col min="14" max="14" width="6.625" style="684" customWidth="1"/>
    <col min="15" max="15" width="7.625" style="684" customWidth="1"/>
    <col min="16" max="16" width="35.625" style="683" customWidth="1"/>
    <col min="17" max="17" width="6.625" style="684" customWidth="1"/>
    <col min="18" max="18" width="7.625" style="684" customWidth="1"/>
    <col min="19" max="16384" width="9" style="683"/>
  </cols>
  <sheetData>
    <row r="1" spans="1:18"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row>
    <row r="2" spans="1:18"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row>
    <row r="3" spans="1:18" s="734" customFormat="1" ht="26.1" customHeight="1">
      <c r="A3" s="4844" t="s">
        <v>
6603</v>
      </c>
      <c r="B3" s="4844"/>
      <c r="C3" s="4844"/>
      <c r="D3" s="4844"/>
      <c r="E3" s="4844"/>
      <c r="F3" s="4844"/>
      <c r="G3" s="4844"/>
      <c r="H3" s="4844"/>
      <c r="I3" s="4844"/>
      <c r="J3" s="4844"/>
      <c r="K3" s="4844"/>
      <c r="L3" s="4844"/>
      <c r="M3" s="4844"/>
      <c r="N3" s="4844"/>
      <c r="O3" s="4844"/>
      <c r="P3" s="4844"/>
      <c r="Q3" s="4844"/>
      <c r="R3" s="4844"/>
    </row>
    <row r="4" spans="1:18" s="734" customFormat="1" ht="15" customHeight="1">
      <c r="A4" s="744"/>
      <c r="B4" s="743"/>
      <c r="C4" s="743"/>
      <c r="D4" s="744"/>
      <c r="E4" s="743"/>
      <c r="F4" s="743"/>
      <c r="G4" s="744"/>
      <c r="H4" s="743"/>
      <c r="I4" s="742"/>
      <c r="J4" s="741"/>
      <c r="K4" s="739"/>
      <c r="L4" s="739"/>
      <c r="M4" s="740"/>
      <c r="N4" s="739"/>
      <c r="O4" s="739"/>
      <c r="P4" s="740"/>
      <c r="Q4" s="739"/>
      <c r="R4" s="739"/>
    </row>
    <row r="5" spans="1:18" s="734" customFormat="1" ht="15" customHeight="1" thickBot="1">
      <c r="A5" s="684"/>
      <c r="B5" s="684"/>
      <c r="C5" s="684"/>
      <c r="D5" s="684"/>
      <c r="E5" s="684"/>
      <c r="F5" s="684"/>
      <c r="G5" s="684"/>
      <c r="H5" s="684"/>
      <c r="I5" s="684"/>
      <c r="J5" s="738"/>
      <c r="K5" s="737"/>
      <c r="L5" s="737"/>
      <c r="M5" s="737"/>
      <c r="N5" s="737"/>
      <c r="O5" s="737"/>
      <c r="Q5" s="736"/>
      <c r="R5" s="735" t="s">
        <v>
9362</v>
      </c>
    </row>
    <row r="6" spans="1:18" s="687" customFormat="1" ht="32.1" customHeight="1" thickTop="1">
      <c r="A6" s="733" t="s">
        <v>
1128</v>
      </c>
      <c r="B6" s="732" t="s">
        <v>
1127</v>
      </c>
      <c r="C6" s="732" t="s">
        <v>
1126</v>
      </c>
      <c r="D6" s="733" t="s">
        <v>
1128</v>
      </c>
      <c r="E6" s="732" t="s">
        <v>
1127</v>
      </c>
      <c r="F6" s="732" t="s">
        <v>
1126</v>
      </c>
      <c r="G6" s="733" t="s">
        <v>
1128</v>
      </c>
      <c r="H6" s="732" t="s">
        <v>
1127</v>
      </c>
      <c r="I6" s="732" t="s">
        <v>
1126</v>
      </c>
      <c r="J6" s="733" t="s">
        <v>
1128</v>
      </c>
      <c r="K6" s="732" t="s">
        <v>
1127</v>
      </c>
      <c r="L6" s="732" t="s">
        <v>
1126</v>
      </c>
      <c r="M6" s="733" t="s">
        <v>
1128</v>
      </c>
      <c r="N6" s="732" t="s">
        <v>
1127</v>
      </c>
      <c r="O6" s="732" t="s">
        <v>
1126</v>
      </c>
      <c r="P6" s="733" t="s">
        <v>
1128</v>
      </c>
      <c r="Q6" s="732" t="s">
        <v>
1127</v>
      </c>
      <c r="R6" s="731" t="s">
        <v>
1126</v>
      </c>
    </row>
    <row r="7" spans="1:18" s="749" customFormat="1" ht="18" customHeight="1">
      <c r="A7" s="759"/>
      <c r="B7" s="758"/>
      <c r="C7" s="755" t="s">
        <v>
801</v>
      </c>
      <c r="D7" s="757"/>
      <c r="E7" s="758"/>
      <c r="F7" s="755" t="s">
        <v>
801</v>
      </c>
      <c r="G7" s="757"/>
      <c r="H7" s="756"/>
      <c r="I7" s="755" t="s">
        <v>
801</v>
      </c>
      <c r="J7" s="752"/>
      <c r="K7" s="751"/>
      <c r="L7" s="753" t="s">
        <v>
801</v>
      </c>
      <c r="M7" s="754"/>
      <c r="N7" s="751"/>
      <c r="O7" s="753" t="s">
        <v>
801</v>
      </c>
      <c r="P7" s="752"/>
      <c r="Q7" s="751"/>
      <c r="R7" s="750" t="s">
        <v>
801</v>
      </c>
    </row>
    <row r="8" spans="1:18" s="694" customFormat="1" ht="18" customHeight="1">
      <c r="A8" s="711" t="s">
        <v>
1366</v>
      </c>
      <c r="B8" s="710">
        <v>
27</v>
      </c>
      <c r="C8" s="709">
        <v>
499</v>
      </c>
      <c r="D8" s="711" t="s">
        <v>
1365</v>
      </c>
      <c r="E8" s="710">
        <v>
990</v>
      </c>
      <c r="F8" s="709">
        <v>
9844</v>
      </c>
      <c r="G8" s="711" t="s">
        <v>
1364</v>
      </c>
      <c r="H8" s="710">
        <v>
78</v>
      </c>
      <c r="I8" s="709">
        <v>
883</v>
      </c>
      <c r="J8" s="711" t="s">
        <v>
1363</v>
      </c>
      <c r="K8" s="710">
        <v>
2153</v>
      </c>
      <c r="L8" s="709">
        <v>
13998</v>
      </c>
      <c r="M8" s="711" t="s">
        <v>
1362</v>
      </c>
      <c r="N8" s="710">
        <v>
320</v>
      </c>
      <c r="O8" s="709">
        <v>
1963</v>
      </c>
      <c r="P8" s="711" t="s">
        <v>
1356</v>
      </c>
      <c r="Q8" s="710">
        <v>
111</v>
      </c>
      <c r="R8" s="710">
        <v>
502</v>
      </c>
    </row>
    <row r="9" spans="1:18" s="694" customFormat="1" ht="18" customHeight="1">
      <c r="A9" s="704" t="s">
        <v>
861</v>
      </c>
      <c r="B9" s="688">
        <v>
1</v>
      </c>
      <c r="C9" s="703">
        <v>
7</v>
      </c>
      <c r="D9" s="704" t="s">
        <v>
861</v>
      </c>
      <c r="E9" s="688">
        <v>
4</v>
      </c>
      <c r="F9" s="703">
        <v>
115</v>
      </c>
      <c r="G9" s="704" t="s">
        <v>
861</v>
      </c>
      <c r="H9" s="688" t="s">
        <v>
374</v>
      </c>
      <c r="I9" s="703" t="s">
        <v>
374</v>
      </c>
      <c r="J9" s="708" t="s">
        <v>
1361</v>
      </c>
      <c r="K9" s="707">
        <v>
34</v>
      </c>
      <c r="L9" s="706">
        <v>
243</v>
      </c>
      <c r="M9" s="704" t="s">
        <v>
861</v>
      </c>
      <c r="N9" s="688">
        <v>
1</v>
      </c>
      <c r="O9" s="703">
        <v>
2</v>
      </c>
      <c r="P9" s="704" t="s">
        <v>
861</v>
      </c>
      <c r="Q9" s="688">
        <v>
3</v>
      </c>
      <c r="R9" s="688">
        <v>
5</v>
      </c>
    </row>
    <row r="10" spans="1:18" s="694" customFormat="1" ht="18" customHeight="1">
      <c r="A10" s="704" t="s">
        <v>
1360</v>
      </c>
      <c r="B10" s="688" t="s">
        <v>
374</v>
      </c>
      <c r="C10" s="703" t="s">
        <v>
374</v>
      </c>
      <c r="D10" s="704" t="s">
        <v>
1359</v>
      </c>
      <c r="E10" s="688">
        <v>
72</v>
      </c>
      <c r="F10" s="703">
        <v>
3155</v>
      </c>
      <c r="G10" s="704" t="s">
        <v>
1358</v>
      </c>
      <c r="H10" s="688">
        <v>
21</v>
      </c>
      <c r="I10" s="703">
        <v>
657</v>
      </c>
      <c r="J10" s="704" t="s">
        <v>
861</v>
      </c>
      <c r="K10" s="688" t="s">
        <v>
374</v>
      </c>
      <c r="L10" s="703" t="s">
        <v>
374</v>
      </c>
      <c r="M10" s="704" t="s">
        <v>
1357</v>
      </c>
      <c r="N10" s="688">
        <v>
3</v>
      </c>
      <c r="O10" s="703">
        <v>
50</v>
      </c>
      <c r="P10" s="704" t="s">
        <v>
1356</v>
      </c>
      <c r="Q10" s="688">
        <v>
108</v>
      </c>
      <c r="R10" s="688">
        <v>
497</v>
      </c>
    </row>
    <row r="11" spans="1:18" s="694" customFormat="1" ht="18" customHeight="1">
      <c r="A11" s="704" t="s">
        <v>
1355</v>
      </c>
      <c r="B11" s="688">
        <v>
8</v>
      </c>
      <c r="C11" s="703">
        <v>
77</v>
      </c>
      <c r="D11" s="704" t="s">
        <v>
1354</v>
      </c>
      <c r="E11" s="688">
        <v>
76</v>
      </c>
      <c r="F11" s="703">
        <v>
322</v>
      </c>
      <c r="G11" s="704" t="s">
        <v>
1353</v>
      </c>
      <c r="H11" s="688">
        <v>
2</v>
      </c>
      <c r="I11" s="703">
        <v>
42</v>
      </c>
      <c r="J11" s="704" t="s">
        <v>
1352</v>
      </c>
      <c r="K11" s="688">
        <v>
15</v>
      </c>
      <c r="L11" s="703">
        <v>
157</v>
      </c>
      <c r="M11" s="704" t="s">
        <v>
1351</v>
      </c>
      <c r="N11" s="688">
        <v>
3</v>
      </c>
      <c r="O11" s="703">
        <v>
4</v>
      </c>
      <c r="P11" s="747" t="s">
        <v>
373</v>
      </c>
      <c r="Q11" s="688" t="s">
        <v>
373</v>
      </c>
      <c r="R11" s="688" t="s">
        <v>
373</v>
      </c>
    </row>
    <row r="12" spans="1:18" s="694" customFormat="1" ht="18" customHeight="1">
      <c r="A12" s="704" t="s">
        <v>
1350</v>
      </c>
      <c r="B12" s="688">
        <v>
1</v>
      </c>
      <c r="C12" s="703">
        <v>
2</v>
      </c>
      <c r="D12" s="704" t="s">
        <v>
1349</v>
      </c>
      <c r="E12" s="688">
        <v>
57</v>
      </c>
      <c r="F12" s="703">
        <v>
219</v>
      </c>
      <c r="G12" s="704" t="s">
        <v>
1348</v>
      </c>
      <c r="H12" s="688">
        <v>
2</v>
      </c>
      <c r="I12" s="703">
        <v>
5</v>
      </c>
      <c r="J12" s="704" t="s">
        <v>
1347</v>
      </c>
      <c r="K12" s="688" t="s">
        <v>
374</v>
      </c>
      <c r="L12" s="703" t="s">
        <v>
374</v>
      </c>
      <c r="M12" s="704" t="s">
        <v>
1346</v>
      </c>
      <c r="N12" s="688">
        <v>
109</v>
      </c>
      <c r="O12" s="703">
        <v>
917</v>
      </c>
      <c r="P12" s="711" t="s">
        <v>
1345</v>
      </c>
      <c r="Q12" s="710">
        <v>
76</v>
      </c>
      <c r="R12" s="710">
        <v>
486</v>
      </c>
    </row>
    <row r="13" spans="1:18" s="694" customFormat="1" ht="18" customHeight="1">
      <c r="A13" s="704" t="s">
        <v>
1344</v>
      </c>
      <c r="B13" s="688">
        <v>
12</v>
      </c>
      <c r="C13" s="703">
        <v>
383</v>
      </c>
      <c r="D13" s="704" t="s">
        <v>
1343</v>
      </c>
      <c r="E13" s="688">
        <v>
49</v>
      </c>
      <c r="F13" s="703">
        <v>
188</v>
      </c>
      <c r="G13" s="704" t="s">
        <v>
1342</v>
      </c>
      <c r="H13" s="688">
        <v>
53</v>
      </c>
      <c r="I13" s="703">
        <v>
179</v>
      </c>
      <c r="J13" s="704" t="s">
        <v>
1341</v>
      </c>
      <c r="K13" s="688" t="s">
        <v>
374</v>
      </c>
      <c r="L13" s="703" t="s">
        <v>
374</v>
      </c>
      <c r="M13" s="704" t="s">
        <v>
1340</v>
      </c>
      <c r="N13" s="688">
        <v>
190</v>
      </c>
      <c r="O13" s="703">
        <v>
619</v>
      </c>
      <c r="P13" s="704" t="s">
        <v>
861</v>
      </c>
      <c r="Q13" s="688">
        <v>
2</v>
      </c>
      <c r="R13" s="688">
        <v>
6</v>
      </c>
    </row>
    <row r="14" spans="1:18" s="694" customFormat="1" ht="18" customHeight="1">
      <c r="A14" s="704" t="s">
        <v>
1339</v>
      </c>
      <c r="B14" s="688" t="s">
        <v>
374</v>
      </c>
      <c r="C14" s="703" t="s">
        <v>
374</v>
      </c>
      <c r="D14" s="704" t="s">
        <v>
1338</v>
      </c>
      <c r="E14" s="688">
        <v>
69</v>
      </c>
      <c r="F14" s="703">
        <v>
217</v>
      </c>
      <c r="G14" s="704" t="s">
        <v>
1337</v>
      </c>
      <c r="H14" s="688" t="s">
        <v>
374</v>
      </c>
      <c r="I14" s="703" t="s">
        <v>
374</v>
      </c>
      <c r="J14" s="704" t="s">
        <v>
1336</v>
      </c>
      <c r="K14" s="688">
        <v>
19</v>
      </c>
      <c r="L14" s="703">
        <v>
86</v>
      </c>
      <c r="M14" s="704" t="s">
        <v>
1335</v>
      </c>
      <c r="N14" s="688">
        <v>
14</v>
      </c>
      <c r="O14" s="703">
        <v>
371</v>
      </c>
      <c r="P14" s="704" t="s">
        <v>
1334</v>
      </c>
      <c r="Q14" s="688">
        <v>
38</v>
      </c>
      <c r="R14" s="688">
        <v>
375</v>
      </c>
    </row>
    <row r="15" spans="1:18" s="694" customFormat="1" ht="18" customHeight="1">
      <c r="A15" s="704" t="s">
        <v>
1333</v>
      </c>
      <c r="B15" s="688">
        <v>
5</v>
      </c>
      <c r="C15" s="703">
        <v>
30</v>
      </c>
      <c r="D15" s="704" t="s">
        <v>
1332</v>
      </c>
      <c r="E15" s="688">
        <v>
204</v>
      </c>
      <c r="F15" s="703">
        <v>
1367</v>
      </c>
      <c r="G15" s="747" t="s">
        <v>
373</v>
      </c>
      <c r="H15" s="688" t="s">
        <v>
373</v>
      </c>
      <c r="I15" s="703" t="s">
        <v>
373</v>
      </c>
      <c r="J15" s="747" t="s">
        <v>
373</v>
      </c>
      <c r="K15" s="688" t="s">
        <v>
373</v>
      </c>
      <c r="L15" s="703" t="s">
        <v>
373</v>
      </c>
      <c r="M15" s="747" t="s">
        <v>
373</v>
      </c>
      <c r="N15" s="688" t="s">
        <v>
373</v>
      </c>
      <c r="O15" s="703" t="s">
        <v>
373</v>
      </c>
      <c r="P15" s="704" t="s">
        <v>
1331</v>
      </c>
      <c r="Q15" s="688">
        <v>
11</v>
      </c>
      <c r="R15" s="688">
        <v>
60</v>
      </c>
    </row>
    <row r="16" spans="1:18" s="694" customFormat="1" ht="18" customHeight="1">
      <c r="A16" s="747" t="s">
        <v>
373</v>
      </c>
      <c r="B16" s="688" t="s">
        <v>
373</v>
      </c>
      <c r="C16" s="703" t="s">
        <v>
373</v>
      </c>
      <c r="D16" s="704" t="s">
        <v>
1330</v>
      </c>
      <c r="E16" s="688">
        <v>
459</v>
      </c>
      <c r="F16" s="703">
        <v>
4261</v>
      </c>
      <c r="G16" s="711" t="s">
        <v>
1329</v>
      </c>
      <c r="H16" s="710">
        <v>
1543</v>
      </c>
      <c r="I16" s="709">
        <v>
4328</v>
      </c>
      <c r="J16" s="711" t="s">
        <v>
1328</v>
      </c>
      <c r="K16" s="710">
        <v>
1951</v>
      </c>
      <c r="L16" s="709">
        <v>
12275</v>
      </c>
      <c r="M16" s="711" t="s">
        <v>
1327</v>
      </c>
      <c r="N16" s="710">
        <v>
1389</v>
      </c>
      <c r="O16" s="709">
        <v>
21609</v>
      </c>
      <c r="P16" s="704" t="s">
        <v>
1326</v>
      </c>
      <c r="Q16" s="688">
        <v>
6</v>
      </c>
      <c r="R16" s="688">
        <v>
10</v>
      </c>
    </row>
    <row r="17" spans="1:18" s="694" customFormat="1" ht="18" customHeight="1">
      <c r="A17" s="711" t="s">
        <v>
1320</v>
      </c>
      <c r="B17" s="710">
        <v>
2</v>
      </c>
      <c r="C17" s="709">
        <v>
716</v>
      </c>
      <c r="D17" s="702" t="s">
        <v>
373</v>
      </c>
      <c r="E17" s="688" t="s">
        <v>
373</v>
      </c>
      <c r="F17" s="703" t="s">
        <v>
373</v>
      </c>
      <c r="G17" s="711" t="s">
        <v>
1325</v>
      </c>
      <c r="H17" s="710">
        <v>
262</v>
      </c>
      <c r="I17" s="709">
        <v>
968</v>
      </c>
      <c r="J17" s="704" t="s">
        <v>
861</v>
      </c>
      <c r="K17" s="688">
        <v>
3</v>
      </c>
      <c r="L17" s="703">
        <v>
51</v>
      </c>
      <c r="M17" s="711" t="s">
        <v>
1324</v>
      </c>
      <c r="N17" s="710">
        <v>
923</v>
      </c>
      <c r="O17" s="709">
        <v>
11369</v>
      </c>
      <c r="P17" s="704" t="s">
        <v>
1323</v>
      </c>
      <c r="Q17" s="688">
        <v>
19</v>
      </c>
      <c r="R17" s="688">
        <v>
35</v>
      </c>
    </row>
    <row r="18" spans="1:18" s="694" customFormat="1" ht="18" customHeight="1">
      <c r="A18" s="704" t="s">
        <v>
861</v>
      </c>
      <c r="B18" s="688" t="s">
        <v>
374</v>
      </c>
      <c r="C18" s="703" t="s">
        <v>
374</v>
      </c>
      <c r="D18" s="711" t="s">
        <v>
1322</v>
      </c>
      <c r="E18" s="710">
        <v>
302</v>
      </c>
      <c r="F18" s="709">
        <v>
1949</v>
      </c>
      <c r="G18" s="704" t="s">
        <v>
861</v>
      </c>
      <c r="H18" s="688" t="s">
        <v>
374</v>
      </c>
      <c r="I18" s="703" t="s">
        <v>
374</v>
      </c>
      <c r="J18" s="704" t="s">
        <v>
1321</v>
      </c>
      <c r="K18" s="688">
        <v>
96</v>
      </c>
      <c r="L18" s="703">
        <v>
1312</v>
      </c>
      <c r="M18" s="704" t="s">
        <v>
861</v>
      </c>
      <c r="N18" s="688">
        <v>
2</v>
      </c>
      <c r="O18" s="703">
        <v>
11</v>
      </c>
      <c r="P18" s="704" t="s">
        <v>
373</v>
      </c>
      <c r="Q18" s="688" t="s">
        <v>
373</v>
      </c>
      <c r="R18" s="688" t="s">
        <v>
373</v>
      </c>
    </row>
    <row r="19" spans="1:18" s="694" customFormat="1" ht="18" customHeight="1">
      <c r="A19" s="704" t="s">
        <v>
1320</v>
      </c>
      <c r="B19" s="688">
        <v>
2</v>
      </c>
      <c r="C19" s="703">
        <v>
716</v>
      </c>
      <c r="D19" s="704" t="s">
        <v>
861</v>
      </c>
      <c r="E19" s="688">
        <v>
2</v>
      </c>
      <c r="F19" s="703">
        <v>
5</v>
      </c>
      <c r="G19" s="704" t="s">
        <v>
1319</v>
      </c>
      <c r="H19" s="688">
        <v>
50</v>
      </c>
      <c r="I19" s="703">
        <v>
228</v>
      </c>
      <c r="J19" s="704" t="s">
        <v>
1318</v>
      </c>
      <c r="K19" s="688">
        <v>
597</v>
      </c>
      <c r="L19" s="703">
        <v>
4360</v>
      </c>
      <c r="M19" s="704" t="s">
        <v>
439</v>
      </c>
      <c r="N19" s="688">
        <v>
20</v>
      </c>
      <c r="O19" s="703">
        <v>
4700</v>
      </c>
      <c r="P19" s="711" t="s">
        <v>
1317</v>
      </c>
      <c r="Q19" s="710">
        <v>
10</v>
      </c>
      <c r="R19" s="710">
        <v>
26</v>
      </c>
    </row>
    <row r="20" spans="1:18" s="694" customFormat="1" ht="18" customHeight="1">
      <c r="A20" s="747" t="s">
        <v>
373</v>
      </c>
      <c r="B20" s="688" t="s">
        <v>
373</v>
      </c>
      <c r="C20" s="703" t="s">
        <v>
373</v>
      </c>
      <c r="D20" s="704" t="s">
        <v>
1316</v>
      </c>
      <c r="E20" s="688">
        <v>
141</v>
      </c>
      <c r="F20" s="703">
        <v>
1012</v>
      </c>
      <c r="G20" s="704" t="s">
        <v>
1315</v>
      </c>
      <c r="H20" s="688">
        <v>
212</v>
      </c>
      <c r="I20" s="703">
        <v>
740</v>
      </c>
      <c r="J20" s="704" t="s">
        <v>
1314</v>
      </c>
      <c r="K20" s="688">
        <v>
156</v>
      </c>
      <c r="L20" s="703">
        <v>
717</v>
      </c>
      <c r="M20" s="704" t="s">
        <v>
1313</v>
      </c>
      <c r="N20" s="688">
        <v>
318</v>
      </c>
      <c r="O20" s="703">
        <v>
3967</v>
      </c>
      <c r="P20" s="704" t="s">
        <v>
861</v>
      </c>
      <c r="Q20" s="688">
        <v>
1</v>
      </c>
      <c r="R20" s="688">
        <v>
2</v>
      </c>
    </row>
    <row r="21" spans="1:18" s="694" customFormat="1" ht="18" customHeight="1">
      <c r="A21" s="711" t="s">
        <v>
1312</v>
      </c>
      <c r="B21" s="710">
        <v>
3785</v>
      </c>
      <c r="C21" s="709">
        <v>
28606</v>
      </c>
      <c r="D21" s="704" t="s">
        <v>
1311</v>
      </c>
      <c r="E21" s="688">
        <v>
56</v>
      </c>
      <c r="F21" s="703">
        <v>
135</v>
      </c>
      <c r="G21" s="747" t="s">
        <v>
373</v>
      </c>
      <c r="H21" s="688" t="s">
        <v>
373</v>
      </c>
      <c r="I21" s="703" t="s">
        <v>
373</v>
      </c>
      <c r="J21" s="704" t="s">
        <v>
1310</v>
      </c>
      <c r="K21" s="688">
        <v>
81</v>
      </c>
      <c r="L21" s="703">
        <v>
690</v>
      </c>
      <c r="M21" s="704" t="s">
        <v>
1309</v>
      </c>
      <c r="N21" s="688">
        <v>
257</v>
      </c>
      <c r="O21" s="703">
        <v>
1542</v>
      </c>
      <c r="P21" s="704" t="s">
        <v>
1308</v>
      </c>
      <c r="Q21" s="688">
        <v>
2</v>
      </c>
      <c r="R21" s="688">
        <v>
6</v>
      </c>
    </row>
    <row r="22" spans="1:18" s="694" customFormat="1" ht="18" customHeight="1">
      <c r="A22" s="711" t="s">
        <v>
1300</v>
      </c>
      <c r="B22" s="710">
        <v>
4</v>
      </c>
      <c r="C22" s="709">
        <v>
41</v>
      </c>
      <c r="D22" s="704" t="s">
        <v>
1307</v>
      </c>
      <c r="E22" s="688">
        <v>
103</v>
      </c>
      <c r="F22" s="703">
        <v>
797</v>
      </c>
      <c r="G22" s="711" t="s">
        <v>
1306</v>
      </c>
      <c r="H22" s="710">
        <v>
1222</v>
      </c>
      <c r="I22" s="709">
        <v>
2687</v>
      </c>
      <c r="J22" s="704" t="s">
        <v>
1305</v>
      </c>
      <c r="K22" s="688">
        <v>
606</v>
      </c>
      <c r="L22" s="703">
        <v>
2522</v>
      </c>
      <c r="M22" s="704" t="s">
        <v>
1304</v>
      </c>
      <c r="N22" s="688">
        <v>
17</v>
      </c>
      <c r="O22" s="703">
        <v>
148</v>
      </c>
      <c r="P22" s="704" t="s">
        <v>
1303</v>
      </c>
      <c r="Q22" s="688">
        <v>
7</v>
      </c>
      <c r="R22" s="688">
        <v>
18</v>
      </c>
    </row>
    <row r="23" spans="1:18" s="694" customFormat="1" ht="18" customHeight="1">
      <c r="A23" s="704" t="s">
        <v>
861</v>
      </c>
      <c r="B23" s="688" t="s">
        <v>
374</v>
      </c>
      <c r="C23" s="703" t="s">
        <v>
374</v>
      </c>
      <c r="D23" s="747" t="s">
        <v>
373</v>
      </c>
      <c r="E23" s="688" t="s">
        <v>
373</v>
      </c>
      <c r="F23" s="703" t="s">
        <v>
373</v>
      </c>
      <c r="G23" s="704" t="s">
        <v>
861</v>
      </c>
      <c r="H23" s="688" t="s">
        <v>
374</v>
      </c>
      <c r="I23" s="703" t="s">
        <v>
374</v>
      </c>
      <c r="J23" s="704" t="s">
        <v>
1302</v>
      </c>
      <c r="K23" s="688">
        <v>
193</v>
      </c>
      <c r="L23" s="703">
        <v>
641</v>
      </c>
      <c r="M23" s="704" t="s">
        <v>
1301</v>
      </c>
      <c r="N23" s="688">
        <v>
289</v>
      </c>
      <c r="O23" s="703">
        <v>
911</v>
      </c>
      <c r="P23" s="704" t="s">
        <v>
373</v>
      </c>
      <c r="Q23" s="688" t="s">
        <v>
373</v>
      </c>
      <c r="R23" s="688" t="s">
        <v>
373</v>
      </c>
    </row>
    <row r="24" spans="1:18" s="694" customFormat="1" ht="18" customHeight="1">
      <c r="A24" s="704" t="s">
        <v>
1300</v>
      </c>
      <c r="B24" s="688">
        <v>
4</v>
      </c>
      <c r="C24" s="703">
        <v>
41</v>
      </c>
      <c r="D24" s="711" t="s">
        <v>
1299</v>
      </c>
      <c r="E24" s="710">
        <v>
1010</v>
      </c>
      <c r="F24" s="709">
        <v>
5384</v>
      </c>
      <c r="G24" s="704" t="s">
        <v>
1298</v>
      </c>
      <c r="H24" s="688">
        <v>
111</v>
      </c>
      <c r="I24" s="703">
        <v>
278</v>
      </c>
      <c r="J24" s="704" t="s">
        <v>
1297</v>
      </c>
      <c r="K24" s="688">
        <v>
132</v>
      </c>
      <c r="L24" s="703">
        <v>
772</v>
      </c>
      <c r="M24" s="704" t="s">
        <v>
1296</v>
      </c>
      <c r="N24" s="688">
        <v>
20</v>
      </c>
      <c r="O24" s="703">
        <v>
90</v>
      </c>
      <c r="P24" s="704" t="s">
        <v>
373</v>
      </c>
      <c r="Q24" s="688" t="s">
        <v>
373</v>
      </c>
      <c r="R24" s="688" t="s">
        <v>
373</v>
      </c>
    </row>
    <row r="25" spans="1:18" s="694" customFormat="1" ht="18" customHeight="1">
      <c r="A25" s="747" t="s">
        <v>
373</v>
      </c>
      <c r="B25" s="688" t="s">
        <v>
373</v>
      </c>
      <c r="C25" s="703" t="s">
        <v>
373</v>
      </c>
      <c r="D25" s="704" t="s">
        <v>
861</v>
      </c>
      <c r="E25" s="688">
        <v>
6</v>
      </c>
      <c r="F25" s="703">
        <v>
128</v>
      </c>
      <c r="G25" s="704" t="s">
        <v>
1295</v>
      </c>
      <c r="H25" s="688">
        <v>
760</v>
      </c>
      <c r="I25" s="703">
        <v>
1564</v>
      </c>
      <c r="J25" s="704" t="s">
        <v>
1294</v>
      </c>
      <c r="K25" s="688">
        <v>
87</v>
      </c>
      <c r="L25" s="703">
        <v>
1210</v>
      </c>
      <c r="M25" s="704" t="s">
        <v>
373</v>
      </c>
      <c r="N25" s="688" t="s">
        <v>
373</v>
      </c>
      <c r="O25" s="703" t="s">
        <v>
373</v>
      </c>
      <c r="P25" s="747" t="s">
        <v>
373</v>
      </c>
      <c r="Q25" s="688" t="s">
        <v>
373</v>
      </c>
      <c r="R25" s="688" t="s">
        <v>
373</v>
      </c>
    </row>
    <row r="26" spans="1:18" s="694" customFormat="1" ht="18" customHeight="1">
      <c r="A26" s="711" t="s">
        <v>
1293</v>
      </c>
      <c r="B26" s="710">
        <v>
66</v>
      </c>
      <c r="C26" s="709">
        <v>
325</v>
      </c>
      <c r="D26" s="704" t="s">
        <v>
1292</v>
      </c>
      <c r="E26" s="688">
        <v>
72</v>
      </c>
      <c r="F26" s="703">
        <v>
245</v>
      </c>
      <c r="G26" s="704" t="s">
        <v>
1291</v>
      </c>
      <c r="H26" s="688">
        <v>
127</v>
      </c>
      <c r="I26" s="703">
        <v>
213</v>
      </c>
      <c r="J26" s="747" t="s">
        <v>
373</v>
      </c>
      <c r="K26" s="688" t="s">
        <v>
373</v>
      </c>
      <c r="L26" s="703" t="s">
        <v>
373</v>
      </c>
      <c r="M26" s="711" t="s">
        <v>
1290</v>
      </c>
      <c r="N26" s="710">
        <v>
2</v>
      </c>
      <c r="O26" s="709">
        <v>
7</v>
      </c>
      <c r="P26" s="748" t="s">
        <v>
373</v>
      </c>
      <c r="Q26" s="707" t="s">
        <v>
373</v>
      </c>
      <c r="R26" s="707" t="s">
        <v>
373</v>
      </c>
    </row>
    <row r="27" spans="1:18" s="694" customFormat="1" ht="18" customHeight="1">
      <c r="A27" s="704" t="s">
        <v>
861</v>
      </c>
      <c r="B27" s="688" t="s">
        <v>
374</v>
      </c>
      <c r="C27" s="703" t="s">
        <v>
374</v>
      </c>
      <c r="D27" s="704" t="s">
        <v>
1289</v>
      </c>
      <c r="E27" s="688">
        <v>
52</v>
      </c>
      <c r="F27" s="703">
        <v>
169</v>
      </c>
      <c r="G27" s="704" t="s">
        <v>
1288</v>
      </c>
      <c r="H27" s="688">
        <v>
224</v>
      </c>
      <c r="I27" s="703">
        <v>
632</v>
      </c>
      <c r="J27" s="711" t="s">
        <v>
1287</v>
      </c>
      <c r="K27" s="710">
        <v>
168</v>
      </c>
      <c r="L27" s="709">
        <v>
1480</v>
      </c>
      <c r="M27" s="704" t="s">
        <v>
861</v>
      </c>
      <c r="N27" s="688" t="s">
        <v>
374</v>
      </c>
      <c r="O27" s="703" t="s">
        <v>
374</v>
      </c>
      <c r="P27" s="702" t="s">
        <v>
373</v>
      </c>
      <c r="Q27" s="688" t="s">
        <v>
373</v>
      </c>
      <c r="R27" s="688" t="s">
        <v>
373</v>
      </c>
    </row>
    <row r="28" spans="1:18" s="694" customFormat="1" ht="18" customHeight="1">
      <c r="A28" s="704" t="s">
        <v>
1286</v>
      </c>
      <c r="B28" s="688">
        <v>
10</v>
      </c>
      <c r="C28" s="703">
        <v>
20</v>
      </c>
      <c r="D28" s="704" t="s">
        <v>
1285</v>
      </c>
      <c r="E28" s="688">
        <v>
317</v>
      </c>
      <c r="F28" s="703">
        <v>
2114</v>
      </c>
      <c r="G28" s="747" t="s">
        <v>
373</v>
      </c>
      <c r="H28" s="688" t="s">
        <v>
373</v>
      </c>
      <c r="I28" s="703" t="s">
        <v>
373</v>
      </c>
      <c r="J28" s="704" t="s">
        <v>
861</v>
      </c>
      <c r="K28" s="688">
        <v>
1</v>
      </c>
      <c r="L28" s="703">
        <v>
1</v>
      </c>
      <c r="M28" s="704" t="s">
        <v>
1284</v>
      </c>
      <c r="N28" s="688">
        <v>
2</v>
      </c>
      <c r="O28" s="703">
        <v>
7</v>
      </c>
      <c r="P28" s="702" t="s">
        <v>
373</v>
      </c>
      <c r="Q28" s="688" t="s">
        <v>
373</v>
      </c>
      <c r="R28" s="688" t="s">
        <v>
373</v>
      </c>
    </row>
    <row r="29" spans="1:18" s="694" customFormat="1" ht="18" customHeight="1">
      <c r="A29" s="704" t="s">
        <v>
1283</v>
      </c>
      <c r="B29" s="688">
        <v>
27</v>
      </c>
      <c r="C29" s="703">
        <v>
94</v>
      </c>
      <c r="D29" s="704" t="s">
        <v>
1282</v>
      </c>
      <c r="E29" s="688">
        <v>
1</v>
      </c>
      <c r="F29" s="703">
        <v>
2</v>
      </c>
      <c r="G29" s="711" t="s">
        <v>
1281</v>
      </c>
      <c r="H29" s="710">
        <v>
58</v>
      </c>
      <c r="I29" s="709">
        <v>
671</v>
      </c>
      <c r="J29" s="704" t="s">
        <v>
1280</v>
      </c>
      <c r="K29" s="688">
        <v>
36</v>
      </c>
      <c r="L29" s="703">
        <v>
210</v>
      </c>
      <c r="M29" s="704" t="s">
        <v>
1279</v>
      </c>
      <c r="N29" s="688" t="s">
        <v>
374</v>
      </c>
      <c r="O29" s="703" t="s">
        <v>
374</v>
      </c>
      <c r="P29" s="702" t="s">
        <v>
373</v>
      </c>
      <c r="Q29" s="688" t="s">
        <v>
373</v>
      </c>
      <c r="R29" s="688" t="s">
        <v>
373</v>
      </c>
    </row>
    <row r="30" spans="1:18" s="694" customFormat="1" ht="18" customHeight="1">
      <c r="A30" s="704" t="s">
        <v>
1278</v>
      </c>
      <c r="B30" s="688">
        <v>
29</v>
      </c>
      <c r="C30" s="703">
        <v>
211</v>
      </c>
      <c r="D30" s="704" t="s">
        <v>
1277</v>
      </c>
      <c r="E30" s="688">
        <v>
62</v>
      </c>
      <c r="F30" s="703">
        <v>
382</v>
      </c>
      <c r="G30" s="704" t="s">
        <v>
861</v>
      </c>
      <c r="H30" s="688" t="s">
        <v>
374</v>
      </c>
      <c r="I30" s="703" t="s">
        <v>
374</v>
      </c>
      <c r="J30" s="704" t="s">
        <v>
1276</v>
      </c>
      <c r="K30" s="688">
        <v>
131</v>
      </c>
      <c r="L30" s="703">
        <v>
1269</v>
      </c>
      <c r="M30" s="704" t="s">
        <v>
373</v>
      </c>
      <c r="N30" s="688" t="s">
        <v>
373</v>
      </c>
      <c r="O30" s="703" t="s">
        <v>
373</v>
      </c>
      <c r="P30" s="702" t="s">
        <v>
373</v>
      </c>
      <c r="Q30" s="688" t="s">
        <v>
373</v>
      </c>
      <c r="R30" s="688" t="s">
        <v>
373</v>
      </c>
    </row>
    <row r="31" spans="1:18" s="694" customFormat="1" ht="18" customHeight="1">
      <c r="A31" s="747" t="s">
        <v>
373</v>
      </c>
      <c r="B31" s="688" t="s">
        <v>
373</v>
      </c>
      <c r="C31" s="703" t="s">
        <v>
373</v>
      </c>
      <c r="D31" s="704" t="s">
        <v>
1275</v>
      </c>
      <c r="E31" s="688">
        <v>
110</v>
      </c>
      <c r="F31" s="703">
        <v>
869</v>
      </c>
      <c r="G31" s="704" t="s">
        <v>
1274</v>
      </c>
      <c r="H31" s="688" t="s">
        <v>
374</v>
      </c>
      <c r="I31" s="703" t="s">
        <v>
374</v>
      </c>
      <c r="J31" s="747" t="s">
        <v>
373</v>
      </c>
      <c r="K31" s="688" t="s">
        <v>
373</v>
      </c>
      <c r="L31" s="703" t="s">
        <v>
373</v>
      </c>
      <c r="M31" s="711" t="s">
        <v>
1273</v>
      </c>
      <c r="N31" s="710">
        <v>
464</v>
      </c>
      <c r="O31" s="709">
        <v>
10233</v>
      </c>
      <c r="P31" s="702" t="s">
        <v>
373</v>
      </c>
      <c r="Q31" s="688" t="s">
        <v>
373</v>
      </c>
      <c r="R31" s="688" t="s">
        <v>
373</v>
      </c>
    </row>
    <row r="32" spans="1:18" s="694" customFormat="1" ht="18" customHeight="1">
      <c r="A32" s="711" t="s">
        <v>
1272</v>
      </c>
      <c r="B32" s="710">
        <v>
135</v>
      </c>
      <c r="C32" s="709">
        <v>
1121</v>
      </c>
      <c r="D32" s="704" t="s">
        <v>
1271</v>
      </c>
      <c r="E32" s="688">
        <v>
46</v>
      </c>
      <c r="F32" s="703">
        <v>
218</v>
      </c>
      <c r="G32" s="704" t="s">
        <v>
1270</v>
      </c>
      <c r="H32" s="688">
        <v>
17</v>
      </c>
      <c r="I32" s="703">
        <v>
135</v>
      </c>
      <c r="J32" s="711" t="s">
        <v>
1269</v>
      </c>
      <c r="K32" s="710">
        <v>
1404</v>
      </c>
      <c r="L32" s="709">
        <v>
6329</v>
      </c>
      <c r="M32" s="704" t="s">
        <v>
861</v>
      </c>
      <c r="N32" s="688">
        <v>
1</v>
      </c>
      <c r="O32" s="703">
        <v>
1</v>
      </c>
      <c r="P32" s="702" t="s">
        <v>
373</v>
      </c>
      <c r="Q32" s="688" t="s">
        <v>
373</v>
      </c>
      <c r="R32" s="688" t="s">
        <v>
373</v>
      </c>
    </row>
    <row r="33" spans="1:18" s="694" customFormat="1" ht="18" customHeight="1">
      <c r="A33" s="704" t="s">
        <v>
861</v>
      </c>
      <c r="B33" s="688">
        <v>
3</v>
      </c>
      <c r="C33" s="703">
        <v>
10</v>
      </c>
      <c r="D33" s="704" t="s">
        <v>
1268</v>
      </c>
      <c r="E33" s="688">
        <v>
56</v>
      </c>
      <c r="F33" s="703">
        <v>
186</v>
      </c>
      <c r="G33" s="704" t="s">
        <v>
1267</v>
      </c>
      <c r="H33" s="688">
        <v>
1</v>
      </c>
      <c r="I33" s="703">
        <v>
9</v>
      </c>
      <c r="J33" s="711" t="s">
        <v>
1266</v>
      </c>
      <c r="K33" s="710">
        <v>
1073</v>
      </c>
      <c r="L33" s="709">
        <v>
3275</v>
      </c>
      <c r="M33" s="704" t="s">
        <v>
1265</v>
      </c>
      <c r="N33" s="688">
        <v>
1</v>
      </c>
      <c r="O33" s="703">
        <v>
52</v>
      </c>
      <c r="P33" s="702" t="s">
        <v>
373</v>
      </c>
      <c r="Q33" s="688" t="s">
        <v>
373</v>
      </c>
      <c r="R33" s="688" t="s">
        <v>
373</v>
      </c>
    </row>
    <row r="34" spans="1:18" s="694" customFormat="1" ht="18" customHeight="1">
      <c r="A34" s="704" t="s">
        <v>
1264</v>
      </c>
      <c r="B34" s="688">
        <v>
50</v>
      </c>
      <c r="C34" s="703">
        <v>
265</v>
      </c>
      <c r="D34" s="704" t="s">
        <v>
1263</v>
      </c>
      <c r="E34" s="688">
        <v>
288</v>
      </c>
      <c r="F34" s="703">
        <v>
1071</v>
      </c>
      <c r="G34" s="704" t="s">
        <v>
1262</v>
      </c>
      <c r="H34" s="688">
        <v>
12</v>
      </c>
      <c r="I34" s="703">
        <v>
113</v>
      </c>
      <c r="J34" s="704" t="s">
        <v>
861</v>
      </c>
      <c r="K34" s="688">
        <v>
1</v>
      </c>
      <c r="L34" s="703">
        <v>
1</v>
      </c>
      <c r="M34" s="704" t="s">
        <v>
1261</v>
      </c>
      <c r="N34" s="688">
        <v>
120</v>
      </c>
      <c r="O34" s="703">
        <v>
2498</v>
      </c>
      <c r="P34" s="702" t="s">
        <v>
373</v>
      </c>
      <c r="Q34" s="688" t="s">
        <v>
373</v>
      </c>
      <c r="R34" s="688" t="s">
        <v>
373</v>
      </c>
    </row>
    <row r="35" spans="1:18" s="694" customFormat="1" ht="18" customHeight="1">
      <c r="A35" s="704" t="s">
        <v>
1260</v>
      </c>
      <c r="B35" s="688">
        <v>
82</v>
      </c>
      <c r="C35" s="703">
        <v>
846</v>
      </c>
      <c r="D35" s="747" t="s">
        <v>
373</v>
      </c>
      <c r="E35" s="688" t="s">
        <v>
373</v>
      </c>
      <c r="F35" s="703" t="s">
        <v>
373</v>
      </c>
      <c r="G35" s="704" t="s">
        <v>
1259</v>
      </c>
      <c r="H35" s="688" t="s">
        <v>
374</v>
      </c>
      <c r="I35" s="703" t="s">
        <v>
374</v>
      </c>
      <c r="J35" s="704" t="s">
        <v>
1258</v>
      </c>
      <c r="K35" s="688">
        <v>
227</v>
      </c>
      <c r="L35" s="703">
        <v>
1010</v>
      </c>
      <c r="M35" s="704" t="s">
        <v>
1257</v>
      </c>
      <c r="N35" s="688">
        <v>
283</v>
      </c>
      <c r="O35" s="703">
        <v>
6674</v>
      </c>
      <c r="P35" s="702" t="s">
        <v>
373</v>
      </c>
      <c r="Q35" s="688" t="s">
        <v>
373</v>
      </c>
      <c r="R35" s="688" t="s">
        <v>
373</v>
      </c>
    </row>
    <row r="36" spans="1:18" s="694" customFormat="1" ht="18" customHeight="1">
      <c r="A36" s="747" t="s">
        <v>
373</v>
      </c>
      <c r="B36" s="688" t="s">
        <v>
373</v>
      </c>
      <c r="C36" s="703" t="s">
        <v>
373</v>
      </c>
      <c r="D36" s="711" t="s">
        <v>
1256</v>
      </c>
      <c r="E36" s="710">
        <v>
92</v>
      </c>
      <c r="F36" s="709">
        <v>
538</v>
      </c>
      <c r="G36" s="704" t="s">
        <v>
1255</v>
      </c>
      <c r="H36" s="688">
        <v>
28</v>
      </c>
      <c r="I36" s="703">
        <v>
414</v>
      </c>
      <c r="J36" s="704" t="s">
        <v>
1254</v>
      </c>
      <c r="K36" s="688">
        <v>
295</v>
      </c>
      <c r="L36" s="703">
        <v>
597</v>
      </c>
      <c r="M36" s="704" t="s">
        <v>
1253</v>
      </c>
      <c r="N36" s="688">
        <v>
46</v>
      </c>
      <c r="O36" s="703">
        <v>
875</v>
      </c>
      <c r="P36" s="702" t="s">
        <v>
373</v>
      </c>
      <c r="Q36" s="688" t="s">
        <v>
373</v>
      </c>
      <c r="R36" s="688" t="s">
        <v>
373</v>
      </c>
    </row>
    <row r="37" spans="1:18" s="694" customFormat="1" ht="18" customHeight="1">
      <c r="A37" s="711" t="s">
        <v>
1252</v>
      </c>
      <c r="B37" s="710">
        <v>
264</v>
      </c>
      <c r="C37" s="709">
        <v>
1667</v>
      </c>
      <c r="D37" s="704" t="s">
        <v>
861</v>
      </c>
      <c r="E37" s="688" t="s">
        <v>
374</v>
      </c>
      <c r="F37" s="703" t="s">
        <v>
374</v>
      </c>
      <c r="G37" s="747" t="s">
        <v>
373</v>
      </c>
      <c r="H37" s="688" t="s">
        <v>
373</v>
      </c>
      <c r="I37" s="703" t="s">
        <v>
373</v>
      </c>
      <c r="J37" s="704" t="s">
        <v>
1251</v>
      </c>
      <c r="K37" s="688">
        <v>
441</v>
      </c>
      <c r="L37" s="703">
        <v>
1280</v>
      </c>
      <c r="M37" s="704" t="s">
        <v>
1250</v>
      </c>
      <c r="N37" s="688">
        <v>
13</v>
      </c>
      <c r="O37" s="703">
        <v>
133</v>
      </c>
      <c r="P37" s="702" t="s">
        <v>
373</v>
      </c>
      <c r="Q37" s="688" t="s">
        <v>
373</v>
      </c>
      <c r="R37" s="688" t="s">
        <v>
373</v>
      </c>
    </row>
    <row r="38" spans="1:18" s="694" customFormat="1" ht="18" customHeight="1">
      <c r="A38" s="704" t="s">
        <v>
861</v>
      </c>
      <c r="B38" s="688">
        <v>
7</v>
      </c>
      <c r="C38" s="703">
        <v>
23</v>
      </c>
      <c r="D38" s="704" t="s">
        <v>
1249</v>
      </c>
      <c r="E38" s="688">
        <v>
60</v>
      </c>
      <c r="F38" s="703">
        <v>
329</v>
      </c>
      <c r="G38" s="711" t="s">
        <v>
1248</v>
      </c>
      <c r="H38" s="710">
        <v>
478</v>
      </c>
      <c r="I38" s="709">
        <v>
2464</v>
      </c>
      <c r="J38" s="704" t="s">
        <v>
1247</v>
      </c>
      <c r="K38" s="688">
        <v>
31</v>
      </c>
      <c r="L38" s="703">
        <v>
103</v>
      </c>
      <c r="M38" s="704" t="s">
        <v>
373</v>
      </c>
      <c r="N38" s="688" t="s">
        <v>
373</v>
      </c>
      <c r="O38" s="703" t="s">
        <v>
373</v>
      </c>
      <c r="P38" s="702" t="s">
        <v>
373</v>
      </c>
      <c r="Q38" s="688" t="s">
        <v>
373</v>
      </c>
      <c r="R38" s="688" t="s">
        <v>
373</v>
      </c>
    </row>
    <row r="39" spans="1:18" s="694" customFormat="1" ht="18" customHeight="1">
      <c r="A39" s="704" t="s">
        <v>
1246</v>
      </c>
      <c r="B39" s="688">
        <v>
72</v>
      </c>
      <c r="C39" s="703">
        <v>
494</v>
      </c>
      <c r="D39" s="704" t="s">
        <v>
1245</v>
      </c>
      <c r="E39" s="688">
        <v>
14</v>
      </c>
      <c r="F39" s="703">
        <v>
129</v>
      </c>
      <c r="G39" s="711" t="s">
        <v>
1244</v>
      </c>
      <c r="H39" s="710">
        <v>
5</v>
      </c>
      <c r="I39" s="709">
        <v>
384</v>
      </c>
      <c r="J39" s="704" t="s">
        <v>
1243</v>
      </c>
      <c r="K39" s="688">
        <v>
3</v>
      </c>
      <c r="L39" s="703">
        <v>
47</v>
      </c>
      <c r="M39" s="711" t="s">
        <v>
1242</v>
      </c>
      <c r="N39" s="710">
        <v>
49</v>
      </c>
      <c r="O39" s="709">
        <v>
486</v>
      </c>
      <c r="P39" s="702" t="s">
        <v>
373</v>
      </c>
      <c r="Q39" s="688" t="s">
        <v>
373</v>
      </c>
      <c r="R39" s="688" t="s">
        <v>
373</v>
      </c>
    </row>
    <row r="40" spans="1:18" s="694" customFormat="1" ht="18" customHeight="1">
      <c r="A40" s="704" t="s">
        <v>
1241</v>
      </c>
      <c r="B40" s="688">
        <v>
71</v>
      </c>
      <c r="C40" s="703">
        <v>
460</v>
      </c>
      <c r="D40" s="704" t="s">
        <v>
1240</v>
      </c>
      <c r="E40" s="688">
        <v>
18</v>
      </c>
      <c r="F40" s="703">
        <v>
80</v>
      </c>
      <c r="G40" s="704" t="s">
        <v>
861</v>
      </c>
      <c r="H40" s="688" t="s">
        <v>
374</v>
      </c>
      <c r="I40" s="703" t="s">
        <v>
374</v>
      </c>
      <c r="J40" s="704" t="s">
        <v>
1239</v>
      </c>
      <c r="K40" s="688">
        <v>
75</v>
      </c>
      <c r="L40" s="703">
        <v>
237</v>
      </c>
      <c r="M40" s="711" t="s">
        <v>
1232</v>
      </c>
      <c r="N40" s="710">
        <v>
44</v>
      </c>
      <c r="O40" s="709">
        <v>
321</v>
      </c>
      <c r="P40" s="702" t="s">
        <v>
373</v>
      </c>
      <c r="Q40" s="688" t="s">
        <v>
373</v>
      </c>
      <c r="R40" s="688" t="s">
        <v>
373</v>
      </c>
    </row>
    <row r="41" spans="1:18" s="694" customFormat="1" ht="18" customHeight="1">
      <c r="A41" s="704" t="s">
        <v>
1238</v>
      </c>
      <c r="B41" s="688">
        <v>
13</v>
      </c>
      <c r="C41" s="703">
        <v>
104</v>
      </c>
      <c r="D41" s="704" t="s">
        <v>
373</v>
      </c>
      <c r="E41" s="688" t="s">
        <v>
373</v>
      </c>
      <c r="F41" s="703" t="s">
        <v>
373</v>
      </c>
      <c r="G41" s="704" t="s">
        <v>
1237</v>
      </c>
      <c r="H41" s="688">
        <v>
4</v>
      </c>
      <c r="I41" s="703">
        <v>
379</v>
      </c>
      <c r="J41" s="747" t="s">
        <v>
373</v>
      </c>
      <c r="K41" s="688" t="s">
        <v>
373</v>
      </c>
      <c r="L41" s="703" t="s">
        <v>
373</v>
      </c>
      <c r="M41" s="704" t="s">
        <v>
861</v>
      </c>
      <c r="N41" s="688" t="s">
        <v>
374</v>
      </c>
      <c r="O41" s="703" t="s">
        <v>
374</v>
      </c>
      <c r="P41" s="702" t="s">
        <v>
373</v>
      </c>
      <c r="Q41" s="688" t="s">
        <v>
373</v>
      </c>
      <c r="R41" s="688" t="s">
        <v>
373</v>
      </c>
    </row>
    <row r="42" spans="1:18" s="694" customFormat="1" ht="18" customHeight="1">
      <c r="A42" s="704" t="s">
        <v>
1236</v>
      </c>
      <c r="B42" s="688">
        <v>
35</v>
      </c>
      <c r="C42" s="703">
        <v>
229</v>
      </c>
      <c r="D42" s="711" t="s">
        <v>
1235</v>
      </c>
      <c r="E42" s="710">
        <v>
184</v>
      </c>
      <c r="F42" s="709">
        <v>
2754</v>
      </c>
      <c r="G42" s="704" t="s">
        <v>
1234</v>
      </c>
      <c r="H42" s="688">
        <v>
1</v>
      </c>
      <c r="I42" s="703">
        <v>
5</v>
      </c>
      <c r="J42" s="711" t="s">
        <v>
1233</v>
      </c>
      <c r="K42" s="710">
        <v>
175</v>
      </c>
      <c r="L42" s="709">
        <v>
641</v>
      </c>
      <c r="M42" s="704" t="s">
        <v>
1232</v>
      </c>
      <c r="N42" s="688">
        <v>
43</v>
      </c>
      <c r="O42" s="703">
        <v>
310</v>
      </c>
      <c r="P42" s="702" t="s">
        <v>
373</v>
      </c>
      <c r="Q42" s="688" t="s">
        <v>
373</v>
      </c>
      <c r="R42" s="688" t="s">
        <v>
373</v>
      </c>
    </row>
    <row r="43" spans="1:18" s="694" customFormat="1" ht="18" customHeight="1">
      <c r="A43" s="704" t="s">
        <v>
1231</v>
      </c>
      <c r="B43" s="688">
        <v>
20</v>
      </c>
      <c r="C43" s="703">
        <v>
98</v>
      </c>
      <c r="D43" s="711" t="s">
        <v>
1230</v>
      </c>
      <c r="E43" s="710">
        <v>
26</v>
      </c>
      <c r="F43" s="709">
        <v>
826</v>
      </c>
      <c r="G43" s="747" t="s">
        <v>
373</v>
      </c>
      <c r="H43" s="688" t="s">
        <v>
373</v>
      </c>
      <c r="I43" s="703" t="s">
        <v>
373</v>
      </c>
      <c r="J43" s="704" t="s">
        <v>
861</v>
      </c>
      <c r="K43" s="688">
        <v>
2</v>
      </c>
      <c r="L43" s="703">
        <v>
7</v>
      </c>
      <c r="M43" s="704" t="s">
        <v>
1229</v>
      </c>
      <c r="N43" s="688">
        <v>
1</v>
      </c>
      <c r="O43" s="703">
        <v>
11</v>
      </c>
      <c r="P43" s="702" t="s">
        <v>
373</v>
      </c>
      <c r="Q43" s="688" t="s">
        <v>
373</v>
      </c>
      <c r="R43" s="688" t="s">
        <v>
373</v>
      </c>
    </row>
    <row r="44" spans="1:18" s="694" customFormat="1" ht="18" customHeight="1">
      <c r="A44" s="704" t="s">
        <v>
1228</v>
      </c>
      <c r="B44" s="688">
        <v>
46</v>
      </c>
      <c r="C44" s="703">
        <v>
259</v>
      </c>
      <c r="D44" s="704" t="s">
        <v>
861</v>
      </c>
      <c r="E44" s="688" t="s">
        <v>
374</v>
      </c>
      <c r="F44" s="703" t="s">
        <v>
374</v>
      </c>
      <c r="G44" s="711" t="s">
        <v>
1227</v>
      </c>
      <c r="H44" s="710">
        <v>
262</v>
      </c>
      <c r="I44" s="709">
        <v>
988</v>
      </c>
      <c r="J44" s="704" t="s">
        <v>
1226</v>
      </c>
      <c r="K44" s="688">
        <v>
14</v>
      </c>
      <c r="L44" s="703">
        <v>
65</v>
      </c>
      <c r="M44" s="747" t="s">
        <v>
373</v>
      </c>
      <c r="N44" s="688" t="s">
        <v>
373</v>
      </c>
      <c r="O44" s="703" t="s">
        <v>
373</v>
      </c>
      <c r="P44" s="702" t="s">
        <v>
373</v>
      </c>
      <c r="Q44" s="688" t="s">
        <v>
373</v>
      </c>
      <c r="R44" s="688" t="s">
        <v>
373</v>
      </c>
    </row>
    <row r="45" spans="1:18" s="694" customFormat="1" ht="18" customHeight="1">
      <c r="A45" s="747" t="s">
        <v>
373</v>
      </c>
      <c r="B45" s="688" t="s">
        <v>
373</v>
      </c>
      <c r="C45" s="703" t="s">
        <v>
373</v>
      </c>
      <c r="D45" s="704" t="s">
        <v>
1225</v>
      </c>
      <c r="E45" s="688" t="s">
        <v>
374</v>
      </c>
      <c r="F45" s="703" t="s">
        <v>
374</v>
      </c>
      <c r="G45" s="704" t="s">
        <v>
861</v>
      </c>
      <c r="H45" s="688">
        <v>
1</v>
      </c>
      <c r="I45" s="703">
        <v>
1</v>
      </c>
      <c r="J45" s="704" t="s">
        <v>
1224</v>
      </c>
      <c r="K45" s="688">
        <v>
31</v>
      </c>
      <c r="L45" s="703">
        <v>
82</v>
      </c>
      <c r="M45" s="711" t="s">
        <v>
1223</v>
      </c>
      <c r="N45" s="710">
        <v>
5</v>
      </c>
      <c r="O45" s="709">
        <v>
165</v>
      </c>
      <c r="P45" s="702" t="s">
        <v>
373</v>
      </c>
      <c r="Q45" s="688" t="s">
        <v>
373</v>
      </c>
      <c r="R45" s="688" t="s">
        <v>
373</v>
      </c>
    </row>
    <row r="46" spans="1:18" s="694" customFormat="1" ht="18" customHeight="1">
      <c r="A46" s="711" t="s">
        <v>
1222</v>
      </c>
      <c r="B46" s="710">
        <v>
225</v>
      </c>
      <c r="C46" s="709">
        <v>
1418</v>
      </c>
      <c r="D46" s="704" t="s">
        <v>
1221</v>
      </c>
      <c r="E46" s="688">
        <v>
26</v>
      </c>
      <c r="F46" s="703">
        <v>
826</v>
      </c>
      <c r="G46" s="704" t="s">
        <v>
1220</v>
      </c>
      <c r="H46" s="688">
        <v>
5</v>
      </c>
      <c r="I46" s="703">
        <v>
9</v>
      </c>
      <c r="J46" s="704" t="s">
        <v>
1219</v>
      </c>
      <c r="K46" s="688">
        <v>
25</v>
      </c>
      <c r="L46" s="703">
        <v>
58</v>
      </c>
      <c r="M46" s="704" t="s">
        <v>
861</v>
      </c>
      <c r="N46" s="688" t="s">
        <v>
374</v>
      </c>
      <c r="O46" s="703" t="s">
        <v>
374</v>
      </c>
      <c r="P46" s="702" t="s">
        <v>
373</v>
      </c>
      <c r="Q46" s="688" t="s">
        <v>
373</v>
      </c>
      <c r="R46" s="688" t="s">
        <v>
373</v>
      </c>
    </row>
    <row r="47" spans="1:18" s="694" customFormat="1" ht="18" customHeight="1">
      <c r="A47" s="704" t="s">
        <v>
861</v>
      </c>
      <c r="B47" s="688">
        <v>
1</v>
      </c>
      <c r="C47" s="703">
        <v>
10</v>
      </c>
      <c r="D47" s="747" t="s">
        <v>
373</v>
      </c>
      <c r="E47" s="688" t="s">
        <v>
373</v>
      </c>
      <c r="F47" s="703" t="s">
        <v>
373</v>
      </c>
      <c r="G47" s="704" t="s">
        <v>
1218</v>
      </c>
      <c r="H47" s="688">
        <v>
31</v>
      </c>
      <c r="I47" s="703">
        <v>
89</v>
      </c>
      <c r="J47" s="704" t="s">
        <v>
1217</v>
      </c>
      <c r="K47" s="688" t="s">
        <v>
374</v>
      </c>
      <c r="L47" s="703" t="s">
        <v>
374</v>
      </c>
      <c r="M47" s="704" t="s">
        <v>
1216</v>
      </c>
      <c r="N47" s="688">
        <v>
5</v>
      </c>
      <c r="O47" s="703">
        <v>
165</v>
      </c>
      <c r="P47" s="702" t="s">
        <v>
373</v>
      </c>
      <c r="Q47" s="688" t="s">
        <v>
373</v>
      </c>
      <c r="R47" s="688" t="s">
        <v>
373</v>
      </c>
    </row>
    <row r="48" spans="1:18" s="694" customFormat="1" ht="18" customHeight="1">
      <c r="A48" s="704" t="s">
        <v>
1215</v>
      </c>
      <c r="B48" s="688">
        <v>
82</v>
      </c>
      <c r="C48" s="703">
        <v>
437</v>
      </c>
      <c r="D48" s="711" t="s">
        <v>
1214</v>
      </c>
      <c r="E48" s="710">
        <v>
50</v>
      </c>
      <c r="F48" s="709">
        <v>
912</v>
      </c>
      <c r="G48" s="704" t="s">
        <v>
1213</v>
      </c>
      <c r="H48" s="688">
        <v>
5</v>
      </c>
      <c r="I48" s="703">
        <v>
6</v>
      </c>
      <c r="J48" s="704" t="s">
        <v>
1212</v>
      </c>
      <c r="K48" s="688">
        <v>
39</v>
      </c>
      <c r="L48" s="703">
        <v>
184</v>
      </c>
      <c r="M48" s="704" t="s">
        <v>
1211</v>
      </c>
      <c r="N48" s="688" t="s">
        <v>
374</v>
      </c>
      <c r="O48" s="703" t="s">
        <v>
374</v>
      </c>
      <c r="P48" s="702" t="s">
        <v>
373</v>
      </c>
      <c r="Q48" s="688" t="s">
        <v>
373</v>
      </c>
      <c r="R48" s="688" t="s">
        <v>
373</v>
      </c>
    </row>
    <row r="49" spans="1:18" s="694" customFormat="1" ht="18" customHeight="1">
      <c r="A49" s="704" t="s">
        <v>
1210</v>
      </c>
      <c r="B49" s="688">
        <v>
59</v>
      </c>
      <c r="C49" s="703">
        <v>
466</v>
      </c>
      <c r="D49" s="704" t="s">
        <v>
861</v>
      </c>
      <c r="E49" s="688" t="s">
        <v>
374</v>
      </c>
      <c r="F49" s="703" t="s">
        <v>
374</v>
      </c>
      <c r="G49" s="704" t="s">
        <v>
1209</v>
      </c>
      <c r="H49" s="688">
        <v>
110</v>
      </c>
      <c r="I49" s="703">
        <v>
495</v>
      </c>
      <c r="J49" s="704" t="s">
        <v>
1208</v>
      </c>
      <c r="K49" s="688">
        <v>
64</v>
      </c>
      <c r="L49" s="703">
        <v>
245</v>
      </c>
      <c r="M49" s="747" t="s">
        <v>
373</v>
      </c>
      <c r="N49" s="688" t="s">
        <v>
373</v>
      </c>
      <c r="O49" s="703" t="s">
        <v>
373</v>
      </c>
      <c r="P49" s="702" t="s">
        <v>
373</v>
      </c>
      <c r="Q49" s="688" t="s">
        <v>
373</v>
      </c>
      <c r="R49" s="688" t="s">
        <v>
373</v>
      </c>
    </row>
    <row r="50" spans="1:18" s="694" customFormat="1" ht="18" customHeight="1">
      <c r="A50" s="704" t="s">
        <v>
1207</v>
      </c>
      <c r="B50" s="688">
        <v>
58</v>
      </c>
      <c r="C50" s="703">
        <v>
391</v>
      </c>
      <c r="D50" s="704" t="s">
        <v>
1206</v>
      </c>
      <c r="E50" s="688">
        <v>
50</v>
      </c>
      <c r="F50" s="703">
        <v>
912</v>
      </c>
      <c r="G50" s="704" t="s">
        <v>
1205</v>
      </c>
      <c r="H50" s="688">
        <v>
14</v>
      </c>
      <c r="I50" s="703">
        <v>
55</v>
      </c>
      <c r="J50" s="747" t="s">
        <v>
373</v>
      </c>
      <c r="K50" s="688" t="s">
        <v>
373</v>
      </c>
      <c r="L50" s="703" t="s">
        <v>
373</v>
      </c>
      <c r="M50" s="711" t="s">
        <v>
1204</v>
      </c>
      <c r="N50" s="710">
        <v>
663</v>
      </c>
      <c r="O50" s="709">
        <v>
6538</v>
      </c>
      <c r="P50" s="702" t="s">
        <v>
373</v>
      </c>
      <c r="Q50" s="688" t="s">
        <v>
373</v>
      </c>
      <c r="R50" s="688" t="s">
        <v>
373</v>
      </c>
    </row>
    <row r="51" spans="1:18" s="694" customFormat="1" ht="18" customHeight="1">
      <c r="A51" s="704" t="s">
        <v>
1203</v>
      </c>
      <c r="B51" s="688">
        <v>
25</v>
      </c>
      <c r="C51" s="703">
        <v>
114</v>
      </c>
      <c r="D51" s="704" t="s">
        <v>
1202</v>
      </c>
      <c r="E51" s="688" t="s">
        <v>
374</v>
      </c>
      <c r="F51" s="703" t="s">
        <v>
374</v>
      </c>
      <c r="G51" s="704" t="s">
        <v>
1201</v>
      </c>
      <c r="H51" s="688">
        <v>
23</v>
      </c>
      <c r="I51" s="703">
        <v>
35</v>
      </c>
      <c r="J51" s="711" t="s">
        <v>
1200</v>
      </c>
      <c r="K51" s="710">
        <v>
156</v>
      </c>
      <c r="L51" s="709">
        <v>
2413</v>
      </c>
      <c r="M51" s="711" t="s">
        <v>
1199</v>
      </c>
      <c r="N51" s="710">
        <v>
40</v>
      </c>
      <c r="O51" s="709">
        <v>
408</v>
      </c>
      <c r="P51" s="702" t="s">
        <v>
373</v>
      </c>
      <c r="Q51" s="688" t="s">
        <v>
373</v>
      </c>
      <c r="R51" s="688" t="s">
        <v>
373</v>
      </c>
    </row>
    <row r="52" spans="1:18" s="694" customFormat="1" ht="18" customHeight="1">
      <c r="A52" s="748" t="s">
        <v>
373</v>
      </c>
      <c r="B52" s="707" t="s">
        <v>
373</v>
      </c>
      <c r="C52" s="706" t="s">
        <v>
373</v>
      </c>
      <c r="D52" s="747" t="s">
        <v>
373</v>
      </c>
      <c r="E52" s="688" t="s">
        <v>
373</v>
      </c>
      <c r="F52" s="703" t="s">
        <v>
373</v>
      </c>
      <c r="G52" s="704" t="s">
        <v>
1198</v>
      </c>
      <c r="H52" s="688">
        <v>
5</v>
      </c>
      <c r="I52" s="703">
        <v>
7</v>
      </c>
      <c r="J52" s="704" t="s">
        <v>
861</v>
      </c>
      <c r="K52" s="688">
        <v>
5</v>
      </c>
      <c r="L52" s="703">
        <v>
52</v>
      </c>
      <c r="M52" s="704" t="s">
        <v>
1197</v>
      </c>
      <c r="N52" s="688">
        <v>
15</v>
      </c>
      <c r="O52" s="703">
        <v>
75</v>
      </c>
      <c r="P52" s="702" t="s">
        <v>
373</v>
      </c>
      <c r="Q52" s="688" t="s">
        <v>
373</v>
      </c>
      <c r="R52" s="688" t="s">
        <v>
373</v>
      </c>
    </row>
    <row r="53" spans="1:18" s="694" customFormat="1" ht="18" customHeight="1">
      <c r="A53" s="711" t="s">
        <v>
1196</v>
      </c>
      <c r="B53" s="710">
        <v>
330</v>
      </c>
      <c r="C53" s="709">
        <v>
3216</v>
      </c>
      <c r="D53" s="711" t="s">
        <v>
1195</v>
      </c>
      <c r="E53" s="710">
        <v>
19</v>
      </c>
      <c r="F53" s="709">
        <v>
43</v>
      </c>
      <c r="G53" s="704" t="s">
        <v>
1194</v>
      </c>
      <c r="H53" s="688">
        <v>
24</v>
      </c>
      <c r="I53" s="703">
        <v>
135</v>
      </c>
      <c r="J53" s="704" t="s">
        <v>
1193</v>
      </c>
      <c r="K53" s="688">
        <v>
1</v>
      </c>
      <c r="L53" s="703">
        <v>
95</v>
      </c>
      <c r="M53" s="704" t="s">
        <v>
1192</v>
      </c>
      <c r="N53" s="688">
        <v>
8</v>
      </c>
      <c r="O53" s="703">
        <v>
246</v>
      </c>
      <c r="P53" s="702" t="s">
        <v>
373</v>
      </c>
      <c r="Q53" s="688" t="s">
        <v>
373</v>
      </c>
      <c r="R53" s="688" t="s">
        <v>
373</v>
      </c>
    </row>
    <row r="54" spans="1:18" s="694" customFormat="1" ht="18" customHeight="1">
      <c r="A54" s="704" t="s">
        <v>
861</v>
      </c>
      <c r="B54" s="688">
        <v>
5</v>
      </c>
      <c r="C54" s="703">
        <v>
45</v>
      </c>
      <c r="D54" s="704" t="s">
        <v>
861</v>
      </c>
      <c r="E54" s="688" t="s">
        <v>
374</v>
      </c>
      <c r="F54" s="703" t="s">
        <v>
374</v>
      </c>
      <c r="G54" s="704" t="s">
        <v>
1191</v>
      </c>
      <c r="H54" s="688">
        <v>
44</v>
      </c>
      <c r="I54" s="703">
        <v>
156</v>
      </c>
      <c r="J54" s="704" t="s">
        <v>
1190</v>
      </c>
      <c r="K54" s="688">
        <v>
7</v>
      </c>
      <c r="L54" s="703">
        <v>
13</v>
      </c>
      <c r="M54" s="704" t="s">
        <v>
1189</v>
      </c>
      <c r="N54" s="688" t="s">
        <v>
374</v>
      </c>
      <c r="O54" s="703" t="s">
        <v>
374</v>
      </c>
      <c r="P54" s="702" t="s">
        <v>
373</v>
      </c>
      <c r="Q54" s="688" t="s">
        <v>
373</v>
      </c>
      <c r="R54" s="688" t="s">
        <v>
373</v>
      </c>
    </row>
    <row r="55" spans="1:18" s="694" customFormat="1" ht="18" customHeight="1">
      <c r="A55" s="704" t="s">
        <v>
1188</v>
      </c>
      <c r="B55" s="688">
        <v>
38</v>
      </c>
      <c r="C55" s="703">
        <v>
179</v>
      </c>
      <c r="D55" s="704" t="s">
        <v>
1187</v>
      </c>
      <c r="E55" s="688">
        <v>
1</v>
      </c>
      <c r="F55" s="703">
        <v>
2</v>
      </c>
      <c r="G55" s="704" t="s">
        <v>
373</v>
      </c>
      <c r="H55" s="688" t="s">
        <v>
373</v>
      </c>
      <c r="I55" s="703" t="s">
        <v>
373</v>
      </c>
      <c r="J55" s="704" t="s">
        <v>
1186</v>
      </c>
      <c r="K55" s="688" t="s">
        <v>
374</v>
      </c>
      <c r="L55" s="703" t="s">
        <v>
374</v>
      </c>
      <c r="M55" s="704" t="s">
        <v>
1185</v>
      </c>
      <c r="N55" s="688">
        <v>
1</v>
      </c>
      <c r="O55" s="703">
        <v>
9</v>
      </c>
      <c r="P55" s="702" t="s">
        <v>
373</v>
      </c>
      <c r="Q55" s="688" t="s">
        <v>
373</v>
      </c>
      <c r="R55" s="688" t="s">
        <v>
373</v>
      </c>
    </row>
    <row r="56" spans="1:18" s="694" customFormat="1" ht="18" customHeight="1">
      <c r="A56" s="704" t="s">
        <v>
1184</v>
      </c>
      <c r="B56" s="688">
        <v>
38</v>
      </c>
      <c r="C56" s="703">
        <v>
357</v>
      </c>
      <c r="D56" s="704" t="s">
        <v>
1183</v>
      </c>
      <c r="E56" s="688">
        <v>
18</v>
      </c>
      <c r="F56" s="703">
        <v>
41</v>
      </c>
      <c r="G56" s="711" t="s">
        <v>
1175</v>
      </c>
      <c r="H56" s="710">
        <v>
20</v>
      </c>
      <c r="I56" s="709">
        <v>
78</v>
      </c>
      <c r="J56" s="704" t="s">
        <v>
1182</v>
      </c>
      <c r="K56" s="688">
        <v>
34</v>
      </c>
      <c r="L56" s="703">
        <v>
747</v>
      </c>
      <c r="M56" s="704" t="s">
        <v>
1181</v>
      </c>
      <c r="N56" s="688">
        <v>
16</v>
      </c>
      <c r="O56" s="703">
        <v>
78</v>
      </c>
      <c r="P56" s="702" t="s">
        <v>
373</v>
      </c>
      <c r="Q56" s="688" t="s">
        <v>
373</v>
      </c>
      <c r="R56" s="688" t="s">
        <v>
373</v>
      </c>
    </row>
    <row r="57" spans="1:18" s="694" customFormat="1" ht="18" customHeight="1">
      <c r="A57" s="704" t="s">
        <v>
1180</v>
      </c>
      <c r="B57" s="688">
        <v>
23</v>
      </c>
      <c r="C57" s="703">
        <v>
109</v>
      </c>
      <c r="D57" s="704" t="s">
        <v>
1179</v>
      </c>
      <c r="E57" s="688" t="s">
        <v>
374</v>
      </c>
      <c r="F57" s="703" t="s">
        <v>
374</v>
      </c>
      <c r="G57" s="704" t="s">
        <v>
861</v>
      </c>
      <c r="H57" s="688" t="s">
        <v>
374</v>
      </c>
      <c r="I57" s="703" t="s">
        <v>
374</v>
      </c>
      <c r="J57" s="704" t="s">
        <v>
1178</v>
      </c>
      <c r="K57" s="688">
        <v>
4</v>
      </c>
      <c r="L57" s="703">
        <v>
47</v>
      </c>
      <c r="M57" s="713" t="s">
        <v>
373</v>
      </c>
      <c r="N57" s="707" t="s">
        <v>
373</v>
      </c>
      <c r="O57" s="706" t="s">
        <v>
373</v>
      </c>
      <c r="P57" s="702" t="s">
        <v>
373</v>
      </c>
      <c r="Q57" s="688" t="s">
        <v>
373</v>
      </c>
      <c r="R57" s="688" t="s">
        <v>
373</v>
      </c>
    </row>
    <row r="58" spans="1:18" s="694" customFormat="1" ht="18" customHeight="1">
      <c r="A58" s="704" t="s">
        <v>
1177</v>
      </c>
      <c r="B58" s="688">
        <v>
226</v>
      </c>
      <c r="C58" s="703">
        <v>
2526</v>
      </c>
      <c r="D58" s="704" t="s">
        <v>
1176</v>
      </c>
      <c r="E58" s="688" t="s">
        <v>
374</v>
      </c>
      <c r="F58" s="703" t="s">
        <v>
374</v>
      </c>
      <c r="G58" s="704" t="s">
        <v>
1175</v>
      </c>
      <c r="H58" s="688">
        <v>
20</v>
      </c>
      <c r="I58" s="703">
        <v>
78</v>
      </c>
      <c r="J58" s="704" t="s">
        <v>
1174</v>
      </c>
      <c r="K58" s="688">
        <v>
67</v>
      </c>
      <c r="L58" s="703">
        <v>
1019</v>
      </c>
      <c r="M58" s="711" t="s">
        <v>
1173</v>
      </c>
      <c r="N58" s="710">
        <v>
184</v>
      </c>
      <c r="O58" s="709">
        <v>
629</v>
      </c>
      <c r="P58" s="702" t="s">
        <v>
373</v>
      </c>
      <c r="Q58" s="688" t="s">
        <v>
373</v>
      </c>
      <c r="R58" s="688" t="s">
        <v>
373</v>
      </c>
    </row>
    <row r="59" spans="1:18" s="694" customFormat="1" ht="18" customHeight="1">
      <c r="A59" s="747" t="s">
        <v>
373</v>
      </c>
      <c r="B59" s="688" t="s">
        <v>
373</v>
      </c>
      <c r="C59" s="703" t="s">
        <v>
373</v>
      </c>
      <c r="D59" s="747" t="s">
        <v>
373</v>
      </c>
      <c r="E59" s="688" t="s">
        <v>
373</v>
      </c>
      <c r="F59" s="703" t="s">
        <v>
373</v>
      </c>
      <c r="G59" s="747" t="s">
        <v>
373</v>
      </c>
      <c r="H59" s="688" t="s">
        <v>
373</v>
      </c>
      <c r="I59" s="703" t="s">
        <v>
373</v>
      </c>
      <c r="J59" s="704" t="s">
        <v>
1172</v>
      </c>
      <c r="K59" s="688">
        <v>
38</v>
      </c>
      <c r="L59" s="703">
        <v>
440</v>
      </c>
      <c r="M59" s="704" t="s">
        <v>
1171</v>
      </c>
      <c r="N59" s="688">
        <v>
27</v>
      </c>
      <c r="O59" s="703">
        <v>
80</v>
      </c>
      <c r="P59" s="702" t="s">
        <v>
373</v>
      </c>
      <c r="Q59" s="688" t="s">
        <v>
373</v>
      </c>
      <c r="R59" s="688" t="s">
        <v>
373</v>
      </c>
    </row>
    <row r="60" spans="1:18" s="694" customFormat="1" ht="18" customHeight="1">
      <c r="A60" s="711" t="s">
        <v>
1170</v>
      </c>
      <c r="B60" s="710">
        <v>
9</v>
      </c>
      <c r="C60" s="709">
        <v>
1434</v>
      </c>
      <c r="D60" s="711" t="s">
        <v>
1169</v>
      </c>
      <c r="E60" s="710">
        <v>
7</v>
      </c>
      <c r="F60" s="709">
        <v>
66</v>
      </c>
      <c r="G60" s="711" t="s">
        <v>
1168</v>
      </c>
      <c r="H60" s="710">
        <v>
191</v>
      </c>
      <c r="I60" s="709">
        <v>
1014</v>
      </c>
      <c r="J60" s="748" t="s">
        <v>
373</v>
      </c>
      <c r="K60" s="688" t="s">
        <v>
373</v>
      </c>
      <c r="L60" s="703" t="s">
        <v>
373</v>
      </c>
      <c r="M60" s="704" t="s">
        <v>
1167</v>
      </c>
      <c r="N60" s="688">
        <v>
110</v>
      </c>
      <c r="O60" s="703">
        <v>
407</v>
      </c>
      <c r="P60" s="702" t="s">
        <v>
373</v>
      </c>
      <c r="Q60" s="688" t="s">
        <v>
373</v>
      </c>
      <c r="R60" s="688" t="s">
        <v>
373</v>
      </c>
    </row>
    <row r="61" spans="1:18" s="694" customFormat="1" ht="18" customHeight="1">
      <c r="A61" s="704" t="s">
        <v>
861</v>
      </c>
      <c r="B61" s="688" t="s">
        <v>
374</v>
      </c>
      <c r="C61" s="703" t="s">
        <v>
374</v>
      </c>
      <c r="D61" s="704" t="s">
        <v>
861</v>
      </c>
      <c r="E61" s="688" t="s">
        <v>
374</v>
      </c>
      <c r="F61" s="703" t="s">
        <v>
374</v>
      </c>
      <c r="G61" s="704" t="s">
        <v>
861</v>
      </c>
      <c r="H61" s="688">
        <v>
2</v>
      </c>
      <c r="I61" s="703">
        <v>
7</v>
      </c>
      <c r="J61" s="711" t="s">
        <v>
1166</v>
      </c>
      <c r="K61" s="710">
        <v>
368</v>
      </c>
      <c r="L61" s="709">
        <v>
4232</v>
      </c>
      <c r="M61" s="704" t="s">
        <v>
1165</v>
      </c>
      <c r="N61" s="688">
        <v>
11</v>
      </c>
      <c r="O61" s="703">
        <v>
33</v>
      </c>
      <c r="P61" s="702" t="s">
        <v>
373</v>
      </c>
      <c r="Q61" s="688" t="s">
        <v>
373</v>
      </c>
      <c r="R61" s="688" t="s">
        <v>
373</v>
      </c>
    </row>
    <row r="62" spans="1:18" s="694" customFormat="1" ht="18" customHeight="1">
      <c r="A62" s="704" t="s">
        <v>
1164</v>
      </c>
      <c r="B62" s="688">
        <v>
6</v>
      </c>
      <c r="C62" s="703">
        <v>
1380</v>
      </c>
      <c r="D62" s="704" t="s">
        <v>
1163</v>
      </c>
      <c r="E62" s="688">
        <v>
7</v>
      </c>
      <c r="F62" s="703">
        <v>
66</v>
      </c>
      <c r="G62" s="704" t="s">
        <v>
1162</v>
      </c>
      <c r="H62" s="688">
        <v>
24</v>
      </c>
      <c r="I62" s="703">
        <v>
133</v>
      </c>
      <c r="J62" s="711" t="s">
        <v>
1161</v>
      </c>
      <c r="K62" s="710">
        <v>
48</v>
      </c>
      <c r="L62" s="709">
        <v>
2269</v>
      </c>
      <c r="M62" s="704" t="s">
        <v>
1160</v>
      </c>
      <c r="N62" s="688">
        <v>
36</v>
      </c>
      <c r="O62" s="703">
        <v>
109</v>
      </c>
      <c r="P62" s="702" t="s">
        <v>
373</v>
      </c>
      <c r="Q62" s="688" t="s">
        <v>
373</v>
      </c>
      <c r="R62" s="688" t="s">
        <v>
373</v>
      </c>
    </row>
    <row r="63" spans="1:18" s="694" customFormat="1" ht="18" customHeight="1">
      <c r="A63" s="704" t="s">
        <v>
1159</v>
      </c>
      <c r="B63" s="688">
        <v>
3</v>
      </c>
      <c r="C63" s="703">
        <v>
54</v>
      </c>
      <c r="D63" s="704" t="s">
        <v>
1158</v>
      </c>
      <c r="E63" s="688" t="s">
        <v>
374</v>
      </c>
      <c r="F63" s="703" t="s">
        <v>
374</v>
      </c>
      <c r="G63" s="704" t="s">
        <v>
1157</v>
      </c>
      <c r="H63" s="688">
        <v>
91</v>
      </c>
      <c r="I63" s="703">
        <v>
351</v>
      </c>
      <c r="J63" s="704" t="s">
        <v>
861</v>
      </c>
      <c r="K63" s="688">
        <v>
2</v>
      </c>
      <c r="L63" s="703">
        <v>
42</v>
      </c>
      <c r="M63" s="747" t="s">
        <v>
373</v>
      </c>
      <c r="N63" s="688" t="s">
        <v>
373</v>
      </c>
      <c r="O63" s="703" t="s">
        <v>
373</v>
      </c>
      <c r="P63" s="702" t="s">
        <v>
373</v>
      </c>
      <c r="Q63" s="688" t="s">
        <v>
373</v>
      </c>
      <c r="R63" s="688" t="s">
        <v>
373</v>
      </c>
    </row>
    <row r="64" spans="1:18" s="694" customFormat="1" ht="18" customHeight="1">
      <c r="A64" s="747" t="s">
        <v>
373</v>
      </c>
      <c r="B64" s="688" t="s">
        <v>
373</v>
      </c>
      <c r="C64" s="703" t="s">
        <v>
373</v>
      </c>
      <c r="D64" s="748" t="s">
        <v>
373</v>
      </c>
      <c r="E64" s="707" t="s">
        <v>
373</v>
      </c>
      <c r="F64" s="706" t="s">
        <v>
373</v>
      </c>
      <c r="G64" s="704" t="s">
        <v>
1156</v>
      </c>
      <c r="H64" s="688">
        <v>
18</v>
      </c>
      <c r="I64" s="703">
        <v>
57</v>
      </c>
      <c r="J64" s="704" t="s">
        <v>
1155</v>
      </c>
      <c r="K64" s="688">
        <v>
26</v>
      </c>
      <c r="L64" s="703">
        <v>
517</v>
      </c>
      <c r="M64" s="711" t="s">
        <v>
1154</v>
      </c>
      <c r="N64" s="710">
        <v>
44</v>
      </c>
      <c r="O64" s="709">
        <v>
967</v>
      </c>
      <c r="P64" s="702" t="s">
        <v>
373</v>
      </c>
      <c r="Q64" s="688" t="s">
        <v>
373</v>
      </c>
      <c r="R64" s="688" t="s">
        <v>
373</v>
      </c>
    </row>
    <row r="65" spans="1:18" s="694" customFormat="1" ht="18" customHeight="1">
      <c r="A65" s="711" t="s">
        <v>
1153</v>
      </c>
      <c r="B65" s="710">
        <v>
357</v>
      </c>
      <c r="C65" s="709">
        <v>
1655</v>
      </c>
      <c r="D65" s="711" t="s">
        <v>
1152</v>
      </c>
      <c r="E65" s="710">
        <v>
3</v>
      </c>
      <c r="F65" s="709">
        <v>
22</v>
      </c>
      <c r="G65" s="704" t="s">
        <v>
1151</v>
      </c>
      <c r="H65" s="688">
        <v>
10</v>
      </c>
      <c r="I65" s="703">
        <v>
88</v>
      </c>
      <c r="J65" s="704" t="s">
        <v>
1150</v>
      </c>
      <c r="K65" s="688">
        <v>
3</v>
      </c>
      <c r="L65" s="703">
        <v>
177</v>
      </c>
      <c r="M65" s="704" t="s">
        <v>
861</v>
      </c>
      <c r="N65" s="688">
        <v>
2</v>
      </c>
      <c r="O65" s="703">
        <v>
7</v>
      </c>
      <c r="P65" s="702" t="s">
        <v>
373</v>
      </c>
      <c r="Q65" s="688" t="s">
        <v>
373</v>
      </c>
      <c r="R65" s="688" t="s">
        <v>
373</v>
      </c>
    </row>
    <row r="66" spans="1:18" s="694" customFormat="1" ht="18" customHeight="1">
      <c r="A66" s="704" t="s">
        <v>
861</v>
      </c>
      <c r="B66" s="688">
        <v>
1</v>
      </c>
      <c r="C66" s="703">
        <v>
9</v>
      </c>
      <c r="D66" s="704" t="s">
        <v>
861</v>
      </c>
      <c r="E66" s="688" t="s">
        <v>
374</v>
      </c>
      <c r="F66" s="703" t="s">
        <v>
374</v>
      </c>
      <c r="G66" s="704" t="s">
        <v>
1149</v>
      </c>
      <c r="H66" s="688">
        <v>
2</v>
      </c>
      <c r="I66" s="703">
        <v>
13</v>
      </c>
      <c r="J66" s="704" t="s">
        <v>
1148</v>
      </c>
      <c r="K66" s="688" t="s">
        <v>
374</v>
      </c>
      <c r="L66" s="703" t="s">
        <v>
374</v>
      </c>
      <c r="M66" s="704" t="s">
        <v>
1147</v>
      </c>
      <c r="N66" s="688">
        <v>
22</v>
      </c>
      <c r="O66" s="703">
        <v>
670</v>
      </c>
      <c r="P66" s="702" t="s">
        <v>
373</v>
      </c>
      <c r="Q66" s="688" t="s">
        <v>
373</v>
      </c>
      <c r="R66" s="688" t="s">
        <v>
373</v>
      </c>
    </row>
    <row r="67" spans="1:18" s="694" customFormat="1" ht="18" customHeight="1">
      <c r="A67" s="704" t="s">
        <v>
1146</v>
      </c>
      <c r="B67" s="688">
        <v>
38</v>
      </c>
      <c r="C67" s="703">
        <v>
106</v>
      </c>
      <c r="D67" s="704" t="s">
        <v>
1145</v>
      </c>
      <c r="E67" s="688">
        <v>
1</v>
      </c>
      <c r="F67" s="703">
        <v>
12</v>
      </c>
      <c r="G67" s="704" t="s">
        <v>
1144</v>
      </c>
      <c r="H67" s="688">
        <v>
26</v>
      </c>
      <c r="I67" s="703">
        <v>
122</v>
      </c>
      <c r="J67" s="704" t="s">
        <v>
1143</v>
      </c>
      <c r="K67" s="688">
        <v>
2</v>
      </c>
      <c r="L67" s="703">
        <v>
33</v>
      </c>
      <c r="M67" s="704" t="s">
        <v>
1142</v>
      </c>
      <c r="N67" s="688">
        <v>
20</v>
      </c>
      <c r="O67" s="703">
        <v>
290</v>
      </c>
      <c r="P67" s="702" t="s">
        <v>
373</v>
      </c>
      <c r="Q67" s="688" t="s">
        <v>
373</v>
      </c>
      <c r="R67" s="688" t="s">
        <v>
373</v>
      </c>
    </row>
    <row r="68" spans="1:18" s="694" customFormat="1" ht="18" customHeight="1">
      <c r="A68" s="704" t="s">
        <v>
1141</v>
      </c>
      <c r="B68" s="688">
        <v>
38</v>
      </c>
      <c r="C68" s="703">
        <v>
171</v>
      </c>
      <c r="D68" s="704" t="s">
        <v>
1140</v>
      </c>
      <c r="E68" s="688" t="s">
        <v>
374</v>
      </c>
      <c r="F68" s="703" t="s">
        <v>
374</v>
      </c>
      <c r="G68" s="704" t="s">
        <v>
1139</v>
      </c>
      <c r="H68" s="688">
        <v>
18</v>
      </c>
      <c r="I68" s="703">
        <v>
243</v>
      </c>
      <c r="J68" s="704" t="s">
        <v>
1138</v>
      </c>
      <c r="K68" s="688">
        <v>
4</v>
      </c>
      <c r="L68" s="703">
        <v>
181</v>
      </c>
      <c r="M68" s="704" t="s">
        <v>
1137</v>
      </c>
      <c r="N68" s="688" t="s">
        <v>
374</v>
      </c>
      <c r="O68" s="703" t="s">
        <v>
374</v>
      </c>
      <c r="P68" s="702" t="s">
        <v>
373</v>
      </c>
      <c r="Q68" s="688" t="s">
        <v>
373</v>
      </c>
      <c r="R68" s="688" t="s">
        <v>
373</v>
      </c>
    </row>
    <row r="69" spans="1:18" s="694" customFormat="1" ht="18" customHeight="1">
      <c r="A69" s="704" t="s">
        <v>
1136</v>
      </c>
      <c r="B69" s="688">
        <v>
160</v>
      </c>
      <c r="C69" s="703">
        <v>
644</v>
      </c>
      <c r="D69" s="704" t="s">
        <v>
1135</v>
      </c>
      <c r="E69" s="688">
        <v>
2</v>
      </c>
      <c r="F69" s="703">
        <v>
10</v>
      </c>
      <c r="G69" s="704" t="s">
        <v>
373</v>
      </c>
      <c r="H69" s="688" t="s">
        <v>
373</v>
      </c>
      <c r="I69" s="703" t="s">
        <v>
373</v>
      </c>
      <c r="J69" s="704" t="s">
        <v>
1134</v>
      </c>
      <c r="K69" s="688" t="s">
        <v>
374</v>
      </c>
      <c r="L69" s="703" t="s">
        <v>
374</v>
      </c>
      <c r="M69" s="704" t="s">
        <v>
373</v>
      </c>
      <c r="N69" s="688" t="s">
        <v>
373</v>
      </c>
      <c r="O69" s="703" t="s">
        <v>
373</v>
      </c>
      <c r="P69" s="702" t="s">
        <v>
373</v>
      </c>
      <c r="Q69" s="688" t="s">
        <v>
373</v>
      </c>
      <c r="R69" s="688" t="s">
        <v>
373</v>
      </c>
    </row>
    <row r="70" spans="1:18" s="694" customFormat="1" ht="18" customHeight="1">
      <c r="A70" s="704" t="s">
        <v>
1133</v>
      </c>
      <c r="B70" s="688">
        <v>
33</v>
      </c>
      <c r="C70" s="703">
        <v>
102</v>
      </c>
      <c r="D70" s="704" t="s">
        <v>
373</v>
      </c>
      <c r="E70" s="688" t="s">
        <v>
373</v>
      </c>
      <c r="F70" s="703" t="s">
        <v>
373</v>
      </c>
      <c r="G70" s="704" t="s">
        <v>
373</v>
      </c>
      <c r="H70" s="688" t="s">
        <v>
373</v>
      </c>
      <c r="I70" s="703" t="s">
        <v>
373</v>
      </c>
      <c r="J70" s="704" t="s">
        <v>
1132</v>
      </c>
      <c r="K70" s="688">
        <v>
2</v>
      </c>
      <c r="L70" s="703">
        <v>
1155</v>
      </c>
      <c r="M70" s="747" t="s">
        <v>
373</v>
      </c>
      <c r="N70" s="688" t="s">
        <v>
373</v>
      </c>
      <c r="O70" s="703" t="s">
        <v>
373</v>
      </c>
      <c r="P70" s="702" t="s">
        <v>
373</v>
      </c>
      <c r="Q70" s="688" t="s">
        <v>
373</v>
      </c>
      <c r="R70" s="688" t="s">
        <v>
373</v>
      </c>
    </row>
    <row r="71" spans="1:18" s="694" customFormat="1" ht="18" customHeight="1">
      <c r="A71" s="704" t="s">
        <v>
1131</v>
      </c>
      <c r="B71" s="688">
        <v>
87</v>
      </c>
      <c r="C71" s="703">
        <v>
623</v>
      </c>
      <c r="D71" s="747" t="s">
        <v>
373</v>
      </c>
      <c r="E71" s="688" t="s">
        <v>
373</v>
      </c>
      <c r="F71" s="703" t="s">
        <v>
373</v>
      </c>
      <c r="G71" s="704" t="s">
        <v>
373</v>
      </c>
      <c r="H71" s="688" t="s">
        <v>
373</v>
      </c>
      <c r="I71" s="703" t="s">
        <v>
373</v>
      </c>
      <c r="J71" s="704" t="s">
        <v>
1130</v>
      </c>
      <c r="K71" s="688">
        <v>
9</v>
      </c>
      <c r="L71" s="703">
        <v>
164</v>
      </c>
      <c r="M71" s="702" t="s">
        <v>
373</v>
      </c>
      <c r="N71" s="688" t="s">
        <v>
373</v>
      </c>
      <c r="O71" s="703" t="s">
        <v>
373</v>
      </c>
      <c r="P71" s="702" t="s">
        <v>
373</v>
      </c>
      <c r="Q71" s="688" t="s">
        <v>
373</v>
      </c>
      <c r="R71" s="688" t="s">
        <v>
373</v>
      </c>
    </row>
    <row r="72" spans="1:18" s="694" customFormat="1" ht="18" customHeight="1">
      <c r="A72" s="698"/>
      <c r="B72" s="696"/>
      <c r="C72" s="696"/>
      <c r="D72" s="701"/>
      <c r="E72" s="695"/>
      <c r="F72" s="697"/>
      <c r="G72" s="746"/>
      <c r="H72" s="696"/>
      <c r="I72" s="700"/>
      <c r="J72" s="698" t="s">
        <v>
1129</v>
      </c>
      <c r="K72" s="695" t="s">
        <v>
374</v>
      </c>
      <c r="L72" s="697" t="s">
        <v>
374</v>
      </c>
      <c r="M72" s="696" t="s">
        <v>
373</v>
      </c>
      <c r="N72" s="695" t="s">
        <v>
373</v>
      </c>
      <c r="O72" s="697" t="s">
        <v>
373</v>
      </c>
      <c r="P72" s="696" t="s">
        <v>
373</v>
      </c>
      <c r="Q72" s="695" t="s">
        <v>
373</v>
      </c>
      <c r="R72" s="695" t="s">
        <v>
373</v>
      </c>
    </row>
    <row r="73" spans="1:18" s="687" customFormat="1" ht="15" customHeight="1">
      <c r="A73" s="693" t="s">
        <v>
10490</v>
      </c>
      <c r="B73" s="691"/>
      <c r="C73" s="691"/>
      <c r="D73" s="689"/>
      <c r="E73" s="692"/>
      <c r="F73" s="692"/>
      <c r="G73" s="745"/>
      <c r="H73" s="691"/>
      <c r="I73" s="691"/>
      <c r="J73" s="745"/>
      <c r="K73" s="688"/>
      <c r="L73" s="688"/>
      <c r="M73" s="689"/>
      <c r="N73" s="688"/>
      <c r="O73" s="688"/>
      <c r="P73" s="689"/>
      <c r="Q73" s="688"/>
      <c r="R73" s="688"/>
    </row>
    <row r="74" spans="1:18" ht="15" customHeight="1">
      <c r="A74" s="686" t="s">
        <v>
842</v>
      </c>
      <c r="C74" s="685"/>
      <c r="I74" s="685"/>
    </row>
  </sheetData>
  <mergeCells count="3">
    <mergeCell ref="A3:R3"/>
    <mergeCell ref="A1:D1"/>
    <mergeCell ref="A2:D2"/>
  </mergeCells>
  <phoneticPr fontId="25"/>
  <pageMargins left="0.70866141732283472" right="0.70866141732283472" top="0.74803149606299213" bottom="0.74803149606299213" header="0.31496062992125984" footer="0.3149606299212598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L74"/>
  <sheetViews>
    <sheetView zoomScaleNormal="100" zoomScaleSheetLayoutView="90" workbookViewId="0">
      <selection activeCell="B23" sqref="B23"/>
    </sheetView>
  </sheetViews>
  <sheetFormatPr defaultColWidth="9.625" defaultRowHeight="14.25"/>
  <cols>
    <col min="1" max="1" width="1.625" style="763" customWidth="1"/>
    <col min="2" max="2" width="30.625" style="762" customWidth="1"/>
    <col min="3" max="6" width="7.625" style="761" customWidth="1"/>
    <col min="7" max="7" width="1.625" style="763" customWidth="1"/>
    <col min="8" max="8" width="30.625" style="762" customWidth="1"/>
    <col min="9" max="12" width="7.625" style="761" customWidth="1"/>
    <col min="13" max="16384" width="9.625" style="760"/>
  </cols>
  <sheetData>
    <row r="1" spans="1:12" s="1482" customFormat="1" ht="20.100000000000001" customHeight="1">
      <c r="A1" s="4569" t="str">
        <f>
HYPERLINK("#目次!A1","【目次に戻る】")</f>
        <v>
【目次に戻る】</v>
      </c>
      <c r="B1" s="4569"/>
      <c r="C1" s="4569"/>
      <c r="D1" s="4569"/>
      <c r="E1" s="1481"/>
      <c r="F1" s="1481"/>
      <c r="G1" s="1481"/>
      <c r="H1" s="1481"/>
      <c r="I1" s="1481"/>
      <c r="J1" s="1481"/>
      <c r="K1" s="1481"/>
      <c r="L1" s="1481"/>
    </row>
    <row r="2" spans="1:1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row>
    <row r="3" spans="1:12" s="822" customFormat="1" ht="26.1" customHeight="1">
      <c r="A3" s="4847" t="s">
        <v>
10372</v>
      </c>
      <c r="B3" s="4847"/>
      <c r="C3" s="4847"/>
      <c r="D3" s="4847"/>
      <c r="E3" s="4847"/>
      <c r="F3" s="4847"/>
      <c r="G3" s="4847"/>
      <c r="H3" s="4847"/>
      <c r="I3" s="4847"/>
      <c r="J3" s="4847"/>
      <c r="K3" s="4847"/>
      <c r="L3" s="4847"/>
    </row>
    <row r="4" spans="1:12" s="764" customFormat="1" ht="15" customHeight="1">
      <c r="B4" s="771"/>
      <c r="C4" s="770"/>
      <c r="D4" s="770"/>
      <c r="E4" s="770"/>
      <c r="F4" s="770"/>
      <c r="H4" s="771"/>
      <c r="I4" s="770"/>
      <c r="J4" s="770"/>
      <c r="K4" s="766"/>
      <c r="L4" s="818" t="s">
        <v>
1382</v>
      </c>
    </row>
    <row r="5" spans="1:12" s="764" customFormat="1" ht="15" customHeight="1" thickBot="1">
      <c r="A5" s="821"/>
      <c r="B5" s="820"/>
      <c r="C5" s="819"/>
      <c r="D5" s="819"/>
      <c r="E5" s="819"/>
      <c r="F5" s="819"/>
      <c r="G5" s="821"/>
      <c r="H5" s="820"/>
      <c r="I5" s="819"/>
      <c r="J5" s="770"/>
      <c r="K5" s="766"/>
      <c r="L5" s="818" t="s">
        <v>
1381</v>
      </c>
    </row>
    <row r="6" spans="1:12" s="763" customFormat="1" ht="18" customHeight="1" thickTop="1">
      <c r="A6" s="4848" t="s">
        <v>
1380</v>
      </c>
      <c r="B6" s="4849"/>
      <c r="C6" s="4852" t="s">
        <v>
1379</v>
      </c>
      <c r="D6" s="4852"/>
      <c r="E6" s="4852" t="s">
        <v>
368</v>
      </c>
      <c r="F6" s="4852"/>
      <c r="G6" s="4849" t="s">
        <v>
1380</v>
      </c>
      <c r="H6" s="4849"/>
      <c r="I6" s="4852" t="s">
        <v>
1379</v>
      </c>
      <c r="J6" s="4852"/>
      <c r="K6" s="4852" t="s">
        <v>
368</v>
      </c>
      <c r="L6" s="4854"/>
    </row>
    <row r="7" spans="1:12" s="763" customFormat="1" ht="18" customHeight="1">
      <c r="A7" s="4850"/>
      <c r="B7" s="4851"/>
      <c r="C7" s="817" t="s">
        <v>
740</v>
      </c>
      <c r="D7" s="817" t="s">
        <v>
739</v>
      </c>
      <c r="E7" s="817" t="s">
        <v>
740</v>
      </c>
      <c r="F7" s="817" t="s">
        <v>
739</v>
      </c>
      <c r="G7" s="4853"/>
      <c r="H7" s="4853"/>
      <c r="I7" s="817" t="s">
        <v>
740</v>
      </c>
      <c r="J7" s="816" t="s">
        <v>
739</v>
      </c>
      <c r="K7" s="817" t="s">
        <v>
740</v>
      </c>
      <c r="L7" s="816" t="s">
        <v>
739</v>
      </c>
    </row>
    <row r="8" spans="1:12" s="764" customFormat="1" ht="18" customHeight="1">
      <c r="A8" s="773"/>
      <c r="B8" s="815"/>
      <c r="C8" s="776"/>
      <c r="D8" s="812" t="s">
        <v>
801</v>
      </c>
      <c r="E8" s="776"/>
      <c r="F8" s="812" t="s">
        <v>
801</v>
      </c>
      <c r="G8" s="814"/>
      <c r="H8" s="813"/>
      <c r="I8" s="811"/>
      <c r="J8" s="812" t="s">
        <v>
801</v>
      </c>
      <c r="K8" s="811"/>
      <c r="L8" s="810" t="s">
        <v>
801</v>
      </c>
    </row>
    <row r="9" spans="1:12" s="763" customFormat="1" ht="18" customHeight="1">
      <c r="A9" s="4845" t="s">
        <v>
1125</v>
      </c>
      <c r="B9" s="4846"/>
      <c r="C9" s="808">
        <v>
17953</v>
      </c>
      <c r="D9" s="807">
        <v>
142902</v>
      </c>
      <c r="E9" s="808" t="s">
        <v>
832</v>
      </c>
      <c r="F9" s="808" t="s">
        <v>
832</v>
      </c>
      <c r="G9" s="4855" t="s">
        <v>
769</v>
      </c>
      <c r="H9" s="4846"/>
      <c r="I9" s="800">
        <v>
4031</v>
      </c>
      <c r="J9" s="797">
        <v>
29303</v>
      </c>
      <c r="K9" s="800">
        <v>
3785</v>
      </c>
      <c r="L9" s="798">
        <v>
28606</v>
      </c>
    </row>
    <row r="10" spans="1:12" s="763" customFormat="1" ht="18" customHeight="1">
      <c r="A10" s="4845" t="s">
        <v>
10483</v>
      </c>
      <c r="B10" s="4846"/>
      <c r="C10" s="798">
        <v>
17889</v>
      </c>
      <c r="D10" s="797">
        <v>
138941</v>
      </c>
      <c r="E10" s="808">
        <v>
16636</v>
      </c>
      <c r="F10" s="808">
        <v>
128556</v>
      </c>
      <c r="G10" s="806"/>
      <c r="H10" s="788" t="s">
        <v>
1300</v>
      </c>
      <c r="I10" s="786">
        <v>
7</v>
      </c>
      <c r="J10" s="787">
        <v>
59</v>
      </c>
      <c r="K10" s="786">
        <v>
4</v>
      </c>
      <c r="L10" s="785">
        <v>
41</v>
      </c>
    </row>
    <row r="11" spans="1:12" s="763" customFormat="1" ht="18" customHeight="1">
      <c r="A11" s="792"/>
      <c r="B11" s="809"/>
      <c r="C11" s="785"/>
      <c r="D11" s="787"/>
      <c r="E11" s="808" t="s">
        <v>
373</v>
      </c>
      <c r="F11" s="808" t="s">
        <v>
373</v>
      </c>
      <c r="G11" s="806"/>
      <c r="H11" s="788" t="s">
        <v>
1293</v>
      </c>
      <c r="I11" s="786">
        <v>
78</v>
      </c>
      <c r="J11" s="787">
        <v>
351</v>
      </c>
      <c r="K11" s="786">
        <v>
66</v>
      </c>
      <c r="L11" s="785">
        <v>
325</v>
      </c>
    </row>
    <row r="12" spans="1:12" s="763" customFormat="1" ht="18" customHeight="1">
      <c r="A12" s="4845" t="s">
        <v>
777</v>
      </c>
      <c r="B12" s="4846"/>
      <c r="C12" s="798">
        <v>
8</v>
      </c>
      <c r="D12" s="797">
        <v>
45</v>
      </c>
      <c r="E12" s="808">
        <v>
7</v>
      </c>
      <c r="F12" s="808">
        <v>
33</v>
      </c>
      <c r="G12" s="806"/>
      <c r="H12" s="788" t="s">
        <v>
1272</v>
      </c>
      <c r="I12" s="786">
        <v>
138</v>
      </c>
      <c r="J12" s="787">
        <v>
1285</v>
      </c>
      <c r="K12" s="786">
        <v>
135</v>
      </c>
      <c r="L12" s="785">
        <v>
1121</v>
      </c>
    </row>
    <row r="13" spans="1:12" s="763" customFormat="1" ht="18" customHeight="1">
      <c r="A13" s="793"/>
      <c r="B13" s="791" t="s">
        <v>
1107</v>
      </c>
      <c r="C13" s="785">
        <v>
7</v>
      </c>
      <c r="D13" s="787">
        <v>
40</v>
      </c>
      <c r="E13" s="790">
        <v>
7</v>
      </c>
      <c r="F13" s="790">
        <v>
33</v>
      </c>
      <c r="G13" s="806"/>
      <c r="H13" s="801" t="s">
        <v>
1252</v>
      </c>
      <c r="I13" s="786">
        <v>
289</v>
      </c>
      <c r="J13" s="787">
        <v>
1974</v>
      </c>
      <c r="K13" s="786">
        <v>
264</v>
      </c>
      <c r="L13" s="785">
        <v>
1667</v>
      </c>
    </row>
    <row r="14" spans="1:12" s="763" customFormat="1" ht="18" customHeight="1">
      <c r="A14" s="793"/>
      <c r="B14" s="791" t="s">
        <v>
1076</v>
      </c>
      <c r="C14" s="790">
        <v>
1</v>
      </c>
      <c r="D14" s="795">
        <v>
5</v>
      </c>
      <c r="E14" s="790" t="s">
        <v>
374</v>
      </c>
      <c r="F14" s="790" t="s">
        <v>
374</v>
      </c>
      <c r="G14" s="806"/>
      <c r="H14" s="788" t="s">
        <v>
1222</v>
      </c>
      <c r="I14" s="786">
        <v>
256</v>
      </c>
      <c r="J14" s="787">
        <v>
1641</v>
      </c>
      <c r="K14" s="786">
        <v>
225</v>
      </c>
      <c r="L14" s="785">
        <v>
1418</v>
      </c>
    </row>
    <row r="15" spans="1:12" s="763" customFormat="1" ht="18" customHeight="1">
      <c r="A15" s="4845" t="s">
        <v>
776</v>
      </c>
      <c r="B15" s="4846"/>
      <c r="C15" s="808" t="s">
        <v>
374</v>
      </c>
      <c r="D15" s="807" t="s">
        <v>
374</v>
      </c>
      <c r="E15" s="808" t="s">
        <v>
374</v>
      </c>
      <c r="F15" s="807" t="s">
        <v>
374</v>
      </c>
      <c r="G15" s="806"/>
      <c r="H15" s="788" t="s">
        <v>
1196</v>
      </c>
      <c r="I15" s="786">
        <v>
353</v>
      </c>
      <c r="J15" s="787">
        <v>
2426</v>
      </c>
      <c r="K15" s="786">
        <v>
330</v>
      </c>
      <c r="L15" s="785">
        <v>
3216</v>
      </c>
    </row>
    <row r="16" spans="1:12" s="763" customFormat="1" ht="18" customHeight="1">
      <c r="A16" s="793"/>
      <c r="B16" s="791" t="s">
        <v>
1034</v>
      </c>
      <c r="C16" s="790" t="s">
        <v>
374</v>
      </c>
      <c r="D16" s="795" t="s">
        <v>
374</v>
      </c>
      <c r="E16" s="790" t="s">
        <v>
374</v>
      </c>
      <c r="F16" s="790" t="s">
        <v>
374</v>
      </c>
      <c r="G16" s="806"/>
      <c r="H16" s="788" t="s">
        <v>
1170</v>
      </c>
      <c r="I16" s="786">
        <v>
11</v>
      </c>
      <c r="J16" s="787">
        <v>
1479</v>
      </c>
      <c r="K16" s="786">
        <v>
9</v>
      </c>
      <c r="L16" s="785">
        <v>
1434</v>
      </c>
    </row>
    <row r="17" spans="1:12" s="763" customFormat="1" ht="18" customHeight="1">
      <c r="A17" s="793"/>
      <c r="B17" s="791" t="s">
        <v>
1012</v>
      </c>
      <c r="C17" s="790" t="s">
        <v>
374</v>
      </c>
      <c r="D17" s="795" t="s">
        <v>
374</v>
      </c>
      <c r="E17" s="790" t="s">
        <v>
374</v>
      </c>
      <c r="F17" s="790" t="s">
        <v>
374</v>
      </c>
      <c r="G17" s="806"/>
      <c r="H17" s="801" t="s">
        <v>
1153</v>
      </c>
      <c r="I17" s="786">
        <v>
417</v>
      </c>
      <c r="J17" s="787">
        <v>
1831</v>
      </c>
      <c r="K17" s="786">
        <v>
357</v>
      </c>
      <c r="L17" s="785">
        <v>
1655</v>
      </c>
    </row>
    <row r="18" spans="1:12" s="763" customFormat="1" ht="18" customHeight="1">
      <c r="A18" s="4845" t="s">
        <v>
775</v>
      </c>
      <c r="B18" s="4846"/>
      <c r="C18" s="808">
        <v>
1</v>
      </c>
      <c r="D18" s="807">
        <v>
3</v>
      </c>
      <c r="E18" s="798">
        <v>
1</v>
      </c>
      <c r="F18" s="797">
        <v>
3</v>
      </c>
      <c r="G18" s="806"/>
      <c r="H18" s="788" t="s">
        <v>
1365</v>
      </c>
      <c r="I18" s="786">
        <v>
1033</v>
      </c>
      <c r="J18" s="787">
        <v>
10474</v>
      </c>
      <c r="K18" s="786">
        <v>
990</v>
      </c>
      <c r="L18" s="785">
        <v>
9844</v>
      </c>
    </row>
    <row r="19" spans="1:12" s="763" customFormat="1" ht="18" customHeight="1">
      <c r="A19" s="793"/>
      <c r="B19" s="791" t="s">
        <v>
775</v>
      </c>
      <c r="C19" s="790">
        <v>
1</v>
      </c>
      <c r="D19" s="795">
        <v>
3</v>
      </c>
      <c r="E19" s="790">
        <v>
1</v>
      </c>
      <c r="F19" s="790">
        <v>
3</v>
      </c>
      <c r="G19" s="806"/>
      <c r="H19" s="788" t="s">
        <v>
1322</v>
      </c>
      <c r="I19" s="786">
        <v>
317</v>
      </c>
      <c r="J19" s="787">
        <v>
2117</v>
      </c>
      <c r="K19" s="786">
        <v>
302</v>
      </c>
      <c r="L19" s="785">
        <v>
1949</v>
      </c>
    </row>
    <row r="20" spans="1:12" s="763" customFormat="1" ht="18" customHeight="1">
      <c r="A20" s="4845" t="s">
        <v>
774</v>
      </c>
      <c r="B20" s="4846"/>
      <c r="C20" s="798">
        <v>
1413</v>
      </c>
      <c r="D20" s="797">
        <v>
10985</v>
      </c>
      <c r="E20" s="798">
        <v>
1326</v>
      </c>
      <c r="F20" s="797">
        <v>
10364</v>
      </c>
      <c r="G20" s="806"/>
      <c r="H20" s="788" t="s">
        <v>
1299</v>
      </c>
      <c r="I20" s="786">
        <v>
1038</v>
      </c>
      <c r="J20" s="787">
        <v>
5106</v>
      </c>
      <c r="K20" s="786">
        <v>
1010</v>
      </c>
      <c r="L20" s="785">
        <v>
5384</v>
      </c>
    </row>
    <row r="21" spans="1:12" s="763" customFormat="1" ht="18" customHeight="1">
      <c r="A21" s="793"/>
      <c r="B21" s="791" t="s">
        <v>
942</v>
      </c>
      <c r="C21" s="785">
        <v>
461</v>
      </c>
      <c r="D21" s="787">
        <v>
2734</v>
      </c>
      <c r="E21" s="790">
        <v>
432</v>
      </c>
      <c r="F21" s="790">
        <v>
2676</v>
      </c>
      <c r="G21" s="806"/>
      <c r="H21" s="788" t="s">
        <v>
1256</v>
      </c>
      <c r="I21" s="786">
        <v>
94</v>
      </c>
      <c r="J21" s="787">
        <v>
560</v>
      </c>
      <c r="K21" s="786">
        <v>
92</v>
      </c>
      <c r="L21" s="785">
        <v>
538</v>
      </c>
    </row>
    <row r="22" spans="1:12" s="763" customFormat="1" ht="18" customHeight="1">
      <c r="A22" s="792"/>
      <c r="B22" s="799" t="s">
        <v>
1378</v>
      </c>
      <c r="C22" s="785">
        <v>
531</v>
      </c>
      <c r="D22" s="787">
        <v>
3671</v>
      </c>
      <c r="E22" s="790">
        <v>
500</v>
      </c>
      <c r="F22" s="790">
        <v>
3360</v>
      </c>
      <c r="G22" s="4855" t="s">
        <v>
768</v>
      </c>
      <c r="H22" s="4846"/>
      <c r="I22" s="800">
        <v>
192</v>
      </c>
      <c r="J22" s="797">
        <v>
2709</v>
      </c>
      <c r="K22" s="798">
        <v>
184</v>
      </c>
      <c r="L22" s="798">
        <v>
2754</v>
      </c>
    </row>
    <row r="23" spans="1:12" s="763" customFormat="1" ht="18" customHeight="1">
      <c r="A23" s="793"/>
      <c r="B23" s="791" t="s">
        <v>
1124</v>
      </c>
      <c r="C23" s="785">
        <v>
421</v>
      </c>
      <c r="D23" s="787">
        <v>
4580</v>
      </c>
      <c r="E23" s="790">
        <v>
394</v>
      </c>
      <c r="F23" s="790">
        <v>
4328</v>
      </c>
      <c r="G23" s="806"/>
      <c r="H23" s="788" t="s">
        <v>
1230</v>
      </c>
      <c r="I23" s="786">
        <v>
28</v>
      </c>
      <c r="J23" s="787">
        <v>
733</v>
      </c>
      <c r="K23" s="786">
        <v>
26</v>
      </c>
      <c r="L23" s="785">
        <v>
826</v>
      </c>
    </row>
    <row r="24" spans="1:12" s="763" customFormat="1" ht="18" customHeight="1">
      <c r="A24" s="4845" t="s">
        <v>
773</v>
      </c>
      <c r="B24" s="4846"/>
      <c r="C24" s="798">
        <v>
2979</v>
      </c>
      <c r="D24" s="797">
        <v>
18351</v>
      </c>
      <c r="E24" s="798">
        <v>
2717</v>
      </c>
      <c r="F24" s="797">
        <v>
16452</v>
      </c>
      <c r="G24" s="796"/>
      <c r="H24" s="788" t="s">
        <v>
1214</v>
      </c>
      <c r="I24" s="786">
        <v>
52</v>
      </c>
      <c r="J24" s="787">
        <v>
957</v>
      </c>
      <c r="K24" s="786">
        <v>
50</v>
      </c>
      <c r="L24" s="785">
        <v>
912</v>
      </c>
    </row>
    <row r="25" spans="1:12" s="763" customFormat="1" ht="18" customHeight="1">
      <c r="A25" s="793"/>
      <c r="B25" s="791" t="s">
        <v>
1083</v>
      </c>
      <c r="C25" s="785">
        <v>
78</v>
      </c>
      <c r="D25" s="787">
        <v>
1028</v>
      </c>
      <c r="E25" s="790">
        <v>
67</v>
      </c>
      <c r="F25" s="790">
        <v>
919</v>
      </c>
      <c r="G25" s="789"/>
      <c r="H25" s="805" t="s">
        <v>
1377</v>
      </c>
      <c r="I25" s="786">
        <v>
21</v>
      </c>
      <c r="J25" s="787">
        <v>
48</v>
      </c>
      <c r="K25" s="786">
        <v>
19</v>
      </c>
      <c r="L25" s="785">
        <v>
43</v>
      </c>
    </row>
    <row r="26" spans="1:12" s="763" customFormat="1" ht="18" customHeight="1">
      <c r="A26" s="793"/>
      <c r="B26" s="791" t="s">
        <v>
1030</v>
      </c>
      <c r="C26" s="785">
        <v>
4</v>
      </c>
      <c r="D26" s="787">
        <v>
19</v>
      </c>
      <c r="E26" s="790">
        <v>
3</v>
      </c>
      <c r="F26" s="790">
        <v>
26</v>
      </c>
      <c r="G26" s="789"/>
      <c r="H26" s="801" t="s">
        <v>
1169</v>
      </c>
      <c r="I26" s="786">
        <v>
6</v>
      </c>
      <c r="J26" s="787">
        <v>
85</v>
      </c>
      <c r="K26" s="786">
        <v>
7</v>
      </c>
      <c r="L26" s="785">
        <v>
66</v>
      </c>
    </row>
    <row r="27" spans="1:12" s="763" customFormat="1" ht="18" customHeight="1">
      <c r="A27" s="792"/>
      <c r="B27" s="791" t="s">
        <v>
991</v>
      </c>
      <c r="C27" s="785">
        <v>
185</v>
      </c>
      <c r="D27" s="787">
        <v>
855</v>
      </c>
      <c r="E27" s="790">
        <v>
171</v>
      </c>
      <c r="F27" s="790">
        <v>
737</v>
      </c>
      <c r="G27" s="789"/>
      <c r="H27" s="788" t="s">
        <v>
1152</v>
      </c>
      <c r="I27" s="786">
        <v>
4</v>
      </c>
      <c r="J27" s="787">
        <v>
27</v>
      </c>
      <c r="K27" s="786">
        <v>
3</v>
      </c>
      <c r="L27" s="785">
        <v>
22</v>
      </c>
    </row>
    <row r="28" spans="1:12" s="763" customFormat="1" ht="18" customHeight="1">
      <c r="A28" s="793"/>
      <c r="B28" s="799" t="s">
        <v>
937</v>
      </c>
      <c r="C28" s="785">
        <v>
23</v>
      </c>
      <c r="D28" s="787">
        <v>
73</v>
      </c>
      <c r="E28" s="790">
        <v>
24</v>
      </c>
      <c r="F28" s="790">
        <v>
69</v>
      </c>
      <c r="G28" s="789"/>
      <c r="H28" s="805" t="s">
        <v>
1364</v>
      </c>
      <c r="I28" s="786">
        <v>
81</v>
      </c>
      <c r="J28" s="787">
        <v>
859</v>
      </c>
      <c r="K28" s="786">
        <v>
78</v>
      </c>
      <c r="L28" s="785">
        <v>
883</v>
      </c>
    </row>
    <row r="29" spans="1:12" s="763" customFormat="1" ht="18" customHeight="1">
      <c r="A29" s="793"/>
      <c r="B29" s="791" t="s">
        <v>
1376</v>
      </c>
      <c r="C29" s="785">
        <v>
64</v>
      </c>
      <c r="D29" s="787">
        <v>
278</v>
      </c>
      <c r="E29" s="790">
        <v>
68</v>
      </c>
      <c r="F29" s="790">
        <v>
282</v>
      </c>
      <c r="G29" s="4855" t="s">
        <v>
767</v>
      </c>
      <c r="H29" s="4846"/>
      <c r="I29" s="800">
        <v>
1678</v>
      </c>
      <c r="J29" s="797">
        <v>
4680</v>
      </c>
      <c r="K29" s="798">
        <v>
1543</v>
      </c>
      <c r="L29" s="798">
        <v>
4328</v>
      </c>
    </row>
    <row r="30" spans="1:12" s="763" customFormat="1" ht="18" customHeight="1">
      <c r="A30" s="793"/>
      <c r="B30" s="791" t="s">
        <v>
877</v>
      </c>
      <c r="C30" s="785">
        <v>
91</v>
      </c>
      <c r="D30" s="787">
        <v>
989</v>
      </c>
      <c r="E30" s="790">
        <v>
99</v>
      </c>
      <c r="F30" s="790">
        <v>
847</v>
      </c>
      <c r="G30" s="789"/>
      <c r="H30" s="788" t="s">
        <v>
1325</v>
      </c>
      <c r="I30" s="786">
        <v>
283</v>
      </c>
      <c r="J30" s="787">
        <v>
1048</v>
      </c>
      <c r="K30" s="786">
        <v>
262</v>
      </c>
      <c r="L30" s="785">
        <v>
968</v>
      </c>
    </row>
    <row r="31" spans="1:12" s="763" customFormat="1" ht="18" customHeight="1">
      <c r="A31" s="793"/>
      <c r="B31" s="791" t="s">
        <v>
1123</v>
      </c>
      <c r="C31" s="785">
        <v>
188</v>
      </c>
      <c r="D31" s="787">
        <v>
1029</v>
      </c>
      <c r="E31" s="790">
        <v>
161</v>
      </c>
      <c r="F31" s="790">
        <v>
966</v>
      </c>
      <c r="G31" s="789"/>
      <c r="H31" s="788" t="s">
        <v>
1306</v>
      </c>
      <c r="I31" s="786">
        <v>
1329</v>
      </c>
      <c r="J31" s="787">
        <v>
2842</v>
      </c>
      <c r="K31" s="786">
        <v>
1222</v>
      </c>
      <c r="L31" s="785">
        <v>
2687</v>
      </c>
    </row>
    <row r="32" spans="1:12" s="763" customFormat="1" ht="18" customHeight="1">
      <c r="A32" s="793"/>
      <c r="B32" s="791" t="s">
        <v>
1091</v>
      </c>
      <c r="C32" s="785">
        <v>
31</v>
      </c>
      <c r="D32" s="787">
        <v>
493</v>
      </c>
      <c r="E32" s="790">
        <v>
20</v>
      </c>
      <c r="F32" s="790">
        <v>
310</v>
      </c>
      <c r="G32" s="796"/>
      <c r="H32" s="788" t="s">
        <v>
1281</v>
      </c>
      <c r="I32" s="786">
        <v>
66</v>
      </c>
      <c r="J32" s="787">
        <v>
790</v>
      </c>
      <c r="K32" s="786">
        <v>
58</v>
      </c>
      <c r="L32" s="785">
        <v>
671</v>
      </c>
    </row>
    <row r="33" spans="1:12" s="763" customFormat="1" ht="18" customHeight="1">
      <c r="A33" s="793"/>
      <c r="B33" s="791" t="s">
        <v>
1044</v>
      </c>
      <c r="C33" s="790" t="s">
        <v>
374</v>
      </c>
      <c r="D33" s="795" t="s">
        <v>
374</v>
      </c>
      <c r="E33" s="790" t="s">
        <v>
374</v>
      </c>
      <c r="F33" s="790" t="s">
        <v>
374</v>
      </c>
      <c r="G33" s="4856" t="s">
        <v>
1375</v>
      </c>
      <c r="H33" s="4857"/>
      <c r="I33" s="800">
        <v>
509</v>
      </c>
      <c r="J33" s="797">
        <v>
2514</v>
      </c>
      <c r="K33" s="798">
        <v>
478</v>
      </c>
      <c r="L33" s="798">
        <v>
2464</v>
      </c>
    </row>
    <row r="34" spans="1:12" s="763" customFormat="1" ht="18" customHeight="1">
      <c r="A34" s="793"/>
      <c r="B34" s="804" t="s">
        <v>
1010</v>
      </c>
      <c r="C34" s="785">
        <v>
218</v>
      </c>
      <c r="D34" s="787">
        <v>
1307</v>
      </c>
      <c r="E34" s="790">
        <v>
196</v>
      </c>
      <c r="F34" s="790">
        <v>
1227</v>
      </c>
      <c r="G34" s="789"/>
      <c r="H34" s="788" t="s">
        <v>
1244</v>
      </c>
      <c r="I34" s="786">
        <v>
6</v>
      </c>
      <c r="J34" s="787">
        <v>
357</v>
      </c>
      <c r="K34" s="786">
        <v>
5</v>
      </c>
      <c r="L34" s="785">
        <v>
384</v>
      </c>
    </row>
    <row r="35" spans="1:12" s="763" customFormat="1" ht="18" customHeight="1">
      <c r="A35" s="793"/>
      <c r="B35" s="791" t="s">
        <v>
972</v>
      </c>
      <c r="C35" s="785">
        <v>
213</v>
      </c>
      <c r="D35" s="787">
        <v>
1289</v>
      </c>
      <c r="E35" s="790">
        <v>
188</v>
      </c>
      <c r="F35" s="790">
        <v>
1253</v>
      </c>
      <c r="G35" s="789"/>
      <c r="H35" s="803" t="s">
        <v>
1227</v>
      </c>
      <c r="I35" s="786">
        <v>
275</v>
      </c>
      <c r="J35" s="787">
        <v>
975</v>
      </c>
      <c r="K35" s="786">
        <v>
262</v>
      </c>
      <c r="L35" s="785">
        <v>
988</v>
      </c>
    </row>
    <row r="36" spans="1:12" s="763" customFormat="1" ht="18" customHeight="1">
      <c r="A36" s="793"/>
      <c r="B36" s="799" t="s">
        <v>
941</v>
      </c>
      <c r="C36" s="790">
        <v>
207</v>
      </c>
      <c r="D36" s="795">
        <v>
1044</v>
      </c>
      <c r="E36" s="790">
        <v>
188</v>
      </c>
      <c r="F36" s="790">
        <v>
886</v>
      </c>
      <c r="G36" s="789"/>
      <c r="H36" s="788" t="s">
        <v>
1175</v>
      </c>
      <c r="I36" s="786">
        <v>
23</v>
      </c>
      <c r="J36" s="787">
        <v>
96</v>
      </c>
      <c r="K36" s="786">
        <v>
20</v>
      </c>
      <c r="L36" s="785">
        <v>
78</v>
      </c>
    </row>
    <row r="37" spans="1:12" s="763" customFormat="1" ht="18" customHeight="1">
      <c r="A37" s="793"/>
      <c r="B37" s="791" t="s">
        <v>
891</v>
      </c>
      <c r="C37" s="785">
        <v>
37</v>
      </c>
      <c r="D37" s="787">
        <v>
206</v>
      </c>
      <c r="E37" s="790">
        <v>
30</v>
      </c>
      <c r="F37" s="790">
        <v>
209</v>
      </c>
      <c r="G37" s="796"/>
      <c r="H37" s="803" t="s">
        <v>
1168</v>
      </c>
      <c r="I37" s="786">
        <v>
205</v>
      </c>
      <c r="J37" s="787">
        <v>
1086</v>
      </c>
      <c r="K37" s="786">
        <v>
191</v>
      </c>
      <c r="L37" s="785">
        <v>
1014</v>
      </c>
    </row>
    <row r="38" spans="1:12" s="763" customFormat="1" ht="18" customHeight="1">
      <c r="A38" s="793"/>
      <c r="B38" s="791" t="s">
        <v>
1122</v>
      </c>
      <c r="C38" s="785">
        <v>
34</v>
      </c>
      <c r="D38" s="787">
        <v>
131</v>
      </c>
      <c r="E38" s="790">
        <v>
34</v>
      </c>
      <c r="F38" s="790">
        <v>
118</v>
      </c>
      <c r="G38" s="4855" t="s">
        <v>
765</v>
      </c>
      <c r="H38" s="4846"/>
      <c r="I38" s="800">
        <v>
2282</v>
      </c>
      <c r="J38" s="797">
        <v>
14012</v>
      </c>
      <c r="K38" s="798">
        <v>
2153</v>
      </c>
      <c r="L38" s="798">
        <v>
13998</v>
      </c>
    </row>
    <row r="39" spans="1:12" s="763" customFormat="1" ht="18" customHeight="1">
      <c r="A39" s="793"/>
      <c r="B39" s="791" t="s">
        <v>
1081</v>
      </c>
      <c r="C39" s="785">
        <v>
51</v>
      </c>
      <c r="D39" s="787">
        <v>
210</v>
      </c>
      <c r="E39" s="790">
        <v>
49</v>
      </c>
      <c r="F39" s="790">
        <v>
182</v>
      </c>
      <c r="G39" s="789"/>
      <c r="H39" s="788" t="s">
        <v>
1361</v>
      </c>
      <c r="I39" s="786">
        <v>
35</v>
      </c>
      <c r="J39" s="787">
        <v>
281</v>
      </c>
      <c r="K39" s="786">
        <v>
34</v>
      </c>
      <c r="L39" s="785">
        <v>
243</v>
      </c>
    </row>
    <row r="40" spans="1:12" s="763" customFormat="1" ht="18" customHeight="1">
      <c r="A40" s="793"/>
      <c r="B40" s="791" t="s">
        <v>
1040</v>
      </c>
      <c r="C40" s="785">
        <v>
694</v>
      </c>
      <c r="D40" s="787">
        <v>
3600</v>
      </c>
      <c r="E40" s="790">
        <v>
616</v>
      </c>
      <c r="F40" s="790">
        <v>
3371</v>
      </c>
      <c r="G40" s="789"/>
      <c r="H40" s="788" t="s">
        <v>
1328</v>
      </c>
      <c r="I40" s="786">
        <v>
2081</v>
      </c>
      <c r="J40" s="787">
        <v>
12183</v>
      </c>
      <c r="K40" s="786">
        <v>
1951</v>
      </c>
      <c r="L40" s="785">
        <v>
12275</v>
      </c>
    </row>
    <row r="41" spans="1:12" s="763" customFormat="1" ht="18" customHeight="1">
      <c r="A41" s="793"/>
      <c r="B41" s="791" t="s">
        <v>
989</v>
      </c>
      <c r="C41" s="785">
        <v>
68</v>
      </c>
      <c r="D41" s="787">
        <v>
382</v>
      </c>
      <c r="E41" s="790">
        <v>
48</v>
      </c>
      <c r="F41" s="790">
        <v>
359</v>
      </c>
      <c r="G41" s="789"/>
      <c r="H41" s="801" t="s">
        <v>
1287</v>
      </c>
      <c r="I41" s="786">
        <v>
166</v>
      </c>
      <c r="J41" s="787">
        <v>
1548</v>
      </c>
      <c r="K41" s="786">
        <v>
168</v>
      </c>
      <c r="L41" s="785">
        <v>
1480</v>
      </c>
    </row>
    <row r="42" spans="1:12" s="763" customFormat="1" ht="18" customHeight="1">
      <c r="A42" s="793"/>
      <c r="B42" s="791" t="s">
        <v>
956</v>
      </c>
      <c r="C42" s="785">
        <v>
261</v>
      </c>
      <c r="D42" s="787">
        <v>
1396</v>
      </c>
      <c r="E42" s="790">
        <v>
248</v>
      </c>
      <c r="F42" s="790">
        <v>
1414</v>
      </c>
      <c r="G42" s="4855" t="s">
        <v>
764</v>
      </c>
      <c r="H42" s="4846"/>
      <c r="I42" s="800">
        <v>
1468</v>
      </c>
      <c r="J42" s="797">
        <v>
6597</v>
      </c>
      <c r="K42" s="798">
        <v>
1404</v>
      </c>
      <c r="L42" s="798">
        <v>
6329</v>
      </c>
    </row>
    <row r="43" spans="1:12" s="763" customFormat="1" ht="18" customHeight="1">
      <c r="A43" s="793"/>
      <c r="B43" s="791" t="s">
        <v>
910</v>
      </c>
      <c r="C43" s="785">
        <v>
72</v>
      </c>
      <c r="D43" s="787">
        <v>
606</v>
      </c>
      <c r="E43" s="790">
        <v>
78</v>
      </c>
      <c r="F43" s="790">
        <v>
622</v>
      </c>
      <c r="G43" s="796"/>
      <c r="H43" s="788" t="s">
        <v>
1266</v>
      </c>
      <c r="I43" s="786">
        <v>
1134</v>
      </c>
      <c r="J43" s="787">
        <v>
3499</v>
      </c>
      <c r="K43" s="786">
        <v>
1073</v>
      </c>
      <c r="L43" s="785">
        <v>
3275</v>
      </c>
    </row>
    <row r="44" spans="1:12" s="763" customFormat="1" ht="18" customHeight="1">
      <c r="A44" s="793"/>
      <c r="B44" s="802" t="s">
        <v>
872</v>
      </c>
      <c r="C44" s="785">
        <v>
26</v>
      </c>
      <c r="D44" s="787">
        <v>
189</v>
      </c>
      <c r="E44" s="790">
        <v>
18</v>
      </c>
      <c r="F44" s="790">
        <v>
118</v>
      </c>
      <c r="G44" s="789"/>
      <c r="H44" s="788" t="s">
        <v>
1233</v>
      </c>
      <c r="I44" s="786">
        <v>
163</v>
      </c>
      <c r="J44" s="787">
        <v>
674</v>
      </c>
      <c r="K44" s="786">
        <v>
175</v>
      </c>
      <c r="L44" s="785">
        <v>
641</v>
      </c>
    </row>
    <row r="45" spans="1:12" s="763" customFormat="1" ht="18" customHeight="1">
      <c r="A45" s="793"/>
      <c r="B45" s="791" t="s">
        <v>
1121</v>
      </c>
      <c r="C45" s="785">
        <v>
69</v>
      </c>
      <c r="D45" s="787">
        <v>
670</v>
      </c>
      <c r="E45" s="790">
        <v>
69</v>
      </c>
      <c r="F45" s="790">
        <v>
563</v>
      </c>
      <c r="G45" s="789"/>
      <c r="H45" s="788" t="s">
        <v>
1200</v>
      </c>
      <c r="I45" s="786">
        <v>
171</v>
      </c>
      <c r="J45" s="787">
        <v>
2424</v>
      </c>
      <c r="K45" s="786">
        <v>
156</v>
      </c>
      <c r="L45" s="785">
        <v>
2413</v>
      </c>
    </row>
    <row r="46" spans="1:12" s="763" customFormat="1" ht="18" customHeight="1">
      <c r="A46" s="793"/>
      <c r="B46" s="791" t="s">
        <v>
1072</v>
      </c>
      <c r="C46" s="785">
        <v>
6</v>
      </c>
      <c r="D46" s="787">
        <v>
142</v>
      </c>
      <c r="E46" s="790">
        <v>
9</v>
      </c>
      <c r="F46" s="790">
        <v>
191</v>
      </c>
      <c r="G46" s="4855" t="s">
        <v>
763</v>
      </c>
      <c r="H46" s="4846"/>
      <c r="I46" s="800">
        <v>
486</v>
      </c>
      <c r="J46" s="797">
        <v>
8105</v>
      </c>
      <c r="K46" s="798">
        <v>
368</v>
      </c>
      <c r="L46" s="798">
        <v>
4232</v>
      </c>
    </row>
    <row r="47" spans="1:12" s="763" customFormat="1" ht="18" customHeight="1">
      <c r="A47" s="793"/>
      <c r="B47" s="791" t="s">
        <v>
1043</v>
      </c>
      <c r="C47" s="785">
        <v>
43</v>
      </c>
      <c r="D47" s="787">
        <v>
248</v>
      </c>
      <c r="E47" s="790">
        <v>
55</v>
      </c>
      <c r="F47" s="790">
        <v>
204</v>
      </c>
      <c r="G47" s="789"/>
      <c r="H47" s="788" t="s">
        <v>
1161</v>
      </c>
      <c r="I47" s="786">
        <v>
132</v>
      </c>
      <c r="J47" s="787">
        <v>
5799</v>
      </c>
      <c r="K47" s="786">
        <v>
48</v>
      </c>
      <c r="L47" s="785">
        <v>
2269</v>
      </c>
    </row>
    <row r="48" spans="1:12" s="763" customFormat="1" ht="18" customHeight="1">
      <c r="A48" s="793"/>
      <c r="B48" s="791" t="s">
        <v>
1006</v>
      </c>
      <c r="C48" s="785">
        <v>
316</v>
      </c>
      <c r="D48" s="787">
        <v>
2167</v>
      </c>
      <c r="E48" s="790">
        <v>
277</v>
      </c>
      <c r="F48" s="790">
        <v>
1576</v>
      </c>
      <c r="G48" s="796"/>
      <c r="H48" s="788" t="s">
        <v>
1362</v>
      </c>
      <c r="I48" s="786">
        <v>
354</v>
      </c>
      <c r="J48" s="787">
        <v>
2306</v>
      </c>
      <c r="K48" s="786">
        <v>
320</v>
      </c>
      <c r="L48" s="785">
        <v>
1963</v>
      </c>
    </row>
    <row r="49" spans="1:12" s="763" customFormat="1" ht="18" customHeight="1">
      <c r="A49" s="4845" t="s">
        <v>
772</v>
      </c>
      <c r="B49" s="4846"/>
      <c r="C49" s="798">
        <v>
9</v>
      </c>
      <c r="D49" s="797">
        <v>
448</v>
      </c>
      <c r="E49" s="798">
        <v>
6</v>
      </c>
      <c r="F49" s="797">
        <v>
135</v>
      </c>
      <c r="G49" s="4855" t="s">
        <v>
762</v>
      </c>
      <c r="H49" s="4846"/>
      <c r="I49" s="800">
        <v>
1440</v>
      </c>
      <c r="J49" s="797">
        <v>
22286</v>
      </c>
      <c r="K49" s="798">
        <v>
1389</v>
      </c>
      <c r="L49" s="798">
        <v>
21609</v>
      </c>
    </row>
    <row r="50" spans="1:12" s="763" customFormat="1" ht="18" customHeight="1">
      <c r="A50" s="793"/>
      <c r="B50" s="791" t="s">
        <v>
939</v>
      </c>
      <c r="C50" s="785">
        <v>
1</v>
      </c>
      <c r="D50" s="787">
        <v>
64</v>
      </c>
      <c r="E50" s="790">
        <v>
1</v>
      </c>
      <c r="F50" s="790">
        <v>
98</v>
      </c>
      <c r="G50" s="789"/>
      <c r="H50" s="788" t="s">
        <v>
1324</v>
      </c>
      <c r="I50" s="786">
        <v>
935</v>
      </c>
      <c r="J50" s="787">
        <v>
10828</v>
      </c>
      <c r="K50" s="786">
        <v>
923</v>
      </c>
      <c r="L50" s="785">
        <v>
11369</v>
      </c>
    </row>
    <row r="51" spans="1:12" s="763" customFormat="1" ht="18" customHeight="1">
      <c r="A51" s="793"/>
      <c r="B51" s="791" t="s">
        <v>
922</v>
      </c>
      <c r="C51" s="790" t="s">
        <v>
374</v>
      </c>
      <c r="D51" s="795" t="s">
        <v>
374</v>
      </c>
      <c r="E51" s="790" t="s">
        <v>
374</v>
      </c>
      <c r="F51" s="790" t="s">
        <v>
374</v>
      </c>
      <c r="G51" s="789"/>
      <c r="H51" s="788" t="s">
        <v>
1290</v>
      </c>
      <c r="I51" s="786">
        <v>
11</v>
      </c>
      <c r="J51" s="787">
        <v>
188</v>
      </c>
      <c r="K51" s="786">
        <v>
2</v>
      </c>
      <c r="L51" s="785">
        <v>
7</v>
      </c>
    </row>
    <row r="52" spans="1:12" s="763" customFormat="1" ht="18" customHeight="1">
      <c r="A52" s="793"/>
      <c r="B52" s="791" t="s">
        <v>
906</v>
      </c>
      <c r="C52" s="790" t="s">
        <v>
374</v>
      </c>
      <c r="D52" s="795" t="s">
        <v>
374</v>
      </c>
      <c r="E52" s="790" t="s">
        <v>
374</v>
      </c>
      <c r="F52" s="790" t="s">
        <v>
374</v>
      </c>
      <c r="G52" s="789"/>
      <c r="H52" s="801" t="s">
        <v>
1273</v>
      </c>
      <c r="I52" s="786">
        <v>
494</v>
      </c>
      <c r="J52" s="787">
        <v>
11270</v>
      </c>
      <c r="K52" s="786">
        <v>
464</v>
      </c>
      <c r="L52" s="785">
        <v>
10233</v>
      </c>
    </row>
    <row r="53" spans="1:12" s="763" customFormat="1" ht="18" customHeight="1">
      <c r="A53" s="792"/>
      <c r="B53" s="791" t="s">
        <v>
898</v>
      </c>
      <c r="C53" s="785">
        <v>
8</v>
      </c>
      <c r="D53" s="787">
        <v>
384</v>
      </c>
      <c r="E53" s="790">
        <v>
5</v>
      </c>
      <c r="F53" s="790">
        <v>
37</v>
      </c>
      <c r="G53" s="4855" t="s">
        <v>
761</v>
      </c>
      <c r="H53" s="4846"/>
      <c r="I53" s="800">
        <v>
51</v>
      </c>
      <c r="J53" s="797">
        <v>
452</v>
      </c>
      <c r="K53" s="798">
        <v>
49</v>
      </c>
      <c r="L53" s="798">
        <v>
486</v>
      </c>
    </row>
    <row r="54" spans="1:12" s="763" customFormat="1" ht="18" customHeight="1">
      <c r="A54" s="4845" t="s">
        <v>
771</v>
      </c>
      <c r="B54" s="4846"/>
      <c r="C54" s="798">
        <v>
102</v>
      </c>
      <c r="D54" s="797">
        <v>
435</v>
      </c>
      <c r="E54" s="798">
        <v>
86</v>
      </c>
      <c r="F54" s="797">
        <v>
323</v>
      </c>
      <c r="G54" s="789"/>
      <c r="H54" s="788" t="s">
        <v>
1232</v>
      </c>
      <c r="I54" s="786">
        <v>
44</v>
      </c>
      <c r="J54" s="787">
        <v>
318</v>
      </c>
      <c r="K54" s="786">
        <v>
44</v>
      </c>
      <c r="L54" s="785">
        <v>
321</v>
      </c>
    </row>
    <row r="55" spans="1:12" s="763" customFormat="1" ht="18" customHeight="1">
      <c r="A55" s="793"/>
      <c r="B55" s="791" t="s">
        <v>
867</v>
      </c>
      <c r="C55" s="790">
        <v>
5</v>
      </c>
      <c r="D55" s="795">
        <v>
43</v>
      </c>
      <c r="E55" s="790">
        <v>
3</v>
      </c>
      <c r="F55" s="790">
        <v>
11</v>
      </c>
      <c r="G55" s="789"/>
      <c r="H55" s="801" t="s">
        <v>
1223</v>
      </c>
      <c r="I55" s="786">
        <v>
7</v>
      </c>
      <c r="J55" s="787">
        <v>
134</v>
      </c>
      <c r="K55" s="786">
        <v>
5</v>
      </c>
      <c r="L55" s="785">
        <v>
165</v>
      </c>
    </row>
    <row r="56" spans="1:12" s="763" customFormat="1" ht="18" customHeight="1">
      <c r="A56" s="793"/>
      <c r="B56" s="791" t="s">
        <v>
1120</v>
      </c>
      <c r="C56" s="790">
        <v>
2</v>
      </c>
      <c r="D56" s="795">
        <v>
16</v>
      </c>
      <c r="E56" s="790">
        <v>
2</v>
      </c>
      <c r="F56" s="790">
        <v>
14</v>
      </c>
      <c r="G56" s="4856" t="s">
        <v>
1374</v>
      </c>
      <c r="H56" s="4857"/>
      <c r="I56" s="800">
        <v>
673</v>
      </c>
      <c r="J56" s="797">
        <v>
6510</v>
      </c>
      <c r="K56" s="798">
        <v>
663</v>
      </c>
      <c r="L56" s="798">
        <v>
6538</v>
      </c>
    </row>
    <row r="57" spans="1:12" s="763" customFormat="1" ht="18" customHeight="1">
      <c r="A57" s="793"/>
      <c r="B57" s="791" t="s">
        <v>
1093</v>
      </c>
      <c r="C57" s="785">
        <v>
29</v>
      </c>
      <c r="D57" s="787">
        <v>
102</v>
      </c>
      <c r="E57" s="790">
        <v>
24</v>
      </c>
      <c r="F57" s="790">
        <v>
62</v>
      </c>
      <c r="G57" s="789"/>
      <c r="H57" s="788" t="s">
        <v>
1199</v>
      </c>
      <c r="I57" s="786">
        <v>
43</v>
      </c>
      <c r="J57" s="787">
        <v>
195</v>
      </c>
      <c r="K57" s="786">
        <v>
40</v>
      </c>
      <c r="L57" s="785">
        <v>
408</v>
      </c>
    </row>
    <row r="58" spans="1:12" s="763" customFormat="1" ht="18" customHeight="1">
      <c r="A58" s="793"/>
      <c r="B58" s="791" t="s">
        <v>
1050</v>
      </c>
      <c r="C58" s="790">
        <v>
61</v>
      </c>
      <c r="D58" s="795">
        <v>
260</v>
      </c>
      <c r="E58" s="790">
        <v>
49</v>
      </c>
      <c r="F58" s="790">
        <v>
216</v>
      </c>
      <c r="G58" s="789"/>
      <c r="H58" s="788" t="s">
        <v>
1173</v>
      </c>
      <c r="I58" s="786">
        <v>
182</v>
      </c>
      <c r="J58" s="787">
        <v>
628</v>
      </c>
      <c r="K58" s="786">
        <v>
184</v>
      </c>
      <c r="L58" s="785">
        <v>
629</v>
      </c>
    </row>
    <row r="59" spans="1:12" s="763" customFormat="1" ht="18" customHeight="1">
      <c r="A59" s="792"/>
      <c r="B59" s="799" t="s">
        <v>
1022</v>
      </c>
      <c r="C59" s="790">
        <v>
5</v>
      </c>
      <c r="D59" s="795">
        <v>
14</v>
      </c>
      <c r="E59" s="790">
        <v>
8</v>
      </c>
      <c r="F59" s="790">
        <v>
20</v>
      </c>
      <c r="G59" s="789"/>
      <c r="H59" s="788" t="s">
        <v>
1154</v>
      </c>
      <c r="I59" s="786">
        <v>
49</v>
      </c>
      <c r="J59" s="787">
        <v>
1297</v>
      </c>
      <c r="K59" s="786">
        <v>
44</v>
      </c>
      <c r="L59" s="785">
        <v>
967</v>
      </c>
    </row>
    <row r="60" spans="1:12" s="763" customFormat="1" ht="18" customHeight="1">
      <c r="A60" s="4845" t="s">
        <v>
770</v>
      </c>
      <c r="B60" s="4846"/>
      <c r="C60" s="798">
        <v>
567</v>
      </c>
      <c r="D60" s="797">
        <v>
11506</v>
      </c>
      <c r="E60" s="798">
        <v>
477</v>
      </c>
      <c r="F60" s="797">
        <v>
9902</v>
      </c>
      <c r="G60" s="789"/>
      <c r="H60" s="788" t="s">
        <v>
1356</v>
      </c>
      <c r="I60" s="786">
        <v>
116</v>
      </c>
      <c r="J60" s="787">
        <v>
499</v>
      </c>
      <c r="K60" s="786">
        <v>
111</v>
      </c>
      <c r="L60" s="785">
        <v>
502</v>
      </c>
    </row>
    <row r="61" spans="1:12" s="763" customFormat="1" ht="18" customHeight="1">
      <c r="A61" s="793"/>
      <c r="B61" s="791" t="s">
        <v>
1001</v>
      </c>
      <c r="C61" s="785">
        <v>
25</v>
      </c>
      <c r="D61" s="787">
        <v>
827</v>
      </c>
      <c r="E61" s="790">
        <v>
21</v>
      </c>
      <c r="F61" s="790">
        <v>
764</v>
      </c>
      <c r="G61" s="796"/>
      <c r="H61" s="788" t="s">
        <v>
1345</v>
      </c>
      <c r="I61" s="786">
        <v>
78</v>
      </c>
      <c r="J61" s="787">
        <v>
504</v>
      </c>
      <c r="K61" s="786">
        <v>
76</v>
      </c>
      <c r="L61" s="785">
        <v>
486</v>
      </c>
    </row>
    <row r="62" spans="1:12" s="763" customFormat="1" ht="18" customHeight="1">
      <c r="A62" s="793"/>
      <c r="B62" s="791" t="s">
        <v>
993</v>
      </c>
      <c r="C62" s="785">
        <v>
315</v>
      </c>
      <c r="D62" s="787">
        <v>
5245</v>
      </c>
      <c r="E62" s="790">
        <v>
256</v>
      </c>
      <c r="F62" s="790">
        <v>
4776</v>
      </c>
      <c r="G62" s="789"/>
      <c r="H62" s="788" t="s">
        <v>
1317</v>
      </c>
      <c r="I62" s="786">
        <v>
11</v>
      </c>
      <c r="J62" s="787">
        <v>
106</v>
      </c>
      <c r="K62" s="786">
        <v>
10</v>
      </c>
      <c r="L62" s="785">
        <v>
26</v>
      </c>
    </row>
    <row r="63" spans="1:12" s="763" customFormat="1" ht="18" customHeight="1">
      <c r="A63" s="793"/>
      <c r="B63" s="791" t="s">
        <v>
960</v>
      </c>
      <c r="C63" s="785">
        <v>
182</v>
      </c>
      <c r="D63" s="787">
        <v>
3818</v>
      </c>
      <c r="E63" s="790">
        <v>
156</v>
      </c>
      <c r="F63" s="790">
        <v>
2960</v>
      </c>
      <c r="G63" s="789"/>
      <c r="H63" s="788" t="s">
        <v>
1373</v>
      </c>
      <c r="I63" s="786">
        <v>
190</v>
      </c>
      <c r="J63" s="787">
        <v>
3248</v>
      </c>
      <c r="K63" s="786">
        <v>
191</v>
      </c>
      <c r="L63" s="785">
        <v>
3489</v>
      </c>
    </row>
    <row r="64" spans="1:12" s="763" customFormat="1" ht="18" customHeight="1">
      <c r="A64" s="793"/>
      <c r="B64" s="791" t="s">
        <v>
927</v>
      </c>
      <c r="C64" s="785">
        <v>
1</v>
      </c>
      <c r="D64" s="787">
        <v>
68</v>
      </c>
      <c r="E64" s="790" t="s">
        <v>
374</v>
      </c>
      <c r="F64" s="790" t="s">
        <v>
374</v>
      </c>
      <c r="G64" s="796"/>
      <c r="H64" s="788" t="s">
        <v>
1372</v>
      </c>
      <c r="I64" s="786">
        <v>
4</v>
      </c>
      <c r="J64" s="787">
        <v>
33</v>
      </c>
      <c r="K64" s="786">
        <v>
1</v>
      </c>
      <c r="L64" s="785">
        <v>
11</v>
      </c>
    </row>
    <row r="65" spans="1:12" s="763" customFormat="1" ht="18" customHeight="1">
      <c r="A65" s="793"/>
      <c r="B65" s="791" t="s">
        <v>
897</v>
      </c>
      <c r="C65" s="790" t="s">
        <v>
374</v>
      </c>
      <c r="D65" s="795" t="s">
        <v>
374</v>
      </c>
      <c r="E65" s="790" t="s">
        <v>
374</v>
      </c>
      <c r="F65" s="790" t="s">
        <v>
374</v>
      </c>
      <c r="G65" s="794"/>
      <c r="H65" s="788" t="s">
        <v>
373</v>
      </c>
      <c r="I65" s="786"/>
      <c r="J65" s="787"/>
      <c r="K65" s="786" t="s">
        <v>
373</v>
      </c>
      <c r="L65" s="785" t="s">
        <v>
373</v>
      </c>
    </row>
    <row r="66" spans="1:12" s="763" customFormat="1" ht="18" customHeight="1">
      <c r="A66" s="793"/>
      <c r="B66" s="791" t="s">
        <v>
875</v>
      </c>
      <c r="C66" s="785">
        <v>
14</v>
      </c>
      <c r="D66" s="787">
        <v>
325</v>
      </c>
      <c r="E66" s="790">
        <v>
14</v>
      </c>
      <c r="F66" s="790">
        <v>
186</v>
      </c>
      <c r="G66" s="789"/>
      <c r="H66" s="788" t="s">
        <v>
373</v>
      </c>
      <c r="I66" s="786"/>
      <c r="J66" s="787"/>
      <c r="K66" s="786" t="s">
        <v>
373</v>
      </c>
      <c r="L66" s="785" t="s">
        <v>
373</v>
      </c>
    </row>
    <row r="67" spans="1:12" s="763" customFormat="1" ht="18" customHeight="1">
      <c r="A67" s="792"/>
      <c r="B67" s="791" t="s">
        <v>
1366</v>
      </c>
      <c r="C67" s="785">
        <v>
28</v>
      </c>
      <c r="D67" s="787">
        <v>
488</v>
      </c>
      <c r="E67" s="790">
        <v>
27</v>
      </c>
      <c r="F67" s="790">
        <v>
499</v>
      </c>
      <c r="G67" s="789"/>
      <c r="H67" s="788" t="s">
        <v>
373</v>
      </c>
      <c r="I67" s="786"/>
      <c r="J67" s="787"/>
      <c r="K67" s="786" t="s">
        <v>
373</v>
      </c>
      <c r="L67" s="785" t="s">
        <v>
373</v>
      </c>
    </row>
    <row r="68" spans="1:12" s="763" customFormat="1" ht="18" customHeight="1">
      <c r="A68" s="784"/>
      <c r="B68" s="783" t="s">
        <v>
1320</v>
      </c>
      <c r="C68" s="777">
        <v>
2</v>
      </c>
      <c r="D68" s="779">
        <v>
735</v>
      </c>
      <c r="E68" s="782">
        <v>
2</v>
      </c>
      <c r="F68" s="782">
        <v>
716</v>
      </c>
      <c r="G68" s="781"/>
      <c r="H68" s="780" t="s">
        <v>
373</v>
      </c>
      <c r="I68" s="778"/>
      <c r="J68" s="779"/>
      <c r="K68" s="778" t="s">
        <v>
373</v>
      </c>
      <c r="L68" s="777" t="s">
        <v>
373</v>
      </c>
    </row>
    <row r="69" spans="1:12" s="764" customFormat="1" ht="15" customHeight="1">
      <c r="A69" s="775" t="s">
        <v>
1371</v>
      </c>
      <c r="B69" s="774"/>
      <c r="C69" s="767"/>
      <c r="D69" s="767"/>
      <c r="E69" s="767"/>
      <c r="F69" s="767"/>
      <c r="G69" s="773"/>
      <c r="H69" s="772"/>
      <c r="I69" s="776"/>
      <c r="J69" s="776"/>
      <c r="K69" s="776"/>
      <c r="L69" s="776"/>
    </row>
    <row r="70" spans="1:12" s="764" customFormat="1" ht="15" customHeight="1">
      <c r="A70" s="775" t="s">
        <v>
1370</v>
      </c>
      <c r="B70" s="774"/>
      <c r="C70" s="767"/>
      <c r="D70" s="767"/>
      <c r="E70" s="767"/>
      <c r="F70" s="767"/>
      <c r="G70" s="773"/>
      <c r="H70" s="772"/>
      <c r="I70" s="767"/>
      <c r="J70" s="766"/>
      <c r="K70" s="765"/>
      <c r="L70" s="765"/>
    </row>
    <row r="71" spans="1:12" s="764" customFormat="1" ht="15" customHeight="1">
      <c r="A71" s="775" t="s">
        <v>
1369</v>
      </c>
      <c r="B71" s="774"/>
      <c r="C71" s="767"/>
      <c r="D71" s="767"/>
      <c r="E71" s="767"/>
      <c r="F71" s="767"/>
      <c r="G71" s="773"/>
      <c r="H71" s="772"/>
      <c r="I71" s="767"/>
      <c r="J71" s="766"/>
      <c r="K71" s="765"/>
      <c r="L71" s="765"/>
    </row>
    <row r="72" spans="1:12" s="764" customFormat="1" ht="15" customHeight="1">
      <c r="A72" s="775" t="s">
        <v>
1368</v>
      </c>
      <c r="B72" s="774"/>
      <c r="C72" s="767"/>
      <c r="D72" s="767"/>
      <c r="E72" s="767"/>
      <c r="F72" s="767"/>
      <c r="G72" s="773"/>
      <c r="H72" s="772"/>
      <c r="I72" s="767"/>
      <c r="J72" s="766"/>
      <c r="K72" s="765"/>
      <c r="L72" s="765"/>
    </row>
    <row r="73" spans="1:12" s="764" customFormat="1" ht="15" customHeight="1">
      <c r="A73" s="4563" t="s">
        <v>
10491</v>
      </c>
      <c r="B73" s="774"/>
      <c r="C73" s="767"/>
      <c r="D73" s="767"/>
      <c r="E73" s="767"/>
      <c r="F73" s="767"/>
      <c r="G73" s="773"/>
      <c r="H73" s="772"/>
      <c r="I73" s="767"/>
      <c r="J73" s="766"/>
      <c r="K73" s="765"/>
      <c r="L73" s="765"/>
    </row>
    <row r="74" spans="1:12" s="764" customFormat="1" ht="15" customHeight="1">
      <c r="A74" s="764" t="s">
        <v>
1367</v>
      </c>
      <c r="B74" s="771"/>
      <c r="C74" s="770"/>
      <c r="D74" s="770"/>
      <c r="E74" s="770"/>
      <c r="F74" s="770"/>
      <c r="G74" s="769"/>
      <c r="H74" s="768"/>
      <c r="I74" s="767"/>
      <c r="J74" s="766"/>
      <c r="K74" s="765"/>
      <c r="L74" s="765"/>
    </row>
  </sheetData>
  <mergeCells count="29">
    <mergeCell ref="G22:H22"/>
    <mergeCell ref="A24:B24"/>
    <mergeCell ref="A60:B60"/>
    <mergeCell ref="G29:H29"/>
    <mergeCell ref="G33:H33"/>
    <mergeCell ref="G38:H38"/>
    <mergeCell ref="G42:H42"/>
    <mergeCell ref="G46:H46"/>
    <mergeCell ref="G49:H49"/>
    <mergeCell ref="G53:H53"/>
    <mergeCell ref="G56:H56"/>
    <mergeCell ref="A49:B49"/>
    <mergeCell ref="A54:B54"/>
    <mergeCell ref="A1:D1"/>
    <mergeCell ref="A2:D2"/>
    <mergeCell ref="A18:B18"/>
    <mergeCell ref="A20:B20"/>
    <mergeCell ref="A9:B9"/>
    <mergeCell ref="A3:L3"/>
    <mergeCell ref="A6:B7"/>
    <mergeCell ref="C6:D6"/>
    <mergeCell ref="E6:F6"/>
    <mergeCell ref="G6:H7"/>
    <mergeCell ref="I6:J6"/>
    <mergeCell ref="K6:L6"/>
    <mergeCell ref="G9:H9"/>
    <mergeCell ref="A10:B10"/>
    <mergeCell ref="A12:B12"/>
    <mergeCell ref="A15:B15"/>
  </mergeCells>
  <phoneticPr fontId="25"/>
  <pageMargins left="0.70866141732283472" right="0.70866141732283472" top="0.74803149606299213" bottom="0.74803149606299213" header="0.31496062992125984" footer="0.3149606299212598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V43"/>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6596</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888" t="s">
        <v>
1388</v>
      </c>
      <c r="B13" s="4887"/>
      <c r="C13" s="840">
        <v>
2131</v>
      </c>
      <c r="D13" s="840">
        <v>
11867</v>
      </c>
      <c r="E13" s="840">
        <v>
7642</v>
      </c>
      <c r="F13" s="840">
        <v>
1016</v>
      </c>
      <c r="G13" s="840">
        <v>
811</v>
      </c>
      <c r="H13" s="840">
        <v>
8257</v>
      </c>
      <c r="I13" s="840">
        <v>
6098</v>
      </c>
      <c r="J13" s="840">
        <v>
2515</v>
      </c>
      <c r="K13" s="840">
        <v>
695</v>
      </c>
      <c r="L13" s="840">
        <v>
92</v>
      </c>
      <c r="M13" s="840">
        <v>
50</v>
      </c>
      <c r="N13" s="840">
        <v>
209</v>
      </c>
      <c r="O13" s="840">
        <v>
106</v>
      </c>
      <c r="P13" s="840">
        <v>
3727134</v>
      </c>
      <c r="Q13" s="840">
        <v>
10437905</v>
      </c>
      <c r="R13" s="840">
        <v>
18376153</v>
      </c>
      <c r="S13" s="840">
        <v>
14864950</v>
      </c>
      <c r="T13" s="840">
        <v>
2100310</v>
      </c>
      <c r="U13" s="840">
        <v>
7164948</v>
      </c>
      <c r="V13" s="840">
        <v>
7409191</v>
      </c>
    </row>
    <row r="14" spans="1:22" ht="18" customHeight="1">
      <c r="A14" s="837"/>
      <c r="B14" s="838"/>
      <c r="C14" s="835"/>
      <c r="D14" s="835"/>
      <c r="E14" s="835"/>
      <c r="F14" s="835"/>
      <c r="G14" s="835"/>
      <c r="H14" s="835"/>
      <c r="I14" s="835"/>
      <c r="J14" s="835"/>
      <c r="K14" s="835"/>
      <c r="L14" s="835"/>
      <c r="M14" s="835"/>
      <c r="N14" s="835"/>
      <c r="O14" s="835"/>
      <c r="P14" s="835"/>
      <c r="Q14" s="835"/>
      <c r="R14" s="835"/>
      <c r="S14" s="835"/>
      <c r="T14" s="835"/>
      <c r="U14" s="835"/>
      <c r="V14" s="835"/>
    </row>
    <row r="15" spans="1:22" s="839" customFormat="1" ht="18" customHeight="1">
      <c r="A15" s="4886" t="s">
        <v>
1083</v>
      </c>
      <c r="B15" s="4887"/>
      <c r="C15" s="840">
        <v>
45</v>
      </c>
      <c r="D15" s="840">
        <v>
539</v>
      </c>
      <c r="E15" s="840">
        <v>
356</v>
      </c>
      <c r="F15" s="840">
        <v>
16</v>
      </c>
      <c r="G15" s="840">
        <v>
11</v>
      </c>
      <c r="H15" s="840">
        <v>
347</v>
      </c>
      <c r="I15" s="840">
        <v>
283</v>
      </c>
      <c r="J15" s="840">
        <v>
174</v>
      </c>
      <c r="K15" s="840">
        <v>
61</v>
      </c>
      <c r="L15" s="840">
        <v>
2</v>
      </c>
      <c r="M15" s="840">
        <v>
1</v>
      </c>
      <c r="N15" s="840">
        <v>
2</v>
      </c>
      <c r="O15" s="840">
        <v>
1</v>
      </c>
      <c r="P15" s="840">
        <v>
214599</v>
      </c>
      <c r="Q15" s="840">
        <v>
2183584</v>
      </c>
      <c r="R15" s="840">
        <v>
2799410</v>
      </c>
      <c r="S15" s="840">
        <v>
2394544</v>
      </c>
      <c r="T15" s="840">
        <v>
7159</v>
      </c>
      <c r="U15" s="840">
        <v>
477365</v>
      </c>
      <c r="V15" s="840">
        <v>
572783</v>
      </c>
    </row>
    <row r="16" spans="1:22" ht="18" customHeight="1">
      <c r="A16" s="837"/>
      <c r="B16" s="838" t="s">
        <v>
1075</v>
      </c>
      <c r="C16" s="835">
        <v>
3</v>
      </c>
      <c r="D16" s="835">
        <v>
244</v>
      </c>
      <c r="E16" s="835">
        <v>
205</v>
      </c>
      <c r="F16" s="835" t="s">
        <v>
374</v>
      </c>
      <c r="G16" s="835" t="s">
        <v>
374</v>
      </c>
      <c r="H16" s="835">
        <v>
195</v>
      </c>
      <c r="I16" s="835">
        <v>
172</v>
      </c>
      <c r="J16" s="835">
        <v>
47</v>
      </c>
      <c r="K16" s="835">
        <v>
32</v>
      </c>
      <c r="L16" s="835">
        <v>
2</v>
      </c>
      <c r="M16" s="835">
        <v>
1</v>
      </c>
      <c r="N16" s="835" t="s">
        <v>
374</v>
      </c>
      <c r="O16" s="835" t="s">
        <v>
374</v>
      </c>
      <c r="P16" s="835">
        <v>
153906</v>
      </c>
      <c r="Q16" s="835">
        <v>
2099436</v>
      </c>
      <c r="R16" s="835">
        <v>
2528414</v>
      </c>
      <c r="S16" s="835">
        <v>
2136377</v>
      </c>
      <c r="T16" s="835" t="s">
        <v>
374</v>
      </c>
      <c r="U16" s="835">
        <v>
304321</v>
      </c>
      <c r="V16" s="835">
        <v>
399739</v>
      </c>
    </row>
    <row r="17" spans="1:22" ht="18" customHeight="1">
      <c r="A17" s="837"/>
      <c r="B17" s="838" t="s">
        <v>
1070</v>
      </c>
      <c r="C17" s="835">
        <v>
3</v>
      </c>
      <c r="D17" s="835">
        <v>
21</v>
      </c>
      <c r="E17" s="835">
        <v>
8</v>
      </c>
      <c r="F17" s="835" t="s">
        <v>
374</v>
      </c>
      <c r="G17" s="835" t="s">
        <v>
374</v>
      </c>
      <c r="H17" s="835">
        <v>
8</v>
      </c>
      <c r="I17" s="835">
        <v>
6</v>
      </c>
      <c r="J17" s="835">
        <v>
13</v>
      </c>
      <c r="K17" s="835">
        <v>
2</v>
      </c>
      <c r="L17" s="835" t="s">
        <v>
374</v>
      </c>
      <c r="M17" s="835" t="s">
        <v>
374</v>
      </c>
      <c r="N17" s="835" t="s">
        <v>
374</v>
      </c>
      <c r="O17" s="835" t="s">
        <v>
374</v>
      </c>
      <c r="P17" s="835" t="s">
        <v>
695</v>
      </c>
      <c r="Q17" s="835" t="s">
        <v>
695</v>
      </c>
      <c r="R17" s="835" t="s">
        <v>
695</v>
      </c>
      <c r="S17" s="835" t="s">
        <v>
695</v>
      </c>
      <c r="T17" s="835" t="s">
        <v>
695</v>
      </c>
      <c r="U17" s="835" t="s">
        <v>
695</v>
      </c>
      <c r="V17" s="835" t="s">
        <v>
695</v>
      </c>
    </row>
    <row r="18" spans="1:22" ht="18" customHeight="1">
      <c r="A18" s="837"/>
      <c r="B18" s="845" t="s">
        <v>
1065</v>
      </c>
      <c r="C18" s="835">
        <v>
1</v>
      </c>
      <c r="D18" s="835">
        <v>
5</v>
      </c>
      <c r="E18" s="835" t="s">
        <v>
374</v>
      </c>
      <c r="F18" s="835" t="s">
        <v>
374</v>
      </c>
      <c r="G18" s="835" t="s">
        <v>
374</v>
      </c>
      <c r="H18" s="835">
        <v>
1</v>
      </c>
      <c r="I18" s="835" t="s">
        <v>
374</v>
      </c>
      <c r="J18" s="835">
        <v>
4</v>
      </c>
      <c r="K18" s="835" t="s">
        <v>
374</v>
      </c>
      <c r="L18" s="835" t="s">
        <v>
374</v>
      </c>
      <c r="M18" s="835" t="s">
        <v>
374</v>
      </c>
      <c r="N18" s="835" t="s">
        <v>
374</v>
      </c>
      <c r="O18" s="835" t="s">
        <v>
374</v>
      </c>
      <c r="P18" s="835" t="s">
        <v>
695</v>
      </c>
      <c r="Q18" s="835" t="s">
        <v>
695</v>
      </c>
      <c r="R18" s="835" t="s">
        <v>
695</v>
      </c>
      <c r="S18" s="835" t="s">
        <v>
695</v>
      </c>
      <c r="T18" s="835" t="s">
        <v>
374</v>
      </c>
      <c r="U18" s="835" t="s">
        <v>
695</v>
      </c>
      <c r="V18" s="835" t="s">
        <v>
695</v>
      </c>
    </row>
    <row r="19" spans="1:22" ht="18" customHeight="1">
      <c r="A19" s="837"/>
      <c r="B19" s="844" t="s">
        <v>
1059</v>
      </c>
      <c r="C19" s="835">
        <v>
3</v>
      </c>
      <c r="D19" s="835">
        <v>
23</v>
      </c>
      <c r="E19" s="835">
        <v>
11</v>
      </c>
      <c r="F19" s="835">
        <v>
2</v>
      </c>
      <c r="G19" s="835">
        <v>
1</v>
      </c>
      <c r="H19" s="835">
        <v>
12</v>
      </c>
      <c r="I19" s="835">
        <v>
9</v>
      </c>
      <c r="J19" s="835">
        <v>
9</v>
      </c>
      <c r="K19" s="835">
        <v>
1</v>
      </c>
      <c r="L19" s="835" t="s">
        <v>
374</v>
      </c>
      <c r="M19" s="835" t="s">
        <v>
374</v>
      </c>
      <c r="N19" s="835" t="s">
        <v>
374</v>
      </c>
      <c r="O19" s="835" t="s">
        <v>
374</v>
      </c>
      <c r="P19" s="835">
        <v>
7411</v>
      </c>
      <c r="Q19" s="835">
        <v>
9383</v>
      </c>
      <c r="R19" s="835">
        <v>
27440</v>
      </c>
      <c r="S19" s="835">
        <v>
22640</v>
      </c>
      <c r="T19" s="835" t="s">
        <v>
374</v>
      </c>
      <c r="U19" s="835">
        <v>
16720</v>
      </c>
      <c r="V19" s="835">
        <v>
16720</v>
      </c>
    </row>
    <row r="20" spans="1:22" ht="18" customHeight="1">
      <c r="A20" s="837"/>
      <c r="B20" s="838" t="s">
        <v>
1045</v>
      </c>
      <c r="C20" s="835">
        <v>
16</v>
      </c>
      <c r="D20" s="835">
        <v>
142</v>
      </c>
      <c r="E20" s="835">
        <v>
67</v>
      </c>
      <c r="F20" s="835">
        <v>
6</v>
      </c>
      <c r="G20" s="835">
        <v>
5</v>
      </c>
      <c r="H20" s="835">
        <v>
72</v>
      </c>
      <c r="I20" s="835">
        <v>
53</v>
      </c>
      <c r="J20" s="835">
        <v>
64</v>
      </c>
      <c r="K20" s="835">
        <v>
9</v>
      </c>
      <c r="L20" s="835" t="s">
        <v>
374</v>
      </c>
      <c r="M20" s="835" t="s">
        <v>
374</v>
      </c>
      <c r="N20" s="835" t="s">
        <v>
374</v>
      </c>
      <c r="O20" s="835" t="s">
        <v>
374</v>
      </c>
      <c r="P20" s="835">
        <v>
24199</v>
      </c>
      <c r="Q20" s="835">
        <v>
41806</v>
      </c>
      <c r="R20" s="835">
        <v>
155477</v>
      </c>
      <c r="S20" s="835">
        <v>
150355</v>
      </c>
      <c r="T20" s="835">
        <v>
5122</v>
      </c>
      <c r="U20" s="835">
        <v>
105267</v>
      </c>
      <c r="V20" s="835">
        <v>
105267</v>
      </c>
    </row>
    <row r="21" spans="1:22" ht="18" customHeight="1">
      <c r="A21" s="837"/>
      <c r="B21" s="844" t="s">
        <v>
1037</v>
      </c>
      <c r="C21" s="835">
        <v>
19</v>
      </c>
      <c r="D21" s="835">
        <v>
104</v>
      </c>
      <c r="E21" s="835">
        <v>
65</v>
      </c>
      <c r="F21" s="835">
        <v>
8</v>
      </c>
      <c r="G21" s="835">
        <v>
5</v>
      </c>
      <c r="H21" s="835">
        <v>
59</v>
      </c>
      <c r="I21" s="835">
        <v>
43</v>
      </c>
      <c r="J21" s="835">
        <v>
37</v>
      </c>
      <c r="K21" s="835">
        <v>
17</v>
      </c>
      <c r="L21" s="835" t="s">
        <v>
374</v>
      </c>
      <c r="M21" s="835" t="s">
        <v>
374</v>
      </c>
      <c r="N21" s="835">
        <v>
2</v>
      </c>
      <c r="O21" s="835">
        <v>
1</v>
      </c>
      <c r="P21" s="835">
        <v>
25451</v>
      </c>
      <c r="Q21" s="835">
        <v>
25077</v>
      </c>
      <c r="R21" s="835">
        <v>
70876</v>
      </c>
      <c r="S21" s="835">
        <v>
70006</v>
      </c>
      <c r="T21" s="835" t="s">
        <v>
374</v>
      </c>
      <c r="U21" s="835">
        <v>
42426</v>
      </c>
      <c r="V21" s="835">
        <v>
42426</v>
      </c>
    </row>
    <row r="22" spans="1:22" ht="18" customHeight="1">
      <c r="A22" s="837"/>
      <c r="B22" s="838"/>
      <c r="C22" s="835"/>
      <c r="D22" s="835"/>
      <c r="E22" s="835"/>
      <c r="F22" s="835"/>
      <c r="G22" s="835"/>
      <c r="H22" s="835"/>
      <c r="I22" s="835"/>
      <c r="J22" s="835"/>
      <c r="K22" s="835"/>
      <c r="L22" s="835"/>
      <c r="M22" s="835"/>
      <c r="N22" s="835"/>
      <c r="O22" s="835"/>
      <c r="P22" s="835"/>
      <c r="Q22" s="835"/>
      <c r="R22" s="835"/>
      <c r="S22" s="835"/>
      <c r="T22" s="835"/>
      <c r="U22" s="835"/>
      <c r="V22" s="835"/>
    </row>
    <row r="23" spans="1:22" s="839" customFormat="1" ht="18" customHeight="1">
      <c r="A23" s="4886" t="s">
        <v>
1030</v>
      </c>
      <c r="B23" s="4887"/>
      <c r="C23" s="840">
        <v>
2</v>
      </c>
      <c r="D23" s="840">
        <v>
11</v>
      </c>
      <c r="E23" s="840">
        <v>
8</v>
      </c>
      <c r="F23" s="840">
        <v>
3</v>
      </c>
      <c r="G23" s="840">
        <v>
2</v>
      </c>
      <c r="H23" s="840">
        <v>
5</v>
      </c>
      <c r="I23" s="840">
        <v>
3</v>
      </c>
      <c r="J23" s="840">
        <v>
3</v>
      </c>
      <c r="K23" s="840">
        <v>
3</v>
      </c>
      <c r="L23" s="840" t="s">
        <v>
374</v>
      </c>
      <c r="M23" s="840" t="s">
        <v>
374</v>
      </c>
      <c r="N23" s="840">
        <v>
1</v>
      </c>
      <c r="O23" s="840" t="s">
        <v>
374</v>
      </c>
      <c r="P23" s="840" t="s">
        <v>
374</v>
      </c>
      <c r="Q23" s="840" t="s">
        <v>
374</v>
      </c>
      <c r="R23" s="840" t="s">
        <v>
374</v>
      </c>
      <c r="S23" s="840" t="s">
        <v>
374</v>
      </c>
      <c r="T23" s="840" t="s">
        <v>
374</v>
      </c>
      <c r="U23" s="840" t="s">
        <v>
374</v>
      </c>
      <c r="V23" s="840" t="s">
        <v>
374</v>
      </c>
    </row>
    <row r="24" spans="1:22" ht="18" customHeight="1">
      <c r="A24" s="837"/>
      <c r="B24" s="838" t="s">
        <v>
1020</v>
      </c>
      <c r="C24" s="835">
        <v>
2</v>
      </c>
      <c r="D24" s="835">
        <v>
11</v>
      </c>
      <c r="E24" s="835">
        <v>
8</v>
      </c>
      <c r="F24" s="835">
        <v>
3</v>
      </c>
      <c r="G24" s="835">
        <v>
2</v>
      </c>
      <c r="H24" s="835">
        <v>
5</v>
      </c>
      <c r="I24" s="835">
        <v>
3</v>
      </c>
      <c r="J24" s="835">
        <v>
3</v>
      </c>
      <c r="K24" s="835">
        <v>
3</v>
      </c>
      <c r="L24" s="835" t="s">
        <v>
374</v>
      </c>
      <c r="M24" s="835" t="s">
        <v>
374</v>
      </c>
      <c r="N24" s="835">
        <v>
1</v>
      </c>
      <c r="O24" s="835" t="s">
        <v>
374</v>
      </c>
      <c r="P24" s="835" t="s">
        <v>
374</v>
      </c>
      <c r="Q24" s="835" t="s">
        <v>
374</v>
      </c>
      <c r="R24" s="835" t="s">
        <v>
374</v>
      </c>
      <c r="S24" s="835" t="s">
        <v>
374</v>
      </c>
      <c r="T24" s="835" t="s">
        <v>
374</v>
      </c>
      <c r="U24" s="835" t="s">
        <v>
374</v>
      </c>
      <c r="V24" s="835" t="s">
        <v>
374</v>
      </c>
    </row>
    <row r="25" spans="1:22" ht="18" customHeight="1">
      <c r="A25" s="837"/>
      <c r="B25" s="838"/>
      <c r="C25" s="835"/>
      <c r="D25" s="835"/>
      <c r="E25" s="835"/>
      <c r="F25" s="835"/>
      <c r="G25" s="835"/>
      <c r="H25" s="835"/>
      <c r="I25" s="835"/>
      <c r="J25" s="835"/>
      <c r="K25" s="835"/>
      <c r="L25" s="835"/>
      <c r="M25" s="835"/>
      <c r="N25" s="835"/>
      <c r="O25" s="835"/>
      <c r="P25" s="835"/>
      <c r="Q25" s="835"/>
      <c r="R25" s="835"/>
      <c r="S25" s="835"/>
      <c r="T25" s="835"/>
      <c r="U25" s="835"/>
      <c r="V25" s="835"/>
    </row>
    <row r="26" spans="1:22" s="839" customFormat="1" ht="18" customHeight="1">
      <c r="A26" s="4886" t="s">
        <v>
991</v>
      </c>
      <c r="B26" s="4887"/>
      <c r="C26" s="840">
        <v>
129</v>
      </c>
      <c r="D26" s="840">
        <v>
495</v>
      </c>
      <c r="E26" s="840">
        <v>
241</v>
      </c>
      <c r="F26" s="840">
        <v>
107</v>
      </c>
      <c r="G26" s="840">
        <v>
71</v>
      </c>
      <c r="H26" s="840">
        <v>
286</v>
      </c>
      <c r="I26" s="840">
        <v>
154</v>
      </c>
      <c r="J26" s="840">
        <v>
102</v>
      </c>
      <c r="K26" s="840">
        <v>
16</v>
      </c>
      <c r="L26" s="840" t="s">
        <v>
374</v>
      </c>
      <c r="M26" s="840" t="s">
        <v>
374</v>
      </c>
      <c r="N26" s="840">
        <v>
7</v>
      </c>
      <c r="O26" s="840">
        <v>
1</v>
      </c>
      <c r="P26" s="840">
        <v>
103654</v>
      </c>
      <c r="Q26" s="840">
        <v>
297218</v>
      </c>
      <c r="R26" s="840">
        <v>
568051</v>
      </c>
      <c r="S26" s="840">
        <v>
375696</v>
      </c>
      <c r="T26" s="840">
        <v>
173771</v>
      </c>
      <c r="U26" s="840">
        <v>
246710</v>
      </c>
      <c r="V26" s="840">
        <v>
251047</v>
      </c>
    </row>
    <row r="27" spans="1:22" ht="18" customHeight="1">
      <c r="A27" s="837"/>
      <c r="B27" s="838" t="s">
        <v>
978</v>
      </c>
      <c r="C27" s="835">
        <v>
3</v>
      </c>
      <c r="D27" s="835">
        <v>
8</v>
      </c>
      <c r="E27" s="835">
        <v>
5</v>
      </c>
      <c r="F27" s="835">
        <v>
2</v>
      </c>
      <c r="G27" s="835">
        <v>
1</v>
      </c>
      <c r="H27" s="835">
        <v>
4</v>
      </c>
      <c r="I27" s="835">
        <v>
3</v>
      </c>
      <c r="J27" s="835">
        <v>
2</v>
      </c>
      <c r="K27" s="835">
        <v>
1</v>
      </c>
      <c r="L27" s="835" t="s">
        <v>
374</v>
      </c>
      <c r="M27" s="835" t="s">
        <v>
374</v>
      </c>
      <c r="N27" s="835" t="s">
        <v>
374</v>
      </c>
      <c r="O27" s="835" t="s">
        <v>
374</v>
      </c>
      <c r="P27" s="835">
        <v>
1067</v>
      </c>
      <c r="Q27" s="835">
        <v>
239</v>
      </c>
      <c r="R27" s="835">
        <v>
2672</v>
      </c>
      <c r="S27" s="835" t="s">
        <v>
374</v>
      </c>
      <c r="T27" s="835">
        <v>
1006</v>
      </c>
      <c r="U27" s="835">
        <v>
2253</v>
      </c>
      <c r="V27" s="835">
        <v>
2253</v>
      </c>
    </row>
    <row r="28" spans="1:22" ht="18" customHeight="1">
      <c r="A28" s="837"/>
      <c r="B28" s="838" t="s">
        <v>
973</v>
      </c>
      <c r="C28" s="835">
        <v>
12</v>
      </c>
      <c r="D28" s="835">
        <v>
26</v>
      </c>
      <c r="E28" s="835">
        <v>
13</v>
      </c>
      <c r="F28" s="835">
        <v>
12</v>
      </c>
      <c r="G28" s="835">
        <v>
9</v>
      </c>
      <c r="H28" s="835">
        <v>
9</v>
      </c>
      <c r="I28" s="835">
        <v>
4</v>
      </c>
      <c r="J28" s="835">
        <v>
5</v>
      </c>
      <c r="K28" s="835" t="s">
        <v>
374</v>
      </c>
      <c r="L28" s="835" t="s">
        <v>
374</v>
      </c>
      <c r="M28" s="835" t="s">
        <v>
374</v>
      </c>
      <c r="N28" s="835">
        <v>
2</v>
      </c>
      <c r="O28" s="835">
        <v>
1</v>
      </c>
      <c r="P28" s="835">
        <v>
2501</v>
      </c>
      <c r="Q28" s="835">
        <v>
4458</v>
      </c>
      <c r="R28" s="835">
        <v>
9123</v>
      </c>
      <c r="S28" s="835">
        <v>
3906</v>
      </c>
      <c r="T28" s="835">
        <v>
5217</v>
      </c>
      <c r="U28" s="835">
        <v>
4319</v>
      </c>
      <c r="V28" s="835">
        <v>
4319</v>
      </c>
    </row>
    <row r="29" spans="1:22" ht="18" customHeight="1">
      <c r="A29" s="837"/>
      <c r="B29" s="838" t="s">
        <v>
967</v>
      </c>
      <c r="C29" s="835">
        <v>
2</v>
      </c>
      <c r="D29" s="835">
        <v>
9</v>
      </c>
      <c r="E29" s="835">
        <v>
7</v>
      </c>
      <c r="F29" s="835" t="s">
        <v>
374</v>
      </c>
      <c r="G29" s="835" t="s">
        <v>
374</v>
      </c>
      <c r="H29" s="835">
        <v>
7</v>
      </c>
      <c r="I29" s="835">
        <v>
5</v>
      </c>
      <c r="J29" s="835">
        <v>
2</v>
      </c>
      <c r="K29" s="835">
        <v>
2</v>
      </c>
      <c r="L29" s="835" t="s">
        <v>
374</v>
      </c>
      <c r="M29" s="835" t="s">
        <v>
374</v>
      </c>
      <c r="N29" s="835" t="s">
        <v>
374</v>
      </c>
      <c r="O29" s="835" t="s">
        <v>
374</v>
      </c>
      <c r="P29" s="835" t="s">
        <v>
695</v>
      </c>
      <c r="Q29" s="835" t="s">
        <v>
695</v>
      </c>
      <c r="R29" s="835" t="s">
        <v>
695</v>
      </c>
      <c r="S29" s="835" t="s">
        <v>
695</v>
      </c>
      <c r="T29" s="835" t="s">
        <v>
695</v>
      </c>
      <c r="U29" s="835" t="s">
        <v>
695</v>
      </c>
      <c r="V29" s="835" t="s">
        <v>
695</v>
      </c>
    </row>
    <row r="30" spans="1:22" ht="18" customHeight="1">
      <c r="A30" s="837"/>
      <c r="B30" s="838" t="s">
        <v>
1387</v>
      </c>
      <c r="C30" s="835">
        <v>
4</v>
      </c>
      <c r="D30" s="835">
        <v>
16</v>
      </c>
      <c r="E30" s="835">
        <v>
8</v>
      </c>
      <c r="F30" s="835">
        <v>
2</v>
      </c>
      <c r="G30" s="835">
        <v>
2</v>
      </c>
      <c r="H30" s="835">
        <v>
10</v>
      </c>
      <c r="I30" s="835">
        <v>
5</v>
      </c>
      <c r="J30" s="835">
        <v>
4</v>
      </c>
      <c r="K30" s="835">
        <v>
1</v>
      </c>
      <c r="L30" s="835" t="s">
        <v>
374</v>
      </c>
      <c r="M30" s="835" t="s">
        <v>
374</v>
      </c>
      <c r="N30" s="835" t="s">
        <v>
374</v>
      </c>
      <c r="O30" s="835" t="s">
        <v>
374</v>
      </c>
      <c r="P30" s="835">
        <v>
2945</v>
      </c>
      <c r="Q30" s="835">
        <v>
1631</v>
      </c>
      <c r="R30" s="835">
        <v>
7826</v>
      </c>
      <c r="S30" s="835">
        <v>
4000</v>
      </c>
      <c r="T30" s="835">
        <v>
1826</v>
      </c>
      <c r="U30" s="835">
        <v>
5737</v>
      </c>
      <c r="V30" s="835">
        <v>
5737</v>
      </c>
    </row>
    <row r="31" spans="1:22" ht="18" customHeight="1">
      <c r="A31" s="837"/>
      <c r="B31" s="836" t="s">
        <v>
958</v>
      </c>
      <c r="C31" s="835">
        <v>
61</v>
      </c>
      <c r="D31" s="835">
        <v>
244</v>
      </c>
      <c r="E31" s="835">
        <v>
108</v>
      </c>
      <c r="F31" s="835">
        <v>
54</v>
      </c>
      <c r="G31" s="835">
        <v>
34</v>
      </c>
      <c r="H31" s="835">
        <v>
136</v>
      </c>
      <c r="I31" s="835">
        <v>
67</v>
      </c>
      <c r="J31" s="835">
        <v>
54</v>
      </c>
      <c r="K31" s="835">
        <v>
7</v>
      </c>
      <c r="L31" s="835" t="s">
        <v>
374</v>
      </c>
      <c r="M31" s="835" t="s">
        <v>
374</v>
      </c>
      <c r="N31" s="835">
        <v>
1</v>
      </c>
      <c r="O31" s="835" t="s">
        <v>
374</v>
      </c>
      <c r="P31" s="835">
        <v>
47146</v>
      </c>
      <c r="Q31" s="835">
        <v>
148462</v>
      </c>
      <c r="R31" s="835">
        <v>
314679</v>
      </c>
      <c r="S31" s="835">
        <v>
215946</v>
      </c>
      <c r="T31" s="835">
        <v>
98733</v>
      </c>
      <c r="U31" s="835">
        <v>
150096</v>
      </c>
      <c r="V31" s="835">
        <v>
153927</v>
      </c>
    </row>
    <row r="32" spans="1:22" ht="18" customHeight="1">
      <c r="A32" s="837"/>
      <c r="B32" s="838" t="s">
        <v>
954</v>
      </c>
      <c r="C32" s="835">
        <v>
2</v>
      </c>
      <c r="D32" s="835">
        <v>
7</v>
      </c>
      <c r="E32" s="835">
        <v>
5</v>
      </c>
      <c r="F32" s="835">
        <v>
1</v>
      </c>
      <c r="G32" s="835" t="s">
        <v>
374</v>
      </c>
      <c r="H32" s="835">
        <v>
5</v>
      </c>
      <c r="I32" s="835">
        <v>
4</v>
      </c>
      <c r="J32" s="835">
        <v>
1</v>
      </c>
      <c r="K32" s="835">
        <v>
1</v>
      </c>
      <c r="L32" s="835" t="s">
        <v>
374</v>
      </c>
      <c r="M32" s="835" t="s">
        <v>
374</v>
      </c>
      <c r="N32" s="835" t="s">
        <v>
374</v>
      </c>
      <c r="O32" s="835" t="s">
        <v>
374</v>
      </c>
      <c r="P32" s="835" t="s">
        <v>
695</v>
      </c>
      <c r="Q32" s="835" t="s">
        <v>
695</v>
      </c>
      <c r="R32" s="835" t="s">
        <v>
695</v>
      </c>
      <c r="S32" s="835" t="s">
        <v>
695</v>
      </c>
      <c r="T32" s="835" t="s">
        <v>
695</v>
      </c>
      <c r="U32" s="835" t="s">
        <v>
695</v>
      </c>
      <c r="V32" s="835" t="s">
        <v>
695</v>
      </c>
    </row>
    <row r="33" spans="1:22" ht="18" customHeight="1">
      <c r="A33" s="842"/>
      <c r="B33" s="843" t="s">
        <v>
950</v>
      </c>
      <c r="C33" s="835">
        <v>
16</v>
      </c>
      <c r="D33" s="835">
        <v>
39</v>
      </c>
      <c r="E33" s="835">
        <v>
17</v>
      </c>
      <c r="F33" s="835">
        <v>
16</v>
      </c>
      <c r="G33" s="835">
        <v>
13</v>
      </c>
      <c r="H33" s="835">
        <v>
17</v>
      </c>
      <c r="I33" s="835">
        <v>
4</v>
      </c>
      <c r="J33" s="835">
        <v>
6</v>
      </c>
      <c r="K33" s="835" t="s">
        <v>
374</v>
      </c>
      <c r="L33" s="835" t="s">
        <v>
374</v>
      </c>
      <c r="M33" s="835" t="s">
        <v>
374</v>
      </c>
      <c r="N33" s="835" t="s">
        <v>
374</v>
      </c>
      <c r="O33" s="835" t="s">
        <v>
374</v>
      </c>
      <c r="P33" s="835">
        <v>
1053</v>
      </c>
      <c r="Q33" s="835">
        <v>
4521</v>
      </c>
      <c r="R33" s="835">
        <v>
9221</v>
      </c>
      <c r="S33" s="835">
        <v>
7607</v>
      </c>
      <c r="T33" s="835">
        <v>
1614</v>
      </c>
      <c r="U33" s="835">
        <v>
4376</v>
      </c>
      <c r="V33" s="835">
        <v>
4376</v>
      </c>
    </row>
    <row r="34" spans="1:22" ht="18" customHeight="1">
      <c r="A34" s="842"/>
      <c r="B34" s="838" t="s">
        <v>
945</v>
      </c>
      <c r="C34" s="835">
        <v>
29</v>
      </c>
      <c r="D34" s="835">
        <v>
146</v>
      </c>
      <c r="E34" s="835">
        <v>
78</v>
      </c>
      <c r="F34" s="835">
        <v>
20</v>
      </c>
      <c r="G34" s="835">
        <v>
12</v>
      </c>
      <c r="H34" s="835">
        <v>
98</v>
      </c>
      <c r="I34" s="835">
        <v>
62</v>
      </c>
      <c r="J34" s="835">
        <v>
28</v>
      </c>
      <c r="K34" s="835">
        <v>
4</v>
      </c>
      <c r="L34" s="835" t="s">
        <v>
374</v>
      </c>
      <c r="M34" s="835" t="s">
        <v>
374</v>
      </c>
      <c r="N34" s="835">
        <v>
4</v>
      </c>
      <c r="O34" s="835" t="s">
        <v>
374</v>
      </c>
      <c r="P34" s="835">
        <v>
43602</v>
      </c>
      <c r="Q34" s="835">
        <v>
116355</v>
      </c>
      <c r="R34" s="835">
        <v>
192072</v>
      </c>
      <c r="S34" s="835">
        <v>
139796</v>
      </c>
      <c r="T34" s="835">
        <v>
37358</v>
      </c>
      <c r="U34" s="835">
        <v>
69831</v>
      </c>
      <c r="V34" s="835">
        <v>
70337</v>
      </c>
    </row>
    <row r="35" spans="1:22" ht="18" customHeight="1">
      <c r="A35" s="837"/>
      <c r="B35" s="838"/>
      <c r="C35" s="835"/>
      <c r="D35" s="835"/>
      <c r="E35" s="835"/>
      <c r="F35" s="835"/>
      <c r="G35" s="835"/>
      <c r="H35" s="835"/>
      <c r="I35" s="835"/>
      <c r="J35" s="835"/>
      <c r="K35" s="835"/>
      <c r="L35" s="835"/>
      <c r="M35" s="835"/>
      <c r="N35" s="835"/>
      <c r="O35" s="835"/>
      <c r="P35" s="835"/>
      <c r="Q35" s="835"/>
      <c r="R35" s="835"/>
      <c r="S35" s="835"/>
      <c r="T35" s="835"/>
      <c r="U35" s="835"/>
      <c r="V35" s="835"/>
    </row>
    <row r="36" spans="1:22" s="839" customFormat="1" ht="18" customHeight="1">
      <c r="A36" s="4858" t="s">
        <v>
937</v>
      </c>
      <c r="B36" s="4859"/>
      <c r="C36" s="841">
        <v>
18</v>
      </c>
      <c r="D36" s="840">
        <v>
50</v>
      </c>
      <c r="E36" s="840">
        <v>
33</v>
      </c>
      <c r="F36" s="840">
        <v>
13</v>
      </c>
      <c r="G36" s="840">
        <v>
10</v>
      </c>
      <c r="H36" s="840">
        <v>
35</v>
      </c>
      <c r="I36" s="840">
        <v>
22</v>
      </c>
      <c r="J36" s="840">
        <v>
2</v>
      </c>
      <c r="K36" s="840">
        <v>
1</v>
      </c>
      <c r="L36" s="840" t="s">
        <v>
374</v>
      </c>
      <c r="M36" s="840" t="s">
        <v>
374</v>
      </c>
      <c r="N36" s="840" t="s">
        <v>
374</v>
      </c>
      <c r="O36" s="840" t="s">
        <v>
374</v>
      </c>
      <c r="P36" s="840">
        <v>
8965</v>
      </c>
      <c r="Q36" s="840">
        <v>
6455</v>
      </c>
      <c r="R36" s="840">
        <v>
23972</v>
      </c>
      <c r="S36" s="840">
        <v>
20690</v>
      </c>
      <c r="T36" s="840">
        <v>
3282</v>
      </c>
      <c r="U36" s="840">
        <v>
16219</v>
      </c>
      <c r="V36" s="840">
        <v>
16219</v>
      </c>
    </row>
    <row r="37" spans="1:22" ht="18" customHeight="1">
      <c r="A37" s="837"/>
      <c r="B37" s="838" t="s">
        <v>
930</v>
      </c>
      <c r="C37" s="832">
        <v>
2</v>
      </c>
      <c r="D37" s="835">
        <v>
4</v>
      </c>
      <c r="E37" s="835">
        <v>
3</v>
      </c>
      <c r="F37" s="835">
        <v>
1</v>
      </c>
      <c r="G37" s="835">
        <v>
1</v>
      </c>
      <c r="H37" s="835">
        <v>
3</v>
      </c>
      <c r="I37" s="835">
        <v>
2</v>
      </c>
      <c r="J37" s="835" t="s">
        <v>
374</v>
      </c>
      <c r="K37" s="835" t="s">
        <v>
374</v>
      </c>
      <c r="L37" s="835" t="s">
        <v>
374</v>
      </c>
      <c r="M37" s="835" t="s">
        <v>
374</v>
      </c>
      <c r="N37" s="835" t="s">
        <v>
374</v>
      </c>
      <c r="O37" s="835" t="s">
        <v>
374</v>
      </c>
      <c r="P37" s="835" t="s">
        <v>
695</v>
      </c>
      <c r="Q37" s="835" t="s">
        <v>
695</v>
      </c>
      <c r="R37" s="835" t="s">
        <v>
695</v>
      </c>
      <c r="S37" s="835" t="s">
        <v>
374</v>
      </c>
      <c r="T37" s="835" t="s">
        <v>
695</v>
      </c>
      <c r="U37" s="835" t="s">
        <v>
695</v>
      </c>
      <c r="V37" s="835" t="s">
        <v>
695</v>
      </c>
    </row>
    <row r="38" spans="1:22" ht="18" customHeight="1">
      <c r="A38" s="837"/>
      <c r="B38" s="836" t="s">
        <v>
925</v>
      </c>
      <c r="C38" s="835">
        <v>
2</v>
      </c>
      <c r="D38" s="835">
        <v>
6</v>
      </c>
      <c r="E38" s="835">
        <v>
4</v>
      </c>
      <c r="F38" s="835">
        <v>
1</v>
      </c>
      <c r="G38" s="835">
        <v>
1</v>
      </c>
      <c r="H38" s="835">
        <v>
5</v>
      </c>
      <c r="I38" s="835">
        <v>
3</v>
      </c>
      <c r="J38" s="835" t="s">
        <v>
374</v>
      </c>
      <c r="K38" s="835" t="s">
        <v>
374</v>
      </c>
      <c r="L38" s="835" t="s">
        <v>
374</v>
      </c>
      <c r="M38" s="835" t="s">
        <v>
374</v>
      </c>
      <c r="N38" s="835" t="s">
        <v>
374</v>
      </c>
      <c r="O38" s="835" t="s">
        <v>
374</v>
      </c>
      <c r="P38" s="835" t="s">
        <v>
695</v>
      </c>
      <c r="Q38" s="835" t="s">
        <v>
695</v>
      </c>
      <c r="R38" s="835" t="s">
        <v>
695</v>
      </c>
      <c r="S38" s="835" t="s">
        <v>
695</v>
      </c>
      <c r="T38" s="835" t="s">
        <v>
695</v>
      </c>
      <c r="U38" s="835" t="s">
        <v>
695</v>
      </c>
      <c r="V38" s="835" t="s">
        <v>
695</v>
      </c>
    </row>
    <row r="39" spans="1:22" ht="18" customHeight="1">
      <c r="A39" s="834"/>
      <c r="B39" s="833" t="s">
        <v>
920</v>
      </c>
      <c r="C39" s="832">
        <v>
2</v>
      </c>
      <c r="D39" s="832">
        <v>
2</v>
      </c>
      <c r="E39" s="832">
        <v>
2</v>
      </c>
      <c r="F39" s="832">
        <v>
1</v>
      </c>
      <c r="G39" s="832">
        <v>
1</v>
      </c>
      <c r="H39" s="832">
        <v>
1</v>
      </c>
      <c r="I39" s="832">
        <v>
1</v>
      </c>
      <c r="J39" s="832" t="s">
        <v>
374</v>
      </c>
      <c r="K39" s="832" t="s">
        <v>
374</v>
      </c>
      <c r="L39" s="832" t="s">
        <v>
374</v>
      </c>
      <c r="M39" s="832" t="s">
        <v>
374</v>
      </c>
      <c r="N39" s="832" t="s">
        <v>
374</v>
      </c>
      <c r="O39" s="832" t="s">
        <v>
374</v>
      </c>
      <c r="P39" s="832" t="s">
        <v>
695</v>
      </c>
      <c r="Q39" s="832" t="s">
        <v>
695</v>
      </c>
      <c r="R39" s="832" t="s">
        <v>
695</v>
      </c>
      <c r="S39" s="832" t="s">
        <v>
695</v>
      </c>
      <c r="T39" s="832" t="s">
        <v>
695</v>
      </c>
      <c r="U39" s="832" t="s">
        <v>
695</v>
      </c>
      <c r="V39" s="832" t="s">
        <v>
695</v>
      </c>
    </row>
    <row r="40" spans="1:22" ht="18" customHeight="1">
      <c r="A40" s="831"/>
      <c r="B40" s="830" t="s">
        <v>
1386</v>
      </c>
      <c r="C40" s="829">
        <v>
12</v>
      </c>
      <c r="D40" s="829">
        <v>
38</v>
      </c>
      <c r="E40" s="829">
        <v>
24</v>
      </c>
      <c r="F40" s="829">
        <v>
10</v>
      </c>
      <c r="G40" s="829">
        <v>
7</v>
      </c>
      <c r="H40" s="829">
        <v>
26</v>
      </c>
      <c r="I40" s="829">
        <v>
16</v>
      </c>
      <c r="J40" s="829">
        <v>
2</v>
      </c>
      <c r="K40" s="829">
        <v>
1</v>
      </c>
      <c r="L40" s="829" t="s">
        <v>
374</v>
      </c>
      <c r="M40" s="829" t="s">
        <v>
374</v>
      </c>
      <c r="N40" s="829" t="s">
        <v>
374</v>
      </c>
      <c r="O40" s="829" t="s">
        <v>
374</v>
      </c>
      <c r="P40" s="829">
        <v>
6919</v>
      </c>
      <c r="Q40" s="829">
        <v>
5525</v>
      </c>
      <c r="R40" s="829">
        <v>
18481</v>
      </c>
      <c r="S40" s="829">
        <v>
17035</v>
      </c>
      <c r="T40" s="829">
        <v>
1446</v>
      </c>
      <c r="U40" s="829">
        <v>
11996</v>
      </c>
      <c r="V40" s="829">
        <v>
11996</v>
      </c>
    </row>
    <row r="41" spans="1:22" s="467" customFormat="1" ht="15" customHeight="1">
      <c r="A41" s="826" t="s">
        <v>
1385</v>
      </c>
      <c r="B41" s="828"/>
      <c r="C41" s="827"/>
      <c r="D41" s="827"/>
      <c r="E41" s="827"/>
      <c r="F41" s="827"/>
      <c r="G41" s="827"/>
      <c r="H41" s="827"/>
      <c r="I41" s="827"/>
      <c r="J41" s="827"/>
      <c r="K41" s="827"/>
      <c r="L41" s="827"/>
      <c r="M41" s="827"/>
      <c r="N41" s="827"/>
      <c r="O41" s="827"/>
      <c r="P41" s="827"/>
      <c r="Q41" s="827"/>
      <c r="R41" s="827"/>
      <c r="S41" s="827"/>
      <c r="T41" s="827"/>
      <c r="U41" s="827"/>
      <c r="V41" s="827"/>
    </row>
    <row r="42" spans="1:22" s="325" customFormat="1" ht="15" customHeight="1">
      <c r="A42" s="826" t="s">
        <v>
1384</v>
      </c>
      <c r="B42" s="825"/>
      <c r="V42" s="438"/>
    </row>
    <row r="43" spans="1:22" s="325" customFormat="1" ht="15" customHeight="1">
      <c r="A43" s="826" t="s">
        <v>
1383</v>
      </c>
      <c r="B43" s="825"/>
    </row>
  </sheetData>
  <mergeCells count="29">
    <mergeCell ref="D6:O6"/>
    <mergeCell ref="A23:B23"/>
    <mergeCell ref="N7:O10"/>
    <mergeCell ref="F7:M7"/>
    <mergeCell ref="J10:K10"/>
    <mergeCell ref="F8:G10"/>
    <mergeCell ref="H8:M8"/>
    <mergeCell ref="A6:B11"/>
    <mergeCell ref="T8:T11"/>
    <mergeCell ref="A26:B26"/>
    <mergeCell ref="A13:B13"/>
    <mergeCell ref="A15:B15"/>
    <mergeCell ref="D7:E10"/>
    <mergeCell ref="A1:D1"/>
    <mergeCell ref="A2:D2"/>
    <mergeCell ref="A36:B36"/>
    <mergeCell ref="H10:I10"/>
    <mergeCell ref="A5:B5"/>
    <mergeCell ref="A3:V3"/>
    <mergeCell ref="C6:C11"/>
    <mergeCell ref="H9:K9"/>
    <mergeCell ref="L9:M10"/>
    <mergeCell ref="P6:P10"/>
    <mergeCell ref="Q6:Q10"/>
    <mergeCell ref="R6:T6"/>
    <mergeCell ref="U6:U10"/>
    <mergeCell ref="V6:V10"/>
    <mergeCell ref="R7:R10"/>
    <mergeCell ref="S8:S11"/>
  </mergeCells>
  <phoneticPr fontId="25"/>
  <pageMargins left="0.70866141732283472" right="0.70866141732283472" top="0.74803149606299213" bottom="0.74803149606299213" header="0.31496062992125984" footer="0.3149606299212598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V41"/>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6604</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902" t="s">
        <v>
1376</v>
      </c>
      <c r="B13" s="4903"/>
      <c r="C13" s="840">
        <v>
56</v>
      </c>
      <c r="D13" s="840">
        <v>
203</v>
      </c>
      <c r="E13" s="840">
        <v>
133</v>
      </c>
      <c r="F13" s="840">
        <v>
27</v>
      </c>
      <c r="G13" s="840">
        <v>
24</v>
      </c>
      <c r="H13" s="840">
        <v>
134</v>
      </c>
      <c r="I13" s="840">
        <v>
100</v>
      </c>
      <c r="J13" s="840">
        <v>
41</v>
      </c>
      <c r="K13" s="840">
        <v>
8</v>
      </c>
      <c r="L13" s="840">
        <v>
1</v>
      </c>
      <c r="M13" s="840">
        <v>
1</v>
      </c>
      <c r="N13" s="840">
        <v>
4</v>
      </c>
      <c r="O13" s="840">
        <v>
4</v>
      </c>
      <c r="P13" s="840">
        <v>
39074</v>
      </c>
      <c r="Q13" s="840">
        <v>
41894</v>
      </c>
      <c r="R13" s="840">
        <v>
121531</v>
      </c>
      <c r="S13" s="840">
        <v>
97659</v>
      </c>
      <c r="T13" s="840">
        <v>
20269</v>
      </c>
      <c r="U13" s="840">
        <v>
73750</v>
      </c>
      <c r="V13" s="840">
        <v>
73750</v>
      </c>
    </row>
    <row r="14" spans="1:22" ht="18" customHeight="1">
      <c r="A14" s="864"/>
      <c r="B14" s="865" t="s">
        <v>
901</v>
      </c>
      <c r="C14" s="835">
        <v>
24</v>
      </c>
      <c r="D14" s="835">
        <v>
87</v>
      </c>
      <c r="E14" s="835">
        <v>
62</v>
      </c>
      <c r="F14" s="835">
        <v>
9</v>
      </c>
      <c r="G14" s="835">
        <v>
9</v>
      </c>
      <c r="H14" s="835">
        <v>
63</v>
      </c>
      <c r="I14" s="835">
        <v>
48</v>
      </c>
      <c r="J14" s="835">
        <v>
14</v>
      </c>
      <c r="K14" s="835">
        <v>
4</v>
      </c>
      <c r="L14" s="835">
        <v>
1</v>
      </c>
      <c r="M14" s="835">
        <v>
1</v>
      </c>
      <c r="N14" s="835">
        <v>
2</v>
      </c>
      <c r="O14" s="835">
        <v>
2</v>
      </c>
      <c r="P14" s="835">
        <v>
19696</v>
      </c>
      <c r="Q14" s="835">
        <v>
17271</v>
      </c>
      <c r="R14" s="835">
        <v>
55505</v>
      </c>
      <c r="S14" s="835">
        <v>
52537</v>
      </c>
      <c r="T14" s="835">
        <v>
2723</v>
      </c>
      <c r="U14" s="835">
        <v>
35407</v>
      </c>
      <c r="V14" s="835">
        <v>
35407</v>
      </c>
    </row>
    <row r="15" spans="1:22" ht="18" customHeight="1">
      <c r="A15" s="864"/>
      <c r="B15" s="865" t="s">
        <v>
895</v>
      </c>
      <c r="C15" s="835">
        <v>
6</v>
      </c>
      <c r="D15" s="835">
        <v>
25</v>
      </c>
      <c r="E15" s="835">
        <v>
18</v>
      </c>
      <c r="F15" s="835">
        <v>
4</v>
      </c>
      <c r="G15" s="835">
        <v>
4</v>
      </c>
      <c r="H15" s="835">
        <v>
16</v>
      </c>
      <c r="I15" s="835">
        <v>
13</v>
      </c>
      <c r="J15" s="835">
        <v>
5</v>
      </c>
      <c r="K15" s="835">
        <v>
1</v>
      </c>
      <c r="L15" s="835" t="s">
        <v>
374</v>
      </c>
      <c r="M15" s="835" t="s">
        <v>
374</v>
      </c>
      <c r="N15" s="835" t="s">
        <v>
374</v>
      </c>
      <c r="O15" s="835" t="s">
        <v>
374</v>
      </c>
      <c r="P15" s="835">
        <v>
4612</v>
      </c>
      <c r="Q15" s="835">
        <v>
2663</v>
      </c>
      <c r="R15" s="835">
        <v>
9287</v>
      </c>
      <c r="S15" s="835">
        <v>
5095</v>
      </c>
      <c r="T15" s="835">
        <v>
834</v>
      </c>
      <c r="U15" s="835">
        <v>
6141</v>
      </c>
      <c r="V15" s="835">
        <v>
6141</v>
      </c>
    </row>
    <row r="16" spans="1:22" ht="18" customHeight="1">
      <c r="A16" s="864"/>
      <c r="B16" s="869" t="s">
        <v>
892</v>
      </c>
      <c r="C16" s="835">
        <v>
10</v>
      </c>
      <c r="D16" s="835">
        <v>
29</v>
      </c>
      <c r="E16" s="835">
        <v>
18</v>
      </c>
      <c r="F16" s="835">
        <v>
7</v>
      </c>
      <c r="G16" s="835">
        <v>
5</v>
      </c>
      <c r="H16" s="835">
        <v>
16</v>
      </c>
      <c r="I16" s="835">
        <v>
12</v>
      </c>
      <c r="J16" s="835">
        <v>
6</v>
      </c>
      <c r="K16" s="835">
        <v>
1</v>
      </c>
      <c r="L16" s="835" t="s">
        <v>
374</v>
      </c>
      <c r="M16" s="835" t="s">
        <v>
374</v>
      </c>
      <c r="N16" s="835" t="s">
        <v>
374</v>
      </c>
      <c r="O16" s="835" t="s">
        <v>
374</v>
      </c>
      <c r="P16" s="835">
        <v>
4233</v>
      </c>
      <c r="Q16" s="835">
        <v>
3961</v>
      </c>
      <c r="R16" s="835">
        <v>
16811</v>
      </c>
      <c r="S16" s="835">
        <v>
16811</v>
      </c>
      <c r="T16" s="835" t="s">
        <v>
374</v>
      </c>
      <c r="U16" s="835">
        <v>
11898</v>
      </c>
      <c r="V16" s="835">
        <v>
11898</v>
      </c>
    </row>
    <row r="17" spans="1:22" ht="18" customHeight="1">
      <c r="A17" s="864"/>
      <c r="B17" s="869" t="s">
        <v>
886</v>
      </c>
      <c r="C17" s="835">
        <v>
16</v>
      </c>
      <c r="D17" s="835">
        <v>
62</v>
      </c>
      <c r="E17" s="835">
        <v>
35</v>
      </c>
      <c r="F17" s="835">
        <v>
7</v>
      </c>
      <c r="G17" s="835">
        <v>
6</v>
      </c>
      <c r="H17" s="835">
        <v>
39</v>
      </c>
      <c r="I17" s="835">
        <v>
27</v>
      </c>
      <c r="J17" s="835">
        <v>
16</v>
      </c>
      <c r="K17" s="835">
        <v>
2</v>
      </c>
      <c r="L17" s="835" t="s">
        <v>
374</v>
      </c>
      <c r="M17" s="835" t="s">
        <v>
374</v>
      </c>
      <c r="N17" s="835">
        <v>
2</v>
      </c>
      <c r="O17" s="835">
        <v>
2</v>
      </c>
      <c r="P17" s="835">
        <v>
10533</v>
      </c>
      <c r="Q17" s="835">
        <v>
17999</v>
      </c>
      <c r="R17" s="835">
        <v>
39928</v>
      </c>
      <c r="S17" s="835">
        <v>
23216</v>
      </c>
      <c r="T17" s="835">
        <v>
16712</v>
      </c>
      <c r="U17" s="835">
        <v>
20304</v>
      </c>
      <c r="V17" s="835">
        <v>
20304</v>
      </c>
    </row>
    <row r="18" spans="1:22" ht="18" customHeight="1">
      <c r="A18" s="864"/>
      <c r="B18" s="865"/>
      <c r="C18" s="835"/>
      <c r="D18" s="835"/>
      <c r="E18" s="835"/>
      <c r="F18" s="835"/>
      <c r="G18" s="835"/>
      <c r="H18" s="835"/>
      <c r="I18" s="835"/>
      <c r="J18" s="835"/>
      <c r="K18" s="835"/>
      <c r="L18" s="835"/>
      <c r="M18" s="835"/>
      <c r="N18" s="835"/>
      <c r="O18" s="835"/>
      <c r="P18" s="835"/>
      <c r="Q18" s="835"/>
      <c r="R18" s="835"/>
      <c r="S18" s="835"/>
      <c r="T18" s="835"/>
      <c r="U18" s="835"/>
      <c r="V18" s="835"/>
    </row>
    <row r="19" spans="1:22" s="839" customFormat="1" ht="18" customHeight="1">
      <c r="A19" s="4902" t="s">
        <v>
877</v>
      </c>
      <c r="B19" s="4903"/>
      <c r="C19" s="840">
        <v>
78</v>
      </c>
      <c r="D19" s="840">
        <v>
627</v>
      </c>
      <c r="E19" s="840">
        <v>
405</v>
      </c>
      <c r="F19" s="840">
        <v>
37</v>
      </c>
      <c r="G19" s="840">
        <v>
30</v>
      </c>
      <c r="H19" s="840">
        <v>
460</v>
      </c>
      <c r="I19" s="840">
        <v>
343</v>
      </c>
      <c r="J19" s="840">
        <v>
117</v>
      </c>
      <c r="K19" s="840">
        <v>
25</v>
      </c>
      <c r="L19" s="840">
        <v>
14</v>
      </c>
      <c r="M19" s="840">
        <v>
8</v>
      </c>
      <c r="N19" s="840">
        <v>
14</v>
      </c>
      <c r="O19" s="840">
        <v>
5</v>
      </c>
      <c r="P19" s="840">
        <v>
256217</v>
      </c>
      <c r="Q19" s="840">
        <v>
2103622</v>
      </c>
      <c r="R19" s="840">
        <v>
2058971</v>
      </c>
      <c r="S19" s="840">
        <v>
1610865</v>
      </c>
      <c r="T19" s="840">
        <v>
45828</v>
      </c>
      <c r="U19" s="840">
        <v>
-86249</v>
      </c>
      <c r="V19" s="840">
        <v>
-14716</v>
      </c>
    </row>
    <row r="20" spans="1:22" ht="18" customHeight="1">
      <c r="A20" s="864"/>
      <c r="B20" s="869" t="s">
        <v>
864</v>
      </c>
      <c r="C20" s="4553">
        <v>
2</v>
      </c>
      <c r="D20" s="4553">
        <v>
13</v>
      </c>
      <c r="E20" s="4553">
        <v>
7</v>
      </c>
      <c r="F20" s="4553">
        <v>
1</v>
      </c>
      <c r="G20" s="4553">
        <v>
1</v>
      </c>
      <c r="H20" s="4553">
        <v>
7</v>
      </c>
      <c r="I20" s="4553">
        <v>
4</v>
      </c>
      <c r="J20" s="4553">
        <v>
5</v>
      </c>
      <c r="K20" s="4553">
        <v>
2</v>
      </c>
      <c r="L20" s="4553" t="s">
        <v>
374</v>
      </c>
      <c r="M20" s="4553" t="s">
        <v>
374</v>
      </c>
      <c r="N20" s="4553" t="s">
        <v>
374</v>
      </c>
      <c r="O20" s="4553" t="s">
        <v>
374</v>
      </c>
      <c r="P20" s="4553" t="s">
        <v>
695</v>
      </c>
      <c r="Q20" s="4553" t="s">
        <v>
695</v>
      </c>
      <c r="R20" s="4553" t="s">
        <v>
695</v>
      </c>
      <c r="S20" s="4553" t="s">
        <v>
374</v>
      </c>
      <c r="T20" s="4553" t="s">
        <v>
695</v>
      </c>
      <c r="U20" s="4553" t="s">
        <v>
695</v>
      </c>
      <c r="V20" s="4553" t="s">
        <v>
695</v>
      </c>
    </row>
    <row r="21" spans="1:22" ht="18" customHeight="1">
      <c r="A21" s="867"/>
      <c r="B21" s="865" t="s">
        <v>
858</v>
      </c>
      <c r="C21" s="835">
        <v>
2</v>
      </c>
      <c r="D21" s="835">
        <v>
4</v>
      </c>
      <c r="E21" s="835">
        <v>
3</v>
      </c>
      <c r="F21" s="835">
        <v>
2</v>
      </c>
      <c r="G21" s="835">
        <v>
2</v>
      </c>
      <c r="H21" s="835">
        <v>
2</v>
      </c>
      <c r="I21" s="835">
        <v>
1</v>
      </c>
      <c r="J21" s="835" t="s">
        <v>
374</v>
      </c>
      <c r="K21" s="835" t="s">
        <v>
374</v>
      </c>
      <c r="L21" s="835" t="s">
        <v>
374</v>
      </c>
      <c r="M21" s="835" t="s">
        <v>
374</v>
      </c>
      <c r="N21" s="835" t="s">
        <v>
374</v>
      </c>
      <c r="O21" s="835" t="s">
        <v>
374</v>
      </c>
      <c r="P21" s="835" t="s">
        <v>
695</v>
      </c>
      <c r="Q21" s="835" t="s">
        <v>
695</v>
      </c>
      <c r="R21" s="835" t="s">
        <v>
695</v>
      </c>
      <c r="S21" s="835" t="s">
        <v>
374</v>
      </c>
      <c r="T21" s="835" t="s">
        <v>
695</v>
      </c>
      <c r="U21" s="835" t="s">
        <v>
695</v>
      </c>
      <c r="V21" s="835" t="s">
        <v>
695</v>
      </c>
    </row>
    <row r="22" spans="1:22" ht="18" customHeight="1">
      <c r="A22" s="864"/>
      <c r="B22" s="865" t="s">
        <v>
854</v>
      </c>
      <c r="C22" s="835">
        <v>
16</v>
      </c>
      <c r="D22" s="835">
        <v>
117</v>
      </c>
      <c r="E22" s="835">
        <v>
64</v>
      </c>
      <c r="F22" s="835">
        <v>
12</v>
      </c>
      <c r="G22" s="835">
        <v>
8</v>
      </c>
      <c r="H22" s="835">
        <v>
92</v>
      </c>
      <c r="I22" s="835">
        <v>
53</v>
      </c>
      <c r="J22" s="835">
        <v>
10</v>
      </c>
      <c r="K22" s="835" t="s">
        <v>
374</v>
      </c>
      <c r="L22" s="835">
        <v>
3</v>
      </c>
      <c r="M22" s="835">
        <v>
3</v>
      </c>
      <c r="N22" s="835">
        <v>
2</v>
      </c>
      <c r="O22" s="835">
        <v>
1</v>
      </c>
      <c r="P22" s="835">
        <v>
69044</v>
      </c>
      <c r="Q22" s="835">
        <v>
367081</v>
      </c>
      <c r="R22" s="835">
        <v>
796457</v>
      </c>
      <c r="S22" s="835">
        <v>
452824</v>
      </c>
      <c r="T22" s="835">
        <v>
830</v>
      </c>
      <c r="U22" s="835">
        <v>
375959</v>
      </c>
      <c r="V22" s="835">
        <v>
409458</v>
      </c>
    </row>
    <row r="23" spans="1:22" ht="18" customHeight="1">
      <c r="A23" s="864"/>
      <c r="B23" s="865" t="s">
        <v>
850</v>
      </c>
      <c r="C23" s="835">
        <v>
48</v>
      </c>
      <c r="D23" s="835">
        <v>
418</v>
      </c>
      <c r="E23" s="835">
        <v>
278</v>
      </c>
      <c r="F23" s="835">
        <v>
17</v>
      </c>
      <c r="G23" s="835">
        <v>
15</v>
      </c>
      <c r="H23" s="835">
        <v>
301</v>
      </c>
      <c r="I23" s="835">
        <v>
242</v>
      </c>
      <c r="J23" s="835">
        <v>
92</v>
      </c>
      <c r="K23" s="835">
        <v>
19</v>
      </c>
      <c r="L23" s="835">
        <v>
8</v>
      </c>
      <c r="M23" s="835">
        <v>
2</v>
      </c>
      <c r="N23" s="835">
        <v>
12</v>
      </c>
      <c r="O23" s="835">
        <v>
4</v>
      </c>
      <c r="P23" s="835">
        <v>
147482</v>
      </c>
      <c r="Q23" s="835">
        <v>
1494699</v>
      </c>
      <c r="R23" s="835">
        <v>
919465</v>
      </c>
      <c r="S23" s="835">
        <v>
888314</v>
      </c>
      <c r="T23" s="835">
        <v>
23140</v>
      </c>
      <c r="U23" s="835">
        <v>
-565265</v>
      </c>
      <c r="V23" s="835">
        <v>
-530373</v>
      </c>
    </row>
    <row r="24" spans="1:22" ht="18" customHeight="1">
      <c r="A24" s="864"/>
      <c r="B24" s="868" t="s">
        <v>
846</v>
      </c>
      <c r="C24" s="835">
        <v>
10</v>
      </c>
      <c r="D24" s="835">
        <v>
75</v>
      </c>
      <c r="E24" s="835">
        <v>
53</v>
      </c>
      <c r="F24" s="835">
        <v>
5</v>
      </c>
      <c r="G24" s="835">
        <v>
4</v>
      </c>
      <c r="H24" s="835">
        <v>
58</v>
      </c>
      <c r="I24" s="835">
        <v>
43</v>
      </c>
      <c r="J24" s="835">
        <v>
10</v>
      </c>
      <c r="K24" s="835">
        <v>
4</v>
      </c>
      <c r="L24" s="835">
        <v>
3</v>
      </c>
      <c r="M24" s="835">
        <v>
3</v>
      </c>
      <c r="N24" s="835" t="s">
        <v>
374</v>
      </c>
      <c r="O24" s="835" t="s">
        <v>
374</v>
      </c>
      <c r="P24" s="835">
        <v>
37533</v>
      </c>
      <c r="Q24" s="835">
        <v>
241521</v>
      </c>
      <c r="R24" s="835">
        <v>
338836</v>
      </c>
      <c r="S24" s="835">
        <v>
269727</v>
      </c>
      <c r="T24" s="835">
        <v>
17645</v>
      </c>
      <c r="U24" s="835">
        <v>
99453</v>
      </c>
      <c r="V24" s="835">
        <v>
102595</v>
      </c>
    </row>
    <row r="25" spans="1:22" ht="18" customHeight="1">
      <c r="A25" s="864"/>
      <c r="B25" s="865"/>
      <c r="C25" s="835"/>
      <c r="D25" s="835"/>
      <c r="E25" s="835"/>
      <c r="F25" s="835"/>
      <c r="G25" s="835"/>
      <c r="H25" s="835"/>
      <c r="I25" s="835"/>
      <c r="J25" s="835"/>
      <c r="K25" s="835"/>
      <c r="L25" s="835"/>
      <c r="M25" s="835"/>
      <c r="N25" s="835"/>
      <c r="O25" s="835"/>
      <c r="P25" s="835"/>
      <c r="Q25" s="835"/>
      <c r="R25" s="835"/>
      <c r="S25" s="835"/>
      <c r="T25" s="835"/>
      <c r="U25" s="835"/>
      <c r="V25" s="835"/>
    </row>
    <row r="26" spans="1:22" s="839" customFormat="1" ht="18" customHeight="1">
      <c r="A26" s="4902" t="s">
        <v>
1123</v>
      </c>
      <c r="B26" s="4903"/>
      <c r="C26" s="841">
        <v>
127</v>
      </c>
      <c r="D26" s="840">
        <v>
741</v>
      </c>
      <c r="E26" s="840">
        <v>
446</v>
      </c>
      <c r="F26" s="840">
        <v>
41</v>
      </c>
      <c r="G26" s="840">
        <v>
31</v>
      </c>
      <c r="H26" s="840">
        <v>
545</v>
      </c>
      <c r="I26" s="840">
        <v>
380</v>
      </c>
      <c r="J26" s="840">
        <v>
152</v>
      </c>
      <c r="K26" s="840">
        <v>
36</v>
      </c>
      <c r="L26" s="840">
        <v>
4</v>
      </c>
      <c r="M26" s="840" t="s">
        <v>
374</v>
      </c>
      <c r="N26" s="840">
        <v>
46</v>
      </c>
      <c r="O26" s="840">
        <v>
11</v>
      </c>
      <c r="P26" s="840">
        <v>
232766</v>
      </c>
      <c r="Q26" s="840">
        <v>
552213</v>
      </c>
      <c r="R26" s="840">
        <v>
974177</v>
      </c>
      <c r="S26" s="840">
        <v>
750954</v>
      </c>
      <c r="T26" s="840">
        <v>
193252</v>
      </c>
      <c r="U26" s="840">
        <v>
382843</v>
      </c>
      <c r="V26" s="840">
        <v>
391229</v>
      </c>
    </row>
    <row r="27" spans="1:22" ht="18" customHeight="1">
      <c r="A27" s="864"/>
      <c r="B27" s="865" t="s">
        <v>
1117</v>
      </c>
      <c r="C27" s="832">
        <v>
107</v>
      </c>
      <c r="D27" s="835">
        <v>
668</v>
      </c>
      <c r="E27" s="835">
        <v>
397</v>
      </c>
      <c r="F27" s="835">
        <v>
32</v>
      </c>
      <c r="G27" s="835">
        <v>
25</v>
      </c>
      <c r="H27" s="835">
        <v>
487</v>
      </c>
      <c r="I27" s="835">
        <v>
338</v>
      </c>
      <c r="J27" s="835">
        <v>
146</v>
      </c>
      <c r="K27" s="835">
        <v>
35</v>
      </c>
      <c r="L27" s="835">
        <v>
4</v>
      </c>
      <c r="M27" s="835" t="s">
        <v>
374</v>
      </c>
      <c r="N27" s="835">
        <v>
39</v>
      </c>
      <c r="O27" s="835">
        <v>
8</v>
      </c>
      <c r="P27" s="835">
        <v>
215857</v>
      </c>
      <c r="Q27" s="835">
        <v>
525165</v>
      </c>
      <c r="R27" s="835">
        <v>
913333</v>
      </c>
      <c r="S27" s="835">
        <v>
750261</v>
      </c>
      <c r="T27" s="835">
        <v>
133101</v>
      </c>
      <c r="U27" s="835">
        <v>
351551</v>
      </c>
      <c r="V27" s="835">
        <v>
359937</v>
      </c>
    </row>
    <row r="28" spans="1:22" ht="18" customHeight="1">
      <c r="A28" s="864"/>
      <c r="B28" s="865" t="s">
        <v>
1111</v>
      </c>
      <c r="C28" s="835">
        <v>
3</v>
      </c>
      <c r="D28" s="835">
        <v>
12</v>
      </c>
      <c r="E28" s="835">
        <v>
9</v>
      </c>
      <c r="F28" s="835">
        <v>
2</v>
      </c>
      <c r="G28" s="835">
        <v>
1</v>
      </c>
      <c r="H28" s="835">
        <v>
10</v>
      </c>
      <c r="I28" s="835">
        <v>
8</v>
      </c>
      <c r="J28" s="835" t="s">
        <v>
374</v>
      </c>
      <c r="K28" s="835" t="s">
        <v>
374</v>
      </c>
      <c r="L28" s="835" t="s">
        <v>
374</v>
      </c>
      <c r="M28" s="835" t="s">
        <v>
374</v>
      </c>
      <c r="N28" s="835" t="s">
        <v>
374</v>
      </c>
      <c r="O28" s="835" t="s">
        <v>
374</v>
      </c>
      <c r="P28" s="835">
        <v>
3838</v>
      </c>
      <c r="Q28" s="835">
        <v>
3845</v>
      </c>
      <c r="R28" s="835">
        <v>
9647</v>
      </c>
      <c r="S28" s="835">
        <v>
693</v>
      </c>
      <c r="T28" s="835">
        <v>
8954</v>
      </c>
      <c r="U28" s="835">
        <v>
5373</v>
      </c>
      <c r="V28" s="835">
        <v>
5373</v>
      </c>
    </row>
    <row r="29" spans="1:22" ht="18" customHeight="1">
      <c r="A29" s="867"/>
      <c r="B29" s="865" t="s">
        <v>
1105</v>
      </c>
      <c r="C29" s="832">
        <v>
14</v>
      </c>
      <c r="D29" s="832">
        <v>
53</v>
      </c>
      <c r="E29" s="832">
        <v>
35</v>
      </c>
      <c r="F29" s="832">
        <v>
4</v>
      </c>
      <c r="G29" s="832">
        <v>
3</v>
      </c>
      <c r="H29" s="832">
        <v>
44</v>
      </c>
      <c r="I29" s="832">
        <v>
32</v>
      </c>
      <c r="J29" s="832">
        <v>
5</v>
      </c>
      <c r="K29" s="832" t="s">
        <v>
374</v>
      </c>
      <c r="L29" s="832" t="s">
        <v>
374</v>
      </c>
      <c r="M29" s="832" t="s">
        <v>
374</v>
      </c>
      <c r="N29" s="832">
        <v>
7</v>
      </c>
      <c r="O29" s="832">
        <v>
3</v>
      </c>
      <c r="P29" s="832">
        <v>
10371</v>
      </c>
      <c r="Q29" s="832">
        <v>
22555</v>
      </c>
      <c r="R29" s="832">
        <v>
46877</v>
      </c>
      <c r="S29" s="832" t="s">
        <v>
374</v>
      </c>
      <c r="T29" s="832">
        <v>
46877</v>
      </c>
      <c r="U29" s="832">
        <v>
22519</v>
      </c>
      <c r="V29" s="832">
        <v>
22519</v>
      </c>
    </row>
    <row r="30" spans="1:22" ht="18" customHeight="1">
      <c r="A30" s="864"/>
      <c r="B30" s="865" t="s">
        <v>
1100</v>
      </c>
      <c r="C30" s="832">
        <v>
3</v>
      </c>
      <c r="D30" s="832">
        <v>
8</v>
      </c>
      <c r="E30" s="832">
        <v>
5</v>
      </c>
      <c r="F30" s="832">
        <v>
3</v>
      </c>
      <c r="G30" s="832">
        <v>
2</v>
      </c>
      <c r="H30" s="832">
        <v>
4</v>
      </c>
      <c r="I30" s="832">
        <v>
2</v>
      </c>
      <c r="J30" s="832">
        <v>
1</v>
      </c>
      <c r="K30" s="832">
        <v>
1</v>
      </c>
      <c r="L30" s="832" t="s">
        <v>
374</v>
      </c>
      <c r="M30" s="832" t="s">
        <v>
374</v>
      </c>
      <c r="N30" s="832" t="s">
        <v>
374</v>
      </c>
      <c r="O30" s="832" t="s">
        <v>
374</v>
      </c>
      <c r="P30" s="832">
        <v>
2700</v>
      </c>
      <c r="Q30" s="832">
        <v>
648</v>
      </c>
      <c r="R30" s="832">
        <v>
4320</v>
      </c>
      <c r="S30" s="832" t="s">
        <v>
374</v>
      </c>
      <c r="T30" s="832">
        <v>
4320</v>
      </c>
      <c r="U30" s="832">
        <v>
3400</v>
      </c>
      <c r="V30" s="832">
        <v>
3400</v>
      </c>
    </row>
    <row r="31" spans="1:22" ht="18" customHeight="1">
      <c r="A31" s="864"/>
      <c r="B31" s="865"/>
      <c r="C31" s="832"/>
      <c r="D31" s="832"/>
      <c r="E31" s="832"/>
      <c r="F31" s="832"/>
      <c r="G31" s="832"/>
      <c r="H31" s="832"/>
      <c r="I31" s="832"/>
      <c r="J31" s="832"/>
      <c r="K31" s="832"/>
      <c r="L31" s="832"/>
      <c r="M31" s="832"/>
      <c r="N31" s="832"/>
      <c r="O31" s="832"/>
      <c r="P31" s="832"/>
      <c r="Q31" s="832"/>
      <c r="R31" s="832"/>
      <c r="S31" s="832"/>
      <c r="T31" s="832"/>
      <c r="U31" s="832"/>
      <c r="V31" s="832"/>
    </row>
    <row r="32" spans="1:22" s="839" customFormat="1" ht="18" customHeight="1">
      <c r="A32" s="4902" t="s">
        <v>
1091</v>
      </c>
      <c r="B32" s="4903"/>
      <c r="C32" s="840">
        <v>
15</v>
      </c>
      <c r="D32" s="840">
        <v>
282</v>
      </c>
      <c r="E32" s="840">
        <v>
150</v>
      </c>
      <c r="F32" s="840">
        <v>
1</v>
      </c>
      <c r="G32" s="840">
        <v>
1</v>
      </c>
      <c r="H32" s="840">
        <v>
192</v>
      </c>
      <c r="I32" s="840">
        <v>
138</v>
      </c>
      <c r="J32" s="840">
        <v>
84</v>
      </c>
      <c r="K32" s="840">
        <v>
10</v>
      </c>
      <c r="L32" s="840">
        <v>
5</v>
      </c>
      <c r="M32" s="840">
        <v>
1</v>
      </c>
      <c r="N32" s="840" t="s">
        <v>
374</v>
      </c>
      <c r="O32" s="840" t="s">
        <v>
374</v>
      </c>
      <c r="P32" s="840">
        <v>
83599</v>
      </c>
      <c r="Q32" s="840">
        <v>
223192</v>
      </c>
      <c r="R32" s="840">
        <v>
479653</v>
      </c>
      <c r="S32" s="840">
        <v>
382578</v>
      </c>
      <c r="T32" s="840">
        <v>
54035</v>
      </c>
      <c r="U32" s="840">
        <v>
229793</v>
      </c>
      <c r="V32" s="840">
        <v>
238785</v>
      </c>
    </row>
    <row r="33" spans="1:22" ht="18" customHeight="1">
      <c r="A33" s="864"/>
      <c r="B33" s="865" t="s">
        <v>
1078</v>
      </c>
      <c r="C33" s="835">
        <v>
2</v>
      </c>
      <c r="D33" s="835">
        <v>
36</v>
      </c>
      <c r="E33" s="835">
        <v>
24</v>
      </c>
      <c r="F33" s="835" t="s">
        <v>
374</v>
      </c>
      <c r="G33" s="835" t="s">
        <v>
374</v>
      </c>
      <c r="H33" s="835">
        <v>
29</v>
      </c>
      <c r="I33" s="835">
        <v>
22</v>
      </c>
      <c r="J33" s="835">
        <v>
4</v>
      </c>
      <c r="K33" s="835">
        <v>
1</v>
      </c>
      <c r="L33" s="835">
        <v>
3</v>
      </c>
      <c r="M33" s="835">
        <v>
1</v>
      </c>
      <c r="N33" s="835" t="s">
        <v>
374</v>
      </c>
      <c r="O33" s="835" t="s">
        <v>
374</v>
      </c>
      <c r="P33" s="835" t="s">
        <v>
695</v>
      </c>
      <c r="Q33" s="835" t="s">
        <v>
695</v>
      </c>
      <c r="R33" s="835" t="s">
        <v>
695</v>
      </c>
      <c r="S33" s="835" t="s">
        <v>
695</v>
      </c>
      <c r="T33" s="835" t="s">
        <v>
695</v>
      </c>
      <c r="U33" s="835" t="s">
        <v>
695</v>
      </c>
      <c r="V33" s="835" t="s">
        <v>
695</v>
      </c>
    </row>
    <row r="34" spans="1:22" ht="18" customHeight="1">
      <c r="A34" s="864"/>
      <c r="B34" s="865" t="s">
        <v>
1074</v>
      </c>
      <c r="C34" s="835">
        <v>
3</v>
      </c>
      <c r="D34" s="835">
        <v>
58</v>
      </c>
      <c r="E34" s="835">
        <v>
23</v>
      </c>
      <c r="F34" s="835">
        <v>
1</v>
      </c>
      <c r="G34" s="835">
        <v>
1</v>
      </c>
      <c r="H34" s="835">
        <v>
23</v>
      </c>
      <c r="I34" s="835">
        <v>
19</v>
      </c>
      <c r="J34" s="835">
        <v>
34</v>
      </c>
      <c r="K34" s="835">
        <v>
3</v>
      </c>
      <c r="L34" s="835" t="s">
        <v>
374</v>
      </c>
      <c r="M34" s="835" t="s">
        <v>
374</v>
      </c>
      <c r="N34" s="835" t="s">
        <v>
374</v>
      </c>
      <c r="O34" s="835" t="s">
        <v>
374</v>
      </c>
      <c r="P34" s="835">
        <v>
17614</v>
      </c>
      <c r="Q34" s="835">
        <v>
53764</v>
      </c>
      <c r="R34" s="835">
        <v>
83019</v>
      </c>
      <c r="S34" s="835">
        <v>
53278</v>
      </c>
      <c r="T34" s="835">
        <v>
1523</v>
      </c>
      <c r="U34" s="835">
        <v>
27115</v>
      </c>
      <c r="V34" s="835">
        <v>
27115</v>
      </c>
    </row>
    <row r="35" spans="1:22" ht="18" customHeight="1">
      <c r="A35" s="864"/>
      <c r="B35" s="866" t="s">
        <v>
1410</v>
      </c>
      <c r="C35" s="835">
        <v>
4</v>
      </c>
      <c r="D35" s="835">
        <v>
71</v>
      </c>
      <c r="E35" s="835">
        <v>
39</v>
      </c>
      <c r="F35" s="835" t="s">
        <v>
374</v>
      </c>
      <c r="G35" s="835" t="s">
        <v>
374</v>
      </c>
      <c r="H35" s="835">
        <v>
66</v>
      </c>
      <c r="I35" s="835">
        <v>
37</v>
      </c>
      <c r="J35" s="835">
        <v>
5</v>
      </c>
      <c r="K35" s="835">
        <v>
2</v>
      </c>
      <c r="L35" s="835" t="s">
        <v>
374</v>
      </c>
      <c r="M35" s="835" t="s">
        <v>
374</v>
      </c>
      <c r="N35" s="835" t="s">
        <v>
374</v>
      </c>
      <c r="O35" s="835" t="s">
        <v>
374</v>
      </c>
      <c r="P35" s="835">
        <v>
22674</v>
      </c>
      <c r="Q35" s="835">
        <v>
27082</v>
      </c>
      <c r="R35" s="835">
        <v>
116029</v>
      </c>
      <c r="S35" s="835">
        <v>
115896</v>
      </c>
      <c r="T35" s="835">
        <v>
133</v>
      </c>
      <c r="U35" s="835">
        <v>
75963</v>
      </c>
      <c r="V35" s="835">
        <v>
82712</v>
      </c>
    </row>
    <row r="36" spans="1:22" ht="18" customHeight="1">
      <c r="A36" s="864"/>
      <c r="B36" s="865" t="s">
        <v>
1064</v>
      </c>
      <c r="C36" s="835">
        <v>
2</v>
      </c>
      <c r="D36" s="835">
        <v>
29</v>
      </c>
      <c r="E36" s="835">
        <v>
23</v>
      </c>
      <c r="F36" s="835" t="s">
        <v>
374</v>
      </c>
      <c r="G36" s="835" t="s">
        <v>
374</v>
      </c>
      <c r="H36" s="835">
        <v>
27</v>
      </c>
      <c r="I36" s="835">
        <v>
22</v>
      </c>
      <c r="J36" s="835">
        <v>
2</v>
      </c>
      <c r="K36" s="835">
        <v>
1</v>
      </c>
      <c r="L36" s="835" t="s">
        <v>
374</v>
      </c>
      <c r="M36" s="835" t="s">
        <v>
374</v>
      </c>
      <c r="N36" s="835" t="s">
        <v>
374</v>
      </c>
      <c r="O36" s="835" t="s">
        <v>
374</v>
      </c>
      <c r="P36" s="835" t="s">
        <v>
695</v>
      </c>
      <c r="Q36" s="835" t="s">
        <v>
695</v>
      </c>
      <c r="R36" s="835" t="s">
        <v>
695</v>
      </c>
      <c r="S36" s="835" t="s">
        <v>
695</v>
      </c>
      <c r="T36" s="835" t="s">
        <v>
374</v>
      </c>
      <c r="U36" s="835" t="s">
        <v>
695</v>
      </c>
      <c r="V36" s="835" t="s">
        <v>
695</v>
      </c>
    </row>
    <row r="37" spans="1:22" ht="18" customHeight="1">
      <c r="A37" s="864"/>
      <c r="B37" s="863" t="s">
        <v>
1409</v>
      </c>
      <c r="C37" s="835">
        <v>
2</v>
      </c>
      <c r="D37" s="835">
        <v>
58</v>
      </c>
      <c r="E37" s="835">
        <v>
17</v>
      </c>
      <c r="F37" s="835" t="s">
        <v>
374</v>
      </c>
      <c r="G37" s="835" t="s">
        <v>
374</v>
      </c>
      <c r="H37" s="835">
        <v>
23</v>
      </c>
      <c r="I37" s="835">
        <v>
16</v>
      </c>
      <c r="J37" s="835">
        <v>
35</v>
      </c>
      <c r="K37" s="835">
        <v>
1</v>
      </c>
      <c r="L37" s="835" t="s">
        <v>
374</v>
      </c>
      <c r="M37" s="835" t="s">
        <v>
374</v>
      </c>
      <c r="N37" s="835" t="s">
        <v>
374</v>
      </c>
      <c r="O37" s="835" t="s">
        <v>
374</v>
      </c>
      <c r="P37" s="835" t="s">
        <v>
695</v>
      </c>
      <c r="Q37" s="835" t="s">
        <v>
695</v>
      </c>
      <c r="R37" s="835" t="s">
        <v>
695</v>
      </c>
      <c r="S37" s="835" t="s">
        <v>
695</v>
      </c>
      <c r="T37" s="835" t="s">
        <v>
695</v>
      </c>
      <c r="U37" s="835" t="s">
        <v>
695</v>
      </c>
      <c r="V37" s="835" t="s">
        <v>
695</v>
      </c>
    </row>
    <row r="38" spans="1:22" ht="18" customHeight="1">
      <c r="A38" s="862"/>
      <c r="B38" s="861" t="s">
        <v>
1053</v>
      </c>
      <c r="C38" s="829">
        <v>
2</v>
      </c>
      <c r="D38" s="829">
        <v>
30</v>
      </c>
      <c r="E38" s="829">
        <v>
24</v>
      </c>
      <c r="F38" s="829" t="s">
        <v>
374</v>
      </c>
      <c r="G38" s="829" t="s">
        <v>
374</v>
      </c>
      <c r="H38" s="829">
        <v>
24</v>
      </c>
      <c r="I38" s="829">
        <v>
22</v>
      </c>
      <c r="J38" s="829">
        <v>
4</v>
      </c>
      <c r="K38" s="829">
        <v>
2</v>
      </c>
      <c r="L38" s="829">
        <v>
2</v>
      </c>
      <c r="M38" s="829" t="s">
        <v>
374</v>
      </c>
      <c r="N38" s="829" t="s">
        <v>
374</v>
      </c>
      <c r="O38" s="829" t="s">
        <v>
374</v>
      </c>
      <c r="P38" s="829" t="s">
        <v>
695</v>
      </c>
      <c r="Q38" s="829" t="s">
        <v>
695</v>
      </c>
      <c r="R38" s="829" t="s">
        <v>
695</v>
      </c>
      <c r="S38" s="829" t="s">
        <v>
695</v>
      </c>
      <c r="T38" s="829" t="s">
        <v>
374</v>
      </c>
      <c r="U38" s="829" t="s">
        <v>
695</v>
      </c>
      <c r="V38" s="829" t="s">
        <v>
695</v>
      </c>
    </row>
    <row r="39" spans="1:22" s="467" customFormat="1" ht="15" customHeight="1">
      <c r="A39" s="826" t="s">
        <v>
1385</v>
      </c>
      <c r="B39" s="828"/>
      <c r="C39" s="827"/>
      <c r="D39" s="827"/>
      <c r="E39" s="827"/>
      <c r="F39" s="827"/>
      <c r="G39" s="827"/>
      <c r="H39" s="827"/>
      <c r="I39" s="827"/>
      <c r="J39" s="827"/>
      <c r="K39" s="827"/>
      <c r="L39" s="827"/>
      <c r="M39" s="827"/>
      <c r="N39" s="827"/>
      <c r="O39" s="827"/>
      <c r="P39" s="827"/>
      <c r="Q39" s="827"/>
      <c r="R39" s="827"/>
      <c r="S39" s="827"/>
      <c r="T39" s="827"/>
      <c r="U39" s="827"/>
      <c r="V39" s="827"/>
    </row>
    <row r="40" spans="1:22" s="325" customFormat="1" ht="15" customHeight="1">
      <c r="A40" s="826" t="s">
        <v>
1384</v>
      </c>
      <c r="B40" s="825"/>
      <c r="V40" s="438"/>
    </row>
    <row r="41" spans="1:22" s="325" customFormat="1" ht="15" customHeight="1">
      <c r="A41" s="826" t="s">
        <v>
1383</v>
      </c>
      <c r="B41" s="825"/>
    </row>
  </sheetData>
  <mergeCells count="28">
    <mergeCell ref="S8:S11"/>
    <mergeCell ref="A3:V3"/>
    <mergeCell ref="A5:B5"/>
    <mergeCell ref="A6:B11"/>
    <mergeCell ref="C6:C11"/>
    <mergeCell ref="D6:O6"/>
    <mergeCell ref="P6:P10"/>
    <mergeCell ref="Q6:Q10"/>
    <mergeCell ref="R6:T6"/>
    <mergeCell ref="U6:U10"/>
    <mergeCell ref="V6:V10"/>
    <mergeCell ref="T8:T11"/>
    <mergeCell ref="D7:E10"/>
    <mergeCell ref="F7:M7"/>
    <mergeCell ref="N7:O10"/>
    <mergeCell ref="R7:R10"/>
    <mergeCell ref="A32:B32"/>
    <mergeCell ref="H8:M8"/>
    <mergeCell ref="H9:K9"/>
    <mergeCell ref="L9:M10"/>
    <mergeCell ref="H10:I10"/>
    <mergeCell ref="J10:K10"/>
    <mergeCell ref="F8:G10"/>
    <mergeCell ref="A1:D1"/>
    <mergeCell ref="A2:D2"/>
    <mergeCell ref="A13:B13"/>
    <mergeCell ref="A26:B26"/>
    <mergeCell ref="A19:B19"/>
  </mergeCells>
  <phoneticPr fontId="25"/>
  <pageMargins left="0.70866141732283472" right="0.70866141732283472" top="0.74803149606299213" bottom="0.74803149606299213" header="0.31496062992125984" footer="0.3149606299212598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V43"/>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6605</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906" t="s">
        <v>
1010</v>
      </c>
      <c r="B13" s="4907"/>
      <c r="C13" s="841">
        <v>
161</v>
      </c>
      <c r="D13" s="841">
        <v>
930</v>
      </c>
      <c r="E13" s="841">
        <v>
545</v>
      </c>
      <c r="F13" s="841">
        <v>
54</v>
      </c>
      <c r="G13" s="841">
        <v>
45</v>
      </c>
      <c r="H13" s="841">
        <v>
628</v>
      </c>
      <c r="I13" s="841">
        <v>
437</v>
      </c>
      <c r="J13" s="841">
        <v>
248</v>
      </c>
      <c r="K13" s="841">
        <v>
63</v>
      </c>
      <c r="L13" s="841" t="s">
        <v>
374</v>
      </c>
      <c r="M13" s="841" t="s">
        <v>
374</v>
      </c>
      <c r="N13" s="841">
        <v>
9</v>
      </c>
      <c r="O13" s="841">
        <v>
4</v>
      </c>
      <c r="P13" s="841">
        <v>
310311</v>
      </c>
      <c r="Q13" s="841">
        <v>
561396</v>
      </c>
      <c r="R13" s="841">
        <v>
1404478</v>
      </c>
      <c r="S13" s="841">
        <v>
1254921</v>
      </c>
      <c r="T13" s="841">
        <v>
137268</v>
      </c>
      <c r="U13" s="841">
        <v>
736962</v>
      </c>
      <c r="V13" s="841">
        <v>
782031</v>
      </c>
    </row>
    <row r="14" spans="1:22" ht="18" customHeight="1">
      <c r="A14" s="873"/>
      <c r="B14" s="875" t="s">
        <v>
1003</v>
      </c>
      <c r="C14" s="832">
        <v>
37</v>
      </c>
      <c r="D14" s="832">
        <v>
156</v>
      </c>
      <c r="E14" s="832">
        <v>
90</v>
      </c>
      <c r="F14" s="832">
        <v>
13</v>
      </c>
      <c r="G14" s="832">
        <v>
12</v>
      </c>
      <c r="H14" s="832">
        <v>
97</v>
      </c>
      <c r="I14" s="832">
        <v>
69</v>
      </c>
      <c r="J14" s="832">
        <v>
46</v>
      </c>
      <c r="K14" s="832">
        <v>
9</v>
      </c>
      <c r="L14" s="832" t="s">
        <v>
374</v>
      </c>
      <c r="M14" s="832" t="s">
        <v>
374</v>
      </c>
      <c r="N14" s="832">
        <v>
1</v>
      </c>
      <c r="O14" s="832" t="s">
        <v>
374</v>
      </c>
      <c r="P14" s="832">
        <v>
57453</v>
      </c>
      <c r="Q14" s="832">
        <v>
64841</v>
      </c>
      <c r="R14" s="832">
        <v>
144752</v>
      </c>
      <c r="S14" s="832">
        <v>
125221</v>
      </c>
      <c r="T14" s="832">
        <v>
18936</v>
      </c>
      <c r="U14" s="832">
        <v>
71644</v>
      </c>
      <c r="V14" s="832">
        <v>
74090</v>
      </c>
    </row>
    <row r="15" spans="1:22" ht="18" customHeight="1">
      <c r="A15" s="873"/>
      <c r="B15" s="875" t="s">
        <v>
998</v>
      </c>
      <c r="C15" s="832">
        <v>
19</v>
      </c>
      <c r="D15" s="832">
        <v>
76</v>
      </c>
      <c r="E15" s="832">
        <v>
38</v>
      </c>
      <c r="F15" s="832">
        <v>
8</v>
      </c>
      <c r="G15" s="832">
        <v>
6</v>
      </c>
      <c r="H15" s="832">
        <v>
47</v>
      </c>
      <c r="I15" s="832">
        <v>
29</v>
      </c>
      <c r="J15" s="832">
        <v>
21</v>
      </c>
      <c r="K15" s="832">
        <v>
3</v>
      </c>
      <c r="L15" s="832" t="s">
        <v>
374</v>
      </c>
      <c r="M15" s="832" t="s">
        <v>
374</v>
      </c>
      <c r="N15" s="832" t="s">
        <v>
374</v>
      </c>
      <c r="O15" s="832" t="s">
        <v>
374</v>
      </c>
      <c r="P15" s="832">
        <v>
17581</v>
      </c>
      <c r="Q15" s="832">
        <v>
20719</v>
      </c>
      <c r="R15" s="832">
        <v>
52852</v>
      </c>
      <c r="S15" s="832">
        <v>
32625</v>
      </c>
      <c r="T15" s="832">
        <v>
19147</v>
      </c>
      <c r="U15" s="832">
        <v>
29753</v>
      </c>
      <c r="V15" s="832">
        <v>
29753</v>
      </c>
    </row>
    <row r="16" spans="1:22" ht="18" customHeight="1">
      <c r="A16" s="873"/>
      <c r="B16" s="877" t="s">
        <v>
995</v>
      </c>
      <c r="C16" s="832">
        <v>
27</v>
      </c>
      <c r="D16" s="832">
        <v>
273</v>
      </c>
      <c r="E16" s="832">
        <v>
155</v>
      </c>
      <c r="F16" s="832">
        <v>
3</v>
      </c>
      <c r="G16" s="832">
        <v>
3</v>
      </c>
      <c r="H16" s="832">
        <v>
177</v>
      </c>
      <c r="I16" s="832">
        <v>
125</v>
      </c>
      <c r="J16" s="832">
        <v>
93</v>
      </c>
      <c r="K16" s="832">
        <v>
27</v>
      </c>
      <c r="L16" s="832" t="s">
        <v>
374</v>
      </c>
      <c r="M16" s="832" t="s">
        <v>
374</v>
      </c>
      <c r="N16" s="832">
        <v>
3</v>
      </c>
      <c r="O16" s="832">
        <v>
1</v>
      </c>
      <c r="P16" s="832">
        <v>
90286</v>
      </c>
      <c r="Q16" s="832">
        <v>
74463</v>
      </c>
      <c r="R16" s="832">
        <v>
418068</v>
      </c>
      <c r="S16" s="832">
        <v>
357428</v>
      </c>
      <c r="T16" s="832">
        <v>
55640</v>
      </c>
      <c r="U16" s="832">
        <v>
297788</v>
      </c>
      <c r="V16" s="832">
        <v>
318098</v>
      </c>
    </row>
    <row r="17" spans="1:22" ht="18" customHeight="1">
      <c r="A17" s="873"/>
      <c r="B17" s="876" t="s">
        <v>
990</v>
      </c>
      <c r="C17" s="832">
        <v>
7</v>
      </c>
      <c r="D17" s="832">
        <v>
39</v>
      </c>
      <c r="E17" s="832">
        <v>
31</v>
      </c>
      <c r="F17" s="832" t="s">
        <v>
374</v>
      </c>
      <c r="G17" s="832" t="s">
        <v>
374</v>
      </c>
      <c r="H17" s="832">
        <v>
34</v>
      </c>
      <c r="I17" s="832">
        <v>
27</v>
      </c>
      <c r="J17" s="832">
        <v>
5</v>
      </c>
      <c r="K17" s="832">
        <v>
4</v>
      </c>
      <c r="L17" s="832" t="s">
        <v>
374</v>
      </c>
      <c r="M17" s="832" t="s">
        <v>
374</v>
      </c>
      <c r="N17" s="832" t="s">
        <v>
374</v>
      </c>
      <c r="O17" s="832" t="s">
        <v>
374</v>
      </c>
      <c r="P17" s="832">
        <v>
16634</v>
      </c>
      <c r="Q17" s="832">
        <v>
48449</v>
      </c>
      <c r="R17" s="832">
        <v>
88772</v>
      </c>
      <c r="S17" s="832">
        <v>
88772</v>
      </c>
      <c r="T17" s="832" t="s">
        <v>
374</v>
      </c>
      <c r="U17" s="832">
        <v>
37336</v>
      </c>
      <c r="V17" s="832">
        <v>
37336</v>
      </c>
    </row>
    <row r="18" spans="1:22" ht="18" customHeight="1">
      <c r="A18" s="873"/>
      <c r="B18" s="875" t="s">
        <v>
987</v>
      </c>
      <c r="C18" s="832">
        <v>
15</v>
      </c>
      <c r="D18" s="832">
        <v>
84</v>
      </c>
      <c r="E18" s="832">
        <v>
61</v>
      </c>
      <c r="F18" s="832">
        <v>
13</v>
      </c>
      <c r="G18" s="832">
        <v>
10</v>
      </c>
      <c r="H18" s="832">
        <v>
64</v>
      </c>
      <c r="I18" s="832">
        <v>
47</v>
      </c>
      <c r="J18" s="832">
        <v>
7</v>
      </c>
      <c r="K18" s="832">
        <v>
4</v>
      </c>
      <c r="L18" s="832" t="s">
        <v>
374</v>
      </c>
      <c r="M18" s="832" t="s">
        <v>
374</v>
      </c>
      <c r="N18" s="832" t="s">
        <v>
374</v>
      </c>
      <c r="O18" s="832" t="s">
        <v>
374</v>
      </c>
      <c r="P18" s="832">
        <v>
28749</v>
      </c>
      <c r="Q18" s="832">
        <v>
141702</v>
      </c>
      <c r="R18" s="832">
        <v>
267528</v>
      </c>
      <c r="S18" s="832">
        <v>
256128</v>
      </c>
      <c r="T18" s="832">
        <v>
6146</v>
      </c>
      <c r="U18" s="832">
        <v>
110293</v>
      </c>
      <c r="V18" s="832">
        <v>
117219</v>
      </c>
    </row>
    <row r="19" spans="1:22" ht="18" customHeight="1">
      <c r="A19" s="873"/>
      <c r="B19" s="874" t="s">
        <v>
983</v>
      </c>
      <c r="C19" s="832">
        <v>
56</v>
      </c>
      <c r="D19" s="832">
        <v>
302</v>
      </c>
      <c r="E19" s="832">
        <v>
170</v>
      </c>
      <c r="F19" s="832">
        <v>
17</v>
      </c>
      <c r="G19" s="832">
        <v>
14</v>
      </c>
      <c r="H19" s="832">
        <v>
209</v>
      </c>
      <c r="I19" s="832">
        <v>
140</v>
      </c>
      <c r="J19" s="832">
        <v>
76</v>
      </c>
      <c r="K19" s="832">
        <v>
16</v>
      </c>
      <c r="L19" s="832" t="s">
        <v>
374</v>
      </c>
      <c r="M19" s="832" t="s">
        <v>
374</v>
      </c>
      <c r="N19" s="832">
        <v>
5</v>
      </c>
      <c r="O19" s="832">
        <v>
3</v>
      </c>
      <c r="P19" s="832">
        <v>
99608</v>
      </c>
      <c r="Q19" s="832">
        <v>
211222</v>
      </c>
      <c r="R19" s="832">
        <v>
432506</v>
      </c>
      <c r="S19" s="832">
        <v>
394747</v>
      </c>
      <c r="T19" s="832">
        <v>
37399</v>
      </c>
      <c r="U19" s="832">
        <v>
190148</v>
      </c>
      <c r="V19" s="832">
        <v>
205535</v>
      </c>
    </row>
    <row r="20" spans="1:22" ht="18" customHeight="1">
      <c r="A20" s="873"/>
      <c r="B20" s="865"/>
      <c r="C20" s="832"/>
      <c r="D20" s="832"/>
      <c r="E20" s="832"/>
      <c r="F20" s="832"/>
      <c r="G20" s="832"/>
      <c r="H20" s="832"/>
      <c r="I20" s="832"/>
      <c r="J20" s="832"/>
      <c r="K20" s="832"/>
      <c r="L20" s="832"/>
      <c r="M20" s="832"/>
      <c r="N20" s="832"/>
      <c r="O20" s="832"/>
      <c r="P20" s="832"/>
      <c r="Q20" s="832"/>
      <c r="R20" s="832"/>
      <c r="S20" s="832"/>
      <c r="T20" s="832"/>
      <c r="U20" s="832"/>
      <c r="V20" s="832"/>
    </row>
    <row r="21" spans="1:22" s="839" customFormat="1" ht="18" customHeight="1">
      <c r="A21" s="4904" t="s">
        <v>
972</v>
      </c>
      <c r="B21" s="4905"/>
      <c r="C21" s="841">
        <v>
152</v>
      </c>
      <c r="D21" s="841">
        <v>
993</v>
      </c>
      <c r="E21" s="841">
        <v>
640</v>
      </c>
      <c r="F21" s="841">
        <v>
68</v>
      </c>
      <c r="G21" s="841">
        <v>
58</v>
      </c>
      <c r="H21" s="841">
        <v>
678</v>
      </c>
      <c r="I21" s="841">
        <v>
515</v>
      </c>
      <c r="J21" s="841">
        <v>
244</v>
      </c>
      <c r="K21" s="841">
        <v>
66</v>
      </c>
      <c r="L21" s="841">
        <v>
3</v>
      </c>
      <c r="M21" s="841">
        <v>
1</v>
      </c>
      <c r="N21" s="841">
        <v>
12</v>
      </c>
      <c r="O21" s="841">
        <v>
4</v>
      </c>
      <c r="P21" s="841">
        <v>
309829</v>
      </c>
      <c r="Q21" s="841">
        <v>
460053</v>
      </c>
      <c r="R21" s="841">
        <v>
1033988</v>
      </c>
      <c r="S21" s="841">
        <v>
881223</v>
      </c>
      <c r="T21" s="841">
        <v>
90062</v>
      </c>
      <c r="U21" s="841">
        <v>
536313</v>
      </c>
      <c r="V21" s="841">
        <v>
531687</v>
      </c>
    </row>
    <row r="22" spans="1:22" ht="18" customHeight="1">
      <c r="A22" s="872"/>
      <c r="B22" s="865" t="s">
        <v>
962</v>
      </c>
      <c r="C22" s="832">
        <v>
1</v>
      </c>
      <c r="D22" s="832">
        <v>
5</v>
      </c>
      <c r="E22" s="832">
        <v>
2</v>
      </c>
      <c r="F22" s="832" t="s">
        <v>
374</v>
      </c>
      <c r="G22" s="832" t="s">
        <v>
374</v>
      </c>
      <c r="H22" s="832">
        <v>
2</v>
      </c>
      <c r="I22" s="832">
        <v>
2</v>
      </c>
      <c r="J22" s="832">
        <v>
3</v>
      </c>
      <c r="K22" s="832" t="s">
        <v>
374</v>
      </c>
      <c r="L22" s="832" t="s">
        <v>
374</v>
      </c>
      <c r="M22" s="832" t="s">
        <v>
374</v>
      </c>
      <c r="N22" s="832" t="s">
        <v>
374</v>
      </c>
      <c r="O22" s="832" t="s">
        <v>
374</v>
      </c>
      <c r="P22" s="832" t="s">
        <v>
695</v>
      </c>
      <c r="Q22" s="832" t="s">
        <v>
695</v>
      </c>
      <c r="R22" s="832" t="s">
        <v>
695</v>
      </c>
      <c r="S22" s="832" t="s">
        <v>
695</v>
      </c>
      <c r="T22" s="832" t="s">
        <v>
374</v>
      </c>
      <c r="U22" s="832" t="s">
        <v>
695</v>
      </c>
      <c r="V22" s="832" t="s">
        <v>
695</v>
      </c>
    </row>
    <row r="23" spans="1:22" ht="18" customHeight="1">
      <c r="A23" s="873"/>
      <c r="B23" s="875" t="s">
        <v>
957</v>
      </c>
      <c r="C23" s="832">
        <v>
5</v>
      </c>
      <c r="D23" s="832">
        <v>
27</v>
      </c>
      <c r="E23" s="832">
        <v>
9</v>
      </c>
      <c r="F23" s="832">
        <v>
2</v>
      </c>
      <c r="G23" s="832">
        <v>
2</v>
      </c>
      <c r="H23" s="832">
        <v>
8</v>
      </c>
      <c r="I23" s="832">
        <v>
6</v>
      </c>
      <c r="J23" s="832">
        <v>
17</v>
      </c>
      <c r="K23" s="832">
        <v>
1</v>
      </c>
      <c r="L23" s="832" t="s">
        <v>
374</v>
      </c>
      <c r="M23" s="832" t="s">
        <v>
374</v>
      </c>
      <c r="N23" s="832">
        <v>
1</v>
      </c>
      <c r="O23" s="832">
        <v>
1</v>
      </c>
      <c r="P23" s="832" t="s">
        <v>
695</v>
      </c>
      <c r="Q23" s="832" t="s">
        <v>
695</v>
      </c>
      <c r="R23" s="832" t="s">
        <v>
695</v>
      </c>
      <c r="S23" s="832" t="s">
        <v>
695</v>
      </c>
      <c r="T23" s="832" t="s">
        <v>
695</v>
      </c>
      <c r="U23" s="832" t="s">
        <v>
695</v>
      </c>
      <c r="V23" s="832" t="s">
        <v>
695</v>
      </c>
    </row>
    <row r="24" spans="1:22" ht="18" customHeight="1">
      <c r="A24" s="873"/>
      <c r="B24" s="875" t="s">
        <v>
953</v>
      </c>
      <c r="C24" s="832">
        <v>
120</v>
      </c>
      <c r="D24" s="832">
        <v>
735</v>
      </c>
      <c r="E24" s="832">
        <v>
470</v>
      </c>
      <c r="F24" s="832">
        <v>
57</v>
      </c>
      <c r="G24" s="832">
        <v>
48</v>
      </c>
      <c r="H24" s="832">
        <v>
497</v>
      </c>
      <c r="I24" s="832">
        <v>
374</v>
      </c>
      <c r="J24" s="832">
        <v>
178</v>
      </c>
      <c r="K24" s="832">
        <v>
47</v>
      </c>
      <c r="L24" s="832">
        <v>
3</v>
      </c>
      <c r="M24" s="832">
        <v>
1</v>
      </c>
      <c r="N24" s="832">
        <v>
9</v>
      </c>
      <c r="O24" s="832">
        <v>
3</v>
      </c>
      <c r="P24" s="832">
        <v>
229438</v>
      </c>
      <c r="Q24" s="832">
        <v>
332740</v>
      </c>
      <c r="R24" s="832">
        <v>
770731</v>
      </c>
      <c r="S24" s="832">
        <v>
689683</v>
      </c>
      <c r="T24" s="832">
        <v>
73938</v>
      </c>
      <c r="U24" s="832">
        <v>
405632</v>
      </c>
      <c r="V24" s="832">
        <v>
405632</v>
      </c>
    </row>
    <row r="25" spans="1:22" ht="18" customHeight="1">
      <c r="A25" s="873"/>
      <c r="B25" s="865" t="s">
        <v>
949</v>
      </c>
      <c r="C25" s="832">
        <v>
26</v>
      </c>
      <c r="D25" s="832">
        <v>
226</v>
      </c>
      <c r="E25" s="832">
        <v>
159</v>
      </c>
      <c r="F25" s="832">
        <v>
9</v>
      </c>
      <c r="G25" s="832">
        <v>
8</v>
      </c>
      <c r="H25" s="832">
        <v>
171</v>
      </c>
      <c r="I25" s="832">
        <v>
133</v>
      </c>
      <c r="J25" s="832">
        <v>
46</v>
      </c>
      <c r="K25" s="832">
        <v>
18</v>
      </c>
      <c r="L25" s="832" t="s">
        <v>
374</v>
      </c>
      <c r="M25" s="832" t="s">
        <v>
374</v>
      </c>
      <c r="N25" s="832">
        <v>
2</v>
      </c>
      <c r="O25" s="832" t="s">
        <v>
374</v>
      </c>
      <c r="P25" s="832">
        <v>
74260</v>
      </c>
      <c r="Q25" s="832">
        <v>
125986</v>
      </c>
      <c r="R25" s="832">
        <v>
253359</v>
      </c>
      <c r="S25" s="832">
        <v>
183456</v>
      </c>
      <c r="T25" s="832">
        <v>
14310</v>
      </c>
      <c r="U25" s="832">
        <v>
122744</v>
      </c>
      <c r="V25" s="832">
        <v>
118118</v>
      </c>
    </row>
    <row r="26" spans="1:22" ht="18" customHeight="1">
      <c r="A26" s="873"/>
      <c r="B26" s="865"/>
      <c r="C26" s="832"/>
      <c r="D26" s="832"/>
      <c r="E26" s="832"/>
      <c r="F26" s="832"/>
      <c r="G26" s="832"/>
      <c r="H26" s="832"/>
      <c r="I26" s="832"/>
      <c r="J26" s="832"/>
      <c r="K26" s="832"/>
      <c r="L26" s="832"/>
      <c r="M26" s="832"/>
      <c r="N26" s="832"/>
      <c r="O26" s="832"/>
      <c r="P26" s="832"/>
      <c r="Q26" s="832"/>
      <c r="R26" s="832"/>
      <c r="S26" s="832"/>
      <c r="T26" s="832"/>
      <c r="U26" s="832"/>
      <c r="V26" s="832"/>
    </row>
    <row r="27" spans="1:22" s="839" customFormat="1" ht="18" customHeight="1">
      <c r="A27" s="4904" t="s">
        <v>
941</v>
      </c>
      <c r="B27" s="4905"/>
      <c r="C27" s="841">
        <v>
156</v>
      </c>
      <c r="D27" s="841">
        <v>
726</v>
      </c>
      <c r="E27" s="841">
        <v>
391</v>
      </c>
      <c r="F27" s="841">
        <v>
130</v>
      </c>
      <c r="G27" s="841">
        <v>
100</v>
      </c>
      <c r="H27" s="841">
        <v>
376</v>
      </c>
      <c r="I27" s="841">
        <v>
247</v>
      </c>
      <c r="J27" s="841">
        <v>
220</v>
      </c>
      <c r="K27" s="841">
        <v>
44</v>
      </c>
      <c r="L27" s="841" t="s">
        <v>
374</v>
      </c>
      <c r="M27" s="841" t="s">
        <v>
374</v>
      </c>
      <c r="N27" s="841">
        <v>
9</v>
      </c>
      <c r="O27" s="841">
        <v>
7</v>
      </c>
      <c r="P27" s="841">
        <v>
154736</v>
      </c>
      <c r="Q27" s="841">
        <v>
384690</v>
      </c>
      <c r="R27" s="841">
        <v>
767002</v>
      </c>
      <c r="S27" s="841">
        <v>
711751</v>
      </c>
      <c r="T27" s="841">
        <v>
40086</v>
      </c>
      <c r="U27" s="841">
        <v>
347445</v>
      </c>
      <c r="V27" s="841">
        <v>
354220</v>
      </c>
    </row>
    <row r="28" spans="1:22" ht="18" customHeight="1">
      <c r="A28" s="873"/>
      <c r="B28" s="865" t="s">
        <v>
933</v>
      </c>
      <c r="C28" s="832">
        <v>
10</v>
      </c>
      <c r="D28" s="832">
        <v>
44</v>
      </c>
      <c r="E28" s="832">
        <v>
27</v>
      </c>
      <c r="F28" s="832">
        <v>
7</v>
      </c>
      <c r="G28" s="832">
        <v>
4</v>
      </c>
      <c r="H28" s="832">
        <v>
31</v>
      </c>
      <c r="I28" s="832">
        <v>
20</v>
      </c>
      <c r="J28" s="832">
        <v>
6</v>
      </c>
      <c r="K28" s="832">
        <v>
3</v>
      </c>
      <c r="L28" s="832" t="s">
        <v>
374</v>
      </c>
      <c r="M28" s="832" t="s">
        <v>
374</v>
      </c>
      <c r="N28" s="832" t="s">
        <v>
374</v>
      </c>
      <c r="O28" s="832" t="s">
        <v>
374</v>
      </c>
      <c r="P28" s="832">
        <v>
13243</v>
      </c>
      <c r="Q28" s="832">
        <v>
18585</v>
      </c>
      <c r="R28" s="832">
        <v>
37869</v>
      </c>
      <c r="S28" s="832">
        <v>
27322</v>
      </c>
      <c r="T28" s="832">
        <v>
10547</v>
      </c>
      <c r="U28" s="832">
        <v>
17856</v>
      </c>
      <c r="V28" s="832">
        <v>
17856</v>
      </c>
    </row>
    <row r="29" spans="1:22" ht="18" customHeight="1">
      <c r="A29" s="873"/>
      <c r="B29" s="874" t="s">
        <v>
924</v>
      </c>
      <c r="C29" s="832">
        <v>
9</v>
      </c>
      <c r="D29" s="832">
        <v>
50</v>
      </c>
      <c r="E29" s="832">
        <v>
24</v>
      </c>
      <c r="F29" s="832">
        <v>
7</v>
      </c>
      <c r="G29" s="832">
        <v>
5</v>
      </c>
      <c r="H29" s="832">
        <v>
24</v>
      </c>
      <c r="I29" s="832">
        <v>
14</v>
      </c>
      <c r="J29" s="832">
        <v>
19</v>
      </c>
      <c r="K29" s="832">
        <v>
5</v>
      </c>
      <c r="L29" s="832" t="s">
        <v>
374</v>
      </c>
      <c r="M29" s="832" t="s">
        <v>
374</v>
      </c>
      <c r="N29" s="832">
        <v>
1</v>
      </c>
      <c r="O29" s="832">
        <v>
1</v>
      </c>
      <c r="P29" s="832">
        <v>
6709</v>
      </c>
      <c r="Q29" s="832">
        <v>
11278</v>
      </c>
      <c r="R29" s="832">
        <v>
23310</v>
      </c>
      <c r="S29" s="832">
        <v>
19150</v>
      </c>
      <c r="T29" s="832">
        <v>
4160</v>
      </c>
      <c r="U29" s="832">
        <v>
11141</v>
      </c>
      <c r="V29" s="832">
        <v>
11141</v>
      </c>
    </row>
    <row r="30" spans="1:22" ht="18" customHeight="1">
      <c r="A30" s="872"/>
      <c r="B30" s="865" t="s">
        <v>
919</v>
      </c>
      <c r="C30" s="832">
        <v>
25</v>
      </c>
      <c r="D30" s="832">
        <v>
224</v>
      </c>
      <c r="E30" s="832">
        <v>
123</v>
      </c>
      <c r="F30" s="832">
        <v>
23</v>
      </c>
      <c r="G30" s="832">
        <v>
18</v>
      </c>
      <c r="H30" s="832">
        <v>
114</v>
      </c>
      <c r="I30" s="832">
        <v>
86</v>
      </c>
      <c r="J30" s="832">
        <v>
87</v>
      </c>
      <c r="K30" s="832">
        <v>
19</v>
      </c>
      <c r="L30" s="832" t="s">
        <v>
374</v>
      </c>
      <c r="M30" s="832" t="s">
        <v>
374</v>
      </c>
      <c r="N30" s="832" t="s">
        <v>
374</v>
      </c>
      <c r="O30" s="832" t="s">
        <v>
374</v>
      </c>
      <c r="P30" s="832">
        <v>
66597</v>
      </c>
      <c r="Q30" s="832">
        <v>
177536</v>
      </c>
      <c r="R30" s="832">
        <v>
278523</v>
      </c>
      <c r="S30" s="832">
        <v>
263137</v>
      </c>
      <c r="T30" s="832">
        <v>
5595</v>
      </c>
      <c r="U30" s="832">
        <v>
86830</v>
      </c>
      <c r="V30" s="832">
        <v>
93607</v>
      </c>
    </row>
    <row r="31" spans="1:22" ht="18" customHeight="1">
      <c r="A31" s="873"/>
      <c r="B31" s="865" t="s">
        <v>
911</v>
      </c>
      <c r="C31" s="832">
        <v>
33</v>
      </c>
      <c r="D31" s="832">
        <v>
104</v>
      </c>
      <c r="E31" s="832">
        <v>
57</v>
      </c>
      <c r="F31" s="832">
        <v>
29</v>
      </c>
      <c r="G31" s="832">
        <v>
24</v>
      </c>
      <c r="H31" s="832">
        <v>
49</v>
      </c>
      <c r="I31" s="832">
        <v>
28</v>
      </c>
      <c r="J31" s="832">
        <v>
26</v>
      </c>
      <c r="K31" s="832">
        <v>
5</v>
      </c>
      <c r="L31" s="832" t="s">
        <v>
374</v>
      </c>
      <c r="M31" s="832" t="s">
        <v>
374</v>
      </c>
      <c r="N31" s="832">
        <v>
2</v>
      </c>
      <c r="O31" s="832">
        <v>
2</v>
      </c>
      <c r="P31" s="832">
        <v>
13918</v>
      </c>
      <c r="Q31" s="832">
        <v>
65849</v>
      </c>
      <c r="R31" s="832">
        <v>
97335</v>
      </c>
      <c r="S31" s="832">
        <v>
88441</v>
      </c>
      <c r="T31" s="832">
        <v>
8894</v>
      </c>
      <c r="U31" s="832">
        <v>
29187</v>
      </c>
      <c r="V31" s="832">
        <v>
29187</v>
      </c>
    </row>
    <row r="32" spans="1:22" ht="18" customHeight="1">
      <c r="A32" s="873"/>
      <c r="B32" s="869" t="s">
        <v>
907</v>
      </c>
      <c r="C32" s="832">
        <v>
63</v>
      </c>
      <c r="D32" s="832">
        <v>
230</v>
      </c>
      <c r="E32" s="832">
        <v>
121</v>
      </c>
      <c r="F32" s="832">
        <v>
48</v>
      </c>
      <c r="G32" s="832">
        <v>
37</v>
      </c>
      <c r="H32" s="832">
        <v>
118</v>
      </c>
      <c r="I32" s="832">
        <v>
73</v>
      </c>
      <c r="J32" s="832">
        <v>
64</v>
      </c>
      <c r="K32" s="832">
        <v>
11</v>
      </c>
      <c r="L32" s="832" t="s">
        <v>
374</v>
      </c>
      <c r="M32" s="832" t="s">
        <v>
374</v>
      </c>
      <c r="N32" s="832">
        <v>
6</v>
      </c>
      <c r="O32" s="832">
        <v>
4</v>
      </c>
      <c r="P32" s="832">
        <v>
40355</v>
      </c>
      <c r="Q32" s="832">
        <v>
69458</v>
      </c>
      <c r="R32" s="832">
        <v>
214120</v>
      </c>
      <c r="S32" s="832">
        <v>
198336</v>
      </c>
      <c r="T32" s="832">
        <v>
10410</v>
      </c>
      <c r="U32" s="832">
        <v>
133948</v>
      </c>
      <c r="V32" s="832">
        <v>
133948</v>
      </c>
    </row>
    <row r="33" spans="1:22" ht="18" customHeight="1">
      <c r="A33" s="873"/>
      <c r="B33" s="865" t="s">
        <v>
1411</v>
      </c>
      <c r="C33" s="832">
        <v>
16</v>
      </c>
      <c r="D33" s="832">
        <v>
74</v>
      </c>
      <c r="E33" s="832">
        <v>
39</v>
      </c>
      <c r="F33" s="832">
        <v>
16</v>
      </c>
      <c r="G33" s="832">
        <v>
12</v>
      </c>
      <c r="H33" s="832">
        <v>
40</v>
      </c>
      <c r="I33" s="832">
        <v>
26</v>
      </c>
      <c r="J33" s="832">
        <v>
18</v>
      </c>
      <c r="K33" s="832">
        <v>
1</v>
      </c>
      <c r="L33" s="832" t="s">
        <v>
374</v>
      </c>
      <c r="M33" s="832" t="s">
        <v>
374</v>
      </c>
      <c r="N33" s="832" t="s">
        <v>
374</v>
      </c>
      <c r="O33" s="832" t="s">
        <v>
374</v>
      </c>
      <c r="P33" s="832">
        <v>
13914</v>
      </c>
      <c r="Q33" s="832">
        <v>
41984</v>
      </c>
      <c r="R33" s="832">
        <v>
115845</v>
      </c>
      <c r="S33" s="832">
        <v>
115365</v>
      </c>
      <c r="T33" s="832">
        <v>
480</v>
      </c>
      <c r="U33" s="832">
        <v>
68483</v>
      </c>
      <c r="V33" s="832">
        <v>
68481</v>
      </c>
    </row>
    <row r="34" spans="1:22" ht="18" customHeight="1">
      <c r="A34" s="873"/>
      <c r="B34" s="865"/>
      <c r="C34" s="832"/>
      <c r="D34" s="832"/>
      <c r="E34" s="832"/>
      <c r="F34" s="832"/>
      <c r="G34" s="832"/>
      <c r="H34" s="832"/>
      <c r="I34" s="832"/>
      <c r="J34" s="832"/>
      <c r="K34" s="832"/>
      <c r="L34" s="832"/>
      <c r="M34" s="832"/>
      <c r="N34" s="832"/>
      <c r="O34" s="832"/>
      <c r="P34" s="832"/>
      <c r="Q34" s="832"/>
      <c r="R34" s="832"/>
      <c r="S34" s="832"/>
      <c r="T34" s="832"/>
      <c r="U34" s="832"/>
      <c r="V34" s="832"/>
    </row>
    <row r="35" spans="1:22" s="839" customFormat="1" ht="18" customHeight="1">
      <c r="A35" s="4904" t="s">
        <v>
891</v>
      </c>
      <c r="B35" s="4905"/>
      <c r="C35" s="841">
        <v>
22</v>
      </c>
      <c r="D35" s="841">
        <v>
134</v>
      </c>
      <c r="E35" s="841">
        <v>
105</v>
      </c>
      <c r="F35" s="841">
        <v>
11</v>
      </c>
      <c r="G35" s="841">
        <v>
10</v>
      </c>
      <c r="H35" s="841">
        <v>
106</v>
      </c>
      <c r="I35" s="841">
        <v>
82</v>
      </c>
      <c r="J35" s="841">
        <v>
15</v>
      </c>
      <c r="K35" s="841">
        <v>
13</v>
      </c>
      <c r="L35" s="841">
        <v>
2</v>
      </c>
      <c r="M35" s="841" t="s">
        <v>
374</v>
      </c>
      <c r="N35" s="841">
        <v>
3</v>
      </c>
      <c r="O35" s="841">
        <v>
1</v>
      </c>
      <c r="P35" s="841">
        <v>
52915</v>
      </c>
      <c r="Q35" s="841">
        <v>
340740</v>
      </c>
      <c r="R35" s="841">
        <v>
494729</v>
      </c>
      <c r="S35" s="841">
        <v>
480483</v>
      </c>
      <c r="T35" s="841">
        <v>
14246</v>
      </c>
      <c r="U35" s="841">
        <v>
142832</v>
      </c>
      <c r="V35" s="841">
        <v>
142832</v>
      </c>
    </row>
    <row r="36" spans="1:22" ht="18" customHeight="1">
      <c r="A36" s="873"/>
      <c r="B36" s="865" t="s">
        <v>
881</v>
      </c>
      <c r="C36" s="832">
        <v>
15</v>
      </c>
      <c r="D36" s="832">
        <v>
57</v>
      </c>
      <c r="E36" s="832">
        <v>
38</v>
      </c>
      <c r="F36" s="832">
        <v>
9</v>
      </c>
      <c r="G36" s="832">
        <v>
8</v>
      </c>
      <c r="H36" s="832">
        <v>
40</v>
      </c>
      <c r="I36" s="832">
        <v>
25</v>
      </c>
      <c r="J36" s="832">
        <v>
6</v>
      </c>
      <c r="K36" s="832">
        <v>
5</v>
      </c>
      <c r="L36" s="832">
        <v>
2</v>
      </c>
      <c r="M36" s="832" t="s">
        <v>
374</v>
      </c>
      <c r="N36" s="832">
        <v>
2</v>
      </c>
      <c r="O36" s="832" t="s">
        <v>
374</v>
      </c>
      <c r="P36" s="832">
        <v>
7013</v>
      </c>
      <c r="Q36" s="832">
        <v>
8898</v>
      </c>
      <c r="R36" s="832">
        <v>
32027</v>
      </c>
      <c r="S36" s="832">
        <v>
18161</v>
      </c>
      <c r="T36" s="832">
        <v>
13866</v>
      </c>
      <c r="U36" s="832">
        <v>
21505</v>
      </c>
      <c r="V36" s="832">
        <v>
21505</v>
      </c>
    </row>
    <row r="37" spans="1:22" ht="18" customHeight="1">
      <c r="A37" s="873"/>
      <c r="B37" s="865" t="s">
        <v>
876</v>
      </c>
      <c r="C37" s="832">
        <v>
3</v>
      </c>
      <c r="D37" s="832">
        <v>
51</v>
      </c>
      <c r="E37" s="832">
        <v>
44</v>
      </c>
      <c r="F37" s="832" t="s">
        <v>
374</v>
      </c>
      <c r="G37" s="832" t="s">
        <v>
374</v>
      </c>
      <c r="H37" s="832">
        <v>
47</v>
      </c>
      <c r="I37" s="832">
        <v>
41</v>
      </c>
      <c r="J37" s="832">
        <v>
4</v>
      </c>
      <c r="K37" s="832">
        <v>
3</v>
      </c>
      <c r="L37" s="832" t="s">
        <v>
374</v>
      </c>
      <c r="M37" s="832" t="s">
        <v>
374</v>
      </c>
      <c r="N37" s="832" t="s">
        <v>
374</v>
      </c>
      <c r="O37" s="832" t="s">
        <v>
374</v>
      </c>
      <c r="P37" s="832">
        <v>
32556</v>
      </c>
      <c r="Q37" s="832">
        <v>
326156</v>
      </c>
      <c r="R37" s="832">
        <v>
439865</v>
      </c>
      <c r="S37" s="832">
        <v>
439865</v>
      </c>
      <c r="T37" s="832" t="s">
        <v>
374</v>
      </c>
      <c r="U37" s="832">
        <v>
105287</v>
      </c>
      <c r="V37" s="832">
        <v>
105287</v>
      </c>
    </row>
    <row r="38" spans="1:22" ht="18" customHeight="1">
      <c r="A38" s="872"/>
      <c r="B38" s="865" t="s">
        <v>
868</v>
      </c>
      <c r="C38" s="832">
        <v>
2</v>
      </c>
      <c r="D38" s="832">
        <v>
24</v>
      </c>
      <c r="E38" s="832">
        <v>
21</v>
      </c>
      <c r="F38" s="832" t="s">
        <v>
374</v>
      </c>
      <c r="G38" s="832" t="s">
        <v>
374</v>
      </c>
      <c r="H38" s="832">
        <v>
19</v>
      </c>
      <c r="I38" s="832">
        <v>
16</v>
      </c>
      <c r="J38" s="832">
        <v>
5</v>
      </c>
      <c r="K38" s="832">
        <v>
5</v>
      </c>
      <c r="L38" s="832" t="s">
        <v>
374</v>
      </c>
      <c r="M38" s="832" t="s">
        <v>
374</v>
      </c>
      <c r="N38" s="832" t="s">
        <v>
374</v>
      </c>
      <c r="O38" s="832" t="s">
        <v>
374</v>
      </c>
      <c r="P38" s="832" t="s">
        <v>
695</v>
      </c>
      <c r="Q38" s="832" t="s">
        <v>
695</v>
      </c>
      <c r="R38" s="832" t="s">
        <v>
695</v>
      </c>
      <c r="S38" s="832" t="s">
        <v>
695</v>
      </c>
      <c r="T38" s="832" t="s">
        <v>
695</v>
      </c>
      <c r="U38" s="832" t="s">
        <v>
695</v>
      </c>
      <c r="V38" s="832" t="s">
        <v>
695</v>
      </c>
    </row>
    <row r="39" spans="1:22" ht="18" customHeight="1">
      <c r="A39" s="872"/>
      <c r="B39" s="865" t="s">
        <v>
849</v>
      </c>
      <c r="C39" s="832">
        <v>
1</v>
      </c>
      <c r="D39" s="832">
        <v>
1</v>
      </c>
      <c r="E39" s="832">
        <v>
1</v>
      </c>
      <c r="F39" s="832">
        <v>
1</v>
      </c>
      <c r="G39" s="832">
        <v>
1</v>
      </c>
      <c r="H39" s="832" t="s">
        <v>
374</v>
      </c>
      <c r="I39" s="832" t="s">
        <v>
374</v>
      </c>
      <c r="J39" s="832" t="s">
        <v>
374</v>
      </c>
      <c r="K39" s="832" t="s">
        <v>
374</v>
      </c>
      <c r="L39" s="832" t="s">
        <v>
374</v>
      </c>
      <c r="M39" s="832" t="s">
        <v>
374</v>
      </c>
      <c r="N39" s="832">
        <v>
1</v>
      </c>
      <c r="O39" s="832">
        <v>
1</v>
      </c>
      <c r="P39" s="832" t="s">
        <v>
695</v>
      </c>
      <c r="Q39" s="832" t="s">
        <v>
695</v>
      </c>
      <c r="R39" s="832" t="s">
        <v>
695</v>
      </c>
      <c r="S39" s="832" t="s">
        <v>
695</v>
      </c>
      <c r="T39" s="832" t="s">
        <v>
695</v>
      </c>
      <c r="U39" s="832" t="s">
        <v>
695</v>
      </c>
      <c r="V39" s="832" t="s">
        <v>
695</v>
      </c>
    </row>
    <row r="40" spans="1:22" ht="18" customHeight="1">
      <c r="A40" s="871"/>
      <c r="B40" s="870" t="s">
        <v>
845</v>
      </c>
      <c r="C40" s="829">
        <v>
1</v>
      </c>
      <c r="D40" s="829">
        <v>
1</v>
      </c>
      <c r="E40" s="829">
        <v>
1</v>
      </c>
      <c r="F40" s="829">
        <v>
1</v>
      </c>
      <c r="G40" s="829">
        <v>
1</v>
      </c>
      <c r="H40" s="829" t="s">
        <v>
374</v>
      </c>
      <c r="I40" s="829" t="s">
        <v>
374</v>
      </c>
      <c r="J40" s="829" t="s">
        <v>
374</v>
      </c>
      <c r="K40" s="829" t="s">
        <v>
374</v>
      </c>
      <c r="L40" s="829" t="s">
        <v>
374</v>
      </c>
      <c r="M40" s="829" t="s">
        <v>
374</v>
      </c>
      <c r="N40" s="829" t="s">
        <v>
374</v>
      </c>
      <c r="O40" s="829" t="s">
        <v>
374</v>
      </c>
      <c r="P40" s="829" t="s">
        <v>
374</v>
      </c>
      <c r="Q40" s="829" t="s">
        <v>
374</v>
      </c>
      <c r="R40" s="829" t="s">
        <v>
374</v>
      </c>
      <c r="S40" s="829" t="s">
        <v>
374</v>
      </c>
      <c r="T40" s="829" t="s">
        <v>
374</v>
      </c>
      <c r="U40" s="829" t="s">
        <v>
374</v>
      </c>
      <c r="V40" s="829" t="s">
        <v>
374</v>
      </c>
    </row>
    <row r="41" spans="1:22" s="467" customFormat="1" ht="15" customHeight="1">
      <c r="A41" s="826" t="s">
        <v>
1385</v>
      </c>
      <c r="B41" s="828"/>
      <c r="C41" s="827"/>
      <c r="D41" s="827"/>
      <c r="E41" s="827"/>
      <c r="F41" s="827"/>
      <c r="G41" s="827"/>
      <c r="H41" s="827"/>
      <c r="I41" s="827"/>
      <c r="J41" s="827"/>
      <c r="K41" s="827"/>
      <c r="L41" s="827"/>
      <c r="M41" s="827"/>
      <c r="N41" s="827"/>
      <c r="O41" s="827"/>
      <c r="P41" s="827"/>
      <c r="Q41" s="827"/>
      <c r="R41" s="827"/>
      <c r="S41" s="827"/>
      <c r="T41" s="827"/>
      <c r="U41" s="827"/>
      <c r="V41" s="827"/>
    </row>
    <row r="42" spans="1:22" s="325" customFormat="1" ht="15" customHeight="1">
      <c r="A42" s="826" t="s">
        <v>
1384</v>
      </c>
      <c r="B42" s="825"/>
      <c r="V42" s="438"/>
    </row>
    <row r="43" spans="1:22" s="325" customFormat="1" ht="15" customHeight="1">
      <c r="A43" s="826" t="s">
        <v>
1383</v>
      </c>
      <c r="B43" s="825"/>
    </row>
  </sheetData>
  <mergeCells count="28">
    <mergeCell ref="A27:B27"/>
    <mergeCell ref="A35:B35"/>
    <mergeCell ref="H8:M8"/>
    <mergeCell ref="H9:K9"/>
    <mergeCell ref="L9:M10"/>
    <mergeCell ref="H10:I10"/>
    <mergeCell ref="J10:K10"/>
    <mergeCell ref="F8:G10"/>
    <mergeCell ref="D7:E10"/>
    <mergeCell ref="F7:M7"/>
    <mergeCell ref="A21:B21"/>
    <mergeCell ref="A13:B13"/>
    <mergeCell ref="A1:D1"/>
    <mergeCell ref="A2:D2"/>
    <mergeCell ref="A3:V3"/>
    <mergeCell ref="A5:B5"/>
    <mergeCell ref="A6:B11"/>
    <mergeCell ref="C6:C11"/>
    <mergeCell ref="D6:O6"/>
    <mergeCell ref="P6:P10"/>
    <mergeCell ref="Q6:Q10"/>
    <mergeCell ref="R6:T6"/>
    <mergeCell ref="U6:U10"/>
    <mergeCell ref="V6:V10"/>
    <mergeCell ref="N7:O10"/>
    <mergeCell ref="R7:R10"/>
    <mergeCell ref="S8:S11"/>
    <mergeCell ref="T8:T11"/>
  </mergeCells>
  <phoneticPr fontId="25"/>
  <pageMargins left="0.70866141732283472" right="0.70866141732283472" top="0.74803149606299213" bottom="0.74803149606299213" header="0.31496062992125984" footer="0.3149606299212598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V41"/>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6606</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904" t="s">
        <v>
1122</v>
      </c>
      <c r="B13" s="4905"/>
      <c r="C13" s="841">
        <v>
28</v>
      </c>
      <c r="D13" s="841">
        <v>
106</v>
      </c>
      <c r="E13" s="841">
        <v>
77</v>
      </c>
      <c r="F13" s="841">
        <v>
16</v>
      </c>
      <c r="G13" s="841">
        <v>
13</v>
      </c>
      <c r="H13" s="841">
        <v>
80</v>
      </c>
      <c r="I13" s="841">
        <v>
62</v>
      </c>
      <c r="J13" s="841">
        <v>
10</v>
      </c>
      <c r="K13" s="841">
        <v>
2</v>
      </c>
      <c r="L13" s="841" t="s">
        <v>
374</v>
      </c>
      <c r="M13" s="841" t="s">
        <v>
374</v>
      </c>
      <c r="N13" s="841" t="s">
        <v>
374</v>
      </c>
      <c r="O13" s="841" t="s">
        <v>
374</v>
      </c>
      <c r="P13" s="841">
        <v>
27884</v>
      </c>
      <c r="Q13" s="841">
        <v>
30484</v>
      </c>
      <c r="R13" s="841">
        <v>
86147</v>
      </c>
      <c r="S13" s="841">
        <v>
51475</v>
      </c>
      <c r="T13" s="841">
        <v>
34572</v>
      </c>
      <c r="U13" s="841">
        <v>
51584</v>
      </c>
      <c r="V13" s="841">
        <v>
51584</v>
      </c>
    </row>
    <row r="14" spans="1:22" ht="18" customHeight="1">
      <c r="A14" s="873"/>
      <c r="B14" s="865" t="s">
        <v>
1095</v>
      </c>
      <c r="C14" s="832">
        <v>
3</v>
      </c>
      <c r="D14" s="832">
        <v>
31</v>
      </c>
      <c r="E14" s="832">
        <v>
25</v>
      </c>
      <c r="F14" s="832">
        <v>
1</v>
      </c>
      <c r="G14" s="832">
        <v>
1</v>
      </c>
      <c r="H14" s="832">
        <v>
28</v>
      </c>
      <c r="I14" s="832">
        <v>
24</v>
      </c>
      <c r="J14" s="832">
        <v>
2</v>
      </c>
      <c r="K14" s="832" t="s">
        <v>
374</v>
      </c>
      <c r="L14" s="832" t="s">
        <v>
374</v>
      </c>
      <c r="M14" s="832" t="s">
        <v>
374</v>
      </c>
      <c r="N14" s="832" t="s">
        <v>
374</v>
      </c>
      <c r="O14" s="832" t="s">
        <v>
374</v>
      </c>
      <c r="P14" s="832">
        <v>
11972</v>
      </c>
      <c r="Q14" s="832">
        <v>
11424</v>
      </c>
      <c r="R14" s="832">
        <v>
28554</v>
      </c>
      <c r="S14" s="832">
        <v>
24512</v>
      </c>
      <c r="T14" s="832">
        <v>
4042</v>
      </c>
      <c r="U14" s="832">
        <v>
15906</v>
      </c>
      <c r="V14" s="832">
        <v>
15906</v>
      </c>
    </row>
    <row r="15" spans="1:22" ht="18" customHeight="1">
      <c r="A15" s="873"/>
      <c r="B15" s="865" t="s">
        <v>
1090</v>
      </c>
      <c r="C15" s="832">
        <v>
25</v>
      </c>
      <c r="D15" s="832">
        <v>
75</v>
      </c>
      <c r="E15" s="832">
        <v>
52</v>
      </c>
      <c r="F15" s="832">
        <v>
15</v>
      </c>
      <c r="G15" s="832">
        <v>
12</v>
      </c>
      <c r="H15" s="832">
        <v>
52</v>
      </c>
      <c r="I15" s="832">
        <v>
38</v>
      </c>
      <c r="J15" s="832">
        <v>
8</v>
      </c>
      <c r="K15" s="832">
        <v>
2</v>
      </c>
      <c r="L15" s="832" t="s">
        <v>
374</v>
      </c>
      <c r="M15" s="832" t="s">
        <v>
374</v>
      </c>
      <c r="N15" s="832" t="s">
        <v>
374</v>
      </c>
      <c r="O15" s="832" t="s">
        <v>
374</v>
      </c>
      <c r="P15" s="832">
        <v>
15912</v>
      </c>
      <c r="Q15" s="832">
        <v>
19060</v>
      </c>
      <c r="R15" s="832">
        <v>
57593</v>
      </c>
      <c r="S15" s="832">
        <v>
26963</v>
      </c>
      <c r="T15" s="832">
        <v>
30530</v>
      </c>
      <c r="U15" s="832">
        <v>
35678</v>
      </c>
      <c r="V15" s="832">
        <v>
35678</v>
      </c>
    </row>
    <row r="16" spans="1:22" ht="18" customHeight="1">
      <c r="A16" s="873"/>
      <c r="B16" s="865"/>
      <c r="C16" s="832"/>
      <c r="D16" s="832"/>
      <c r="E16" s="832"/>
      <c r="F16" s="832"/>
      <c r="G16" s="832"/>
      <c r="H16" s="832"/>
      <c r="I16" s="832"/>
      <c r="J16" s="832"/>
      <c r="K16" s="832"/>
      <c r="L16" s="832"/>
      <c r="M16" s="832"/>
      <c r="N16" s="832"/>
      <c r="O16" s="832"/>
      <c r="P16" s="832"/>
      <c r="Q16" s="832"/>
      <c r="R16" s="832"/>
      <c r="S16" s="832"/>
      <c r="T16" s="832"/>
      <c r="U16" s="832"/>
      <c r="V16" s="832"/>
    </row>
    <row r="17" spans="1:22" s="839" customFormat="1" ht="18" customHeight="1">
      <c r="A17" s="4904" t="s">
        <v>
1081</v>
      </c>
      <c r="B17" s="4905"/>
      <c r="C17" s="841">
        <v>
44</v>
      </c>
      <c r="D17" s="841">
        <v>
117</v>
      </c>
      <c r="E17" s="841">
        <v>
79</v>
      </c>
      <c r="F17" s="841">
        <v>
30</v>
      </c>
      <c r="G17" s="841">
        <v>
27</v>
      </c>
      <c r="H17" s="841">
        <v>
70</v>
      </c>
      <c r="I17" s="841">
        <v>
49</v>
      </c>
      <c r="J17" s="841">
        <v>
17</v>
      </c>
      <c r="K17" s="841">
        <v>
3</v>
      </c>
      <c r="L17" s="841" t="s">
        <v>
374</v>
      </c>
      <c r="M17" s="841" t="s">
        <v>
374</v>
      </c>
      <c r="N17" s="841">
        <v>
1</v>
      </c>
      <c r="O17" s="841">
        <v>
1</v>
      </c>
      <c r="P17" s="841">
        <v>
26823</v>
      </c>
      <c r="Q17" s="841">
        <v>
30296</v>
      </c>
      <c r="R17" s="841">
        <v>
82412</v>
      </c>
      <c r="S17" s="841">
        <v>
61853</v>
      </c>
      <c r="T17" s="841">
        <v>
20559</v>
      </c>
      <c r="U17" s="841">
        <v>
48255</v>
      </c>
      <c r="V17" s="841">
        <v>
48255</v>
      </c>
    </row>
    <row r="18" spans="1:22" ht="18" customHeight="1">
      <c r="A18" s="872"/>
      <c r="B18" s="863" t="s">
        <v>
1417</v>
      </c>
      <c r="C18" s="832">
        <v>
11</v>
      </c>
      <c r="D18" s="832">
        <v>
20</v>
      </c>
      <c r="E18" s="832">
        <v>
15</v>
      </c>
      <c r="F18" s="832">
        <v>
7</v>
      </c>
      <c r="G18" s="832">
        <v>
7</v>
      </c>
      <c r="H18" s="832">
        <v>
10</v>
      </c>
      <c r="I18" s="832">
        <v>
8</v>
      </c>
      <c r="J18" s="832">
        <v>
3</v>
      </c>
      <c r="K18" s="832" t="s">
        <v>
374</v>
      </c>
      <c r="L18" s="832" t="s">
        <v>
374</v>
      </c>
      <c r="M18" s="832" t="s">
        <v>
374</v>
      </c>
      <c r="N18" s="832" t="s">
        <v>
374</v>
      </c>
      <c r="O18" s="832" t="s">
        <v>
374</v>
      </c>
      <c r="P18" s="832">
        <v>
2704</v>
      </c>
      <c r="Q18" s="832">
        <v>
2337</v>
      </c>
      <c r="R18" s="832">
        <v>
6019</v>
      </c>
      <c r="S18" s="832">
        <v>
5519</v>
      </c>
      <c r="T18" s="832">
        <v>
500</v>
      </c>
      <c r="U18" s="832">
        <v>
3409</v>
      </c>
      <c r="V18" s="832">
        <v>
3409</v>
      </c>
    </row>
    <row r="19" spans="1:22" ht="18" customHeight="1">
      <c r="A19" s="873"/>
      <c r="B19" s="875" t="s">
        <v>
1063</v>
      </c>
      <c r="C19" s="832">
        <v>
13</v>
      </c>
      <c r="D19" s="832">
        <v>
29</v>
      </c>
      <c r="E19" s="832">
        <v>
22</v>
      </c>
      <c r="F19" s="832">
        <v>
9</v>
      </c>
      <c r="G19" s="832">
        <v>
8</v>
      </c>
      <c r="H19" s="832">
        <v>
19</v>
      </c>
      <c r="I19" s="832">
        <v>
13</v>
      </c>
      <c r="J19" s="832">
        <v>
1</v>
      </c>
      <c r="K19" s="832">
        <v>
1</v>
      </c>
      <c r="L19" s="832" t="s">
        <v>
374</v>
      </c>
      <c r="M19" s="832" t="s">
        <v>
374</v>
      </c>
      <c r="N19" s="832">
        <v>
1</v>
      </c>
      <c r="O19" s="832">
        <v>
1</v>
      </c>
      <c r="P19" s="832">
        <v>
6823</v>
      </c>
      <c r="Q19" s="832">
        <v>
17112</v>
      </c>
      <c r="R19" s="832">
        <v>
29771</v>
      </c>
      <c r="S19" s="832">
        <v>
18598</v>
      </c>
      <c r="T19" s="832">
        <v>
11173</v>
      </c>
      <c r="U19" s="832">
        <v>
11721</v>
      </c>
      <c r="V19" s="832">
        <v>
11721</v>
      </c>
    </row>
    <row r="20" spans="1:22" ht="18" customHeight="1">
      <c r="A20" s="873"/>
      <c r="B20" s="865" t="s">
        <v>
1057</v>
      </c>
      <c r="C20" s="832">
        <v>
1</v>
      </c>
      <c r="D20" s="832">
        <v>
5</v>
      </c>
      <c r="E20" s="832">
        <v>
1</v>
      </c>
      <c r="F20" s="832">
        <v>
1</v>
      </c>
      <c r="G20" s="832">
        <v>
1</v>
      </c>
      <c r="H20" s="832">
        <v>
1</v>
      </c>
      <c r="I20" s="832" t="s">
        <v>
374</v>
      </c>
      <c r="J20" s="832">
        <v>
3</v>
      </c>
      <c r="K20" s="832" t="s">
        <v>
374</v>
      </c>
      <c r="L20" s="832" t="s">
        <v>
374</v>
      </c>
      <c r="M20" s="832" t="s">
        <v>
374</v>
      </c>
      <c r="N20" s="832" t="s">
        <v>
374</v>
      </c>
      <c r="O20" s="832" t="s">
        <v>
374</v>
      </c>
      <c r="P20" s="832" t="s">
        <v>
374</v>
      </c>
      <c r="Q20" s="832" t="s">
        <v>
374</v>
      </c>
      <c r="R20" s="832" t="s">
        <v>
374</v>
      </c>
      <c r="S20" s="832" t="s">
        <v>
374</v>
      </c>
      <c r="T20" s="832" t="s">
        <v>
374</v>
      </c>
      <c r="U20" s="832" t="s">
        <v>
374</v>
      </c>
      <c r="V20" s="832" t="s">
        <v>
374</v>
      </c>
    </row>
    <row r="21" spans="1:22" ht="18" customHeight="1">
      <c r="A21" s="873"/>
      <c r="B21" s="865" t="s">
        <v>
1052</v>
      </c>
      <c r="C21" s="832">
        <v>
12</v>
      </c>
      <c r="D21" s="832">
        <v>
24</v>
      </c>
      <c r="E21" s="832">
        <v>
18</v>
      </c>
      <c r="F21" s="832">
        <v>
11</v>
      </c>
      <c r="G21" s="832">
        <v>
10</v>
      </c>
      <c r="H21" s="832">
        <v>
13</v>
      </c>
      <c r="I21" s="832">
        <v>
8</v>
      </c>
      <c r="J21" s="832" t="s">
        <v>
374</v>
      </c>
      <c r="K21" s="832" t="s">
        <v>
374</v>
      </c>
      <c r="L21" s="832" t="s">
        <v>
374</v>
      </c>
      <c r="M21" s="832" t="s">
        <v>
374</v>
      </c>
      <c r="N21" s="832" t="s">
        <v>
374</v>
      </c>
      <c r="O21" s="832" t="s">
        <v>
374</v>
      </c>
      <c r="P21" s="832">
        <v>
2909</v>
      </c>
      <c r="Q21" s="832">
        <v>
1314</v>
      </c>
      <c r="R21" s="832">
        <v>
6939</v>
      </c>
      <c r="S21" s="832">
        <v>
2804</v>
      </c>
      <c r="T21" s="832">
        <v>
4135</v>
      </c>
      <c r="U21" s="832">
        <v>
5209</v>
      </c>
      <c r="V21" s="832">
        <v>
5209</v>
      </c>
    </row>
    <row r="22" spans="1:22" ht="18" customHeight="1">
      <c r="A22" s="873"/>
      <c r="B22" s="865" t="s">
        <v>
1047</v>
      </c>
      <c r="C22" s="832">
        <v>
7</v>
      </c>
      <c r="D22" s="832">
        <v>
39</v>
      </c>
      <c r="E22" s="832">
        <v>
23</v>
      </c>
      <c r="F22" s="832">
        <v>
2</v>
      </c>
      <c r="G22" s="832">
        <v>
1</v>
      </c>
      <c r="H22" s="832">
        <v>
27</v>
      </c>
      <c r="I22" s="832">
        <v>
20</v>
      </c>
      <c r="J22" s="832">
        <v>
10</v>
      </c>
      <c r="K22" s="832">
        <v>
2</v>
      </c>
      <c r="L22" s="832" t="s">
        <v>
374</v>
      </c>
      <c r="M22" s="832" t="s">
        <v>
374</v>
      </c>
      <c r="N22" s="832" t="s">
        <v>
374</v>
      </c>
      <c r="O22" s="832" t="s">
        <v>
374</v>
      </c>
      <c r="P22" s="832" t="s">
        <v>
695</v>
      </c>
      <c r="Q22" s="832" t="s">
        <v>
695</v>
      </c>
      <c r="R22" s="832" t="s">
        <v>
695</v>
      </c>
      <c r="S22" s="832" t="s">
        <v>
695</v>
      </c>
      <c r="T22" s="832" t="s">
        <v>
695</v>
      </c>
      <c r="U22" s="832" t="s">
        <v>
695</v>
      </c>
      <c r="V22" s="832" t="s">
        <v>
695</v>
      </c>
    </row>
    <row r="23" spans="1:22" ht="18" customHeight="1">
      <c r="A23" s="873"/>
      <c r="B23" s="865"/>
      <c r="C23" s="832"/>
      <c r="D23" s="832"/>
      <c r="E23" s="832"/>
      <c r="F23" s="832"/>
      <c r="G23" s="832"/>
      <c r="H23" s="832"/>
      <c r="I23" s="832"/>
      <c r="J23" s="832"/>
      <c r="K23" s="832"/>
      <c r="L23" s="832"/>
      <c r="M23" s="832"/>
      <c r="N23" s="832"/>
      <c r="O23" s="832"/>
      <c r="P23" s="832"/>
      <c r="Q23" s="832"/>
      <c r="R23" s="832"/>
      <c r="S23" s="832"/>
      <c r="T23" s="832"/>
      <c r="U23" s="832"/>
      <c r="V23" s="832"/>
    </row>
    <row r="24" spans="1:22" s="839" customFormat="1" ht="18" customHeight="1">
      <c r="A24" s="4904" t="s">
        <v>
1040</v>
      </c>
      <c r="B24" s="4905"/>
      <c r="C24" s="841">
        <v>
489</v>
      </c>
      <c r="D24" s="841">
        <v>
2493</v>
      </c>
      <c r="E24" s="841">
        <v>
1728</v>
      </c>
      <c r="F24" s="841">
        <v>
224</v>
      </c>
      <c r="G24" s="841">
        <v>
186</v>
      </c>
      <c r="H24" s="841">
        <v>
1805</v>
      </c>
      <c r="I24" s="841">
        <v>
1364</v>
      </c>
      <c r="J24" s="841">
        <v>
438</v>
      </c>
      <c r="K24" s="841">
        <v>
164</v>
      </c>
      <c r="L24" s="841">
        <v>
27</v>
      </c>
      <c r="M24" s="841">
        <v>
15</v>
      </c>
      <c r="N24" s="841">
        <v>
41</v>
      </c>
      <c r="O24" s="841">
        <v>
25</v>
      </c>
      <c r="P24" s="841">
        <v>
763739</v>
      </c>
      <c r="Q24" s="841">
        <v>
1015354</v>
      </c>
      <c r="R24" s="841">
        <v>
2756500</v>
      </c>
      <c r="S24" s="841">
        <v>
1898425</v>
      </c>
      <c r="T24" s="841">
        <v>
782810</v>
      </c>
      <c r="U24" s="841">
        <v>
1627746</v>
      </c>
      <c r="V24" s="841">
        <v>
1619229</v>
      </c>
    </row>
    <row r="25" spans="1:22" ht="18" customHeight="1">
      <c r="A25" s="873"/>
      <c r="B25" s="868" t="s">
        <v>
1032</v>
      </c>
      <c r="C25" s="832">
        <v>
5</v>
      </c>
      <c r="D25" s="832">
        <v>
56</v>
      </c>
      <c r="E25" s="832">
        <v>
41</v>
      </c>
      <c r="F25" s="832">
        <v>
2</v>
      </c>
      <c r="G25" s="832">
        <v>
2</v>
      </c>
      <c r="H25" s="832">
        <v>
42</v>
      </c>
      <c r="I25" s="832">
        <v>
36</v>
      </c>
      <c r="J25" s="832">
        <v>
12</v>
      </c>
      <c r="K25" s="832">
        <v>
3</v>
      </c>
      <c r="L25" s="832" t="s">
        <v>
374</v>
      </c>
      <c r="M25" s="832" t="s">
        <v>
374</v>
      </c>
      <c r="N25" s="832" t="s">
        <v>
374</v>
      </c>
      <c r="O25" s="832" t="s">
        <v>
374</v>
      </c>
      <c r="P25" s="832">
        <v>
12971</v>
      </c>
      <c r="Q25" s="832">
        <v>
18708</v>
      </c>
      <c r="R25" s="832">
        <v>
40513</v>
      </c>
      <c r="S25" s="832">
        <v>
37417</v>
      </c>
      <c r="T25" s="832">
        <v>
3096</v>
      </c>
      <c r="U25" s="832">
        <v>
17729</v>
      </c>
      <c r="V25" s="832">
        <v>
20193</v>
      </c>
    </row>
    <row r="26" spans="1:22" ht="18" customHeight="1">
      <c r="A26" s="873"/>
      <c r="B26" s="868" t="s">
        <v>
1028</v>
      </c>
      <c r="C26" s="832">
        <v>
64</v>
      </c>
      <c r="D26" s="832">
        <v>
433</v>
      </c>
      <c r="E26" s="832">
        <v>
286</v>
      </c>
      <c r="F26" s="832">
        <v>
33</v>
      </c>
      <c r="G26" s="832">
        <v>
26</v>
      </c>
      <c r="H26" s="832">
        <v>
321</v>
      </c>
      <c r="I26" s="832">
        <v>
234</v>
      </c>
      <c r="J26" s="832">
        <v>
59</v>
      </c>
      <c r="K26" s="832">
        <v>
16</v>
      </c>
      <c r="L26" s="832">
        <v>
20</v>
      </c>
      <c r="M26" s="832">
        <v>
10</v>
      </c>
      <c r="N26" s="832">
        <v>
1</v>
      </c>
      <c r="O26" s="832">
        <v>
1</v>
      </c>
      <c r="P26" s="832">
        <v>
146176</v>
      </c>
      <c r="Q26" s="832">
        <v>
214431</v>
      </c>
      <c r="R26" s="832">
        <v>
485320</v>
      </c>
      <c r="S26" s="832">
        <v>
415424</v>
      </c>
      <c r="T26" s="832">
        <v>
44597</v>
      </c>
      <c r="U26" s="832">
        <v>
249753</v>
      </c>
      <c r="V26" s="832">
        <v>
250985</v>
      </c>
    </row>
    <row r="27" spans="1:22" ht="18" customHeight="1">
      <c r="A27" s="872"/>
      <c r="B27" s="868" t="s">
        <v>
1416</v>
      </c>
      <c r="C27" s="832">
        <v>
14</v>
      </c>
      <c r="D27" s="832">
        <v>
75</v>
      </c>
      <c r="E27" s="832">
        <v>
51</v>
      </c>
      <c r="F27" s="832">
        <v>
2</v>
      </c>
      <c r="G27" s="832">
        <v>
2</v>
      </c>
      <c r="H27" s="832">
        <v>
56</v>
      </c>
      <c r="I27" s="832">
        <v>
42</v>
      </c>
      <c r="J27" s="832">
        <v>
17</v>
      </c>
      <c r="K27" s="832">
        <v>
7</v>
      </c>
      <c r="L27" s="832" t="s">
        <v>
374</v>
      </c>
      <c r="M27" s="832" t="s">
        <v>
374</v>
      </c>
      <c r="N27" s="832" t="s">
        <v>
374</v>
      </c>
      <c r="O27" s="832" t="s">
        <v>
374</v>
      </c>
      <c r="P27" s="832">
        <v>
22725</v>
      </c>
      <c r="Q27" s="832">
        <v>
51101</v>
      </c>
      <c r="R27" s="832">
        <v>
101332</v>
      </c>
      <c r="S27" s="832">
        <v>
85760</v>
      </c>
      <c r="T27" s="832">
        <v>
11890</v>
      </c>
      <c r="U27" s="832">
        <v>
47183</v>
      </c>
      <c r="V27" s="832">
        <v>
47183</v>
      </c>
    </row>
    <row r="28" spans="1:22" ht="18" customHeight="1">
      <c r="A28" s="873"/>
      <c r="B28" s="863" t="s">
        <v>
1415</v>
      </c>
      <c r="C28" s="832">
        <v>
80</v>
      </c>
      <c r="D28" s="832">
        <v>
361</v>
      </c>
      <c r="E28" s="832">
        <v>
271</v>
      </c>
      <c r="F28" s="832">
        <v>
32</v>
      </c>
      <c r="G28" s="832">
        <v>
25</v>
      </c>
      <c r="H28" s="832">
        <v>
279</v>
      </c>
      <c r="I28" s="832">
        <v>
223</v>
      </c>
      <c r="J28" s="832">
        <v>
51</v>
      </c>
      <c r="K28" s="832">
        <v>
24</v>
      </c>
      <c r="L28" s="832" t="s">
        <v>
374</v>
      </c>
      <c r="M28" s="832" t="s">
        <v>
374</v>
      </c>
      <c r="N28" s="832">
        <v>
7</v>
      </c>
      <c r="O28" s="832">
        <v>
6</v>
      </c>
      <c r="P28" s="832">
        <v>
107738</v>
      </c>
      <c r="Q28" s="832">
        <v>
186348</v>
      </c>
      <c r="R28" s="832">
        <v>
442148</v>
      </c>
      <c r="S28" s="832">
        <v>
317090</v>
      </c>
      <c r="T28" s="832">
        <v>
118151</v>
      </c>
      <c r="U28" s="832">
        <v>
236849</v>
      </c>
      <c r="V28" s="832">
        <v>
236849</v>
      </c>
    </row>
    <row r="29" spans="1:22" ht="18" customHeight="1">
      <c r="A29" s="873"/>
      <c r="B29" s="869" t="s">
        <v>
1015</v>
      </c>
      <c r="C29" s="832">
        <v>
120</v>
      </c>
      <c r="D29" s="832">
        <v>
528</v>
      </c>
      <c r="E29" s="832">
        <v>
373</v>
      </c>
      <c r="F29" s="832">
        <v>
71</v>
      </c>
      <c r="G29" s="832">
        <v>
59</v>
      </c>
      <c r="H29" s="832">
        <v>
367</v>
      </c>
      <c r="I29" s="832">
        <v>
277</v>
      </c>
      <c r="J29" s="832">
        <v>
88</v>
      </c>
      <c r="K29" s="832">
        <v>
35</v>
      </c>
      <c r="L29" s="832">
        <v>
2</v>
      </c>
      <c r="M29" s="832">
        <v>
2</v>
      </c>
      <c r="N29" s="832">
        <v>
8</v>
      </c>
      <c r="O29" s="832">
        <v>
3</v>
      </c>
      <c r="P29" s="832">
        <v>
162583</v>
      </c>
      <c r="Q29" s="832">
        <v>
228412</v>
      </c>
      <c r="R29" s="832">
        <v>
716171</v>
      </c>
      <c r="S29" s="832">
        <v>
634469</v>
      </c>
      <c r="T29" s="832">
        <v>
81702</v>
      </c>
      <c r="U29" s="832">
        <v>
465833</v>
      </c>
      <c r="V29" s="832">
        <v>
452186</v>
      </c>
    </row>
    <row r="30" spans="1:22" ht="18" customHeight="1">
      <c r="A30" s="873"/>
      <c r="B30" s="863" t="s">
        <v>
1414</v>
      </c>
      <c r="C30" s="832">
        <v>
96</v>
      </c>
      <c r="D30" s="832">
        <v>
573</v>
      </c>
      <c r="E30" s="832">
        <v>
385</v>
      </c>
      <c r="F30" s="832">
        <v>
41</v>
      </c>
      <c r="G30" s="832">
        <v>
33</v>
      </c>
      <c r="H30" s="832">
        <v>
407</v>
      </c>
      <c r="I30" s="832">
        <v>
309</v>
      </c>
      <c r="J30" s="832">
        <v>
125</v>
      </c>
      <c r="K30" s="832">
        <v>
43</v>
      </c>
      <c r="L30" s="832" t="s">
        <v>
374</v>
      </c>
      <c r="M30" s="832" t="s">
        <v>
374</v>
      </c>
      <c r="N30" s="832">
        <v>
19</v>
      </c>
      <c r="O30" s="832">
        <v>
13</v>
      </c>
      <c r="P30" s="832">
        <v>
173850</v>
      </c>
      <c r="Q30" s="832">
        <v>
162953</v>
      </c>
      <c r="R30" s="832">
        <v>
507751</v>
      </c>
      <c r="S30" s="832">
        <v>
41827</v>
      </c>
      <c r="T30" s="832">
        <v>
454001</v>
      </c>
      <c r="U30" s="832">
        <v>
322912</v>
      </c>
      <c r="V30" s="832">
        <v>
324346</v>
      </c>
    </row>
    <row r="31" spans="1:22" ht="18" customHeight="1">
      <c r="A31" s="873"/>
      <c r="B31" s="874" t="s">
        <v>
1413</v>
      </c>
      <c r="C31" s="832">
        <v>
6</v>
      </c>
      <c r="D31" s="832">
        <v>
26</v>
      </c>
      <c r="E31" s="832">
        <v>
16</v>
      </c>
      <c r="F31" s="832">
        <v>
1</v>
      </c>
      <c r="G31" s="832">
        <v>
1</v>
      </c>
      <c r="H31" s="832">
        <v>
20</v>
      </c>
      <c r="I31" s="832">
        <v>
13</v>
      </c>
      <c r="J31" s="832">
        <v>
5</v>
      </c>
      <c r="K31" s="832">
        <v>
2</v>
      </c>
      <c r="L31" s="832" t="s">
        <v>
374</v>
      </c>
      <c r="M31" s="832" t="s">
        <v>
374</v>
      </c>
      <c r="N31" s="832" t="s">
        <v>
374</v>
      </c>
      <c r="O31" s="832" t="s">
        <v>
374</v>
      </c>
      <c r="P31" s="832">
        <v>
6989</v>
      </c>
      <c r="Q31" s="832">
        <v>
4830</v>
      </c>
      <c r="R31" s="832">
        <v>
21785</v>
      </c>
      <c r="S31" s="832">
        <v>
19179</v>
      </c>
      <c r="T31" s="832">
        <v>
2606</v>
      </c>
      <c r="U31" s="832">
        <v>
15699</v>
      </c>
      <c r="V31" s="832">
        <v>
15699</v>
      </c>
    </row>
    <row r="32" spans="1:22" ht="18" customHeight="1">
      <c r="A32" s="873"/>
      <c r="B32" s="863" t="s">
        <v>
1412</v>
      </c>
      <c r="C32" s="832">
        <v>
58</v>
      </c>
      <c r="D32" s="832">
        <v>
196</v>
      </c>
      <c r="E32" s="832">
        <v>
138</v>
      </c>
      <c r="F32" s="832">
        <v>
34</v>
      </c>
      <c r="G32" s="832">
        <v>
31</v>
      </c>
      <c r="H32" s="832">
        <v>
133</v>
      </c>
      <c r="I32" s="832">
        <v>
92</v>
      </c>
      <c r="J32" s="832">
        <v>
29</v>
      </c>
      <c r="K32" s="832">
        <v>
15</v>
      </c>
      <c r="L32" s="832" t="s">
        <v>
374</v>
      </c>
      <c r="M32" s="832" t="s">
        <v>
374</v>
      </c>
      <c r="N32" s="832">
        <v>
1</v>
      </c>
      <c r="O32" s="832">
        <v>
1</v>
      </c>
      <c r="P32" s="832">
        <v>
48119</v>
      </c>
      <c r="Q32" s="832">
        <v>
43363</v>
      </c>
      <c r="R32" s="832">
        <v>
189154</v>
      </c>
      <c r="S32" s="832">
        <v>
161419</v>
      </c>
      <c r="T32" s="832">
        <v>
22214</v>
      </c>
      <c r="U32" s="832">
        <v>
135056</v>
      </c>
      <c r="V32" s="832">
        <v>
135056</v>
      </c>
    </row>
    <row r="33" spans="1:22" ht="18" customHeight="1">
      <c r="A33" s="873"/>
      <c r="B33" s="865" t="s">
        <v>
997</v>
      </c>
      <c r="C33" s="832">
        <v>
46</v>
      </c>
      <c r="D33" s="832">
        <v>
245</v>
      </c>
      <c r="E33" s="832">
        <v>
167</v>
      </c>
      <c r="F33" s="832">
        <v>
8</v>
      </c>
      <c r="G33" s="832">
        <v>
7</v>
      </c>
      <c r="H33" s="832">
        <v>
180</v>
      </c>
      <c r="I33" s="832">
        <v>
138</v>
      </c>
      <c r="J33" s="832">
        <v>
52</v>
      </c>
      <c r="K33" s="832">
        <v>
19</v>
      </c>
      <c r="L33" s="832">
        <v>
5</v>
      </c>
      <c r="M33" s="832">
        <v>
3</v>
      </c>
      <c r="N33" s="832">
        <v>
5</v>
      </c>
      <c r="O33" s="832">
        <v>
1</v>
      </c>
      <c r="P33" s="832">
        <v>
82588</v>
      </c>
      <c r="Q33" s="832">
        <v>
105208</v>
      </c>
      <c r="R33" s="832">
        <v>
252326</v>
      </c>
      <c r="S33" s="832">
        <v>
185840</v>
      </c>
      <c r="T33" s="832">
        <v>
44553</v>
      </c>
      <c r="U33" s="832">
        <v>
136732</v>
      </c>
      <c r="V33" s="832">
        <v>
136732</v>
      </c>
    </row>
    <row r="34" spans="1:22" ht="18" customHeight="1">
      <c r="A34" s="873"/>
      <c r="B34" s="865"/>
      <c r="C34" s="832"/>
      <c r="D34" s="832"/>
      <c r="E34" s="832"/>
      <c r="F34" s="832"/>
      <c r="G34" s="832"/>
      <c r="H34" s="832"/>
      <c r="I34" s="832"/>
      <c r="J34" s="832"/>
      <c r="K34" s="832"/>
      <c r="L34" s="832"/>
      <c r="M34" s="832"/>
      <c r="N34" s="832"/>
      <c r="O34" s="832"/>
      <c r="P34" s="832"/>
      <c r="Q34" s="832"/>
      <c r="R34" s="832"/>
      <c r="S34" s="832"/>
      <c r="T34" s="832"/>
      <c r="U34" s="832"/>
      <c r="V34" s="832"/>
    </row>
    <row r="35" spans="1:22" s="839" customFormat="1" ht="18" customHeight="1">
      <c r="A35" s="4904" t="s">
        <v>
989</v>
      </c>
      <c r="B35" s="4905"/>
      <c r="C35" s="841">
        <v>
34</v>
      </c>
      <c r="D35" s="841">
        <v>
218</v>
      </c>
      <c r="E35" s="841">
        <v>
169</v>
      </c>
      <c r="F35" s="841">
        <v>
7</v>
      </c>
      <c r="G35" s="841">
        <v>
6</v>
      </c>
      <c r="H35" s="841">
        <v>
192</v>
      </c>
      <c r="I35" s="841">
        <v>
151</v>
      </c>
      <c r="J35" s="841">
        <v>
19</v>
      </c>
      <c r="K35" s="841">
        <v>
12</v>
      </c>
      <c r="L35" s="841" t="s">
        <v>
374</v>
      </c>
      <c r="M35" s="841" t="s">
        <v>
374</v>
      </c>
      <c r="N35" s="841">
        <v>
31</v>
      </c>
      <c r="O35" s="841">
        <v>
22</v>
      </c>
      <c r="P35" s="841">
        <v>
87024</v>
      </c>
      <c r="Q35" s="841">
        <v>
156003</v>
      </c>
      <c r="R35" s="841">
        <v>
334529</v>
      </c>
      <c r="S35" s="841">
        <v>
298631</v>
      </c>
      <c r="T35" s="841">
        <v>
25995</v>
      </c>
      <c r="U35" s="841">
        <v>
163157</v>
      </c>
      <c r="V35" s="841">
        <v>
165061</v>
      </c>
    </row>
    <row r="36" spans="1:22" ht="18" customHeight="1">
      <c r="A36" s="872"/>
      <c r="B36" s="865" t="s">
        <v>
977</v>
      </c>
      <c r="C36" s="832">
        <v>
12</v>
      </c>
      <c r="D36" s="832">
        <v>
108</v>
      </c>
      <c r="E36" s="832">
        <v>
84</v>
      </c>
      <c r="F36" s="832">
        <v>
3</v>
      </c>
      <c r="G36" s="832">
        <v>
2</v>
      </c>
      <c r="H36" s="832">
        <v>
100</v>
      </c>
      <c r="I36" s="832">
        <v>
79</v>
      </c>
      <c r="J36" s="832">
        <v>
5</v>
      </c>
      <c r="K36" s="832">
        <v>
3</v>
      </c>
      <c r="L36" s="832" t="s">
        <v>
374</v>
      </c>
      <c r="M36" s="832" t="s">
        <v>
374</v>
      </c>
      <c r="N36" s="832">
        <v>
3</v>
      </c>
      <c r="O36" s="832">
        <v>
3</v>
      </c>
      <c r="P36" s="832">
        <v>
48253</v>
      </c>
      <c r="Q36" s="832">
        <v>
100569</v>
      </c>
      <c r="R36" s="832">
        <v>
205775</v>
      </c>
      <c r="S36" s="832">
        <v>
195466</v>
      </c>
      <c r="T36" s="832">
        <v>
6756</v>
      </c>
      <c r="U36" s="832">
        <v>
95268</v>
      </c>
      <c r="V36" s="832">
        <v>
97172</v>
      </c>
    </row>
    <row r="37" spans="1:22" s="467" customFormat="1" ht="15" customHeight="1">
      <c r="A37" s="872"/>
      <c r="B37" s="865" t="s">
        <v>
971</v>
      </c>
      <c r="C37" s="879">
        <v>
9</v>
      </c>
      <c r="D37" s="879">
        <v>
53</v>
      </c>
      <c r="E37" s="879">
        <v>
43</v>
      </c>
      <c r="F37" s="879" t="s">
        <v>
374</v>
      </c>
      <c r="G37" s="879" t="s">
        <v>
374</v>
      </c>
      <c r="H37" s="879">
        <v>
52</v>
      </c>
      <c r="I37" s="879">
        <v>
43</v>
      </c>
      <c r="J37" s="879">
        <v>
1</v>
      </c>
      <c r="K37" s="879" t="s">
        <v>
374</v>
      </c>
      <c r="L37" s="879" t="s">
        <v>
374</v>
      </c>
      <c r="M37" s="879" t="s">
        <v>
374</v>
      </c>
      <c r="N37" s="879">
        <v>
1</v>
      </c>
      <c r="O37" s="879">
        <v>
1</v>
      </c>
      <c r="P37" s="879">
        <v>
23936</v>
      </c>
      <c r="Q37" s="879">
        <v>
26697</v>
      </c>
      <c r="R37" s="879">
        <v>
72539</v>
      </c>
      <c r="S37" s="879">
        <v>
60728</v>
      </c>
      <c r="T37" s="879">
        <v>
9683</v>
      </c>
      <c r="U37" s="879">
        <v>
42445</v>
      </c>
      <c r="V37" s="879">
        <v>
42445</v>
      </c>
    </row>
    <row r="38" spans="1:22" s="325" customFormat="1" ht="15" customHeight="1">
      <c r="A38" s="871"/>
      <c r="B38" s="878" t="s">
        <v>
966</v>
      </c>
      <c r="C38" s="427">
        <v>
13</v>
      </c>
      <c r="D38" s="427">
        <v>
57</v>
      </c>
      <c r="E38" s="427">
        <v>
42</v>
      </c>
      <c r="F38" s="427">
        <v>
4</v>
      </c>
      <c r="G38" s="427">
        <v>
4</v>
      </c>
      <c r="H38" s="427">
        <v>
40</v>
      </c>
      <c r="I38" s="427">
        <v>
29</v>
      </c>
      <c r="J38" s="427">
        <v>
13</v>
      </c>
      <c r="K38" s="427">
        <v>
9</v>
      </c>
      <c r="L38" s="427" t="s">
        <v>
374</v>
      </c>
      <c r="M38" s="427" t="s">
        <v>
374</v>
      </c>
      <c r="N38" s="427">
        <v>
27</v>
      </c>
      <c r="O38" s="427">
        <v>
18</v>
      </c>
      <c r="P38" s="427">
        <v>
14835</v>
      </c>
      <c r="Q38" s="427">
        <v>
28737</v>
      </c>
      <c r="R38" s="427">
        <v>
56215</v>
      </c>
      <c r="S38" s="427">
        <v>
42437</v>
      </c>
      <c r="T38" s="427">
        <v>
9556</v>
      </c>
      <c r="U38" s="427">
        <v>
25444</v>
      </c>
      <c r="V38" s="427">
        <v>
25444</v>
      </c>
    </row>
    <row r="39" spans="1:22" s="467" customFormat="1" ht="15" customHeight="1">
      <c r="A39" s="826" t="s">
        <v>
1385</v>
      </c>
      <c r="B39" s="828"/>
      <c r="C39" s="827"/>
      <c r="D39" s="827"/>
      <c r="E39" s="827"/>
      <c r="F39" s="827"/>
      <c r="G39" s="827"/>
      <c r="H39" s="827"/>
      <c r="I39" s="827"/>
      <c r="J39" s="827"/>
      <c r="K39" s="827"/>
      <c r="L39" s="827"/>
      <c r="M39" s="827"/>
      <c r="N39" s="827"/>
      <c r="O39" s="827"/>
      <c r="P39" s="827"/>
      <c r="Q39" s="827"/>
      <c r="R39" s="827"/>
      <c r="S39" s="827"/>
      <c r="T39" s="827"/>
      <c r="U39" s="827"/>
      <c r="V39" s="827"/>
    </row>
    <row r="40" spans="1:22" s="325" customFormat="1" ht="15" customHeight="1">
      <c r="A40" s="826" t="s">
        <v>
1384</v>
      </c>
      <c r="B40" s="825"/>
      <c r="V40" s="438"/>
    </row>
    <row r="41" spans="1:22" s="325" customFormat="1" ht="15" customHeight="1">
      <c r="A41" s="826" t="s">
        <v>
1383</v>
      </c>
      <c r="B41" s="825"/>
    </row>
  </sheetData>
  <mergeCells count="28">
    <mergeCell ref="S8:S11"/>
    <mergeCell ref="T8:T11"/>
    <mergeCell ref="A35:B35"/>
    <mergeCell ref="J10:K10"/>
    <mergeCell ref="A13:B13"/>
    <mergeCell ref="A17:B17"/>
    <mergeCell ref="A24:B24"/>
    <mergeCell ref="F8:G10"/>
    <mergeCell ref="H8:M8"/>
    <mergeCell ref="H9:K9"/>
    <mergeCell ref="L9:M10"/>
    <mergeCell ref="H10:I10"/>
    <mergeCell ref="A1:D1"/>
    <mergeCell ref="A2:D2"/>
    <mergeCell ref="A3:V3"/>
    <mergeCell ref="A5:B5"/>
    <mergeCell ref="A6:B11"/>
    <mergeCell ref="C6:C11"/>
    <mergeCell ref="D6:O6"/>
    <mergeCell ref="P6:P10"/>
    <mergeCell ref="Q6:Q10"/>
    <mergeCell ref="R6:T6"/>
    <mergeCell ref="U6:U10"/>
    <mergeCell ref="V6:V10"/>
    <mergeCell ref="D7:E10"/>
    <mergeCell ref="F7:M7"/>
    <mergeCell ref="N7:O10"/>
    <mergeCell ref="R7:R10"/>
  </mergeCells>
  <phoneticPr fontId="25"/>
  <pageMargins left="0.70866141732283472" right="0.70866141732283472" top="0.74803149606299213" bottom="0.74803149606299213" header="0.31496062992125984" footer="0.3149606299212598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V43"/>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6607</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904" t="s">
        <v>
956</v>
      </c>
      <c r="B13" s="4905"/>
      <c r="C13" s="841">
        <v>
205</v>
      </c>
      <c r="D13" s="841">
        <v>
1065</v>
      </c>
      <c r="E13" s="841">
        <v>
825</v>
      </c>
      <c r="F13" s="841">
        <v>
66</v>
      </c>
      <c r="G13" s="841">
        <v>
50</v>
      </c>
      <c r="H13" s="841">
        <v>
887</v>
      </c>
      <c r="I13" s="841">
        <v>
727</v>
      </c>
      <c r="J13" s="841">
        <v>
101</v>
      </c>
      <c r="K13" s="841">
        <v>
44</v>
      </c>
      <c r="L13" s="841">
        <v>
11</v>
      </c>
      <c r="M13" s="841">
        <v>
4</v>
      </c>
      <c r="N13" s="841">
        <v>
11</v>
      </c>
      <c r="O13" s="841">
        <v>
6</v>
      </c>
      <c r="P13" s="841">
        <v>
410152</v>
      </c>
      <c r="Q13" s="841">
        <v>
554890</v>
      </c>
      <c r="R13" s="841">
        <v>
1520317</v>
      </c>
      <c r="S13" s="841">
        <v>
1260481</v>
      </c>
      <c r="T13" s="841">
        <v>
106594</v>
      </c>
      <c r="U13" s="841">
        <v>
897569</v>
      </c>
      <c r="V13" s="841">
        <v>
898723</v>
      </c>
    </row>
    <row r="14" spans="1:22" ht="18" customHeight="1">
      <c r="A14" s="873"/>
      <c r="B14" s="868" t="s">
        <v>
948</v>
      </c>
      <c r="C14" s="832">
        <v>
1</v>
      </c>
      <c r="D14" s="832">
        <v>
6</v>
      </c>
      <c r="E14" s="832">
        <v>
2</v>
      </c>
      <c r="F14" s="832" t="s">
        <v>
374</v>
      </c>
      <c r="G14" s="832" t="s">
        <v>
374</v>
      </c>
      <c r="H14" s="832">
        <v>
4</v>
      </c>
      <c r="I14" s="832">
        <v>
2</v>
      </c>
      <c r="J14" s="832">
        <v>
2</v>
      </c>
      <c r="K14" s="832" t="s">
        <v>
374</v>
      </c>
      <c r="L14" s="832" t="s">
        <v>
374</v>
      </c>
      <c r="M14" s="832" t="s">
        <v>
374</v>
      </c>
      <c r="N14" s="832" t="s">
        <v>
374</v>
      </c>
      <c r="O14" s="832" t="s">
        <v>
374</v>
      </c>
      <c r="P14" s="832" t="s">
        <v>
695</v>
      </c>
      <c r="Q14" s="832" t="s">
        <v>
695</v>
      </c>
      <c r="R14" s="832" t="s">
        <v>
695</v>
      </c>
      <c r="S14" s="832" t="s">
        <v>
695</v>
      </c>
      <c r="T14" s="832" t="s">
        <v>
695</v>
      </c>
      <c r="U14" s="832" t="s">
        <v>
695</v>
      </c>
      <c r="V14" s="832" t="s">
        <v>
695</v>
      </c>
    </row>
    <row r="15" spans="1:22" ht="18" customHeight="1">
      <c r="A15" s="873"/>
      <c r="B15" s="865" t="s">
        <v>
944</v>
      </c>
      <c r="C15" s="832">
        <v>
7</v>
      </c>
      <c r="D15" s="832">
        <v>
47</v>
      </c>
      <c r="E15" s="832">
        <v>
36</v>
      </c>
      <c r="F15" s="832">
        <v>
1</v>
      </c>
      <c r="G15" s="832">
        <v>
1</v>
      </c>
      <c r="H15" s="832">
        <v>
41</v>
      </c>
      <c r="I15" s="832">
        <v>
34</v>
      </c>
      <c r="J15" s="832">
        <v>
5</v>
      </c>
      <c r="K15" s="832">
        <v>
1</v>
      </c>
      <c r="L15" s="832" t="s">
        <v>
374</v>
      </c>
      <c r="M15" s="832" t="s">
        <v>
374</v>
      </c>
      <c r="N15" s="832" t="s">
        <v>
374</v>
      </c>
      <c r="O15" s="832" t="s">
        <v>
374</v>
      </c>
      <c r="P15" s="832">
        <v>
19490</v>
      </c>
      <c r="Q15" s="832">
        <v>
48130</v>
      </c>
      <c r="R15" s="832">
        <v>
72148</v>
      </c>
      <c r="S15" s="832">
        <v>
45158</v>
      </c>
      <c r="T15" s="832">
        <v>
1614</v>
      </c>
      <c r="U15" s="832">
        <v>
23326</v>
      </c>
      <c r="V15" s="832">
        <v>
22238</v>
      </c>
    </row>
    <row r="16" spans="1:22" ht="18" customHeight="1">
      <c r="A16" s="873"/>
      <c r="B16" s="869" t="s">
        <v>
940</v>
      </c>
      <c r="C16" s="832">
        <v>
2</v>
      </c>
      <c r="D16" s="832">
        <v>
9</v>
      </c>
      <c r="E16" s="832">
        <v>
3</v>
      </c>
      <c r="F16" s="832" t="s">
        <v>
374</v>
      </c>
      <c r="G16" s="832" t="s">
        <v>
374</v>
      </c>
      <c r="H16" s="832">
        <v>
4</v>
      </c>
      <c r="I16" s="832">
        <v>
3</v>
      </c>
      <c r="J16" s="832" t="s">
        <v>
374</v>
      </c>
      <c r="K16" s="832" t="s">
        <v>
374</v>
      </c>
      <c r="L16" s="832">
        <v>
5</v>
      </c>
      <c r="M16" s="832" t="s">
        <v>
374</v>
      </c>
      <c r="N16" s="832" t="s">
        <v>
374</v>
      </c>
      <c r="O16" s="832" t="s">
        <v>
374</v>
      </c>
      <c r="P16" s="832" t="s">
        <v>
695</v>
      </c>
      <c r="Q16" s="832" t="s">
        <v>
695</v>
      </c>
      <c r="R16" s="832" t="s">
        <v>
695</v>
      </c>
      <c r="S16" s="832" t="s">
        <v>
695</v>
      </c>
      <c r="T16" s="832" t="s">
        <v>
695</v>
      </c>
      <c r="U16" s="832" t="s">
        <v>
695</v>
      </c>
      <c r="V16" s="832" t="s">
        <v>
695</v>
      </c>
    </row>
    <row r="17" spans="1:22" ht="18" customHeight="1">
      <c r="A17" s="873"/>
      <c r="B17" s="869" t="s">
        <v>
936</v>
      </c>
      <c r="C17" s="832">
        <v>
19</v>
      </c>
      <c r="D17" s="832">
        <v>
112</v>
      </c>
      <c r="E17" s="832">
        <v>
92</v>
      </c>
      <c r="F17" s="832">
        <v>
9</v>
      </c>
      <c r="G17" s="832">
        <v>
7</v>
      </c>
      <c r="H17" s="832">
        <v>
90</v>
      </c>
      <c r="I17" s="832">
        <v>
76</v>
      </c>
      <c r="J17" s="832">
        <v>
7</v>
      </c>
      <c r="K17" s="832">
        <v>
5</v>
      </c>
      <c r="L17" s="832">
        <v>
6</v>
      </c>
      <c r="M17" s="832">
        <v>
4</v>
      </c>
      <c r="N17" s="832" t="s">
        <v>
374</v>
      </c>
      <c r="O17" s="832" t="s">
        <v>
374</v>
      </c>
      <c r="P17" s="832">
        <v>
59392</v>
      </c>
      <c r="Q17" s="832">
        <v>
111547</v>
      </c>
      <c r="R17" s="832">
        <v>
326446</v>
      </c>
      <c r="S17" s="832">
        <v>
291356</v>
      </c>
      <c r="T17" s="832">
        <v>
5558</v>
      </c>
      <c r="U17" s="832">
        <v>
199893</v>
      </c>
      <c r="V17" s="832">
        <v>
199893</v>
      </c>
    </row>
    <row r="18" spans="1:22" ht="18" customHeight="1">
      <c r="A18" s="873"/>
      <c r="B18" s="865" t="s">
        <v>
932</v>
      </c>
      <c r="C18" s="832">
        <v>
12</v>
      </c>
      <c r="D18" s="832">
        <v>
61</v>
      </c>
      <c r="E18" s="832">
        <v>
50</v>
      </c>
      <c r="F18" s="832">
        <v>
1</v>
      </c>
      <c r="G18" s="832">
        <v>
1</v>
      </c>
      <c r="H18" s="832">
        <v>
53</v>
      </c>
      <c r="I18" s="832">
        <v>
45</v>
      </c>
      <c r="J18" s="832">
        <v>
7</v>
      </c>
      <c r="K18" s="832">
        <v>
4</v>
      </c>
      <c r="L18" s="832" t="s">
        <v>
374</v>
      </c>
      <c r="M18" s="832" t="s">
        <v>
374</v>
      </c>
      <c r="N18" s="832" t="s">
        <v>
374</v>
      </c>
      <c r="O18" s="832" t="s">
        <v>
374</v>
      </c>
      <c r="P18" s="832">
        <v>
29899</v>
      </c>
      <c r="Q18" s="832">
        <v>
67579</v>
      </c>
      <c r="R18" s="832">
        <v>
102636</v>
      </c>
      <c r="S18" s="832">
        <v>
95248</v>
      </c>
      <c r="T18" s="832">
        <v>
7388</v>
      </c>
      <c r="U18" s="832">
        <v>
34482</v>
      </c>
      <c r="V18" s="832">
        <v>
34482</v>
      </c>
    </row>
    <row r="19" spans="1:22" ht="18" customHeight="1">
      <c r="A19" s="873"/>
      <c r="B19" s="865" t="s">
        <v>
928</v>
      </c>
      <c r="C19" s="832">
        <v>
51</v>
      </c>
      <c r="D19" s="832">
        <v>
248</v>
      </c>
      <c r="E19" s="832">
        <v>
181</v>
      </c>
      <c r="F19" s="832">
        <v>
14</v>
      </c>
      <c r="G19" s="832">
        <v>
13</v>
      </c>
      <c r="H19" s="832">
        <v>
207</v>
      </c>
      <c r="I19" s="832">
        <v>
158</v>
      </c>
      <c r="J19" s="832">
        <v>
27</v>
      </c>
      <c r="K19" s="832">
        <v>
10</v>
      </c>
      <c r="L19" s="832" t="s">
        <v>
374</v>
      </c>
      <c r="M19" s="832" t="s">
        <v>
374</v>
      </c>
      <c r="N19" s="832">
        <v>
6</v>
      </c>
      <c r="O19" s="832">
        <v>
3</v>
      </c>
      <c r="P19" s="832">
        <v>
90399</v>
      </c>
      <c r="Q19" s="832">
        <v>
114551</v>
      </c>
      <c r="R19" s="832">
        <v>
375604</v>
      </c>
      <c r="S19" s="832">
        <v>
237147</v>
      </c>
      <c r="T19" s="832">
        <v>
56285</v>
      </c>
      <c r="U19" s="832">
        <v>
240557</v>
      </c>
      <c r="V19" s="832">
        <v>
242799</v>
      </c>
    </row>
    <row r="20" spans="1:22" ht="18" customHeight="1">
      <c r="A20" s="872"/>
      <c r="B20" s="875" t="s">
        <v>
1421</v>
      </c>
      <c r="C20" s="832">
        <v>
3</v>
      </c>
      <c r="D20" s="832">
        <v>
17</v>
      </c>
      <c r="E20" s="832">
        <v>
10</v>
      </c>
      <c r="F20" s="832">
        <v>
4</v>
      </c>
      <c r="G20" s="832">
        <v>
1</v>
      </c>
      <c r="H20" s="832">
        <v>
10</v>
      </c>
      <c r="I20" s="832">
        <v>
8</v>
      </c>
      <c r="J20" s="832">
        <v>
3</v>
      </c>
      <c r="K20" s="832">
        <v>
1</v>
      </c>
      <c r="L20" s="832" t="s">
        <v>
374</v>
      </c>
      <c r="M20" s="832" t="s">
        <v>
374</v>
      </c>
      <c r="N20" s="832">
        <v>
2</v>
      </c>
      <c r="O20" s="832">
        <v>
2</v>
      </c>
      <c r="P20" s="832">
        <v>
2714</v>
      </c>
      <c r="Q20" s="832">
        <v>
3973</v>
      </c>
      <c r="R20" s="832">
        <v>
10192</v>
      </c>
      <c r="S20" s="832">
        <v>
10192</v>
      </c>
      <c r="T20" s="832" t="s">
        <v>
374</v>
      </c>
      <c r="U20" s="832">
        <v>
5758</v>
      </c>
      <c r="V20" s="832">
        <v>
5758</v>
      </c>
    </row>
    <row r="21" spans="1:22" ht="18" customHeight="1">
      <c r="A21" s="873"/>
      <c r="B21" s="868" t="s">
        <v>
918</v>
      </c>
      <c r="C21" s="832">
        <v>
110</v>
      </c>
      <c r="D21" s="832">
        <v>
565</v>
      </c>
      <c r="E21" s="832">
        <v>
451</v>
      </c>
      <c r="F21" s="832">
        <v>
37</v>
      </c>
      <c r="G21" s="832">
        <v>
27</v>
      </c>
      <c r="H21" s="832">
        <v>
478</v>
      </c>
      <c r="I21" s="832">
        <v>
401</v>
      </c>
      <c r="J21" s="832">
        <v>
50</v>
      </c>
      <c r="K21" s="832">
        <v>
23</v>
      </c>
      <c r="L21" s="832" t="s">
        <v>
374</v>
      </c>
      <c r="M21" s="832" t="s">
        <v>
374</v>
      </c>
      <c r="N21" s="832">
        <v>
3</v>
      </c>
      <c r="O21" s="832">
        <v>
1</v>
      </c>
      <c r="P21" s="832">
        <v>
205844</v>
      </c>
      <c r="Q21" s="832">
        <v>
204616</v>
      </c>
      <c r="R21" s="832">
        <v>
625087</v>
      </c>
      <c r="S21" s="832">
        <v>
579552</v>
      </c>
      <c r="T21" s="832">
        <v>
29373</v>
      </c>
      <c r="U21" s="832">
        <v>
390118</v>
      </c>
      <c r="V21" s="832">
        <v>
390118</v>
      </c>
    </row>
    <row r="22" spans="1:22" ht="18" customHeight="1">
      <c r="A22" s="873"/>
      <c r="B22" s="865"/>
      <c r="C22" s="832"/>
      <c r="D22" s="832"/>
      <c r="E22" s="832"/>
      <c r="F22" s="832"/>
      <c r="G22" s="832"/>
      <c r="H22" s="832"/>
      <c r="I22" s="832"/>
      <c r="J22" s="832"/>
      <c r="K22" s="832"/>
      <c r="L22" s="832"/>
      <c r="M22" s="832"/>
      <c r="N22" s="832"/>
      <c r="O22" s="832"/>
      <c r="P22" s="832"/>
      <c r="Q22" s="832"/>
      <c r="R22" s="832"/>
      <c r="S22" s="832"/>
      <c r="T22" s="832"/>
      <c r="U22" s="832"/>
      <c r="V22" s="832"/>
    </row>
    <row r="23" spans="1:22" s="839" customFormat="1" ht="18" customHeight="1">
      <c r="A23" s="4904" t="s">
        <v>
910</v>
      </c>
      <c r="B23" s="4905"/>
      <c r="C23" s="841">
        <v>
58</v>
      </c>
      <c r="D23" s="841">
        <v>
398</v>
      </c>
      <c r="E23" s="841">
        <v>
273</v>
      </c>
      <c r="F23" s="841">
        <v>
22</v>
      </c>
      <c r="G23" s="841">
        <v>
21</v>
      </c>
      <c r="H23" s="841">
        <v>
289</v>
      </c>
      <c r="I23" s="841">
        <v>
231</v>
      </c>
      <c r="J23" s="841">
        <v>
78</v>
      </c>
      <c r="K23" s="841">
        <v>
12</v>
      </c>
      <c r="L23" s="841">
        <v>
9</v>
      </c>
      <c r="M23" s="841">
        <v>
9</v>
      </c>
      <c r="N23" s="841">
        <v>
3</v>
      </c>
      <c r="O23" s="841">
        <v>
1</v>
      </c>
      <c r="P23" s="841">
        <v>
159623</v>
      </c>
      <c r="Q23" s="841">
        <v>
306851</v>
      </c>
      <c r="R23" s="841">
        <v>
653682</v>
      </c>
      <c r="S23" s="841">
        <v>
539433</v>
      </c>
      <c r="T23" s="841">
        <v>
11067</v>
      </c>
      <c r="U23" s="841">
        <v>
327690</v>
      </c>
      <c r="V23" s="841">
        <v>
323696</v>
      </c>
    </row>
    <row r="24" spans="1:22" ht="18" customHeight="1">
      <c r="A24" s="873"/>
      <c r="B24" s="865" t="s">
        <v>
902</v>
      </c>
      <c r="C24" s="832">
        <v>
6</v>
      </c>
      <c r="D24" s="832">
        <v>
97</v>
      </c>
      <c r="E24" s="832">
        <v>
72</v>
      </c>
      <c r="F24" s="832">
        <v>
1</v>
      </c>
      <c r="G24" s="832">
        <v>
1</v>
      </c>
      <c r="H24" s="832">
        <v>
71</v>
      </c>
      <c r="I24" s="832">
        <v>
62</v>
      </c>
      <c r="J24" s="832">
        <v>
16</v>
      </c>
      <c r="K24" s="832" t="s">
        <v>
374</v>
      </c>
      <c r="L24" s="832">
        <v>
9</v>
      </c>
      <c r="M24" s="832">
        <v>
9</v>
      </c>
      <c r="N24" s="832">
        <v>
1</v>
      </c>
      <c r="O24" s="832" t="s">
        <v>
374</v>
      </c>
      <c r="P24" s="832">
        <v>
38101</v>
      </c>
      <c r="Q24" s="832">
        <v>
88659</v>
      </c>
      <c r="R24" s="832">
        <v>
143463</v>
      </c>
      <c r="S24" s="832">
        <v>
103515</v>
      </c>
      <c r="T24" s="832" t="s">
        <v>
374</v>
      </c>
      <c r="U24" s="832">
        <v>
50227</v>
      </c>
      <c r="V24" s="832">
        <v>
51019</v>
      </c>
    </row>
    <row r="25" spans="1:22" ht="18" customHeight="1">
      <c r="A25" s="873"/>
      <c r="B25" s="874" t="s">
        <v>
1420</v>
      </c>
      <c r="C25" s="832">
        <v>
4</v>
      </c>
      <c r="D25" s="832">
        <v>
24</v>
      </c>
      <c r="E25" s="832">
        <v>
15</v>
      </c>
      <c r="F25" s="832">
        <v>
3</v>
      </c>
      <c r="G25" s="832">
        <v>
2</v>
      </c>
      <c r="H25" s="832">
        <v>
15</v>
      </c>
      <c r="I25" s="832">
        <v>
13</v>
      </c>
      <c r="J25" s="832">
        <v>
6</v>
      </c>
      <c r="K25" s="832" t="s">
        <v>
374</v>
      </c>
      <c r="L25" s="832" t="s">
        <v>
374</v>
      </c>
      <c r="M25" s="832" t="s">
        <v>
374</v>
      </c>
      <c r="N25" s="832" t="s">
        <v>
374</v>
      </c>
      <c r="O25" s="832" t="s">
        <v>
374</v>
      </c>
      <c r="P25" s="832">
        <v>
10493</v>
      </c>
      <c r="Q25" s="832">
        <v>
13555</v>
      </c>
      <c r="R25" s="832">
        <v>
34159</v>
      </c>
      <c r="S25" s="832">
        <v>
31112</v>
      </c>
      <c r="T25" s="832">
        <v>
64</v>
      </c>
      <c r="U25" s="832">
        <v>
19078</v>
      </c>
      <c r="V25" s="832">
        <v>
19078</v>
      </c>
    </row>
    <row r="26" spans="1:22" ht="18" customHeight="1">
      <c r="A26" s="872"/>
      <c r="B26" s="880" t="s">
        <v>
1419</v>
      </c>
      <c r="C26" s="832">
        <v>
13</v>
      </c>
      <c r="D26" s="832">
        <v>
130</v>
      </c>
      <c r="E26" s="832">
        <v>
86</v>
      </c>
      <c r="F26" s="832">
        <v>
1</v>
      </c>
      <c r="G26" s="832">
        <v>
1</v>
      </c>
      <c r="H26" s="832">
        <v>
95</v>
      </c>
      <c r="I26" s="832">
        <v>
81</v>
      </c>
      <c r="J26" s="832">
        <v>
34</v>
      </c>
      <c r="K26" s="832">
        <v>
4</v>
      </c>
      <c r="L26" s="832" t="s">
        <v>
374</v>
      </c>
      <c r="M26" s="832" t="s">
        <v>
374</v>
      </c>
      <c r="N26" s="832">
        <v>
2</v>
      </c>
      <c r="O26" s="832">
        <v>
1</v>
      </c>
      <c r="P26" s="832">
        <v>
62029</v>
      </c>
      <c r="Q26" s="832">
        <v>
142563</v>
      </c>
      <c r="R26" s="832">
        <v>
287043</v>
      </c>
      <c r="S26" s="832">
        <v>
223479</v>
      </c>
      <c r="T26" s="832">
        <v>
3313</v>
      </c>
      <c r="U26" s="832">
        <v>
140790</v>
      </c>
      <c r="V26" s="832">
        <v>
136004</v>
      </c>
    </row>
    <row r="27" spans="1:22" ht="18" customHeight="1">
      <c r="A27" s="873"/>
      <c r="B27" s="874" t="s">
        <v>
890</v>
      </c>
      <c r="C27" s="832">
        <v>
31</v>
      </c>
      <c r="D27" s="832">
        <v>
139</v>
      </c>
      <c r="E27" s="832">
        <v>
95</v>
      </c>
      <c r="F27" s="832">
        <v>
14</v>
      </c>
      <c r="G27" s="832">
        <v>
14</v>
      </c>
      <c r="H27" s="832">
        <v>
103</v>
      </c>
      <c r="I27" s="832">
        <v>
73</v>
      </c>
      <c r="J27" s="832">
        <v>
22</v>
      </c>
      <c r="K27" s="832">
        <v>
8</v>
      </c>
      <c r="L27" s="832" t="s">
        <v>
374</v>
      </c>
      <c r="M27" s="832" t="s">
        <v>
374</v>
      </c>
      <c r="N27" s="832" t="s">
        <v>
374</v>
      </c>
      <c r="O27" s="832" t="s">
        <v>
374</v>
      </c>
      <c r="P27" s="832">
        <v>
48484</v>
      </c>
      <c r="Q27" s="832">
        <v>
61518</v>
      </c>
      <c r="R27" s="832">
        <v>
187555</v>
      </c>
      <c r="S27" s="832">
        <v>
179865</v>
      </c>
      <c r="T27" s="832">
        <v>
7690</v>
      </c>
      <c r="U27" s="832">
        <v>
116756</v>
      </c>
      <c r="V27" s="832">
        <v>
116756</v>
      </c>
    </row>
    <row r="28" spans="1:22" ht="18" customHeight="1">
      <c r="A28" s="873"/>
      <c r="B28" s="869" t="s">
        <v>
885</v>
      </c>
      <c r="C28" s="832">
        <v>
3</v>
      </c>
      <c r="D28" s="832">
        <v>
5</v>
      </c>
      <c r="E28" s="832">
        <v>
3</v>
      </c>
      <c r="F28" s="832">
        <v>
2</v>
      </c>
      <c r="G28" s="832">
        <v>
2</v>
      </c>
      <c r="H28" s="832">
        <v>
3</v>
      </c>
      <c r="I28" s="832">
        <v>
1</v>
      </c>
      <c r="J28" s="832" t="s">
        <v>
374</v>
      </c>
      <c r="K28" s="832" t="s">
        <v>
374</v>
      </c>
      <c r="L28" s="832" t="s">
        <v>
374</v>
      </c>
      <c r="M28" s="832" t="s">
        <v>
374</v>
      </c>
      <c r="N28" s="832" t="s">
        <v>
374</v>
      </c>
      <c r="O28" s="832" t="s">
        <v>
374</v>
      </c>
      <c r="P28" s="832" t="s">
        <v>
695</v>
      </c>
      <c r="Q28" s="832" t="s">
        <v>
695</v>
      </c>
      <c r="R28" s="832" t="s">
        <v>
695</v>
      </c>
      <c r="S28" s="832" t="s">
        <v>
695</v>
      </c>
      <c r="T28" s="832" t="s">
        <v>
374</v>
      </c>
      <c r="U28" s="832" t="s">
        <v>
695</v>
      </c>
      <c r="V28" s="832" t="s">
        <v>
695</v>
      </c>
    </row>
    <row r="29" spans="1:22" ht="18" customHeight="1">
      <c r="A29" s="873"/>
      <c r="B29" s="865" t="s">
        <v>
880</v>
      </c>
      <c r="C29" s="832">
        <v>
1</v>
      </c>
      <c r="D29" s="832">
        <v>
3</v>
      </c>
      <c r="E29" s="832">
        <v>
2</v>
      </c>
      <c r="F29" s="832">
        <v>
1</v>
      </c>
      <c r="G29" s="832">
        <v>
1</v>
      </c>
      <c r="H29" s="832">
        <v>
2</v>
      </c>
      <c r="I29" s="832">
        <v>
1</v>
      </c>
      <c r="J29" s="832" t="s">
        <v>
374</v>
      </c>
      <c r="K29" s="832" t="s">
        <v>
374</v>
      </c>
      <c r="L29" s="832" t="s">
        <v>
374</v>
      </c>
      <c r="M29" s="832" t="s">
        <v>
374</v>
      </c>
      <c r="N29" s="832" t="s">
        <v>
374</v>
      </c>
      <c r="O29" s="832" t="s">
        <v>
374</v>
      </c>
      <c r="P29" s="832" t="s">
        <v>
374</v>
      </c>
      <c r="Q29" s="832" t="s">
        <v>
374</v>
      </c>
      <c r="R29" s="832" t="s">
        <v>
374</v>
      </c>
      <c r="S29" s="832" t="s">
        <v>
374</v>
      </c>
      <c r="T29" s="832" t="s">
        <v>
374</v>
      </c>
      <c r="U29" s="832" t="s">
        <v>
374</v>
      </c>
      <c r="V29" s="832" t="s">
        <v>
374</v>
      </c>
    </row>
    <row r="30" spans="1:22" ht="18" customHeight="1">
      <c r="A30" s="873"/>
      <c r="B30" s="865"/>
      <c r="C30" s="832"/>
      <c r="D30" s="832"/>
      <c r="E30" s="832"/>
      <c r="F30" s="832"/>
      <c r="G30" s="832"/>
      <c r="H30" s="832"/>
      <c r="I30" s="832"/>
      <c r="J30" s="832"/>
      <c r="K30" s="832"/>
      <c r="L30" s="832"/>
      <c r="M30" s="832"/>
      <c r="N30" s="832"/>
      <c r="O30" s="832"/>
      <c r="P30" s="832"/>
      <c r="Q30" s="832"/>
      <c r="R30" s="832"/>
      <c r="S30" s="832"/>
      <c r="T30" s="832"/>
      <c r="U30" s="832"/>
      <c r="V30" s="832"/>
    </row>
    <row r="31" spans="1:22" s="839" customFormat="1" ht="18" customHeight="1">
      <c r="A31" s="4906" t="s">
        <v>
872</v>
      </c>
      <c r="B31" s="4907"/>
      <c r="C31" s="841">
        <v>
13</v>
      </c>
      <c r="D31" s="841">
        <v>
105</v>
      </c>
      <c r="E31" s="841">
        <v>
53</v>
      </c>
      <c r="F31" s="841">
        <v>
6</v>
      </c>
      <c r="G31" s="841">
        <v>
4</v>
      </c>
      <c r="H31" s="841">
        <v>
46</v>
      </c>
      <c r="I31" s="841">
        <v>
38</v>
      </c>
      <c r="J31" s="841">
        <v>
41</v>
      </c>
      <c r="K31" s="841">
        <v>
3</v>
      </c>
      <c r="L31" s="841">
        <v>
12</v>
      </c>
      <c r="M31" s="841">
        <v>
8</v>
      </c>
      <c r="N31" s="841">
        <v>
1</v>
      </c>
      <c r="O31" s="841">
        <v>
1</v>
      </c>
      <c r="P31" s="841">
        <v>
27807</v>
      </c>
      <c r="Q31" s="841">
        <v>
76185</v>
      </c>
      <c r="R31" s="841">
        <v>
139227</v>
      </c>
      <c r="S31" s="841">
        <v>
90667</v>
      </c>
      <c r="T31" s="841">
        <v>
47172</v>
      </c>
      <c r="U31" s="841">
        <v>
57269</v>
      </c>
      <c r="V31" s="841">
        <v>
58348</v>
      </c>
    </row>
    <row r="32" spans="1:22" ht="18" customHeight="1">
      <c r="A32" s="873"/>
      <c r="B32" s="865" t="s">
        <v>
856</v>
      </c>
      <c r="C32" s="832">
        <v>
4</v>
      </c>
      <c r="D32" s="832">
        <v>
15</v>
      </c>
      <c r="E32" s="832">
        <v>
8</v>
      </c>
      <c r="F32" s="832">
        <v>
2</v>
      </c>
      <c r="G32" s="832">
        <v>
1</v>
      </c>
      <c r="H32" s="832">
        <v>
10</v>
      </c>
      <c r="I32" s="832">
        <v>
7</v>
      </c>
      <c r="J32" s="832">
        <v>
3</v>
      </c>
      <c r="K32" s="832" t="s">
        <v>
374</v>
      </c>
      <c r="L32" s="832" t="s">
        <v>
374</v>
      </c>
      <c r="M32" s="832" t="s">
        <v>
374</v>
      </c>
      <c r="N32" s="832" t="s">
        <v>
374</v>
      </c>
      <c r="O32" s="832" t="s">
        <v>
374</v>
      </c>
      <c r="P32" s="832">
        <v>
4368</v>
      </c>
      <c r="Q32" s="832">
        <v>
3711</v>
      </c>
      <c r="R32" s="832">
        <v>
10117</v>
      </c>
      <c r="S32" s="832">
        <v>
4652</v>
      </c>
      <c r="T32" s="832">
        <v>
5465</v>
      </c>
      <c r="U32" s="832">
        <v>
5932</v>
      </c>
      <c r="V32" s="832">
        <v>
5932</v>
      </c>
    </row>
    <row r="33" spans="1:22" ht="18" customHeight="1">
      <c r="A33" s="873"/>
      <c r="B33" s="865" t="s">
        <v>
848</v>
      </c>
      <c r="C33" s="832">
        <v>
2</v>
      </c>
      <c r="D33" s="832">
        <v>
22</v>
      </c>
      <c r="E33" s="832">
        <v>
17</v>
      </c>
      <c r="F33" s="832" t="s">
        <v>
374</v>
      </c>
      <c r="G33" s="832" t="s">
        <v>
374</v>
      </c>
      <c r="H33" s="832">
        <v>
9</v>
      </c>
      <c r="I33" s="832">
        <v>
9</v>
      </c>
      <c r="J33" s="832">
        <v>
1</v>
      </c>
      <c r="K33" s="832" t="s">
        <v>
374</v>
      </c>
      <c r="L33" s="832">
        <v>
12</v>
      </c>
      <c r="M33" s="832">
        <v>
8</v>
      </c>
      <c r="N33" s="832">
        <v>
1</v>
      </c>
      <c r="O33" s="832">
        <v>
1</v>
      </c>
      <c r="P33" s="832" t="s">
        <v>
695</v>
      </c>
      <c r="Q33" s="832" t="s">
        <v>
695</v>
      </c>
      <c r="R33" s="832" t="s">
        <v>
695</v>
      </c>
      <c r="S33" s="832" t="s">
        <v>
374</v>
      </c>
      <c r="T33" s="832" t="s">
        <v>
695</v>
      </c>
      <c r="U33" s="832" t="s">
        <v>
695</v>
      </c>
      <c r="V33" s="832" t="s">
        <v>
695</v>
      </c>
    </row>
    <row r="34" spans="1:22" ht="18" customHeight="1">
      <c r="A34" s="872"/>
      <c r="B34" s="865" t="s">
        <v>
844</v>
      </c>
      <c r="C34" s="832">
        <v>
1</v>
      </c>
      <c r="D34" s="832">
        <v>
1</v>
      </c>
      <c r="E34" s="832">
        <v>
1</v>
      </c>
      <c r="F34" s="832">
        <v>
1</v>
      </c>
      <c r="G34" s="832">
        <v>
1</v>
      </c>
      <c r="H34" s="832" t="s">
        <v>
374</v>
      </c>
      <c r="I34" s="832" t="s">
        <v>
374</v>
      </c>
      <c r="J34" s="832" t="s">
        <v>
374</v>
      </c>
      <c r="K34" s="832" t="s">
        <v>
374</v>
      </c>
      <c r="L34" s="832" t="s">
        <v>
374</v>
      </c>
      <c r="M34" s="832" t="s">
        <v>
374</v>
      </c>
      <c r="N34" s="832" t="s">
        <v>
374</v>
      </c>
      <c r="O34" s="832" t="s">
        <v>
374</v>
      </c>
      <c r="P34" s="832" t="s">
        <v>
695</v>
      </c>
      <c r="Q34" s="832" t="s">
        <v>
695</v>
      </c>
      <c r="R34" s="832" t="s">
        <v>
695</v>
      </c>
      <c r="S34" s="832" t="s">
        <v>
374</v>
      </c>
      <c r="T34" s="832" t="s">
        <v>
695</v>
      </c>
      <c r="U34" s="832" t="s">
        <v>
695</v>
      </c>
      <c r="V34" s="832" t="s">
        <v>
695</v>
      </c>
    </row>
    <row r="35" spans="1:22" ht="18" customHeight="1">
      <c r="A35" s="872"/>
      <c r="B35" s="875" t="s">
        <v>
1418</v>
      </c>
      <c r="C35" s="832">
        <v>
6</v>
      </c>
      <c r="D35" s="832">
        <v>
67</v>
      </c>
      <c r="E35" s="832">
        <v>
27</v>
      </c>
      <c r="F35" s="832">
        <v>
3</v>
      </c>
      <c r="G35" s="832">
        <v>
2</v>
      </c>
      <c r="H35" s="832">
        <v>
27</v>
      </c>
      <c r="I35" s="832">
        <v>
22</v>
      </c>
      <c r="J35" s="832">
        <v>
37</v>
      </c>
      <c r="K35" s="832">
        <v>
3</v>
      </c>
      <c r="L35" s="832" t="s">
        <v>
374</v>
      </c>
      <c r="M35" s="832" t="s">
        <v>
374</v>
      </c>
      <c r="N35" s="832" t="s">
        <v>
374</v>
      </c>
      <c r="O35" s="832" t="s">
        <v>
374</v>
      </c>
      <c r="P35" s="832">
        <v>
15031</v>
      </c>
      <c r="Q35" s="832">
        <v>
59266</v>
      </c>
      <c r="R35" s="832">
        <v>
87403</v>
      </c>
      <c r="S35" s="832">
        <v>
86015</v>
      </c>
      <c r="T35" s="832" t="s">
        <v>
374</v>
      </c>
      <c r="U35" s="832">
        <v>
24949</v>
      </c>
      <c r="V35" s="832">
        <v>
26028</v>
      </c>
    </row>
    <row r="36" spans="1:22" ht="18" customHeight="1">
      <c r="A36" s="873"/>
      <c r="B36" s="865"/>
      <c r="C36" s="832"/>
      <c r="D36" s="832"/>
      <c r="E36" s="832"/>
      <c r="F36" s="832"/>
      <c r="G36" s="832"/>
      <c r="H36" s="832"/>
      <c r="I36" s="832"/>
      <c r="J36" s="832"/>
      <c r="K36" s="832"/>
      <c r="L36" s="832"/>
      <c r="M36" s="832"/>
      <c r="N36" s="832"/>
      <c r="O36" s="832"/>
      <c r="P36" s="832"/>
      <c r="Q36" s="832"/>
      <c r="R36" s="832"/>
      <c r="S36" s="832"/>
      <c r="T36" s="832"/>
      <c r="U36" s="832"/>
      <c r="V36" s="832"/>
    </row>
    <row r="37" spans="1:22" ht="18" customHeight="1">
      <c r="A37" s="873"/>
      <c r="B37" s="865"/>
      <c r="C37" s="832"/>
      <c r="D37" s="832"/>
      <c r="E37" s="832"/>
      <c r="F37" s="832"/>
      <c r="G37" s="832"/>
      <c r="H37" s="832"/>
      <c r="I37" s="832"/>
      <c r="J37" s="832"/>
      <c r="K37" s="832"/>
      <c r="L37" s="832"/>
      <c r="M37" s="832"/>
      <c r="N37" s="832"/>
      <c r="O37" s="832"/>
      <c r="P37" s="832"/>
      <c r="Q37" s="832"/>
      <c r="R37" s="832"/>
      <c r="S37" s="832"/>
      <c r="T37" s="832"/>
      <c r="U37" s="832"/>
      <c r="V37" s="832"/>
    </row>
    <row r="38" spans="1:22" ht="18" customHeight="1">
      <c r="A38" s="873"/>
      <c r="B38" s="865"/>
      <c r="C38" s="832"/>
      <c r="D38" s="832"/>
      <c r="E38" s="832"/>
      <c r="F38" s="832"/>
      <c r="G38" s="832"/>
      <c r="H38" s="832"/>
      <c r="I38" s="832"/>
      <c r="J38" s="832"/>
      <c r="K38" s="832"/>
      <c r="L38" s="832"/>
      <c r="M38" s="832"/>
      <c r="N38" s="832"/>
      <c r="O38" s="832"/>
      <c r="P38" s="832"/>
      <c r="Q38" s="832"/>
      <c r="R38" s="832"/>
      <c r="S38" s="832"/>
      <c r="T38" s="832"/>
      <c r="U38" s="832"/>
      <c r="V38" s="832"/>
    </row>
    <row r="39" spans="1:22" s="467" customFormat="1" ht="15" customHeight="1">
      <c r="A39" s="872"/>
      <c r="B39" s="865"/>
      <c r="C39" s="879"/>
      <c r="D39" s="879"/>
      <c r="E39" s="879"/>
      <c r="F39" s="879"/>
      <c r="G39" s="879"/>
      <c r="H39" s="879"/>
      <c r="I39" s="879"/>
      <c r="J39" s="879"/>
      <c r="K39" s="879"/>
      <c r="L39" s="879"/>
      <c r="M39" s="879"/>
      <c r="N39" s="879"/>
      <c r="O39" s="879"/>
      <c r="P39" s="879"/>
      <c r="Q39" s="879"/>
      <c r="R39" s="879"/>
      <c r="S39" s="879"/>
      <c r="T39" s="879"/>
      <c r="U39" s="879"/>
      <c r="V39" s="879"/>
    </row>
    <row r="40" spans="1:22" s="325" customFormat="1" ht="15" customHeight="1">
      <c r="A40" s="871"/>
      <c r="B40" s="861"/>
      <c r="C40" s="427"/>
      <c r="D40" s="427"/>
      <c r="E40" s="427"/>
      <c r="F40" s="427"/>
      <c r="G40" s="427"/>
      <c r="H40" s="427"/>
      <c r="I40" s="427"/>
      <c r="J40" s="427"/>
      <c r="K40" s="427"/>
      <c r="L40" s="427"/>
      <c r="M40" s="427"/>
      <c r="N40" s="427"/>
      <c r="O40" s="427"/>
      <c r="P40" s="427"/>
      <c r="Q40" s="427"/>
      <c r="R40" s="427"/>
      <c r="S40" s="427"/>
      <c r="T40" s="427"/>
      <c r="U40" s="427"/>
      <c r="V40" s="427"/>
    </row>
    <row r="41" spans="1:22" s="467" customFormat="1" ht="15" customHeight="1">
      <c r="A41" s="826" t="s">
        <v>
1385</v>
      </c>
      <c r="B41" s="828"/>
      <c r="C41" s="827"/>
      <c r="D41" s="827"/>
      <c r="E41" s="827"/>
      <c r="F41" s="827"/>
      <c r="G41" s="827"/>
      <c r="H41" s="827"/>
      <c r="I41" s="827"/>
      <c r="J41" s="827"/>
      <c r="K41" s="827"/>
      <c r="L41" s="827"/>
      <c r="M41" s="827"/>
      <c r="N41" s="827"/>
      <c r="O41" s="827"/>
      <c r="P41" s="827"/>
      <c r="Q41" s="827"/>
      <c r="R41" s="827"/>
      <c r="S41" s="827"/>
      <c r="T41" s="827"/>
      <c r="U41" s="827"/>
      <c r="V41" s="827"/>
    </row>
    <row r="42" spans="1:22" s="325" customFormat="1" ht="15" customHeight="1">
      <c r="A42" s="826" t="s">
        <v>
1384</v>
      </c>
      <c r="B42" s="825"/>
      <c r="V42" s="438"/>
    </row>
    <row r="43" spans="1:22" s="325" customFormat="1" ht="15" customHeight="1">
      <c r="A43" s="826" t="s">
        <v>
1383</v>
      </c>
      <c r="B43" s="825"/>
    </row>
  </sheetData>
  <mergeCells count="27">
    <mergeCell ref="A13:B13"/>
    <mergeCell ref="A23:B23"/>
    <mergeCell ref="A31:B31"/>
    <mergeCell ref="V6:V10"/>
    <mergeCell ref="D7:E10"/>
    <mergeCell ref="F7:M7"/>
    <mergeCell ref="N7:O10"/>
    <mergeCell ref="R7:R10"/>
    <mergeCell ref="F8:G10"/>
    <mergeCell ref="H8:M8"/>
    <mergeCell ref="H9:K9"/>
    <mergeCell ref="L9:M10"/>
    <mergeCell ref="H10:I10"/>
    <mergeCell ref="J10:K10"/>
    <mergeCell ref="A1:D1"/>
    <mergeCell ref="A2:D2"/>
    <mergeCell ref="A3:V3"/>
    <mergeCell ref="A5:B5"/>
    <mergeCell ref="A6:B11"/>
    <mergeCell ref="C6:C11"/>
    <mergeCell ref="D6:O6"/>
    <mergeCell ref="P6:P10"/>
    <mergeCell ref="Q6:Q10"/>
    <mergeCell ref="R6:T6"/>
    <mergeCell ref="U6:U10"/>
    <mergeCell ref="S8:S11"/>
    <mergeCell ref="T8:T11"/>
  </mergeCells>
  <phoneticPr fontId="25"/>
  <pageMargins left="0.70866141732283472" right="0.70866141732283472" top="0.74803149606299213" bottom="0.74803149606299213" header="0.31496062992125984" footer="0.3149606299212598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V45"/>
  <sheetViews>
    <sheetView zoomScale="85" zoomScaleNormal="85" zoomScaleSheetLayoutView="85" workbookViewId="0">
      <selection activeCell="B23" sqref="B23"/>
    </sheetView>
  </sheetViews>
  <sheetFormatPr defaultColWidth="8.75" defaultRowHeight="14.25"/>
  <cols>
    <col min="1" max="1" width="2.375" style="824" customWidth="1"/>
    <col min="2" max="2" width="30.625" style="823" customWidth="1"/>
    <col min="3" max="3" width="6.625" style="329" customWidth="1"/>
    <col min="4" max="5" width="7.625" style="329" customWidth="1"/>
    <col min="6" max="15" width="6.625" style="329" customWidth="1"/>
    <col min="16" max="22" width="10.625" style="329" customWidth="1"/>
    <col min="23" max="16384" width="8.75" style="329"/>
  </cols>
  <sheetData>
    <row r="1" spans="1:22"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row>
    <row r="2" spans="1:22"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row>
    <row r="3" spans="1:22" s="353" customFormat="1" ht="26.1" customHeight="1">
      <c r="A3" s="4676" t="s">
        <v>
6608</v>
      </c>
      <c r="B3" s="4676"/>
      <c r="C3" s="4676"/>
      <c r="D3" s="4676"/>
      <c r="E3" s="4676"/>
      <c r="F3" s="4676"/>
      <c r="G3" s="4676"/>
      <c r="H3" s="4676"/>
      <c r="I3" s="4676"/>
      <c r="J3" s="4676"/>
      <c r="K3" s="4676"/>
      <c r="L3" s="4676"/>
      <c r="M3" s="4676"/>
      <c r="N3" s="4676"/>
      <c r="O3" s="4676"/>
      <c r="P3" s="4676"/>
      <c r="Q3" s="4676"/>
      <c r="R3" s="4676"/>
      <c r="S3" s="4676"/>
      <c r="T3" s="4676"/>
      <c r="U3" s="4676"/>
      <c r="V3" s="4676"/>
    </row>
    <row r="4" spans="1:22" s="340" customFormat="1" ht="15" customHeight="1">
      <c r="A4" s="860"/>
      <c r="B4" s="860"/>
      <c r="C4" s="860"/>
      <c r="D4" s="860"/>
      <c r="E4" s="860"/>
      <c r="F4" s="860"/>
      <c r="G4" s="860"/>
      <c r="H4" s="860"/>
      <c r="I4" s="860"/>
      <c r="J4" s="860"/>
      <c r="K4" s="860"/>
      <c r="L4" s="860"/>
      <c r="M4" s="860"/>
      <c r="N4" s="860"/>
      <c r="O4" s="860"/>
      <c r="P4" s="860"/>
      <c r="Q4" s="860"/>
      <c r="R4" s="860"/>
      <c r="S4" s="860"/>
      <c r="T4" s="860"/>
      <c r="U4" s="860"/>
      <c r="V4" s="860"/>
    </row>
    <row r="5" spans="1:22" s="325" customFormat="1" ht="15" customHeight="1" thickBot="1">
      <c r="A5" s="4862"/>
      <c r="B5" s="4862"/>
      <c r="D5" s="350"/>
      <c r="E5" s="350"/>
      <c r="F5" s="350"/>
      <c r="G5" s="350"/>
      <c r="H5" s="350"/>
      <c r="I5" s="350"/>
      <c r="J5" s="350"/>
      <c r="K5" s="349"/>
      <c r="L5" s="349"/>
      <c r="M5" s="349"/>
      <c r="N5" s="350"/>
      <c r="O5" s="350"/>
      <c r="U5" s="82"/>
      <c r="V5" s="859" t="s">
        <v>
9364</v>
      </c>
    </row>
    <row r="6" spans="1:22" s="85" customFormat="1" ht="18" customHeight="1" thickTop="1">
      <c r="A6" s="4739" t="s">
        <v>
1408</v>
      </c>
      <c r="B6" s="4899"/>
      <c r="C6" s="4863" t="s">
        <v>
1407</v>
      </c>
      <c r="D6" s="4891" t="s">
        <v>
1406</v>
      </c>
      <c r="E6" s="4892"/>
      <c r="F6" s="4892"/>
      <c r="G6" s="4892"/>
      <c r="H6" s="4892"/>
      <c r="I6" s="4892"/>
      <c r="J6" s="4892"/>
      <c r="K6" s="4892"/>
      <c r="L6" s="4892"/>
      <c r="M6" s="4892"/>
      <c r="N6" s="4892"/>
      <c r="O6" s="4893"/>
      <c r="P6" s="4873" t="s">
        <v>
1405</v>
      </c>
      <c r="Q6" s="4873" t="s">
        <v>
1404</v>
      </c>
      <c r="R6" s="4875" t="s">
        <v>
1403</v>
      </c>
      <c r="S6" s="4876"/>
      <c r="T6" s="4877"/>
      <c r="U6" s="4878" t="s">
        <v>
1402</v>
      </c>
      <c r="V6" s="4880" t="s">
        <v>
1401</v>
      </c>
    </row>
    <row r="7" spans="1:22" s="85" customFormat="1" ht="18" customHeight="1">
      <c r="A7" s="4740"/>
      <c r="B7" s="4900"/>
      <c r="C7" s="4864"/>
      <c r="D7" s="4736" t="s">
        <v>
1400</v>
      </c>
      <c r="E7" s="4889"/>
      <c r="F7" s="4892"/>
      <c r="G7" s="4892"/>
      <c r="H7" s="4892"/>
      <c r="I7" s="4892"/>
      <c r="J7" s="4892"/>
      <c r="K7" s="4892"/>
      <c r="L7" s="4892"/>
      <c r="M7" s="4892"/>
      <c r="N7" s="4736" t="s">
        <v>
1399</v>
      </c>
      <c r="O7" s="4890"/>
      <c r="P7" s="4864"/>
      <c r="Q7" s="4874"/>
      <c r="R7" s="4882" t="s">
        <v>
1398</v>
      </c>
      <c r="S7" s="858"/>
      <c r="T7" s="857"/>
      <c r="U7" s="4879"/>
      <c r="V7" s="4881"/>
    </row>
    <row r="8" spans="1:22" s="85" customFormat="1" ht="18" customHeight="1">
      <c r="A8" s="4740"/>
      <c r="B8" s="4900"/>
      <c r="C8" s="4864"/>
      <c r="D8" s="4736"/>
      <c r="E8" s="4890"/>
      <c r="F8" s="4869" t="s">
        <v>
1397</v>
      </c>
      <c r="G8" s="4895"/>
      <c r="H8" s="4882" t="s">
        <v>
1396</v>
      </c>
      <c r="I8" s="4897"/>
      <c r="J8" s="4897"/>
      <c r="K8" s="4897"/>
      <c r="L8" s="4897"/>
      <c r="M8" s="4898"/>
      <c r="N8" s="4736"/>
      <c r="O8" s="4890"/>
      <c r="P8" s="4864"/>
      <c r="Q8" s="4874"/>
      <c r="R8" s="4883"/>
      <c r="S8" s="4884" t="s">
        <v>
1395</v>
      </c>
      <c r="T8" s="4884" t="s">
        <v>
1394</v>
      </c>
      <c r="U8" s="4879"/>
      <c r="V8" s="4881"/>
    </row>
    <row r="9" spans="1:22" s="85" customFormat="1" ht="18" customHeight="1">
      <c r="A9" s="4740"/>
      <c r="B9" s="4900"/>
      <c r="C9" s="4864"/>
      <c r="D9" s="4736"/>
      <c r="E9" s="4890"/>
      <c r="F9" s="4881"/>
      <c r="G9" s="4896"/>
      <c r="H9" s="4866" t="s">
        <v>
1393</v>
      </c>
      <c r="I9" s="4867"/>
      <c r="J9" s="4867"/>
      <c r="K9" s="4868"/>
      <c r="L9" s="4869" t="s">
        <v>
1392</v>
      </c>
      <c r="M9" s="4870"/>
      <c r="N9" s="4736"/>
      <c r="O9" s="4890"/>
      <c r="P9" s="4864"/>
      <c r="Q9" s="4874"/>
      <c r="R9" s="4883"/>
      <c r="S9" s="4874"/>
      <c r="T9" s="4874"/>
      <c r="U9" s="4879"/>
      <c r="V9" s="4881"/>
    </row>
    <row r="10" spans="1:22" s="85" customFormat="1" ht="18" customHeight="1">
      <c r="A10" s="4740"/>
      <c r="B10" s="4900"/>
      <c r="C10" s="4864"/>
      <c r="D10" s="4736"/>
      <c r="E10" s="4890"/>
      <c r="F10" s="4881"/>
      <c r="G10" s="4896"/>
      <c r="H10" s="4860" t="s">
        <v>
1391</v>
      </c>
      <c r="I10" s="4861"/>
      <c r="J10" s="4894" t="s">
        <v>
1390</v>
      </c>
      <c r="K10" s="4872"/>
      <c r="L10" s="4871"/>
      <c r="M10" s="4872"/>
      <c r="N10" s="4736"/>
      <c r="O10" s="4890"/>
      <c r="P10" s="4864"/>
      <c r="Q10" s="4874"/>
      <c r="R10" s="4883"/>
      <c r="S10" s="4874"/>
      <c r="T10" s="4874"/>
      <c r="U10" s="4879"/>
      <c r="V10" s="4881"/>
    </row>
    <row r="11" spans="1:22" s="85" customFormat="1" ht="18" customHeight="1">
      <c r="A11" s="4741"/>
      <c r="B11" s="4901"/>
      <c r="C11" s="4865"/>
      <c r="D11" s="856"/>
      <c r="E11" s="853" t="s">
        <v>
1389</v>
      </c>
      <c r="F11" s="855"/>
      <c r="G11" s="853" t="s">
        <v>
1389</v>
      </c>
      <c r="H11" s="855"/>
      <c r="I11" s="853" t="s">
        <v>
1389</v>
      </c>
      <c r="J11" s="855"/>
      <c r="K11" s="853" t="s">
        <v>
1389</v>
      </c>
      <c r="L11" s="855"/>
      <c r="M11" s="853" t="s">
        <v>
1389</v>
      </c>
      <c r="N11" s="854"/>
      <c r="O11" s="853" t="s">
        <v>
1389</v>
      </c>
      <c r="P11" s="98"/>
      <c r="Q11" s="852"/>
      <c r="R11" s="315"/>
      <c r="S11" s="4885"/>
      <c r="T11" s="4885"/>
      <c r="U11" s="98"/>
      <c r="V11" s="315"/>
    </row>
    <row r="12" spans="1:22" s="846" customFormat="1" ht="18" customHeight="1">
      <c r="A12" s="851"/>
      <c r="B12" s="850"/>
      <c r="C12" s="849"/>
      <c r="D12" s="848" t="s">
        <v>
801</v>
      </c>
      <c r="E12" s="848" t="s">
        <v>
801</v>
      </c>
      <c r="F12" s="848" t="s">
        <v>
801</v>
      </c>
      <c r="G12" s="848" t="s">
        <v>
801</v>
      </c>
      <c r="H12" s="848" t="s">
        <v>
801</v>
      </c>
      <c r="I12" s="848" t="s">
        <v>
801</v>
      </c>
      <c r="J12" s="848" t="s">
        <v>
801</v>
      </c>
      <c r="K12" s="848" t="s">
        <v>
801</v>
      </c>
      <c r="L12" s="848" t="s">
        <v>
801</v>
      </c>
      <c r="M12" s="848" t="s">
        <v>
801</v>
      </c>
      <c r="N12" s="848" t="s">
        <v>
801</v>
      </c>
      <c r="O12" s="848" t="s">
        <v>
801</v>
      </c>
      <c r="P12" s="847" t="s">
        <v>
474</v>
      </c>
      <c r="Q12" s="847" t="s">
        <v>
474</v>
      </c>
      <c r="R12" s="847" t="s">
        <v>
474</v>
      </c>
      <c r="S12" s="847" t="s">
        <v>
474</v>
      </c>
      <c r="T12" s="847" t="s">
        <v>
474</v>
      </c>
      <c r="U12" s="847" t="s">
        <v>
474</v>
      </c>
      <c r="V12" s="847" t="s">
        <v>
474</v>
      </c>
    </row>
    <row r="13" spans="1:22" s="839" customFormat="1" ht="18" customHeight="1">
      <c r="A13" s="4904" t="s">
        <v>
1121</v>
      </c>
      <c r="B13" s="4905"/>
      <c r="C13" s="841">
        <v>
58</v>
      </c>
      <c r="D13" s="841">
        <v>
465</v>
      </c>
      <c r="E13" s="841">
        <v>
309</v>
      </c>
      <c r="F13" s="841">
        <v>
21</v>
      </c>
      <c r="G13" s="841">
        <v>
18</v>
      </c>
      <c r="H13" s="841">
        <v>
349</v>
      </c>
      <c r="I13" s="841">
        <v>
259</v>
      </c>
      <c r="J13" s="841">
        <v>
96</v>
      </c>
      <c r="K13" s="841">
        <v>
33</v>
      </c>
      <c r="L13" s="841" t="s">
        <v>
374</v>
      </c>
      <c r="M13" s="841" t="s">
        <v>
374</v>
      </c>
      <c r="N13" s="841" t="s">
        <v>
374</v>
      </c>
      <c r="O13" s="841" t="s">
        <v>
374</v>
      </c>
      <c r="P13" s="841">
        <v>
151915</v>
      </c>
      <c r="Q13" s="841">
        <v>
264457</v>
      </c>
      <c r="R13" s="841">
        <v>
577938</v>
      </c>
      <c r="S13" s="841">
        <v>
494729</v>
      </c>
      <c r="T13" s="841">
        <v>
76284</v>
      </c>
      <c r="U13" s="841">
        <v>
278278</v>
      </c>
      <c r="V13" s="841">
        <v>
290311</v>
      </c>
    </row>
    <row r="14" spans="1:22" ht="18" customHeight="1">
      <c r="A14" s="873"/>
      <c r="B14" s="868" t="s">
        <v>
1115</v>
      </c>
      <c r="C14" s="832">
        <v>
17</v>
      </c>
      <c r="D14" s="832">
        <v>
136</v>
      </c>
      <c r="E14" s="832">
        <v>
99</v>
      </c>
      <c r="F14" s="832">
        <v>
4</v>
      </c>
      <c r="G14" s="832">
        <v>
4</v>
      </c>
      <c r="H14" s="832">
        <v>
105</v>
      </c>
      <c r="I14" s="832">
        <v>
87</v>
      </c>
      <c r="J14" s="832">
        <v>
28</v>
      </c>
      <c r="K14" s="832">
        <v>
9</v>
      </c>
      <c r="L14" s="832" t="s">
        <v>
374</v>
      </c>
      <c r="M14" s="832" t="s">
        <v>
374</v>
      </c>
      <c r="N14" s="832" t="s">
        <v>
374</v>
      </c>
      <c r="O14" s="832" t="s">
        <v>
374</v>
      </c>
      <c r="P14" s="832">
        <v>
57403</v>
      </c>
      <c r="Q14" s="832">
        <v>
92515</v>
      </c>
      <c r="R14" s="832">
        <v>
187547</v>
      </c>
      <c r="S14" s="832">
        <v>
183731</v>
      </c>
      <c r="T14" s="832" t="s">
        <v>
374</v>
      </c>
      <c r="U14" s="832">
        <v>
87993</v>
      </c>
      <c r="V14" s="832">
        <v>
87993</v>
      </c>
    </row>
    <row r="15" spans="1:22" ht="18" customHeight="1">
      <c r="A15" s="873"/>
      <c r="B15" s="865" t="s">
        <v>
1109</v>
      </c>
      <c r="C15" s="832">
        <v>
8</v>
      </c>
      <c r="D15" s="832">
        <v>
88</v>
      </c>
      <c r="E15" s="832">
        <v>
54</v>
      </c>
      <c r="F15" s="832">
        <v>
1</v>
      </c>
      <c r="G15" s="832">
        <v>
1</v>
      </c>
      <c r="H15" s="832">
        <v>
68</v>
      </c>
      <c r="I15" s="832">
        <v>
47</v>
      </c>
      <c r="J15" s="832">
        <v>
19</v>
      </c>
      <c r="K15" s="832">
        <v>
6</v>
      </c>
      <c r="L15" s="832" t="s">
        <v>
374</v>
      </c>
      <c r="M15" s="832" t="s">
        <v>
374</v>
      </c>
      <c r="N15" s="832" t="s">
        <v>
374</v>
      </c>
      <c r="O15" s="832" t="s">
        <v>
374</v>
      </c>
      <c r="P15" s="832">
        <v>
24530</v>
      </c>
      <c r="Q15" s="832">
        <v>
19326</v>
      </c>
      <c r="R15" s="832">
        <v>
64807</v>
      </c>
      <c r="S15" s="832">
        <v>
57316</v>
      </c>
      <c r="T15" s="832">
        <v>
6796</v>
      </c>
      <c r="U15" s="832">
        <v>
40513</v>
      </c>
      <c r="V15" s="832">
        <v>
42137</v>
      </c>
    </row>
    <row r="16" spans="1:22" ht="18" customHeight="1">
      <c r="A16" s="873"/>
      <c r="B16" s="869" t="s">
        <v>
1103</v>
      </c>
      <c r="C16" s="832">
        <v>
4</v>
      </c>
      <c r="D16" s="832">
        <v>
18</v>
      </c>
      <c r="E16" s="832">
        <v>
16</v>
      </c>
      <c r="F16" s="832">
        <v>
2</v>
      </c>
      <c r="G16" s="832">
        <v>
1</v>
      </c>
      <c r="H16" s="832">
        <v>
9</v>
      </c>
      <c r="I16" s="832">
        <v>
9</v>
      </c>
      <c r="J16" s="832">
        <v>
7</v>
      </c>
      <c r="K16" s="832">
        <v>
6</v>
      </c>
      <c r="L16" s="832" t="s">
        <v>
374</v>
      </c>
      <c r="M16" s="832" t="s">
        <v>
374</v>
      </c>
      <c r="N16" s="832" t="s">
        <v>
374</v>
      </c>
      <c r="O16" s="832" t="s">
        <v>
374</v>
      </c>
      <c r="P16" s="832" t="s">
        <v>
695</v>
      </c>
      <c r="Q16" s="832" t="s">
        <v>
695</v>
      </c>
      <c r="R16" s="832" t="s">
        <v>
695</v>
      </c>
      <c r="S16" s="832" t="s">
        <v>
695</v>
      </c>
      <c r="T16" s="832" t="s">
        <v>
374</v>
      </c>
      <c r="U16" s="832" t="s">
        <v>
695</v>
      </c>
      <c r="V16" s="832" t="s">
        <v>
695</v>
      </c>
    </row>
    <row r="17" spans="1:22" ht="18" customHeight="1">
      <c r="A17" s="873"/>
      <c r="B17" s="869" t="s">
        <v>
1098</v>
      </c>
      <c r="C17" s="832">
        <v>
16</v>
      </c>
      <c r="D17" s="832">
        <v>
150</v>
      </c>
      <c r="E17" s="832">
        <v>
88</v>
      </c>
      <c r="F17" s="832">
        <v>
7</v>
      </c>
      <c r="G17" s="832">
        <v>
6</v>
      </c>
      <c r="H17" s="832">
        <v>
112</v>
      </c>
      <c r="I17" s="832">
        <v>
73</v>
      </c>
      <c r="J17" s="832">
        <v>
31</v>
      </c>
      <c r="K17" s="832">
        <v>
9</v>
      </c>
      <c r="L17" s="832" t="s">
        <v>
374</v>
      </c>
      <c r="M17" s="832" t="s">
        <v>
374</v>
      </c>
      <c r="N17" s="832" t="s">
        <v>
374</v>
      </c>
      <c r="O17" s="832" t="s">
        <v>
374</v>
      </c>
      <c r="P17" s="832">
        <v>
30278</v>
      </c>
      <c r="Q17" s="832">
        <v>
128543</v>
      </c>
      <c r="R17" s="832">
        <v>
231930</v>
      </c>
      <c r="S17" s="832">
        <v>
163371</v>
      </c>
      <c r="T17" s="832">
        <v>
68559</v>
      </c>
      <c r="U17" s="832">
        <v>
85345</v>
      </c>
      <c r="V17" s="832">
        <v>
95754</v>
      </c>
    </row>
    <row r="18" spans="1:22" ht="18" customHeight="1">
      <c r="A18" s="873"/>
      <c r="B18" s="865" t="s">
        <v>
1089</v>
      </c>
      <c r="C18" s="832">
        <v>
5</v>
      </c>
      <c r="D18" s="832">
        <v>
39</v>
      </c>
      <c r="E18" s="832">
        <v>
30</v>
      </c>
      <c r="F18" s="832">
        <v>
1</v>
      </c>
      <c r="G18" s="832">
        <v>
1</v>
      </c>
      <c r="H18" s="832">
        <v>
32</v>
      </c>
      <c r="I18" s="832">
        <v>
26</v>
      </c>
      <c r="J18" s="832">
        <v>
6</v>
      </c>
      <c r="K18" s="832">
        <v>
3</v>
      </c>
      <c r="L18" s="832" t="s">
        <v>
374</v>
      </c>
      <c r="M18" s="832" t="s">
        <v>
374</v>
      </c>
      <c r="N18" s="832" t="s">
        <v>
374</v>
      </c>
      <c r="O18" s="832" t="s">
        <v>
374</v>
      </c>
      <c r="P18" s="832">
        <v>
23225</v>
      </c>
      <c r="Q18" s="832">
        <v>
10469</v>
      </c>
      <c r="R18" s="832">
        <v>
42628</v>
      </c>
      <c r="S18" s="832">
        <v>
39873</v>
      </c>
      <c r="T18" s="832">
        <v>
581</v>
      </c>
      <c r="U18" s="832">
        <v>
29776</v>
      </c>
      <c r="V18" s="832">
        <v>
29776</v>
      </c>
    </row>
    <row r="19" spans="1:22" ht="18" customHeight="1">
      <c r="A19" s="873"/>
      <c r="B19" s="865" t="s">
        <v>
1086</v>
      </c>
      <c r="C19" s="832">
        <v>
6</v>
      </c>
      <c r="D19" s="832">
        <v>
30</v>
      </c>
      <c r="E19" s="832">
        <v>
19</v>
      </c>
      <c r="F19" s="832">
        <v>
3</v>
      </c>
      <c r="G19" s="832">
        <v>
3</v>
      </c>
      <c r="H19" s="832">
        <v>
22</v>
      </c>
      <c r="I19" s="832">
        <v>
16</v>
      </c>
      <c r="J19" s="832">
        <v>
5</v>
      </c>
      <c r="K19" s="832" t="s">
        <v>
374</v>
      </c>
      <c r="L19" s="832" t="s">
        <v>
374</v>
      </c>
      <c r="M19" s="832" t="s">
        <v>
374</v>
      </c>
      <c r="N19" s="832" t="s">
        <v>
374</v>
      </c>
      <c r="O19" s="832" t="s">
        <v>
374</v>
      </c>
      <c r="P19" s="832">
        <v>
10965</v>
      </c>
      <c r="Q19" s="832">
        <v>
4516</v>
      </c>
      <c r="R19" s="832">
        <v>
31951</v>
      </c>
      <c r="S19" s="832">
        <v>
31363</v>
      </c>
      <c r="T19" s="832">
        <v>
348</v>
      </c>
      <c r="U19" s="832">
        <v>
25404</v>
      </c>
      <c r="V19" s="832">
        <v>
25404</v>
      </c>
    </row>
    <row r="20" spans="1:22" ht="18" customHeight="1">
      <c r="A20" s="873"/>
      <c r="B20" s="865" t="s">
        <v>
1080</v>
      </c>
      <c r="C20" s="832">
        <v>
2</v>
      </c>
      <c r="D20" s="832">
        <v>
4</v>
      </c>
      <c r="E20" s="832">
        <v>
3</v>
      </c>
      <c r="F20" s="832">
        <v>
3</v>
      </c>
      <c r="G20" s="832">
        <v>
2</v>
      </c>
      <c r="H20" s="832">
        <v>
1</v>
      </c>
      <c r="I20" s="832">
        <v>
1</v>
      </c>
      <c r="J20" s="832" t="s">
        <v>
374</v>
      </c>
      <c r="K20" s="832" t="s">
        <v>
374</v>
      </c>
      <c r="L20" s="832" t="s">
        <v>
374</v>
      </c>
      <c r="M20" s="832" t="s">
        <v>
374</v>
      </c>
      <c r="N20" s="832" t="s">
        <v>
374</v>
      </c>
      <c r="O20" s="832" t="s">
        <v>
374</v>
      </c>
      <c r="P20" s="832" t="s">
        <v>
374</v>
      </c>
      <c r="Q20" s="832" t="s">
        <v>
374</v>
      </c>
      <c r="R20" s="832" t="s">
        <v>
374</v>
      </c>
      <c r="S20" s="832" t="s">
        <v>
374</v>
      </c>
      <c r="T20" s="832" t="s">
        <v>
374</v>
      </c>
      <c r="U20" s="832" t="s">
        <v>
374</v>
      </c>
      <c r="V20" s="832" t="s">
        <v>
374</v>
      </c>
    </row>
    <row r="21" spans="1:22" ht="18" customHeight="1">
      <c r="A21" s="873"/>
      <c r="B21" s="865"/>
      <c r="C21" s="832"/>
      <c r="D21" s="832"/>
      <c r="E21" s="832"/>
      <c r="F21" s="832"/>
      <c r="G21" s="832"/>
      <c r="H21" s="832"/>
      <c r="I21" s="832"/>
      <c r="J21" s="832"/>
      <c r="K21" s="832"/>
      <c r="L21" s="832"/>
      <c r="M21" s="832"/>
      <c r="N21" s="832"/>
      <c r="O21" s="832"/>
      <c r="P21" s="832"/>
      <c r="Q21" s="832"/>
      <c r="R21" s="832"/>
      <c r="S21" s="832"/>
      <c r="T21" s="832"/>
      <c r="U21" s="832"/>
      <c r="V21" s="832"/>
    </row>
    <row r="22" spans="1:22" s="839" customFormat="1" ht="18" customHeight="1">
      <c r="A22" s="4904" t="s">
        <v>
1072</v>
      </c>
      <c r="B22" s="4905"/>
      <c r="C22" s="841">
        <v>
5</v>
      </c>
      <c r="D22" s="841">
        <v>
141</v>
      </c>
      <c r="E22" s="841">
        <v>
70</v>
      </c>
      <c r="F22" s="841" t="s">
        <v>
374</v>
      </c>
      <c r="G22" s="841" t="s">
        <v>
374</v>
      </c>
      <c r="H22" s="841">
        <v>
87</v>
      </c>
      <c r="I22" s="841">
        <v>
73</v>
      </c>
      <c r="J22" s="841">
        <v>
60</v>
      </c>
      <c r="K22" s="841">
        <v>
3</v>
      </c>
      <c r="L22" s="841" t="s">
        <v>
374</v>
      </c>
      <c r="M22" s="841" t="s">
        <v>
374</v>
      </c>
      <c r="N22" s="841" t="s">
        <v>
374</v>
      </c>
      <c r="O22" s="841" t="s">
        <v>
374</v>
      </c>
      <c r="P22" s="841" t="s">
        <v>
695</v>
      </c>
      <c r="Q22" s="841" t="s">
        <v>
695</v>
      </c>
      <c r="R22" s="841" t="s">
        <v>
695</v>
      </c>
      <c r="S22" s="841" t="s">
        <v>
695</v>
      </c>
      <c r="T22" s="841" t="s">
        <v>
695</v>
      </c>
      <c r="U22" s="841" t="s">
        <v>
695</v>
      </c>
      <c r="V22" s="841" t="s">
        <v>
695</v>
      </c>
    </row>
    <row r="23" spans="1:22" ht="18" customHeight="1">
      <c r="A23" s="872"/>
      <c r="B23" s="868" t="s">
        <v>
1062</v>
      </c>
      <c r="C23" s="832">
        <v>
1</v>
      </c>
      <c r="D23" s="832">
        <v>
17</v>
      </c>
      <c r="E23" s="832">
        <v>
13</v>
      </c>
      <c r="F23" s="832" t="s">
        <v>
374</v>
      </c>
      <c r="G23" s="832" t="s">
        <v>
374</v>
      </c>
      <c r="H23" s="832">
        <v>
15</v>
      </c>
      <c r="I23" s="832">
        <v>
13</v>
      </c>
      <c r="J23" s="832">
        <v>
2</v>
      </c>
      <c r="K23" s="832" t="s">
        <v>
374</v>
      </c>
      <c r="L23" s="832" t="s">
        <v>
374</v>
      </c>
      <c r="M23" s="832" t="s">
        <v>
374</v>
      </c>
      <c r="N23" s="832" t="s">
        <v>
374</v>
      </c>
      <c r="O23" s="832" t="s">
        <v>
374</v>
      </c>
      <c r="P23" s="832" t="s">
        <v>
695</v>
      </c>
      <c r="Q23" s="832" t="s">
        <v>
695</v>
      </c>
      <c r="R23" s="832" t="s">
        <v>
695</v>
      </c>
      <c r="S23" s="832" t="s">
        <v>
695</v>
      </c>
      <c r="T23" s="832" t="s">
        <v>
695</v>
      </c>
      <c r="U23" s="832" t="s">
        <v>
695</v>
      </c>
      <c r="V23" s="832" t="s">
        <v>
695</v>
      </c>
    </row>
    <row r="24" spans="1:22" ht="18" customHeight="1">
      <c r="A24" s="873"/>
      <c r="B24" s="865" t="s">
        <v>
1056</v>
      </c>
      <c r="C24" s="832">
        <v>
2</v>
      </c>
      <c r="D24" s="832">
        <v>
113</v>
      </c>
      <c r="E24" s="832">
        <v>
47</v>
      </c>
      <c r="F24" s="832" t="s">
        <v>
374</v>
      </c>
      <c r="G24" s="832" t="s">
        <v>
374</v>
      </c>
      <c r="H24" s="832">
        <v>
61</v>
      </c>
      <c r="I24" s="832">
        <v>
50</v>
      </c>
      <c r="J24" s="832">
        <v>
58</v>
      </c>
      <c r="K24" s="832">
        <v>
3</v>
      </c>
      <c r="L24" s="832" t="s">
        <v>
374</v>
      </c>
      <c r="M24" s="832" t="s">
        <v>
374</v>
      </c>
      <c r="N24" s="832" t="s">
        <v>
374</v>
      </c>
      <c r="O24" s="832" t="s">
        <v>
374</v>
      </c>
      <c r="P24" s="832" t="s">
        <v>
695</v>
      </c>
      <c r="Q24" s="832" t="s">
        <v>
695</v>
      </c>
      <c r="R24" s="832" t="s">
        <v>
695</v>
      </c>
      <c r="S24" s="832" t="s">
        <v>
695</v>
      </c>
      <c r="T24" s="832" t="s">
        <v>
695</v>
      </c>
      <c r="U24" s="832" t="s">
        <v>
695</v>
      </c>
      <c r="V24" s="832" t="s">
        <v>
695</v>
      </c>
    </row>
    <row r="25" spans="1:22" ht="18" customHeight="1">
      <c r="A25" s="873"/>
      <c r="B25" s="874" t="s">
        <v>
1051</v>
      </c>
      <c r="C25" s="832">
        <v>
2</v>
      </c>
      <c r="D25" s="832">
        <v>
11</v>
      </c>
      <c r="E25" s="832">
        <v>
10</v>
      </c>
      <c r="F25" s="832" t="s">
        <v>
374</v>
      </c>
      <c r="G25" s="832" t="s">
        <v>
374</v>
      </c>
      <c r="H25" s="832">
        <v>
11</v>
      </c>
      <c r="I25" s="832">
        <v>
10</v>
      </c>
      <c r="J25" s="832" t="s">
        <v>
374</v>
      </c>
      <c r="K25" s="832" t="s">
        <v>
374</v>
      </c>
      <c r="L25" s="832" t="s">
        <v>
374</v>
      </c>
      <c r="M25" s="832" t="s">
        <v>
374</v>
      </c>
      <c r="N25" s="832" t="s">
        <v>
374</v>
      </c>
      <c r="O25" s="832" t="s">
        <v>
374</v>
      </c>
      <c r="P25" s="832" t="s">
        <v>
695</v>
      </c>
      <c r="Q25" s="832" t="s">
        <v>
695</v>
      </c>
      <c r="R25" s="832" t="s">
        <v>
695</v>
      </c>
      <c r="S25" s="832" t="s">
        <v>
695</v>
      </c>
      <c r="T25" s="832" t="s">
        <v>
374</v>
      </c>
      <c r="U25" s="832" t="s">
        <v>
695</v>
      </c>
      <c r="V25" s="832" t="s">
        <v>
695</v>
      </c>
    </row>
    <row r="26" spans="1:22" ht="18" customHeight="1">
      <c r="A26" s="873"/>
      <c r="B26" s="865"/>
      <c r="C26" s="832"/>
      <c r="D26" s="832"/>
      <c r="E26" s="832"/>
      <c r="F26" s="832"/>
      <c r="G26" s="832"/>
      <c r="H26" s="832"/>
      <c r="I26" s="832"/>
      <c r="J26" s="832"/>
      <c r="K26" s="832"/>
      <c r="L26" s="832"/>
      <c r="M26" s="832"/>
      <c r="N26" s="832"/>
      <c r="O26" s="832"/>
      <c r="P26" s="832"/>
      <c r="Q26" s="832"/>
      <c r="R26" s="832"/>
      <c r="S26" s="832"/>
      <c r="T26" s="832"/>
      <c r="U26" s="832"/>
      <c r="V26" s="832"/>
    </row>
    <row r="27" spans="1:22" s="839" customFormat="1" ht="18" customHeight="1">
      <c r="A27" s="4904" t="s">
        <v>
1043</v>
      </c>
      <c r="B27" s="4905"/>
      <c r="C27" s="841">
        <v>
41</v>
      </c>
      <c r="D27" s="841">
        <v>
166</v>
      </c>
      <c r="E27" s="841">
        <v>
112</v>
      </c>
      <c r="F27" s="841">
        <v>
26</v>
      </c>
      <c r="G27" s="841">
        <v>
19</v>
      </c>
      <c r="H27" s="841">
        <v>
96</v>
      </c>
      <c r="I27" s="841">
        <v>
73</v>
      </c>
      <c r="J27" s="841">
        <v>
44</v>
      </c>
      <c r="K27" s="841">
        <v>
20</v>
      </c>
      <c r="L27" s="841" t="s">
        <v>
374</v>
      </c>
      <c r="M27" s="841" t="s">
        <v>
374</v>
      </c>
      <c r="N27" s="841">
        <v>
3</v>
      </c>
      <c r="O27" s="841">
        <v>
2</v>
      </c>
      <c r="P27" s="841">
        <v>
39572</v>
      </c>
      <c r="Q27" s="841">
        <v>
72426</v>
      </c>
      <c r="R27" s="841">
        <v>
136189</v>
      </c>
      <c r="S27" s="841">
        <v>
103629</v>
      </c>
      <c r="T27" s="841">
        <v>
27507</v>
      </c>
      <c r="U27" s="841">
        <v>
59723</v>
      </c>
      <c r="V27" s="841">
        <v>
59723</v>
      </c>
    </row>
    <row r="28" spans="1:22" ht="18" customHeight="1">
      <c r="A28" s="873"/>
      <c r="B28" s="865" t="s">
        <v>
1035</v>
      </c>
      <c r="C28" s="832">
        <v>
26</v>
      </c>
      <c r="D28" s="832">
        <v>
101</v>
      </c>
      <c r="E28" s="832">
        <v>
59</v>
      </c>
      <c r="F28" s="832">
        <v>
20</v>
      </c>
      <c r="G28" s="832">
        <v>
14</v>
      </c>
      <c r="H28" s="832">
        <v>
55</v>
      </c>
      <c r="I28" s="832">
        <v>
39</v>
      </c>
      <c r="J28" s="832">
        <v>
26</v>
      </c>
      <c r="K28" s="832">
        <v>
6</v>
      </c>
      <c r="L28" s="832" t="s">
        <v>
374</v>
      </c>
      <c r="M28" s="832" t="s">
        <v>
374</v>
      </c>
      <c r="N28" s="832">
        <v>
3</v>
      </c>
      <c r="O28" s="832">
        <v>
2</v>
      </c>
      <c r="P28" s="832">
        <v>
24876</v>
      </c>
      <c r="Q28" s="832">
        <v>
36778</v>
      </c>
      <c r="R28" s="832">
        <v>
79796</v>
      </c>
      <c r="S28" s="832">
        <v>
56901</v>
      </c>
      <c r="T28" s="832">
        <v>
22895</v>
      </c>
      <c r="U28" s="832">
        <v>
39842</v>
      </c>
      <c r="V28" s="832">
        <v>
39842</v>
      </c>
    </row>
    <row r="29" spans="1:22" ht="18" customHeight="1">
      <c r="A29" s="873"/>
      <c r="B29" s="865" t="s">
        <v>
1031</v>
      </c>
      <c r="C29" s="832">
        <v>
8</v>
      </c>
      <c r="D29" s="832">
        <v>
17</v>
      </c>
      <c r="E29" s="832">
        <v>
14</v>
      </c>
      <c r="F29" s="832">
        <v>
4</v>
      </c>
      <c r="G29" s="832">
        <v>
3</v>
      </c>
      <c r="H29" s="832">
        <v>
10</v>
      </c>
      <c r="I29" s="832">
        <v>
9</v>
      </c>
      <c r="J29" s="832">
        <v>
3</v>
      </c>
      <c r="K29" s="832">
        <v>
2</v>
      </c>
      <c r="L29" s="832" t="s">
        <v>
374</v>
      </c>
      <c r="M29" s="832" t="s">
        <v>
374</v>
      </c>
      <c r="N29" s="832" t="s">
        <v>
374</v>
      </c>
      <c r="O29" s="832" t="s">
        <v>
374</v>
      </c>
      <c r="P29" s="832">
        <v>
1900</v>
      </c>
      <c r="Q29" s="832">
        <v>
1253</v>
      </c>
      <c r="R29" s="832">
        <v>
6006</v>
      </c>
      <c r="S29" s="832">
        <v>
1074</v>
      </c>
      <c r="T29" s="832">
        <v>
3767</v>
      </c>
      <c r="U29" s="832">
        <v>
4401</v>
      </c>
      <c r="V29" s="832">
        <v>
4401</v>
      </c>
    </row>
    <row r="30" spans="1:22" ht="18" customHeight="1">
      <c r="A30" s="872"/>
      <c r="B30" s="868" t="s">
        <v>
1017</v>
      </c>
      <c r="C30" s="832">
        <v>
3</v>
      </c>
      <c r="D30" s="832">
        <v>
32</v>
      </c>
      <c r="E30" s="832">
        <v>
27</v>
      </c>
      <c r="F30" s="832">
        <v>
1</v>
      </c>
      <c r="G30" s="832">
        <v>
1</v>
      </c>
      <c r="H30" s="832">
        <v>
20</v>
      </c>
      <c r="I30" s="832">
        <v>
16</v>
      </c>
      <c r="J30" s="832">
        <v>
11</v>
      </c>
      <c r="K30" s="832">
        <v>
10</v>
      </c>
      <c r="L30" s="832" t="s">
        <v>
374</v>
      </c>
      <c r="M30" s="832" t="s">
        <v>
374</v>
      </c>
      <c r="N30" s="832" t="s">
        <v>
374</v>
      </c>
      <c r="O30" s="832" t="s">
        <v>
374</v>
      </c>
      <c r="P30" s="832">
        <v>
7859</v>
      </c>
      <c r="Q30" s="832">
        <v>
24651</v>
      </c>
      <c r="R30" s="832">
        <v>
32291</v>
      </c>
      <c r="S30" s="832">
        <v>
31372</v>
      </c>
      <c r="T30" s="832">
        <v>
545</v>
      </c>
      <c r="U30" s="832">
        <v>
7102</v>
      </c>
      <c r="V30" s="832">
        <v>
7102</v>
      </c>
    </row>
    <row r="31" spans="1:22" ht="18" customHeight="1">
      <c r="A31" s="873"/>
      <c r="B31" s="874" t="s">
        <v>
1014</v>
      </c>
      <c r="C31" s="832">
        <v>
4</v>
      </c>
      <c r="D31" s="832">
        <v>
16</v>
      </c>
      <c r="E31" s="832">
        <v>
12</v>
      </c>
      <c r="F31" s="832">
        <v>
1</v>
      </c>
      <c r="G31" s="832">
        <v>
1</v>
      </c>
      <c r="H31" s="832">
        <v>
11</v>
      </c>
      <c r="I31" s="832">
        <v>
9</v>
      </c>
      <c r="J31" s="832">
        <v>
4</v>
      </c>
      <c r="K31" s="832">
        <v>
2</v>
      </c>
      <c r="L31" s="832" t="s">
        <v>
374</v>
      </c>
      <c r="M31" s="832" t="s">
        <v>
374</v>
      </c>
      <c r="N31" s="832" t="s">
        <v>
374</v>
      </c>
      <c r="O31" s="832" t="s">
        <v>
374</v>
      </c>
      <c r="P31" s="832">
        <v>
4937</v>
      </c>
      <c r="Q31" s="832">
        <v>
9744</v>
      </c>
      <c r="R31" s="832">
        <v>
18096</v>
      </c>
      <c r="S31" s="832">
        <v>
14282</v>
      </c>
      <c r="T31" s="832">
        <v>
300</v>
      </c>
      <c r="U31" s="832">
        <v>
8378</v>
      </c>
      <c r="V31" s="832">
        <v>
8378</v>
      </c>
    </row>
    <row r="32" spans="1:22" ht="18" customHeight="1">
      <c r="A32" s="873"/>
      <c r="B32" s="865"/>
      <c r="C32" s="832"/>
      <c r="D32" s="832"/>
      <c r="E32" s="832"/>
      <c r="F32" s="832"/>
      <c r="G32" s="832"/>
      <c r="H32" s="832"/>
      <c r="I32" s="832"/>
      <c r="J32" s="832"/>
      <c r="K32" s="832"/>
      <c r="L32" s="832"/>
      <c r="M32" s="832"/>
      <c r="N32" s="832"/>
      <c r="O32" s="832"/>
      <c r="P32" s="832"/>
      <c r="Q32" s="832"/>
      <c r="R32" s="832"/>
      <c r="S32" s="832"/>
      <c r="T32" s="832"/>
      <c r="U32" s="832"/>
      <c r="V32" s="832"/>
    </row>
    <row r="33" spans="1:22" s="839" customFormat="1" ht="18" customHeight="1">
      <c r="A33" s="4904" t="s">
        <v>
1006</v>
      </c>
      <c r="B33" s="4905"/>
      <c r="C33" s="841">
        <v>
195</v>
      </c>
      <c r="D33" s="841">
        <v>
862</v>
      </c>
      <c r="E33" s="841">
        <v>
494</v>
      </c>
      <c r="F33" s="841">
        <v>
90</v>
      </c>
      <c r="G33" s="841">
        <v>
74</v>
      </c>
      <c r="H33" s="841">
        <v>
564</v>
      </c>
      <c r="I33" s="841">
        <v>
367</v>
      </c>
      <c r="J33" s="841">
        <v>
209</v>
      </c>
      <c r="K33" s="841">
        <v>
53</v>
      </c>
      <c r="L33" s="841">
        <v>
2</v>
      </c>
      <c r="M33" s="841">
        <v>
2</v>
      </c>
      <c r="N33" s="841">
        <v>
11</v>
      </c>
      <c r="O33" s="841">
        <v>
10</v>
      </c>
      <c r="P33" s="841">
        <v>
210629</v>
      </c>
      <c r="Q33" s="841">
        <v>
564282</v>
      </c>
      <c r="R33" s="841">
        <v>
983580</v>
      </c>
      <c r="S33" s="841">
        <v>
769652</v>
      </c>
      <c r="T33" s="841">
        <v>
149405</v>
      </c>
      <c r="U33" s="841">
        <v>
390230</v>
      </c>
      <c r="V33" s="841">
        <v>
388618</v>
      </c>
    </row>
    <row r="34" spans="1:22" ht="18" customHeight="1">
      <c r="A34" s="873"/>
      <c r="B34" s="865" t="s">
        <v>
996</v>
      </c>
      <c r="C34" s="832">
        <v>
19</v>
      </c>
      <c r="D34" s="832">
        <v>
46</v>
      </c>
      <c r="E34" s="832">
        <v>
29</v>
      </c>
      <c r="F34" s="832">
        <v>
10</v>
      </c>
      <c r="G34" s="832">
        <v>
9</v>
      </c>
      <c r="H34" s="832">
        <v>
35</v>
      </c>
      <c r="I34" s="832">
        <v>
20</v>
      </c>
      <c r="J34" s="832">
        <v>
1</v>
      </c>
      <c r="K34" s="832" t="s">
        <v>
374</v>
      </c>
      <c r="L34" s="832" t="s">
        <v>
374</v>
      </c>
      <c r="M34" s="832" t="s">
        <v>
374</v>
      </c>
      <c r="N34" s="832" t="s">
        <v>
374</v>
      </c>
      <c r="O34" s="832" t="s">
        <v>
374</v>
      </c>
      <c r="P34" s="832">
        <v>
8546</v>
      </c>
      <c r="Q34" s="832">
        <v>
21406</v>
      </c>
      <c r="R34" s="832">
        <v>
48511</v>
      </c>
      <c r="S34" s="832">
        <v>
45927</v>
      </c>
      <c r="T34" s="832">
        <v>
2346</v>
      </c>
      <c r="U34" s="832">
        <v>
25097</v>
      </c>
      <c r="V34" s="832">
        <v>
25097</v>
      </c>
    </row>
    <row r="35" spans="1:22" ht="18" customHeight="1">
      <c r="A35" s="873"/>
      <c r="B35" s="863" t="s">
        <v>
1422</v>
      </c>
      <c r="C35" s="832">
        <v>
34</v>
      </c>
      <c r="D35" s="832">
        <v>
145</v>
      </c>
      <c r="E35" s="832">
        <v>
72</v>
      </c>
      <c r="F35" s="832">
        <v>
21</v>
      </c>
      <c r="G35" s="832">
        <v>
16</v>
      </c>
      <c r="H35" s="832">
        <v>
99</v>
      </c>
      <c r="I35" s="832">
        <v>
49</v>
      </c>
      <c r="J35" s="832">
        <v>
25</v>
      </c>
      <c r="K35" s="832">
        <v>
7</v>
      </c>
      <c r="L35" s="832" t="s">
        <v>
374</v>
      </c>
      <c r="M35" s="832" t="s">
        <v>
374</v>
      </c>
      <c r="N35" s="832" t="s">
        <v>
374</v>
      </c>
      <c r="O35" s="832" t="s">
        <v>
374</v>
      </c>
      <c r="P35" s="832">
        <v>
42443</v>
      </c>
      <c r="Q35" s="832">
        <v>
96235</v>
      </c>
      <c r="R35" s="832">
        <v>
162573</v>
      </c>
      <c r="S35" s="832">
        <v>
156382</v>
      </c>
      <c r="T35" s="832">
        <v>
4855</v>
      </c>
      <c r="U35" s="832">
        <v>
63094</v>
      </c>
      <c r="V35" s="832">
        <v>
61482</v>
      </c>
    </row>
    <row r="36" spans="1:22" ht="18" customHeight="1">
      <c r="A36" s="872"/>
      <c r="B36" s="865" t="s">
        <v>
988</v>
      </c>
      <c r="C36" s="832">
        <v>
3</v>
      </c>
      <c r="D36" s="832">
        <v>
7</v>
      </c>
      <c r="E36" s="832">
        <v>
4</v>
      </c>
      <c r="F36" s="832">
        <v>
1</v>
      </c>
      <c r="G36" s="832">
        <v>
1</v>
      </c>
      <c r="H36" s="832">
        <v>
4</v>
      </c>
      <c r="I36" s="832">
        <v>
3</v>
      </c>
      <c r="J36" s="832">
        <v>
2</v>
      </c>
      <c r="K36" s="832" t="s">
        <v>
374</v>
      </c>
      <c r="L36" s="832" t="s">
        <v>
374</v>
      </c>
      <c r="M36" s="832" t="s">
        <v>
374</v>
      </c>
      <c r="N36" s="832" t="s">
        <v>
374</v>
      </c>
      <c r="O36" s="832" t="s">
        <v>
374</v>
      </c>
      <c r="P36" s="832">
        <v>
1838</v>
      </c>
      <c r="Q36" s="832">
        <v>
682</v>
      </c>
      <c r="R36" s="832">
        <v>
4128</v>
      </c>
      <c r="S36" s="832">
        <v>
2880</v>
      </c>
      <c r="T36" s="832">
        <v>
1248</v>
      </c>
      <c r="U36" s="832">
        <v>
3190</v>
      </c>
      <c r="V36" s="832">
        <v>
3190</v>
      </c>
    </row>
    <row r="37" spans="1:22" ht="18" customHeight="1">
      <c r="A37" s="872"/>
      <c r="B37" s="865" t="s">
        <v>
986</v>
      </c>
      <c r="C37" s="832">
        <v>
2</v>
      </c>
      <c r="D37" s="832">
        <v>
2</v>
      </c>
      <c r="E37" s="832">
        <v>
2</v>
      </c>
      <c r="F37" s="832">
        <v>
2</v>
      </c>
      <c r="G37" s="832">
        <v>
2</v>
      </c>
      <c r="H37" s="832" t="s">
        <v>
374</v>
      </c>
      <c r="I37" s="832" t="s">
        <v>
374</v>
      </c>
      <c r="J37" s="832" t="s">
        <v>
374</v>
      </c>
      <c r="K37" s="832" t="s">
        <v>
374</v>
      </c>
      <c r="L37" s="832" t="s">
        <v>
374</v>
      </c>
      <c r="M37" s="832" t="s">
        <v>
374</v>
      </c>
      <c r="N37" s="832" t="s">
        <v>
374</v>
      </c>
      <c r="O37" s="832" t="s">
        <v>
374</v>
      </c>
      <c r="P37" s="832" t="s">
        <v>
695</v>
      </c>
      <c r="Q37" s="832" t="s">
        <v>
695</v>
      </c>
      <c r="R37" s="832" t="s">
        <v>
695</v>
      </c>
      <c r="S37" s="832" t="s">
        <v>
695</v>
      </c>
      <c r="T37" s="832" t="s">
        <v>
374</v>
      </c>
      <c r="U37" s="832" t="s">
        <v>
695</v>
      </c>
      <c r="V37" s="832" t="s">
        <v>
695</v>
      </c>
    </row>
    <row r="38" spans="1:22" ht="18" customHeight="1">
      <c r="A38" s="872"/>
      <c r="B38" s="865" t="s">
        <v>
981</v>
      </c>
      <c r="C38" s="832">
        <v>
50</v>
      </c>
      <c r="D38" s="832">
        <v>
279</v>
      </c>
      <c r="E38" s="832">
        <v>
147</v>
      </c>
      <c r="F38" s="832">
        <v>
20</v>
      </c>
      <c r="G38" s="832">
        <v>
16</v>
      </c>
      <c r="H38" s="832">
        <v>
164</v>
      </c>
      <c r="I38" s="832">
        <v>
109</v>
      </c>
      <c r="J38" s="832">
        <v>
95</v>
      </c>
      <c r="K38" s="832">
        <v>
22</v>
      </c>
      <c r="L38" s="832" t="s">
        <v>
374</v>
      </c>
      <c r="M38" s="832" t="s">
        <v>
374</v>
      </c>
      <c r="N38" s="832">
        <v>
6</v>
      </c>
      <c r="O38" s="832">
        <v>
5</v>
      </c>
      <c r="P38" s="832">
        <v>
73518</v>
      </c>
      <c r="Q38" s="832">
        <v>
295493</v>
      </c>
      <c r="R38" s="832">
        <v>
424943</v>
      </c>
      <c r="S38" s="832">
        <v>
339306</v>
      </c>
      <c r="T38" s="832">
        <v>
47208</v>
      </c>
      <c r="U38" s="832">
        <v>
120181</v>
      </c>
      <c r="V38" s="832">
        <v>
120181</v>
      </c>
    </row>
    <row r="39" spans="1:22" ht="18" customHeight="1">
      <c r="A39" s="872"/>
      <c r="B39" s="875" t="s">
        <v>
976</v>
      </c>
      <c r="C39" s="832">
        <v>
23</v>
      </c>
      <c r="D39" s="832">
        <v>
143</v>
      </c>
      <c r="E39" s="832">
        <v>
78</v>
      </c>
      <c r="F39" s="832">
        <v>
11</v>
      </c>
      <c r="G39" s="832">
        <v>
8</v>
      </c>
      <c r="H39" s="832">
        <v>
86</v>
      </c>
      <c r="I39" s="832">
        <v>
64</v>
      </c>
      <c r="J39" s="832">
        <v>
46</v>
      </c>
      <c r="K39" s="832">
        <v>
6</v>
      </c>
      <c r="L39" s="832" t="s">
        <v>
374</v>
      </c>
      <c r="M39" s="832" t="s">
        <v>
374</v>
      </c>
      <c r="N39" s="832">
        <v>
1</v>
      </c>
      <c r="O39" s="832">
        <v>
1</v>
      </c>
      <c r="P39" s="832">
        <v>
28910</v>
      </c>
      <c r="Q39" s="832">
        <v>
48214</v>
      </c>
      <c r="R39" s="832">
        <v>
91036</v>
      </c>
      <c r="S39" s="832">
        <v>
66810</v>
      </c>
      <c r="T39" s="832">
        <v>
24226</v>
      </c>
      <c r="U39" s="832">
        <v>
39652</v>
      </c>
      <c r="V39" s="832">
        <v>
39652</v>
      </c>
    </row>
    <row r="40" spans="1:22" ht="18" customHeight="1">
      <c r="A40" s="873"/>
      <c r="B40" s="869" t="s">
        <v>
970</v>
      </c>
      <c r="C40" s="832">
        <v>
1</v>
      </c>
      <c r="D40" s="832">
        <v>
6</v>
      </c>
      <c r="E40" s="832">
        <v>
2</v>
      </c>
      <c r="F40" s="832" t="s">
        <v>
374</v>
      </c>
      <c r="G40" s="832" t="s">
        <v>
374</v>
      </c>
      <c r="H40" s="832">
        <v>
3</v>
      </c>
      <c r="I40" s="832">
        <v>
1</v>
      </c>
      <c r="J40" s="832">
        <v>
3</v>
      </c>
      <c r="K40" s="832">
        <v>
1</v>
      </c>
      <c r="L40" s="832" t="s">
        <v>
374</v>
      </c>
      <c r="M40" s="832" t="s">
        <v>
374</v>
      </c>
      <c r="N40" s="832" t="s">
        <v>
374</v>
      </c>
      <c r="O40" s="832" t="s">
        <v>
374</v>
      </c>
      <c r="P40" s="832" t="s">
        <v>
695</v>
      </c>
      <c r="Q40" s="832" t="s">
        <v>
695</v>
      </c>
      <c r="R40" s="832" t="s">
        <v>
695</v>
      </c>
      <c r="S40" s="832" t="s">
        <v>
695</v>
      </c>
      <c r="T40" s="832" t="s">
        <v>
374</v>
      </c>
      <c r="U40" s="832" t="s">
        <v>
695</v>
      </c>
      <c r="V40" s="832" t="s">
        <v>
695</v>
      </c>
    </row>
    <row r="41" spans="1:22" s="467" customFormat="1" ht="15" customHeight="1">
      <c r="A41" s="873"/>
      <c r="B41" s="865" t="s">
        <v>
965</v>
      </c>
      <c r="C41" s="879">
        <v>
17</v>
      </c>
      <c r="D41" s="879">
        <v>
47</v>
      </c>
      <c r="E41" s="879">
        <v>
25</v>
      </c>
      <c r="F41" s="879">
        <v>
11</v>
      </c>
      <c r="G41" s="879">
        <v>
9</v>
      </c>
      <c r="H41" s="879">
        <v>
30</v>
      </c>
      <c r="I41" s="879">
        <v>
17</v>
      </c>
      <c r="J41" s="879">
        <v>
8</v>
      </c>
      <c r="K41" s="879" t="s">
        <v>
374</v>
      </c>
      <c r="L41" s="879">
        <v>
1</v>
      </c>
      <c r="M41" s="879">
        <v>
1</v>
      </c>
      <c r="N41" s="879">
        <v>
3</v>
      </c>
      <c r="O41" s="879">
        <v>
3</v>
      </c>
      <c r="P41" s="879">
        <v>
9206</v>
      </c>
      <c r="Q41" s="879">
        <v>
8757</v>
      </c>
      <c r="R41" s="879">
        <v>
23768</v>
      </c>
      <c r="S41" s="879">
        <v>
12992</v>
      </c>
      <c r="T41" s="879">
        <v>
10738</v>
      </c>
      <c r="U41" s="879">
        <v>
13901</v>
      </c>
      <c r="V41" s="879">
        <v>
13901</v>
      </c>
    </row>
    <row r="42" spans="1:22" s="325" customFormat="1" ht="15" customHeight="1">
      <c r="A42" s="881"/>
      <c r="B42" s="861" t="s">
        <v>
961</v>
      </c>
      <c r="C42" s="427">
        <v>
46</v>
      </c>
      <c r="D42" s="427">
        <v>
187</v>
      </c>
      <c r="E42" s="427">
        <v>
135</v>
      </c>
      <c r="F42" s="427">
        <v>
14</v>
      </c>
      <c r="G42" s="427">
        <v>
13</v>
      </c>
      <c r="H42" s="427">
        <v>
143</v>
      </c>
      <c r="I42" s="427">
        <v>
104</v>
      </c>
      <c r="J42" s="427">
        <v>
29</v>
      </c>
      <c r="K42" s="427">
        <v>
17</v>
      </c>
      <c r="L42" s="427">
        <v>
1</v>
      </c>
      <c r="M42" s="427">
        <v>
1</v>
      </c>
      <c r="N42" s="427">
        <v>
1</v>
      </c>
      <c r="O42" s="427">
        <v>
1</v>
      </c>
      <c r="P42" s="427">
        <v>
45168</v>
      </c>
      <c r="Q42" s="427">
        <v>
92695</v>
      </c>
      <c r="R42" s="427">
        <v>
224621</v>
      </c>
      <c r="S42" s="427">
        <v>
141355</v>
      </c>
      <c r="T42" s="427">
        <v>
58784</v>
      </c>
      <c r="U42" s="427">
        <v>
122152</v>
      </c>
      <c r="V42" s="427">
        <v>
122152</v>
      </c>
    </row>
    <row r="43" spans="1:22" s="467" customFormat="1" ht="15" customHeight="1">
      <c r="A43" s="826" t="s">
        <v>
1385</v>
      </c>
      <c r="B43" s="828"/>
      <c r="C43" s="827"/>
      <c r="D43" s="827"/>
      <c r="E43" s="827"/>
      <c r="F43" s="827"/>
      <c r="G43" s="827"/>
      <c r="H43" s="827"/>
      <c r="I43" s="827"/>
      <c r="J43" s="827"/>
      <c r="K43" s="827"/>
      <c r="L43" s="827"/>
      <c r="M43" s="827"/>
      <c r="N43" s="827"/>
      <c r="O43" s="827"/>
      <c r="P43" s="827"/>
      <c r="Q43" s="827"/>
      <c r="R43" s="827"/>
      <c r="S43" s="827"/>
      <c r="T43" s="827"/>
      <c r="U43" s="827"/>
      <c r="V43" s="827"/>
    </row>
    <row r="44" spans="1:22" s="325" customFormat="1" ht="15" customHeight="1">
      <c r="A44" s="826" t="s">
        <v>
1384</v>
      </c>
      <c r="B44" s="825"/>
      <c r="V44" s="438"/>
    </row>
    <row r="45" spans="1:22" s="325" customFormat="1" ht="15" customHeight="1">
      <c r="A45" s="826" t="s">
        <v>
1383</v>
      </c>
      <c r="B45" s="825"/>
    </row>
  </sheetData>
  <mergeCells count="28">
    <mergeCell ref="A27:B27"/>
    <mergeCell ref="A33:B33"/>
    <mergeCell ref="H8:M8"/>
    <mergeCell ref="H9:K9"/>
    <mergeCell ref="L9:M10"/>
    <mergeCell ref="H10:I10"/>
    <mergeCell ref="J10:K10"/>
    <mergeCell ref="F8:G10"/>
    <mergeCell ref="D7:E10"/>
    <mergeCell ref="F7:M7"/>
    <mergeCell ref="A22:B22"/>
    <mergeCell ref="A13:B13"/>
    <mergeCell ref="A1:D1"/>
    <mergeCell ref="A2:D2"/>
    <mergeCell ref="A3:V3"/>
    <mergeCell ref="A5:B5"/>
    <mergeCell ref="A6:B11"/>
    <mergeCell ref="C6:C11"/>
    <mergeCell ref="D6:O6"/>
    <mergeCell ref="P6:P10"/>
    <mergeCell ref="Q6:Q10"/>
    <mergeCell ref="R6:T6"/>
    <mergeCell ref="U6:U10"/>
    <mergeCell ref="V6:V10"/>
    <mergeCell ref="N7:O10"/>
    <mergeCell ref="R7:R10"/>
    <mergeCell ref="S8:S11"/>
    <mergeCell ref="T8:T11"/>
  </mergeCells>
  <phoneticPr fontId="25"/>
  <pageMargins left="0.70866141732283472" right="0.70866141732283472" top="0.74803149606299213" bottom="0.74803149606299213" header="0.31496062992125984" footer="0.3149606299212598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34"/>
  <sheetViews>
    <sheetView zoomScale="85" zoomScaleNormal="85" zoomScaleSheetLayoutView="85" workbookViewId="0">
      <selection activeCell="B23" sqref="B23"/>
    </sheetView>
  </sheetViews>
  <sheetFormatPr defaultRowHeight="14.25"/>
  <cols>
    <col min="1" max="1" width="35.625" style="883" customWidth="1"/>
    <col min="2" max="16" width="10.625" style="882" customWidth="1"/>
    <col min="17" max="16384" width="9" style="882"/>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915" customFormat="1" ht="26.1" customHeight="1">
      <c r="A3" s="4908" t="s">
        <v>
6609</v>
      </c>
      <c r="B3" s="4908"/>
      <c r="C3" s="4908"/>
      <c r="D3" s="4908"/>
      <c r="E3" s="4908"/>
      <c r="F3" s="4908"/>
      <c r="G3" s="4908"/>
      <c r="H3" s="4908"/>
      <c r="I3" s="4908"/>
      <c r="J3" s="4908"/>
      <c r="K3" s="4908"/>
      <c r="L3" s="4908"/>
      <c r="M3" s="4908"/>
      <c r="N3" s="4908"/>
      <c r="O3" s="4908"/>
      <c r="P3" s="4908"/>
    </row>
    <row r="4" spans="1:16" s="884" customFormat="1" ht="15" customHeight="1">
      <c r="A4" s="914"/>
      <c r="B4" s="914"/>
      <c r="C4" s="914"/>
      <c r="D4" s="914"/>
      <c r="E4" s="914"/>
      <c r="F4" s="914"/>
      <c r="G4" s="914"/>
      <c r="H4" s="914"/>
      <c r="I4" s="914"/>
      <c r="J4" s="914"/>
      <c r="K4" s="914"/>
      <c r="L4" s="914"/>
      <c r="M4" s="914"/>
      <c r="N4" s="914"/>
      <c r="O4" s="914"/>
      <c r="P4" s="914"/>
    </row>
    <row r="5" spans="1:16" s="884" customFormat="1" ht="15" customHeight="1" thickBot="1">
      <c r="A5" s="913"/>
      <c r="H5" s="912"/>
      <c r="I5" s="912"/>
      <c r="J5" s="912"/>
      <c r="K5" s="911"/>
      <c r="L5" s="911"/>
      <c r="M5" s="911"/>
      <c r="N5" s="911"/>
      <c r="O5" s="910"/>
      <c r="P5" s="909" t="s">
        <v>
9365</v>
      </c>
    </row>
    <row r="6" spans="1:16" ht="32.1" customHeight="1" thickTop="1">
      <c r="A6" s="4909" t="s">
        <v>
1445</v>
      </c>
      <c r="B6" s="4911" t="s">
        <v>
1407</v>
      </c>
      <c r="C6" s="4913" t="s">
        <v>
1444</v>
      </c>
      <c r="D6" s="4914"/>
      <c r="E6" s="4915" t="s">
        <v>
1396</v>
      </c>
      <c r="F6" s="4914"/>
      <c r="G6" s="4916" t="s">
        <v>
1443</v>
      </c>
      <c r="H6" s="4918" t="s">
        <v>
1442</v>
      </c>
      <c r="I6" s="4918" t="s">
        <v>
1441</v>
      </c>
      <c r="J6" s="4920" t="s">
        <v>
1440</v>
      </c>
      <c r="K6" s="4920"/>
      <c r="L6" s="4920"/>
      <c r="M6" s="4920"/>
      <c r="N6" s="4920"/>
      <c r="O6" s="4921"/>
      <c r="P6" s="4922" t="s">
        <v>
1439</v>
      </c>
    </row>
    <row r="7" spans="1:16" ht="32.1" customHeight="1">
      <c r="A7" s="4910"/>
      <c r="B7" s="4912"/>
      <c r="C7" s="908"/>
      <c r="D7" s="907" t="s">
        <v>
1438</v>
      </c>
      <c r="E7" s="908"/>
      <c r="F7" s="907" t="s">
        <v>
1438</v>
      </c>
      <c r="G7" s="4917"/>
      <c r="H7" s="4912"/>
      <c r="I7" s="4919"/>
      <c r="J7" s="4509" t="s">
        <v>
1437</v>
      </c>
      <c r="K7" s="905" t="s">
        <v>
1436</v>
      </c>
      <c r="L7" s="905" t="s">
        <v>
1435</v>
      </c>
      <c r="M7" s="905" t="s">
        <v>
1434</v>
      </c>
      <c r="N7" s="906" t="s">
        <v>
1433</v>
      </c>
      <c r="O7" s="905" t="s">
        <v>
1432</v>
      </c>
      <c r="P7" s="4923"/>
    </row>
    <row r="8" spans="1:16" s="900" customFormat="1" ht="18" customHeight="1">
      <c r="A8" s="904"/>
      <c r="B8" s="903"/>
      <c r="C8" s="902" t="s">
        <v>
1431</v>
      </c>
      <c r="D8" s="902" t="s">
        <v>
1431</v>
      </c>
      <c r="E8" s="902" t="s">
        <v>
1431</v>
      </c>
      <c r="F8" s="902" t="s">
        <v>
1431</v>
      </c>
      <c r="G8" s="902" t="s">
        <v>
1431</v>
      </c>
      <c r="H8" s="901" t="s">
        <v>
1430</v>
      </c>
      <c r="I8" s="901" t="s">
        <v>
1430</v>
      </c>
      <c r="J8" s="901" t="s">
        <v>
1430</v>
      </c>
      <c r="K8" s="901" t="s">
        <v>
1430</v>
      </c>
      <c r="L8" s="901" t="s">
        <v>
1430</v>
      </c>
      <c r="M8" s="901" t="s">
        <v>
1430</v>
      </c>
      <c r="N8" s="901" t="s">
        <v>
1430</v>
      </c>
      <c r="O8" s="901" t="s">
        <v>
1430</v>
      </c>
      <c r="P8" s="901" t="s">
        <v>
1430</v>
      </c>
    </row>
    <row r="9" spans="1:16" s="897" customFormat="1" ht="18" customHeight="1">
      <c r="A9" s="899" t="s">
        <v>
1429</v>
      </c>
      <c r="B9" s="898">
        <v>
1247</v>
      </c>
      <c r="C9" s="898">
        <v>
2415</v>
      </c>
      <c r="D9" s="898">
        <v>
1589</v>
      </c>
      <c r="E9" s="898">
        <v>
1509</v>
      </c>
      <c r="F9" s="898">
        <v>
866</v>
      </c>
      <c r="G9" s="898">
        <v>
909</v>
      </c>
      <c r="H9" s="898">
        <v>
299408</v>
      </c>
      <c r="I9" s="898">
        <v>
436378</v>
      </c>
      <c r="J9" s="898">
        <v>
1106921</v>
      </c>
      <c r="K9" s="898">
        <v>
730791</v>
      </c>
      <c r="L9" s="898">
        <v>
279065</v>
      </c>
      <c r="M9" s="898">
        <v>
105</v>
      </c>
      <c r="N9" s="898" t="s">
        <v>
374</v>
      </c>
      <c r="O9" s="898">
        <v>
96960</v>
      </c>
      <c r="P9" s="898">
        <v>
620897</v>
      </c>
    </row>
    <row r="10" spans="1:16" ht="18" customHeight="1">
      <c r="A10" s="896"/>
      <c r="B10" s="890"/>
      <c r="C10" s="890"/>
      <c r="D10" s="890"/>
      <c r="E10" s="890"/>
      <c r="F10" s="890"/>
      <c r="G10" s="890"/>
      <c r="H10" s="890"/>
      <c r="I10" s="890"/>
      <c r="J10" s="890"/>
      <c r="K10" s="890"/>
      <c r="L10" s="890"/>
      <c r="M10" s="890"/>
      <c r="N10" s="890"/>
      <c r="O10" s="890"/>
      <c r="P10" s="890"/>
    </row>
    <row r="11" spans="1:16" ht="18" customHeight="1">
      <c r="A11" s="892" t="s">
        <v>
1083</v>
      </c>
      <c r="B11" s="890">
        <v>
17</v>
      </c>
      <c r="C11" s="890">
        <v>
38</v>
      </c>
      <c r="D11" s="890">
        <v>
21</v>
      </c>
      <c r="E11" s="890">
        <v>
23</v>
      </c>
      <c r="F11" s="890">
        <v>
11</v>
      </c>
      <c r="G11" s="890">
        <v>
15</v>
      </c>
      <c r="H11" s="890" t="s">
        <v>
695</v>
      </c>
      <c r="I11" s="890" t="s">
        <v>
695</v>
      </c>
      <c r="J11" s="890" t="s">
        <v>
695</v>
      </c>
      <c r="K11" s="890" t="s">
        <v>
695</v>
      </c>
      <c r="L11" s="890" t="s">
        <v>
695</v>
      </c>
      <c r="M11" s="890" t="s">
        <v>
374</v>
      </c>
      <c r="N11" s="890" t="s">
        <v>
374</v>
      </c>
      <c r="O11" s="890" t="s">
        <v>
695</v>
      </c>
      <c r="P11" s="890" t="s">
        <v>
695</v>
      </c>
    </row>
    <row r="12" spans="1:16" ht="18" customHeight="1">
      <c r="A12" s="892" t="s">
        <v>
1030</v>
      </c>
      <c r="B12" s="890">
        <v>
1</v>
      </c>
      <c r="C12" s="890">
        <v>
3</v>
      </c>
      <c r="D12" s="890">
        <v>
2</v>
      </c>
      <c r="E12" s="890">
        <v>
1</v>
      </c>
      <c r="F12" s="890">
        <v>
1</v>
      </c>
      <c r="G12" s="890">
        <v>
2</v>
      </c>
      <c r="H12" s="890" t="s">
        <v>
374</v>
      </c>
      <c r="I12" s="890" t="s">
        <v>
374</v>
      </c>
      <c r="J12" s="890" t="s">
        <v>
374</v>
      </c>
      <c r="K12" s="890" t="s">
        <v>
374</v>
      </c>
      <c r="L12" s="890" t="s">
        <v>
374</v>
      </c>
      <c r="M12" s="890" t="s">
        <v>
374</v>
      </c>
      <c r="N12" s="890" t="s">
        <v>
374</v>
      </c>
      <c r="O12" s="890" t="s">
        <v>
374</v>
      </c>
      <c r="P12" s="890" t="s">
        <v>
374</v>
      </c>
    </row>
    <row r="13" spans="1:16" ht="18" customHeight="1">
      <c r="A13" s="892" t="s">
        <v>
991</v>
      </c>
      <c r="B13" s="890">
        <v>
95</v>
      </c>
      <c r="C13" s="890">
        <v>
183</v>
      </c>
      <c r="D13" s="890">
        <v>
100</v>
      </c>
      <c r="E13" s="890">
        <v>
80</v>
      </c>
      <c r="F13" s="890">
        <v>
32</v>
      </c>
      <c r="G13" s="890">
        <v>
103</v>
      </c>
      <c r="H13" s="890">
        <v>
9006</v>
      </c>
      <c r="I13" s="890">
        <v>
21281</v>
      </c>
      <c r="J13" s="890">
        <v>
39802</v>
      </c>
      <c r="K13" s="890">
        <v>
26178</v>
      </c>
      <c r="L13" s="890">
        <v>
11803</v>
      </c>
      <c r="M13" s="890" t="s">
        <v>
374</v>
      </c>
      <c r="N13" s="890" t="s">
        <v>
374</v>
      </c>
      <c r="O13" s="890">
        <v>
1821</v>
      </c>
      <c r="P13" s="890">
        <v>
17172</v>
      </c>
    </row>
    <row r="14" spans="1:16" ht="18" customHeight="1">
      <c r="A14" s="895" t="s">
        <v>
1428</v>
      </c>
      <c r="B14" s="890">
        <v>
14</v>
      </c>
      <c r="C14" s="890">
        <v>
25</v>
      </c>
      <c r="D14" s="890">
        <v>
15</v>
      </c>
      <c r="E14" s="890">
        <v>
12</v>
      </c>
      <c r="F14" s="890">
        <v>
5</v>
      </c>
      <c r="G14" s="890">
        <v>
13</v>
      </c>
      <c r="H14" s="890">
        <v>
1578</v>
      </c>
      <c r="I14" s="890">
        <v>
1730</v>
      </c>
      <c r="J14" s="890">
        <v>
4285</v>
      </c>
      <c r="K14" s="890">
        <v>
1033</v>
      </c>
      <c r="L14" s="890">
        <v>
3252</v>
      </c>
      <c r="M14" s="890" t="s">
        <v>
374</v>
      </c>
      <c r="N14" s="890" t="s">
        <v>
374</v>
      </c>
      <c r="O14" s="890" t="s">
        <v>
374</v>
      </c>
      <c r="P14" s="890">
        <v>
2366</v>
      </c>
    </row>
    <row r="15" spans="1:16" ht="18" customHeight="1">
      <c r="A15" s="892" t="s">
        <v>
1376</v>
      </c>
      <c r="B15" s="890">
        <v>
34</v>
      </c>
      <c r="C15" s="890">
        <v>
68</v>
      </c>
      <c r="D15" s="890">
        <v>
47</v>
      </c>
      <c r="E15" s="890">
        <v>
46</v>
      </c>
      <c r="F15" s="890">
        <v>
28</v>
      </c>
      <c r="G15" s="890">
        <v>
22</v>
      </c>
      <c r="H15" s="890">
        <v>
7589</v>
      </c>
      <c r="I15" s="890">
        <v>
10138</v>
      </c>
      <c r="J15" s="890">
        <v>
28091</v>
      </c>
      <c r="K15" s="890">
        <v>
27320</v>
      </c>
      <c r="L15" s="890">
        <v>
526</v>
      </c>
      <c r="M15" s="890" t="s">
        <v>
374</v>
      </c>
      <c r="N15" s="890" t="s">
        <v>
374</v>
      </c>
      <c r="O15" s="890">
        <v>
245</v>
      </c>
      <c r="P15" s="890">
        <v>
16624</v>
      </c>
    </row>
    <row r="16" spans="1:16" ht="18" customHeight="1">
      <c r="A16" s="892" t="s">
        <v>
877</v>
      </c>
      <c r="B16" s="890">
        <v>
47</v>
      </c>
      <c r="C16" s="890">
        <v>
98</v>
      </c>
      <c r="D16" s="890">
        <v>
62</v>
      </c>
      <c r="E16" s="890">
        <v>
64</v>
      </c>
      <c r="F16" s="890">
        <v>
35</v>
      </c>
      <c r="G16" s="890">
        <v>
34</v>
      </c>
      <c r="H16" s="890">
        <v>
10710</v>
      </c>
      <c r="I16" s="890">
        <v>
7356</v>
      </c>
      <c r="J16" s="890">
        <v>
22862</v>
      </c>
      <c r="K16" s="890">
        <v>
16723</v>
      </c>
      <c r="L16" s="890">
        <v>
6139</v>
      </c>
      <c r="M16" s="890" t="s">
        <v>
374</v>
      </c>
      <c r="N16" s="890" t="s">
        <v>
374</v>
      </c>
      <c r="O16" s="890" t="s">
        <v>
374</v>
      </c>
      <c r="P16" s="890">
        <v>
14357</v>
      </c>
    </row>
    <row r="17" spans="1:16" ht="18" customHeight="1">
      <c r="A17" s="892" t="s">
        <v>
1123</v>
      </c>
      <c r="B17" s="890">
        <v>
69</v>
      </c>
      <c r="C17" s="890">
        <v>
143</v>
      </c>
      <c r="D17" s="890">
        <v>
91</v>
      </c>
      <c r="E17" s="890">
        <v>
107</v>
      </c>
      <c r="F17" s="890">
        <v>
64</v>
      </c>
      <c r="G17" s="890">
        <v>
36</v>
      </c>
      <c r="H17" s="890">
        <v>
22036</v>
      </c>
      <c r="I17" s="890">
        <v>
21383</v>
      </c>
      <c r="J17" s="890">
        <v>
52273</v>
      </c>
      <c r="K17" s="890">
        <v>
32465</v>
      </c>
      <c r="L17" s="890">
        <v>
16763</v>
      </c>
      <c r="M17" s="890" t="s">
        <v>
374</v>
      </c>
      <c r="N17" s="890" t="s">
        <v>
374</v>
      </c>
      <c r="O17" s="890">
        <v>
3045</v>
      </c>
      <c r="P17" s="890">
        <v>
28605</v>
      </c>
    </row>
    <row r="18" spans="1:16" ht="18" customHeight="1">
      <c r="A18" s="892" t="s">
        <v>
1091</v>
      </c>
      <c r="B18" s="890">
        <v>
3</v>
      </c>
      <c r="C18" s="890">
        <v>
6</v>
      </c>
      <c r="D18" s="890">
        <v>
4</v>
      </c>
      <c r="E18" s="890">
        <v>
6</v>
      </c>
      <c r="F18" s="890">
        <v>
4</v>
      </c>
      <c r="G18" s="890" t="s">
        <v>
374</v>
      </c>
      <c r="H18" s="890">
        <v>
1184</v>
      </c>
      <c r="I18" s="890">
        <v>
1585</v>
      </c>
      <c r="J18" s="890">
        <v>
6764</v>
      </c>
      <c r="K18" s="890">
        <v>
6764</v>
      </c>
      <c r="L18" s="890" t="s">
        <v>
374</v>
      </c>
      <c r="M18" s="890" t="s">
        <v>
374</v>
      </c>
      <c r="N18" s="890" t="s">
        <v>
374</v>
      </c>
      <c r="O18" s="890" t="s">
        <v>
374</v>
      </c>
      <c r="P18" s="890">
        <v>
4795</v>
      </c>
    </row>
    <row r="19" spans="1:16" ht="18" customHeight="1">
      <c r="A19" s="893" t="s">
        <v>
1427</v>
      </c>
      <c r="B19" s="890">
        <v>
88</v>
      </c>
      <c r="C19" s="890">
        <v>
177</v>
      </c>
      <c r="D19" s="890">
        <v>
112</v>
      </c>
      <c r="E19" s="890">
        <v>
129</v>
      </c>
      <c r="F19" s="890">
        <v>
73</v>
      </c>
      <c r="G19" s="890">
        <v>
48</v>
      </c>
      <c r="H19" s="890">
        <v>
28310</v>
      </c>
      <c r="I19" s="890">
        <v>
44451</v>
      </c>
      <c r="J19" s="890">
        <v>
94320</v>
      </c>
      <c r="K19" s="890">
        <v>
63782</v>
      </c>
      <c r="L19" s="890">
        <v>
29035</v>
      </c>
      <c r="M19" s="890" t="s">
        <v>
374</v>
      </c>
      <c r="N19" s="890" t="s">
        <v>
374</v>
      </c>
      <c r="O19" s="890">
        <v>
1503</v>
      </c>
      <c r="P19" s="890">
        <v>
46177</v>
      </c>
    </row>
    <row r="20" spans="1:16" ht="18" customHeight="1">
      <c r="A20" s="892" t="s">
        <v>
972</v>
      </c>
      <c r="B20" s="890">
        <v>
78</v>
      </c>
      <c r="C20" s="890">
        <v>
156</v>
      </c>
      <c r="D20" s="890">
        <v>
97</v>
      </c>
      <c r="E20" s="890">
        <v>
98</v>
      </c>
      <c r="F20" s="890">
        <v>
48</v>
      </c>
      <c r="G20" s="890">
        <v>
58</v>
      </c>
      <c r="H20" s="890">
        <v>
16677</v>
      </c>
      <c r="I20" s="890">
        <v>
24477</v>
      </c>
      <c r="J20" s="890">
        <v>
51044</v>
      </c>
      <c r="K20" s="890">
        <v>
35946</v>
      </c>
      <c r="L20" s="890">
        <v>
15098</v>
      </c>
      <c r="M20" s="890" t="s">
        <v>
374</v>
      </c>
      <c r="N20" s="890" t="s">
        <v>
374</v>
      </c>
      <c r="O20" s="890" t="s">
        <v>
374</v>
      </c>
      <c r="P20" s="890">
        <v>
24597</v>
      </c>
    </row>
    <row r="21" spans="1:16" ht="18" customHeight="1">
      <c r="A21" s="894" t="s">
        <v>
1426</v>
      </c>
      <c r="B21" s="890">
        <v>
112</v>
      </c>
      <c r="C21" s="890">
        <v>
230</v>
      </c>
      <c r="D21" s="890">
        <v>
135</v>
      </c>
      <c r="E21" s="890">
        <v>
113</v>
      </c>
      <c r="F21" s="890">
        <v>
46</v>
      </c>
      <c r="G21" s="890">
        <v>
117</v>
      </c>
      <c r="H21" s="890">
        <v>
10865</v>
      </c>
      <c r="I21" s="890">
        <v>
26206</v>
      </c>
      <c r="J21" s="890">
        <v>
44116</v>
      </c>
      <c r="K21" s="890">
        <v>
35268</v>
      </c>
      <c r="L21" s="890">
        <v>
8157</v>
      </c>
      <c r="M21" s="890" t="s">
        <v>
374</v>
      </c>
      <c r="N21" s="890" t="s">
        <v>
374</v>
      </c>
      <c r="O21" s="890">
        <v>
691</v>
      </c>
      <c r="P21" s="890">
        <v>
16583</v>
      </c>
    </row>
    <row r="22" spans="1:16" ht="18" customHeight="1">
      <c r="A22" s="892" t="s">
        <v>
891</v>
      </c>
      <c r="B22" s="890">
        <v>
12</v>
      </c>
      <c r="C22" s="890">
        <v>
23</v>
      </c>
      <c r="D22" s="890">
        <v>
19</v>
      </c>
      <c r="E22" s="890">
        <v>
16</v>
      </c>
      <c r="F22" s="890">
        <v>
12</v>
      </c>
      <c r="G22" s="890">
        <v>
7</v>
      </c>
      <c r="H22" s="890">
        <v>
3176</v>
      </c>
      <c r="I22" s="890">
        <v>
6026</v>
      </c>
      <c r="J22" s="890">
        <v>
11330</v>
      </c>
      <c r="K22" s="890">
        <v>
1022</v>
      </c>
      <c r="L22" s="890">
        <v>
10308</v>
      </c>
      <c r="M22" s="890" t="s">
        <v>
374</v>
      </c>
      <c r="N22" s="890" t="s">
        <v>
374</v>
      </c>
      <c r="O22" s="890" t="s">
        <v>
374</v>
      </c>
      <c r="P22" s="890">
        <v>
4910</v>
      </c>
    </row>
    <row r="23" spans="1:16" ht="18" customHeight="1">
      <c r="A23" s="892" t="s">
        <v>
1122</v>
      </c>
      <c r="B23" s="890">
        <v>
18</v>
      </c>
      <c r="C23" s="890">
        <v>
35</v>
      </c>
      <c r="D23" s="890">
        <v>
26</v>
      </c>
      <c r="E23" s="890">
        <v>
22</v>
      </c>
      <c r="F23" s="890">
        <v>
15</v>
      </c>
      <c r="G23" s="890">
        <v>
13</v>
      </c>
      <c r="H23" s="890">
        <v>
3843</v>
      </c>
      <c r="I23" s="890">
        <v>
5418</v>
      </c>
      <c r="J23" s="890">
        <v>
12955</v>
      </c>
      <c r="K23" s="890">
        <v>
8211</v>
      </c>
      <c r="L23" s="890">
        <v>
4644</v>
      </c>
      <c r="M23" s="890">
        <v>
100</v>
      </c>
      <c r="N23" s="890" t="s">
        <v>
374</v>
      </c>
      <c r="O23" s="890" t="s">
        <v>
374</v>
      </c>
      <c r="P23" s="890">
        <v>
6979</v>
      </c>
    </row>
    <row r="24" spans="1:16" ht="18" customHeight="1">
      <c r="A24" s="892" t="s">
        <v>
1081</v>
      </c>
      <c r="B24" s="890">
        <v>
36</v>
      </c>
      <c r="C24" s="890">
        <v>
67</v>
      </c>
      <c r="D24" s="890">
        <v>
50</v>
      </c>
      <c r="E24" s="890">
        <v>
38</v>
      </c>
      <c r="F24" s="890">
        <v>
24</v>
      </c>
      <c r="G24" s="890">
        <v>
29</v>
      </c>
      <c r="H24" s="890">
        <v>
9777</v>
      </c>
      <c r="I24" s="890">
        <v>
8697</v>
      </c>
      <c r="J24" s="890">
        <v>
21576</v>
      </c>
      <c r="K24" s="890">
        <v>
8973</v>
      </c>
      <c r="L24" s="890">
        <v>
12603</v>
      </c>
      <c r="M24" s="890" t="s">
        <v>
374</v>
      </c>
      <c r="N24" s="890" t="s">
        <v>
374</v>
      </c>
      <c r="O24" s="890" t="s">
        <v>
374</v>
      </c>
      <c r="P24" s="890">
        <v>
11925</v>
      </c>
    </row>
    <row r="25" spans="1:16" ht="18" customHeight="1">
      <c r="A25" s="892" t="s">
        <v>
1040</v>
      </c>
      <c r="B25" s="890">
        <v>
281</v>
      </c>
      <c r="C25" s="890">
        <v>
521</v>
      </c>
      <c r="D25" s="890">
        <v>
357</v>
      </c>
      <c r="E25" s="890">
        <v>
314</v>
      </c>
      <c r="F25" s="890">
        <v>
187</v>
      </c>
      <c r="G25" s="890">
        <v>
207</v>
      </c>
      <c r="H25" s="890">
        <v>
70332</v>
      </c>
      <c r="I25" s="890">
        <v>
85794</v>
      </c>
      <c r="J25" s="890">
        <v>
213047</v>
      </c>
      <c r="K25" s="890">
        <v>
134625</v>
      </c>
      <c r="L25" s="890">
        <v>
77195</v>
      </c>
      <c r="M25" s="890">
        <v>
5</v>
      </c>
      <c r="N25" s="890" t="s">
        <v>
374</v>
      </c>
      <c r="O25" s="890">
        <v>
1222</v>
      </c>
      <c r="P25" s="890">
        <v>
117823</v>
      </c>
    </row>
    <row r="26" spans="1:16" ht="18" customHeight="1">
      <c r="A26" s="892" t="s">
        <v>
989</v>
      </c>
      <c r="B26" s="890">
        <v>
16</v>
      </c>
      <c r="C26" s="890">
        <v>
31</v>
      </c>
      <c r="D26" s="890">
        <v>
24</v>
      </c>
      <c r="E26" s="890">
        <v>
25</v>
      </c>
      <c r="F26" s="890">
        <v>
19</v>
      </c>
      <c r="G26" s="890">
        <v>
6</v>
      </c>
      <c r="H26" s="890" t="s">
        <v>
695</v>
      </c>
      <c r="I26" s="890" t="s">
        <v>
695</v>
      </c>
      <c r="J26" s="890" t="s">
        <v>
695</v>
      </c>
      <c r="K26" s="890" t="s">
        <v>
695</v>
      </c>
      <c r="L26" s="890" t="s">
        <v>
695</v>
      </c>
      <c r="M26" s="890" t="s">
        <v>
374</v>
      </c>
      <c r="N26" s="890" t="s">
        <v>
374</v>
      </c>
      <c r="O26" s="890" t="s">
        <v>
374</v>
      </c>
      <c r="P26" s="890" t="s">
        <v>
695</v>
      </c>
    </row>
    <row r="27" spans="1:16" ht="18" customHeight="1">
      <c r="A27" s="892" t="s">
        <v>
956</v>
      </c>
      <c r="B27" s="890">
        <v>
114</v>
      </c>
      <c r="C27" s="890">
        <v>
212</v>
      </c>
      <c r="D27" s="890">
        <v>
158</v>
      </c>
      <c r="E27" s="890">
        <v>
156</v>
      </c>
      <c r="F27" s="890">
        <v>
112</v>
      </c>
      <c r="G27" s="890">
        <v>
56</v>
      </c>
      <c r="H27" s="890">
        <v>
39380</v>
      </c>
      <c r="I27" s="890">
        <v>
59545</v>
      </c>
      <c r="J27" s="890">
        <v>
227738</v>
      </c>
      <c r="K27" s="890">
        <v>
111048</v>
      </c>
      <c r="L27" s="890">
        <v>
35151</v>
      </c>
      <c r="M27" s="890" t="s">
        <v>
374</v>
      </c>
      <c r="N27" s="890" t="s">
        <v>
374</v>
      </c>
      <c r="O27" s="890">
        <v>
81539</v>
      </c>
      <c r="P27" s="890">
        <v>
155732</v>
      </c>
    </row>
    <row r="28" spans="1:16" ht="18" customHeight="1">
      <c r="A28" s="892" t="s">
        <v>
910</v>
      </c>
      <c r="B28" s="890">
        <v>
28</v>
      </c>
      <c r="C28" s="890">
        <v>
55</v>
      </c>
      <c r="D28" s="890">
        <v>
39</v>
      </c>
      <c r="E28" s="890">
        <v>
38</v>
      </c>
      <c r="F28" s="890">
        <v>
22</v>
      </c>
      <c r="G28" s="890">
        <v>
17</v>
      </c>
      <c r="H28" s="890">
        <v>
9159</v>
      </c>
      <c r="I28" s="890">
        <v>
37576</v>
      </c>
      <c r="J28" s="890">
        <v>
88277</v>
      </c>
      <c r="K28" s="890">
        <v>
83039</v>
      </c>
      <c r="L28" s="890">
        <v>
4373</v>
      </c>
      <c r="M28" s="890" t="s">
        <v>
374</v>
      </c>
      <c r="N28" s="890" t="s">
        <v>
374</v>
      </c>
      <c r="O28" s="890">
        <v>
865</v>
      </c>
      <c r="P28" s="890">
        <v>
46946</v>
      </c>
    </row>
    <row r="29" spans="1:16" ht="18" customHeight="1">
      <c r="A29" s="893" t="s">
        <v>
1425</v>
      </c>
      <c r="B29" s="890">
        <v>
5</v>
      </c>
      <c r="C29" s="890">
        <v>
8</v>
      </c>
      <c r="D29" s="890">
        <v>
5</v>
      </c>
      <c r="E29" s="890">
        <v>
4</v>
      </c>
      <c r="F29" s="890">
        <v>
2</v>
      </c>
      <c r="G29" s="890">
        <v>
4</v>
      </c>
      <c r="H29" s="890" t="s">
        <v>
695</v>
      </c>
      <c r="I29" s="890" t="s">
        <v>
695</v>
      </c>
      <c r="J29" s="890" t="s">
        <v>
695</v>
      </c>
      <c r="K29" s="890" t="s">
        <v>
695</v>
      </c>
      <c r="L29" s="890" t="s">
        <v>
695</v>
      </c>
      <c r="M29" s="890" t="s">
        <v>
374</v>
      </c>
      <c r="N29" s="890" t="s">
        <v>
374</v>
      </c>
      <c r="O29" s="890" t="s">
        <v>
695</v>
      </c>
      <c r="P29" s="890" t="s">
        <v>
695</v>
      </c>
    </row>
    <row r="30" spans="1:16" ht="18" customHeight="1">
      <c r="A30" s="892" t="s">
        <v>
1121</v>
      </c>
      <c r="B30" s="890">
        <v>
28</v>
      </c>
      <c r="C30" s="890">
        <v>
50</v>
      </c>
      <c r="D30" s="890">
        <v>
34</v>
      </c>
      <c r="E30" s="890">
        <v>
31</v>
      </c>
      <c r="F30" s="890">
        <v>
17</v>
      </c>
      <c r="G30" s="890">
        <v>
19</v>
      </c>
      <c r="H30" s="890">
        <v>
6727</v>
      </c>
      <c r="I30" s="890">
        <v>
11115</v>
      </c>
      <c r="J30" s="890">
        <v>
24867</v>
      </c>
      <c r="K30" s="890">
        <v>
19900</v>
      </c>
      <c r="L30" s="890">
        <v>
2793</v>
      </c>
      <c r="M30" s="890" t="s">
        <v>
374</v>
      </c>
      <c r="N30" s="890" t="s">
        <v>
374</v>
      </c>
      <c r="O30" s="890">
        <v>
2174</v>
      </c>
      <c r="P30" s="890">
        <v>
12733</v>
      </c>
    </row>
    <row r="31" spans="1:16" ht="18" customHeight="1">
      <c r="A31" s="892" t="s">
        <v>
1043</v>
      </c>
      <c r="B31" s="890">
        <v>
24</v>
      </c>
      <c r="C31" s="890">
        <v>
41</v>
      </c>
      <c r="D31" s="890">
        <v>
29</v>
      </c>
      <c r="E31" s="890">
        <v>
21</v>
      </c>
      <c r="F31" s="890">
        <v>
14</v>
      </c>
      <c r="G31" s="890">
        <v>
20</v>
      </c>
      <c r="H31" s="890">
        <v>
4468</v>
      </c>
      <c r="I31" s="890">
        <v>
2403</v>
      </c>
      <c r="J31" s="890">
        <v>
10754</v>
      </c>
      <c r="K31" s="890">
        <v>
3777</v>
      </c>
      <c r="L31" s="890">
        <v>
5812</v>
      </c>
      <c r="M31" s="890" t="s">
        <v>
374</v>
      </c>
      <c r="N31" s="890" t="s">
        <v>
374</v>
      </c>
      <c r="O31" s="890">
        <v>
1165</v>
      </c>
      <c r="P31" s="890">
        <v>
7733</v>
      </c>
    </row>
    <row r="32" spans="1:16" ht="18" customHeight="1">
      <c r="A32" s="891" t="s">
        <v>
1006</v>
      </c>
      <c r="B32" s="889">
        <v>
127</v>
      </c>
      <c r="C32" s="889">
        <v>
245</v>
      </c>
      <c r="D32" s="889">
        <v>
162</v>
      </c>
      <c r="E32" s="889">
        <v>
165</v>
      </c>
      <c r="F32" s="889">
        <v>
95</v>
      </c>
      <c r="G32" s="889">
        <v>
83</v>
      </c>
      <c r="H32" s="889">
        <v>
33390</v>
      </c>
      <c r="I32" s="890">
        <v>
48413</v>
      </c>
      <c r="J32" s="889">
        <v>
113334</v>
      </c>
      <c r="K32" s="889">
        <v>
84319</v>
      </c>
      <c r="L32" s="889">
        <v>
26792</v>
      </c>
      <c r="M32" s="889" t="s">
        <v>
374</v>
      </c>
      <c r="N32" s="889" t="s">
        <v>
374</v>
      </c>
      <c r="O32" s="889">
        <v>
2223</v>
      </c>
      <c r="P32" s="889">
        <v>
60114</v>
      </c>
    </row>
    <row r="33" spans="1:16" s="884" customFormat="1" ht="15" customHeight="1">
      <c r="A33" s="888" t="s">
        <v>
1424</v>
      </c>
      <c r="B33" s="886"/>
      <c r="C33" s="886"/>
      <c r="D33" s="886"/>
      <c r="E33" s="886"/>
      <c r="F33" s="886"/>
      <c r="G33" s="886"/>
      <c r="H33" s="886"/>
      <c r="I33" s="887"/>
      <c r="J33" s="886"/>
      <c r="K33" s="886"/>
      <c r="L33" s="886"/>
      <c r="M33" s="886"/>
      <c r="N33" s="886"/>
      <c r="O33" s="886"/>
      <c r="P33" s="886"/>
    </row>
    <row r="34" spans="1:16" s="884" customFormat="1" ht="15" customHeight="1">
      <c r="A34" s="885" t="s">
        <v>
1423</v>
      </c>
    </row>
  </sheetData>
  <mergeCells count="12">
    <mergeCell ref="A1:D1"/>
    <mergeCell ref="A2:D2"/>
    <mergeCell ref="A3:P3"/>
    <mergeCell ref="A6:A7"/>
    <mergeCell ref="B6:B7"/>
    <mergeCell ref="C6:D6"/>
    <mergeCell ref="E6:F6"/>
    <mergeCell ref="G6:G7"/>
    <mergeCell ref="H6:H7"/>
    <mergeCell ref="I6:I7"/>
    <mergeCell ref="J6:O6"/>
    <mergeCell ref="P6:P7"/>
  </mergeCells>
  <phoneticPr fontId="25"/>
  <pageMargins left="0.70866141732283472" right="0.70866141732283472" top="0.74803149606299213" bottom="0.74803149606299213" header="0.31496062992125984" footer="0.3149606299212598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pageSetUpPr fitToPage="1"/>
  </sheetPr>
  <dimension ref="A1:U35"/>
  <sheetViews>
    <sheetView zoomScale="85" zoomScaleNormal="85" zoomScaleSheetLayoutView="85" workbookViewId="0">
      <selection activeCell="B23" sqref="B23"/>
    </sheetView>
  </sheetViews>
  <sheetFormatPr defaultRowHeight="14.25"/>
  <cols>
    <col min="1" max="1" width="28.625" style="883" customWidth="1"/>
    <col min="2" max="7" width="6.625" style="916" customWidth="1"/>
    <col min="8" max="12" width="9.625" style="916" customWidth="1"/>
    <col min="13" max="15" width="8.625" style="916" customWidth="1"/>
    <col min="16" max="18" width="9.625" style="916" customWidth="1"/>
    <col min="19" max="21" width="8.625" style="916" customWidth="1"/>
    <col min="22" max="16384" width="9" style="882"/>
  </cols>
  <sheetData>
    <row r="1" spans="1:21" s="1482" customFormat="1" ht="20.100000000000001" customHeight="1">
      <c r="A1" s="4569" t="str">
        <f>
HYPERLINK("#目次!A1","【目次に戻る】")</f>
        <v>
【目次に戻る】</v>
      </c>
      <c r="B1" s="4569"/>
      <c r="C1" s="4569"/>
      <c r="D1" s="4569"/>
      <c r="E1" s="3156"/>
      <c r="F1" s="3156"/>
      <c r="G1" s="3156"/>
      <c r="H1" s="3156"/>
      <c r="I1" s="3156"/>
      <c r="J1" s="3156"/>
      <c r="K1" s="3156"/>
      <c r="L1" s="3156"/>
      <c r="M1" s="3156"/>
      <c r="N1" s="3156"/>
      <c r="O1" s="3156"/>
      <c r="P1" s="3156"/>
      <c r="Q1" s="3156"/>
      <c r="R1" s="3156"/>
      <c r="S1" s="3156"/>
      <c r="T1" s="3156"/>
      <c r="U1" s="3156"/>
    </row>
    <row r="2" spans="1:21" s="1482" customFormat="1" ht="20.100000000000001" customHeight="1">
      <c r="A2" s="4569" t="str">
        <f>
HYPERLINK("#業務所管課別目次!A1","【業務所管課別目次に戻る】")</f>
        <v>
【業務所管課別目次に戻る】</v>
      </c>
      <c r="B2" s="4569"/>
      <c r="C2" s="4569"/>
      <c r="D2" s="4569"/>
      <c r="E2" s="3156"/>
      <c r="F2" s="3156"/>
      <c r="G2" s="3156"/>
      <c r="H2" s="3156"/>
      <c r="I2" s="3156"/>
      <c r="J2" s="3156"/>
      <c r="K2" s="3156"/>
      <c r="L2" s="3156"/>
      <c r="M2" s="3156"/>
      <c r="N2" s="3156"/>
      <c r="O2" s="3156"/>
      <c r="P2" s="3156"/>
      <c r="Q2" s="3156"/>
      <c r="R2" s="3156"/>
      <c r="S2" s="3156"/>
      <c r="T2" s="3156"/>
      <c r="U2" s="3156"/>
    </row>
    <row r="3" spans="1:21" s="915" customFormat="1" ht="26.1" customHeight="1">
      <c r="A3" s="4908" t="s">
        <v>
6610</v>
      </c>
      <c r="B3" s="4908"/>
      <c r="C3" s="4908"/>
      <c r="D3" s="4908"/>
      <c r="E3" s="4908"/>
      <c r="F3" s="4908"/>
      <c r="G3" s="4908"/>
      <c r="H3" s="4908"/>
      <c r="I3" s="4908"/>
      <c r="J3" s="4908"/>
      <c r="K3" s="4908"/>
      <c r="L3" s="4908"/>
      <c r="M3" s="4908"/>
      <c r="N3" s="4908"/>
      <c r="O3" s="4908"/>
      <c r="P3" s="4908"/>
      <c r="Q3" s="4908"/>
      <c r="R3" s="4908"/>
      <c r="S3" s="4908"/>
      <c r="T3" s="4908"/>
      <c r="U3" s="4908"/>
    </row>
    <row r="4" spans="1:21" s="884" customFormat="1" ht="15" customHeight="1">
      <c r="A4" s="914"/>
      <c r="B4" s="942"/>
      <c r="C4" s="942"/>
      <c r="D4" s="942"/>
      <c r="E4" s="942"/>
      <c r="F4" s="942"/>
      <c r="G4" s="942"/>
      <c r="H4" s="942"/>
      <c r="I4" s="942"/>
      <c r="J4" s="942"/>
      <c r="K4" s="942"/>
      <c r="L4" s="942"/>
      <c r="M4" s="942"/>
      <c r="N4" s="942"/>
      <c r="O4" s="942"/>
      <c r="P4" s="942"/>
      <c r="Q4" s="942"/>
      <c r="R4" s="942"/>
      <c r="S4" s="942"/>
      <c r="T4" s="942"/>
      <c r="U4" s="942"/>
    </row>
    <row r="5" spans="1:21" s="884" customFormat="1" ht="15" customHeight="1" thickBot="1">
      <c r="A5" s="913"/>
      <c r="B5" s="917"/>
      <c r="C5" s="917"/>
      <c r="D5" s="917"/>
      <c r="E5" s="917"/>
      <c r="F5" s="917"/>
      <c r="G5" s="917"/>
      <c r="H5" s="932"/>
      <c r="I5" s="932"/>
      <c r="J5" s="917"/>
      <c r="K5" s="917"/>
      <c r="L5" s="917"/>
      <c r="M5" s="917"/>
      <c r="N5" s="917"/>
      <c r="O5" s="917"/>
      <c r="P5" s="917"/>
      <c r="Q5" s="917"/>
      <c r="R5" s="917"/>
      <c r="S5" s="917"/>
      <c r="T5" s="917"/>
      <c r="U5" s="941" t="s">
        <v>
9365</v>
      </c>
    </row>
    <row r="6" spans="1:21" s="935" customFormat="1" ht="32.1" customHeight="1" thickTop="1">
      <c r="A6" s="4931" t="s">
        <v>
1445</v>
      </c>
      <c r="B6" s="4933" t="s">
        <v>
1462</v>
      </c>
      <c r="C6" s="4935" t="s">
        <v>
1461</v>
      </c>
      <c r="D6" s="4936"/>
      <c r="E6" s="4935" t="s">
        <v>
1396</v>
      </c>
      <c r="F6" s="4936"/>
      <c r="G6" s="4937" t="s">
        <v>
1460</v>
      </c>
      <c r="H6" s="4928" t="s">
        <v>
1405</v>
      </c>
      <c r="I6" s="4928" t="s">
        <v>
1404</v>
      </c>
      <c r="J6" s="4924" t="s">
        <v>
1459</v>
      </c>
      <c r="K6" s="4924"/>
      <c r="L6" s="4924"/>
      <c r="M6" s="4924"/>
      <c r="N6" s="4924"/>
      <c r="O6" s="4925"/>
      <c r="P6" s="4926" t="s">
        <v>
1458</v>
      </c>
      <c r="Q6" s="4928" t="s">
        <v>
1401</v>
      </c>
      <c r="R6" s="4930" t="s">
        <v>
1457</v>
      </c>
      <c r="S6" s="4924"/>
      <c r="T6" s="4924"/>
      <c r="U6" s="4924"/>
    </row>
    <row r="7" spans="1:21" s="935" customFormat="1" ht="32.1" customHeight="1">
      <c r="A7" s="4932"/>
      <c r="B7" s="4934"/>
      <c r="C7" s="3168"/>
      <c r="D7" s="937" t="s">
        <v>
1438</v>
      </c>
      <c r="E7" s="3168"/>
      <c r="F7" s="937" t="s">
        <v>
1438</v>
      </c>
      <c r="G7" s="4938"/>
      <c r="H7" s="4939"/>
      <c r="I7" s="4939"/>
      <c r="J7" s="937" t="s">
        <v>
1398</v>
      </c>
      <c r="K7" s="940" t="s">
        <v>
1456</v>
      </c>
      <c r="L7" s="940" t="s">
        <v>
1455</v>
      </c>
      <c r="M7" s="940" t="s">
        <v>
1454</v>
      </c>
      <c r="N7" s="939" t="s">
        <v>
1453</v>
      </c>
      <c r="O7" s="3169" t="s">
        <v>
1452</v>
      </c>
      <c r="P7" s="4927"/>
      <c r="Q7" s="4929"/>
      <c r="R7" s="938" t="s">
        <v>
1451</v>
      </c>
      <c r="S7" s="937" t="s">
        <v>
1450</v>
      </c>
      <c r="T7" s="937" t="s">
        <v>
1449</v>
      </c>
      <c r="U7" s="936" t="s">
        <v>
1448</v>
      </c>
    </row>
    <row r="8" spans="1:21" s="930" customFormat="1" ht="18" customHeight="1">
      <c r="A8" s="934"/>
      <c r="B8" s="933"/>
      <c r="C8" s="932" t="s">
        <v>
1431</v>
      </c>
      <c r="D8" s="932" t="s">
        <v>
1431</v>
      </c>
      <c r="E8" s="932" t="s">
        <v>
1431</v>
      </c>
      <c r="F8" s="932" t="s">
        <v>
1431</v>
      </c>
      <c r="G8" s="932" t="s">
        <v>
1431</v>
      </c>
      <c r="H8" s="931" t="s">
        <v>
1430</v>
      </c>
      <c r="I8" s="931" t="s">
        <v>
1430</v>
      </c>
      <c r="J8" s="931" t="s">
        <v>
1430</v>
      </c>
      <c r="K8" s="931" t="s">
        <v>
1430</v>
      </c>
      <c r="L8" s="931" t="s">
        <v>
1430</v>
      </c>
      <c r="M8" s="931" t="s">
        <v>
1430</v>
      </c>
      <c r="N8" s="931" t="s">
        <v>
1430</v>
      </c>
      <c r="O8" s="931" t="s">
        <v>
1430</v>
      </c>
      <c r="P8" s="931" t="s">
        <v>
1430</v>
      </c>
      <c r="Q8" s="931" t="s">
        <v>
1430</v>
      </c>
      <c r="R8" s="931" t="s">
        <v>
1430</v>
      </c>
      <c r="S8" s="931" t="s">
        <v>
1430</v>
      </c>
      <c r="T8" s="931" t="s">
        <v>
1430</v>
      </c>
      <c r="U8" s="931" t="s">
        <v>
1430</v>
      </c>
    </row>
    <row r="9" spans="1:21" s="927" customFormat="1" ht="18" customHeight="1">
      <c r="A9" s="899" t="s">
        <v>
1429</v>
      </c>
      <c r="B9" s="928">
        <v>
837</v>
      </c>
      <c r="C9" s="928">
        <v>
7114</v>
      </c>
      <c r="D9" s="928">
        <v>
4524</v>
      </c>
      <c r="E9" s="928">
        <v>
7010</v>
      </c>
      <c r="F9" s="928">
        <v>
4441</v>
      </c>
      <c r="G9" s="928">
        <v>
107</v>
      </c>
      <c r="H9" s="928">
        <v>
2347819</v>
      </c>
      <c r="I9" s="928">
        <v>
4218015</v>
      </c>
      <c r="J9" s="929">
        <v>
9207671</v>
      </c>
      <c r="K9" s="928">
        <v>
7262117</v>
      </c>
      <c r="L9" s="928">
        <v>
1634997</v>
      </c>
      <c r="M9" s="928">
        <v>
48133</v>
      </c>
      <c r="N9" s="928">
        <v>
80</v>
      </c>
      <c r="O9" s="928">
        <v>
262344</v>
      </c>
      <c r="P9" s="928">
        <v>
4637193</v>
      </c>
      <c r="Q9" s="928">
        <v>
4637193</v>
      </c>
      <c r="R9" s="928">
        <v>
1794109</v>
      </c>
      <c r="S9" s="928">
        <v>
156815</v>
      </c>
      <c r="T9" s="928">
        <v>
20775</v>
      </c>
      <c r="U9" s="928">
        <v>
167636</v>
      </c>
    </row>
    <row r="10" spans="1:21" ht="18" customHeight="1">
      <c r="A10" s="896"/>
      <c r="B10" s="921"/>
      <c r="C10" s="921"/>
      <c r="D10" s="921"/>
      <c r="E10" s="921"/>
      <c r="F10" s="921"/>
      <c r="G10" s="921"/>
      <c r="H10" s="921"/>
      <c r="I10" s="921"/>
      <c r="J10" s="926"/>
      <c r="K10" s="926"/>
      <c r="L10" s="926"/>
      <c r="M10" s="926"/>
      <c r="N10" s="926"/>
      <c r="O10" s="926"/>
      <c r="P10" s="926"/>
      <c r="Q10" s="926"/>
      <c r="R10" s="926"/>
      <c r="S10" s="926"/>
      <c r="T10" s="926"/>
      <c r="U10" s="926"/>
    </row>
    <row r="11" spans="1:21" s="918" customFormat="1" ht="18" customHeight="1">
      <c r="A11" s="892" t="s">
        <v>
1083</v>
      </c>
      <c r="B11" s="921">
        <v>
26</v>
      </c>
      <c r="C11" s="921">
        <v>
263</v>
      </c>
      <c r="D11" s="921">
        <v>
134</v>
      </c>
      <c r="E11" s="921">
        <v>
262</v>
      </c>
      <c r="F11" s="921">
        <v>
133</v>
      </c>
      <c r="G11" s="921">
        <v>
1</v>
      </c>
      <c r="H11" s="921">
        <v>
56359</v>
      </c>
      <c r="I11" s="921">
        <v>
81397</v>
      </c>
      <c r="J11" s="921">
        <v>
256701</v>
      </c>
      <c r="K11" s="921">
        <v>
247339</v>
      </c>
      <c r="L11" s="921">
        <v>
4159</v>
      </c>
      <c r="M11" s="921" t="s">
        <v>
374</v>
      </c>
      <c r="N11" s="921" t="s">
        <v>
374</v>
      </c>
      <c r="O11" s="921">
        <v>
5203</v>
      </c>
      <c r="P11" s="921" t="s">
        <v>
695</v>
      </c>
      <c r="Q11" s="921">
        <v>
162354</v>
      </c>
      <c r="R11" s="921">
        <v>
83386</v>
      </c>
      <c r="S11" s="921">
        <v>
695</v>
      </c>
      <c r="T11" s="921">
        <v>
300</v>
      </c>
      <c r="U11" s="921">
        <v>
46218</v>
      </c>
    </row>
    <row r="12" spans="1:21" s="918" customFormat="1" ht="18" customHeight="1">
      <c r="A12" s="892" t="s">
        <v>
1030</v>
      </c>
      <c r="B12" s="921">
        <v>
1</v>
      </c>
      <c r="C12" s="921">
        <v>
8</v>
      </c>
      <c r="D12" s="921">
        <v>
6</v>
      </c>
      <c r="E12" s="921">
        <v>
7</v>
      </c>
      <c r="F12" s="921">
        <v>
5</v>
      </c>
      <c r="G12" s="921">
        <v>
1</v>
      </c>
      <c r="H12" s="921" t="s">
        <v>
374</v>
      </c>
      <c r="I12" s="921" t="s">
        <v>
374</v>
      </c>
      <c r="J12" s="921" t="s">
        <v>
374</v>
      </c>
      <c r="K12" s="921" t="s">
        <v>
374</v>
      </c>
      <c r="L12" s="921" t="s">
        <v>
374</v>
      </c>
      <c r="M12" s="921" t="s">
        <v>
374</v>
      </c>
      <c r="N12" s="921" t="s">
        <v>
374</v>
      </c>
      <c r="O12" s="921" t="s">
        <v>
374</v>
      </c>
      <c r="P12" s="921" t="s">
        <v>
374</v>
      </c>
      <c r="Q12" s="921" t="s">
        <v>
374</v>
      </c>
      <c r="R12" s="921" t="s">
        <v>
374</v>
      </c>
      <c r="S12" s="921" t="s">
        <v>
374</v>
      </c>
      <c r="T12" s="921" t="s">
        <v>
374</v>
      </c>
      <c r="U12" s="921" t="s">
        <v>
374</v>
      </c>
    </row>
    <row r="13" spans="1:21" s="918" customFormat="1" ht="18" customHeight="1">
      <c r="A13" s="892" t="s">
        <v>
991</v>
      </c>
      <c r="B13" s="921">
        <v>
32</v>
      </c>
      <c r="C13" s="921">
        <v>
225</v>
      </c>
      <c r="D13" s="921">
        <v>
99</v>
      </c>
      <c r="E13" s="921">
        <v>
221</v>
      </c>
      <c r="F13" s="921">
        <v>
96</v>
      </c>
      <c r="G13" s="921">
        <v>
4</v>
      </c>
      <c r="H13" s="921" t="s">
        <v>
695</v>
      </c>
      <c r="I13" s="921" t="s">
        <v>
695</v>
      </c>
      <c r="J13" s="921" t="s">
        <v>
695</v>
      </c>
      <c r="K13" s="921" t="s">
        <v>
695</v>
      </c>
      <c r="L13" s="921" t="s">
        <v>
695</v>
      </c>
      <c r="M13" s="921" t="s">
        <v>
695</v>
      </c>
      <c r="N13" s="921" t="s">
        <v>
374</v>
      </c>
      <c r="O13" s="921" t="s">
        <v>
695</v>
      </c>
      <c r="P13" s="921" t="s">
        <v>
695</v>
      </c>
      <c r="Q13" s="921" t="s">
        <v>
695</v>
      </c>
      <c r="R13" s="921">
        <v>
26800</v>
      </c>
      <c r="S13" s="921">
        <v>
4027</v>
      </c>
      <c r="T13" s="921" t="s">
        <v>
374</v>
      </c>
      <c r="U13" s="921">
        <v>
919</v>
      </c>
    </row>
    <row r="14" spans="1:21" s="918" customFormat="1" ht="18" customHeight="1">
      <c r="A14" s="922" t="s">
        <v>
1428</v>
      </c>
      <c r="B14" s="921">
        <v>
4</v>
      </c>
      <c r="C14" s="921">
        <v>
25</v>
      </c>
      <c r="D14" s="921">
        <v>
18</v>
      </c>
      <c r="E14" s="921">
        <v>
25</v>
      </c>
      <c r="F14" s="921">
        <v>
18</v>
      </c>
      <c r="G14" s="921" t="s">
        <v>
374</v>
      </c>
      <c r="H14" s="921">
        <v>
7387</v>
      </c>
      <c r="I14" s="921">
        <v>
4725</v>
      </c>
      <c r="J14" s="921">
        <v>
19687</v>
      </c>
      <c r="K14" s="921">
        <v>
19657</v>
      </c>
      <c r="L14" s="921">
        <v>
30</v>
      </c>
      <c r="M14" s="921" t="s">
        <v>
374</v>
      </c>
      <c r="N14" s="921" t="s">
        <v>
374</v>
      </c>
      <c r="O14" s="921" t="s">
        <v>
374</v>
      </c>
      <c r="P14" s="921">
        <v>
13853</v>
      </c>
      <c r="Q14" s="921">
        <v>
13853</v>
      </c>
      <c r="R14" s="921" t="s">
        <v>
374</v>
      </c>
      <c r="S14" s="921" t="s">
        <v>
374</v>
      </c>
      <c r="T14" s="921" t="s">
        <v>
374</v>
      </c>
      <c r="U14" s="921">
        <v>
2859</v>
      </c>
    </row>
    <row r="15" spans="1:21" s="918" customFormat="1" ht="18" customHeight="1">
      <c r="A15" s="892" t="s">
        <v>
1376</v>
      </c>
      <c r="B15" s="921">
        <v>
22</v>
      </c>
      <c r="C15" s="921">
        <v>
135</v>
      </c>
      <c r="D15" s="921">
        <v>
86</v>
      </c>
      <c r="E15" s="921">
        <v>
130</v>
      </c>
      <c r="F15" s="921">
        <v>
81</v>
      </c>
      <c r="G15" s="921">
        <v>
5</v>
      </c>
      <c r="H15" s="921">
        <v>
31485</v>
      </c>
      <c r="I15" s="921">
        <v>
31756</v>
      </c>
      <c r="J15" s="921">
        <v>
93440</v>
      </c>
      <c r="K15" s="921">
        <v>
70339</v>
      </c>
      <c r="L15" s="921">
        <v>
19743</v>
      </c>
      <c r="M15" s="921" t="s">
        <v>
374</v>
      </c>
      <c r="N15" s="921" t="s">
        <v>
374</v>
      </c>
      <c r="O15" s="921">
        <v>
3358</v>
      </c>
      <c r="P15" s="921">
        <v>
57126</v>
      </c>
      <c r="Q15" s="921">
        <v>
57126</v>
      </c>
      <c r="R15" s="921">
        <v>
1759</v>
      </c>
      <c r="S15" s="921">
        <v>
159</v>
      </c>
      <c r="T15" s="921" t="s">
        <v>
374</v>
      </c>
      <c r="U15" s="921">
        <v>
1493</v>
      </c>
    </row>
    <row r="16" spans="1:21" s="918" customFormat="1" ht="18" customHeight="1">
      <c r="A16" s="925" t="s">
        <v>
877</v>
      </c>
      <c r="B16" s="921">
        <v>
27</v>
      </c>
      <c r="C16" s="921">
        <v>
281</v>
      </c>
      <c r="D16" s="921">
        <v>
170</v>
      </c>
      <c r="E16" s="921">
        <v>
278</v>
      </c>
      <c r="F16" s="921">
        <v>
167</v>
      </c>
      <c r="G16" s="921">
        <v>
3</v>
      </c>
      <c r="H16" s="921">
        <v>
89232</v>
      </c>
      <c r="I16" s="921">
        <v>
227521</v>
      </c>
      <c r="J16" s="921">
        <v>
359597</v>
      </c>
      <c r="K16" s="921">
        <v>
311897</v>
      </c>
      <c r="L16" s="921">
        <v>
39689</v>
      </c>
      <c r="M16" s="921" t="s">
        <v>
374</v>
      </c>
      <c r="N16" s="921" t="s">
        <v>
374</v>
      </c>
      <c r="O16" s="921">
        <v>
8011</v>
      </c>
      <c r="P16" s="921">
        <v>
122405</v>
      </c>
      <c r="Q16" s="921">
        <v>
122405</v>
      </c>
      <c r="R16" s="921">
        <v>
80366</v>
      </c>
      <c r="S16" s="921">
        <v>
1541</v>
      </c>
      <c r="T16" s="921">
        <v>
61</v>
      </c>
      <c r="U16" s="921">
        <v>
15055</v>
      </c>
    </row>
    <row r="17" spans="1:21" s="918" customFormat="1" ht="18" customHeight="1">
      <c r="A17" s="892" t="s">
        <v>
1123</v>
      </c>
      <c r="B17" s="921">
        <v>
55</v>
      </c>
      <c r="C17" s="921">
        <v>
459</v>
      </c>
      <c r="D17" s="921">
        <v>
267</v>
      </c>
      <c r="E17" s="921">
        <v>
455</v>
      </c>
      <c r="F17" s="921">
        <v>
264</v>
      </c>
      <c r="G17" s="921">
        <v>
5</v>
      </c>
      <c r="H17" s="921">
        <v>
151927</v>
      </c>
      <c r="I17" s="921">
        <v>
261293</v>
      </c>
      <c r="J17" s="921">
        <v>
513222</v>
      </c>
      <c r="K17" s="921">
        <v>
332255</v>
      </c>
      <c r="L17" s="921">
        <v>
156489</v>
      </c>
      <c r="M17" s="921" t="s">
        <v>
374</v>
      </c>
      <c r="N17" s="921" t="s">
        <v>
374</v>
      </c>
      <c r="O17" s="921">
        <v>
24478</v>
      </c>
      <c r="P17" s="921">
        <v>
233642</v>
      </c>
      <c r="Q17" s="921">
        <v>
233642</v>
      </c>
      <c r="R17" s="921">
        <v>
141242</v>
      </c>
      <c r="S17" s="921">
        <v>
574</v>
      </c>
      <c r="T17" s="921">
        <v>
818</v>
      </c>
      <c r="U17" s="921">
        <v>
7086</v>
      </c>
    </row>
    <row r="18" spans="1:21" s="918" customFormat="1" ht="18" customHeight="1">
      <c r="A18" s="892" t="s">
        <v>
1091</v>
      </c>
      <c r="B18" s="921">
        <v>
9</v>
      </c>
      <c r="C18" s="921">
        <v>
166</v>
      </c>
      <c r="D18" s="921">
        <v>
88</v>
      </c>
      <c r="E18" s="921">
        <v>
165</v>
      </c>
      <c r="F18" s="921">
        <v>
87</v>
      </c>
      <c r="G18" s="921">
        <v>
1</v>
      </c>
      <c r="H18" s="921">
        <v>
48684</v>
      </c>
      <c r="I18" s="921">
        <v>
129041</v>
      </c>
      <c r="J18" s="921">
        <v>
256249</v>
      </c>
      <c r="K18" s="921">
        <v>
194341</v>
      </c>
      <c r="L18" s="921">
        <v>
18868</v>
      </c>
      <c r="M18" s="921" t="s">
        <v>
374</v>
      </c>
      <c r="N18" s="921" t="s">
        <v>
374</v>
      </c>
      <c r="O18" s="921">
        <v>
43040</v>
      </c>
      <c r="P18" s="921">
        <v>
118852</v>
      </c>
      <c r="Q18" s="921">
        <v>
118852</v>
      </c>
      <c r="R18" s="921">
        <v>
156588</v>
      </c>
      <c r="S18" s="921">
        <v>
3410</v>
      </c>
      <c r="T18" s="921" t="s">
        <v>
374</v>
      </c>
      <c r="U18" s="921">
        <v>
7754</v>
      </c>
    </row>
    <row r="19" spans="1:21" s="918" customFormat="1" ht="18" customHeight="1">
      <c r="A19" s="922" t="s">
        <v>
1427</v>
      </c>
      <c r="B19" s="921">
        <v>
67</v>
      </c>
      <c r="C19" s="921">
        <v>
501</v>
      </c>
      <c r="D19" s="921">
        <v>
278</v>
      </c>
      <c r="E19" s="921">
        <v>
495</v>
      </c>
      <c r="F19" s="921">
        <v>
272</v>
      </c>
      <c r="G19" s="921">
        <v>
6</v>
      </c>
      <c r="H19" s="921">
        <v>
163014</v>
      </c>
      <c r="I19" s="921">
        <v>
297969</v>
      </c>
      <c r="J19" s="921">
        <v>
640893</v>
      </c>
      <c r="K19" s="921">
        <v>
542349</v>
      </c>
      <c r="L19" s="921">
        <v>
92543</v>
      </c>
      <c r="M19" s="921" t="s">
        <v>
374</v>
      </c>
      <c r="N19" s="921" t="s">
        <v>
374</v>
      </c>
      <c r="O19" s="921">
        <v>
6001</v>
      </c>
      <c r="P19" s="921">
        <v>
317776</v>
      </c>
      <c r="Q19" s="921">
        <v>
317776</v>
      </c>
      <c r="R19" s="921">
        <v>
84784</v>
      </c>
      <c r="S19" s="921">
        <v>
3411</v>
      </c>
      <c r="T19" s="921">
        <v>
5</v>
      </c>
      <c r="U19" s="921">
        <v>
5100</v>
      </c>
    </row>
    <row r="20" spans="1:21" s="918" customFormat="1" ht="18" customHeight="1">
      <c r="A20" s="892" t="s">
        <v>
972</v>
      </c>
      <c r="B20" s="921">
        <v>
71</v>
      </c>
      <c r="C20" s="921">
        <v>
668</v>
      </c>
      <c r="D20" s="921">
        <v>
426</v>
      </c>
      <c r="E20" s="921">
        <v>
658</v>
      </c>
      <c r="F20" s="921">
        <v>
417</v>
      </c>
      <c r="G20" s="921">
        <v>
10</v>
      </c>
      <c r="H20" s="921">
        <v>
215055</v>
      </c>
      <c r="I20" s="921">
        <v>
295100</v>
      </c>
      <c r="J20" s="921">
        <v>
674128</v>
      </c>
      <c r="K20" s="921">
        <v>
590821</v>
      </c>
      <c r="L20" s="921">
        <v>
74964</v>
      </c>
      <c r="M20" s="921" t="s">
        <v>
374</v>
      </c>
      <c r="N20" s="921" t="s">
        <v>
374</v>
      </c>
      <c r="O20" s="921">
        <v>
8343</v>
      </c>
      <c r="P20" s="921">
        <v>
351282</v>
      </c>
      <c r="Q20" s="921">
        <v>
351282</v>
      </c>
      <c r="R20" s="921">
        <v>
150115</v>
      </c>
      <c r="S20" s="921">
        <v>
7079</v>
      </c>
      <c r="T20" s="921">
        <v>
8359</v>
      </c>
      <c r="U20" s="921">
        <v>
5385</v>
      </c>
    </row>
    <row r="21" spans="1:21" s="918" customFormat="1" ht="18" customHeight="1">
      <c r="A21" s="893" t="s">
        <v>
1426</v>
      </c>
      <c r="B21" s="921">
        <v>
38</v>
      </c>
      <c r="C21" s="921">
        <v>
269</v>
      </c>
      <c r="D21" s="921">
        <v>
138</v>
      </c>
      <c r="E21" s="921">
        <v>
256</v>
      </c>
      <c r="F21" s="921">
        <v>
127</v>
      </c>
      <c r="G21" s="921">
        <v>
13</v>
      </c>
      <c r="H21" s="921">
        <v>
56507</v>
      </c>
      <c r="I21" s="921">
        <v>
143083</v>
      </c>
      <c r="J21" s="921">
        <v>
266145</v>
      </c>
      <c r="K21" s="921">
        <v>
231429</v>
      </c>
      <c r="L21" s="921">
        <v>
30033</v>
      </c>
      <c r="M21" s="921" t="s">
        <v>
374</v>
      </c>
      <c r="N21" s="921" t="s">
        <v>
374</v>
      </c>
      <c r="O21" s="921">
        <v>
4683</v>
      </c>
      <c r="P21" s="921">
        <v>
113984</v>
      </c>
      <c r="Q21" s="921">
        <v>
113984</v>
      </c>
      <c r="R21" s="921">
        <v>
8266</v>
      </c>
      <c r="S21" s="921">
        <v>
477</v>
      </c>
      <c r="T21" s="921" t="s">
        <v>
374</v>
      </c>
      <c r="U21" s="921">
        <v>
1138</v>
      </c>
    </row>
    <row r="22" spans="1:21" s="918" customFormat="1" ht="18" customHeight="1">
      <c r="A22" s="892" t="s">
        <v>
891</v>
      </c>
      <c r="B22" s="921">
        <v>
10</v>
      </c>
      <c r="C22" s="921">
        <v>
111</v>
      </c>
      <c r="D22" s="921">
        <v>
86</v>
      </c>
      <c r="E22" s="921">
        <v>
107</v>
      </c>
      <c r="F22" s="921">
        <v>
83</v>
      </c>
      <c r="G22" s="921">
        <v>
4</v>
      </c>
      <c r="H22" s="921">
        <v>
49739</v>
      </c>
      <c r="I22" s="921">
        <v>
334714</v>
      </c>
      <c r="J22" s="921">
        <v>
483399</v>
      </c>
      <c r="K22" s="921">
        <v>
479461</v>
      </c>
      <c r="L22" s="921">
        <v>
3938</v>
      </c>
      <c r="M22" s="921" t="s">
        <v>
374</v>
      </c>
      <c r="N22" s="921" t="s">
        <v>
374</v>
      </c>
      <c r="O22" s="921" t="s">
        <v>
374</v>
      </c>
      <c r="P22" s="921">
        <v>
137922</v>
      </c>
      <c r="Q22" s="921">
        <v>
137922</v>
      </c>
      <c r="R22" s="921">
        <v>
39816</v>
      </c>
      <c r="S22" s="921">
        <v>
2143</v>
      </c>
      <c r="T22" s="921">
        <v>
41</v>
      </c>
      <c r="U22" s="921">
        <v>
3829</v>
      </c>
    </row>
    <row r="23" spans="1:21" s="918" customFormat="1" ht="18" customHeight="1">
      <c r="A23" s="892" t="s">
        <v>
1122</v>
      </c>
      <c r="B23" s="921">
        <v>
10</v>
      </c>
      <c r="C23" s="921">
        <v>
71</v>
      </c>
      <c r="D23" s="921">
        <v>
51</v>
      </c>
      <c r="E23" s="921">
        <v>
68</v>
      </c>
      <c r="F23" s="921">
        <v>
49</v>
      </c>
      <c r="G23" s="921">
        <v>
3</v>
      </c>
      <c r="H23" s="921">
        <v>
24041</v>
      </c>
      <c r="I23" s="921">
        <v>
25066</v>
      </c>
      <c r="J23" s="921">
        <v>
73192</v>
      </c>
      <c r="K23" s="921">
        <v>
43264</v>
      </c>
      <c r="L23" s="921">
        <v>
29928</v>
      </c>
      <c r="M23" s="921" t="s">
        <v>
374</v>
      </c>
      <c r="N23" s="921" t="s">
        <v>
374</v>
      </c>
      <c r="O23" s="921" t="s">
        <v>
374</v>
      </c>
      <c r="P23" s="921">
        <v>
44605</v>
      </c>
      <c r="Q23" s="921">
        <v>
44605</v>
      </c>
      <c r="R23" s="921">
        <v>
2819</v>
      </c>
      <c r="S23" s="921">
        <v>
611</v>
      </c>
      <c r="T23" s="921" t="s">
        <v>
374</v>
      </c>
      <c r="U23" s="921">
        <v>
296</v>
      </c>
    </row>
    <row r="24" spans="1:21" s="918" customFormat="1" ht="18" customHeight="1">
      <c r="A24" s="892" t="s">
        <v>
1081</v>
      </c>
      <c r="B24" s="921">
        <v>
8</v>
      </c>
      <c r="C24" s="921">
        <v>
50</v>
      </c>
      <c r="D24" s="921">
        <v>
29</v>
      </c>
      <c r="E24" s="921">
        <v>
49</v>
      </c>
      <c r="F24" s="921">
        <v>
28</v>
      </c>
      <c r="G24" s="921">
        <v>
1</v>
      </c>
      <c r="H24" s="921">
        <v>
17046</v>
      </c>
      <c r="I24" s="921">
        <v>
21599</v>
      </c>
      <c r="J24" s="921">
        <v>
60836</v>
      </c>
      <c r="K24" s="921">
        <v>
52880</v>
      </c>
      <c r="L24" s="921">
        <v>
7956</v>
      </c>
      <c r="M24" s="921" t="s">
        <v>
374</v>
      </c>
      <c r="N24" s="921" t="s">
        <v>
374</v>
      </c>
      <c r="O24" s="921" t="s">
        <v>
374</v>
      </c>
      <c r="P24" s="921">
        <v>
36330</v>
      </c>
      <c r="Q24" s="921">
        <v>
36330</v>
      </c>
      <c r="R24" s="921" t="s">
        <v>
374</v>
      </c>
      <c r="S24" s="921" t="s">
        <v>
374</v>
      </c>
      <c r="T24" s="921" t="s">
        <v>
374</v>
      </c>
      <c r="U24" s="921">
        <v>
380</v>
      </c>
    </row>
    <row r="25" spans="1:21" s="918" customFormat="1" ht="18" customHeight="1">
      <c r="A25" s="892" t="s">
        <v>
1040</v>
      </c>
      <c r="B25" s="921">
        <v>
202</v>
      </c>
      <c r="C25" s="921">
        <v>
1661</v>
      </c>
      <c r="D25" s="921">
        <v>
1146</v>
      </c>
      <c r="E25" s="921">
        <v>
1645</v>
      </c>
      <c r="F25" s="921">
        <v>
1131</v>
      </c>
      <c r="G25" s="921">
        <v>
17</v>
      </c>
      <c r="H25" s="921">
        <v>
556451</v>
      </c>
      <c r="I25" s="921">
        <v>
790849</v>
      </c>
      <c r="J25" s="921">
        <v>
1995227</v>
      </c>
      <c r="K25" s="921">
        <v>
1262711</v>
      </c>
      <c r="L25" s="921">
        <v>
658704</v>
      </c>
      <c r="M25" s="921" t="s">
        <v>
374</v>
      </c>
      <c r="N25" s="921">
        <v>
80</v>
      </c>
      <c r="O25" s="921">
        <v>
73732</v>
      </c>
      <c r="P25" s="921">
        <v>
1121599</v>
      </c>
      <c r="Q25" s="921">
        <v>
1121599</v>
      </c>
      <c r="R25" s="921">
        <v>
330092</v>
      </c>
      <c r="S25" s="921">
        <v>
82497</v>
      </c>
      <c r="T25" s="921">
        <v>
1135</v>
      </c>
      <c r="U25" s="921">
        <v>
34719</v>
      </c>
    </row>
    <row r="26" spans="1:21" s="918" customFormat="1" ht="18" customHeight="1">
      <c r="A26" s="892" t="s">
        <v>
989</v>
      </c>
      <c r="B26" s="921">
        <v>
17</v>
      </c>
      <c r="C26" s="921">
        <v>
124</v>
      </c>
      <c r="D26" s="921">
        <v>
88</v>
      </c>
      <c r="E26" s="921">
        <v>
123</v>
      </c>
      <c r="F26" s="921">
        <v>
87</v>
      </c>
      <c r="G26" s="921">
        <v>
1</v>
      </c>
      <c r="H26" s="921">
        <v>
46985</v>
      </c>
      <c r="I26" s="921">
        <v>
79649</v>
      </c>
      <c r="J26" s="921">
        <v>
171914</v>
      </c>
      <c r="K26" s="921">
        <v>
140637</v>
      </c>
      <c r="L26" s="921">
        <v>
21374</v>
      </c>
      <c r="M26" s="921">
        <v>
3545</v>
      </c>
      <c r="N26" s="921" t="s">
        <v>
374</v>
      </c>
      <c r="O26" s="921">
        <v>
6358</v>
      </c>
      <c r="P26" s="921" t="s">
        <v>
695</v>
      </c>
      <c r="Q26" s="921">
        <v>
85510</v>
      </c>
      <c r="R26" s="921">
        <v>
4253</v>
      </c>
      <c r="S26" s="921" t="s">
        <v>
374</v>
      </c>
      <c r="T26" s="921" t="s">
        <v>
374</v>
      </c>
      <c r="U26" s="921">
        <v>
488</v>
      </c>
    </row>
    <row r="27" spans="1:21" s="918" customFormat="1" ht="18" customHeight="1">
      <c r="A27" s="892" t="s">
        <v>
956</v>
      </c>
      <c r="B27" s="924">
        <v>
89</v>
      </c>
      <c r="C27" s="923">
        <v>
789</v>
      </c>
      <c r="D27" s="923">
        <v>
616</v>
      </c>
      <c r="E27" s="923">
        <v>
779</v>
      </c>
      <c r="F27" s="923">
        <v>
612</v>
      </c>
      <c r="G27" s="923">
        <v>
10</v>
      </c>
      <c r="H27" s="923" t="s">
        <v>
695</v>
      </c>
      <c r="I27" s="923" t="s">
        <v>
695</v>
      </c>
      <c r="J27" s="921" t="s">
        <v>
695</v>
      </c>
      <c r="K27" s="921" t="s">
        <v>
695</v>
      </c>
      <c r="L27" s="921" t="s">
        <v>
695</v>
      </c>
      <c r="M27" s="921" t="s">
        <v>
695</v>
      </c>
      <c r="N27" s="921" t="s">
        <v>
374</v>
      </c>
      <c r="O27" s="921" t="s">
        <v>
695</v>
      </c>
      <c r="P27" s="921" t="s">
        <v>
695</v>
      </c>
      <c r="Q27" s="921" t="s">
        <v>
695</v>
      </c>
      <c r="R27" s="921">
        <v>
442033</v>
      </c>
      <c r="S27" s="921">
        <v>
16113</v>
      </c>
      <c r="T27" s="921">
        <v>
9615</v>
      </c>
      <c r="U27" s="921">
        <v>
19473</v>
      </c>
    </row>
    <row r="28" spans="1:21" s="918" customFormat="1" ht="18" customHeight="1">
      <c r="A28" s="892" t="s">
        <v>
1447</v>
      </c>
      <c r="B28" s="921">
        <v>
27</v>
      </c>
      <c r="C28" s="921">
        <v>
215</v>
      </c>
      <c r="D28" s="921">
        <v>
133</v>
      </c>
      <c r="E28" s="921">
        <v>
210</v>
      </c>
      <c r="F28" s="921">
        <v>
129</v>
      </c>
      <c r="G28" s="921">
        <v>
5</v>
      </c>
      <c r="H28" s="921">
        <v>
89049</v>
      </c>
      <c r="I28" s="923">
        <v>
170343</v>
      </c>
      <c r="J28" s="921">
        <v>
364635</v>
      </c>
      <c r="K28" s="921">
        <v>
354508</v>
      </c>
      <c r="L28" s="921">
        <v>
6694</v>
      </c>
      <c r="M28" s="921">
        <v>
2418</v>
      </c>
      <c r="N28" s="921" t="s">
        <v>
374</v>
      </c>
      <c r="O28" s="921">
        <v>
1015</v>
      </c>
      <c r="P28" s="921">
        <v>
182081</v>
      </c>
      <c r="Q28" s="921">
        <v>
182081</v>
      </c>
      <c r="R28" s="921">
        <v>
34427</v>
      </c>
      <c r="S28" s="921">
        <v>
29429</v>
      </c>
      <c r="T28" s="921" t="s">
        <v>
374</v>
      </c>
      <c r="U28" s="921">
        <v>
5591</v>
      </c>
    </row>
    <row r="29" spans="1:21" s="918" customFormat="1" ht="18" customHeight="1">
      <c r="A29" s="922" t="s">
        <v>
1425</v>
      </c>
      <c r="B29" s="921">
        <v>
7</v>
      </c>
      <c r="C29" s="921">
        <v>
58</v>
      </c>
      <c r="D29" s="921">
        <v>
38</v>
      </c>
      <c r="E29" s="921">
        <v>
56</v>
      </c>
      <c r="F29" s="921">
        <v>
37</v>
      </c>
      <c r="G29" s="921">
        <v>
2</v>
      </c>
      <c r="H29" s="921">
        <v>
17665</v>
      </c>
      <c r="I29" s="921">
        <v>
50416</v>
      </c>
      <c r="J29" s="921">
        <v>
103463</v>
      </c>
      <c r="K29" s="921">
        <v>
57291</v>
      </c>
      <c r="L29" s="921">
        <v>
46172</v>
      </c>
      <c r="M29" s="921" t="s">
        <v>
374</v>
      </c>
      <c r="N29" s="921" t="s">
        <v>
374</v>
      </c>
      <c r="O29" s="921" t="s">
        <v>
374</v>
      </c>
      <c r="P29" s="921" t="s">
        <v>
695</v>
      </c>
      <c r="Q29" s="921">
        <v>
49118</v>
      </c>
      <c r="R29" s="921" t="s">
        <v>
374</v>
      </c>
      <c r="S29" s="921" t="s">
        <v>
374</v>
      </c>
      <c r="T29" s="921" t="s">
        <v>
374</v>
      </c>
      <c r="U29" s="921" t="s">
        <v>
374</v>
      </c>
    </row>
    <row r="30" spans="1:21" s="918" customFormat="1" ht="18" customHeight="1">
      <c r="A30" s="892" t="s">
        <v>
1121</v>
      </c>
      <c r="B30" s="921">
        <v>
27</v>
      </c>
      <c r="C30" s="921">
        <v>
289</v>
      </c>
      <c r="D30" s="921">
        <v>
203</v>
      </c>
      <c r="E30" s="921">
        <v>
288</v>
      </c>
      <c r="F30" s="921">
        <v>
203</v>
      </c>
      <c r="G30" s="921">
        <v>
2</v>
      </c>
      <c r="H30" s="921">
        <v>
113569</v>
      </c>
      <c r="I30" s="921">
        <v>
133051</v>
      </c>
      <c r="J30" s="921">
        <v>
330762</v>
      </c>
      <c r="K30" s="921">
        <v>
317017</v>
      </c>
      <c r="L30" s="921">
        <v>
8994</v>
      </c>
      <c r="M30" s="921">
        <v>
1432</v>
      </c>
      <c r="N30" s="921" t="s">
        <v>
374</v>
      </c>
      <c r="O30" s="921">
        <v>
3319</v>
      </c>
      <c r="P30" s="921">
        <v>
183069</v>
      </c>
      <c r="Q30" s="921">
        <v>
183069</v>
      </c>
      <c r="R30" s="921">
        <v>
32438</v>
      </c>
      <c r="S30" s="921">
        <v>
35</v>
      </c>
      <c r="T30" s="921">
        <v>
40</v>
      </c>
      <c r="U30" s="921">
        <v>
2122</v>
      </c>
    </row>
    <row r="31" spans="1:21" s="918" customFormat="1" ht="18" customHeight="1">
      <c r="A31" s="892" t="s">
        <v>
1072</v>
      </c>
      <c r="B31" s="921">
        <v>
4</v>
      </c>
      <c r="C31" s="921">
        <v>
43</v>
      </c>
      <c r="D31" s="921">
        <v>
26</v>
      </c>
      <c r="E31" s="921">
        <v>
43</v>
      </c>
      <c r="F31" s="921">
        <v>
26</v>
      </c>
      <c r="G31" s="921" t="s">
        <v>
374</v>
      </c>
      <c r="H31" s="921" t="s">
        <v>
695</v>
      </c>
      <c r="I31" s="921" t="s">
        <v>
695</v>
      </c>
      <c r="J31" s="921" t="s">
        <v>
695</v>
      </c>
      <c r="K31" s="921" t="s">
        <v>
695</v>
      </c>
      <c r="L31" s="921" t="s">
        <v>
695</v>
      </c>
      <c r="M31" s="921" t="s">
        <v>
374</v>
      </c>
      <c r="N31" s="921" t="s">
        <v>
374</v>
      </c>
      <c r="O31" s="921" t="s">
        <v>
374</v>
      </c>
      <c r="P31" s="921" t="s">
        <v>
695</v>
      </c>
      <c r="Q31" s="921" t="s">
        <v>
695</v>
      </c>
      <c r="R31" s="921" t="s">
        <v>
374</v>
      </c>
      <c r="S31" s="921" t="s">
        <v>
374</v>
      </c>
      <c r="T31" s="921" t="s">
        <v>
374</v>
      </c>
      <c r="U31" s="921" t="s">
        <v>
374</v>
      </c>
    </row>
    <row r="32" spans="1:21" s="918" customFormat="1" ht="18" customHeight="1">
      <c r="A32" s="892" t="s">
        <v>
1043</v>
      </c>
      <c r="B32" s="921">
        <v>
17</v>
      </c>
      <c r="C32" s="921">
        <v>
125</v>
      </c>
      <c r="D32" s="921">
        <v>
83</v>
      </c>
      <c r="E32" s="921">
        <v>
119</v>
      </c>
      <c r="F32" s="921">
        <v>
79</v>
      </c>
      <c r="G32" s="921">
        <v>
6</v>
      </c>
      <c r="H32" s="921">
        <v>
35104</v>
      </c>
      <c r="I32" s="921">
        <v>
70023</v>
      </c>
      <c r="J32" s="921">
        <v>
125435</v>
      </c>
      <c r="K32" s="921">
        <v>
99852</v>
      </c>
      <c r="L32" s="921">
        <v>
21695</v>
      </c>
      <c r="M32" s="921" t="s">
        <v>
374</v>
      </c>
      <c r="N32" s="921" t="s">
        <v>
374</v>
      </c>
      <c r="O32" s="921">
        <v>
3888</v>
      </c>
      <c r="P32" s="921">
        <v>
51990</v>
      </c>
      <c r="Q32" s="921">
        <v>
51990</v>
      </c>
      <c r="R32" s="921">
        <v>
14647</v>
      </c>
      <c r="S32" s="921">
        <v>
514</v>
      </c>
      <c r="T32" s="921">
        <v>
35</v>
      </c>
      <c r="U32" s="921">
        <v>
1361</v>
      </c>
    </row>
    <row r="33" spans="1:21" s="918" customFormat="1" ht="18" customHeight="1">
      <c r="A33" s="891" t="s">
        <v>
1006</v>
      </c>
      <c r="B33" s="920">
        <v>
67</v>
      </c>
      <c r="C33" s="919">
        <v>
578</v>
      </c>
      <c r="D33" s="919">
        <v>
315</v>
      </c>
      <c r="E33" s="919">
        <v>
571</v>
      </c>
      <c r="F33" s="919">
        <v>
310</v>
      </c>
      <c r="G33" s="919">
        <v>
7</v>
      </c>
      <c r="H33" s="919" t="s">
        <v>
695</v>
      </c>
      <c r="I33" s="919" t="s">
        <v>
695</v>
      </c>
      <c r="J33" s="919" t="s">
        <v>
695</v>
      </c>
      <c r="K33" s="919" t="s">
        <v>
695</v>
      </c>
      <c r="L33" s="919" t="s">
        <v>
695</v>
      </c>
      <c r="M33" s="919" t="s">
        <v>
374</v>
      </c>
      <c r="N33" s="919" t="s">
        <v>
374</v>
      </c>
      <c r="O33" s="919" t="s">
        <v>
695</v>
      </c>
      <c r="P33" s="919" t="s">
        <v>
695</v>
      </c>
      <c r="Q33" s="919" t="s">
        <v>
695</v>
      </c>
      <c r="R33" s="919">
        <v>
160278</v>
      </c>
      <c r="S33" s="919">
        <v>
4100</v>
      </c>
      <c r="T33" s="919">
        <v>
366</v>
      </c>
      <c r="U33" s="919">
        <v>
6370</v>
      </c>
    </row>
    <row r="34" spans="1:21" s="884" customFormat="1" ht="15" customHeight="1">
      <c r="A34" s="888" t="s">
        <v>
1424</v>
      </c>
      <c r="B34" s="917"/>
      <c r="C34" s="917"/>
      <c r="D34" s="917"/>
      <c r="E34" s="917"/>
      <c r="F34" s="917"/>
      <c r="G34" s="917"/>
      <c r="H34" s="917"/>
      <c r="I34" s="917"/>
      <c r="J34" s="917"/>
      <c r="K34" s="917"/>
      <c r="L34" s="917"/>
      <c r="M34" s="917"/>
      <c r="N34" s="917"/>
      <c r="O34" s="917"/>
      <c r="P34" s="917"/>
      <c r="Q34" s="917"/>
      <c r="R34" s="917"/>
      <c r="S34" s="917"/>
      <c r="T34" s="917"/>
      <c r="U34" s="917"/>
    </row>
    <row r="35" spans="1:21" s="884" customFormat="1" ht="15" customHeight="1">
      <c r="A35" s="885" t="s">
        <v>
1446</v>
      </c>
      <c r="B35" s="917"/>
      <c r="C35" s="917"/>
      <c r="D35" s="917"/>
      <c r="E35" s="917"/>
      <c r="F35" s="917"/>
      <c r="G35" s="917"/>
      <c r="H35" s="917"/>
      <c r="I35" s="917"/>
      <c r="J35" s="917"/>
      <c r="K35" s="917"/>
      <c r="L35" s="917"/>
      <c r="M35" s="917"/>
      <c r="N35" s="917"/>
      <c r="O35" s="917"/>
      <c r="P35" s="917"/>
      <c r="Q35" s="917"/>
      <c r="R35" s="917"/>
      <c r="S35" s="917"/>
      <c r="T35" s="917"/>
      <c r="U35" s="917"/>
    </row>
  </sheetData>
  <mergeCells count="14">
    <mergeCell ref="J6:O6"/>
    <mergeCell ref="P6:P7"/>
    <mergeCell ref="Q6:Q7"/>
    <mergeCell ref="R6:U6"/>
    <mergeCell ref="A1:D1"/>
    <mergeCell ref="A2:D2"/>
    <mergeCell ref="A3:U3"/>
    <mergeCell ref="A6:A7"/>
    <mergeCell ref="B6:B7"/>
    <mergeCell ref="C6:D6"/>
    <mergeCell ref="E6:F6"/>
    <mergeCell ref="G6:G7"/>
    <mergeCell ref="H6:H7"/>
    <mergeCell ref="I6:I7"/>
  </mergeCells>
  <phoneticPr fontId="2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16"/>
  <sheetViews>
    <sheetView zoomScaleNormal="100" zoomScaleSheetLayoutView="100" workbookViewId="0">
      <selection activeCell="B23" sqref="B23"/>
    </sheetView>
  </sheetViews>
  <sheetFormatPr defaultColWidth="9" defaultRowHeight="13.5"/>
  <cols>
    <col min="1" max="1" width="14.375" style="1" customWidth="1"/>
    <col min="2" max="10" width="12.625" style="1" customWidth="1"/>
    <col min="11" max="16384" width="9" style="1"/>
  </cols>
  <sheetData>
    <row r="1" spans="1:11" s="1482" customFormat="1" ht="20.100000000000001" customHeight="1">
      <c r="A1" s="4569" t="str">
        <f>
HYPERLINK("#目次!A1","【目次に戻る】")</f>
        <v>
【目次に戻る】</v>
      </c>
      <c r="B1" s="4569"/>
      <c r="C1" s="4569"/>
      <c r="D1" s="4569"/>
      <c r="E1" s="4569"/>
      <c r="F1" s="2398"/>
      <c r="G1" s="2398"/>
      <c r="H1" s="2398"/>
      <c r="I1" s="2398"/>
      <c r="J1" s="2398"/>
    </row>
    <row r="2" spans="1:11" s="1482" customFormat="1" ht="20.100000000000001" customHeight="1">
      <c r="A2" s="4569" t="str">
        <f>
HYPERLINK("#業務所管課別目次!A1","【業務所管課別目次に戻る】")</f>
        <v>
【業務所管課別目次に戻る】</v>
      </c>
      <c r="B2" s="4569"/>
      <c r="C2" s="4569"/>
      <c r="D2" s="4569"/>
      <c r="E2" s="4569"/>
      <c r="F2" s="2398"/>
      <c r="G2" s="2398"/>
      <c r="H2" s="2398"/>
      <c r="I2" s="2398"/>
      <c r="J2" s="2398"/>
    </row>
    <row r="3" spans="1:11" ht="25.5" customHeight="1">
      <c r="A3" s="4574" t="s">
        <v>
9327</v>
      </c>
      <c r="B3" s="4574"/>
      <c r="C3" s="4574"/>
      <c r="D3" s="4574"/>
      <c r="E3" s="4574"/>
      <c r="F3" s="4574"/>
      <c r="G3" s="4574"/>
      <c r="H3" s="4574"/>
      <c r="I3" s="4574"/>
      <c r="J3" s="4574"/>
    </row>
    <row r="4" spans="1:11" ht="15" customHeight="1">
      <c r="A4" s="2399"/>
      <c r="B4" s="2399"/>
      <c r="C4" s="2399"/>
      <c r="D4" s="2399"/>
      <c r="E4" s="2399"/>
      <c r="F4" s="2399"/>
      <c r="G4" s="2399"/>
      <c r="H4" s="2399"/>
      <c r="I4" s="2399"/>
      <c r="J4" s="2399"/>
    </row>
    <row r="5" spans="1:11" s="32" customFormat="1" ht="15" customHeight="1" thickBot="1">
      <c r="J5" s="119" t="s">
        <v>
9264</v>
      </c>
    </row>
    <row r="6" spans="1:11" ht="18" customHeight="1" thickTop="1">
      <c r="A6" s="4610" t="s">
        <v>
9</v>
      </c>
      <c r="B6" s="4612" t="s">
        <v>
4044</v>
      </c>
      <c r="C6" s="4612" t="s">
        <v>
4043</v>
      </c>
      <c r="D6" s="4612"/>
      <c r="E6" s="4614" t="s">
        <v>
4042</v>
      </c>
      <c r="F6" s="4614"/>
      <c r="G6" s="4612" t="s">
        <v>
4041</v>
      </c>
      <c r="H6" s="4612"/>
      <c r="I6" s="4614" t="s">
        <v>
4040</v>
      </c>
      <c r="J6" s="4615" t="s">
        <v>
4039</v>
      </c>
    </row>
    <row r="7" spans="1:11" ht="24.95" customHeight="1">
      <c r="A7" s="4611"/>
      <c r="B7" s="4613"/>
      <c r="C7" s="2408" t="s">
        <v>
4038</v>
      </c>
      <c r="D7" s="2429" t="s">
        <v>
4035</v>
      </c>
      <c r="E7" s="2408" t="s">
        <v>
4037</v>
      </c>
      <c r="F7" s="2429" t="s">
        <v>
4035</v>
      </c>
      <c r="G7" s="2430" t="s">
        <v>
4036</v>
      </c>
      <c r="H7" s="2429" t="s">
        <v>
4035</v>
      </c>
      <c r="I7" s="4613"/>
      <c r="J7" s="4616"/>
    </row>
    <row r="8" spans="1:11" s="56" customFormat="1" ht="18" customHeight="1">
      <c r="A8" s="2432"/>
      <c r="B8" s="69" t="s">
        <v>
3303</v>
      </c>
      <c r="C8" s="69" t="s">
        <v>
293</v>
      </c>
      <c r="D8" s="67" t="s">
        <v>
2216</v>
      </c>
      <c r="E8" s="2434" t="s">
        <v>
3303</v>
      </c>
      <c r="F8" s="67" t="s">
        <v>
2216</v>
      </c>
      <c r="G8" s="2435" t="s">
        <v>
3303</v>
      </c>
      <c r="H8" s="67" t="s">
        <v>
2216</v>
      </c>
      <c r="I8" s="2435"/>
      <c r="J8" s="2435"/>
      <c r="K8" s="67"/>
    </row>
    <row r="9" spans="1:11" ht="18" customHeight="1">
      <c r="A9" s="2407" t="s">
        <v>
4034</v>
      </c>
      <c r="B9" s="97">
        <v>
460423</v>
      </c>
      <c r="C9" s="27">
        <v>
54215</v>
      </c>
      <c r="D9" s="1806">
        <v>
11.8</v>
      </c>
      <c r="E9" s="22">
        <v>
293433</v>
      </c>
      <c r="F9" s="1806">
        <v>
63.7</v>
      </c>
      <c r="G9" s="22">
        <v>
112775</v>
      </c>
      <c r="H9" s="1806">
        <v>
24.5</v>
      </c>
      <c r="I9" s="117">
        <v>
38.4</v>
      </c>
      <c r="J9" s="117">
        <v>
56.9</v>
      </c>
    </row>
    <row r="10" spans="1:11" ht="18" customHeight="1">
      <c r="A10" s="2407">
        <v>
31</v>
      </c>
      <c r="B10" s="97">
        <v>
462591</v>
      </c>
      <c r="C10" s="27">
        <v>
53989</v>
      </c>
      <c r="D10" s="1806">
        <v>
11.7</v>
      </c>
      <c r="E10" s="22">
        <v>
295162</v>
      </c>
      <c r="F10" s="1806">
        <v>
63.8</v>
      </c>
      <c r="G10" s="22">
        <v>
113440</v>
      </c>
      <c r="H10" s="1806">
        <v>
24.5</v>
      </c>
      <c r="I10" s="117">
        <v>
38.433131636186232</v>
      </c>
      <c r="J10" s="117">
        <v>
56.724442848334135</v>
      </c>
    </row>
    <row r="11" spans="1:11" ht="18" customHeight="1">
      <c r="A11" s="2407" t="s">
        <v>
18</v>
      </c>
      <c r="B11" s="97">
        <v>
464550</v>
      </c>
      <c r="C11" s="27">
        <v>
53743</v>
      </c>
      <c r="D11" s="1806">
        <v>
11.6</v>
      </c>
      <c r="E11" s="22">
        <v>
297033</v>
      </c>
      <c r="F11" s="1806">
        <v>
63.9</v>
      </c>
      <c r="G11" s="22">
        <v>
113774</v>
      </c>
      <c r="H11" s="1806">
        <v>
24.5</v>
      </c>
      <c r="I11" s="117">
        <v>
38.299999999999997</v>
      </c>
      <c r="J11" s="117">
        <v>
56.4</v>
      </c>
    </row>
    <row r="12" spans="1:11" ht="18" customHeight="1">
      <c r="A12" s="2407">
        <v>
3</v>
      </c>
      <c r="B12" s="97">
        <v>
463691</v>
      </c>
      <c r="C12" s="27">
        <v>
53146</v>
      </c>
      <c r="D12" s="1806">
        <v>
11.5</v>
      </c>
      <c r="E12" s="22">
        <v>
296328</v>
      </c>
      <c r="F12" s="1806">
        <v>
63.9</v>
      </c>
      <c r="G12" s="22">
        <v>
114217</v>
      </c>
      <c r="H12" s="1806">
        <v>
24.6</v>
      </c>
      <c r="I12" s="117">
        <v>
38.5</v>
      </c>
      <c r="J12" s="117">
        <v>
56.5</v>
      </c>
    </row>
    <row r="13" spans="1:11" s="277" customFormat="1" ht="18" customHeight="1">
      <c r="A13" s="251">
        <v>
4</v>
      </c>
      <c r="B13" s="274">
        <v>
462083</v>
      </c>
      <c r="C13" s="254">
        <v>
52339</v>
      </c>
      <c r="D13" s="2428">
        <v>
11.3</v>
      </c>
      <c r="E13" s="275">
        <v>
295692</v>
      </c>
      <c r="F13" s="2428">
        <v>
64</v>
      </c>
      <c r="G13" s="275">
        <v>
114052</v>
      </c>
      <c r="H13" s="2428">
        <v>
24.7</v>
      </c>
      <c r="I13" s="276">
        <v>
38.6</v>
      </c>
      <c r="J13" s="276">
        <v>
56.3</v>
      </c>
    </row>
    <row r="14" spans="1:11" s="32" customFormat="1" ht="15" customHeight="1">
      <c r="A14" s="32" t="s">
        <v>
4033</v>
      </c>
    </row>
    <row r="15" spans="1:11" s="32" customFormat="1" ht="15" customHeight="1">
      <c r="A15" s="32" t="s">
        <v>
216</v>
      </c>
    </row>
    <row r="16" spans="1:11" s="32" customFormat="1" ht="15" customHeight="1">
      <c r="A16" s="32" t="s">
        <v>
215</v>
      </c>
      <c r="G16" s="116"/>
    </row>
  </sheetData>
  <mergeCells count="10">
    <mergeCell ref="A1:E1"/>
    <mergeCell ref="A2:E2"/>
    <mergeCell ref="A3:J3"/>
    <mergeCell ref="A6:A7"/>
    <mergeCell ref="B6:B7"/>
    <mergeCell ref="C6:D6"/>
    <mergeCell ref="E6:F6"/>
    <mergeCell ref="G6:H6"/>
    <mergeCell ref="I6:I7"/>
    <mergeCell ref="J6:J7"/>
  </mergeCells>
  <phoneticPr fontId="25"/>
  <pageMargins left="0.70866141732283472" right="0.70866141732283472" top="0.74803149606299213" bottom="0.74803149606299213" header="0.31496062992125984" footer="0.3149606299212598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B30"/>
  <sheetViews>
    <sheetView zoomScale="85" zoomScaleNormal="85" zoomScaleSheetLayoutView="85" workbookViewId="0">
      <selection activeCell="B23" sqref="B23"/>
    </sheetView>
  </sheetViews>
  <sheetFormatPr defaultRowHeight="14.25"/>
  <cols>
    <col min="1" max="1" width="25.625" style="883" customWidth="1"/>
    <col min="2" max="4" width="5.625" style="916" customWidth="1"/>
    <col min="5" max="6" width="4.625" style="916" customWidth="1"/>
    <col min="7" max="8" width="5.625" style="916" customWidth="1"/>
    <col min="9" max="14" width="4.625" style="916" customWidth="1"/>
    <col min="15" max="17" width="8.625" style="916" customWidth="1"/>
    <col min="18" max="19" width="6.625" style="916" customWidth="1"/>
    <col min="20" max="20" width="7.625" style="916" customWidth="1"/>
    <col min="21" max="22" width="8.625" style="916" customWidth="1"/>
    <col min="23" max="23" width="7.625" style="916" customWidth="1"/>
    <col min="24" max="25" width="6.625" style="916" customWidth="1"/>
    <col min="26" max="26" width="7.625" style="916" customWidth="1"/>
    <col min="27" max="28" width="8.625" style="916" customWidth="1"/>
    <col min="29" max="16384" width="9" style="882"/>
  </cols>
  <sheetData>
    <row r="1" spans="1:28"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c r="Z1" s="1481"/>
    </row>
    <row r="2" spans="1:28"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c r="Z2" s="1481"/>
    </row>
    <row r="3" spans="1:28" s="915" customFormat="1" ht="26.1" customHeight="1">
      <c r="A3" s="4908" t="s">
        <v>
6611</v>
      </c>
      <c r="B3" s="4908"/>
      <c r="C3" s="4908"/>
      <c r="D3" s="4908"/>
      <c r="E3" s="4908"/>
      <c r="F3" s="4908"/>
      <c r="G3" s="4908"/>
      <c r="H3" s="4908"/>
      <c r="I3" s="4908"/>
      <c r="J3" s="4908"/>
      <c r="K3" s="4908"/>
      <c r="L3" s="4908"/>
      <c r="M3" s="4908"/>
      <c r="N3" s="4908"/>
      <c r="O3" s="4908"/>
      <c r="P3" s="4908"/>
      <c r="Q3" s="4908"/>
      <c r="R3" s="4908"/>
      <c r="S3" s="4908"/>
      <c r="T3" s="4908"/>
      <c r="U3" s="4908"/>
      <c r="V3" s="4908"/>
      <c r="W3" s="4908"/>
      <c r="X3" s="4908"/>
      <c r="Y3" s="4908"/>
      <c r="Z3" s="4908"/>
      <c r="AA3" s="4908"/>
      <c r="AB3" s="4908"/>
    </row>
    <row r="4" spans="1:28" s="952" customFormat="1" ht="15" customHeight="1">
      <c r="A4" s="954"/>
      <c r="B4" s="953"/>
      <c r="C4" s="953"/>
      <c r="D4" s="953"/>
      <c r="E4" s="953"/>
      <c r="F4" s="953"/>
      <c r="G4" s="953"/>
      <c r="H4" s="953"/>
      <c r="I4" s="953"/>
      <c r="J4" s="953"/>
      <c r="K4" s="953"/>
      <c r="L4" s="953"/>
      <c r="M4" s="953"/>
      <c r="N4" s="953"/>
      <c r="O4" s="953"/>
      <c r="P4" s="953"/>
      <c r="Q4" s="953"/>
      <c r="R4" s="953"/>
      <c r="S4" s="953"/>
      <c r="T4" s="953"/>
      <c r="U4" s="953"/>
      <c r="V4" s="953"/>
      <c r="W4" s="953"/>
      <c r="X4" s="953"/>
      <c r="Y4" s="953"/>
      <c r="Z4" s="953"/>
      <c r="AA4" s="953"/>
      <c r="AB4" s="953"/>
    </row>
    <row r="5" spans="1:28" s="930" customFormat="1" ht="15" customHeight="1" thickBot="1">
      <c r="A5" s="913"/>
      <c r="B5" s="917"/>
      <c r="C5" s="917"/>
      <c r="D5" s="917"/>
      <c r="E5" s="917"/>
      <c r="F5" s="917"/>
      <c r="G5" s="917"/>
      <c r="H5" s="951"/>
      <c r="I5" s="951"/>
      <c r="J5" s="917"/>
      <c r="K5" s="917"/>
      <c r="L5" s="917"/>
      <c r="M5" s="917"/>
      <c r="N5" s="917"/>
      <c r="O5" s="917"/>
      <c r="P5" s="917"/>
      <c r="Q5" s="917"/>
      <c r="R5" s="917"/>
      <c r="S5" s="917"/>
      <c r="T5" s="917"/>
      <c r="U5" s="917"/>
      <c r="V5" s="917"/>
      <c r="W5" s="917"/>
      <c r="X5" s="917"/>
      <c r="Y5" s="917"/>
      <c r="Z5" s="917"/>
      <c r="AA5" s="917"/>
      <c r="AB5" s="941" t="s">
        <v>
9365</v>
      </c>
    </row>
    <row r="6" spans="1:28" ht="18" customHeight="1" thickTop="1">
      <c r="A6" s="4940" t="s">
        <v>
1445</v>
      </c>
      <c r="B6" s="4943" t="s">
        <v>
1407</v>
      </c>
      <c r="C6" s="4945" t="s">
        <v>
1473</v>
      </c>
      <c r="D6" s="4946"/>
      <c r="E6" s="4945" t="s">
        <v>
1472</v>
      </c>
      <c r="F6" s="4946"/>
      <c r="G6" s="4972" t="s">
        <v>
1396</v>
      </c>
      <c r="H6" s="4973"/>
      <c r="I6" s="4973"/>
      <c r="J6" s="4973"/>
      <c r="K6" s="4973"/>
      <c r="L6" s="4946"/>
      <c r="M6" s="4945" t="s">
        <v>
1471</v>
      </c>
      <c r="N6" s="4974"/>
      <c r="O6" s="4956" t="s">
        <v>
1470</v>
      </c>
      <c r="P6" s="4976" t="s">
        <v>
1469</v>
      </c>
      <c r="Q6" s="4977"/>
      <c r="R6" s="4977"/>
      <c r="S6" s="4977"/>
      <c r="T6" s="4978"/>
      <c r="U6" s="4963" t="s">
        <v>
1440</v>
      </c>
      <c r="V6" s="4964"/>
      <c r="W6" s="4964"/>
      <c r="X6" s="4964"/>
      <c r="Y6" s="4964"/>
      <c r="Z6" s="4965"/>
      <c r="AA6" s="4956" t="s">
        <v>
1468</v>
      </c>
      <c r="AB6" s="4957" t="s">
        <v>
1401</v>
      </c>
    </row>
    <row r="7" spans="1:28" ht="18" customHeight="1">
      <c r="A7" s="4942"/>
      <c r="B7" s="4944"/>
      <c r="C7" s="4947"/>
      <c r="D7" s="4948"/>
      <c r="E7" s="4947"/>
      <c r="F7" s="4948"/>
      <c r="G7" s="4960" t="s">
        <v>
1393</v>
      </c>
      <c r="H7" s="4961"/>
      <c r="I7" s="4961"/>
      <c r="J7" s="4962"/>
      <c r="K7" s="4970" t="s">
        <v>
1392</v>
      </c>
      <c r="L7" s="4971"/>
      <c r="M7" s="4975"/>
      <c r="N7" s="4949"/>
      <c r="O7" s="4954"/>
      <c r="P7" s="4944" t="s">
        <v>
1398</v>
      </c>
      <c r="Q7" s="4953" t="s">
        <v>
1467</v>
      </c>
      <c r="R7" s="4953" t="s">
        <v>
1466</v>
      </c>
      <c r="S7" s="4953" t="s">
        <v>
1465</v>
      </c>
      <c r="T7" s="4953" t="s">
        <v>
1464</v>
      </c>
      <c r="U7" s="4944" t="s">
        <v>
1398</v>
      </c>
      <c r="V7" s="4951" t="s">
        <v>
1436</v>
      </c>
      <c r="W7" s="4951" t="s">
        <v>
1435</v>
      </c>
      <c r="X7" s="4951" t="s">
        <v>
1434</v>
      </c>
      <c r="Y7" s="4953" t="s">
        <v>
1463</v>
      </c>
      <c r="Z7" s="4949" t="s">
        <v>
1432</v>
      </c>
      <c r="AA7" s="4954"/>
      <c r="AB7" s="4958"/>
    </row>
    <row r="8" spans="1:28" ht="18" customHeight="1">
      <c r="A8" s="4942"/>
      <c r="B8" s="4944"/>
      <c r="C8" s="4947"/>
      <c r="D8" s="4948"/>
      <c r="E8" s="4947"/>
      <c r="F8" s="4948"/>
      <c r="G8" s="4966" t="s">
        <v>
1391</v>
      </c>
      <c r="H8" s="4967"/>
      <c r="I8" s="4968" t="s">
        <v>
1390</v>
      </c>
      <c r="J8" s="4969"/>
      <c r="K8" s="4947"/>
      <c r="L8" s="4948"/>
      <c r="M8" s="4975"/>
      <c r="N8" s="4949"/>
      <c r="O8" s="4954"/>
      <c r="P8" s="4944"/>
      <c r="Q8" s="4954"/>
      <c r="R8" s="4954"/>
      <c r="S8" s="4954"/>
      <c r="T8" s="4954"/>
      <c r="U8" s="4944"/>
      <c r="V8" s="4951"/>
      <c r="W8" s="4951"/>
      <c r="X8" s="4951"/>
      <c r="Y8" s="4954"/>
      <c r="Z8" s="4949"/>
      <c r="AA8" s="4954"/>
      <c r="AB8" s="4958"/>
    </row>
    <row r="9" spans="1:28" ht="18" customHeight="1">
      <c r="A9" s="4941"/>
      <c r="B9" s="4927"/>
      <c r="C9" s="950"/>
      <c r="D9" s="948" t="s">
        <v>
1438</v>
      </c>
      <c r="E9" s="949"/>
      <c r="F9" s="948" t="s">
        <v>
1438</v>
      </c>
      <c r="G9" s="949"/>
      <c r="H9" s="948" t="s">
        <v>
1438</v>
      </c>
      <c r="I9" s="949"/>
      <c r="J9" s="948" t="s">
        <v>
1438</v>
      </c>
      <c r="K9" s="949"/>
      <c r="L9" s="948" t="s">
        <v>
1438</v>
      </c>
      <c r="M9" s="949"/>
      <c r="N9" s="948" t="s">
        <v>
1438</v>
      </c>
      <c r="O9" s="4955"/>
      <c r="P9" s="4927"/>
      <c r="Q9" s="4955"/>
      <c r="R9" s="4955"/>
      <c r="S9" s="4955"/>
      <c r="T9" s="4955"/>
      <c r="U9" s="4927"/>
      <c r="V9" s="4952"/>
      <c r="W9" s="4952"/>
      <c r="X9" s="4952"/>
      <c r="Y9" s="4955"/>
      <c r="Z9" s="4950"/>
      <c r="AA9" s="4955"/>
      <c r="AB9" s="4959"/>
    </row>
    <row r="10" spans="1:28" s="930" customFormat="1" ht="18" customHeight="1">
      <c r="A10" s="934"/>
      <c r="B10" s="933"/>
      <c r="C10" s="932" t="s">
        <v>
1431</v>
      </c>
      <c r="D10" s="932" t="s">
        <v>
1431</v>
      </c>
      <c r="E10" s="932"/>
      <c r="F10" s="932"/>
      <c r="G10" s="932"/>
      <c r="H10" s="932"/>
      <c r="I10" s="932"/>
      <c r="J10" s="932"/>
      <c r="K10" s="932"/>
      <c r="L10" s="932"/>
      <c r="M10" s="932"/>
      <c r="N10" s="932"/>
      <c r="O10" s="931" t="s">
        <v>
1430</v>
      </c>
      <c r="P10" s="931" t="s">
        <v>
1430</v>
      </c>
      <c r="Q10" s="931" t="s">
        <v>
1430</v>
      </c>
      <c r="R10" s="931" t="s">
        <v>
1430</v>
      </c>
      <c r="S10" s="931" t="s">
        <v>
1430</v>
      </c>
      <c r="T10" s="931" t="s">
        <v>
1430</v>
      </c>
      <c r="U10" s="931" t="s">
        <v>
1430</v>
      </c>
      <c r="V10" s="931" t="s">
        <v>
1430</v>
      </c>
      <c r="W10" s="931" t="s">
        <v>
1430</v>
      </c>
      <c r="X10" s="931" t="s">
        <v>
1430</v>
      </c>
      <c r="Y10" s="931" t="s">
        <v>
1430</v>
      </c>
      <c r="Z10" s="931" t="s">
        <v>
1430</v>
      </c>
      <c r="AA10" s="931" t="s">
        <v>
1430</v>
      </c>
      <c r="AB10" s="931" t="s">
        <v>
1430</v>
      </c>
    </row>
    <row r="11" spans="1:28" s="927" customFormat="1" ht="18" customHeight="1">
      <c r="A11" s="899" t="s">
        <v>
1429</v>
      </c>
      <c r="B11" s="928">
        <v>
47</v>
      </c>
      <c r="C11" s="928">
        <v>
2338</v>
      </c>
      <c r="D11" s="928">
        <v>
1529</v>
      </c>
      <c r="E11" s="928" t="s">
        <v>
374</v>
      </c>
      <c r="F11" s="928" t="s">
        <v>
374</v>
      </c>
      <c r="G11" s="928">
        <v>
1782</v>
      </c>
      <c r="H11" s="928">
        <v>
1386</v>
      </c>
      <c r="I11" s="928">
        <v>
516</v>
      </c>
      <c r="J11" s="929">
        <v>
125</v>
      </c>
      <c r="K11" s="928">
        <v>
47</v>
      </c>
      <c r="L11" s="928">
        <v>
25</v>
      </c>
      <c r="M11" s="928">
        <v>
1</v>
      </c>
      <c r="N11" s="928">
        <v>
1</v>
      </c>
      <c r="O11" s="928">
        <v>
1079907</v>
      </c>
      <c r="P11" s="928">
        <v>
5783512</v>
      </c>
      <c r="Q11" s="928">
        <v>
3764662</v>
      </c>
      <c r="R11" s="928">
        <v>
84654</v>
      </c>
      <c r="S11" s="928">
        <v>
96778</v>
      </c>
      <c r="T11" s="928">
        <v>
438049</v>
      </c>
      <c r="U11" s="928">
        <v>
8061561</v>
      </c>
      <c r="V11" s="928">
        <v>
6872042</v>
      </c>
      <c r="W11" s="928">
        <v>
186248</v>
      </c>
      <c r="X11" s="928">
        <v>
21978</v>
      </c>
      <c r="Y11" s="928">
        <v>
226</v>
      </c>
      <c r="Z11" s="928">
        <v>
981067</v>
      </c>
      <c r="AA11" s="928">
        <v>
1906858</v>
      </c>
      <c r="AB11" s="928">
        <v>
2151101</v>
      </c>
    </row>
    <row r="12" spans="1:28" ht="18" customHeight="1">
      <c r="A12" s="896"/>
      <c r="B12" s="921"/>
      <c r="C12" s="921"/>
      <c r="D12" s="921"/>
      <c r="E12" s="921"/>
      <c r="F12" s="921"/>
      <c r="G12" s="921"/>
      <c r="H12" s="921"/>
      <c r="I12" s="921"/>
      <c r="J12" s="926"/>
      <c r="K12" s="926"/>
      <c r="L12" s="926"/>
      <c r="M12" s="926"/>
      <c r="N12" s="926"/>
      <c r="O12" s="926"/>
      <c r="P12" s="926"/>
      <c r="Q12" s="926"/>
      <c r="R12" s="926"/>
      <c r="S12" s="926"/>
      <c r="T12" s="926"/>
      <c r="U12" s="926"/>
      <c r="V12" s="926"/>
      <c r="W12" s="926"/>
      <c r="X12" s="926"/>
      <c r="Y12" s="926"/>
      <c r="Z12" s="926"/>
      <c r="AA12" s="926"/>
      <c r="AB12" s="926"/>
    </row>
    <row r="13" spans="1:28" s="918" customFormat="1" ht="18" customHeight="1">
      <c r="A13" s="892" t="s">
        <v>
1083</v>
      </c>
      <c r="B13" s="921">
        <v>
2</v>
      </c>
      <c r="C13" s="921">
        <v>
238</v>
      </c>
      <c r="D13" s="921">
        <v>
201</v>
      </c>
      <c r="E13" s="921" t="s">
        <v>
374</v>
      </c>
      <c r="F13" s="921" t="s">
        <v>
374</v>
      </c>
      <c r="G13" s="921">
        <v>
190</v>
      </c>
      <c r="H13" s="921">
        <v>
168</v>
      </c>
      <c r="I13" s="921">
        <v>
46</v>
      </c>
      <c r="J13" s="921">
        <v>
32</v>
      </c>
      <c r="K13" s="921">
        <v>
2</v>
      </c>
      <c r="L13" s="921">
        <v>
1</v>
      </c>
      <c r="M13" s="921" t="s">
        <v>
374</v>
      </c>
      <c r="N13" s="921" t="s">
        <v>
374</v>
      </c>
      <c r="O13" s="921" t="s">
        <v>
695</v>
      </c>
      <c r="P13" s="921" t="s">
        <v>
695</v>
      </c>
      <c r="Q13" s="921" t="s">
        <v>
695</v>
      </c>
      <c r="R13" s="921" t="s">
        <v>
695</v>
      </c>
      <c r="S13" s="921" t="s">
        <v>
695</v>
      </c>
      <c r="T13" s="921" t="s">
        <v>
695</v>
      </c>
      <c r="U13" s="921" t="s">
        <v>
695</v>
      </c>
      <c r="V13" s="921" t="s">
        <v>
695</v>
      </c>
      <c r="W13" s="921" t="s">
        <v>
374</v>
      </c>
      <c r="X13" s="921" t="s">
        <v>
374</v>
      </c>
      <c r="Y13" s="921" t="s">
        <v>
374</v>
      </c>
      <c r="Z13" s="921" t="s">
        <v>
695</v>
      </c>
      <c r="AA13" s="921" t="s">
        <v>
695</v>
      </c>
      <c r="AB13" s="921" t="s">
        <v>
695</v>
      </c>
    </row>
    <row r="14" spans="1:28" s="918" customFormat="1" ht="18" customHeight="1">
      <c r="A14" s="892" t="s">
        <v>
991</v>
      </c>
      <c r="B14" s="921">
        <v>
2</v>
      </c>
      <c r="C14" s="921">
        <v>
87</v>
      </c>
      <c r="D14" s="921">
        <v>
42</v>
      </c>
      <c r="E14" s="921" t="s">
        <v>
374</v>
      </c>
      <c r="F14" s="921" t="s">
        <v>
374</v>
      </c>
      <c r="G14" s="921">
        <v>
82</v>
      </c>
      <c r="H14" s="921">
        <v>
42</v>
      </c>
      <c r="I14" s="921">
        <v>
5</v>
      </c>
      <c r="J14" s="921" t="s">
        <v>
374</v>
      </c>
      <c r="K14" s="921" t="s">
        <v>
374</v>
      </c>
      <c r="L14" s="921" t="s">
        <v>
374</v>
      </c>
      <c r="M14" s="921" t="s">
        <v>
374</v>
      </c>
      <c r="N14" s="921" t="s">
        <v>
374</v>
      </c>
      <c r="O14" s="921" t="s">
        <v>
695</v>
      </c>
      <c r="P14" s="921" t="s">
        <v>
695</v>
      </c>
      <c r="Q14" s="921" t="s">
        <v>
695</v>
      </c>
      <c r="R14" s="921" t="s">
        <v>
695</v>
      </c>
      <c r="S14" s="921" t="s">
        <v>
695</v>
      </c>
      <c r="T14" s="921" t="s">
        <v>
695</v>
      </c>
      <c r="U14" s="921" t="s">
        <v>
695</v>
      </c>
      <c r="V14" s="921" t="s">
        <v>
695</v>
      </c>
      <c r="W14" s="921" t="s">
        <v>
695</v>
      </c>
      <c r="X14" s="921" t="s">
        <v>
374</v>
      </c>
      <c r="Y14" s="921" t="s">
        <v>
374</v>
      </c>
      <c r="Z14" s="921" t="s">
        <v>
695</v>
      </c>
      <c r="AA14" s="921" t="s">
        <v>
695</v>
      </c>
      <c r="AB14" s="921" t="s">
        <v>
695</v>
      </c>
    </row>
    <row r="15" spans="1:28" s="918" customFormat="1" ht="18" customHeight="1">
      <c r="A15" s="925" t="s">
        <v>
877</v>
      </c>
      <c r="B15" s="921">
        <v>
4</v>
      </c>
      <c r="C15" s="921">
        <v>
248</v>
      </c>
      <c r="D15" s="921">
        <v>
173</v>
      </c>
      <c r="E15" s="921" t="s">
        <v>
374</v>
      </c>
      <c r="F15" s="921" t="s">
        <v>
374</v>
      </c>
      <c r="G15" s="921">
        <v>
203</v>
      </c>
      <c r="H15" s="921">
        <v>
155</v>
      </c>
      <c r="I15" s="921">
        <v>
35</v>
      </c>
      <c r="J15" s="921">
        <v>
14</v>
      </c>
      <c r="K15" s="921">
        <v>
11</v>
      </c>
      <c r="L15" s="921">
        <v>
5</v>
      </c>
      <c r="M15" s="921" t="s">
        <v>
374</v>
      </c>
      <c r="N15" s="921" t="s">
        <v>
374</v>
      </c>
      <c r="O15" s="921">
        <v>
156275</v>
      </c>
      <c r="P15" s="921">
        <v>
1868745</v>
      </c>
      <c r="Q15" s="921">
        <v>
833287</v>
      </c>
      <c r="R15" s="921">
        <v>
4169</v>
      </c>
      <c r="S15" s="921">
        <v>
13647</v>
      </c>
      <c r="T15" s="921">
        <v>
121331</v>
      </c>
      <c r="U15" s="921">
        <v>
1676512</v>
      </c>
      <c r="V15" s="921">
        <v>
1282245</v>
      </c>
      <c r="W15" s="921" t="s">
        <v>
374</v>
      </c>
      <c r="X15" s="921" t="s">
        <v>
374</v>
      </c>
      <c r="Y15" s="921" t="s">
        <v>
374</v>
      </c>
      <c r="Z15" s="921">
        <v>
394267</v>
      </c>
      <c r="AA15" s="947">
        <v>
-223011</v>
      </c>
      <c r="AB15" s="947">
        <v>
-151478</v>
      </c>
    </row>
    <row r="16" spans="1:28" s="918" customFormat="1" ht="18" customHeight="1">
      <c r="A16" s="894" t="s">
        <v>
1123</v>
      </c>
      <c r="B16" s="921">
        <v>
3</v>
      </c>
      <c r="C16" s="921">
        <v>
139</v>
      </c>
      <c r="D16" s="921">
        <v>
88</v>
      </c>
      <c r="E16" s="921" t="s">
        <v>
374</v>
      </c>
      <c r="F16" s="921" t="s">
        <v>
374</v>
      </c>
      <c r="G16" s="921">
        <v>
120</v>
      </c>
      <c r="H16" s="921">
        <v>
84</v>
      </c>
      <c r="I16" s="921">
        <v>
15</v>
      </c>
      <c r="J16" s="921">
        <v>
4</v>
      </c>
      <c r="K16" s="921">
        <v>
4</v>
      </c>
      <c r="L16" s="921" t="s">
        <v>
374</v>
      </c>
      <c r="M16" s="921" t="s">
        <v>
374</v>
      </c>
      <c r="N16" s="921" t="s">
        <v>
374</v>
      </c>
      <c r="O16" s="921">
        <v>
58803</v>
      </c>
      <c r="P16" s="921">
        <v>
269537</v>
      </c>
      <c r="Q16" s="921">
        <v>
213665</v>
      </c>
      <c r="R16" s="921">
        <v>
60</v>
      </c>
      <c r="S16" s="921">
        <v>
2836</v>
      </c>
      <c r="T16" s="921">
        <v>
52615</v>
      </c>
      <c r="U16" s="921">
        <v>
408682</v>
      </c>
      <c r="V16" s="921">
        <v>
386234</v>
      </c>
      <c r="W16" s="921">
        <v>
20000</v>
      </c>
      <c r="X16" s="921" t="s">
        <v>
374</v>
      </c>
      <c r="Y16" s="921" t="s">
        <v>
374</v>
      </c>
      <c r="Z16" s="921">
        <v>
2448</v>
      </c>
      <c r="AA16" s="921">
        <v>
120596</v>
      </c>
      <c r="AB16" s="921">
        <v>
128982</v>
      </c>
    </row>
    <row r="17" spans="1:28" s="918" customFormat="1" ht="18" customHeight="1">
      <c r="A17" s="892" t="s">
        <v>
1091</v>
      </c>
      <c r="B17" s="921">
        <v>
3</v>
      </c>
      <c r="C17" s="921">
        <v>
110</v>
      </c>
      <c r="D17" s="921">
        <v>
58</v>
      </c>
      <c r="E17" s="921" t="s">
        <v>
374</v>
      </c>
      <c r="F17" s="921" t="s">
        <v>
374</v>
      </c>
      <c r="G17" s="921">
        <v>
77</v>
      </c>
      <c r="H17" s="921">
        <v>
55</v>
      </c>
      <c r="I17" s="921">
        <v>
30</v>
      </c>
      <c r="J17" s="921">
        <v>
2</v>
      </c>
      <c r="K17" s="921">
        <v>
3</v>
      </c>
      <c r="L17" s="921">
        <v>
1</v>
      </c>
      <c r="M17" s="921" t="s">
        <v>
374</v>
      </c>
      <c r="N17" s="921" t="s">
        <v>
374</v>
      </c>
      <c r="O17" s="921">
        <v>
33731</v>
      </c>
      <c r="P17" s="921">
        <v>
92566</v>
      </c>
      <c r="Q17" s="921">
        <v>
85833</v>
      </c>
      <c r="R17" s="921">
        <v>
258</v>
      </c>
      <c r="S17" s="921">
        <v>
2624</v>
      </c>
      <c r="T17" s="921">
        <v>
2061</v>
      </c>
      <c r="U17" s="921">
        <v>
216640</v>
      </c>
      <c r="V17" s="921">
        <v>
181473</v>
      </c>
      <c r="W17" s="921">
        <v>
35167</v>
      </c>
      <c r="X17" s="921" t="s">
        <v>
374</v>
      </c>
      <c r="Y17" s="921" t="s">
        <v>
374</v>
      </c>
      <c r="Z17" s="921" t="s">
        <v>
374</v>
      </c>
      <c r="AA17" s="921">
        <v>
106146</v>
      </c>
      <c r="AB17" s="921">
        <v>
115138</v>
      </c>
    </row>
    <row r="18" spans="1:28" s="918" customFormat="1" ht="18" customHeight="1">
      <c r="A18" s="946" t="s">
        <v>
1010</v>
      </c>
      <c r="B18" s="921">
        <v>
6</v>
      </c>
      <c r="C18" s="921">
        <v>
252</v>
      </c>
      <c r="D18" s="921">
        <v>
155</v>
      </c>
      <c r="E18" s="921" t="s">
        <v>
374</v>
      </c>
      <c r="F18" s="921" t="s">
        <v>
374</v>
      </c>
      <c r="G18" s="921">
        <v>
166</v>
      </c>
      <c r="H18" s="921">
        <v>
135</v>
      </c>
      <c r="I18" s="921">
        <v>
86</v>
      </c>
      <c r="J18" s="921">
        <v>
20</v>
      </c>
      <c r="K18" s="921" t="s">
        <v>
374</v>
      </c>
      <c r="L18" s="921" t="s">
        <v>
374</v>
      </c>
      <c r="M18" s="921" t="s">
        <v>
374</v>
      </c>
      <c r="N18" s="921" t="s">
        <v>
374</v>
      </c>
      <c r="O18" s="921">
        <v>
118987</v>
      </c>
      <c r="P18" s="921">
        <v>
218976</v>
      </c>
      <c r="Q18" s="921">
        <v>
190205</v>
      </c>
      <c r="R18" s="921">
        <v>
600</v>
      </c>
      <c r="S18" s="921">
        <v>
3866</v>
      </c>
      <c r="T18" s="921">
        <v>
4398</v>
      </c>
      <c r="U18" s="921">
        <v>
669265</v>
      </c>
      <c r="V18" s="921">
        <v>
648790</v>
      </c>
      <c r="W18" s="921">
        <v>
15690</v>
      </c>
      <c r="X18" s="921" t="s">
        <v>
374</v>
      </c>
      <c r="Y18" s="921" t="s">
        <v>
374</v>
      </c>
      <c r="Z18" s="921">
        <v>
4785</v>
      </c>
      <c r="AA18" s="921">
        <v>
373009</v>
      </c>
      <c r="AB18" s="921">
        <v>
418078</v>
      </c>
    </row>
    <row r="19" spans="1:28" s="918" customFormat="1" ht="18" customHeight="1">
      <c r="A19" s="892" t="s">
        <v>
972</v>
      </c>
      <c r="B19" s="921">
        <v>
3</v>
      </c>
      <c r="C19" s="921">
        <v>
169</v>
      </c>
      <c r="D19" s="921">
        <v>
117</v>
      </c>
      <c r="E19" s="921" t="s">
        <v>
374</v>
      </c>
      <c r="F19" s="921" t="s">
        <v>
374</v>
      </c>
      <c r="G19" s="921">
        <v>
126</v>
      </c>
      <c r="H19" s="921">
        <v>
106</v>
      </c>
      <c r="I19" s="921">
        <v>
43</v>
      </c>
      <c r="J19" s="921">
        <v>
11</v>
      </c>
      <c r="K19" s="921" t="s">
        <v>
374</v>
      </c>
      <c r="L19" s="921" t="s">
        <v>
374</v>
      </c>
      <c r="M19" s="921" t="s">
        <v>
374</v>
      </c>
      <c r="N19" s="921" t="s">
        <v>
374</v>
      </c>
      <c r="O19" s="921">
        <v>
78097</v>
      </c>
      <c r="P19" s="921">
        <v>
140476</v>
      </c>
      <c r="Q19" s="921">
        <v>
87448</v>
      </c>
      <c r="R19" s="921">
        <v>
2395</v>
      </c>
      <c r="S19" s="921">
        <v>
2800</v>
      </c>
      <c r="T19" s="921">
        <v>
4600</v>
      </c>
      <c r="U19" s="921">
        <v>
308816</v>
      </c>
      <c r="V19" s="921">
        <v>
254456</v>
      </c>
      <c r="W19" s="921" t="s">
        <v>
374</v>
      </c>
      <c r="X19" s="921" t="s">
        <v>
374</v>
      </c>
      <c r="Y19" s="921" t="s">
        <v>
374</v>
      </c>
      <c r="Z19" s="921">
        <v>
54360</v>
      </c>
      <c r="AA19" s="921">
        <v>
160434</v>
      </c>
      <c r="AB19" s="921">
        <v>
155808</v>
      </c>
    </row>
    <row r="20" spans="1:28" s="918" customFormat="1" ht="18" customHeight="1">
      <c r="A20" s="925" t="s">
        <v>
941</v>
      </c>
      <c r="B20" s="921">
        <v>
6</v>
      </c>
      <c r="C20" s="921">
        <v>
227</v>
      </c>
      <c r="D20" s="921">
        <v>
118</v>
      </c>
      <c r="E20" s="921" t="s">
        <v>
374</v>
      </c>
      <c r="F20" s="921" t="s">
        <v>
374</v>
      </c>
      <c r="G20" s="921">
        <v>
128</v>
      </c>
      <c r="H20" s="921">
        <v>
98</v>
      </c>
      <c r="I20" s="921">
        <v>
99</v>
      </c>
      <c r="J20" s="921">
        <v>
20</v>
      </c>
      <c r="K20" s="921" t="s">
        <v>
374</v>
      </c>
      <c r="L20" s="921" t="s">
        <v>
374</v>
      </c>
      <c r="M20" s="921">
        <v>
1</v>
      </c>
      <c r="N20" s="921">
        <v>
1</v>
      </c>
      <c r="O20" s="921">
        <v>
87364</v>
      </c>
      <c r="P20" s="921">
        <v>
215401</v>
      </c>
      <c r="Q20" s="921">
        <v>
166458</v>
      </c>
      <c r="R20" s="921">
        <v>
345</v>
      </c>
      <c r="S20" s="921">
        <v>
1615</v>
      </c>
      <c r="T20" s="921">
        <v>
37976</v>
      </c>
      <c r="U20" s="921">
        <v>
456741</v>
      </c>
      <c r="V20" s="921">
        <v>
445054</v>
      </c>
      <c r="W20" s="921">
        <v>
1896</v>
      </c>
      <c r="X20" s="921" t="s">
        <v>
374</v>
      </c>
      <c r="Y20" s="921" t="s">
        <v>
374</v>
      </c>
      <c r="Z20" s="921">
        <v>
9791</v>
      </c>
      <c r="AA20" s="921">
        <v>
216878</v>
      </c>
      <c r="AB20" s="921">
        <v>
223653</v>
      </c>
    </row>
    <row r="21" spans="1:28" s="918" customFormat="1" ht="18" customHeight="1">
      <c r="A21" s="892" t="s">
        <v>
1040</v>
      </c>
      <c r="B21" s="921">
        <v>
6</v>
      </c>
      <c r="C21" s="921">
        <v>
311</v>
      </c>
      <c r="D21" s="921">
        <v>
225</v>
      </c>
      <c r="E21" s="921" t="s">
        <v>
374</v>
      </c>
      <c r="F21" s="921" t="s">
        <v>
374</v>
      </c>
      <c r="G21" s="921">
        <v>
263</v>
      </c>
      <c r="H21" s="921">
        <v>
207</v>
      </c>
      <c r="I21" s="921">
        <v>
30</v>
      </c>
      <c r="J21" s="921">
        <v>
9</v>
      </c>
      <c r="K21" s="921">
        <v>
18</v>
      </c>
      <c r="L21" s="921">
        <v>
9</v>
      </c>
      <c r="M21" s="921" t="s">
        <v>
374</v>
      </c>
      <c r="N21" s="921" t="s">
        <v>
374</v>
      </c>
      <c r="O21" s="921">
        <v>
136956</v>
      </c>
      <c r="P21" s="921">
        <v>
138711</v>
      </c>
      <c r="Q21" s="921">
        <v>
82051</v>
      </c>
      <c r="R21" s="921">
        <v>
3107</v>
      </c>
      <c r="S21" s="921">
        <v>
5223</v>
      </c>
      <c r="T21" s="921">
        <v>
37398</v>
      </c>
      <c r="U21" s="921">
        <v>
548226</v>
      </c>
      <c r="V21" s="921">
        <v>
501089</v>
      </c>
      <c r="W21" s="921">
        <v>
46911</v>
      </c>
      <c r="X21" s="921" t="s">
        <v>
374</v>
      </c>
      <c r="Y21" s="921">
        <v>
226</v>
      </c>
      <c r="Z21" s="921" t="s">
        <v>
374</v>
      </c>
      <c r="AA21" s="921">
        <v>
388324</v>
      </c>
      <c r="AB21" s="921">
        <v>
379807</v>
      </c>
    </row>
    <row r="22" spans="1:28" s="918" customFormat="1" ht="18" customHeight="1">
      <c r="A22" s="894" t="s">
        <v>
989</v>
      </c>
      <c r="B22" s="921">
        <v>
1</v>
      </c>
      <c r="C22" s="921">
        <v>
63</v>
      </c>
      <c r="D22" s="921">
        <v>
57</v>
      </c>
      <c r="E22" s="921" t="s">
        <v>
374</v>
      </c>
      <c r="F22" s="921" t="s">
        <v>
374</v>
      </c>
      <c r="G22" s="921">
        <v>
63</v>
      </c>
      <c r="H22" s="921">
        <v>
57</v>
      </c>
      <c r="I22" s="921" t="s">
        <v>
374</v>
      </c>
      <c r="J22" s="921" t="s">
        <v>
374</v>
      </c>
      <c r="K22" s="921" t="s">
        <v>
374</v>
      </c>
      <c r="L22" s="921" t="s">
        <v>
374</v>
      </c>
      <c r="M22" s="921" t="s">
        <v>
374</v>
      </c>
      <c r="N22" s="921" t="s">
        <v>
374</v>
      </c>
      <c r="O22" s="921" t="s">
        <v>
695</v>
      </c>
      <c r="P22" s="921" t="s">
        <v>
695</v>
      </c>
      <c r="Q22" s="921" t="s">
        <v>
695</v>
      </c>
      <c r="R22" s="921" t="s">
        <v>
695</v>
      </c>
      <c r="S22" s="921" t="s">
        <v>
695</v>
      </c>
      <c r="T22" s="921" t="s">
        <v>
695</v>
      </c>
      <c r="U22" s="921" t="s">
        <v>
695</v>
      </c>
      <c r="V22" s="921" t="s">
        <v>
695</v>
      </c>
      <c r="W22" s="921" t="s">
        <v>
374</v>
      </c>
      <c r="X22" s="921" t="s">
        <v>
374</v>
      </c>
      <c r="Y22" s="921" t="s">
        <v>
374</v>
      </c>
      <c r="Z22" s="921" t="s">
        <v>
374</v>
      </c>
      <c r="AA22" s="921" t="s">
        <v>
695</v>
      </c>
      <c r="AB22" s="921" t="s">
        <v>
695</v>
      </c>
    </row>
    <row r="23" spans="1:28" s="918" customFormat="1" ht="18" customHeight="1">
      <c r="A23" s="892" t="s">
        <v>
956</v>
      </c>
      <c r="B23" s="921">
        <v>
2</v>
      </c>
      <c r="C23" s="921">
        <v>
64</v>
      </c>
      <c r="D23" s="921">
        <v>
51</v>
      </c>
      <c r="E23" s="921" t="s">
        <v>
374</v>
      </c>
      <c r="F23" s="921" t="s">
        <v>
374</v>
      </c>
      <c r="G23" s="921">
        <v>
57</v>
      </c>
      <c r="H23" s="921">
        <v>
48</v>
      </c>
      <c r="I23" s="921">
        <v>
7</v>
      </c>
      <c r="J23" s="921">
        <v>
3</v>
      </c>
      <c r="K23" s="921" t="s">
        <v>
374</v>
      </c>
      <c r="L23" s="921" t="s">
        <v>
374</v>
      </c>
      <c r="M23" s="921" t="s">
        <v>
374</v>
      </c>
      <c r="N23" s="921" t="s">
        <v>
374</v>
      </c>
      <c r="O23" s="921" t="s">
        <v>
695</v>
      </c>
      <c r="P23" s="921" t="s">
        <v>
695</v>
      </c>
      <c r="Q23" s="921" t="s">
        <v>
695</v>
      </c>
      <c r="R23" s="921" t="s">
        <v>
695</v>
      </c>
      <c r="S23" s="921" t="s">
        <v>
695</v>
      </c>
      <c r="T23" s="921" t="s">
        <v>
695</v>
      </c>
      <c r="U23" s="921" t="s">
        <v>
695</v>
      </c>
      <c r="V23" s="921" t="s">
        <v>
695</v>
      </c>
      <c r="W23" s="921" t="s">
        <v>
374</v>
      </c>
      <c r="X23" s="921" t="s">
        <v>
695</v>
      </c>
      <c r="Y23" s="921" t="s">
        <v>
374</v>
      </c>
      <c r="Z23" s="921" t="s">
        <v>
695</v>
      </c>
      <c r="AA23" s="921" t="s">
        <v>
695</v>
      </c>
      <c r="AB23" s="921" t="s">
        <v>
695</v>
      </c>
    </row>
    <row r="24" spans="1:28" s="918" customFormat="1" ht="18" customHeight="1">
      <c r="A24" s="892" t="s">
        <v>
910</v>
      </c>
      <c r="B24" s="924">
        <v>
3</v>
      </c>
      <c r="C24" s="923">
        <v>
128</v>
      </c>
      <c r="D24" s="923">
        <v>
101</v>
      </c>
      <c r="E24" s="923" t="s">
        <v>
374</v>
      </c>
      <c r="F24" s="923" t="s">
        <v>
374</v>
      </c>
      <c r="G24" s="923">
        <v>
105</v>
      </c>
      <c r="H24" s="923">
        <v>
92</v>
      </c>
      <c r="I24" s="923">
        <v>
14</v>
      </c>
      <c r="J24" s="921" t="s">
        <v>
374</v>
      </c>
      <c r="K24" s="921">
        <v>
9</v>
      </c>
      <c r="L24" s="921">
        <v>
9</v>
      </c>
      <c r="M24" s="921" t="s">
        <v>
374</v>
      </c>
      <c r="N24" s="921" t="s">
        <v>
374</v>
      </c>
      <c r="O24" s="921">
        <v>
61415</v>
      </c>
      <c r="P24" s="921">
        <v>
98932</v>
      </c>
      <c r="Q24" s="921">
        <v>
69146</v>
      </c>
      <c r="R24" s="921">
        <v>
59</v>
      </c>
      <c r="S24" s="921">
        <v>
1208</v>
      </c>
      <c r="T24" s="921">
        <v>
8321</v>
      </c>
      <c r="U24" s="921">
        <v>
200770</v>
      </c>
      <c r="V24" s="921">
        <v>
101886</v>
      </c>
      <c r="W24" s="921" t="s">
        <v>
374</v>
      </c>
      <c r="X24" s="921" t="s">
        <v>
374</v>
      </c>
      <c r="Y24" s="921" t="s">
        <v>
374</v>
      </c>
      <c r="Z24" s="921">
        <v>
98884</v>
      </c>
      <c r="AA24" s="921">
        <v>
98663</v>
      </c>
      <c r="AB24" s="921">
        <v>
94669</v>
      </c>
    </row>
    <row r="25" spans="1:28" s="918" customFormat="1" ht="18" customHeight="1">
      <c r="A25" s="945" t="s">
        <v>
872</v>
      </c>
      <c r="B25" s="921">
        <v>
1</v>
      </c>
      <c r="C25" s="921">
        <v>
39</v>
      </c>
      <c r="D25" s="921">
        <v>
10</v>
      </c>
      <c r="E25" s="921" t="s">
        <v>
374</v>
      </c>
      <c r="F25" s="921" t="s">
        <v>
374</v>
      </c>
      <c r="G25" s="921">
        <v>
10</v>
      </c>
      <c r="H25" s="921">
        <v>
9</v>
      </c>
      <c r="I25" s="923">
        <v>
29</v>
      </c>
      <c r="J25" s="921">
        <v>
1</v>
      </c>
      <c r="K25" s="921" t="s">
        <v>
374</v>
      </c>
      <c r="L25" s="921" t="s">
        <v>
374</v>
      </c>
      <c r="M25" s="921" t="s">
        <v>
374</v>
      </c>
      <c r="N25" s="921" t="s">
        <v>
374</v>
      </c>
      <c r="O25" s="921" t="s">
        <v>
695</v>
      </c>
      <c r="P25" s="921" t="s">
        <v>
695</v>
      </c>
      <c r="Q25" s="921" t="s">
        <v>
695</v>
      </c>
      <c r="R25" s="921" t="s">
        <v>
374</v>
      </c>
      <c r="S25" s="921" t="s">
        <v>
695</v>
      </c>
      <c r="T25" s="921" t="s">
        <v>
695</v>
      </c>
      <c r="U25" s="921" t="s">
        <v>
695</v>
      </c>
      <c r="V25" s="921" t="s">
        <v>
695</v>
      </c>
      <c r="W25" s="921" t="s">
        <v>
374</v>
      </c>
      <c r="X25" s="921" t="s">
        <v>
374</v>
      </c>
      <c r="Y25" s="921" t="s">
        <v>
374</v>
      </c>
      <c r="Z25" s="921" t="s">
        <v>
695</v>
      </c>
      <c r="AA25" s="921" t="s">
        <v>
695</v>
      </c>
      <c r="AB25" s="921" t="s">
        <v>
695</v>
      </c>
    </row>
    <row r="26" spans="1:28" s="918" customFormat="1" ht="18" customHeight="1">
      <c r="A26" s="892" t="s">
        <v>
1121</v>
      </c>
      <c r="B26" s="921">
        <v>
3</v>
      </c>
      <c r="C26" s="921">
        <v>
126</v>
      </c>
      <c r="D26" s="921">
        <v>
72</v>
      </c>
      <c r="E26" s="921" t="s">
        <v>
374</v>
      </c>
      <c r="F26" s="921" t="s">
        <v>
374</v>
      </c>
      <c r="G26" s="921">
        <v>
108</v>
      </c>
      <c r="H26" s="921">
        <v>
69</v>
      </c>
      <c r="I26" s="921">
        <v>
18</v>
      </c>
      <c r="J26" s="921">
        <v>
3</v>
      </c>
      <c r="K26" s="921" t="s">
        <v>
374</v>
      </c>
      <c r="L26" s="921" t="s">
        <v>
374</v>
      </c>
      <c r="M26" s="921" t="s">
        <v>
374</v>
      </c>
      <c r="N26" s="921" t="s">
        <v>
374</v>
      </c>
      <c r="O26" s="921">
        <v>
31619</v>
      </c>
      <c r="P26" s="921">
        <v>
120291</v>
      </c>
      <c r="Q26" s="921">
        <v>
91627</v>
      </c>
      <c r="R26" s="921">
        <v>
623</v>
      </c>
      <c r="S26" s="921">
        <v>
1199</v>
      </c>
      <c r="T26" s="921">
        <v>
26842</v>
      </c>
      <c r="U26" s="921">
        <v>
222309</v>
      </c>
      <c r="V26" s="921">
        <v>
157812</v>
      </c>
      <c r="W26" s="921">
        <v>
64497</v>
      </c>
      <c r="X26" s="921" t="s">
        <v>
374</v>
      </c>
      <c r="Y26" s="921" t="s">
        <v>
374</v>
      </c>
      <c r="Z26" s="921" t="s">
        <v>
374</v>
      </c>
      <c r="AA26" s="921">
        <v>
82476</v>
      </c>
      <c r="AB26" s="921">
        <v>
94509</v>
      </c>
    </row>
    <row r="27" spans="1:28" s="918" customFormat="1" ht="18" customHeight="1">
      <c r="A27" s="892" t="s">
        <v>
1072</v>
      </c>
      <c r="B27" s="921">
        <v>
1</v>
      </c>
      <c r="C27" s="921">
        <v>
98</v>
      </c>
      <c r="D27" s="921">
        <v>
44</v>
      </c>
      <c r="E27" s="921" t="s">
        <v>
374</v>
      </c>
      <c r="F27" s="921" t="s">
        <v>
374</v>
      </c>
      <c r="G27" s="921">
        <v>
54</v>
      </c>
      <c r="H27" s="921">
        <v>
47</v>
      </c>
      <c r="I27" s="921">
        <v>
50</v>
      </c>
      <c r="J27" s="921">
        <v>
3</v>
      </c>
      <c r="K27" s="921" t="s">
        <v>
374</v>
      </c>
      <c r="L27" s="921" t="s">
        <v>
374</v>
      </c>
      <c r="M27" s="921" t="s">
        <v>
374</v>
      </c>
      <c r="N27" s="921" t="s">
        <v>
374</v>
      </c>
      <c r="O27" s="921" t="s">
        <v>
695</v>
      </c>
      <c r="P27" s="921" t="s">
        <v>
695</v>
      </c>
      <c r="Q27" s="921" t="s">
        <v>
695</v>
      </c>
      <c r="R27" s="921" t="s">
        <v>
695</v>
      </c>
      <c r="S27" s="921" t="s">
        <v>
695</v>
      </c>
      <c r="T27" s="921" t="s">
        <v>
695</v>
      </c>
      <c r="U27" s="921" t="s">
        <v>
695</v>
      </c>
      <c r="V27" s="921" t="s">
        <v>
695</v>
      </c>
      <c r="W27" s="921" t="s">
        <v>
695</v>
      </c>
      <c r="X27" s="921" t="s">
        <v>
374</v>
      </c>
      <c r="Y27" s="921" t="s">
        <v>
374</v>
      </c>
      <c r="Z27" s="921" t="s">
        <v>
695</v>
      </c>
      <c r="AA27" s="921" t="s">
        <v>
695</v>
      </c>
      <c r="AB27" s="921" t="s">
        <v>
695</v>
      </c>
    </row>
    <row r="28" spans="1:28" s="918" customFormat="1" ht="18" customHeight="1">
      <c r="A28" s="891" t="s">
        <v>
1006</v>
      </c>
      <c r="B28" s="919">
        <v>
1</v>
      </c>
      <c r="C28" s="919">
        <v>
39</v>
      </c>
      <c r="D28" s="919">
        <v>
17</v>
      </c>
      <c r="E28" s="919" t="s">
        <v>
374</v>
      </c>
      <c r="F28" s="919" t="s">
        <v>
374</v>
      </c>
      <c r="G28" s="919">
        <v>
30</v>
      </c>
      <c r="H28" s="919">
        <v>
14</v>
      </c>
      <c r="I28" s="919">
        <v>
9</v>
      </c>
      <c r="J28" s="919">
        <v>
3</v>
      </c>
      <c r="K28" s="919" t="s">
        <v>
374</v>
      </c>
      <c r="L28" s="919" t="s">
        <v>
374</v>
      </c>
      <c r="M28" s="919" t="s">
        <v>
374</v>
      </c>
      <c r="N28" s="919" t="s">
        <v>
374</v>
      </c>
      <c r="O28" s="919" t="s">
        <v>
695</v>
      </c>
      <c r="P28" s="919" t="s">
        <v>
695</v>
      </c>
      <c r="Q28" s="919" t="s">
        <v>
695</v>
      </c>
      <c r="R28" s="919" t="s">
        <v>
695</v>
      </c>
      <c r="S28" s="919" t="s">
        <v>
695</v>
      </c>
      <c r="T28" s="919" t="s">
        <v>
695</v>
      </c>
      <c r="U28" s="919" t="s">
        <v>
695</v>
      </c>
      <c r="V28" s="919" t="s">
        <v>
695</v>
      </c>
      <c r="W28" s="919" t="s">
        <v>
374</v>
      </c>
      <c r="X28" s="919" t="s">
        <v>
695</v>
      </c>
      <c r="Y28" s="919" t="s">
        <v>
374</v>
      </c>
      <c r="Z28" s="919" t="s">
        <v>
374</v>
      </c>
      <c r="AA28" s="919" t="s">
        <v>
695</v>
      </c>
      <c r="AB28" s="919" t="s">
        <v>
695</v>
      </c>
    </row>
    <row r="29" spans="1:28" s="930" customFormat="1" ht="15" customHeight="1">
      <c r="A29" s="944" t="s">
        <v>
1424</v>
      </c>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c r="Z29" s="917"/>
      <c r="AA29" s="917"/>
      <c r="AB29" s="917"/>
    </row>
    <row r="30" spans="1:28" s="930" customFormat="1" ht="15" customHeight="1">
      <c r="A30" s="943" t="s">
        <v>
1446</v>
      </c>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c r="Z30" s="917"/>
      <c r="AA30" s="917"/>
      <c r="AB30" s="917"/>
    </row>
  </sheetData>
  <mergeCells count="29">
    <mergeCell ref="U6:Z6"/>
    <mergeCell ref="G8:H8"/>
    <mergeCell ref="I8:J8"/>
    <mergeCell ref="P7:P9"/>
    <mergeCell ref="Q7:Q9"/>
    <mergeCell ref="R7:R9"/>
    <mergeCell ref="S7:S9"/>
    <mergeCell ref="T7:T9"/>
    <mergeCell ref="K7:L8"/>
    <mergeCell ref="G6:L6"/>
    <mergeCell ref="M6:N8"/>
    <mergeCell ref="O6:O9"/>
    <mergeCell ref="P6:T6"/>
    <mergeCell ref="A1:D1"/>
    <mergeCell ref="A2:D2"/>
    <mergeCell ref="A3:AB3"/>
    <mergeCell ref="A6:A9"/>
    <mergeCell ref="B6:B9"/>
    <mergeCell ref="C6:D8"/>
    <mergeCell ref="E6:F8"/>
    <mergeCell ref="Z7:Z9"/>
    <mergeCell ref="U7:U9"/>
    <mergeCell ref="V7:V9"/>
    <mergeCell ref="W7:W9"/>
    <mergeCell ref="X7:X9"/>
    <mergeCell ref="Y7:Y9"/>
    <mergeCell ref="AA6:AA9"/>
    <mergeCell ref="AB6:AB9"/>
    <mergeCell ref="G7:J7"/>
  </mergeCells>
  <phoneticPr fontId="25"/>
  <pageMargins left="0.70866141732283472" right="0.70866141732283472" top="0.74803149606299213" bottom="0.74803149606299213" header="0.31496062992125984" footer="0.3149606299212598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Y30"/>
  <sheetViews>
    <sheetView zoomScale="85" zoomScaleNormal="85" zoomScaleSheetLayoutView="85" workbookViewId="0">
      <selection activeCell="B23" sqref="B23"/>
    </sheetView>
  </sheetViews>
  <sheetFormatPr defaultRowHeight="14.25"/>
  <cols>
    <col min="1" max="1" width="25.625" style="883" customWidth="1"/>
    <col min="2" max="2" width="5.625" style="916" customWidth="1"/>
    <col min="3" max="3" width="8.625" style="916" customWidth="1"/>
    <col min="4" max="10" width="7.625" style="916" customWidth="1"/>
    <col min="11" max="11" width="8.625" style="916" customWidth="1"/>
    <col min="12" max="13" width="7.625" style="916" customWidth="1"/>
    <col min="14" max="18" width="6.625" style="916" customWidth="1"/>
    <col min="19" max="19" width="7.625" style="916" customWidth="1"/>
    <col min="20" max="22" width="6.625" style="916" customWidth="1"/>
    <col min="23" max="23" width="7.625" style="916" customWidth="1"/>
    <col min="24" max="25" width="6.625" style="916" customWidth="1"/>
    <col min="26" max="16384" width="9" style="882"/>
  </cols>
  <sheetData>
    <row r="1" spans="1:25"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row>
    <row r="2" spans="1:25"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row>
    <row r="3" spans="1:25" s="915" customFormat="1" ht="26.1" customHeight="1">
      <c r="A3" s="4908" t="s">
        <v>
6612</v>
      </c>
      <c r="B3" s="4908"/>
      <c r="C3" s="4908"/>
      <c r="D3" s="4908"/>
      <c r="E3" s="4908"/>
      <c r="F3" s="4908"/>
      <c r="G3" s="4908"/>
      <c r="H3" s="4908"/>
      <c r="I3" s="4908"/>
      <c r="J3" s="4908"/>
      <c r="K3" s="4908"/>
      <c r="L3" s="4908"/>
      <c r="M3" s="4908"/>
      <c r="N3" s="4908"/>
      <c r="O3" s="4908"/>
      <c r="P3" s="4908"/>
      <c r="Q3" s="4908"/>
      <c r="R3" s="4908"/>
      <c r="S3" s="4908"/>
      <c r="T3" s="4908"/>
      <c r="U3" s="4908"/>
      <c r="V3" s="4908"/>
      <c r="W3" s="4908"/>
      <c r="X3" s="4908"/>
      <c r="Y3" s="4908"/>
    </row>
    <row r="4" spans="1:25" s="952" customFormat="1" ht="15" customHeight="1">
      <c r="A4" s="954"/>
      <c r="B4" s="953"/>
      <c r="C4" s="953"/>
      <c r="D4" s="953"/>
      <c r="E4" s="953"/>
      <c r="F4" s="953"/>
      <c r="G4" s="953"/>
      <c r="H4" s="953"/>
      <c r="I4" s="953"/>
      <c r="J4" s="953"/>
      <c r="K4" s="953"/>
      <c r="L4" s="953"/>
      <c r="M4" s="953"/>
      <c r="N4" s="953"/>
      <c r="O4" s="953"/>
      <c r="P4" s="953"/>
      <c r="Q4" s="953"/>
      <c r="R4" s="953"/>
      <c r="S4" s="953"/>
      <c r="T4" s="953"/>
      <c r="U4" s="953"/>
      <c r="V4" s="953"/>
      <c r="W4" s="953"/>
      <c r="X4" s="953"/>
      <c r="Y4" s="953"/>
    </row>
    <row r="5" spans="1:25" s="930" customFormat="1" ht="15" customHeight="1" thickBot="1">
      <c r="A5" s="913"/>
      <c r="B5" s="917"/>
      <c r="C5" s="917"/>
      <c r="D5" s="917"/>
      <c r="E5" s="917"/>
      <c r="F5" s="917"/>
      <c r="G5" s="917"/>
      <c r="H5" s="951"/>
      <c r="I5" s="951"/>
      <c r="J5" s="917"/>
      <c r="K5" s="917"/>
      <c r="L5" s="917"/>
      <c r="M5" s="917"/>
      <c r="N5" s="917"/>
      <c r="O5" s="917"/>
      <c r="P5" s="917"/>
      <c r="Q5" s="917"/>
      <c r="R5" s="917"/>
      <c r="S5" s="917"/>
      <c r="T5" s="917"/>
      <c r="U5" s="917"/>
      <c r="V5" s="917"/>
      <c r="W5" s="917"/>
      <c r="X5" s="917"/>
      <c r="Y5" s="941" t="s">
        <v>
9365</v>
      </c>
    </row>
    <row r="6" spans="1:25" ht="18" customHeight="1" thickTop="1">
      <c r="A6" s="4940" t="s">
        <v>
1445</v>
      </c>
      <c r="B6" s="4911" t="s">
        <v>
1407</v>
      </c>
      <c r="C6" s="4911" t="s">
        <v>
1498</v>
      </c>
      <c r="D6" s="4984" t="s">
        <v>
1497</v>
      </c>
      <c r="E6" s="4920"/>
      <c r="F6" s="4920"/>
      <c r="G6" s="4920"/>
      <c r="H6" s="4920"/>
      <c r="I6" s="4921"/>
      <c r="J6" s="4985" t="s">
        <v>
1496</v>
      </c>
      <c r="K6" s="4986"/>
      <c r="L6" s="4984" t="s">
        <v>
1495</v>
      </c>
      <c r="M6" s="4920"/>
      <c r="N6" s="4920"/>
      <c r="O6" s="4920"/>
      <c r="P6" s="4920"/>
      <c r="Q6" s="4920"/>
      <c r="R6" s="4920"/>
      <c r="S6" s="4920"/>
      <c r="T6" s="4920"/>
      <c r="U6" s="4920"/>
      <c r="V6" s="4920"/>
      <c r="W6" s="4921"/>
      <c r="X6" s="4991" t="s">
        <v>
1494</v>
      </c>
      <c r="Y6" s="4992"/>
    </row>
    <row r="7" spans="1:25" ht="18" customHeight="1">
      <c r="A7" s="4942"/>
      <c r="B7" s="4979"/>
      <c r="C7" s="4979"/>
      <c r="D7" s="4981" t="s">
        <v>
1493</v>
      </c>
      <c r="E7" s="4983"/>
      <c r="F7" s="4995" t="s">
        <v>
1492</v>
      </c>
      <c r="G7" s="4996"/>
      <c r="H7" s="4995" t="s">
        <v>
1491</v>
      </c>
      <c r="I7" s="4996"/>
      <c r="J7" s="4981" t="s">
        <v>
1490</v>
      </c>
      <c r="K7" s="4983"/>
      <c r="L7" s="4981" t="s">
        <v>
1489</v>
      </c>
      <c r="M7" s="4982"/>
      <c r="N7" s="4982"/>
      <c r="O7" s="4982"/>
      <c r="P7" s="4983"/>
      <c r="Q7" s="4981" t="s">
        <v>
1449</v>
      </c>
      <c r="R7" s="4983"/>
      <c r="S7" s="4980" t="s">
        <v>
1488</v>
      </c>
      <c r="T7" s="4981" t="s">
        <v>
1487</v>
      </c>
      <c r="U7" s="4982"/>
      <c r="V7" s="4983"/>
      <c r="W7" s="4989" t="s">
        <v>
1486</v>
      </c>
      <c r="X7" s="4993"/>
      <c r="Y7" s="4994"/>
    </row>
    <row r="8" spans="1:25" ht="18" customHeight="1">
      <c r="A8" s="4942"/>
      <c r="B8" s="4979"/>
      <c r="C8" s="4979"/>
      <c r="D8" s="4980" t="s">
        <v>
1485</v>
      </c>
      <c r="E8" s="4980" t="s">
        <v>
1484</v>
      </c>
      <c r="F8" s="4980" t="s">
        <v>
1485</v>
      </c>
      <c r="G8" s="4980" t="s">
        <v>
1484</v>
      </c>
      <c r="H8" s="4980" t="s">
        <v>
1485</v>
      </c>
      <c r="I8" s="4980" t="s">
        <v>
1484</v>
      </c>
      <c r="J8" s="4980" t="s">
        <v>
1482</v>
      </c>
      <c r="K8" s="4989" t="s">
        <v>
1483</v>
      </c>
      <c r="L8" s="4980" t="s">
        <v>
1482</v>
      </c>
      <c r="M8" s="4981" t="s">
        <v>
1481</v>
      </c>
      <c r="N8" s="4982"/>
      <c r="O8" s="4982"/>
      <c r="P8" s="4983"/>
      <c r="Q8" s="4980" t="s">
        <v>
1482</v>
      </c>
      <c r="R8" s="4980" t="s">
        <v>
1481</v>
      </c>
      <c r="S8" s="4979"/>
      <c r="T8" s="4980" t="s">
        <v>
202</v>
      </c>
      <c r="U8" s="4980" t="s">
        <v>
201</v>
      </c>
      <c r="V8" s="4980" t="s">
        <v>
1480</v>
      </c>
      <c r="W8" s="4990"/>
      <c r="X8" s="4997" t="s">
        <v>
1479</v>
      </c>
      <c r="Y8" s="4987" t="s">
        <v>
1478</v>
      </c>
    </row>
    <row r="9" spans="1:25" ht="18" customHeight="1">
      <c r="A9" s="4941"/>
      <c r="B9" s="4912"/>
      <c r="C9" s="4912"/>
      <c r="D9" s="4912"/>
      <c r="E9" s="4912"/>
      <c r="F9" s="4912"/>
      <c r="G9" s="4912"/>
      <c r="H9" s="4912"/>
      <c r="I9" s="4912"/>
      <c r="J9" s="4912"/>
      <c r="K9" s="4919"/>
      <c r="L9" s="4912"/>
      <c r="M9" s="907" t="s">
        <v>
1477</v>
      </c>
      <c r="N9" s="966" t="s">
        <v>
1476</v>
      </c>
      <c r="O9" s="966" t="s">
        <v>
1475</v>
      </c>
      <c r="P9" s="965" t="s">
        <v>
1474</v>
      </c>
      <c r="Q9" s="4912"/>
      <c r="R9" s="4912"/>
      <c r="S9" s="4912"/>
      <c r="T9" s="4912"/>
      <c r="U9" s="4912"/>
      <c r="V9" s="4912"/>
      <c r="W9" s="4919"/>
      <c r="X9" s="4917"/>
      <c r="Y9" s="4988"/>
    </row>
    <row r="10" spans="1:25" s="930" customFormat="1" ht="18" customHeight="1">
      <c r="A10" s="964"/>
      <c r="B10" s="963"/>
      <c r="C10" s="962" t="s">
        <v>
1430</v>
      </c>
      <c r="D10" s="962" t="s">
        <v>
1430</v>
      </c>
      <c r="E10" s="962" t="s">
        <v>
1430</v>
      </c>
      <c r="F10" s="962" t="s">
        <v>
1430</v>
      </c>
      <c r="G10" s="962" t="s">
        <v>
1430</v>
      </c>
      <c r="H10" s="962" t="s">
        <v>
1430</v>
      </c>
      <c r="I10" s="962" t="s">
        <v>
1430</v>
      </c>
      <c r="J10" s="962" t="s">
        <v>
1430</v>
      </c>
      <c r="K10" s="962" t="s">
        <v>
1430</v>
      </c>
      <c r="L10" s="962" t="s">
        <v>
1430</v>
      </c>
      <c r="M10" s="962" t="s">
        <v>
1430</v>
      </c>
      <c r="N10" s="962" t="s">
        <v>
1430</v>
      </c>
      <c r="O10" s="962" t="s">
        <v>
1430</v>
      </c>
      <c r="P10" s="962" t="s">
        <v>
1430</v>
      </c>
      <c r="Q10" s="962" t="s">
        <v>
1430</v>
      </c>
      <c r="R10" s="962" t="s">
        <v>
1430</v>
      </c>
      <c r="S10" s="962" t="s">
        <v>
1430</v>
      </c>
      <c r="T10" s="962" t="s">
        <v>
1430</v>
      </c>
      <c r="U10" s="962" t="s">
        <v>
1430</v>
      </c>
      <c r="V10" s="962" t="s">
        <v>
1430</v>
      </c>
      <c r="W10" s="962" t="s">
        <v>
1430</v>
      </c>
      <c r="X10" s="962" t="s">
        <v>
1430</v>
      </c>
      <c r="Y10" s="962" t="s">
        <v>
1430</v>
      </c>
    </row>
    <row r="11" spans="1:25" s="927" customFormat="1" ht="18" customHeight="1">
      <c r="A11" s="899" t="s">
        <v>
1429</v>
      </c>
      <c r="B11" s="961">
        <v>
47</v>
      </c>
      <c r="C11" s="928">
        <v>
7045465</v>
      </c>
      <c r="D11" s="928">
        <v>
358972</v>
      </c>
      <c r="E11" s="928">
        <v>
350321</v>
      </c>
      <c r="F11" s="928">
        <v>
124592</v>
      </c>
      <c r="G11" s="928">
        <v>
120418</v>
      </c>
      <c r="H11" s="928">
        <v>
199167</v>
      </c>
      <c r="I11" s="928">
        <v>
191376</v>
      </c>
      <c r="J11" s="929">
        <v>
991151</v>
      </c>
      <c r="K11" s="929">
        <v>
1526303</v>
      </c>
      <c r="L11" s="928">
        <v>
44377</v>
      </c>
      <c r="M11" s="960">
        <v>
202828</v>
      </c>
      <c r="N11" s="960">
        <v>
82647</v>
      </c>
      <c r="O11" s="960">
        <v>
84301</v>
      </c>
      <c r="P11" s="960">
        <v>
35880</v>
      </c>
      <c r="Q11" s="960">
        <v>
19326</v>
      </c>
      <c r="R11" s="960">
        <v>
10508</v>
      </c>
      <c r="S11" s="960">
        <v>
231418</v>
      </c>
      <c r="T11" s="960">
        <v>
93422</v>
      </c>
      <c r="U11" s="960">
        <v>
45715</v>
      </c>
      <c r="V11" s="960">
        <v>
47707</v>
      </c>
      <c r="W11" s="960">
        <v>
294912</v>
      </c>
      <c r="X11" s="960">
        <v>
18494</v>
      </c>
      <c r="Y11" s="959">
        <v>
18346</v>
      </c>
    </row>
    <row r="12" spans="1:25" ht="18" customHeight="1">
      <c r="A12" s="896"/>
      <c r="B12" s="957"/>
      <c r="C12" s="921"/>
      <c r="D12" s="921"/>
      <c r="E12" s="921"/>
      <c r="F12" s="921"/>
      <c r="G12" s="921"/>
      <c r="H12" s="921"/>
      <c r="I12" s="921"/>
      <c r="J12" s="926"/>
      <c r="K12" s="926"/>
      <c r="L12" s="926"/>
      <c r="M12" s="958"/>
      <c r="N12" s="958"/>
      <c r="O12" s="958"/>
      <c r="P12" s="958"/>
      <c r="Q12" s="958"/>
      <c r="R12" s="958"/>
      <c r="S12" s="958"/>
      <c r="T12" s="958"/>
      <c r="U12" s="958"/>
      <c r="V12" s="958"/>
      <c r="W12" s="958"/>
      <c r="X12" s="958"/>
      <c r="Y12" s="958"/>
    </row>
    <row r="13" spans="1:25" s="918" customFormat="1" ht="18" customHeight="1">
      <c r="A13" s="892" t="s">
        <v>
1083</v>
      </c>
      <c r="B13" s="957">
        <v>
2</v>
      </c>
      <c r="C13" s="921" t="s">
        <v>
695</v>
      </c>
      <c r="D13" s="921" t="s">
        <v>
695</v>
      </c>
      <c r="E13" s="921" t="s">
        <v>
695</v>
      </c>
      <c r="F13" s="921" t="s">
        <v>
695</v>
      </c>
      <c r="G13" s="921" t="s">
        <v>
695</v>
      </c>
      <c r="H13" s="921" t="s">
        <v>
695</v>
      </c>
      <c r="I13" s="921" t="s">
        <v>
695</v>
      </c>
      <c r="J13" s="921" t="s">
        <v>
695</v>
      </c>
      <c r="K13" s="921" t="s">
        <v>
695</v>
      </c>
      <c r="L13" s="921" t="s">
        <v>
374</v>
      </c>
      <c r="M13" s="921" t="s">
        <v>
695</v>
      </c>
      <c r="N13" s="921" t="s">
        <v>
695</v>
      </c>
      <c r="O13" s="921" t="s">
        <v>
695</v>
      </c>
      <c r="P13" s="921" t="s">
        <v>
695</v>
      </c>
      <c r="Q13" s="921" t="s">
        <v>
374</v>
      </c>
      <c r="R13" s="921" t="s">
        <v>
695</v>
      </c>
      <c r="S13" s="921" t="s">
        <v>
695</v>
      </c>
      <c r="T13" s="921" t="s">
        <v>
695</v>
      </c>
      <c r="U13" s="921" t="s">
        <v>
695</v>
      </c>
      <c r="V13" s="921" t="s">
        <v>
695</v>
      </c>
      <c r="W13" s="921" t="s">
        <v>
695</v>
      </c>
      <c r="X13" s="921" t="s">
        <v>
695</v>
      </c>
      <c r="Y13" s="921" t="s">
        <v>
695</v>
      </c>
    </row>
    <row r="14" spans="1:25" s="918" customFormat="1" ht="18" customHeight="1">
      <c r="A14" s="892" t="s">
        <v>
991</v>
      </c>
      <c r="B14" s="957">
        <v>
2</v>
      </c>
      <c r="C14" s="921" t="s">
        <v>
695</v>
      </c>
      <c r="D14" s="921" t="s">
        <v>
695</v>
      </c>
      <c r="E14" s="921" t="s">
        <v>
695</v>
      </c>
      <c r="F14" s="921" t="s">
        <v>
695</v>
      </c>
      <c r="G14" s="921" t="s">
        <v>
695</v>
      </c>
      <c r="H14" s="921" t="s">
        <v>
695</v>
      </c>
      <c r="I14" s="921" t="s">
        <v>
695</v>
      </c>
      <c r="J14" s="921" t="s">
        <v>
695</v>
      </c>
      <c r="K14" s="921" t="s">
        <v>
695</v>
      </c>
      <c r="L14" s="921" t="s">
        <v>
374</v>
      </c>
      <c r="M14" s="921" t="s">
        <v>
374</v>
      </c>
      <c r="N14" s="921" t="s">
        <v>
374</v>
      </c>
      <c r="O14" s="921" t="s">
        <v>
374</v>
      </c>
      <c r="P14" s="921" t="s">
        <v>
374</v>
      </c>
      <c r="Q14" s="921" t="s">
        <v>
374</v>
      </c>
      <c r="R14" s="921" t="s">
        <v>
374</v>
      </c>
      <c r="S14" s="921" t="s">
        <v>
695</v>
      </c>
      <c r="T14" s="921" t="s">
        <v>
374</v>
      </c>
      <c r="U14" s="921" t="s">
        <v>
374</v>
      </c>
      <c r="V14" s="921" t="s">
        <v>
374</v>
      </c>
      <c r="W14" s="921" t="s">
        <v>
374</v>
      </c>
      <c r="X14" s="921" t="s">
        <v>
695</v>
      </c>
      <c r="Y14" s="921" t="s">
        <v>
695</v>
      </c>
    </row>
    <row r="15" spans="1:25" s="918" customFormat="1" ht="18" customHeight="1">
      <c r="A15" s="925" t="s">
        <v>
877</v>
      </c>
      <c r="B15" s="957">
        <v>
4</v>
      </c>
      <c r="C15" s="921">
        <v>
1283439</v>
      </c>
      <c r="D15" s="921">
        <v>
45862</v>
      </c>
      <c r="E15" s="921">
        <v>
45549</v>
      </c>
      <c r="F15" s="921">
        <v>
10408</v>
      </c>
      <c r="G15" s="921">
        <v>
11915</v>
      </c>
      <c r="H15" s="921">
        <v>
27224</v>
      </c>
      <c r="I15" s="921">
        <v>
30660</v>
      </c>
      <c r="J15" s="921">
        <v>
192869</v>
      </c>
      <c r="K15" s="921">
        <v>
388480</v>
      </c>
      <c r="L15" s="921" t="s">
        <v>
374</v>
      </c>
      <c r="M15" s="921">
        <v>
133070</v>
      </c>
      <c r="N15" s="921">
        <v>
67787</v>
      </c>
      <c r="O15" s="921">
        <v>
49985</v>
      </c>
      <c r="P15" s="921">
        <v>
15298</v>
      </c>
      <c r="Q15" s="921" t="s">
        <v>
374</v>
      </c>
      <c r="R15" s="921">
        <v>
1134</v>
      </c>
      <c r="S15" s="921">
        <v>
72727</v>
      </c>
      <c r="T15" s="921">
        <v>
65985</v>
      </c>
      <c r="U15" s="921">
        <v>
18285</v>
      </c>
      <c r="V15" s="921">
        <v>
47700</v>
      </c>
      <c r="W15" s="921">
        <v>
180770</v>
      </c>
      <c r="X15" s="921" t="s">
        <v>
374</v>
      </c>
      <c r="Y15" s="921">
        <v>
102</v>
      </c>
    </row>
    <row r="16" spans="1:25" s="918" customFormat="1" ht="18" customHeight="1">
      <c r="A16" s="894" t="s">
        <v>
1123</v>
      </c>
      <c r="B16" s="957">
        <v>
3</v>
      </c>
      <c r="C16" s="921">
        <v>
402310</v>
      </c>
      <c r="D16" s="921">
        <v>
51054</v>
      </c>
      <c r="E16" s="921">
        <v>
46031</v>
      </c>
      <c r="F16" s="921">
        <v>
7767</v>
      </c>
      <c r="G16" s="921">
        <v>
8866</v>
      </c>
      <c r="H16" s="921">
        <v>
1870</v>
      </c>
      <c r="I16" s="921">
        <v>
1949</v>
      </c>
      <c r="J16" s="921">
        <v>
65958</v>
      </c>
      <c r="K16" s="921">
        <v>
21940</v>
      </c>
      <c r="L16" s="921" t="s">
        <v>
374</v>
      </c>
      <c r="M16" s="921">
        <v>
1856</v>
      </c>
      <c r="N16" s="921" t="s">
        <v>
374</v>
      </c>
      <c r="O16" s="921">
        <v>
1671</v>
      </c>
      <c r="P16" s="921">
        <v>
185</v>
      </c>
      <c r="Q16" s="921" t="s">
        <v>
374</v>
      </c>
      <c r="R16" s="921">
        <v>
8</v>
      </c>
      <c r="S16" s="921">
        <v>
4462</v>
      </c>
      <c r="T16" s="921" t="s">
        <v>
374</v>
      </c>
      <c r="U16" s="921" t="s">
        <v>
374</v>
      </c>
      <c r="V16" s="921" t="s">
        <v>
374</v>
      </c>
      <c r="W16" s="921">
        <v>
1856</v>
      </c>
      <c r="X16" s="921" t="s">
        <v>
374</v>
      </c>
      <c r="Y16" s="921">
        <v>
448</v>
      </c>
    </row>
    <row r="17" spans="1:25" s="918" customFormat="1" ht="18" customHeight="1">
      <c r="A17" s="892" t="s">
        <v>
1091</v>
      </c>
      <c r="B17" s="957">
        <v>
3</v>
      </c>
      <c r="C17" s="921">
        <v>
215306</v>
      </c>
      <c r="D17" s="921">
        <v>
1815</v>
      </c>
      <c r="E17" s="921">
        <v>
200</v>
      </c>
      <c r="F17" s="921">
        <v>
388</v>
      </c>
      <c r="G17" s="921">
        <v>
669</v>
      </c>
      <c r="H17" s="921">
        <v>
3002</v>
      </c>
      <c r="I17" s="921">
        <v>
6448</v>
      </c>
      <c r="J17" s="921">
        <v>
40899</v>
      </c>
      <c r="K17" s="921">
        <v>
55950</v>
      </c>
      <c r="L17" s="921" t="s">
        <v>
374</v>
      </c>
      <c r="M17" s="921" t="s">
        <v>
374</v>
      </c>
      <c r="N17" s="921" t="s">
        <v>
374</v>
      </c>
      <c r="O17" s="921" t="s">
        <v>
374</v>
      </c>
      <c r="P17" s="921" t="s">
        <v>
374</v>
      </c>
      <c r="Q17" s="921" t="s">
        <v>
374</v>
      </c>
      <c r="R17" s="921">
        <v>
7529</v>
      </c>
      <c r="S17" s="921">
        <v>
7658</v>
      </c>
      <c r="T17" s="921" t="s">
        <v>
374</v>
      </c>
      <c r="U17" s="921" t="s">
        <v>
374</v>
      </c>
      <c r="V17" s="921" t="s">
        <v>
374</v>
      </c>
      <c r="W17" s="921" t="s">
        <v>
374</v>
      </c>
      <c r="X17" s="921">
        <v>
1954</v>
      </c>
      <c r="Y17" s="921">
        <v>
1249</v>
      </c>
    </row>
    <row r="18" spans="1:25" s="918" customFormat="1" ht="18" customHeight="1">
      <c r="A18" s="946" t="s">
        <v>
1010</v>
      </c>
      <c r="B18" s="957">
        <v>
6</v>
      </c>
      <c r="C18" s="921">
        <v>
643127</v>
      </c>
      <c r="D18" s="921">
        <v>
36779</v>
      </c>
      <c r="E18" s="921">
        <v>
17215</v>
      </c>
      <c r="F18" s="921">
        <v>
2218</v>
      </c>
      <c r="G18" s="921">
        <v>
429</v>
      </c>
      <c r="H18" s="921">
        <v>
17469</v>
      </c>
      <c r="I18" s="921">
        <v>
12088</v>
      </c>
      <c r="J18" s="921">
        <v>
136854</v>
      </c>
      <c r="K18" s="921">
        <v>
100444</v>
      </c>
      <c r="L18" s="921">
        <v>
14955</v>
      </c>
      <c r="M18" s="921">
        <v>
20701</v>
      </c>
      <c r="N18" s="921">
        <v>
7438</v>
      </c>
      <c r="O18" s="921">
        <v>
10408</v>
      </c>
      <c r="P18" s="921">
        <v>
2855</v>
      </c>
      <c r="Q18" s="921">
        <v>
13735</v>
      </c>
      <c r="R18" s="921">
        <v>
276</v>
      </c>
      <c r="S18" s="921">
        <v>
23716</v>
      </c>
      <c r="T18" s="921" t="s">
        <v>
374</v>
      </c>
      <c r="U18" s="921" t="s">
        <v>
374</v>
      </c>
      <c r="V18" s="921" t="s">
        <v>
374</v>
      </c>
      <c r="W18" s="921">
        <v>
35656</v>
      </c>
      <c r="X18" s="921">
        <v>
11472</v>
      </c>
      <c r="Y18" s="921">
        <v>
11431</v>
      </c>
    </row>
    <row r="19" spans="1:25" s="918" customFormat="1" ht="18" customHeight="1">
      <c r="A19" s="892" t="s">
        <v>
972</v>
      </c>
      <c r="B19" s="957">
        <v>
3</v>
      </c>
      <c r="C19" s="921">
        <v>
259870</v>
      </c>
      <c r="D19" s="921">
        <v>
12247</v>
      </c>
      <c r="E19" s="921">
        <v>
17000</v>
      </c>
      <c r="F19" s="921">
        <v>
8997</v>
      </c>
      <c r="G19" s="921">
        <v>
9658</v>
      </c>
      <c r="H19" s="921">
        <v>
6630</v>
      </c>
      <c r="I19" s="921">
        <v>
5423</v>
      </c>
      <c r="J19" s="921">
        <v>
26548</v>
      </c>
      <c r="K19" s="921">
        <v>
5254</v>
      </c>
      <c r="L19" s="921" t="s">
        <v>
374</v>
      </c>
      <c r="M19" s="921" t="s">
        <v>
374</v>
      </c>
      <c r="N19" s="921" t="s">
        <v>
374</v>
      </c>
      <c r="O19" s="921" t="s">
        <v>
374</v>
      </c>
      <c r="P19" s="921" t="s">
        <v>
374</v>
      </c>
      <c r="Q19" s="921" t="s">
        <v>
374</v>
      </c>
      <c r="R19" s="921" t="s">
        <v>
374</v>
      </c>
      <c r="S19" s="921">
        <v>
788</v>
      </c>
      <c r="T19" s="921" t="s">
        <v>
695</v>
      </c>
      <c r="U19" s="921">
        <v>
573</v>
      </c>
      <c r="V19" s="921" t="s">
        <v>
695</v>
      </c>
      <c r="W19" s="921" t="s">
        <v>
695</v>
      </c>
      <c r="X19" s="921" t="s">
        <v>
374</v>
      </c>
      <c r="Y19" s="921" t="s">
        <v>
374</v>
      </c>
    </row>
    <row r="20" spans="1:25" s="918" customFormat="1" ht="18" customHeight="1">
      <c r="A20" s="925" t="s">
        <v>
941</v>
      </c>
      <c r="B20" s="957">
        <v>
6</v>
      </c>
      <c r="C20" s="921">
        <v>
443362</v>
      </c>
      <c r="D20" s="921">
        <v>
53690</v>
      </c>
      <c r="E20" s="921">
        <v>
48725</v>
      </c>
      <c r="F20" s="921">
        <v>
12115</v>
      </c>
      <c r="G20" s="921">
        <v>
13492</v>
      </c>
      <c r="H20" s="921">
        <v>
38640</v>
      </c>
      <c r="I20" s="921">
        <v>
38281</v>
      </c>
      <c r="J20" s="921">
        <v>
101695</v>
      </c>
      <c r="K20" s="921">
        <v>
20832</v>
      </c>
      <c r="L20" s="921" t="s">
        <v>
374</v>
      </c>
      <c r="M20" s="921">
        <v>
2921</v>
      </c>
      <c r="N20" s="921">
        <v>
685</v>
      </c>
      <c r="O20" s="921">
        <v>
1266</v>
      </c>
      <c r="P20" s="921">
        <v>
970</v>
      </c>
      <c r="Q20" s="921">
        <v>
611</v>
      </c>
      <c r="R20" s="921">
        <v>
544</v>
      </c>
      <c r="S20" s="921">
        <v>
3187</v>
      </c>
      <c r="T20" s="921" t="s">
        <v>
374</v>
      </c>
      <c r="U20" s="921" t="s">
        <v>
374</v>
      </c>
      <c r="V20" s="921" t="s">
        <v>
374</v>
      </c>
      <c r="W20" s="921">
        <v>
2921</v>
      </c>
      <c r="X20" s="921">
        <v>
1088</v>
      </c>
      <c r="Y20" s="921">
        <v>
442</v>
      </c>
    </row>
    <row r="21" spans="1:25" s="918" customFormat="1" ht="18" customHeight="1">
      <c r="A21" s="892" t="s">
        <v>
1040</v>
      </c>
      <c r="B21" s="956">
        <v>
6</v>
      </c>
      <c r="C21" s="923">
        <v>
565943</v>
      </c>
      <c r="D21" s="923">
        <v>
38392</v>
      </c>
      <c r="E21" s="923">
        <v>
53062</v>
      </c>
      <c r="F21" s="923">
        <v>
21692</v>
      </c>
      <c r="G21" s="923">
        <v>
24965</v>
      </c>
      <c r="H21" s="923">
        <v>
11767</v>
      </c>
      <c r="I21" s="923">
        <v>
9858</v>
      </c>
      <c r="J21" s="921">
        <v>
73194</v>
      </c>
      <c r="K21" s="921">
        <v>
54322</v>
      </c>
      <c r="L21" s="921" t="s">
        <v>
374</v>
      </c>
      <c r="M21" s="921">
        <v>
10341</v>
      </c>
      <c r="N21" s="921">
        <v>
51</v>
      </c>
      <c r="O21" s="921">
        <v>
6622</v>
      </c>
      <c r="P21" s="921">
        <v>
3668</v>
      </c>
      <c r="Q21" s="921">
        <v>
4980</v>
      </c>
      <c r="R21" s="921">
        <v>
135</v>
      </c>
      <c r="S21" s="921">
        <v>
9426</v>
      </c>
      <c r="T21" s="921" t="s">
        <v>
374</v>
      </c>
      <c r="U21" s="921" t="s">
        <v>
374</v>
      </c>
      <c r="V21" s="921" t="s">
        <v>
374</v>
      </c>
      <c r="W21" s="921">
        <v>
10341</v>
      </c>
      <c r="X21" s="921">
        <v>
2401</v>
      </c>
      <c r="Y21" s="921">
        <v>
1227</v>
      </c>
    </row>
    <row r="22" spans="1:25" s="918" customFormat="1" ht="18" customHeight="1">
      <c r="A22" s="894" t="s">
        <v>
989</v>
      </c>
      <c r="B22" s="957">
        <v>
1</v>
      </c>
      <c r="C22" s="921" t="s">
        <v>
695</v>
      </c>
      <c r="D22" s="921" t="s">
        <v>
695</v>
      </c>
      <c r="E22" s="921" t="s">
        <v>
695</v>
      </c>
      <c r="F22" s="921" t="s">
        <v>
695</v>
      </c>
      <c r="G22" s="921" t="s">
        <v>
695</v>
      </c>
      <c r="H22" s="921" t="s">
        <v>
695</v>
      </c>
      <c r="I22" s="921" t="s">
        <v>
695</v>
      </c>
      <c r="J22" s="921" t="s">
        <v>
695</v>
      </c>
      <c r="K22" s="921" t="s">
        <v>
695</v>
      </c>
      <c r="L22" s="921" t="s">
        <v>
374</v>
      </c>
      <c r="M22" s="921" t="s">
        <v>
695</v>
      </c>
      <c r="N22" s="921" t="s">
        <v>
695</v>
      </c>
      <c r="O22" s="921" t="s">
        <v>
695</v>
      </c>
      <c r="P22" s="921" t="s">
        <v>
695</v>
      </c>
      <c r="Q22" s="921" t="s">
        <v>
374</v>
      </c>
      <c r="R22" s="921" t="s">
        <v>
374</v>
      </c>
      <c r="S22" s="921" t="s">
        <v>
695</v>
      </c>
      <c r="T22" s="921" t="s">
        <v>
374</v>
      </c>
      <c r="U22" s="921" t="s">
        <v>
374</v>
      </c>
      <c r="V22" s="921" t="s">
        <v>
374</v>
      </c>
      <c r="W22" s="921" t="s">
        <v>
695</v>
      </c>
      <c r="X22" s="921" t="s">
        <v>
374</v>
      </c>
      <c r="Y22" s="921" t="s">
        <v>
695</v>
      </c>
    </row>
    <row r="23" spans="1:25" s="918" customFormat="1" ht="18" customHeight="1">
      <c r="A23" s="892" t="s">
        <v>
956</v>
      </c>
      <c r="B23" s="957">
        <v>
2</v>
      </c>
      <c r="C23" s="921" t="s">
        <v>
695</v>
      </c>
      <c r="D23" s="921" t="s">
        <v>
695</v>
      </c>
      <c r="E23" s="921" t="s">
        <v>
695</v>
      </c>
      <c r="F23" s="921" t="s">
        <v>
695</v>
      </c>
      <c r="G23" s="921" t="s">
        <v>
695</v>
      </c>
      <c r="H23" s="921" t="s">
        <v>
695</v>
      </c>
      <c r="I23" s="921" t="s">
        <v>
695</v>
      </c>
      <c r="J23" s="921" t="s">
        <v>
695</v>
      </c>
      <c r="K23" s="921" t="s">
        <v>
695</v>
      </c>
      <c r="L23" s="921" t="s">
        <v>
374</v>
      </c>
      <c r="M23" s="921" t="s">
        <v>
695</v>
      </c>
      <c r="N23" s="921" t="s">
        <v>
374</v>
      </c>
      <c r="O23" s="921" t="s">
        <v>
695</v>
      </c>
      <c r="P23" s="921" t="s">
        <v>
374</v>
      </c>
      <c r="Q23" s="921" t="s">
        <v>
374</v>
      </c>
      <c r="R23" s="921" t="s">
        <v>
374</v>
      </c>
      <c r="S23" s="921" t="s">
        <v>
695</v>
      </c>
      <c r="T23" s="921" t="s">
        <v>
374</v>
      </c>
      <c r="U23" s="921" t="s">
        <v>
374</v>
      </c>
      <c r="V23" s="921" t="s">
        <v>
374</v>
      </c>
      <c r="W23" s="921" t="s">
        <v>
695</v>
      </c>
      <c r="X23" s="921" t="s">
        <v>
374</v>
      </c>
      <c r="Y23" s="921" t="s">
        <v>
695</v>
      </c>
    </row>
    <row r="24" spans="1:25" s="918" customFormat="1" ht="18" customHeight="1">
      <c r="A24" s="892" t="s">
        <v>
910</v>
      </c>
      <c r="B24" s="956">
        <v>
3</v>
      </c>
      <c r="C24" s="923">
        <v>
109251</v>
      </c>
      <c r="D24" s="923">
        <v>
10119</v>
      </c>
      <c r="E24" s="923">
        <v>
14183</v>
      </c>
      <c r="F24" s="923">
        <v>
7478</v>
      </c>
      <c r="G24" s="923">
        <v>
10779</v>
      </c>
      <c r="H24" s="923">
        <v>
31825</v>
      </c>
      <c r="I24" s="923">
        <v>
33432</v>
      </c>
      <c r="J24" s="923">
        <v>
32214</v>
      </c>
      <c r="K24" s="923">
        <v>
10366</v>
      </c>
      <c r="L24" s="923">
        <v>
29422</v>
      </c>
      <c r="M24" s="921">
        <v>
1457</v>
      </c>
      <c r="N24" s="921">
        <v>
159</v>
      </c>
      <c r="O24" s="921" t="s">
        <v>
374</v>
      </c>
      <c r="P24" s="921">
        <v>
1298</v>
      </c>
      <c r="Q24" s="921" t="s">
        <v>
374</v>
      </c>
      <c r="R24" s="921">
        <v>
36</v>
      </c>
      <c r="S24" s="921">
        <v>
3371</v>
      </c>
      <c r="T24" s="921" t="s">
        <v>
374</v>
      </c>
      <c r="U24" s="921" t="s">
        <v>
695</v>
      </c>
      <c r="V24" s="921" t="s">
        <v>
695</v>
      </c>
      <c r="W24" s="921" t="s">
        <v>
695</v>
      </c>
      <c r="X24" s="921">
        <v>
707</v>
      </c>
      <c r="Y24" s="921">
        <v>
851</v>
      </c>
    </row>
    <row r="25" spans="1:25" s="918" customFormat="1" ht="18" customHeight="1">
      <c r="A25" s="945" t="s">
        <v>
872</v>
      </c>
      <c r="B25" s="957">
        <v>
1</v>
      </c>
      <c r="C25" s="921" t="s">
        <v>
695</v>
      </c>
      <c r="D25" s="921" t="s">
        <v>
695</v>
      </c>
      <c r="E25" s="921" t="s">
        <v>
695</v>
      </c>
      <c r="F25" s="921" t="s">
        <v>
695</v>
      </c>
      <c r="G25" s="921" t="s">
        <v>
695</v>
      </c>
      <c r="H25" s="921" t="s">
        <v>
695</v>
      </c>
      <c r="I25" s="921" t="s">
        <v>
695</v>
      </c>
      <c r="J25" s="921" t="s">
        <v>
695</v>
      </c>
      <c r="K25" s="921" t="s">
        <v>
695</v>
      </c>
      <c r="L25" s="921" t="s">
        <v>
374</v>
      </c>
      <c r="M25" s="921" t="s">
        <v>
695</v>
      </c>
      <c r="N25" s="921" t="s">
        <v>
374</v>
      </c>
      <c r="O25" s="921" t="s">
        <v>
374</v>
      </c>
      <c r="P25" s="921" t="s">
        <v>
695</v>
      </c>
      <c r="Q25" s="921" t="s">
        <v>
374</v>
      </c>
      <c r="R25" s="921" t="s">
        <v>
695</v>
      </c>
      <c r="S25" s="921" t="s">
        <v>
695</v>
      </c>
      <c r="T25" s="921" t="s">
        <v>
374</v>
      </c>
      <c r="U25" s="921" t="s">
        <v>
374</v>
      </c>
      <c r="V25" s="921" t="s">
        <v>
374</v>
      </c>
      <c r="W25" s="921" t="s">
        <v>
695</v>
      </c>
      <c r="X25" s="921" t="s">
        <v>
374</v>
      </c>
      <c r="Y25" s="921" t="s">
        <v>
374</v>
      </c>
    </row>
    <row r="26" spans="1:25" s="918" customFormat="1" ht="18" customHeight="1">
      <c r="A26" s="892" t="s">
        <v>
1121</v>
      </c>
      <c r="B26" s="957">
        <v>
3</v>
      </c>
      <c r="C26" s="921">
        <v>
212166</v>
      </c>
      <c r="D26" s="921">
        <v>
2749</v>
      </c>
      <c r="E26" s="921" t="s">
        <v>
374</v>
      </c>
      <c r="F26" s="921">
        <v>
21847</v>
      </c>
      <c r="G26" s="921">
        <v>
14453</v>
      </c>
      <c r="H26" s="921">
        <v>
3637</v>
      </c>
      <c r="I26" s="921">
        <v>
4128</v>
      </c>
      <c r="J26" s="921">
        <v>
35343</v>
      </c>
      <c r="K26" s="921">
        <v>
18944</v>
      </c>
      <c r="L26" s="921" t="s">
        <v>
374</v>
      </c>
      <c r="M26" s="921">
        <v>
148</v>
      </c>
      <c r="N26" s="921">
        <v>
148</v>
      </c>
      <c r="O26" s="921" t="s">
        <v>
374</v>
      </c>
      <c r="P26" s="921" t="s">
        <v>
374</v>
      </c>
      <c r="Q26" s="921" t="s">
        <v>
374</v>
      </c>
      <c r="R26" s="921" t="s">
        <v>
374</v>
      </c>
      <c r="S26" s="921">
        <v>
1890</v>
      </c>
      <c r="T26" s="921" t="s">
        <v>
374</v>
      </c>
      <c r="U26" s="921" t="s">
        <v>
374</v>
      </c>
      <c r="V26" s="921" t="s">
        <v>
374</v>
      </c>
      <c r="W26" s="921">
        <v>
148</v>
      </c>
      <c r="X26" s="921" t="s">
        <v>
374</v>
      </c>
      <c r="Y26" s="921">
        <v>
1032</v>
      </c>
    </row>
    <row r="27" spans="1:25" s="918" customFormat="1" ht="18" customHeight="1">
      <c r="A27" s="892" t="s">
        <v>
1072</v>
      </c>
      <c r="B27" s="956">
        <v>
1</v>
      </c>
      <c r="C27" s="923" t="s">
        <v>
695</v>
      </c>
      <c r="D27" s="923" t="s">
        <v>
695</v>
      </c>
      <c r="E27" s="923" t="s">
        <v>
695</v>
      </c>
      <c r="F27" s="923" t="s">
        <v>
695</v>
      </c>
      <c r="G27" s="923" t="s">
        <v>
695</v>
      </c>
      <c r="H27" s="923" t="s">
        <v>
695</v>
      </c>
      <c r="I27" s="923" t="s">
        <v>
695</v>
      </c>
      <c r="J27" s="923" t="s">
        <v>
695</v>
      </c>
      <c r="K27" s="923" t="s">
        <v>
695</v>
      </c>
      <c r="L27" s="923" t="s">
        <v>
374</v>
      </c>
      <c r="M27" s="921" t="s">
        <v>
695</v>
      </c>
      <c r="N27" s="921" t="s">
        <v>
374</v>
      </c>
      <c r="O27" s="921" t="s">
        <v>
374</v>
      </c>
      <c r="P27" s="921" t="s">
        <v>
695</v>
      </c>
      <c r="Q27" s="921" t="s">
        <v>
374</v>
      </c>
      <c r="R27" s="921" t="s">
        <v>
374</v>
      </c>
      <c r="S27" s="921" t="s">
        <v>
695</v>
      </c>
      <c r="T27" s="921" t="s">
        <v>
374</v>
      </c>
      <c r="U27" s="921" t="s">
        <v>
374</v>
      </c>
      <c r="V27" s="921" t="s">
        <v>
374</v>
      </c>
      <c r="W27" s="921" t="s">
        <v>
695</v>
      </c>
      <c r="X27" s="921" t="s">
        <v>
374</v>
      </c>
      <c r="Y27" s="921" t="s">
        <v>
695</v>
      </c>
    </row>
    <row r="28" spans="1:25" s="918" customFormat="1" ht="18" customHeight="1">
      <c r="A28" s="891" t="s">
        <v>
1006</v>
      </c>
      <c r="B28" s="955">
        <v>
1</v>
      </c>
      <c r="C28" s="919" t="s">
        <v>
695</v>
      </c>
      <c r="D28" s="919" t="s">
        <v>
695</v>
      </c>
      <c r="E28" s="919" t="s">
        <v>
695</v>
      </c>
      <c r="F28" s="919" t="s">
        <v>
695</v>
      </c>
      <c r="G28" s="919" t="s">
        <v>
695</v>
      </c>
      <c r="H28" s="919" t="s">
        <v>
695</v>
      </c>
      <c r="I28" s="919" t="s">
        <v>
695</v>
      </c>
      <c r="J28" s="919" t="s">
        <v>
695</v>
      </c>
      <c r="K28" s="919" t="s">
        <v>
695</v>
      </c>
      <c r="L28" s="919" t="s">
        <v>
374</v>
      </c>
      <c r="M28" s="919" t="s">
        <v>
695</v>
      </c>
      <c r="N28" s="919" t="s">
        <v>
374</v>
      </c>
      <c r="O28" s="919" t="s">
        <v>
695</v>
      </c>
      <c r="P28" s="919" t="s">
        <v>
695</v>
      </c>
      <c r="Q28" s="919" t="s">
        <v>
374</v>
      </c>
      <c r="R28" s="919" t="s">
        <v>
695</v>
      </c>
      <c r="S28" s="919" t="s">
        <v>
695</v>
      </c>
      <c r="T28" s="919" t="s">
        <v>
374</v>
      </c>
      <c r="U28" s="919" t="s">
        <v>
374</v>
      </c>
      <c r="V28" s="919" t="s">
        <v>
374</v>
      </c>
      <c r="W28" s="919" t="s">
        <v>
695</v>
      </c>
      <c r="X28" s="919" t="s">
        <v>
695</v>
      </c>
      <c r="Y28" s="919" t="s">
        <v>
695</v>
      </c>
    </row>
    <row r="29" spans="1:25" s="930" customFormat="1" ht="15" customHeight="1">
      <c r="A29" s="944" t="s">
        <v>
1424</v>
      </c>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17"/>
    </row>
    <row r="30" spans="1:25" s="930" customFormat="1" ht="15" customHeight="1">
      <c r="A30" s="943" t="s">
        <v>
1446</v>
      </c>
      <c r="B30" s="917"/>
      <c r="C30" s="917"/>
      <c r="D30" s="917"/>
      <c r="E30" s="917"/>
      <c r="F30" s="917"/>
      <c r="G30" s="917"/>
      <c r="H30" s="917"/>
      <c r="I30" s="917"/>
      <c r="J30" s="917"/>
      <c r="K30" s="917"/>
      <c r="L30" s="917"/>
      <c r="M30" s="917"/>
      <c r="N30" s="917"/>
      <c r="O30" s="917"/>
      <c r="P30" s="917"/>
      <c r="Q30" s="917"/>
      <c r="R30" s="917"/>
      <c r="S30" s="917"/>
      <c r="T30" s="917"/>
      <c r="U30" s="917"/>
      <c r="V30" s="917"/>
      <c r="W30" s="917"/>
      <c r="X30" s="917"/>
      <c r="Y30" s="917"/>
    </row>
  </sheetData>
  <mergeCells count="36">
    <mergeCell ref="D7:E7"/>
    <mergeCell ref="F7:G7"/>
    <mergeCell ref="H7:I7"/>
    <mergeCell ref="V8:V9"/>
    <mergeCell ref="X8:X9"/>
    <mergeCell ref="I8:I9"/>
    <mergeCell ref="Y8:Y9"/>
    <mergeCell ref="T8:T9"/>
    <mergeCell ref="W7:W9"/>
    <mergeCell ref="T7:V7"/>
    <mergeCell ref="J7:K7"/>
    <mergeCell ref="L7:P7"/>
    <mergeCell ref="U8:U9"/>
    <mergeCell ref="Q7:R7"/>
    <mergeCell ref="X6:Y7"/>
    <mergeCell ref="S7:S9"/>
    <mergeCell ref="J8:J9"/>
    <mergeCell ref="K8:K9"/>
    <mergeCell ref="Q8:Q9"/>
    <mergeCell ref="R8:R9"/>
    <mergeCell ref="A1:D1"/>
    <mergeCell ref="A2:D2"/>
    <mergeCell ref="C6:C9"/>
    <mergeCell ref="L8:L9"/>
    <mergeCell ref="M8:P8"/>
    <mergeCell ref="D8:D9"/>
    <mergeCell ref="E8:E9"/>
    <mergeCell ref="F8:F9"/>
    <mergeCell ref="G8:G9"/>
    <mergeCell ref="H8:H9"/>
    <mergeCell ref="A3:Y3"/>
    <mergeCell ref="A6:A9"/>
    <mergeCell ref="B6:B9"/>
    <mergeCell ref="D6:I6"/>
    <mergeCell ref="J6:K6"/>
    <mergeCell ref="L6:W6"/>
  </mergeCells>
  <phoneticPr fontId="25"/>
  <pageMargins left="0.70866141732283472" right="0.70866141732283472" top="0.74803149606299213" bottom="0.74803149606299213" header="0.31496062992125984" footer="0.31496062992125984"/>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pageSetUpPr fitToPage="1"/>
  </sheetPr>
  <dimension ref="A1:P26"/>
  <sheetViews>
    <sheetView zoomScale="85" zoomScaleNormal="85" zoomScaleSheetLayoutView="85" workbookViewId="0">
      <selection activeCell="B23" sqref="B23"/>
    </sheetView>
  </sheetViews>
  <sheetFormatPr defaultRowHeight="14.25"/>
  <cols>
    <col min="1" max="1" width="13.875" style="322" customWidth="1"/>
    <col min="2" max="7" width="10.625" style="322" customWidth="1"/>
    <col min="8" max="12" width="13.625" style="322" customWidth="1"/>
    <col min="13" max="15" width="12.625" style="322" customWidth="1"/>
    <col min="16" max="16" width="13.625" style="322" customWidth="1"/>
    <col min="17" max="16384" width="9" style="322"/>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s="979" customFormat="1" ht="26.1" customHeight="1">
      <c r="A3" s="4676" t="s">
        <v>
6613</v>
      </c>
      <c r="B3" s="4676"/>
      <c r="C3" s="4676"/>
      <c r="D3" s="4676"/>
      <c r="E3" s="4676"/>
      <c r="F3" s="4676"/>
      <c r="G3" s="4676"/>
      <c r="H3" s="4676"/>
      <c r="I3" s="4676"/>
      <c r="J3" s="4676"/>
      <c r="K3" s="4676"/>
      <c r="L3" s="4676"/>
      <c r="M3" s="4676"/>
      <c r="N3" s="4676"/>
      <c r="O3" s="4676"/>
      <c r="P3" s="4676"/>
    </row>
    <row r="4" spans="1:16" ht="15" customHeight="1">
      <c r="C4" s="977"/>
      <c r="N4" s="459"/>
      <c r="O4" s="459"/>
      <c r="P4" s="978"/>
    </row>
    <row r="5" spans="1:16" s="977" customFormat="1" ht="15" customHeight="1" thickBot="1">
      <c r="N5" s="459"/>
      <c r="O5" s="459"/>
      <c r="P5" s="978"/>
    </row>
    <row r="6" spans="1:16" ht="18" customHeight="1" thickTop="1">
      <c r="A6" s="5003" t="s">
        <v>
1525</v>
      </c>
      <c r="B6" s="5004" t="s">
        <v>
1407</v>
      </c>
      <c r="C6" s="4742" t="s">
        <v>
739</v>
      </c>
      <c r="D6" s="4727"/>
      <c r="E6" s="4727"/>
      <c r="F6" s="4727"/>
      <c r="G6" s="4728"/>
      <c r="H6" s="5006" t="s">
        <v>
1524</v>
      </c>
      <c r="I6" s="5006" t="s">
        <v>
1523</v>
      </c>
      <c r="J6" s="4742" t="s">
        <v>
1522</v>
      </c>
      <c r="K6" s="4727"/>
      <c r="L6" s="4727"/>
      <c r="M6" s="4727"/>
      <c r="N6" s="4727"/>
      <c r="O6" s="4728"/>
      <c r="P6" s="5007" t="s">
        <v>
1521</v>
      </c>
    </row>
    <row r="7" spans="1:16" ht="18" customHeight="1">
      <c r="A7" s="4900"/>
      <c r="B7" s="5005"/>
      <c r="C7" s="5008" t="s">
        <v>
23</v>
      </c>
      <c r="D7" s="5009"/>
      <c r="E7" s="5008" t="s">
        <v>
1520</v>
      </c>
      <c r="F7" s="5009"/>
      <c r="G7" s="4998" t="s">
        <v>
1519</v>
      </c>
      <c r="H7" s="5005"/>
      <c r="I7" s="5005"/>
      <c r="J7" s="5000" t="s">
        <v>
569</v>
      </c>
      <c r="K7" s="5002" t="s">
        <v>
1518</v>
      </c>
      <c r="L7" s="5002" t="s">
        <v>
1517</v>
      </c>
      <c r="M7" s="5002" t="s">
        <v>
1516</v>
      </c>
      <c r="N7" s="5002" t="s">
        <v>
1515</v>
      </c>
      <c r="O7" s="5002" t="s">
        <v>
1514</v>
      </c>
      <c r="P7" s="4744"/>
    </row>
    <row r="8" spans="1:16" ht="18" customHeight="1">
      <c r="A8" s="4901"/>
      <c r="B8" s="5001"/>
      <c r="C8" s="976"/>
      <c r="D8" s="432" t="s">
        <v>
1513</v>
      </c>
      <c r="E8" s="976"/>
      <c r="F8" s="975" t="s">
        <v>
1513</v>
      </c>
      <c r="G8" s="4999"/>
      <c r="H8" s="5001"/>
      <c r="I8" s="5001"/>
      <c r="J8" s="5001"/>
      <c r="K8" s="5001"/>
      <c r="L8" s="5001"/>
      <c r="M8" s="5001"/>
      <c r="N8" s="5001"/>
      <c r="O8" s="5001"/>
      <c r="P8" s="4745"/>
    </row>
    <row r="9" spans="1:16" s="325" customFormat="1" ht="18" customHeight="1">
      <c r="A9" s="974"/>
      <c r="B9" s="452"/>
      <c r="C9" s="452" t="s">
        <v>
4</v>
      </c>
      <c r="D9" s="452" t="s">
        <v>
4</v>
      </c>
      <c r="E9" s="452" t="s">
        <v>
4</v>
      </c>
      <c r="F9" s="452" t="s">
        <v>
4</v>
      </c>
      <c r="G9" s="452" t="s">
        <v>
4</v>
      </c>
      <c r="H9" s="452" t="s">
        <v>
510</v>
      </c>
      <c r="I9" s="452" t="s">
        <v>
510</v>
      </c>
      <c r="J9" s="452" t="s">
        <v>
510</v>
      </c>
      <c r="K9" s="452" t="s">
        <v>
510</v>
      </c>
      <c r="L9" s="452" t="s">
        <v>
510</v>
      </c>
      <c r="M9" s="452" t="s">
        <v>
510</v>
      </c>
      <c r="N9" s="452" t="s">
        <v>
510</v>
      </c>
      <c r="O9" s="452" t="s">
        <v>
510</v>
      </c>
      <c r="P9" s="452" t="s">
        <v>
510</v>
      </c>
    </row>
    <row r="10" spans="1:16" ht="18" customHeight="1">
      <c r="A10" s="970" t="s">
        <v>
1512</v>
      </c>
      <c r="B10" s="969">
        <v>
5049</v>
      </c>
      <c r="C10" s="969">
        <v>
28745</v>
      </c>
      <c r="D10" s="969">
        <v>
17868</v>
      </c>
      <c r="E10" s="969">
        <v>
25128</v>
      </c>
      <c r="F10" s="969">
        <v>
15393</v>
      </c>
      <c r="G10" s="969">
        <v>
3617</v>
      </c>
      <c r="H10" s="969">
        <v>
10041446</v>
      </c>
      <c r="I10" s="969">
        <v>
22456866</v>
      </c>
      <c r="J10" s="969">
        <v>
45686570</v>
      </c>
      <c r="K10" s="969">
        <v>
39757652</v>
      </c>
      <c r="L10" s="969">
        <v>
5666264</v>
      </c>
      <c r="M10" s="969">
        <v>
259560</v>
      </c>
      <c r="N10" s="969">
        <v>
409</v>
      </c>
      <c r="O10" s="969">
        <v>
2685</v>
      </c>
      <c r="P10" s="969">
        <v>
22492512</v>
      </c>
    </row>
    <row r="11" spans="1:16" ht="18" customHeight="1">
      <c r="A11" s="970" t="s">
        <v>
1511</v>
      </c>
      <c r="B11" s="969">
        <v>
4090</v>
      </c>
      <c r="C11" s="969">
        <v>
22193</v>
      </c>
      <c r="D11" s="969">
        <v>
13691</v>
      </c>
      <c r="E11" s="969">
        <v>
19447</v>
      </c>
      <c r="F11" s="969">
        <v>
11683</v>
      </c>
      <c r="G11" s="969">
        <v>
2746</v>
      </c>
      <c r="H11" s="969">
        <v>
7192530</v>
      </c>
      <c r="I11" s="969">
        <v>
15154756</v>
      </c>
      <c r="J11" s="969">
        <v>
32808002</v>
      </c>
      <c r="K11" s="969">
        <v>
28763086</v>
      </c>
      <c r="L11" s="969">
        <v>
3949959</v>
      </c>
      <c r="M11" s="969">
        <v>
94386</v>
      </c>
      <c r="N11" s="969">
        <v>
571</v>
      </c>
      <c r="O11" s="969" t="s">
        <v>
632</v>
      </c>
      <c r="P11" s="969">
        <v>
16874471</v>
      </c>
    </row>
    <row r="12" spans="1:16" ht="18" customHeight="1">
      <c r="A12" s="970" t="s">
        <v>
1510</v>
      </c>
      <c r="B12" s="969">
        <v>
3657</v>
      </c>
      <c r="C12" s="969">
        <v>
19971</v>
      </c>
      <c r="D12" s="969">
        <v>
12308</v>
      </c>
      <c r="E12" s="969">
        <v>
17367</v>
      </c>
      <c r="F12" s="969">
        <v>
10517</v>
      </c>
      <c r="G12" s="969">
        <v>
2604</v>
      </c>
      <c r="H12" s="969">
        <v>
6484279</v>
      </c>
      <c r="I12" s="969">
        <v>
11988142</v>
      </c>
      <c r="J12" s="969">
        <v>
27139351</v>
      </c>
      <c r="K12" s="969">
        <v>
23411989</v>
      </c>
      <c r="L12" s="969">
        <v>
3640597</v>
      </c>
      <c r="M12" s="969">
        <v>
84597</v>
      </c>
      <c r="N12" s="969">
        <v>
2168</v>
      </c>
      <c r="O12" s="969" t="s">
        <v>
632</v>
      </c>
      <c r="P12" s="969">
        <v>
14473569</v>
      </c>
    </row>
    <row r="13" spans="1:16" ht="18" customHeight="1">
      <c r="A13" s="970" t="s">
        <v>
1509</v>
      </c>
      <c r="B13" s="969">
        <v>
3139</v>
      </c>
      <c r="C13" s="969">
        <v>
17445</v>
      </c>
      <c r="D13" s="969">
        <v>
10850</v>
      </c>
      <c r="E13" s="969">
        <v>
15387</v>
      </c>
      <c r="F13" s="969">
        <v>
9380</v>
      </c>
      <c r="G13" s="969">
        <v>
2058</v>
      </c>
      <c r="H13" s="969">
        <v>
5583504</v>
      </c>
      <c r="I13" s="969">
        <v>
12531174</v>
      </c>
      <c r="J13" s="969">
        <v>
24338504</v>
      </c>
      <c r="K13" s="969">
        <v>
20389446</v>
      </c>
      <c r="L13" s="969">
        <v>
3525744</v>
      </c>
      <c r="M13" s="969">
        <v>
56590</v>
      </c>
      <c r="N13" s="969">
        <v>
3758</v>
      </c>
      <c r="O13" s="969">
        <v>
362966</v>
      </c>
      <c r="P13" s="969">
        <v>
11290253</v>
      </c>
    </row>
    <row r="14" spans="1:16" ht="18" customHeight="1">
      <c r="A14" s="970" t="s">
        <v>
1508</v>
      </c>
      <c r="B14" s="969">
        <v>
2673</v>
      </c>
      <c r="C14" s="969">
        <v>
14656</v>
      </c>
      <c r="D14" s="969">
        <v>
9263</v>
      </c>
      <c r="E14" s="969">
        <v>
13304</v>
      </c>
      <c r="F14" s="969">
        <v>
8188</v>
      </c>
      <c r="G14" s="969">
        <v>
1365</v>
      </c>
      <c r="H14" s="969">
        <v>
4631163</v>
      </c>
      <c r="I14" s="969">
        <v>
10607696</v>
      </c>
      <c r="J14" s="969">
        <v>
19838830</v>
      </c>
      <c r="K14" s="969">
        <v>
16343034</v>
      </c>
      <c r="L14" s="969">
        <v>
2500659</v>
      </c>
      <c r="M14" s="969">
        <v>
34644</v>
      </c>
      <c r="N14" s="969">
        <v>
748</v>
      </c>
      <c r="O14" s="969">
        <v>
959745</v>
      </c>
      <c r="P14" s="969">
        <v>
8945027</v>
      </c>
    </row>
    <row r="15" spans="1:16" s="971" customFormat="1" ht="18" customHeight="1">
      <c r="A15" s="973" t="s">
        <v>
1507</v>
      </c>
      <c r="B15" s="972">
        <v>
2131</v>
      </c>
      <c r="C15" s="972">
        <v>
11867</v>
      </c>
      <c r="D15" s="972">
        <v>
7642</v>
      </c>
      <c r="E15" s="972">
        <v>
10864</v>
      </c>
      <c r="F15" s="972">
        <v>
6843</v>
      </c>
      <c r="G15" s="972">
        <v>
1016</v>
      </c>
      <c r="H15" s="972">
        <v>
3727134</v>
      </c>
      <c r="I15" s="972">
        <v>
10437905</v>
      </c>
      <c r="J15" s="972">
        <v>
18376153</v>
      </c>
      <c r="K15" s="972">
        <v>
14864950</v>
      </c>
      <c r="L15" s="972">
        <v>
2100310</v>
      </c>
      <c r="M15" s="972">
        <v>
70216</v>
      </c>
      <c r="N15" s="972">
        <v>
306</v>
      </c>
      <c r="O15" s="972">
        <v>
1340371</v>
      </c>
      <c r="P15" s="972">
        <v>
7409191</v>
      </c>
    </row>
    <row r="16" spans="1:16" ht="18" customHeight="1">
      <c r="A16" s="970" t="s">
        <v>
1506</v>
      </c>
      <c r="B16" s="969">
        <v>
1247</v>
      </c>
      <c r="C16" s="969">
        <v>
2415</v>
      </c>
      <c r="D16" s="969">
        <v>
1589</v>
      </c>
      <c r="E16" s="969">
        <v>
1509</v>
      </c>
      <c r="F16" s="969">
        <v>
866</v>
      </c>
      <c r="G16" s="969">
        <v>
909</v>
      </c>
      <c r="H16" s="969">
        <v>
299408</v>
      </c>
      <c r="I16" s="969">
        <v>
436378</v>
      </c>
      <c r="J16" s="969">
        <v>
1106921</v>
      </c>
      <c r="K16" s="969">
        <v>
730791</v>
      </c>
      <c r="L16" s="969">
        <v>
279065</v>
      </c>
      <c r="M16" s="969">
        <v>
105</v>
      </c>
      <c r="N16" s="969" t="s">
        <v>
374</v>
      </c>
      <c r="O16" s="969">
        <v>
96960</v>
      </c>
      <c r="P16" s="969">
        <v>
620897</v>
      </c>
    </row>
    <row r="17" spans="1:16" ht="18" customHeight="1">
      <c r="A17" s="970" t="s">
        <v>
1505</v>
      </c>
      <c r="B17" s="969">
        <v>
606</v>
      </c>
      <c r="C17" s="969">
        <v>
3373</v>
      </c>
      <c r="D17" s="969">
        <v>
2086</v>
      </c>
      <c r="E17" s="969">
        <v>
3271</v>
      </c>
      <c r="F17" s="969">
        <v>
2004</v>
      </c>
      <c r="G17" s="969">
        <v>
104</v>
      </c>
      <c r="H17" s="969">
        <v>
935683</v>
      </c>
      <c r="I17" s="969">
        <v>
1579324</v>
      </c>
      <c r="J17" s="969">
        <v>
3502443</v>
      </c>
      <c r="K17" s="969">
        <v>
2612470</v>
      </c>
      <c r="L17" s="969">
        <v>
759020</v>
      </c>
      <c r="M17" s="969">
        <v>
7465</v>
      </c>
      <c r="N17" s="969">
        <v>
80</v>
      </c>
      <c r="O17" s="969">
        <v>
123408</v>
      </c>
      <c r="P17" s="969">
        <v>
1782586</v>
      </c>
    </row>
    <row r="18" spans="1:16" ht="18" customHeight="1">
      <c r="A18" s="970" t="s">
        <v>
1504</v>
      </c>
      <c r="B18" s="969">
        <v>
178</v>
      </c>
      <c r="C18" s="969">
        <v>
2442</v>
      </c>
      <c r="D18" s="969">
        <v>
1567</v>
      </c>
      <c r="E18" s="969">
        <v>
2439</v>
      </c>
      <c r="F18" s="969">
        <v>
1565</v>
      </c>
      <c r="G18" s="969">
        <v>
3</v>
      </c>
      <c r="H18" s="969">
        <v>
916161</v>
      </c>
      <c r="I18" s="969">
        <v>
1698449</v>
      </c>
      <c r="J18" s="969">
        <v>
3652153</v>
      </c>
      <c r="K18" s="969">
        <v>
2857745</v>
      </c>
      <c r="L18" s="969">
        <v>
636919</v>
      </c>
      <c r="M18" s="969">
        <v>
40560</v>
      </c>
      <c r="N18" s="969" t="s">
        <v>
374</v>
      </c>
      <c r="O18" s="969">
        <v>
116929</v>
      </c>
      <c r="P18" s="969">
        <v>
1816708</v>
      </c>
    </row>
    <row r="19" spans="1:16" ht="18" customHeight="1">
      <c r="A19" s="970" t="s">
        <v>
1503</v>
      </c>
      <c r="B19" s="969">
        <v>
53</v>
      </c>
      <c r="C19" s="969">
        <v>
1299</v>
      </c>
      <c r="D19" s="969">
        <v>
871</v>
      </c>
      <c r="E19" s="969">
        <v>
1300</v>
      </c>
      <c r="F19" s="969">
        <v>
872</v>
      </c>
      <c r="G19" s="969" t="s">
        <v>
374</v>
      </c>
      <c r="H19" s="969">
        <v>
495975</v>
      </c>
      <c r="I19" s="969">
        <v>
940242</v>
      </c>
      <c r="J19" s="969">
        <v>
2053075</v>
      </c>
      <c r="K19" s="969">
        <v>
1791902</v>
      </c>
      <c r="L19" s="969">
        <v>
239058</v>
      </c>
      <c r="M19" s="969">
        <v>
108</v>
      </c>
      <c r="N19" s="969" t="s">
        <v>
374</v>
      </c>
      <c r="O19" s="969">
        <v>
22007</v>
      </c>
      <c r="P19" s="969">
        <v>
1037899</v>
      </c>
    </row>
    <row r="20" spans="1:16" ht="18" customHeight="1">
      <c r="A20" s="970" t="s">
        <v>
783</v>
      </c>
      <c r="B20" s="969">
        <v>
33</v>
      </c>
      <c r="C20" s="969">
        <v>
1220</v>
      </c>
      <c r="D20" s="969">
        <v>
760</v>
      </c>
      <c r="E20" s="969">
        <v>
1221</v>
      </c>
      <c r="F20" s="969">
        <v>
761</v>
      </c>
      <c r="G20" s="969" t="s">
        <v>
374</v>
      </c>
      <c r="H20" s="969">
        <v>
497080</v>
      </c>
      <c r="I20" s="969">
        <v>
1546844</v>
      </c>
      <c r="J20" s="969">
        <v>
2797338</v>
      </c>
      <c r="K20" s="969">
        <v>
2420649</v>
      </c>
      <c r="L20" s="969">
        <v>
168816</v>
      </c>
      <c r="M20" s="969">
        <v>
21978</v>
      </c>
      <c r="N20" s="969" t="s">
        <v>
374</v>
      </c>
      <c r="O20" s="969">
        <v>
185895</v>
      </c>
      <c r="P20" s="969">
        <v>
1172876</v>
      </c>
    </row>
    <row r="21" spans="1:16" ht="18" customHeight="1">
      <c r="A21" s="970" t="s">
        <v>
782</v>
      </c>
      <c r="B21" s="969">
        <v>
11</v>
      </c>
      <c r="C21" s="969">
        <v>
710</v>
      </c>
      <c r="D21" s="969">
        <v>
418</v>
      </c>
      <c r="E21" s="969">
        <v>
716</v>
      </c>
      <c r="F21" s="969">
        <v>
424</v>
      </c>
      <c r="G21" s="969" t="s">
        <v>
374</v>
      </c>
      <c r="H21" s="969">
        <v>
344213</v>
      </c>
      <c r="I21" s="969">
        <v>
1341069</v>
      </c>
      <c r="J21" s="969">
        <v>
2551210</v>
      </c>
      <c r="K21" s="969">
        <v>
1738380</v>
      </c>
      <c r="L21" s="969">
        <v>
17432</v>
      </c>
      <c r="M21" s="969" t="s">
        <v>
374</v>
      </c>
      <c r="N21" s="969">
        <v>
226</v>
      </c>
      <c r="O21" s="969">
        <v>
795172</v>
      </c>
      <c r="P21" s="969">
        <v>
1144650</v>
      </c>
    </row>
    <row r="22" spans="1:16" ht="18" customHeight="1">
      <c r="A22" s="968" t="s">
        <v>
1502</v>
      </c>
      <c r="B22" s="967">
        <v>
3</v>
      </c>
      <c r="C22" s="967">
        <v>
408</v>
      </c>
      <c r="D22" s="967">
        <v>
351</v>
      </c>
      <c r="E22" s="967">
        <v>
408</v>
      </c>
      <c r="F22" s="967">
        <v>
351</v>
      </c>
      <c r="G22" s="967" t="s">
        <v>
374</v>
      </c>
      <c r="H22" s="967">
        <v>
238614</v>
      </c>
      <c r="I22" s="967">
        <v>
2895599</v>
      </c>
      <c r="J22" s="967">
        <v>
2713013</v>
      </c>
      <c r="K22" s="967">
        <v>
2713013</v>
      </c>
      <c r="L22" s="967" t="s">
        <v>
374</v>
      </c>
      <c r="M22" s="967" t="s">
        <v>
374</v>
      </c>
      <c r="N22" s="967" t="s">
        <v>
374</v>
      </c>
      <c r="O22" s="967" t="s">
        <v>
374</v>
      </c>
      <c r="P22" s="829">
        <v>
-166425</v>
      </c>
    </row>
    <row r="23" spans="1:16" s="325" customFormat="1" ht="15" customHeight="1">
      <c r="A23" s="438" t="s">
        <v>
9271</v>
      </c>
      <c r="B23" s="438"/>
      <c r="C23" s="438"/>
      <c r="D23" s="438"/>
    </row>
    <row r="24" spans="1:16" s="325" customFormat="1" ht="15" customHeight="1">
      <c r="A24" s="438" t="s">
        <v>
1501</v>
      </c>
      <c r="B24" s="438"/>
      <c r="C24" s="438"/>
      <c r="D24" s="438"/>
    </row>
    <row r="25" spans="1:16" s="325" customFormat="1" ht="15" customHeight="1">
      <c r="A25" s="438" t="s">
        <v>
1500</v>
      </c>
      <c r="B25" s="438"/>
      <c r="C25" s="438"/>
      <c r="D25" s="438"/>
    </row>
    <row r="26" spans="1:16" s="325" customFormat="1" ht="15" customHeight="1">
      <c r="A26" s="325" t="s">
        <v>
1499</v>
      </c>
    </row>
  </sheetData>
  <mergeCells count="19">
    <mergeCell ref="N7:N8"/>
    <mergeCell ref="O7:O8"/>
    <mergeCell ref="E7:F7"/>
    <mergeCell ref="A1:D1"/>
    <mergeCell ref="A2:D2"/>
    <mergeCell ref="G7:G8"/>
    <mergeCell ref="J7:J8"/>
    <mergeCell ref="K7:K8"/>
    <mergeCell ref="A3:P3"/>
    <mergeCell ref="A6:A8"/>
    <mergeCell ref="B6:B8"/>
    <mergeCell ref="C6:G6"/>
    <mergeCell ref="H6:H8"/>
    <mergeCell ref="I6:I8"/>
    <mergeCell ref="J6:O6"/>
    <mergeCell ref="P6:P8"/>
    <mergeCell ref="C7:D7"/>
    <mergeCell ref="L7:L8"/>
    <mergeCell ref="M7:M8"/>
  </mergeCells>
  <phoneticPr fontId="25"/>
  <pageMargins left="0.70866141732283472" right="0.70866141732283472" top="0.74803149606299213" bottom="0.74803149606299213" header="0.31496062992125984" footer="0.31496062992125984"/>
  <drawing r:id="rId2"/>
  <mc:AlternateContent xmlns:mc="http://schemas.openxmlformats.org/markup-compatibility/2006">
    <mc:Choice Requires="x14">
      <controls>
        <mc:AlternateContent xmlns:mc="http://schemas.openxmlformats.org/markup-compatibility/2006">
          <mc:Choice Requires="x14">
            <control shapeId="39937" r:id="rId4" name="Spinner 1">
              <controlPr defaultSize="0" autoPict="0">
                <anchor moveWithCells="1" sizeWithCells="1">
                  <from>
                    <xdr:col>
7</xdr:col>
                    <xdr:colOff>
19050</xdr:colOff>
                    <xdr:row>
0</xdr:row>
                    <xdr:rowOff>
0</xdr:rowOff>
                  </from>
                  <to>
                    <xdr:col>
7</xdr:col>
                    <xdr:colOff>
809625</xdr:colOff>
                    <xdr:row>
0</xdr:row>
                    <xdr:rowOff>
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B57"/>
  <sheetViews>
    <sheetView zoomScale="85" zoomScaleNormal="85" zoomScaleSheetLayoutView="85" workbookViewId="0">
      <selection activeCell="B23" sqref="B23"/>
    </sheetView>
  </sheetViews>
  <sheetFormatPr defaultRowHeight="14.25"/>
  <cols>
    <col min="1" max="2" width="1.625" style="107" customWidth="1"/>
    <col min="3" max="3" width="27.625" style="107" customWidth="1"/>
    <col min="4" max="11" width="6.625" style="107" customWidth="1"/>
    <col min="12" max="14" width="9.625" style="107" customWidth="1"/>
    <col min="15" max="16" width="1.625" style="107" customWidth="1"/>
    <col min="17" max="17" width="27.625" style="107" customWidth="1"/>
    <col min="18" max="25" width="6.625" style="107" customWidth="1"/>
    <col min="26" max="28" width="9.625" style="107" customWidth="1"/>
    <col min="29" max="16384" width="9" style="107"/>
  </cols>
  <sheetData>
    <row r="1" spans="1:28"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c r="Z1" s="1481"/>
    </row>
    <row r="2" spans="1:28"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c r="Z2" s="1481"/>
    </row>
    <row r="3" spans="1:28" s="1001" customFormat="1" ht="26.1" customHeight="1">
      <c r="A3" s="4574" t="s">
        <v>
6614</v>
      </c>
      <c r="B3" s="4574"/>
      <c r="C3" s="4574"/>
      <c r="D3" s="4574"/>
      <c r="E3" s="4574"/>
      <c r="F3" s="4574"/>
      <c r="G3" s="4574"/>
      <c r="H3" s="4574"/>
      <c r="I3" s="4574"/>
      <c r="J3" s="4574"/>
      <c r="K3" s="4574"/>
      <c r="L3" s="4574"/>
      <c r="M3" s="4574"/>
      <c r="N3" s="4574"/>
      <c r="O3" s="4574"/>
      <c r="P3" s="4574"/>
      <c r="Q3" s="4574"/>
      <c r="R3" s="4574"/>
      <c r="S3" s="4574"/>
      <c r="T3" s="4574"/>
      <c r="U3" s="4574"/>
      <c r="V3" s="4574"/>
      <c r="W3" s="4574"/>
      <c r="X3" s="4574"/>
      <c r="Y3" s="4574"/>
      <c r="Z3" s="4574"/>
      <c r="AA3" s="4574"/>
      <c r="AB3" s="4574"/>
    </row>
    <row r="4" spans="1:28" s="83" customFormat="1" ht="15" customHeight="1">
      <c r="A4" s="104"/>
      <c r="B4" s="104"/>
      <c r="C4" s="104"/>
      <c r="D4" s="103"/>
      <c r="O4" s="104"/>
      <c r="P4" s="104"/>
      <c r="Q4" s="104"/>
      <c r="R4" s="103"/>
    </row>
    <row r="5" spans="1:28" s="83" customFormat="1" ht="15" customHeight="1" thickBot="1">
      <c r="F5" s="49"/>
      <c r="G5" s="42"/>
      <c r="H5" s="49"/>
      <c r="I5" s="49"/>
      <c r="L5" s="42"/>
      <c r="M5" s="42"/>
      <c r="N5" s="42"/>
      <c r="T5" s="49"/>
      <c r="U5" s="42"/>
      <c r="V5" s="49"/>
      <c r="W5" s="49"/>
      <c r="Z5" s="42"/>
      <c r="AA5" s="42"/>
      <c r="AB5" s="42" t="s">
        <v>
9363</v>
      </c>
    </row>
    <row r="6" spans="1:28" ht="18" customHeight="1" thickTop="1">
      <c r="A6" s="5014" t="s">
        <v>
1603</v>
      </c>
      <c r="B6" s="5014"/>
      <c r="C6" s="4702"/>
      <c r="D6" s="5020" t="s">
        <v>
1407</v>
      </c>
      <c r="E6" s="5020"/>
      <c r="F6" s="5020"/>
      <c r="G6" s="5020"/>
      <c r="H6" s="5020"/>
      <c r="I6" s="5020"/>
      <c r="J6" s="5020"/>
      <c r="K6" s="5020"/>
      <c r="L6" s="4579" t="s">
        <v>
739</v>
      </c>
      <c r="M6" s="4603" t="s">
        <v>
1602</v>
      </c>
      <c r="N6" s="4603" t="s">
        <v>
1601</v>
      </c>
      <c r="O6" s="5027" t="s">
        <v>
1603</v>
      </c>
      <c r="P6" s="5014"/>
      <c r="Q6" s="4702"/>
      <c r="R6" s="5020" t="s">
        <v>
1407</v>
      </c>
      <c r="S6" s="5020"/>
      <c r="T6" s="5020"/>
      <c r="U6" s="5020"/>
      <c r="V6" s="5020"/>
      <c r="W6" s="5020"/>
      <c r="X6" s="5020"/>
      <c r="Y6" s="5020"/>
      <c r="Z6" s="4579" t="s">
        <v>
739</v>
      </c>
      <c r="AA6" s="4603" t="s">
        <v>
1602</v>
      </c>
      <c r="AB6" s="4603" t="s">
        <v>
1601</v>
      </c>
    </row>
    <row r="7" spans="1:28" ht="18" customHeight="1">
      <c r="A7" s="5015"/>
      <c r="B7" s="5015"/>
      <c r="C7" s="5016"/>
      <c r="D7" s="4697" t="s">
        <v>
188</v>
      </c>
      <c r="E7" s="5018" t="s">
        <v>
1600</v>
      </c>
      <c r="F7" s="5019"/>
      <c r="G7" s="5019"/>
      <c r="H7" s="5019"/>
      <c r="I7" s="5019"/>
      <c r="J7" s="5019"/>
      <c r="K7" s="5019"/>
      <c r="L7" s="4580"/>
      <c r="M7" s="4608"/>
      <c r="N7" s="4608"/>
      <c r="O7" s="5028"/>
      <c r="P7" s="5015"/>
      <c r="Q7" s="5016"/>
      <c r="R7" s="4697" t="s">
        <v>
188</v>
      </c>
      <c r="S7" s="5018" t="s">
        <v>
1600</v>
      </c>
      <c r="T7" s="5019"/>
      <c r="U7" s="5019"/>
      <c r="V7" s="5019"/>
      <c r="W7" s="5019"/>
      <c r="X7" s="5019"/>
      <c r="Y7" s="5019"/>
      <c r="Z7" s="4580"/>
      <c r="AA7" s="4608"/>
      <c r="AB7" s="4608"/>
    </row>
    <row r="8" spans="1:28" ht="35.1" customHeight="1">
      <c r="A8" s="5017"/>
      <c r="B8" s="5017"/>
      <c r="C8" s="4703"/>
      <c r="D8" s="4697"/>
      <c r="E8" s="390" t="s">
        <v>
1599</v>
      </c>
      <c r="F8" s="390" t="s">
        <v>
1598</v>
      </c>
      <c r="G8" s="314" t="s">
        <v>
1504</v>
      </c>
      <c r="H8" s="314" t="s">
        <v>
1503</v>
      </c>
      <c r="I8" s="314" t="s">
        <v>
783</v>
      </c>
      <c r="J8" s="314" t="s">
        <v>
782</v>
      </c>
      <c r="K8" s="314" t="s">
        <v>
1597</v>
      </c>
      <c r="L8" s="4580"/>
      <c r="M8" s="4608"/>
      <c r="N8" s="4608"/>
      <c r="O8" s="5029"/>
      <c r="P8" s="5017"/>
      <c r="Q8" s="4703"/>
      <c r="R8" s="4697"/>
      <c r="S8" s="390" t="s">
        <v>
1599</v>
      </c>
      <c r="T8" s="390" t="s">
        <v>
1598</v>
      </c>
      <c r="U8" s="314" t="s">
        <v>
1504</v>
      </c>
      <c r="V8" s="314" t="s">
        <v>
1503</v>
      </c>
      <c r="W8" s="314" t="s">
        <v>
783</v>
      </c>
      <c r="X8" s="314" t="s">
        <v>
782</v>
      </c>
      <c r="Y8" s="314" t="s">
        <v>
1597</v>
      </c>
      <c r="Z8" s="4580"/>
      <c r="AA8" s="4608"/>
      <c r="AB8" s="4608"/>
    </row>
    <row r="9" spans="1:28" s="83" customFormat="1" ht="18" customHeight="1">
      <c r="A9" s="5012"/>
      <c r="B9" s="5012"/>
      <c r="C9" s="5013"/>
      <c r="D9" s="1000" t="s">
        <v>
1596</v>
      </c>
      <c r="E9" s="1000" t="s">
        <v>
1596</v>
      </c>
      <c r="F9" s="1000" t="s">
        <v>
1596</v>
      </c>
      <c r="G9" s="1000" t="s">
        <v>
1596</v>
      </c>
      <c r="H9" s="1000" t="s">
        <v>
1596</v>
      </c>
      <c r="I9" s="1000" t="s">
        <v>
1596</v>
      </c>
      <c r="J9" s="1000" t="s">
        <v>
1596</v>
      </c>
      <c r="K9" s="1000" t="s">
        <v>
1596</v>
      </c>
      <c r="L9" s="1000" t="s">
        <v>
4</v>
      </c>
      <c r="M9" s="1000" t="s">
        <v>
1595</v>
      </c>
      <c r="N9" s="1000" t="s">
        <v>
475</v>
      </c>
      <c r="O9" s="5026"/>
      <c r="P9" s="5012"/>
      <c r="Q9" s="5013"/>
      <c r="R9" s="1000" t="s">
        <v>
1596</v>
      </c>
      <c r="S9" s="1000" t="s">
        <v>
1596</v>
      </c>
      <c r="T9" s="1000" t="s">
        <v>
1596</v>
      </c>
      <c r="U9" s="1000" t="s">
        <v>
1596</v>
      </c>
      <c r="V9" s="1000" t="s">
        <v>
1596</v>
      </c>
      <c r="W9" s="1000" t="s">
        <v>
1596</v>
      </c>
      <c r="X9" s="1000" t="s">
        <v>
1596</v>
      </c>
      <c r="Y9" s="1000" t="s">
        <v>
1596</v>
      </c>
      <c r="Z9" s="1000" t="s">
        <v>
4</v>
      </c>
      <c r="AA9" s="1000" t="s">
        <v>
1595</v>
      </c>
      <c r="AB9" s="1000" t="s">
        <v>
475</v>
      </c>
    </row>
    <row r="10" spans="1:28" s="983" customFormat="1" ht="18" customHeight="1">
      <c r="A10" s="5011" t="s">
        <v>
1594</v>
      </c>
      <c r="B10" s="5011"/>
      <c r="C10" s="5011"/>
      <c r="D10" s="995">
        <v>
3785</v>
      </c>
      <c r="E10" s="995">
        <v>
2324</v>
      </c>
      <c r="F10" s="995">
        <v>
735</v>
      </c>
      <c r="G10" s="995">
        <v>
468</v>
      </c>
      <c r="H10" s="995">
        <v>
130</v>
      </c>
      <c r="I10" s="995">
        <v>
67</v>
      </c>
      <c r="J10" s="995">
        <v>
36</v>
      </c>
      <c r="K10" s="995">
        <v>
20</v>
      </c>
      <c r="L10" s="995">
        <v>
28606</v>
      </c>
      <c r="M10" s="995">
        <v>
733120</v>
      </c>
      <c r="N10" s="995">
        <v>
241170</v>
      </c>
      <c r="O10" s="5025" t="s">
        <v>
1593</v>
      </c>
      <c r="P10" s="5010"/>
      <c r="Q10" s="5011"/>
      <c r="R10" s="995">
        <v>
2760</v>
      </c>
      <c r="S10" s="995">
        <v>
1734</v>
      </c>
      <c r="T10" s="995">
        <v>
491</v>
      </c>
      <c r="U10" s="995">
        <v>
337</v>
      </c>
      <c r="V10" s="995">
        <v>
104</v>
      </c>
      <c r="W10" s="995">
        <v>
46</v>
      </c>
      <c r="X10" s="995">
        <v>
30</v>
      </c>
      <c r="Y10" s="995">
        <v>
16</v>
      </c>
      <c r="Z10" s="995">
        <v>
20804</v>
      </c>
      <c r="AA10" s="995">
        <v>
355691</v>
      </c>
      <c r="AB10" s="995">
        <v>
241170</v>
      </c>
    </row>
    <row r="11" spans="1:28" s="983" customFormat="1" ht="18" customHeight="1">
      <c r="A11" s="5010" t="s">
        <v>
1592</v>
      </c>
      <c r="B11" s="5010"/>
      <c r="C11" s="5011"/>
      <c r="D11" s="995">
        <v>
1025</v>
      </c>
      <c r="E11" s="995">
        <v>
590</v>
      </c>
      <c r="F11" s="995">
        <v>
244</v>
      </c>
      <c r="G11" s="995">
        <v>
131</v>
      </c>
      <c r="H11" s="995">
        <v>
26</v>
      </c>
      <c r="I11" s="995">
        <v>
21</v>
      </c>
      <c r="J11" s="995">
        <v>
6</v>
      </c>
      <c r="K11" s="995">
        <v>
4</v>
      </c>
      <c r="L11" s="995">
        <v>
7802</v>
      </c>
      <c r="M11" s="995">
        <v>
377430</v>
      </c>
      <c r="N11" s="995" t="s">
        <v>
378</v>
      </c>
      <c r="O11" s="2391"/>
      <c r="P11" s="5021" t="s">
        <v>
1591</v>
      </c>
      <c r="Q11" s="5022"/>
      <c r="R11" s="995">
        <v>
9</v>
      </c>
      <c r="S11" s="995" t="s">
        <v>
374</v>
      </c>
      <c r="T11" s="995">
        <v>
1</v>
      </c>
      <c r="U11" s="995">
        <v>
1</v>
      </c>
      <c r="V11" s="995" t="s">
        <v>
374</v>
      </c>
      <c r="W11" s="995">
        <v>
1</v>
      </c>
      <c r="X11" s="995">
        <v>
1</v>
      </c>
      <c r="Y11" s="995">
        <v>
3</v>
      </c>
      <c r="Z11" s="995">
        <v>
1434</v>
      </c>
      <c r="AA11" s="995">
        <v>
55793</v>
      </c>
      <c r="AB11" s="995">
        <v>
41825</v>
      </c>
    </row>
    <row r="12" spans="1:28" s="983" customFormat="1" ht="18" customHeight="1">
      <c r="A12" s="290"/>
      <c r="B12" s="5010" t="s">
        <v>
1300</v>
      </c>
      <c r="C12" s="5011"/>
      <c r="D12" s="995">
        <v>
4</v>
      </c>
      <c r="E12" s="995" t="s">
        <v>
374</v>
      </c>
      <c r="F12" s="995">
        <v>
2</v>
      </c>
      <c r="G12" s="995">
        <v>
2</v>
      </c>
      <c r="H12" s="995" t="s">
        <v>
374</v>
      </c>
      <c r="I12" s="995" t="s">
        <v>
374</v>
      </c>
      <c r="J12" s="995" t="s">
        <v>
374</v>
      </c>
      <c r="K12" s="995" t="s">
        <v>
374</v>
      </c>
      <c r="L12" s="995">
        <v>
41</v>
      </c>
      <c r="M12" s="995">
        <v>
1841</v>
      </c>
      <c r="N12" s="995" t="s">
        <v>
378</v>
      </c>
      <c r="O12" s="1997"/>
      <c r="P12" s="532"/>
      <c r="Q12" s="994" t="s">
        <v>
1534</v>
      </c>
      <c r="R12" s="400" t="s">
        <v>
374</v>
      </c>
      <c r="S12" s="400" t="s">
        <v>
374</v>
      </c>
      <c r="T12" s="400" t="s">
        <v>
374</v>
      </c>
      <c r="U12" s="400" t="s">
        <v>
374</v>
      </c>
      <c r="V12" s="400" t="s">
        <v>
374</v>
      </c>
      <c r="W12" s="400" t="s">
        <v>
374</v>
      </c>
      <c r="X12" s="400" t="s">
        <v>
374</v>
      </c>
      <c r="Y12" s="400" t="s">
        <v>
374</v>
      </c>
      <c r="Z12" s="400" t="s">
        <v>
374</v>
      </c>
      <c r="AA12" s="400" t="s">
        <v>
378</v>
      </c>
      <c r="AB12" s="400" t="s">
        <v>
378</v>
      </c>
    </row>
    <row r="13" spans="1:28" s="982" customFormat="1" ht="18" customHeight="1">
      <c r="A13" s="532"/>
      <c r="B13" s="532"/>
      <c r="C13" s="994" t="s">
        <v>
1534</v>
      </c>
      <c r="D13" s="400" t="s">
        <v>
374</v>
      </c>
      <c r="E13" s="400" t="s">
        <v>
374</v>
      </c>
      <c r="F13" s="400" t="s">
        <v>
374</v>
      </c>
      <c r="G13" s="400" t="s">
        <v>
374</v>
      </c>
      <c r="H13" s="400" t="s">
        <v>
374</v>
      </c>
      <c r="I13" s="400" t="s">
        <v>
374</v>
      </c>
      <c r="J13" s="400" t="s">
        <v>
374</v>
      </c>
      <c r="K13" s="400" t="s">
        <v>
374</v>
      </c>
      <c r="L13" s="400" t="s">
        <v>
378</v>
      </c>
      <c r="M13" s="400" t="s">
        <v>
378</v>
      </c>
      <c r="N13" s="400" t="s">
        <v>
378</v>
      </c>
      <c r="O13" s="1997"/>
      <c r="P13" s="532"/>
      <c r="Q13" s="1512" t="s">
        <v>
1590</v>
      </c>
      <c r="R13" s="400">
        <v>
6</v>
      </c>
      <c r="S13" s="400" t="s">
        <v>
374</v>
      </c>
      <c r="T13" s="400" t="s">
        <v>
374</v>
      </c>
      <c r="U13" s="400" t="s">
        <v>
374</v>
      </c>
      <c r="V13" s="400" t="s">
        <v>
374</v>
      </c>
      <c r="W13" s="400" t="s">
        <v>
374</v>
      </c>
      <c r="X13" s="400">
        <v>
1</v>
      </c>
      <c r="Y13" s="400">
        <v>
5</v>
      </c>
      <c r="Z13" s="400">
        <v>
1380</v>
      </c>
      <c r="AA13" s="400">
        <v>
54512</v>
      </c>
      <c r="AB13" s="400">
        <v>
40684</v>
      </c>
    </row>
    <row r="14" spans="1:28" s="982" customFormat="1" ht="18" customHeight="1">
      <c r="A14" s="532"/>
      <c r="B14" s="532"/>
      <c r="C14" s="320" t="s">
        <v>
1589</v>
      </c>
      <c r="D14" s="400">
        <v>
4</v>
      </c>
      <c r="E14" s="400" t="s">
        <v>
374</v>
      </c>
      <c r="F14" s="400">
        <v>
2</v>
      </c>
      <c r="G14" s="400">
        <v>
2</v>
      </c>
      <c r="H14" s="400" t="s">
        <v>
374</v>
      </c>
      <c r="I14" s="400" t="s">
        <v>
374</v>
      </c>
      <c r="J14" s="400" t="s">
        <v>
374</v>
      </c>
      <c r="K14" s="400" t="s">
        <v>
374</v>
      </c>
      <c r="L14" s="400">
        <v>
41</v>
      </c>
      <c r="M14" s="400">
        <v>
1841</v>
      </c>
      <c r="N14" s="400" t="s">
        <v>
378</v>
      </c>
      <c r="O14" s="1997"/>
      <c r="P14" s="532"/>
      <c r="Q14" s="999" t="s">
        <v>
1588</v>
      </c>
      <c r="R14" s="400">
        <v>
3</v>
      </c>
      <c r="S14" s="400" t="s">
        <v>
374</v>
      </c>
      <c r="T14" s="400">
        <v>
1</v>
      </c>
      <c r="U14" s="400">
        <v>
1</v>
      </c>
      <c r="V14" s="400" t="s">
        <v>
374</v>
      </c>
      <c r="W14" s="400">
        <v>
1</v>
      </c>
      <c r="X14" s="400" t="s">
        <v>
374</v>
      </c>
      <c r="Y14" s="400" t="s">
        <v>
374</v>
      </c>
      <c r="Z14" s="400">
        <v>
54</v>
      </c>
      <c r="AA14" s="400">
        <v>
1281</v>
      </c>
      <c r="AB14" s="400">
        <v>
1141</v>
      </c>
    </row>
    <row r="15" spans="1:28" s="983" customFormat="1" ht="18" customHeight="1">
      <c r="A15" s="290"/>
      <c r="B15" s="5010" t="s">
        <v>
1587</v>
      </c>
      <c r="C15" s="5011"/>
      <c r="D15" s="995">
        <v>
66</v>
      </c>
      <c r="E15" s="995">
        <v>
45</v>
      </c>
      <c r="F15" s="995">
        <v>
17</v>
      </c>
      <c r="G15" s="995">
        <v>
3</v>
      </c>
      <c r="H15" s="995" t="s">
        <v>
374</v>
      </c>
      <c r="I15" s="995" t="s">
        <v>
374</v>
      </c>
      <c r="J15" s="995">
        <v>
1</v>
      </c>
      <c r="K15" s="995" t="s">
        <v>
374</v>
      </c>
      <c r="L15" s="995">
        <v>
325</v>
      </c>
      <c r="M15" s="995">
        <v>
6440</v>
      </c>
      <c r="N15" s="995" t="s">
        <v>
378</v>
      </c>
      <c r="O15" s="2391"/>
      <c r="P15" s="5023" t="s">
        <v>
1586</v>
      </c>
      <c r="Q15" s="5024"/>
      <c r="R15" s="995">
        <v>
357</v>
      </c>
      <c r="S15" s="995">
        <v>
264</v>
      </c>
      <c r="T15" s="995">
        <v>
68</v>
      </c>
      <c r="U15" s="995">
        <v>
15</v>
      </c>
      <c r="V15" s="995">
        <v>
3</v>
      </c>
      <c r="W15" s="995">
        <v>
2</v>
      </c>
      <c r="X15" s="995">
        <v>
4</v>
      </c>
      <c r="Y15" s="995" t="s">
        <v>
374</v>
      </c>
      <c r="Z15" s="995">
        <v>
1655</v>
      </c>
      <c r="AA15" s="995">
        <v>
17960</v>
      </c>
      <c r="AB15" s="995">
        <v>
26949</v>
      </c>
    </row>
    <row r="16" spans="1:28" s="982" customFormat="1" ht="18" customHeight="1">
      <c r="A16" s="532"/>
      <c r="B16" s="532"/>
      <c r="C16" s="994" t="s">
        <v>
1534</v>
      </c>
      <c r="D16" s="400" t="s">
        <v>
374</v>
      </c>
      <c r="E16" s="400" t="s">
        <v>
374</v>
      </c>
      <c r="F16" s="400" t="s">
        <v>
374</v>
      </c>
      <c r="G16" s="400" t="s">
        <v>
374</v>
      </c>
      <c r="H16" s="400" t="s">
        <v>
374</v>
      </c>
      <c r="I16" s="400" t="s">
        <v>
374</v>
      </c>
      <c r="J16" s="400" t="s">
        <v>
374</v>
      </c>
      <c r="K16" s="400" t="s">
        <v>
374</v>
      </c>
      <c r="L16" s="400" t="s">
        <v>
378</v>
      </c>
      <c r="M16" s="400" t="s">
        <v>
378</v>
      </c>
      <c r="N16" s="400" t="s">
        <v>
378</v>
      </c>
      <c r="O16" s="1997"/>
      <c r="P16" s="532"/>
      <c r="Q16" s="994" t="s">
        <v>
1534</v>
      </c>
      <c r="R16" s="400">
        <v>
1</v>
      </c>
      <c r="S16" s="400" t="s">
        <v>
374</v>
      </c>
      <c r="T16" s="400">
        <v>
1</v>
      </c>
      <c r="U16" s="400" t="s">
        <v>
374</v>
      </c>
      <c r="V16" s="400" t="s">
        <v>
374</v>
      </c>
      <c r="W16" s="400" t="s">
        <v>
374</v>
      </c>
      <c r="X16" s="400" t="s">
        <v>
374</v>
      </c>
      <c r="Y16" s="400" t="s">
        <v>
374</v>
      </c>
      <c r="Z16" s="400">
        <v>
9</v>
      </c>
      <c r="AA16" s="400" t="s">
        <v>
378</v>
      </c>
      <c r="AB16" s="400" t="s">
        <v>
378</v>
      </c>
    </row>
    <row r="17" spans="1:28" s="982" customFormat="1" ht="18" customHeight="1">
      <c r="A17" s="532"/>
      <c r="B17" s="532"/>
      <c r="C17" s="997" t="s">
        <v>
1585</v>
      </c>
      <c r="D17" s="400">
        <v>
10</v>
      </c>
      <c r="E17" s="400">
        <v>
9</v>
      </c>
      <c r="F17" s="400">
        <v>
1</v>
      </c>
      <c r="G17" s="400" t="s">
        <v>
374</v>
      </c>
      <c r="H17" s="400" t="s">
        <v>
374</v>
      </c>
      <c r="I17" s="400" t="s">
        <v>
374</v>
      </c>
      <c r="J17" s="400" t="s">
        <v>
374</v>
      </c>
      <c r="K17" s="400" t="s">
        <v>
374</v>
      </c>
      <c r="L17" s="400">
        <v>
20</v>
      </c>
      <c r="M17" s="400">
        <v>
185</v>
      </c>
      <c r="N17" s="400" t="s">
        <v>
378</v>
      </c>
      <c r="O17" s="1997"/>
      <c r="P17" s="532"/>
      <c r="Q17" s="1512" t="s">
        <v>
1584</v>
      </c>
      <c r="R17" s="400">
        <v>
38</v>
      </c>
      <c r="S17" s="400">
        <v>
35</v>
      </c>
      <c r="T17" s="400">
        <v>
2</v>
      </c>
      <c r="U17" s="400">
        <v>
1</v>
      </c>
      <c r="V17" s="400" t="s">
        <v>
374</v>
      </c>
      <c r="W17" s="400" t="s">
        <v>
374</v>
      </c>
      <c r="X17" s="400" t="s">
        <v>
374</v>
      </c>
      <c r="Y17" s="400" t="s">
        <v>
374</v>
      </c>
      <c r="Z17" s="400">
        <v>
106</v>
      </c>
      <c r="AA17" s="400">
        <v>
653</v>
      </c>
      <c r="AB17" s="400">
        <v>
1519</v>
      </c>
    </row>
    <row r="18" spans="1:28" s="982" customFormat="1" ht="18" customHeight="1">
      <c r="A18" s="532"/>
      <c r="B18" s="532"/>
      <c r="C18" s="320" t="s">
        <v>
1583</v>
      </c>
      <c r="D18" s="400">
        <v>
27</v>
      </c>
      <c r="E18" s="400">
        <v>
19</v>
      </c>
      <c r="F18" s="400">
        <v>
8</v>
      </c>
      <c r="G18" s="400" t="s">
        <v>
374</v>
      </c>
      <c r="H18" s="400" t="s">
        <v>
374</v>
      </c>
      <c r="I18" s="400" t="s">
        <v>
374</v>
      </c>
      <c r="J18" s="400" t="s">
        <v>
374</v>
      </c>
      <c r="K18" s="400" t="s">
        <v>
374</v>
      </c>
      <c r="L18" s="400">
        <v>
94</v>
      </c>
      <c r="M18" s="400">
        <v>
1196</v>
      </c>
      <c r="N18" s="400" t="s">
        <v>
378</v>
      </c>
      <c r="O18" s="1997"/>
      <c r="P18" s="532"/>
      <c r="Q18" s="1512" t="s">
        <v>
1582</v>
      </c>
      <c r="R18" s="400">
        <v>
38</v>
      </c>
      <c r="S18" s="400">
        <v>
25</v>
      </c>
      <c r="T18" s="400">
        <v>
12</v>
      </c>
      <c r="U18" s="400" t="s">
        <v>
374</v>
      </c>
      <c r="V18" s="400">
        <v>
1</v>
      </c>
      <c r="W18" s="400" t="s">
        <v>
374</v>
      </c>
      <c r="X18" s="400" t="s">
        <v>
374</v>
      </c>
      <c r="Y18" s="400" t="s">
        <v>
374</v>
      </c>
      <c r="Z18" s="400">
        <v>
171</v>
      </c>
      <c r="AA18" s="400">
        <v>
2658</v>
      </c>
      <c r="AB18" s="400">
        <v>
5235</v>
      </c>
    </row>
    <row r="19" spans="1:28" s="982" customFormat="1" ht="18" customHeight="1">
      <c r="A19" s="532"/>
      <c r="B19" s="532"/>
      <c r="C19" s="320" t="s">
        <v>
1581</v>
      </c>
      <c r="D19" s="400">
        <v>
29</v>
      </c>
      <c r="E19" s="400">
        <v>
17</v>
      </c>
      <c r="F19" s="400">
        <v>
8</v>
      </c>
      <c r="G19" s="400">
        <v>
3</v>
      </c>
      <c r="H19" s="400" t="s">
        <v>
374</v>
      </c>
      <c r="I19" s="400" t="s">
        <v>
374</v>
      </c>
      <c r="J19" s="400">
        <v>
1</v>
      </c>
      <c r="K19" s="400" t="s">
        <v>
374</v>
      </c>
      <c r="L19" s="400">
        <v>
211</v>
      </c>
      <c r="M19" s="400">
        <v>
5060</v>
      </c>
      <c r="N19" s="400" t="s">
        <v>
378</v>
      </c>
      <c r="O19" s="1997"/>
      <c r="P19" s="532"/>
      <c r="Q19" s="1512" t="s">
        <v>
1580</v>
      </c>
      <c r="R19" s="400">
        <v>
160</v>
      </c>
      <c r="S19" s="400">
        <v>
124</v>
      </c>
      <c r="T19" s="400">
        <v>
28</v>
      </c>
      <c r="U19" s="400">
        <v>
3</v>
      </c>
      <c r="V19" s="400">
        <v>
2</v>
      </c>
      <c r="W19" s="400">
        <v>
1</v>
      </c>
      <c r="X19" s="400">
        <v>
1</v>
      </c>
      <c r="Y19" s="400" t="s">
        <v>
374</v>
      </c>
      <c r="Z19" s="400">
        <v>
644</v>
      </c>
      <c r="AA19" s="400">
        <v>
7410</v>
      </c>
      <c r="AB19" s="400">
        <v>
9287</v>
      </c>
    </row>
    <row r="20" spans="1:28" s="983" customFormat="1" ht="18" customHeight="1">
      <c r="A20" s="290"/>
      <c r="B20" s="5010" t="s">
        <v>
1579</v>
      </c>
      <c r="C20" s="5011"/>
      <c r="D20" s="995">
        <v>
135</v>
      </c>
      <c r="E20" s="995">
        <v>
73</v>
      </c>
      <c r="F20" s="995">
        <v>
36</v>
      </c>
      <c r="G20" s="995">
        <v>
15</v>
      </c>
      <c r="H20" s="995">
        <v>
5</v>
      </c>
      <c r="I20" s="995">
        <v>
4</v>
      </c>
      <c r="J20" s="995" t="s">
        <v>
374</v>
      </c>
      <c r="K20" s="995">
        <v>
1</v>
      </c>
      <c r="L20" s="995">
        <v>
1121</v>
      </c>
      <c r="M20" s="995">
        <v>
55541</v>
      </c>
      <c r="N20" s="995" t="s">
        <v>
378</v>
      </c>
      <c r="O20" s="1997"/>
      <c r="P20" s="532"/>
      <c r="Q20" s="1512" t="s">
        <v>
1578</v>
      </c>
      <c r="R20" s="400">
        <v>
33</v>
      </c>
      <c r="S20" s="400">
        <v>
27</v>
      </c>
      <c r="T20" s="400">
        <v>
5</v>
      </c>
      <c r="U20" s="400">
        <v>
1</v>
      </c>
      <c r="V20" s="400" t="s">
        <v>
374</v>
      </c>
      <c r="W20" s="400" t="s">
        <v>
374</v>
      </c>
      <c r="X20" s="400" t="s">
        <v>
374</v>
      </c>
      <c r="Y20" s="400" t="s">
        <v>
374</v>
      </c>
      <c r="Z20" s="400">
        <v>
102</v>
      </c>
      <c r="AA20" s="400">
        <v>
1325</v>
      </c>
      <c r="AB20" s="400">
        <v>
1142</v>
      </c>
    </row>
    <row r="21" spans="1:28" s="982" customFormat="1" ht="18" customHeight="1">
      <c r="A21" s="532"/>
      <c r="B21" s="532"/>
      <c r="C21" s="994" t="s">
        <v>
1534</v>
      </c>
      <c r="D21" s="400">
        <v>
3</v>
      </c>
      <c r="E21" s="400">
        <v>
2</v>
      </c>
      <c r="F21" s="400">
        <v>
1</v>
      </c>
      <c r="G21" s="400" t="s">
        <v>
374</v>
      </c>
      <c r="H21" s="400" t="s">
        <v>
374</v>
      </c>
      <c r="I21" s="400" t="s">
        <v>
374</v>
      </c>
      <c r="J21" s="400" t="s">
        <v>
374</v>
      </c>
      <c r="K21" s="400" t="s">
        <v>
374</v>
      </c>
      <c r="L21" s="400">
        <v>
10</v>
      </c>
      <c r="M21" s="400" t="s">
        <v>
378</v>
      </c>
      <c r="N21" s="400" t="s">
        <v>
378</v>
      </c>
      <c r="O21" s="1997"/>
      <c r="P21" s="532"/>
      <c r="Q21" s="998" t="s">
        <v>
1577</v>
      </c>
      <c r="R21" s="400">
        <v>
87</v>
      </c>
      <c r="S21" s="400">
        <v>
53</v>
      </c>
      <c r="T21" s="400">
        <v>
20</v>
      </c>
      <c r="U21" s="400">
        <v>
10</v>
      </c>
      <c r="V21" s="400" t="s">
        <v>
374</v>
      </c>
      <c r="W21" s="400">
        <v>
1</v>
      </c>
      <c r="X21" s="400">
        <v>
3</v>
      </c>
      <c r="Y21" s="400" t="s">
        <v>
374</v>
      </c>
      <c r="Z21" s="400">
        <v>
623</v>
      </c>
      <c r="AA21" s="400">
        <v>
5915</v>
      </c>
      <c r="AB21" s="400">
        <v>
9766</v>
      </c>
    </row>
    <row r="22" spans="1:28" s="982" customFormat="1" ht="18" customHeight="1">
      <c r="A22" s="532"/>
      <c r="B22" s="532"/>
      <c r="C22" s="320" t="s">
        <v>
1576</v>
      </c>
      <c r="D22" s="400">
        <v>
50</v>
      </c>
      <c r="E22" s="400">
        <v>
30</v>
      </c>
      <c r="F22" s="400">
        <v>
13</v>
      </c>
      <c r="G22" s="400">
        <v>
6</v>
      </c>
      <c r="H22" s="400">
        <v>
1</v>
      </c>
      <c r="I22" s="400" t="s">
        <v>
374</v>
      </c>
      <c r="J22" s="400" t="s">
        <v>
374</v>
      </c>
      <c r="K22" s="400" t="s">
        <v>
374</v>
      </c>
      <c r="L22" s="400">
        <v>
265</v>
      </c>
      <c r="M22" s="400">
        <v>
9872</v>
      </c>
      <c r="N22" s="400" t="s">
        <v>
378</v>
      </c>
      <c r="O22" s="2391"/>
      <c r="P22" s="5021" t="s">
        <v>
1575</v>
      </c>
      <c r="Q22" s="5022"/>
      <c r="R22" s="995">
        <v>
990</v>
      </c>
      <c r="S22" s="995">
        <v>
553</v>
      </c>
      <c r="T22" s="995">
        <v>
145</v>
      </c>
      <c r="U22" s="995">
        <v>
168</v>
      </c>
      <c r="V22" s="995">
        <v>
73</v>
      </c>
      <c r="W22" s="995">
        <v>
21</v>
      </c>
      <c r="X22" s="995">
        <v>
21</v>
      </c>
      <c r="Y22" s="995">
        <v>
8</v>
      </c>
      <c r="Z22" s="995">
        <v>
9844</v>
      </c>
      <c r="AA22" s="995">
        <v>
132053</v>
      </c>
      <c r="AB22" s="995">
        <v>
87188</v>
      </c>
    </row>
    <row r="23" spans="1:28" s="982" customFormat="1" ht="18" customHeight="1">
      <c r="A23" s="532"/>
      <c r="B23" s="532"/>
      <c r="C23" s="320" t="s">
        <v>
1574</v>
      </c>
      <c r="D23" s="400">
        <v>
82</v>
      </c>
      <c r="E23" s="400">
        <v>
41</v>
      </c>
      <c r="F23" s="400">
        <v>
22</v>
      </c>
      <c r="G23" s="400">
        <v>
9</v>
      </c>
      <c r="H23" s="400">
        <v>
4</v>
      </c>
      <c r="I23" s="400">
        <v>
4</v>
      </c>
      <c r="J23" s="400" t="s">
        <v>
374</v>
      </c>
      <c r="K23" s="400">
        <v>
1</v>
      </c>
      <c r="L23" s="400">
        <v>
846</v>
      </c>
      <c r="M23" s="400">
        <v>
45669</v>
      </c>
      <c r="N23" s="400" t="s">
        <v>
378</v>
      </c>
      <c r="O23" s="1997"/>
      <c r="P23" s="532"/>
      <c r="Q23" s="994" t="s">
        <v>
1534</v>
      </c>
      <c r="R23" s="400">
        <v>
4</v>
      </c>
      <c r="S23" s="400">
        <v>
2</v>
      </c>
      <c r="T23" s="400" t="s">
        <v>
374</v>
      </c>
      <c r="U23" s="400" t="s">
        <v>
374</v>
      </c>
      <c r="V23" s="400" t="s">
        <v>
374</v>
      </c>
      <c r="W23" s="400" t="s">
        <v>
374</v>
      </c>
      <c r="X23" s="400">
        <v>
2</v>
      </c>
      <c r="Y23" s="400" t="s">
        <v>
374</v>
      </c>
      <c r="Z23" s="400">
        <v>
115</v>
      </c>
      <c r="AA23" s="400" t="s">
        <v>
378</v>
      </c>
      <c r="AB23" s="400" t="s">
        <v>
378</v>
      </c>
    </row>
    <row r="24" spans="1:28" s="983" customFormat="1" ht="18" customHeight="1">
      <c r="A24" s="290"/>
      <c r="B24" s="5030" t="s">
        <v>
1573</v>
      </c>
      <c r="C24" s="5031"/>
      <c r="D24" s="995">
        <v>
264</v>
      </c>
      <c r="E24" s="995">
        <v>
147</v>
      </c>
      <c r="F24" s="995">
        <v>
66</v>
      </c>
      <c r="G24" s="995">
        <v>
39</v>
      </c>
      <c r="H24" s="995">
        <v>
8</v>
      </c>
      <c r="I24" s="995">
        <v>
4</v>
      </c>
      <c r="J24" s="995" t="s">
        <v>
374</v>
      </c>
      <c r="K24" s="995" t="s">
        <v>
374</v>
      </c>
      <c r="L24" s="995">
        <v>
1667</v>
      </c>
      <c r="M24" s="995">
        <v>
61292</v>
      </c>
      <c r="N24" s="995" t="s">
        <v>
378</v>
      </c>
      <c r="O24" s="1997"/>
      <c r="P24" s="532"/>
      <c r="Q24" s="1512" t="s">
        <v>
1572</v>
      </c>
      <c r="R24" s="400">
        <v>
72</v>
      </c>
      <c r="S24" s="400">
        <v>
10</v>
      </c>
      <c r="T24" s="400">
        <v>
16</v>
      </c>
      <c r="U24" s="400">
        <v>
6</v>
      </c>
      <c r="V24" s="400">
        <v>
6</v>
      </c>
      <c r="W24" s="400">
        <v>
10</v>
      </c>
      <c r="X24" s="400">
        <v>
15</v>
      </c>
      <c r="Y24" s="400">
        <v>
9</v>
      </c>
      <c r="Z24" s="400">
        <v>
3155</v>
      </c>
      <c r="AA24" s="400">
        <v>
72699</v>
      </c>
      <c r="AB24" s="400">
        <v>
54666</v>
      </c>
    </row>
    <row r="25" spans="1:28" s="982" customFormat="1" ht="18" customHeight="1">
      <c r="A25" s="532"/>
      <c r="B25" s="532"/>
      <c r="C25" s="994" t="s">
        <v>
1534</v>
      </c>
      <c r="D25" s="400">
        <v>
7</v>
      </c>
      <c r="E25" s="400">
        <v>
5</v>
      </c>
      <c r="F25" s="400">
        <v>
2</v>
      </c>
      <c r="G25" s="400" t="s">
        <v>
374</v>
      </c>
      <c r="H25" s="400" t="s">
        <v>
374</v>
      </c>
      <c r="I25" s="400" t="s">
        <v>
374</v>
      </c>
      <c r="J25" s="400" t="s">
        <v>
374</v>
      </c>
      <c r="K25" s="400" t="s">
        <v>
374</v>
      </c>
      <c r="L25" s="400">
        <v>
23</v>
      </c>
      <c r="M25" s="400" t="s">
        <v>
378</v>
      </c>
      <c r="N25" s="400" t="s">
        <v>
378</v>
      </c>
      <c r="O25" s="1997"/>
      <c r="P25" s="532"/>
      <c r="Q25" s="1512" t="s">
        <v>
1571</v>
      </c>
      <c r="R25" s="400">
        <v>
76</v>
      </c>
      <c r="S25" s="400">
        <v>
58</v>
      </c>
      <c r="T25" s="400">
        <v>
12</v>
      </c>
      <c r="U25" s="400">
        <v>
5</v>
      </c>
      <c r="V25" s="400">
        <v>
1</v>
      </c>
      <c r="W25" s="400" t="s">
        <v>
374</v>
      </c>
      <c r="X25" s="400" t="s">
        <v>
374</v>
      </c>
      <c r="Y25" s="400" t="s">
        <v>
374</v>
      </c>
      <c r="Z25" s="400">
        <v>
322</v>
      </c>
      <c r="AA25" s="400">
        <v>
3747</v>
      </c>
      <c r="AB25" s="400">
        <v>
2546</v>
      </c>
    </row>
    <row r="26" spans="1:28" s="982" customFormat="1" ht="18" customHeight="1">
      <c r="A26" s="532"/>
      <c r="B26" s="532"/>
      <c r="C26" s="320" t="s">
        <v>
1570</v>
      </c>
      <c r="D26" s="400">
        <v>
72</v>
      </c>
      <c r="E26" s="400">
        <v>
36</v>
      </c>
      <c r="F26" s="400">
        <v>
20</v>
      </c>
      <c r="G26" s="400">
        <v>
12</v>
      </c>
      <c r="H26" s="400">
        <v>
2</v>
      </c>
      <c r="I26" s="400">
        <v>
2</v>
      </c>
      <c r="J26" s="400" t="s">
        <v>
374</v>
      </c>
      <c r="K26" s="400" t="s">
        <v>
374</v>
      </c>
      <c r="L26" s="400">
        <v>
494</v>
      </c>
      <c r="M26" s="400">
        <v>
16607</v>
      </c>
      <c r="N26" s="400" t="s">
        <v>
378</v>
      </c>
      <c r="O26" s="1997"/>
      <c r="P26" s="532"/>
      <c r="Q26" s="1512" t="s">
        <v>
1569</v>
      </c>
      <c r="R26" s="400">
        <v>
57</v>
      </c>
      <c r="S26" s="400">
        <v>
43</v>
      </c>
      <c r="T26" s="400">
        <v>
10</v>
      </c>
      <c r="U26" s="400">
        <v>
4</v>
      </c>
      <c r="V26" s="400" t="s">
        <v>
374</v>
      </c>
      <c r="W26" s="400" t="s">
        <v>
374</v>
      </c>
      <c r="X26" s="400" t="s">
        <v>
374</v>
      </c>
      <c r="Y26" s="400" t="s">
        <v>
374</v>
      </c>
      <c r="Z26" s="400">
        <v>
219</v>
      </c>
      <c r="AA26" s="400">
        <v>
2111</v>
      </c>
      <c r="AB26" s="400">
        <v>
1004</v>
      </c>
    </row>
    <row r="27" spans="1:28" s="982" customFormat="1" ht="18" customHeight="1">
      <c r="A27" s="532"/>
      <c r="B27" s="532"/>
      <c r="C27" s="320" t="s">
        <v>
1568</v>
      </c>
      <c r="D27" s="400">
        <v>
71</v>
      </c>
      <c r="E27" s="400">
        <v>
40</v>
      </c>
      <c r="F27" s="400">
        <v>
18</v>
      </c>
      <c r="G27" s="400">
        <v>
10</v>
      </c>
      <c r="H27" s="400">
        <v>
2</v>
      </c>
      <c r="I27" s="400">
        <v>
1</v>
      </c>
      <c r="J27" s="400" t="s">
        <v>
374</v>
      </c>
      <c r="K27" s="400" t="s">
        <v>
374</v>
      </c>
      <c r="L27" s="400">
        <v>
460</v>
      </c>
      <c r="M27" s="400">
        <v>
14900</v>
      </c>
      <c r="N27" s="400" t="s">
        <v>
378</v>
      </c>
      <c r="O27" s="1997"/>
      <c r="P27" s="532"/>
      <c r="Q27" s="1512" t="s">
        <v>
1567</v>
      </c>
      <c r="R27" s="400">
        <v>
49</v>
      </c>
      <c r="S27" s="400">
        <v>
40</v>
      </c>
      <c r="T27" s="400">
        <v>
7</v>
      </c>
      <c r="U27" s="400">
        <v>
1</v>
      </c>
      <c r="V27" s="400">
        <v>
1</v>
      </c>
      <c r="W27" s="400" t="s">
        <v>
374</v>
      </c>
      <c r="X27" s="400" t="s">
        <v>
374</v>
      </c>
      <c r="Y27" s="400" t="s">
        <v>
374</v>
      </c>
      <c r="Z27" s="400">
        <v>
188</v>
      </c>
      <c r="AA27" s="400">
        <v>
1932</v>
      </c>
      <c r="AB27" s="400">
        <v>
734</v>
      </c>
    </row>
    <row r="28" spans="1:28" s="982" customFormat="1" ht="18" customHeight="1">
      <c r="A28" s="532"/>
      <c r="B28" s="532"/>
      <c r="C28" s="320" t="s">
        <v>
1566</v>
      </c>
      <c r="D28" s="400">
        <v>
13</v>
      </c>
      <c r="E28" s="400">
        <v>
6</v>
      </c>
      <c r="F28" s="400">
        <v>
2</v>
      </c>
      <c r="G28" s="400">
        <v>
4</v>
      </c>
      <c r="H28" s="400">
        <v>
1</v>
      </c>
      <c r="I28" s="400" t="s">
        <v>
374</v>
      </c>
      <c r="J28" s="400" t="s">
        <v>
374</v>
      </c>
      <c r="K28" s="400" t="s">
        <v>
374</v>
      </c>
      <c r="L28" s="400">
        <v>
104</v>
      </c>
      <c r="M28" s="400">
        <v>
2203</v>
      </c>
      <c r="N28" s="400" t="s">
        <v>
378</v>
      </c>
      <c r="O28" s="1997"/>
      <c r="P28" s="532"/>
      <c r="Q28" s="1512" t="s">
        <v>
1565</v>
      </c>
      <c r="R28" s="400">
        <v>
69</v>
      </c>
      <c r="S28" s="400">
        <v>
60</v>
      </c>
      <c r="T28" s="400">
        <v>
5</v>
      </c>
      <c r="U28" s="400">
        <v>
4</v>
      </c>
      <c r="V28" s="400" t="s">
        <v>
374</v>
      </c>
      <c r="W28" s="400" t="s">
        <v>
374</v>
      </c>
      <c r="X28" s="400" t="s">
        <v>
374</v>
      </c>
      <c r="Y28" s="400" t="s">
        <v>
374</v>
      </c>
      <c r="Z28" s="400">
        <v>
217</v>
      </c>
      <c r="AA28" s="400">
        <v>
3814</v>
      </c>
      <c r="AB28" s="400">
        <v>
2281</v>
      </c>
    </row>
    <row r="29" spans="1:28" s="982" customFormat="1" ht="18" customHeight="1">
      <c r="A29" s="532"/>
      <c r="B29" s="532"/>
      <c r="C29" s="320" t="s">
        <v>
1564</v>
      </c>
      <c r="D29" s="400">
        <v>
35</v>
      </c>
      <c r="E29" s="400">
        <v>
19</v>
      </c>
      <c r="F29" s="400">
        <v>
9</v>
      </c>
      <c r="G29" s="400">
        <v>
5</v>
      </c>
      <c r="H29" s="400">
        <v>
1</v>
      </c>
      <c r="I29" s="400">
        <v>
1</v>
      </c>
      <c r="J29" s="400" t="s">
        <v>
374</v>
      </c>
      <c r="K29" s="400" t="s">
        <v>
374</v>
      </c>
      <c r="L29" s="400">
        <v>
229</v>
      </c>
      <c r="M29" s="400">
        <v>
15397</v>
      </c>
      <c r="N29" s="400" t="s">
        <v>
378</v>
      </c>
      <c r="O29" s="1997"/>
      <c r="P29" s="532"/>
      <c r="Q29" s="1512" t="s">
        <v>
1563</v>
      </c>
      <c r="R29" s="400">
        <v>
204</v>
      </c>
      <c r="S29" s="400">
        <v>
121</v>
      </c>
      <c r="T29" s="400">
        <v>
35</v>
      </c>
      <c r="U29" s="400">
        <v>
37</v>
      </c>
      <c r="V29" s="400">
        <v>
8</v>
      </c>
      <c r="W29" s="400">
        <v>
2</v>
      </c>
      <c r="X29" s="400">
        <v>
1</v>
      </c>
      <c r="Y29" s="400" t="s">
        <v>
374</v>
      </c>
      <c r="Z29" s="400">
        <v>
1367</v>
      </c>
      <c r="AA29" s="400">
        <v>
6620</v>
      </c>
      <c r="AB29" s="400">
        <v>
4338</v>
      </c>
    </row>
    <row r="30" spans="1:28" s="982" customFormat="1" ht="18" customHeight="1">
      <c r="A30" s="532"/>
      <c r="B30" s="532"/>
      <c r="C30" s="320" t="s">
        <v>
1562</v>
      </c>
      <c r="D30" s="400">
        <v>
20</v>
      </c>
      <c r="E30" s="400">
        <v>
14</v>
      </c>
      <c r="F30" s="400">
        <v>
3</v>
      </c>
      <c r="G30" s="400">
        <v>
3</v>
      </c>
      <c r="H30" s="400" t="s">
        <v>
374</v>
      </c>
      <c r="I30" s="400" t="s">
        <v>
374</v>
      </c>
      <c r="J30" s="400" t="s">
        <v>
374</v>
      </c>
      <c r="K30" s="400" t="s">
        <v>
374</v>
      </c>
      <c r="L30" s="400">
        <v>
98</v>
      </c>
      <c r="M30" s="400">
        <v>
5784</v>
      </c>
      <c r="N30" s="400" t="s">
        <v>
378</v>
      </c>
      <c r="O30" s="1997"/>
      <c r="P30" s="532"/>
      <c r="Q30" s="1512" t="s">
        <v>
1561</v>
      </c>
      <c r="R30" s="400">
        <v>
459</v>
      </c>
      <c r="S30" s="400">
        <v>
219</v>
      </c>
      <c r="T30" s="400">
        <v>
60</v>
      </c>
      <c r="U30" s="400">
        <v>
111</v>
      </c>
      <c r="V30" s="400">
        <v>
57</v>
      </c>
      <c r="W30" s="400">
        <v>
9</v>
      </c>
      <c r="X30" s="400">
        <v>
3</v>
      </c>
      <c r="Y30" s="400" t="s">
        <v>
374</v>
      </c>
      <c r="Z30" s="400">
        <v>
4261</v>
      </c>
      <c r="AA30" s="400">
        <v>
41130</v>
      </c>
      <c r="AB30" s="400">
        <v>
21619</v>
      </c>
    </row>
    <row r="31" spans="1:28" s="982" customFormat="1" ht="18" customHeight="1">
      <c r="A31" s="532"/>
      <c r="B31" s="532"/>
      <c r="C31" s="320" t="s">
        <v>
1560</v>
      </c>
      <c r="D31" s="400">
        <v>
46</v>
      </c>
      <c r="E31" s="400">
        <v>
27</v>
      </c>
      <c r="F31" s="400">
        <v>
12</v>
      </c>
      <c r="G31" s="400">
        <v>
5</v>
      </c>
      <c r="H31" s="400">
        <v>
2</v>
      </c>
      <c r="I31" s="400" t="s">
        <v>
374</v>
      </c>
      <c r="J31" s="400" t="s">
        <v>
374</v>
      </c>
      <c r="K31" s="400" t="s">
        <v>
374</v>
      </c>
      <c r="L31" s="400">
        <v>
259</v>
      </c>
      <c r="M31" s="400">
        <v>
6401</v>
      </c>
      <c r="N31" s="400" t="s">
        <v>
378</v>
      </c>
      <c r="O31" s="2391"/>
      <c r="P31" s="5021" t="s">
        <v>
1559</v>
      </c>
      <c r="Q31" s="5022"/>
      <c r="R31" s="995">
        <v>
302</v>
      </c>
      <c r="S31" s="995">
        <v>
188</v>
      </c>
      <c r="T31" s="995">
        <v>
63</v>
      </c>
      <c r="U31" s="995">
        <v>
35</v>
      </c>
      <c r="V31" s="995">
        <v>
8</v>
      </c>
      <c r="W31" s="995">
        <v>
7</v>
      </c>
      <c r="X31" s="995" t="s">
        <v>
374</v>
      </c>
      <c r="Y31" s="995">
        <v>
1</v>
      </c>
      <c r="Z31" s="995">
        <v>
1949</v>
      </c>
      <c r="AA31" s="995">
        <v>
55314</v>
      </c>
      <c r="AB31" s="995">
        <v>
21120</v>
      </c>
    </row>
    <row r="32" spans="1:28" s="983" customFormat="1" ht="18" customHeight="1">
      <c r="A32" s="290"/>
      <c r="B32" s="5010" t="s">
        <v>
1558</v>
      </c>
      <c r="C32" s="5011"/>
      <c r="D32" s="995">
        <v>
225</v>
      </c>
      <c r="E32" s="995">
        <v>
126</v>
      </c>
      <c r="F32" s="995">
        <v>
58</v>
      </c>
      <c r="G32" s="995">
        <v>
29</v>
      </c>
      <c r="H32" s="995">
        <v>
5</v>
      </c>
      <c r="I32" s="995">
        <v>
4</v>
      </c>
      <c r="J32" s="995">
        <v>
2</v>
      </c>
      <c r="K32" s="995" t="s">
        <v>
374</v>
      </c>
      <c r="L32" s="995">
        <v>
1418</v>
      </c>
      <c r="M32" s="995">
        <v>
62157</v>
      </c>
      <c r="N32" s="995" t="s">
        <v>
378</v>
      </c>
      <c r="O32" s="1997"/>
      <c r="P32" s="532"/>
      <c r="Q32" s="994" t="s">
        <v>
1534</v>
      </c>
      <c r="R32" s="400">
        <v>
2</v>
      </c>
      <c r="S32" s="400">
        <v>
2</v>
      </c>
      <c r="T32" s="400" t="s">
        <v>
374</v>
      </c>
      <c r="U32" s="400" t="s">
        <v>
374</v>
      </c>
      <c r="V32" s="400" t="s">
        <v>
374</v>
      </c>
      <c r="W32" s="400" t="s">
        <v>
374</v>
      </c>
      <c r="X32" s="400" t="s">
        <v>
374</v>
      </c>
      <c r="Y32" s="400" t="s">
        <v>
374</v>
      </c>
      <c r="Z32" s="400">
        <v>
5</v>
      </c>
      <c r="AA32" s="400" t="s">
        <v>
378</v>
      </c>
      <c r="AB32" s="400" t="s">
        <v>
378</v>
      </c>
    </row>
    <row r="33" spans="1:28" s="982" customFormat="1" ht="18" customHeight="1">
      <c r="A33" s="532"/>
      <c r="B33" s="532"/>
      <c r="C33" s="994" t="s">
        <v>
1534</v>
      </c>
      <c r="D33" s="400">
        <v>
1</v>
      </c>
      <c r="E33" s="400" t="s">
        <v>
374</v>
      </c>
      <c r="F33" s="400" t="s">
        <v>
374</v>
      </c>
      <c r="G33" s="400">
        <v>
1</v>
      </c>
      <c r="H33" s="400" t="s">
        <v>
374</v>
      </c>
      <c r="I33" s="400" t="s">
        <v>
374</v>
      </c>
      <c r="J33" s="400" t="s">
        <v>
374</v>
      </c>
      <c r="K33" s="400" t="s">
        <v>
374</v>
      </c>
      <c r="L33" s="400">
        <v>
10</v>
      </c>
      <c r="M33" s="400" t="s">
        <v>
378</v>
      </c>
      <c r="N33" s="400" t="s">
        <v>
378</v>
      </c>
      <c r="O33" s="1997"/>
      <c r="P33" s="532"/>
      <c r="Q33" s="1512" t="s">
        <v>
1557</v>
      </c>
      <c r="R33" s="400">
        <v>
141</v>
      </c>
      <c r="S33" s="400">
        <v>
69</v>
      </c>
      <c r="T33" s="400">
        <v>
37</v>
      </c>
      <c r="U33" s="400">
        <v>
28</v>
      </c>
      <c r="V33" s="400">
        <v>
3</v>
      </c>
      <c r="W33" s="400">
        <v>
4</v>
      </c>
      <c r="X33" s="400" t="s">
        <v>
374</v>
      </c>
      <c r="Y33" s="400" t="s">
        <v>
374</v>
      </c>
      <c r="Z33" s="400">
        <v>
1012</v>
      </c>
      <c r="AA33" s="400">
        <v>
36291</v>
      </c>
      <c r="AB33" s="400">
        <v>
4376</v>
      </c>
    </row>
    <row r="34" spans="1:28" s="982" customFormat="1" ht="18" customHeight="1">
      <c r="A34" s="532"/>
      <c r="B34" s="532"/>
      <c r="C34" s="320" t="s">
        <v>
1556</v>
      </c>
      <c r="D34" s="400">
        <v>
82</v>
      </c>
      <c r="E34" s="400">
        <v>
49</v>
      </c>
      <c r="F34" s="400">
        <v>
20</v>
      </c>
      <c r="G34" s="400">
        <v>
12</v>
      </c>
      <c r="H34" s="400" t="s">
        <v>
374</v>
      </c>
      <c r="I34" s="400">
        <v>
1</v>
      </c>
      <c r="J34" s="400" t="s">
        <v>
374</v>
      </c>
      <c r="K34" s="400" t="s">
        <v>
374</v>
      </c>
      <c r="L34" s="400">
        <v>
437</v>
      </c>
      <c r="M34" s="400">
        <v>
16540</v>
      </c>
      <c r="N34" s="400" t="s">
        <v>
378</v>
      </c>
      <c r="O34" s="1997"/>
      <c r="P34" s="532"/>
      <c r="Q34" s="1512" t="s">
        <v>
1555</v>
      </c>
      <c r="R34" s="400">
        <v>
56</v>
      </c>
      <c r="S34" s="400">
        <v>
51</v>
      </c>
      <c r="T34" s="400">
        <v>
5</v>
      </c>
      <c r="U34" s="400" t="s">
        <v>
374</v>
      </c>
      <c r="V34" s="400" t="s">
        <v>
374</v>
      </c>
      <c r="W34" s="400" t="s">
        <v>
374</v>
      </c>
      <c r="X34" s="400" t="s">
        <v>
374</v>
      </c>
      <c r="Y34" s="400" t="s">
        <v>
374</v>
      </c>
      <c r="Z34" s="400">
        <v>
135</v>
      </c>
      <c r="AA34" s="400">
        <v>
1328</v>
      </c>
      <c r="AB34" s="400">
        <v>
3032</v>
      </c>
    </row>
    <row r="35" spans="1:28" s="982" customFormat="1" ht="18" customHeight="1">
      <c r="A35" s="532"/>
      <c r="B35" s="532"/>
      <c r="C35" s="320" t="s">
        <v>
1554</v>
      </c>
      <c r="D35" s="400">
        <v>
59</v>
      </c>
      <c r="E35" s="400">
        <v>
27</v>
      </c>
      <c r="F35" s="400">
        <v>
19</v>
      </c>
      <c r="G35" s="400">
        <v>
8</v>
      </c>
      <c r="H35" s="400">
        <v>
3</v>
      </c>
      <c r="I35" s="400">
        <v>
1</v>
      </c>
      <c r="J35" s="400">
        <v>
1</v>
      </c>
      <c r="K35" s="400" t="s">
        <v>
374</v>
      </c>
      <c r="L35" s="400">
        <v>
466</v>
      </c>
      <c r="M35" s="400">
        <v>
30056</v>
      </c>
      <c r="N35" s="400" t="s">
        <v>
378</v>
      </c>
      <c r="O35" s="1997"/>
      <c r="P35" s="532"/>
      <c r="Q35" s="997" t="s">
        <v>
1553</v>
      </c>
      <c r="R35" s="400">
        <v>
103</v>
      </c>
      <c r="S35" s="400">
        <v>
66</v>
      </c>
      <c r="T35" s="400">
        <v>
21</v>
      </c>
      <c r="U35" s="400">
        <v>
7</v>
      </c>
      <c r="V35" s="400">
        <v>
5</v>
      </c>
      <c r="W35" s="400">
        <v>
3</v>
      </c>
      <c r="X35" s="400" t="s">
        <v>
374</v>
      </c>
      <c r="Y35" s="400">
        <v>
1</v>
      </c>
      <c r="Z35" s="400">
        <v>
797</v>
      </c>
      <c r="AA35" s="400">
        <v>
17695</v>
      </c>
      <c r="AB35" s="400">
        <v>
13712</v>
      </c>
    </row>
    <row r="36" spans="1:28" s="982" customFormat="1" ht="18" customHeight="1">
      <c r="A36" s="532"/>
      <c r="B36" s="532"/>
      <c r="C36" s="320" t="s">
        <v>
1552</v>
      </c>
      <c r="D36" s="400">
        <v>
58</v>
      </c>
      <c r="E36" s="400">
        <v>
34</v>
      </c>
      <c r="F36" s="400">
        <v>
14</v>
      </c>
      <c r="G36" s="400">
        <v>
5</v>
      </c>
      <c r="H36" s="400">
        <v>
1</v>
      </c>
      <c r="I36" s="400">
        <v>
2</v>
      </c>
      <c r="J36" s="400">
        <v>
1</v>
      </c>
      <c r="K36" s="400" t="s">
        <v>
374</v>
      </c>
      <c r="L36" s="400">
        <v>
391</v>
      </c>
      <c r="M36" s="400">
        <v>
12225</v>
      </c>
      <c r="N36" s="400" t="s">
        <v>
378</v>
      </c>
      <c r="O36" s="2391"/>
      <c r="P36" s="5021" t="s">
        <v>
1551</v>
      </c>
      <c r="Q36" s="5022"/>
      <c r="R36" s="995">
        <v>
1010</v>
      </c>
      <c r="S36" s="995">
        <v>
665</v>
      </c>
      <c r="T36" s="995">
        <v>
200</v>
      </c>
      <c r="U36" s="995">
        <v>
111</v>
      </c>
      <c r="V36" s="995">
        <v>
18</v>
      </c>
      <c r="W36" s="995">
        <v>
11</v>
      </c>
      <c r="X36" s="995">
        <v>
3</v>
      </c>
      <c r="Y36" s="995">
        <v>
1</v>
      </c>
      <c r="Z36" s="995">
        <v>
5384</v>
      </c>
      <c r="AA36" s="995">
        <v>
78839</v>
      </c>
      <c r="AB36" s="995">
        <v>
64088</v>
      </c>
    </row>
    <row r="37" spans="1:28" s="982" customFormat="1" ht="18" customHeight="1">
      <c r="A37" s="532"/>
      <c r="B37" s="532"/>
      <c r="C37" s="320" t="s">
        <v>
1550</v>
      </c>
      <c r="D37" s="400">
        <v>
25</v>
      </c>
      <c r="E37" s="400">
        <v>
16</v>
      </c>
      <c r="F37" s="400">
        <v>
5</v>
      </c>
      <c r="G37" s="400">
        <v>
3</v>
      </c>
      <c r="H37" s="400">
        <v>
1</v>
      </c>
      <c r="I37" s="400" t="s">
        <v>
374</v>
      </c>
      <c r="J37" s="400" t="s">
        <v>
374</v>
      </c>
      <c r="K37" s="400" t="s">
        <v>
374</v>
      </c>
      <c r="L37" s="400">
        <v>
114</v>
      </c>
      <c r="M37" s="400">
        <v>
3335</v>
      </c>
      <c r="N37" s="400" t="s">
        <v>
378</v>
      </c>
      <c r="O37" s="1997"/>
      <c r="P37" s="532"/>
      <c r="Q37" s="994" t="s">
        <v>
1534</v>
      </c>
      <c r="R37" s="400">
        <v>
6</v>
      </c>
      <c r="S37" s="400">
        <v>
3</v>
      </c>
      <c r="T37" s="400">
        <v>
1</v>
      </c>
      <c r="U37" s="400">
        <v>
1</v>
      </c>
      <c r="V37" s="400" t="s">
        <v>
374</v>
      </c>
      <c r="W37" s="400" t="s">
        <v>
374</v>
      </c>
      <c r="X37" s="400" t="s">
        <v>
374</v>
      </c>
      <c r="Y37" s="400">
        <v>
1</v>
      </c>
      <c r="Z37" s="400">
        <v>
128</v>
      </c>
      <c r="AA37" s="400" t="s">
        <v>
378</v>
      </c>
      <c r="AB37" s="400" t="s">
        <v>
378</v>
      </c>
    </row>
    <row r="38" spans="1:28" s="983" customFormat="1" ht="18" customHeight="1">
      <c r="A38" s="290"/>
      <c r="B38" s="5010" t="s">
        <v>
1549</v>
      </c>
      <c r="C38" s="5011"/>
      <c r="D38" s="995">
        <v>
330</v>
      </c>
      <c r="E38" s="995">
        <v>
199</v>
      </c>
      <c r="F38" s="995">
        <v>
65</v>
      </c>
      <c r="G38" s="995">
        <v>
42</v>
      </c>
      <c r="H38" s="995">
        <v>
8</v>
      </c>
      <c r="I38" s="995">
        <v>
9</v>
      </c>
      <c r="J38" s="995">
        <v>
3</v>
      </c>
      <c r="K38" s="995">
        <v>
1</v>
      </c>
      <c r="L38" s="995">
        <v>
3216</v>
      </c>
      <c r="M38" s="995">
        <v>
190159</v>
      </c>
      <c r="N38" s="995" t="s">
        <v>
378</v>
      </c>
      <c r="O38" s="1997"/>
      <c r="P38" s="532"/>
      <c r="Q38" s="1512" t="s">
        <v>
1548</v>
      </c>
      <c r="R38" s="400">
        <v>
72</v>
      </c>
      <c r="S38" s="400">
        <v>
62</v>
      </c>
      <c r="T38" s="400">
        <v>
8</v>
      </c>
      <c r="U38" s="400">
        <v>
1</v>
      </c>
      <c r="V38" s="400" t="s">
        <v>
374</v>
      </c>
      <c r="W38" s="400" t="s">
        <v>
374</v>
      </c>
      <c r="X38" s="400">
        <v>
1</v>
      </c>
      <c r="Y38" s="400" t="s">
        <v>
374</v>
      </c>
      <c r="Z38" s="400">
        <v>
245</v>
      </c>
      <c r="AA38" s="400">
        <v>
811</v>
      </c>
      <c r="AB38" s="400">
        <v>
1278</v>
      </c>
    </row>
    <row r="39" spans="1:28" s="982" customFormat="1" ht="18" customHeight="1">
      <c r="A39" s="532"/>
      <c r="B39" s="532"/>
      <c r="C39" s="994" t="s">
        <v>
1534</v>
      </c>
      <c r="D39" s="400">
        <v>
5</v>
      </c>
      <c r="E39" s="400">
        <v>
3</v>
      </c>
      <c r="F39" s="400" t="s">
        <v>
374</v>
      </c>
      <c r="G39" s="400">
        <v>
1</v>
      </c>
      <c r="H39" s="400">
        <v>
1</v>
      </c>
      <c r="I39" s="400" t="s">
        <v>
374</v>
      </c>
      <c r="J39" s="400" t="s">
        <v>
374</v>
      </c>
      <c r="K39" s="400" t="s">
        <v>
374</v>
      </c>
      <c r="L39" s="400">
        <v>
45</v>
      </c>
      <c r="M39" s="400" t="s">
        <v>
378</v>
      </c>
      <c r="N39" s="400" t="s">
        <v>
378</v>
      </c>
      <c r="O39" s="1997"/>
      <c r="P39" s="532"/>
      <c r="Q39" s="1512" t="s">
        <v>
1547</v>
      </c>
      <c r="R39" s="400">
        <v>
52</v>
      </c>
      <c r="S39" s="400">
        <v>
41</v>
      </c>
      <c r="T39" s="400">
        <v>
8</v>
      </c>
      <c r="U39" s="400">
        <v>
3</v>
      </c>
      <c r="V39" s="400" t="s">
        <v>
374</v>
      </c>
      <c r="W39" s="400" t="s">
        <v>
374</v>
      </c>
      <c r="X39" s="400" t="s">
        <v>
374</v>
      </c>
      <c r="Y39" s="400" t="s">
        <v>
374</v>
      </c>
      <c r="Z39" s="400">
        <v>
169</v>
      </c>
      <c r="AA39" s="400">
        <v>
2042</v>
      </c>
      <c r="AB39" s="400">
        <v>
2993</v>
      </c>
    </row>
    <row r="40" spans="1:28" s="982" customFormat="1" ht="18" customHeight="1">
      <c r="A40" s="532"/>
      <c r="B40" s="532"/>
      <c r="C40" s="3900" t="s">
        <v>
1546</v>
      </c>
      <c r="D40" s="400">
        <v>
38</v>
      </c>
      <c r="E40" s="400">
        <v>
26</v>
      </c>
      <c r="F40" s="400">
        <v>
6</v>
      </c>
      <c r="G40" s="400">
        <v>
6</v>
      </c>
      <c r="H40" s="400" t="s">
        <v>
374</v>
      </c>
      <c r="I40" s="400" t="s">
        <v>
374</v>
      </c>
      <c r="J40" s="400" t="s">
        <v>
374</v>
      </c>
      <c r="K40" s="400" t="s">
        <v>
374</v>
      </c>
      <c r="L40" s="400">
        <v>
179</v>
      </c>
      <c r="M40" s="400">
        <v>
4934</v>
      </c>
      <c r="N40" s="400" t="s">
        <v>
378</v>
      </c>
      <c r="O40" s="1997"/>
      <c r="P40" s="532"/>
      <c r="Q40" s="1512" t="s">
        <v>
1545</v>
      </c>
      <c r="R40" s="400">
        <v>
317</v>
      </c>
      <c r="S40" s="400">
        <v>
149</v>
      </c>
      <c r="T40" s="400">
        <v>
100</v>
      </c>
      <c r="U40" s="400">
        <v>
56</v>
      </c>
      <c r="V40" s="400">
        <v>
8</v>
      </c>
      <c r="W40" s="400">
        <v>
4</v>
      </c>
      <c r="X40" s="400" t="s">
        <v>
374</v>
      </c>
      <c r="Y40" s="400" t="s">
        <v>
374</v>
      </c>
      <c r="Z40" s="400">
        <v>
2114</v>
      </c>
      <c r="AA40" s="400">
        <v>
42017</v>
      </c>
      <c r="AB40" s="400">
        <v>
26085</v>
      </c>
    </row>
    <row r="41" spans="1:28" s="982" customFormat="1" ht="18" customHeight="1">
      <c r="A41" s="532"/>
      <c r="B41" s="532"/>
      <c r="C41" s="320" t="s">
        <v>
1544</v>
      </c>
      <c r="D41" s="400">
        <v>
38</v>
      </c>
      <c r="E41" s="400">
        <v>
16</v>
      </c>
      <c r="F41" s="400">
        <v>
8</v>
      </c>
      <c r="G41" s="400">
        <v>
8</v>
      </c>
      <c r="H41" s="400">
        <v>
5</v>
      </c>
      <c r="I41" s="400">
        <v>
1</v>
      </c>
      <c r="J41" s="400" t="s">
        <v>
374</v>
      </c>
      <c r="K41" s="400" t="s">
        <v>
374</v>
      </c>
      <c r="L41" s="400">
        <v>
357</v>
      </c>
      <c r="M41" s="400">
        <v>
94012</v>
      </c>
      <c r="N41" s="400" t="s">
        <v>
378</v>
      </c>
      <c r="O41" s="1997"/>
      <c r="P41" s="532"/>
      <c r="Q41" s="1512" t="s">
        <v>
1543</v>
      </c>
      <c r="R41" s="400">
        <v>
1</v>
      </c>
      <c r="S41" s="400">
        <v>
1</v>
      </c>
      <c r="T41" s="400" t="s">
        <v>
374</v>
      </c>
      <c r="U41" s="400" t="s">
        <v>
374</v>
      </c>
      <c r="V41" s="400" t="s">
        <v>
374</v>
      </c>
      <c r="W41" s="400" t="s">
        <v>
374</v>
      </c>
      <c r="X41" s="400" t="s">
        <v>
374</v>
      </c>
      <c r="Y41" s="400" t="s">
        <v>
374</v>
      </c>
      <c r="Z41" s="400">
        <v>
2</v>
      </c>
      <c r="AA41" s="400" t="s">
        <v>
695</v>
      </c>
      <c r="AB41" s="400" t="s">
        <v>
695</v>
      </c>
    </row>
    <row r="42" spans="1:28" s="982" customFormat="1" ht="18" customHeight="1">
      <c r="A42" s="532"/>
      <c r="B42" s="532"/>
      <c r="C42" s="320" t="s">
        <v>
1542</v>
      </c>
      <c r="D42" s="400">
        <v>
23</v>
      </c>
      <c r="E42" s="400">
        <v>
18</v>
      </c>
      <c r="F42" s="400">
        <v>
3</v>
      </c>
      <c r="G42" s="400">
        <v>
1</v>
      </c>
      <c r="H42" s="400" t="s">
        <v>
374</v>
      </c>
      <c r="I42" s="400">
        <v>
1</v>
      </c>
      <c r="J42" s="400" t="s">
        <v>
374</v>
      </c>
      <c r="K42" s="400" t="s">
        <v>
374</v>
      </c>
      <c r="L42" s="400">
        <v>
109</v>
      </c>
      <c r="M42" s="400">
        <v>
1026</v>
      </c>
      <c r="N42" s="400" t="s">
        <v>
378</v>
      </c>
      <c r="O42" s="1997"/>
      <c r="P42" s="532"/>
      <c r="Q42" s="1512" t="s">
        <v>
1541</v>
      </c>
      <c r="R42" s="400">
        <v>
62</v>
      </c>
      <c r="S42" s="400">
        <v>
30</v>
      </c>
      <c r="T42" s="400">
        <v>
18</v>
      </c>
      <c r="U42" s="400">
        <v>
11</v>
      </c>
      <c r="V42" s="400">
        <v>
2</v>
      </c>
      <c r="W42" s="400" t="s">
        <v>
374</v>
      </c>
      <c r="X42" s="400" t="s">
        <v>
374</v>
      </c>
      <c r="Y42" s="400" t="s">
        <v>
374</v>
      </c>
      <c r="Z42" s="400">
        <v>
382</v>
      </c>
      <c r="AA42" s="400">
        <v>
10319</v>
      </c>
      <c r="AB42" s="400">
        <v>
362</v>
      </c>
    </row>
    <row r="43" spans="1:28" s="982" customFormat="1" ht="18" customHeight="1">
      <c r="A43" s="532"/>
      <c r="B43" s="532"/>
      <c r="C43" s="320" t="s">
        <v>
1540</v>
      </c>
      <c r="D43" s="400">
        <v>
226</v>
      </c>
      <c r="E43" s="400">
        <v>
136</v>
      </c>
      <c r="F43" s="400">
        <v>
48</v>
      </c>
      <c r="G43" s="400">
        <v>
26</v>
      </c>
      <c r="H43" s="400">
        <v>
2</v>
      </c>
      <c r="I43" s="400">
        <v>
7</v>
      </c>
      <c r="J43" s="400">
        <v>
3</v>
      </c>
      <c r="K43" s="400">
        <v>
3</v>
      </c>
      <c r="L43" s="400">
        <v>
2526</v>
      </c>
      <c r="M43" s="400">
        <v>
90187</v>
      </c>
      <c r="N43" s="400" t="s">
        <v>
378</v>
      </c>
      <c r="O43" s="1997"/>
      <c r="P43" s="532"/>
      <c r="Q43" s="1512" t="s">
        <v>
1539</v>
      </c>
      <c r="R43" s="400">
        <v>
110</v>
      </c>
      <c r="S43" s="400">
        <v>
55</v>
      </c>
      <c r="T43" s="400">
        <v>
21</v>
      </c>
      <c r="U43" s="400">
        <v>
24</v>
      </c>
      <c r="V43" s="400">
        <v>
7</v>
      </c>
      <c r="W43" s="400">
        <v>
3</v>
      </c>
      <c r="X43" s="400" t="s">
        <v>
374</v>
      </c>
      <c r="Y43" s="400" t="s">
        <v>
374</v>
      </c>
      <c r="Z43" s="400">
        <v>
869</v>
      </c>
      <c r="AA43" s="400">
        <v>
7136</v>
      </c>
      <c r="AB43" s="400">
        <v>
4940</v>
      </c>
    </row>
    <row r="44" spans="1:28" s="983" customFormat="1" ht="18" customHeight="1">
      <c r="A44" s="532"/>
      <c r="B44" s="532"/>
      <c r="C44" s="320"/>
      <c r="D44" s="400"/>
      <c r="E44" s="400"/>
      <c r="F44" s="400"/>
      <c r="G44" s="400"/>
      <c r="H44" s="400"/>
      <c r="I44" s="400"/>
      <c r="J44" s="400"/>
      <c r="K44" s="400"/>
      <c r="L44" s="400"/>
      <c r="M44" s="400"/>
      <c r="N44" s="400"/>
      <c r="O44" s="1997"/>
      <c r="P44" s="532"/>
      <c r="Q44" s="997" t="s">
        <v>
1538</v>
      </c>
      <c r="R44" s="400">
        <v>
46</v>
      </c>
      <c r="S44" s="400">
        <v>
37</v>
      </c>
      <c r="T44" s="400">
        <v>
4</v>
      </c>
      <c r="U44" s="400">
        <v>
4</v>
      </c>
      <c r="V44" s="400" t="s">
        <v>
374</v>
      </c>
      <c r="W44" s="400" t="s">
        <v>
374</v>
      </c>
      <c r="X44" s="400">
        <v>
1</v>
      </c>
      <c r="Y44" s="400" t="s">
        <v>
374</v>
      </c>
      <c r="Z44" s="400">
        <v>
218</v>
      </c>
      <c r="AA44" s="400">
        <v>
2891</v>
      </c>
      <c r="AB44" s="400">
        <v>
5485</v>
      </c>
    </row>
    <row r="45" spans="1:28" s="983" customFormat="1" ht="18" customHeight="1">
      <c r="A45" s="532"/>
      <c r="B45" s="532"/>
      <c r="C45" s="320"/>
      <c r="D45" s="400"/>
      <c r="E45" s="400"/>
      <c r="F45" s="400"/>
      <c r="G45" s="400"/>
      <c r="H45" s="400"/>
      <c r="I45" s="400"/>
      <c r="J45" s="400"/>
      <c r="K45" s="400"/>
      <c r="L45" s="400"/>
      <c r="M45" s="400"/>
      <c r="N45" s="400"/>
      <c r="O45" s="1997"/>
      <c r="P45" s="532"/>
      <c r="Q45" s="1512" t="s">
        <v>
1537</v>
      </c>
      <c r="R45" s="400">
        <v>
56</v>
      </c>
      <c r="S45" s="400">
        <v>
47</v>
      </c>
      <c r="T45" s="400">
        <v>
6</v>
      </c>
      <c r="U45" s="400">
        <v>
3</v>
      </c>
      <c r="V45" s="400" t="s">
        <v>
374</v>
      </c>
      <c r="W45" s="400" t="s">
        <v>
374</v>
      </c>
      <c r="X45" s="400" t="s">
        <v>
374</v>
      </c>
      <c r="Y45" s="400" t="s">
        <v>
374</v>
      </c>
      <c r="Z45" s="400">
        <v>
186</v>
      </c>
      <c r="AA45" s="400">
        <v>
2111</v>
      </c>
      <c r="AB45" s="400">
        <v>
2111</v>
      </c>
    </row>
    <row r="46" spans="1:28" s="982" customFormat="1" ht="18" customHeight="1">
      <c r="A46" s="532"/>
      <c r="B46" s="532"/>
      <c r="C46" s="320"/>
      <c r="D46" s="400"/>
      <c r="E46" s="400"/>
      <c r="F46" s="400"/>
      <c r="G46" s="400"/>
      <c r="H46" s="400"/>
      <c r="I46" s="400"/>
      <c r="J46" s="400"/>
      <c r="K46" s="400"/>
      <c r="L46" s="400"/>
      <c r="M46" s="400"/>
      <c r="N46" s="400"/>
      <c r="O46" s="1997"/>
      <c r="P46" s="532"/>
      <c r="Q46" s="1512" t="s">
        <v>
1536</v>
      </c>
      <c r="R46" s="400">
        <v>
288</v>
      </c>
      <c r="S46" s="400">
        <v>
240</v>
      </c>
      <c r="T46" s="400">
        <v>
34</v>
      </c>
      <c r="U46" s="400">
        <v>
8</v>
      </c>
      <c r="V46" s="400">
        <v>
1</v>
      </c>
      <c r="W46" s="400">
        <v>
4</v>
      </c>
      <c r="X46" s="400">
        <v>
1</v>
      </c>
      <c r="Y46" s="400" t="s">
        <v>
374</v>
      </c>
      <c r="Z46" s="400">
        <v>
1071</v>
      </c>
      <c r="AA46" s="400" t="s">
        <v>
695</v>
      </c>
      <c r="AB46" s="400" t="s">
        <v>
695</v>
      </c>
    </row>
    <row r="47" spans="1:28" s="982" customFormat="1" ht="18" customHeight="1">
      <c r="A47" s="532"/>
      <c r="B47" s="532"/>
      <c r="C47" s="320"/>
      <c r="D47" s="400"/>
      <c r="E47" s="400"/>
      <c r="F47" s="400"/>
      <c r="G47" s="400"/>
      <c r="H47" s="400"/>
      <c r="I47" s="400"/>
      <c r="J47" s="400"/>
      <c r="K47" s="400"/>
      <c r="L47" s="400"/>
      <c r="M47" s="400"/>
      <c r="N47" s="400"/>
      <c r="O47" s="2391"/>
      <c r="P47" s="5021" t="s">
        <v>
1535</v>
      </c>
      <c r="Q47" s="5022"/>
      <c r="R47" s="996">
        <v>
92</v>
      </c>
      <c r="S47" s="996">
        <v>
64</v>
      </c>
      <c r="T47" s="996">
        <v>
14</v>
      </c>
      <c r="U47" s="996">
        <v>
7</v>
      </c>
      <c r="V47" s="996">
        <v>
2</v>
      </c>
      <c r="W47" s="996">
        <v>
4</v>
      </c>
      <c r="X47" s="996">
        <v>
1</v>
      </c>
      <c r="Y47" s="996" t="s">
        <v>
374</v>
      </c>
      <c r="Z47" s="996">
        <v>
538</v>
      </c>
      <c r="AA47" s="995">
        <v>
15731</v>
      </c>
      <c r="AB47" s="995" t="s">
        <v>
374</v>
      </c>
    </row>
    <row r="48" spans="1:28" s="982" customFormat="1" ht="18" customHeight="1">
      <c r="A48" s="532"/>
      <c r="B48" s="532"/>
      <c r="C48" s="320"/>
      <c r="D48" s="400"/>
      <c r="E48" s="400"/>
      <c r="F48" s="400"/>
      <c r="G48" s="400"/>
      <c r="H48" s="400"/>
      <c r="I48" s="400"/>
      <c r="J48" s="400"/>
      <c r="K48" s="400"/>
      <c r="L48" s="400"/>
      <c r="M48" s="400"/>
      <c r="N48" s="400"/>
      <c r="O48" s="1997"/>
      <c r="P48" s="532"/>
      <c r="Q48" s="994" t="s">
        <v>
1534</v>
      </c>
      <c r="R48" s="400" t="s">
        <v>
374</v>
      </c>
      <c r="S48" s="400" t="s">
        <v>
374</v>
      </c>
      <c r="T48" s="400" t="s">
        <v>
374</v>
      </c>
      <c r="U48" s="400" t="s">
        <v>
374</v>
      </c>
      <c r="V48" s="400" t="s">
        <v>
374</v>
      </c>
      <c r="W48" s="400" t="s">
        <v>
374</v>
      </c>
      <c r="X48" s="400" t="s">
        <v>
374</v>
      </c>
      <c r="Y48" s="400" t="s">
        <v>
374</v>
      </c>
      <c r="Z48" s="400" t="s">
        <v>
374</v>
      </c>
      <c r="AA48" s="400" t="s">
        <v>
378</v>
      </c>
      <c r="AB48" s="400" t="s">
        <v>
378</v>
      </c>
    </row>
    <row r="49" spans="1:28" s="983" customFormat="1" ht="18" customHeight="1">
      <c r="A49" s="532"/>
      <c r="B49" s="532"/>
      <c r="C49" s="320"/>
      <c r="D49" s="400"/>
      <c r="E49" s="400"/>
      <c r="F49" s="400"/>
      <c r="G49" s="400"/>
      <c r="H49" s="400"/>
      <c r="I49" s="400"/>
      <c r="J49" s="400"/>
      <c r="K49" s="400"/>
      <c r="L49" s="400"/>
      <c r="M49" s="400"/>
      <c r="N49" s="400"/>
      <c r="O49" s="1997"/>
      <c r="P49" s="532"/>
      <c r="Q49" s="1512" t="s">
        <v>
1533</v>
      </c>
      <c r="R49" s="400">
        <v>
60</v>
      </c>
      <c r="S49" s="400">
        <v>
43</v>
      </c>
      <c r="T49" s="400">
        <v>
9</v>
      </c>
      <c r="U49" s="400">
        <v>
5</v>
      </c>
      <c r="V49" s="400" t="s">
        <v>
374</v>
      </c>
      <c r="W49" s="400">
        <v>
2</v>
      </c>
      <c r="X49" s="400">
        <v>
1</v>
      </c>
      <c r="Y49" s="400" t="s">
        <v>
374</v>
      </c>
      <c r="Z49" s="400">
        <v>
329</v>
      </c>
      <c r="AA49" s="400">
        <v>
12334</v>
      </c>
      <c r="AB49" s="400" t="s">
        <v>
374</v>
      </c>
    </row>
    <row r="50" spans="1:28" s="982" customFormat="1" ht="18" customHeight="1">
      <c r="A50" s="532"/>
      <c r="B50" s="532"/>
      <c r="C50" s="320"/>
      <c r="D50" s="400"/>
      <c r="E50" s="400"/>
      <c r="F50" s="400"/>
      <c r="G50" s="400"/>
      <c r="H50" s="400"/>
      <c r="I50" s="400"/>
      <c r="J50" s="400"/>
      <c r="K50" s="400"/>
      <c r="L50" s="400"/>
      <c r="M50" s="400"/>
      <c r="N50" s="400"/>
      <c r="O50" s="1997"/>
      <c r="P50" s="532"/>
      <c r="Q50" s="1512" t="s">
        <v>
1532</v>
      </c>
      <c r="R50" s="400">
        <v>
14</v>
      </c>
      <c r="S50" s="400">
        <v>
10</v>
      </c>
      <c r="T50" s="400" t="s">
        <v>
374</v>
      </c>
      <c r="U50" s="400" t="s">
        <v>
374</v>
      </c>
      <c r="V50" s="400">
        <v>
2</v>
      </c>
      <c r="W50" s="400">
        <v>
2</v>
      </c>
      <c r="X50" s="400" t="s">
        <v>
374</v>
      </c>
      <c r="Y50" s="400" t="s">
        <v>
374</v>
      </c>
      <c r="Z50" s="400">
        <v>
129</v>
      </c>
      <c r="AA50" s="400">
        <v>
1953</v>
      </c>
      <c r="AB50" s="400" t="s">
        <v>
374</v>
      </c>
    </row>
    <row r="51" spans="1:28" s="982" customFormat="1" ht="18" customHeight="1">
      <c r="A51" s="469"/>
      <c r="B51" s="469"/>
      <c r="C51" s="481"/>
      <c r="D51" s="993"/>
      <c r="E51" s="993"/>
      <c r="F51" s="993"/>
      <c r="G51" s="993"/>
      <c r="H51" s="993"/>
      <c r="I51" s="993"/>
      <c r="J51" s="993"/>
      <c r="K51" s="993"/>
      <c r="L51" s="993"/>
      <c r="M51" s="993"/>
      <c r="N51" s="993"/>
      <c r="O51" s="2392"/>
      <c r="P51" s="469"/>
      <c r="Q51" s="481" t="s">
        <v>
1531</v>
      </c>
      <c r="R51" s="993">
        <v>
18</v>
      </c>
      <c r="S51" s="993">
        <v>
11</v>
      </c>
      <c r="T51" s="993">
        <v>
5</v>
      </c>
      <c r="U51" s="993">
        <v>
2</v>
      </c>
      <c r="V51" s="993" t="s">
        <v>
374</v>
      </c>
      <c r="W51" s="993" t="s">
        <v>
374</v>
      </c>
      <c r="X51" s="993" t="s">
        <v>
374</v>
      </c>
      <c r="Y51" s="993" t="s">
        <v>
374</v>
      </c>
      <c r="Z51" s="993">
        <v>
80</v>
      </c>
      <c r="AA51" s="993">
        <v>
1444</v>
      </c>
      <c r="AB51" s="993" t="s">
        <v>
374</v>
      </c>
    </row>
    <row r="52" spans="1:28" s="982" customFormat="1" ht="18" customHeight="1">
      <c r="A52" s="992" t="s">
        <v>
1530</v>
      </c>
      <c r="B52" s="991"/>
      <c r="C52" s="989"/>
      <c r="D52" s="989"/>
      <c r="E52" s="981"/>
      <c r="F52" s="990"/>
      <c r="G52" s="990"/>
      <c r="H52" s="981"/>
      <c r="I52" s="989"/>
      <c r="J52" s="989"/>
      <c r="K52" s="988"/>
      <c r="L52" s="980"/>
      <c r="M52" s="981"/>
      <c r="N52" s="981"/>
      <c r="O52" s="991"/>
      <c r="P52" s="991"/>
      <c r="Q52" s="989"/>
      <c r="R52" s="989"/>
      <c r="S52" s="981"/>
      <c r="T52" s="990"/>
      <c r="U52" s="990"/>
      <c r="V52" s="981"/>
      <c r="W52" s="989"/>
      <c r="X52" s="989"/>
      <c r="Y52" s="988"/>
      <c r="Z52" s="980"/>
      <c r="AA52" s="981"/>
      <c r="AB52" s="981"/>
    </row>
    <row r="53" spans="1:28" s="982" customFormat="1" ht="18" customHeight="1">
      <c r="A53" s="987" t="s">
        <v>
1529</v>
      </c>
      <c r="B53" s="986"/>
      <c r="C53" s="985"/>
      <c r="D53" s="984"/>
      <c r="E53" s="984"/>
      <c r="F53" s="984"/>
      <c r="G53" s="984"/>
      <c r="H53" s="984"/>
      <c r="I53" s="984"/>
      <c r="J53" s="984"/>
      <c r="K53" s="984"/>
      <c r="L53" s="984"/>
      <c r="M53" s="400"/>
      <c r="N53" s="400"/>
      <c r="O53" s="986"/>
      <c r="P53" s="986"/>
      <c r="Q53" s="985"/>
      <c r="R53" s="984"/>
      <c r="S53" s="984"/>
      <c r="T53" s="984"/>
      <c r="U53" s="984"/>
      <c r="V53" s="984"/>
      <c r="W53" s="984"/>
      <c r="X53" s="984"/>
      <c r="Y53" s="984"/>
      <c r="Z53" s="984"/>
      <c r="AA53" s="400"/>
      <c r="AB53" s="400"/>
    </row>
    <row r="54" spans="1:28" s="982" customFormat="1" ht="18" customHeight="1">
      <c r="A54" s="987" t="s">
        <v>
1528</v>
      </c>
      <c r="B54" s="986"/>
      <c r="C54" s="985"/>
      <c r="D54" s="984"/>
      <c r="E54" s="984"/>
      <c r="F54" s="984"/>
      <c r="G54" s="984"/>
      <c r="H54" s="984"/>
      <c r="I54" s="984"/>
      <c r="J54" s="984"/>
      <c r="K54" s="984"/>
      <c r="L54" s="984"/>
      <c r="M54" s="400"/>
      <c r="N54" s="400"/>
      <c r="O54" s="986"/>
      <c r="P54" s="986"/>
      <c r="Q54" s="985"/>
      <c r="R54" s="984"/>
      <c r="S54" s="984"/>
      <c r="T54" s="984"/>
      <c r="U54" s="984"/>
      <c r="V54" s="984"/>
      <c r="W54" s="984"/>
      <c r="X54" s="984"/>
      <c r="Y54" s="984"/>
      <c r="Z54" s="984"/>
      <c r="AA54" s="400"/>
      <c r="AB54" s="400"/>
    </row>
    <row r="55" spans="1:28" s="982" customFormat="1" ht="18" customHeight="1">
      <c r="A55" s="987" t="s">
        <v>
1527</v>
      </c>
      <c r="B55" s="986"/>
      <c r="C55" s="985"/>
      <c r="D55" s="984"/>
      <c r="E55" s="984"/>
      <c r="F55" s="984"/>
      <c r="G55" s="984"/>
      <c r="H55" s="984"/>
      <c r="I55" s="984"/>
      <c r="J55" s="984"/>
      <c r="K55" s="984"/>
      <c r="L55" s="984"/>
      <c r="M55" s="400"/>
      <c r="N55" s="400"/>
      <c r="O55" s="986"/>
      <c r="P55" s="986"/>
      <c r="Q55" s="985"/>
      <c r="R55" s="984"/>
      <c r="S55" s="984"/>
      <c r="T55" s="984"/>
      <c r="U55" s="984"/>
      <c r="V55" s="984"/>
      <c r="W55" s="984"/>
      <c r="X55" s="984"/>
      <c r="Y55" s="984"/>
      <c r="Z55" s="984"/>
      <c r="AA55" s="400"/>
      <c r="AB55" s="400"/>
    </row>
    <row r="56" spans="1:28" s="982" customFormat="1" ht="18" customHeight="1">
      <c r="A56" s="987" t="s">
        <v>
1526</v>
      </c>
      <c r="B56" s="986"/>
      <c r="C56" s="985"/>
      <c r="D56" s="984"/>
      <c r="E56" s="984"/>
      <c r="F56" s="984"/>
      <c r="G56" s="984"/>
      <c r="H56" s="984"/>
      <c r="I56" s="984"/>
      <c r="J56" s="984"/>
      <c r="K56" s="984"/>
      <c r="L56" s="984"/>
      <c r="M56" s="400"/>
      <c r="N56" s="400"/>
      <c r="O56" s="986"/>
      <c r="P56" s="986"/>
      <c r="Q56" s="985"/>
      <c r="R56" s="984"/>
      <c r="S56" s="984"/>
      <c r="T56" s="984"/>
      <c r="U56" s="984"/>
      <c r="V56" s="984"/>
      <c r="W56" s="984"/>
      <c r="X56" s="984"/>
      <c r="Y56" s="984"/>
      <c r="Z56" s="984"/>
      <c r="AA56" s="400"/>
      <c r="AB56" s="400"/>
    </row>
    <row r="57" spans="1:28" s="982" customFormat="1" ht="18" customHeight="1">
      <c r="A57" s="614" t="s">
        <v>
788</v>
      </c>
      <c r="B57" s="614"/>
      <c r="C57" s="83"/>
      <c r="D57" s="83"/>
      <c r="E57" s="83"/>
      <c r="F57" s="83"/>
      <c r="G57" s="83"/>
      <c r="H57" s="83"/>
      <c r="I57" s="83"/>
      <c r="J57" s="83"/>
      <c r="K57" s="83"/>
      <c r="L57" s="83"/>
      <c r="M57" s="83"/>
      <c r="N57" s="83"/>
      <c r="O57" s="614"/>
      <c r="P57" s="614"/>
      <c r="Q57" s="83"/>
      <c r="R57" s="83"/>
      <c r="S57" s="83"/>
      <c r="T57" s="83"/>
      <c r="U57" s="83"/>
      <c r="V57" s="83"/>
      <c r="W57" s="83"/>
      <c r="X57" s="83"/>
      <c r="Y57" s="83"/>
      <c r="Z57" s="83"/>
      <c r="AA57" s="83"/>
      <c r="AB57" s="83"/>
    </row>
  </sheetData>
  <mergeCells count="34">
    <mergeCell ref="R6:Y6"/>
    <mergeCell ref="Z6:Z8"/>
    <mergeCell ref="AA6:AA8"/>
    <mergeCell ref="AB6:AB8"/>
    <mergeCell ref="R7:R8"/>
    <mergeCell ref="S7:Y7"/>
    <mergeCell ref="P47:Q47"/>
    <mergeCell ref="A3:AB3"/>
    <mergeCell ref="P11:Q11"/>
    <mergeCell ref="P15:Q15"/>
    <mergeCell ref="P22:Q22"/>
    <mergeCell ref="P31:Q31"/>
    <mergeCell ref="P36:Q36"/>
    <mergeCell ref="O10:Q10"/>
    <mergeCell ref="O9:Q9"/>
    <mergeCell ref="O6:Q8"/>
    <mergeCell ref="L6:L8"/>
    <mergeCell ref="A11:C11"/>
    <mergeCell ref="B24:C24"/>
    <mergeCell ref="B20:C20"/>
    <mergeCell ref="B15:C15"/>
    <mergeCell ref="B12:C12"/>
    <mergeCell ref="N6:N8"/>
    <mergeCell ref="A6:C8"/>
    <mergeCell ref="E7:K7"/>
    <mergeCell ref="D6:K6"/>
    <mergeCell ref="D7:D8"/>
    <mergeCell ref="A1:D1"/>
    <mergeCell ref="A2:D2"/>
    <mergeCell ref="B38:C38"/>
    <mergeCell ref="B32:C32"/>
    <mergeCell ref="M6:M8"/>
    <mergeCell ref="A10:C10"/>
    <mergeCell ref="A9:C9"/>
  </mergeCells>
  <phoneticPr fontId="25"/>
  <pageMargins left="0.70866141732283472" right="0.70866141732283472" top="0.74803149606299213" bottom="0.74803149606299213" header="0.31496062992125984" footer="0.31496062992125984"/>
  <colBreaks count="1" manualBreakCount="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D71"/>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4" width="7.625" style="609" customWidth="1"/>
    <col min="5" max="5" width="6.375" style="609" customWidth="1"/>
    <col min="6" max="6" width="7.25" style="609" customWidth="1"/>
    <col min="7" max="7" width="6.375" style="609" customWidth="1"/>
    <col min="8" max="8" width="7.25" style="609" customWidth="1"/>
    <col min="9" max="9" width="6.375" style="609" customWidth="1"/>
    <col min="10" max="10" width="7.25" style="609" customWidth="1"/>
    <col min="11" max="11" width="6.375" style="609" customWidth="1"/>
    <col min="12" max="12" width="7.25" style="609" customWidth="1"/>
    <col min="13" max="13" width="6.375" style="609" customWidth="1"/>
    <col min="14" max="14" width="7.25" style="609" customWidth="1"/>
    <col min="15" max="15" width="6.375" style="609" customWidth="1"/>
    <col min="16" max="16" width="7.25" style="609" customWidth="1"/>
    <col min="17" max="28" width="7.625" style="609" customWidth="1"/>
    <col min="29" max="29" width="2.625" style="608" customWidth="1"/>
    <col min="30" max="30" width="15.625" style="608" customWidth="1"/>
    <col min="31" max="16384" width="9" style="608"/>
  </cols>
  <sheetData>
    <row r="1" spans="1:30"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c r="Z1" s="1481"/>
    </row>
    <row r="2" spans="1:3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c r="Z2" s="1481"/>
    </row>
    <row r="3" spans="1:30" ht="26.1" customHeight="1">
      <c r="A3" s="4808" t="s">
        <v>
6615</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c r="Y3" s="4808"/>
      <c r="Z3" s="4808"/>
      <c r="AA3" s="4808"/>
      <c r="AB3" s="4808"/>
      <c r="AC3" s="4808"/>
      <c r="AD3" s="4808"/>
    </row>
    <row r="4" spans="1:30"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row>
    <row r="5" spans="1:30" s="610" customFormat="1" ht="15" customHeight="1" thickBot="1">
      <c r="C5" s="650"/>
      <c r="D5" s="650"/>
      <c r="E5" s="650"/>
      <c r="F5" s="652"/>
      <c r="G5" s="652"/>
      <c r="H5" s="652"/>
      <c r="I5" s="652"/>
      <c r="J5" s="652"/>
      <c r="K5" s="652"/>
      <c r="L5" s="652"/>
      <c r="M5" s="650"/>
      <c r="N5" s="651"/>
      <c r="O5" s="650"/>
      <c r="P5" s="650"/>
      <c r="Q5" s="650"/>
      <c r="R5" s="650"/>
      <c r="S5" s="650"/>
      <c r="T5" s="650"/>
      <c r="U5" s="650"/>
      <c r="V5" s="650"/>
      <c r="W5" s="650"/>
      <c r="X5" s="650"/>
      <c r="Y5" s="650"/>
      <c r="Z5" s="650"/>
      <c r="AA5" s="650"/>
      <c r="AB5" s="650"/>
      <c r="AD5" s="1007" t="s">
        <v>
9362</v>
      </c>
    </row>
    <row r="6" spans="1:30" s="615" customFormat="1" ht="32.1" customHeight="1" thickTop="1">
      <c r="A6" s="5035" t="s">
        <v>
254</v>
      </c>
      <c r="B6" s="5038"/>
      <c r="C6" s="5032" t="s">
        <v>
769</v>
      </c>
      <c r="D6" s="5040"/>
      <c r="E6" s="5041" t="s">
        <v>
1300</v>
      </c>
      <c r="F6" s="5042"/>
      <c r="G6" s="5043" t="s">
        <v>
1293</v>
      </c>
      <c r="H6" s="5044"/>
      <c r="I6" s="5045" t="s">
        <v>
1272</v>
      </c>
      <c r="J6" s="5042"/>
      <c r="K6" s="5046" t="s">
        <v>
1252</v>
      </c>
      <c r="L6" s="5047"/>
      <c r="M6" s="5045" t="s">
        <v>
1222</v>
      </c>
      <c r="N6" s="5042"/>
      <c r="O6" s="5045" t="s">
        <v>
1196</v>
      </c>
      <c r="P6" s="5042"/>
      <c r="Q6" s="5043" t="s">
        <v>
1170</v>
      </c>
      <c r="R6" s="5044"/>
      <c r="S6" s="5045" t="s">
        <v>
1153</v>
      </c>
      <c r="T6" s="5041"/>
      <c r="U6" s="5032" t="s">
        <v>
1365</v>
      </c>
      <c r="V6" s="5033"/>
      <c r="W6" s="5048" t="s">
        <v>
1322</v>
      </c>
      <c r="X6" s="5044"/>
      <c r="Y6" s="5043" t="s">
        <v>
1605</v>
      </c>
      <c r="Z6" s="5048"/>
      <c r="AA6" s="5032" t="s">
        <v>
1604</v>
      </c>
      <c r="AB6" s="5033"/>
      <c r="AC6" s="5034" t="s">
        <v>
254</v>
      </c>
      <c r="AD6" s="5035"/>
    </row>
    <row r="7" spans="1:30" s="615" customFormat="1" ht="18" customHeight="1">
      <c r="A7" s="5037"/>
      <c r="B7" s="5039"/>
      <c r="C7" s="646" t="s">
        <v>
740</v>
      </c>
      <c r="D7" s="648" t="s">
        <v>
739</v>
      </c>
      <c r="E7" s="647" t="s">
        <v>
740</v>
      </c>
      <c r="F7" s="646" t="s">
        <v>
739</v>
      </c>
      <c r="G7" s="646" t="s">
        <v>
740</v>
      </c>
      <c r="H7" s="646" t="s">
        <v>
739</v>
      </c>
      <c r="I7" s="646" t="s">
        <v>
740</v>
      </c>
      <c r="J7" s="646" t="s">
        <v>
739</v>
      </c>
      <c r="K7" s="646" t="s">
        <v>
740</v>
      </c>
      <c r="L7" s="645" t="s">
        <v>
739</v>
      </c>
      <c r="M7" s="1006" t="s">
        <v>
740</v>
      </c>
      <c r="N7" s="645" t="s">
        <v>
739</v>
      </c>
      <c r="O7" s="645" t="s">
        <v>
740</v>
      </c>
      <c r="P7" s="645" t="s">
        <v>
739</v>
      </c>
      <c r="Q7" s="645" t="s">
        <v>
740</v>
      </c>
      <c r="R7" s="645" t="s">
        <v>
739</v>
      </c>
      <c r="S7" s="645" t="s">
        <v>
740</v>
      </c>
      <c r="T7" s="646" t="s">
        <v>
739</v>
      </c>
      <c r="U7" s="645" t="s">
        <v>
740</v>
      </c>
      <c r="V7" s="645" t="s">
        <v>
739</v>
      </c>
      <c r="W7" s="1006" t="s">
        <v>
740</v>
      </c>
      <c r="X7" s="645" t="s">
        <v>
739</v>
      </c>
      <c r="Y7" s="645" t="s">
        <v>
740</v>
      </c>
      <c r="Z7" s="646" t="s">
        <v>
739</v>
      </c>
      <c r="AA7" s="645" t="s">
        <v>
740</v>
      </c>
      <c r="AB7" s="645" t="s">
        <v>
739</v>
      </c>
      <c r="AC7" s="5036"/>
      <c r="AD7" s="5037"/>
    </row>
    <row r="8" spans="1:30" s="610" customFormat="1" ht="15" customHeight="1">
      <c r="A8" s="642"/>
      <c r="B8" s="641"/>
      <c r="C8" s="1005"/>
      <c r="D8" s="639" t="s">
        <v>
801</v>
      </c>
      <c r="E8" s="638"/>
      <c r="F8" s="613" t="s">
        <v>
801</v>
      </c>
      <c r="G8" s="638"/>
      <c r="H8" s="613" t="s">
        <v>
801</v>
      </c>
      <c r="I8" s="638"/>
      <c r="J8" s="613" t="s">
        <v>
801</v>
      </c>
      <c r="K8" s="638"/>
      <c r="L8" s="613" t="s">
        <v>
801</v>
      </c>
      <c r="M8" s="636"/>
      <c r="N8" s="637" t="s">
        <v>
801</v>
      </c>
      <c r="O8" s="636"/>
      <c r="P8" s="637" t="s">
        <v>
801</v>
      </c>
      <c r="Q8" s="636"/>
      <c r="R8" s="637" t="s">
        <v>
801</v>
      </c>
      <c r="S8" s="636"/>
      <c r="T8" s="637" t="s">
        <v>
801</v>
      </c>
      <c r="U8" s="636"/>
      <c r="V8" s="637" t="s">
        <v>
801</v>
      </c>
      <c r="W8" s="636"/>
      <c r="X8" s="637" t="s">
        <v>
801</v>
      </c>
      <c r="Y8" s="636"/>
      <c r="Z8" s="637" t="s">
        <v>
801</v>
      </c>
      <c r="AA8" s="636"/>
      <c r="AB8" s="637" t="s">
        <v>
801</v>
      </c>
      <c r="AC8" s="634"/>
      <c r="AD8" s="633"/>
    </row>
    <row r="9" spans="1:30" s="625" customFormat="1" ht="15" customHeight="1">
      <c r="A9" s="4825" t="s">
        <v>
188</v>
      </c>
      <c r="B9" s="4825"/>
      <c r="C9" s="628">
        <v>
3785</v>
      </c>
      <c r="D9" s="627">
        <v>
28606</v>
      </c>
      <c r="E9" s="627">
        <v>
4</v>
      </c>
      <c r="F9" s="627">
        <v>
41</v>
      </c>
      <c r="G9" s="627">
        <v>
66</v>
      </c>
      <c r="H9" s="627">
        <v>
325</v>
      </c>
      <c r="I9" s="627">
        <v>
135</v>
      </c>
      <c r="J9" s="627">
        <v>
1121</v>
      </c>
      <c r="K9" s="627">
        <v>
264</v>
      </c>
      <c r="L9" s="627">
        <v>
1667</v>
      </c>
      <c r="M9" s="627">
        <v>
225</v>
      </c>
      <c r="N9" s="627">
        <v>
1418</v>
      </c>
      <c r="O9" s="627">
        <v>
330</v>
      </c>
      <c r="P9" s="627">
        <v>
3216</v>
      </c>
      <c r="Q9" s="627">
        <v>
9</v>
      </c>
      <c r="R9" s="627">
        <v>
1434</v>
      </c>
      <c r="S9" s="627">
        <v>
357</v>
      </c>
      <c r="T9" s="627">
        <v>
1655</v>
      </c>
      <c r="U9" s="627">
        <v>
990</v>
      </c>
      <c r="V9" s="627">
        <v>
9844</v>
      </c>
      <c r="W9" s="627">
        <v>
302</v>
      </c>
      <c r="X9" s="627">
        <v>
1949</v>
      </c>
      <c r="Y9" s="627">
        <v>
1010</v>
      </c>
      <c r="Z9" s="627">
        <v>
5384</v>
      </c>
      <c r="AA9" s="627">
        <v>
92</v>
      </c>
      <c r="AB9" s="627">
        <v>
538</v>
      </c>
      <c r="AC9" s="4825" t="s">
        <v>
188</v>
      </c>
      <c r="AD9" s="4825"/>
    </row>
    <row r="10" spans="1:30" s="625" customFormat="1" ht="15" customHeight="1">
      <c r="A10" s="4825" t="s">
        <v>
800</v>
      </c>
      <c r="B10" s="4825"/>
      <c r="C10" s="628">
        <v>
274</v>
      </c>
      <c r="D10" s="627">
        <v>
2567</v>
      </c>
      <c r="E10" s="627" t="s">
        <v>
374</v>
      </c>
      <c r="F10" s="627" t="s">
        <v>
374</v>
      </c>
      <c r="G10" s="627">
        <v>
3</v>
      </c>
      <c r="H10" s="627">
        <v>
108</v>
      </c>
      <c r="I10" s="627">
        <v>
11</v>
      </c>
      <c r="J10" s="627">
        <v>
86</v>
      </c>
      <c r="K10" s="627">
        <v>
19</v>
      </c>
      <c r="L10" s="627">
        <v>
114</v>
      </c>
      <c r="M10" s="627">
        <v>
17</v>
      </c>
      <c r="N10" s="627">
        <v>
85</v>
      </c>
      <c r="O10" s="627">
        <v>
24</v>
      </c>
      <c r="P10" s="627">
        <v>
903</v>
      </c>
      <c r="Q10" s="627" t="s">
        <v>
374</v>
      </c>
      <c r="R10" s="627" t="s">
        <v>
374</v>
      </c>
      <c r="S10" s="627">
        <v>
26</v>
      </c>
      <c r="T10" s="627">
        <v>
62</v>
      </c>
      <c r="U10" s="627">
        <v>
71</v>
      </c>
      <c r="V10" s="627">
        <v>
659</v>
      </c>
      <c r="W10" s="627">
        <v>
20</v>
      </c>
      <c r="X10" s="627">
        <v>
157</v>
      </c>
      <c r="Y10" s="627">
        <v>
78</v>
      </c>
      <c r="Z10" s="627">
        <v>
380</v>
      </c>
      <c r="AA10" s="627">
        <v>
5</v>
      </c>
      <c r="AB10" s="627">
        <v>
13</v>
      </c>
      <c r="AC10" s="4825" t="s">
        <v>
800</v>
      </c>
      <c r="AD10" s="4825"/>
    </row>
    <row r="11" spans="1:30" s="615" customFormat="1" ht="15" customHeight="1">
      <c r="A11" s="622"/>
      <c r="B11" s="624" t="s">
        <v>
187</v>
      </c>
      <c r="C11" s="620">
        <v>
67</v>
      </c>
      <c r="D11" s="619">
        <v>
338</v>
      </c>
      <c r="E11" s="619" t="s">
        <v>
374</v>
      </c>
      <c r="F11" s="619" t="s">
        <v>
374</v>
      </c>
      <c r="G11" s="619" t="s">
        <v>
374</v>
      </c>
      <c r="H11" s="619" t="s">
        <v>
374</v>
      </c>
      <c r="I11" s="619">
        <v>
1</v>
      </c>
      <c r="J11" s="619">
        <v>
5</v>
      </c>
      <c r="K11" s="619">
        <v>
3</v>
      </c>
      <c r="L11" s="619">
        <v>
9</v>
      </c>
      <c r="M11" s="619">
        <v>
2</v>
      </c>
      <c r="N11" s="619">
        <v>
6</v>
      </c>
      <c r="O11" s="619">
        <v>
2</v>
      </c>
      <c r="P11" s="619">
        <v>
3</v>
      </c>
      <c r="Q11" s="619" t="s">
        <v>
374</v>
      </c>
      <c r="R11" s="619" t="s">
        <v>
374</v>
      </c>
      <c r="S11" s="619">
        <v>
11</v>
      </c>
      <c r="T11" s="619">
        <v>
24</v>
      </c>
      <c r="U11" s="619">
        <v>
24</v>
      </c>
      <c r="V11" s="619">
        <v>
170</v>
      </c>
      <c r="W11" s="619">
        <v>
2</v>
      </c>
      <c r="X11" s="619">
        <v>
9</v>
      </c>
      <c r="Y11" s="619">
        <v>
22</v>
      </c>
      <c r="Z11" s="619">
        <v>
112</v>
      </c>
      <c r="AA11" s="619" t="s">
        <v>
374</v>
      </c>
      <c r="AB11" s="619" t="s">
        <v>
374</v>
      </c>
      <c r="AC11" s="623"/>
      <c r="AD11" s="622" t="s">
        <v>
187</v>
      </c>
    </row>
    <row r="12" spans="1:30" s="615" customFormat="1" ht="15" customHeight="1">
      <c r="A12" s="622"/>
      <c r="B12" s="624" t="s">
        <v>
186</v>
      </c>
      <c r="C12" s="620">
        <v>
33</v>
      </c>
      <c r="D12" s="619">
        <v>
197</v>
      </c>
      <c r="E12" s="619" t="s">
        <v>
374</v>
      </c>
      <c r="F12" s="619" t="s">
        <v>
374</v>
      </c>
      <c r="G12" s="619">
        <v>
1</v>
      </c>
      <c r="H12" s="619">
        <v>
6</v>
      </c>
      <c r="I12" s="619">
        <v>
2</v>
      </c>
      <c r="J12" s="619">
        <v>
32</v>
      </c>
      <c r="K12" s="619">
        <v>
6</v>
      </c>
      <c r="L12" s="619">
        <v>
40</v>
      </c>
      <c r="M12" s="619">
        <v>
5</v>
      </c>
      <c r="N12" s="619">
        <v>
32</v>
      </c>
      <c r="O12" s="619">
        <v>
5</v>
      </c>
      <c r="P12" s="619">
        <v>
25</v>
      </c>
      <c r="Q12" s="619" t="s">
        <v>
374</v>
      </c>
      <c r="R12" s="619" t="s">
        <v>
374</v>
      </c>
      <c r="S12" s="619">
        <v>
1</v>
      </c>
      <c r="T12" s="619">
        <v>
7</v>
      </c>
      <c r="U12" s="619">
        <v>
4</v>
      </c>
      <c r="V12" s="619">
        <v>
13</v>
      </c>
      <c r="W12" s="619">
        <v>
5</v>
      </c>
      <c r="X12" s="619">
        <v>
31</v>
      </c>
      <c r="Y12" s="619">
        <v>
3</v>
      </c>
      <c r="Z12" s="619">
        <v>
10</v>
      </c>
      <c r="AA12" s="619">
        <v>
1</v>
      </c>
      <c r="AB12" s="619">
        <v>
1</v>
      </c>
      <c r="AC12" s="623"/>
      <c r="AD12" s="622" t="s">
        <v>
186</v>
      </c>
    </row>
    <row r="13" spans="1:30" s="615" customFormat="1" ht="15" customHeight="1">
      <c r="A13" s="622"/>
      <c r="B13" s="624" t="s">
        <v>
185</v>
      </c>
      <c r="C13" s="620">
        <v>
14</v>
      </c>
      <c r="D13" s="619">
        <v>
131</v>
      </c>
      <c r="E13" s="619" t="s">
        <v>
374</v>
      </c>
      <c r="F13" s="619" t="s">
        <v>
374</v>
      </c>
      <c r="G13" s="619" t="s">
        <v>
374</v>
      </c>
      <c r="H13" s="619" t="s">
        <v>
374</v>
      </c>
      <c r="I13" s="619">
        <v>
2</v>
      </c>
      <c r="J13" s="619">
        <v>
5</v>
      </c>
      <c r="K13" s="619">
        <v>
3</v>
      </c>
      <c r="L13" s="619">
        <v>
27</v>
      </c>
      <c r="M13" s="619">
        <v>
1</v>
      </c>
      <c r="N13" s="619">
        <v>
5</v>
      </c>
      <c r="O13" s="619">
        <v>
1</v>
      </c>
      <c r="P13" s="619">
        <v>
49</v>
      </c>
      <c r="Q13" s="619" t="s">
        <v>
374</v>
      </c>
      <c r="R13" s="619" t="s">
        <v>
374</v>
      </c>
      <c r="S13" s="619" t="s">
        <v>
374</v>
      </c>
      <c r="T13" s="619" t="s">
        <v>
374</v>
      </c>
      <c r="U13" s="619">
        <v>
3</v>
      </c>
      <c r="V13" s="619">
        <v>
30</v>
      </c>
      <c r="W13" s="619" t="s">
        <v>
374</v>
      </c>
      <c r="X13" s="619" t="s">
        <v>
374</v>
      </c>
      <c r="Y13" s="619">
        <v>
4</v>
      </c>
      <c r="Z13" s="619">
        <v>
15</v>
      </c>
      <c r="AA13" s="619" t="s">
        <v>
374</v>
      </c>
      <c r="AB13" s="619" t="s">
        <v>
374</v>
      </c>
      <c r="AC13" s="623"/>
      <c r="AD13" s="622" t="s">
        <v>
185</v>
      </c>
    </row>
    <row r="14" spans="1:30" s="615" customFormat="1" ht="15" customHeight="1">
      <c r="A14" s="622"/>
      <c r="B14" s="624" t="s">
        <v>
184</v>
      </c>
      <c r="C14" s="620">
        <v>
37</v>
      </c>
      <c r="D14" s="619">
        <v>
381</v>
      </c>
      <c r="E14" s="619" t="s">
        <v>
374</v>
      </c>
      <c r="F14" s="619" t="s">
        <v>
374</v>
      </c>
      <c r="G14" s="619" t="s">
        <v>
374</v>
      </c>
      <c r="H14" s="619" t="s">
        <v>
374</v>
      </c>
      <c r="I14" s="619" t="s">
        <v>
374</v>
      </c>
      <c r="J14" s="619" t="s">
        <v>
374</v>
      </c>
      <c r="K14" s="619" t="s">
        <v>
374</v>
      </c>
      <c r="L14" s="619" t="s">
        <v>
374</v>
      </c>
      <c r="M14" s="619">
        <v>
1</v>
      </c>
      <c r="N14" s="619">
        <v>
3</v>
      </c>
      <c r="O14" s="619">
        <v>
1</v>
      </c>
      <c r="P14" s="619">
        <v>
1</v>
      </c>
      <c r="Q14" s="619" t="s">
        <v>
374</v>
      </c>
      <c r="R14" s="619" t="s">
        <v>
374</v>
      </c>
      <c r="S14" s="619">
        <v>
3</v>
      </c>
      <c r="T14" s="619">
        <v>
8</v>
      </c>
      <c r="U14" s="619">
        <v>
16</v>
      </c>
      <c r="V14" s="619">
        <v>
282</v>
      </c>
      <c r="W14" s="619">
        <v>
2</v>
      </c>
      <c r="X14" s="619">
        <v>
32</v>
      </c>
      <c r="Y14" s="619">
        <v>
13</v>
      </c>
      <c r="Z14" s="619">
        <v>
46</v>
      </c>
      <c r="AA14" s="619">
        <v>
1</v>
      </c>
      <c r="AB14" s="619">
        <v>
9</v>
      </c>
      <c r="AC14" s="623"/>
      <c r="AD14" s="622" t="s">
        <v>
184</v>
      </c>
    </row>
    <row r="15" spans="1:30" s="615" customFormat="1" ht="15" customHeight="1">
      <c r="A15" s="622"/>
      <c r="B15" s="624" t="s">
        <v>
183</v>
      </c>
      <c r="C15" s="620">
        <v>
31</v>
      </c>
      <c r="D15" s="619">
        <v>
289</v>
      </c>
      <c r="E15" s="619" t="s">
        <v>
374</v>
      </c>
      <c r="F15" s="619" t="s">
        <v>
374</v>
      </c>
      <c r="G15" s="619" t="s">
        <v>
374</v>
      </c>
      <c r="H15" s="619" t="s">
        <v>
374</v>
      </c>
      <c r="I15" s="619">
        <v>
1</v>
      </c>
      <c r="J15" s="619">
        <v>
19</v>
      </c>
      <c r="K15" s="619">
        <v>
5</v>
      </c>
      <c r="L15" s="619">
        <v>
32</v>
      </c>
      <c r="M15" s="619">
        <v>
3</v>
      </c>
      <c r="N15" s="619">
        <v>
16</v>
      </c>
      <c r="O15" s="619">
        <v>
6</v>
      </c>
      <c r="P15" s="619">
        <v>
72</v>
      </c>
      <c r="Q15" s="619" t="s">
        <v>
374</v>
      </c>
      <c r="R15" s="619" t="s">
        <v>
374</v>
      </c>
      <c r="S15" s="619">
        <v>
2</v>
      </c>
      <c r="T15" s="619">
        <v>
8</v>
      </c>
      <c r="U15" s="619">
        <v>
3</v>
      </c>
      <c r="V15" s="619">
        <v>
46</v>
      </c>
      <c r="W15" s="619">
        <v>
6</v>
      </c>
      <c r="X15" s="619">
        <v>
51</v>
      </c>
      <c r="Y15" s="619">
        <v>
5</v>
      </c>
      <c r="Z15" s="619">
        <v>
45</v>
      </c>
      <c r="AA15" s="619" t="s">
        <v>
374</v>
      </c>
      <c r="AB15" s="619" t="s">
        <v>
374</v>
      </c>
      <c r="AC15" s="623"/>
      <c r="AD15" s="622" t="s">
        <v>
183</v>
      </c>
    </row>
    <row r="16" spans="1:30" s="615" customFormat="1" ht="15" customHeight="1">
      <c r="A16" s="622"/>
      <c r="B16" s="624" t="s">
        <v>
182</v>
      </c>
      <c r="C16" s="620">
        <v>
28</v>
      </c>
      <c r="D16" s="619">
        <v>
164</v>
      </c>
      <c r="E16" s="619" t="s">
        <v>
374</v>
      </c>
      <c r="F16" s="619" t="s">
        <v>
374</v>
      </c>
      <c r="G16" s="619" t="s">
        <v>
374</v>
      </c>
      <c r="H16" s="619" t="s">
        <v>
374</v>
      </c>
      <c r="I16" s="619" t="s">
        <v>
374</v>
      </c>
      <c r="J16" s="619" t="s">
        <v>
374</v>
      </c>
      <c r="K16" s="619">
        <v>
1</v>
      </c>
      <c r="L16" s="619">
        <v>
2</v>
      </c>
      <c r="M16" s="619">
        <v>
1</v>
      </c>
      <c r="N16" s="619">
        <v>
8</v>
      </c>
      <c r="O16" s="619">
        <v>
2</v>
      </c>
      <c r="P16" s="619">
        <v>
43</v>
      </c>
      <c r="Q16" s="619" t="s">
        <v>
374</v>
      </c>
      <c r="R16" s="619" t="s">
        <v>
374</v>
      </c>
      <c r="S16" s="619" t="s">
        <v>
374</v>
      </c>
      <c r="T16" s="619" t="s">
        <v>
374</v>
      </c>
      <c r="U16" s="619">
        <v>
13</v>
      </c>
      <c r="V16" s="619">
        <v>
79</v>
      </c>
      <c r="W16" s="619" t="s">
        <v>
374</v>
      </c>
      <c r="X16" s="619" t="s">
        <v>
374</v>
      </c>
      <c r="Y16" s="619">
        <v>
10</v>
      </c>
      <c r="Z16" s="619">
        <v>
31</v>
      </c>
      <c r="AA16" s="619">
        <v>
1</v>
      </c>
      <c r="AB16" s="619">
        <v>
1</v>
      </c>
      <c r="AC16" s="623"/>
      <c r="AD16" s="622" t="s">
        <v>
182</v>
      </c>
    </row>
    <row r="17" spans="1:30" s="615" customFormat="1" ht="15" customHeight="1">
      <c r="A17" s="622"/>
      <c r="B17" s="624" t="s">
        <v>
181</v>
      </c>
      <c r="C17" s="620">
        <v>
36</v>
      </c>
      <c r="D17" s="619">
        <v>
843</v>
      </c>
      <c r="E17" s="619" t="s">
        <v>
374</v>
      </c>
      <c r="F17" s="619" t="s">
        <v>
374</v>
      </c>
      <c r="G17" s="619" t="s">
        <v>
374</v>
      </c>
      <c r="H17" s="619" t="s">
        <v>
374</v>
      </c>
      <c r="I17" s="619">
        <v>
3</v>
      </c>
      <c r="J17" s="619">
        <v>
16</v>
      </c>
      <c r="K17" s="619">
        <v>
1</v>
      </c>
      <c r="L17" s="619">
        <v>
4</v>
      </c>
      <c r="M17" s="619">
        <v>
2</v>
      </c>
      <c r="N17" s="619">
        <v>
4</v>
      </c>
      <c r="O17" s="619">
        <v>
2</v>
      </c>
      <c r="P17" s="619">
        <v>
683</v>
      </c>
      <c r="Q17" s="619" t="s">
        <v>
374</v>
      </c>
      <c r="R17" s="619" t="s">
        <v>
374</v>
      </c>
      <c r="S17" s="619">
        <v>
8</v>
      </c>
      <c r="T17" s="619">
        <v>
13</v>
      </c>
      <c r="U17" s="619">
        <v>
7</v>
      </c>
      <c r="V17" s="619">
        <v>
36</v>
      </c>
      <c r="W17" s="619">
        <v>
3</v>
      </c>
      <c r="X17" s="619">
        <v>
30</v>
      </c>
      <c r="Y17" s="619">
        <v>
9</v>
      </c>
      <c r="Z17" s="619">
        <v>
56</v>
      </c>
      <c r="AA17" s="619">
        <v>
1</v>
      </c>
      <c r="AB17" s="619">
        <v>
1</v>
      </c>
      <c r="AC17" s="623"/>
      <c r="AD17" s="622" t="s">
        <v>
181</v>
      </c>
    </row>
    <row r="18" spans="1:30" s="615" customFormat="1" ht="15" customHeight="1">
      <c r="A18" s="622"/>
      <c r="B18" s="624" t="s">
        <v>
180</v>
      </c>
      <c r="C18" s="620">
        <v>
28</v>
      </c>
      <c r="D18" s="619">
        <v>
224</v>
      </c>
      <c r="E18" s="619" t="s">
        <v>
374</v>
      </c>
      <c r="F18" s="619" t="s">
        <v>
374</v>
      </c>
      <c r="G18" s="619">
        <v>
2</v>
      </c>
      <c r="H18" s="619">
        <v>
102</v>
      </c>
      <c r="I18" s="619">
        <v>
2</v>
      </c>
      <c r="J18" s="619">
        <v>
9</v>
      </c>
      <c r="K18" s="619" t="s">
        <v>
374</v>
      </c>
      <c r="L18" s="619" t="s">
        <v>
374</v>
      </c>
      <c r="M18" s="619">
        <v>
2</v>
      </c>
      <c r="N18" s="619">
        <v>
11</v>
      </c>
      <c r="O18" s="619">
        <v>
5</v>
      </c>
      <c r="P18" s="619">
        <v>
27</v>
      </c>
      <c r="Q18" s="619" t="s">
        <v>
374</v>
      </c>
      <c r="R18" s="619" t="s">
        <v>
374</v>
      </c>
      <c r="S18" s="619">
        <v>
1</v>
      </c>
      <c r="T18" s="619">
        <v>
2</v>
      </c>
      <c r="U18" s="619">
        <v>
1</v>
      </c>
      <c r="V18" s="619">
        <v>
3</v>
      </c>
      <c r="W18" s="619">
        <v>
2</v>
      </c>
      <c r="X18" s="619">
        <v>
4</v>
      </c>
      <c r="Y18" s="619">
        <v>
12</v>
      </c>
      <c r="Z18" s="619">
        <v>
65</v>
      </c>
      <c r="AA18" s="619">
        <v>
1</v>
      </c>
      <c r="AB18" s="619">
        <v>
1</v>
      </c>
      <c r="AC18" s="623"/>
      <c r="AD18" s="622" t="s">
        <v>
180</v>
      </c>
    </row>
    <row r="19" spans="1:30" s="625" customFormat="1" ht="15" customHeight="1">
      <c r="A19" s="4825" t="s">
        <v>
799</v>
      </c>
      <c r="B19" s="4825"/>
      <c r="C19" s="628">
        <v>
86</v>
      </c>
      <c r="D19" s="627">
        <v>
526</v>
      </c>
      <c r="E19" s="627" t="s">
        <v>
374</v>
      </c>
      <c r="F19" s="627" t="s">
        <v>
374</v>
      </c>
      <c r="G19" s="627">
        <v>
2</v>
      </c>
      <c r="H19" s="627">
        <v>
8</v>
      </c>
      <c r="I19" s="627">
        <v>
4</v>
      </c>
      <c r="J19" s="627">
        <v>
46</v>
      </c>
      <c r="K19" s="627">
        <v>
9</v>
      </c>
      <c r="L19" s="627">
        <v>
53</v>
      </c>
      <c r="M19" s="627">
        <v>
8</v>
      </c>
      <c r="N19" s="627">
        <v>
105</v>
      </c>
      <c r="O19" s="627">
        <v>
7</v>
      </c>
      <c r="P19" s="627">
        <v>
27</v>
      </c>
      <c r="Q19" s="627" t="s">
        <v>
374</v>
      </c>
      <c r="R19" s="627" t="s">
        <v>
374</v>
      </c>
      <c r="S19" s="627">
        <v>
6</v>
      </c>
      <c r="T19" s="627">
        <v>
8</v>
      </c>
      <c r="U19" s="627">
        <v>
23</v>
      </c>
      <c r="V19" s="627">
        <v>
140</v>
      </c>
      <c r="W19" s="627">
        <v>
7</v>
      </c>
      <c r="X19" s="627">
        <v>
39</v>
      </c>
      <c r="Y19" s="627">
        <v>
17</v>
      </c>
      <c r="Z19" s="627">
        <v>
89</v>
      </c>
      <c r="AA19" s="627">
        <v>
3</v>
      </c>
      <c r="AB19" s="627">
        <v>
11</v>
      </c>
      <c r="AC19" s="4825" t="s">
        <v>
799</v>
      </c>
      <c r="AD19" s="4825"/>
    </row>
    <row r="20" spans="1:30" s="615" customFormat="1" ht="15" customHeight="1">
      <c r="A20" s="622"/>
      <c r="B20" s="624" t="s">
        <v>
179</v>
      </c>
      <c r="C20" s="620">
        <v>
14</v>
      </c>
      <c r="D20" s="619">
        <v>
208</v>
      </c>
      <c r="E20" s="619" t="s">
        <v>
374</v>
      </c>
      <c r="F20" s="619" t="s">
        <v>
374</v>
      </c>
      <c r="G20" s="619">
        <v>
1</v>
      </c>
      <c r="H20" s="619">
        <v>
6</v>
      </c>
      <c r="I20" s="619">
        <v>
1</v>
      </c>
      <c r="J20" s="619">
        <v>
23</v>
      </c>
      <c r="K20" s="619">
        <v>
1</v>
      </c>
      <c r="L20" s="619">
        <v>
17</v>
      </c>
      <c r="M20" s="619">
        <v>
2</v>
      </c>
      <c r="N20" s="619">
        <v>
78</v>
      </c>
      <c r="O20" s="619" t="s">
        <v>
374</v>
      </c>
      <c r="P20" s="619" t="s">
        <v>
374</v>
      </c>
      <c r="Q20" s="619" t="s">
        <v>
374</v>
      </c>
      <c r="R20" s="619" t="s">
        <v>
374</v>
      </c>
      <c r="S20" s="619" t="s">
        <v>
374</v>
      </c>
      <c r="T20" s="619" t="s">
        <v>
374</v>
      </c>
      <c r="U20" s="619">
        <v>
1</v>
      </c>
      <c r="V20" s="619">
        <v>
16</v>
      </c>
      <c r="W20" s="619">
        <v>
4</v>
      </c>
      <c r="X20" s="619">
        <v>
30</v>
      </c>
      <c r="Y20" s="619">
        <v>
3</v>
      </c>
      <c r="Z20" s="619">
        <v>
36</v>
      </c>
      <c r="AA20" s="619">
        <v>
1</v>
      </c>
      <c r="AB20" s="619">
        <v>
2</v>
      </c>
      <c r="AC20" s="623"/>
      <c r="AD20" s="622" t="s">
        <v>
179</v>
      </c>
    </row>
    <row r="21" spans="1:30" s="615" customFormat="1" ht="15" customHeight="1">
      <c r="A21" s="622"/>
      <c r="B21" s="624" t="s">
        <v>
178</v>
      </c>
      <c r="C21" s="620">
        <v>
12</v>
      </c>
      <c r="D21" s="619">
        <v>
103</v>
      </c>
      <c r="E21" s="619" t="s">
        <v>
374</v>
      </c>
      <c r="F21" s="619" t="s">
        <v>
374</v>
      </c>
      <c r="G21" s="619" t="s">
        <v>
374</v>
      </c>
      <c r="H21" s="619" t="s">
        <v>
374</v>
      </c>
      <c r="I21" s="619">
        <v>
1</v>
      </c>
      <c r="J21" s="619">
        <v>
17</v>
      </c>
      <c r="K21" s="619">
        <v>
2</v>
      </c>
      <c r="L21" s="619">
        <v>
15</v>
      </c>
      <c r="M21" s="619">
        <v>
2</v>
      </c>
      <c r="N21" s="619">
        <v>
13</v>
      </c>
      <c r="O21" s="619">
        <v>
3</v>
      </c>
      <c r="P21" s="619">
        <v>
17</v>
      </c>
      <c r="Q21" s="619" t="s">
        <v>
374</v>
      </c>
      <c r="R21" s="619" t="s">
        <v>
374</v>
      </c>
      <c r="S21" s="619" t="s">
        <v>
374</v>
      </c>
      <c r="T21" s="619" t="s">
        <v>
374</v>
      </c>
      <c r="U21" s="619">
        <v>
2</v>
      </c>
      <c r="V21" s="619">
        <v>
17</v>
      </c>
      <c r="W21" s="619" t="s">
        <v>
374</v>
      </c>
      <c r="X21" s="619" t="s">
        <v>
374</v>
      </c>
      <c r="Y21" s="619">
        <v>
1</v>
      </c>
      <c r="Z21" s="619">
        <v>
16</v>
      </c>
      <c r="AA21" s="619">
        <v>
1</v>
      </c>
      <c r="AB21" s="619">
        <v>
8</v>
      </c>
      <c r="AC21" s="623"/>
      <c r="AD21" s="622" t="s">
        <v>
178</v>
      </c>
    </row>
    <row r="22" spans="1:30" s="615" customFormat="1" ht="15" customHeight="1">
      <c r="A22" s="622"/>
      <c r="B22" s="624" t="s">
        <v>
177</v>
      </c>
      <c r="C22" s="620">
        <v>
40</v>
      </c>
      <c r="D22" s="619">
        <v>
139</v>
      </c>
      <c r="E22" s="619" t="s">
        <v>
374</v>
      </c>
      <c r="F22" s="619" t="s">
        <v>
374</v>
      </c>
      <c r="G22" s="619" t="s">
        <v>
374</v>
      </c>
      <c r="H22" s="619" t="s">
        <v>
374</v>
      </c>
      <c r="I22" s="619">
        <v>
2</v>
      </c>
      <c r="J22" s="619">
        <v>
6</v>
      </c>
      <c r="K22" s="619">
        <v>
4</v>
      </c>
      <c r="L22" s="619">
        <v>
17</v>
      </c>
      <c r="M22" s="619">
        <v>
3</v>
      </c>
      <c r="N22" s="619">
        <v>
10</v>
      </c>
      <c r="O22" s="619">
        <v>
3</v>
      </c>
      <c r="P22" s="619">
        <v>
6</v>
      </c>
      <c r="Q22" s="619" t="s">
        <v>
374</v>
      </c>
      <c r="R22" s="619" t="s">
        <v>
374</v>
      </c>
      <c r="S22" s="619">
        <v>
6</v>
      </c>
      <c r="T22" s="619">
        <v>
8</v>
      </c>
      <c r="U22" s="619">
        <v>
11</v>
      </c>
      <c r="V22" s="619">
        <v>
58</v>
      </c>
      <c r="W22" s="619">
        <v>
1</v>
      </c>
      <c r="X22" s="619">
        <v>
2</v>
      </c>
      <c r="Y22" s="619">
        <v>
9</v>
      </c>
      <c r="Z22" s="619">
        <v>
31</v>
      </c>
      <c r="AA22" s="619">
        <v>
1</v>
      </c>
      <c r="AB22" s="619">
        <v>
1</v>
      </c>
      <c r="AC22" s="623"/>
      <c r="AD22" s="622" t="s">
        <v>
177</v>
      </c>
    </row>
    <row r="23" spans="1:30" s="615" customFormat="1" ht="15" customHeight="1">
      <c r="A23" s="622"/>
      <c r="B23" s="624" t="s">
        <v>
176</v>
      </c>
      <c r="C23" s="620">
        <v>
20</v>
      </c>
      <c r="D23" s="619">
        <v>
76</v>
      </c>
      <c r="E23" s="619" t="s">
        <v>
374</v>
      </c>
      <c r="F23" s="619" t="s">
        <v>
374</v>
      </c>
      <c r="G23" s="619">
        <v>
1</v>
      </c>
      <c r="H23" s="619">
        <v>
2</v>
      </c>
      <c r="I23" s="619" t="s">
        <v>
374</v>
      </c>
      <c r="J23" s="619" t="s">
        <v>
374</v>
      </c>
      <c r="K23" s="619">
        <v>
2</v>
      </c>
      <c r="L23" s="619">
        <v>
4</v>
      </c>
      <c r="M23" s="619">
        <v>
1</v>
      </c>
      <c r="N23" s="619">
        <v>
4</v>
      </c>
      <c r="O23" s="619">
        <v>
1</v>
      </c>
      <c r="P23" s="619">
        <v>
4</v>
      </c>
      <c r="Q23" s="619" t="s">
        <v>
374</v>
      </c>
      <c r="R23" s="619" t="s">
        <v>
374</v>
      </c>
      <c r="S23" s="619" t="s">
        <v>
374</v>
      </c>
      <c r="T23" s="619" t="s">
        <v>
374</v>
      </c>
      <c r="U23" s="619">
        <v>
9</v>
      </c>
      <c r="V23" s="619">
        <v>
49</v>
      </c>
      <c r="W23" s="619">
        <v>
2</v>
      </c>
      <c r="X23" s="619">
        <v>
7</v>
      </c>
      <c r="Y23" s="619">
        <v>
4</v>
      </c>
      <c r="Z23" s="619">
        <v>
6</v>
      </c>
      <c r="AA23" s="619" t="s">
        <v>
374</v>
      </c>
      <c r="AB23" s="619" t="s">
        <v>
374</v>
      </c>
      <c r="AC23" s="623"/>
      <c r="AD23" s="622" t="s">
        <v>
176</v>
      </c>
    </row>
    <row r="24" spans="1:30" s="632" customFormat="1" ht="15" customHeight="1">
      <c r="A24" s="4825" t="s">
        <v>
798</v>
      </c>
      <c r="B24" s="4825"/>
      <c r="C24" s="628">
        <v>
140</v>
      </c>
      <c r="D24" s="627">
        <v>
1159</v>
      </c>
      <c r="E24" s="627">
        <v>
1</v>
      </c>
      <c r="F24" s="627">
        <v>
9</v>
      </c>
      <c r="G24" s="627">
        <v>
4</v>
      </c>
      <c r="H24" s="627">
        <v>
26</v>
      </c>
      <c r="I24" s="627">
        <v>
5</v>
      </c>
      <c r="J24" s="627">
        <v>
16</v>
      </c>
      <c r="K24" s="627">
        <v>
13</v>
      </c>
      <c r="L24" s="627">
        <v>
52</v>
      </c>
      <c r="M24" s="627">
        <v>
13</v>
      </c>
      <c r="N24" s="627">
        <v>
93</v>
      </c>
      <c r="O24" s="627">
        <v>
13</v>
      </c>
      <c r="P24" s="627">
        <v>
136</v>
      </c>
      <c r="Q24" s="627">
        <v>
1</v>
      </c>
      <c r="R24" s="627">
        <v>
237</v>
      </c>
      <c r="S24" s="627">
        <v>
17</v>
      </c>
      <c r="T24" s="627">
        <v>
51</v>
      </c>
      <c r="U24" s="627">
        <v>
28</v>
      </c>
      <c r="V24" s="627">
        <v>
255</v>
      </c>
      <c r="W24" s="627">
        <v>
16</v>
      </c>
      <c r="X24" s="627">
        <v>
108</v>
      </c>
      <c r="Y24" s="627">
        <v>
25</v>
      </c>
      <c r="Z24" s="627">
        <v>
142</v>
      </c>
      <c r="AA24" s="627">
        <v>
4</v>
      </c>
      <c r="AB24" s="627">
        <v>
34</v>
      </c>
      <c r="AC24" s="4825" t="s">
        <v>
798</v>
      </c>
      <c r="AD24" s="4825"/>
    </row>
    <row r="25" spans="1:30" s="615" customFormat="1" ht="15" customHeight="1">
      <c r="A25" s="622"/>
      <c r="B25" s="624" t="s">
        <v>
175</v>
      </c>
      <c r="C25" s="620">
        <v>
38</v>
      </c>
      <c r="D25" s="619">
        <v>
158</v>
      </c>
      <c r="E25" s="619" t="s">
        <v>
374</v>
      </c>
      <c r="F25" s="619" t="s">
        <v>
374</v>
      </c>
      <c r="G25" s="619">
        <v>
2</v>
      </c>
      <c r="H25" s="619">
        <v>
22</v>
      </c>
      <c r="I25" s="619">
        <v>
3</v>
      </c>
      <c r="J25" s="619">
        <v>
7</v>
      </c>
      <c r="K25" s="619">
        <v>
1</v>
      </c>
      <c r="L25" s="619">
        <v>
1</v>
      </c>
      <c r="M25" s="619">
        <v>
2</v>
      </c>
      <c r="N25" s="619">
        <v>
8</v>
      </c>
      <c r="O25" s="619">
        <v>
1</v>
      </c>
      <c r="P25" s="619">
        <v>
2</v>
      </c>
      <c r="Q25" s="619" t="s">
        <v>
374</v>
      </c>
      <c r="R25" s="619" t="s">
        <v>
374</v>
      </c>
      <c r="S25" s="619">
        <v>
7</v>
      </c>
      <c r="T25" s="619">
        <v>
18</v>
      </c>
      <c r="U25" s="619">
        <v>
11</v>
      </c>
      <c r="V25" s="619">
        <v>
64</v>
      </c>
      <c r="W25" s="619">
        <v>
2</v>
      </c>
      <c r="X25" s="619">
        <v>
6</v>
      </c>
      <c r="Y25" s="619">
        <v>
8</v>
      </c>
      <c r="Z25" s="619">
        <v>
24</v>
      </c>
      <c r="AA25" s="619">
        <v>
1</v>
      </c>
      <c r="AB25" s="619">
        <v>
6</v>
      </c>
      <c r="AC25" s="623"/>
      <c r="AD25" s="622" t="s">
        <v>
175</v>
      </c>
    </row>
    <row r="26" spans="1:30" s="615" customFormat="1" ht="15" customHeight="1">
      <c r="A26" s="622"/>
      <c r="B26" s="624" t="s">
        <v>
174</v>
      </c>
      <c r="C26" s="620">
        <v>
36</v>
      </c>
      <c r="D26" s="619">
        <v>
456</v>
      </c>
      <c r="E26" s="619" t="s">
        <v>
374</v>
      </c>
      <c r="F26" s="619" t="s">
        <v>
374</v>
      </c>
      <c r="G26" s="619" t="s">
        <v>
374</v>
      </c>
      <c r="H26" s="619" t="s">
        <v>
374</v>
      </c>
      <c r="I26" s="619">
        <v>
1</v>
      </c>
      <c r="J26" s="619">
        <v>
7</v>
      </c>
      <c r="K26" s="619">
        <v>
1</v>
      </c>
      <c r="L26" s="619">
        <v>
3</v>
      </c>
      <c r="M26" s="619">
        <v>
1</v>
      </c>
      <c r="N26" s="619">
        <v>
10</v>
      </c>
      <c r="O26" s="619">
        <v>
3</v>
      </c>
      <c r="P26" s="619">
        <v>
4</v>
      </c>
      <c r="Q26" s="619">
        <v>
1</v>
      </c>
      <c r="R26" s="619">
        <v>
237</v>
      </c>
      <c r="S26" s="619">
        <v>
7</v>
      </c>
      <c r="T26" s="619">
        <v>
29</v>
      </c>
      <c r="U26" s="619">
        <v>
7</v>
      </c>
      <c r="V26" s="619">
        <v>
84</v>
      </c>
      <c r="W26" s="619">
        <v>
5</v>
      </c>
      <c r="X26" s="619">
        <v>
21</v>
      </c>
      <c r="Y26" s="619">
        <v>
10</v>
      </c>
      <c r="Z26" s="619">
        <v>
61</v>
      </c>
      <c r="AA26" s="619" t="s">
        <v>
374</v>
      </c>
      <c r="AB26" s="619" t="s">
        <v>
374</v>
      </c>
      <c r="AC26" s="623"/>
      <c r="AD26" s="622" t="s">
        <v>
174</v>
      </c>
    </row>
    <row r="27" spans="1:30" s="615" customFormat="1" ht="15" customHeight="1">
      <c r="A27" s="622"/>
      <c r="B27" s="624" t="s">
        <v>
173</v>
      </c>
      <c r="C27" s="620">
        <v>
9</v>
      </c>
      <c r="D27" s="619">
        <v>
37</v>
      </c>
      <c r="E27" s="619">
        <v>
1</v>
      </c>
      <c r="F27" s="619">
        <v>
9</v>
      </c>
      <c r="G27" s="619" t="s">
        <v>
374</v>
      </c>
      <c r="H27" s="619" t="s">
        <v>
374</v>
      </c>
      <c r="I27" s="619" t="s">
        <v>
374</v>
      </c>
      <c r="J27" s="619" t="s">
        <v>
374</v>
      </c>
      <c r="K27" s="619">
        <v>
3</v>
      </c>
      <c r="L27" s="619">
        <v>
4</v>
      </c>
      <c r="M27" s="619">
        <v>
1</v>
      </c>
      <c r="N27" s="619">
        <v>
9</v>
      </c>
      <c r="O27" s="619">
        <v>
1</v>
      </c>
      <c r="P27" s="619">
        <v>
5</v>
      </c>
      <c r="Q27" s="619" t="s">
        <v>
374</v>
      </c>
      <c r="R27" s="619" t="s">
        <v>
374</v>
      </c>
      <c r="S27" s="619">
        <v>
1</v>
      </c>
      <c r="T27" s="619">
        <v>
1</v>
      </c>
      <c r="U27" s="619" t="s">
        <v>
374</v>
      </c>
      <c r="V27" s="619" t="s">
        <v>
374</v>
      </c>
      <c r="W27" s="619">
        <v>
2</v>
      </c>
      <c r="X27" s="619">
        <v>
9</v>
      </c>
      <c r="Y27" s="619" t="s">
        <v>
374</v>
      </c>
      <c r="Z27" s="619" t="s">
        <v>
374</v>
      </c>
      <c r="AA27" s="619" t="s">
        <v>
374</v>
      </c>
      <c r="AB27" s="619" t="s">
        <v>
374</v>
      </c>
      <c r="AC27" s="623"/>
      <c r="AD27" s="622" t="s">
        <v>
173</v>
      </c>
    </row>
    <row r="28" spans="1:30" s="615" customFormat="1" ht="15" customHeight="1">
      <c r="A28" s="622"/>
      <c r="B28" s="624" t="s">
        <v>
172</v>
      </c>
      <c r="C28" s="620">
        <v>
34</v>
      </c>
      <c r="D28" s="619">
        <v>
170</v>
      </c>
      <c r="E28" s="619" t="s">
        <v>
374</v>
      </c>
      <c r="F28" s="619" t="s">
        <v>
374</v>
      </c>
      <c r="G28" s="619">
        <v>
1</v>
      </c>
      <c r="H28" s="619">
        <v>
2</v>
      </c>
      <c r="I28" s="619">
        <v>
1</v>
      </c>
      <c r="J28" s="619">
        <v>
2</v>
      </c>
      <c r="K28" s="619">
        <v>
6</v>
      </c>
      <c r="L28" s="619">
        <v>
34</v>
      </c>
      <c r="M28" s="619">
        <v>
4</v>
      </c>
      <c r="N28" s="619">
        <v>
16</v>
      </c>
      <c r="O28" s="619">
        <v>
1</v>
      </c>
      <c r="P28" s="619">
        <v>
7</v>
      </c>
      <c r="Q28" s="619" t="s">
        <v>
374</v>
      </c>
      <c r="R28" s="619" t="s">
        <v>
374</v>
      </c>
      <c r="S28" s="619">
        <v>
2</v>
      </c>
      <c r="T28" s="619">
        <v>
3</v>
      </c>
      <c r="U28" s="619">
        <v>
8</v>
      </c>
      <c r="V28" s="619">
        <v>
32</v>
      </c>
      <c r="W28" s="619">
        <v>
2</v>
      </c>
      <c r="X28" s="619">
        <v>
10</v>
      </c>
      <c r="Y28" s="619">
        <v>
7</v>
      </c>
      <c r="Z28" s="619">
        <v>
57</v>
      </c>
      <c r="AA28" s="619">
        <v>
2</v>
      </c>
      <c r="AB28" s="619">
        <v>
7</v>
      </c>
      <c r="AC28" s="623"/>
      <c r="AD28" s="622" t="s">
        <v>
172</v>
      </c>
    </row>
    <row r="29" spans="1:30" s="615" customFormat="1" ht="15" customHeight="1">
      <c r="A29" s="622"/>
      <c r="B29" s="624" t="s">
        <v>
171</v>
      </c>
      <c r="C29" s="620">
        <v>
23</v>
      </c>
      <c r="D29" s="619">
        <v>
338</v>
      </c>
      <c r="E29" s="619" t="s">
        <v>
374</v>
      </c>
      <c r="F29" s="619" t="s">
        <v>
374</v>
      </c>
      <c r="G29" s="619">
        <v>
1</v>
      </c>
      <c r="H29" s="619">
        <v>
2</v>
      </c>
      <c r="I29" s="619" t="s">
        <v>
374</v>
      </c>
      <c r="J29" s="619" t="s">
        <v>
374</v>
      </c>
      <c r="K29" s="619">
        <v>
2</v>
      </c>
      <c r="L29" s="619">
        <v>
10</v>
      </c>
      <c r="M29" s="619">
        <v>
5</v>
      </c>
      <c r="N29" s="619">
        <v>
50</v>
      </c>
      <c r="O29" s="619">
        <v>
7</v>
      </c>
      <c r="P29" s="619">
        <v>
118</v>
      </c>
      <c r="Q29" s="619" t="s">
        <v>
374</v>
      </c>
      <c r="R29" s="619" t="s">
        <v>
374</v>
      </c>
      <c r="S29" s="619" t="s">
        <v>
374</v>
      </c>
      <c r="T29" s="619" t="s">
        <v>
374</v>
      </c>
      <c r="U29" s="619">
        <v>
2</v>
      </c>
      <c r="V29" s="619">
        <v>
75</v>
      </c>
      <c r="W29" s="619">
        <v>
5</v>
      </c>
      <c r="X29" s="619">
        <v>
62</v>
      </c>
      <c r="Y29" s="619" t="s">
        <v>
374</v>
      </c>
      <c r="Z29" s="619" t="s">
        <v>
374</v>
      </c>
      <c r="AA29" s="619">
        <v>
1</v>
      </c>
      <c r="AB29" s="619">
        <v>
21</v>
      </c>
      <c r="AC29" s="623"/>
      <c r="AD29" s="622" t="s">
        <v>
171</v>
      </c>
    </row>
    <row r="30" spans="1:30" s="625" customFormat="1" ht="15" customHeight="1">
      <c r="A30" s="4825" t="s">
        <v>
797</v>
      </c>
      <c r="B30" s="4825"/>
      <c r="C30" s="628">
        <v>
90</v>
      </c>
      <c r="D30" s="627">
        <v>
518</v>
      </c>
      <c r="E30" s="627" t="s">
        <v>
374</v>
      </c>
      <c r="F30" s="627" t="s">
        <v>
374</v>
      </c>
      <c r="G30" s="627">
        <v>
1</v>
      </c>
      <c r="H30" s="627">
        <v>
3</v>
      </c>
      <c r="I30" s="627">
        <v>
4</v>
      </c>
      <c r="J30" s="627">
        <v>
43</v>
      </c>
      <c r="K30" s="627">
        <v>
13</v>
      </c>
      <c r="L30" s="627">
        <v>
65</v>
      </c>
      <c r="M30" s="627">
        <v>
8</v>
      </c>
      <c r="N30" s="627">
        <v>
32</v>
      </c>
      <c r="O30" s="627">
        <v>
11</v>
      </c>
      <c r="P30" s="627">
        <v>
59</v>
      </c>
      <c r="Q30" s="627" t="s">
        <v>
374</v>
      </c>
      <c r="R30" s="627" t="s">
        <v>
374</v>
      </c>
      <c r="S30" s="627">
        <v>
3</v>
      </c>
      <c r="T30" s="627">
        <v>
4</v>
      </c>
      <c r="U30" s="627">
        <v>
20</v>
      </c>
      <c r="V30" s="627">
        <v>
179</v>
      </c>
      <c r="W30" s="627">
        <v>
7</v>
      </c>
      <c r="X30" s="627">
        <v>
21</v>
      </c>
      <c r="Y30" s="627">
        <v>
22</v>
      </c>
      <c r="Z30" s="627">
        <v>
109</v>
      </c>
      <c r="AA30" s="627">
        <v>
1</v>
      </c>
      <c r="AB30" s="627">
        <v>
3</v>
      </c>
      <c r="AC30" s="4825" t="s">
        <v>
797</v>
      </c>
      <c r="AD30" s="4825"/>
    </row>
    <row r="31" spans="1:30" s="615" customFormat="1" ht="15" customHeight="1">
      <c r="A31" s="622"/>
      <c r="B31" s="631" t="s">
        <v>
170</v>
      </c>
      <c r="C31" s="620">
        <v>
16</v>
      </c>
      <c r="D31" s="619">
        <v>
110</v>
      </c>
      <c r="E31" s="619" t="s">
        <v>
374</v>
      </c>
      <c r="F31" s="619" t="s">
        <v>
374</v>
      </c>
      <c r="G31" s="619">
        <v>
1</v>
      </c>
      <c r="H31" s="619">
        <v>
3</v>
      </c>
      <c r="I31" s="619">
        <v>
1</v>
      </c>
      <c r="J31" s="619">
        <v>
22</v>
      </c>
      <c r="K31" s="619">
        <v>
1</v>
      </c>
      <c r="L31" s="619">
        <v>
14</v>
      </c>
      <c r="M31" s="619">
        <v>
4</v>
      </c>
      <c r="N31" s="619">
        <v>
13</v>
      </c>
      <c r="O31" s="619">
        <v>
3</v>
      </c>
      <c r="P31" s="619">
        <v>
18</v>
      </c>
      <c r="Q31" s="619" t="s">
        <v>
374</v>
      </c>
      <c r="R31" s="619" t="s">
        <v>
374</v>
      </c>
      <c r="S31" s="619" t="s">
        <v>
374</v>
      </c>
      <c r="T31" s="619" t="s">
        <v>
374</v>
      </c>
      <c r="U31" s="619">
        <v>
3</v>
      </c>
      <c r="V31" s="619">
        <v>
26</v>
      </c>
      <c r="W31" s="619" t="s">
        <v>
374</v>
      </c>
      <c r="X31" s="619" t="s">
        <v>
374</v>
      </c>
      <c r="Y31" s="619">
        <v>
3</v>
      </c>
      <c r="Z31" s="619">
        <v>
14</v>
      </c>
      <c r="AA31" s="619" t="s">
        <v>
374</v>
      </c>
      <c r="AB31" s="619" t="s">
        <v>
374</v>
      </c>
      <c r="AC31" s="623"/>
      <c r="AD31" s="630" t="s">
        <v>
170</v>
      </c>
    </row>
    <row r="32" spans="1:30" s="615" customFormat="1" ht="15" customHeight="1">
      <c r="A32" s="622"/>
      <c r="B32" s="631" t="s">
        <v>
169</v>
      </c>
      <c r="C32" s="620">
        <v>
13</v>
      </c>
      <c r="D32" s="619">
        <v>
66</v>
      </c>
      <c r="E32" s="619" t="s">
        <v>
374</v>
      </c>
      <c r="F32" s="619" t="s">
        <v>
374</v>
      </c>
      <c r="G32" s="619" t="s">
        <v>
374</v>
      </c>
      <c r="H32" s="619" t="s">
        <v>
374</v>
      </c>
      <c r="I32" s="619">
        <v>
1</v>
      </c>
      <c r="J32" s="619">
        <v>
5</v>
      </c>
      <c r="K32" s="619">
        <v>
4</v>
      </c>
      <c r="L32" s="619">
        <v>
32</v>
      </c>
      <c r="M32" s="619">
        <v>
1</v>
      </c>
      <c r="N32" s="619">
        <v>
3</v>
      </c>
      <c r="O32" s="619">
        <v>
2</v>
      </c>
      <c r="P32" s="619">
        <v>
8</v>
      </c>
      <c r="Q32" s="619" t="s">
        <v>
374</v>
      </c>
      <c r="R32" s="619" t="s">
        <v>
374</v>
      </c>
      <c r="S32" s="619" t="s">
        <v>
374</v>
      </c>
      <c r="T32" s="619" t="s">
        <v>
374</v>
      </c>
      <c r="U32" s="619">
        <v>
1</v>
      </c>
      <c r="V32" s="619">
        <v>
6</v>
      </c>
      <c r="W32" s="619" t="s">
        <v>
374</v>
      </c>
      <c r="X32" s="619" t="s">
        <v>
374</v>
      </c>
      <c r="Y32" s="619">
        <v>
3</v>
      </c>
      <c r="Z32" s="619">
        <v>
9</v>
      </c>
      <c r="AA32" s="619">
        <v>
1</v>
      </c>
      <c r="AB32" s="619">
        <v>
3</v>
      </c>
      <c r="AC32" s="623"/>
      <c r="AD32" s="630" t="s">
        <v>
169</v>
      </c>
    </row>
    <row r="33" spans="1:30" s="615" customFormat="1" ht="15" customHeight="1">
      <c r="A33" s="622"/>
      <c r="B33" s="631" t="s">
        <v>
168</v>
      </c>
      <c r="C33" s="620">
        <v>
24</v>
      </c>
      <c r="D33" s="619">
        <v>
114</v>
      </c>
      <c r="E33" s="619" t="s">
        <v>
374</v>
      </c>
      <c r="F33" s="619" t="s">
        <v>
374</v>
      </c>
      <c r="G33" s="619" t="s">
        <v>
374</v>
      </c>
      <c r="H33" s="619" t="s">
        <v>
374</v>
      </c>
      <c r="I33" s="619">
        <v>
2</v>
      </c>
      <c r="J33" s="619">
        <v>
16</v>
      </c>
      <c r="K33" s="619">
        <v>
2</v>
      </c>
      <c r="L33" s="619">
        <v>
4</v>
      </c>
      <c r="M33" s="619">
        <v>
1</v>
      </c>
      <c r="N33" s="619">
        <v>
1</v>
      </c>
      <c r="O33" s="619" t="s">
        <v>
374</v>
      </c>
      <c r="P33" s="619" t="s">
        <v>
374</v>
      </c>
      <c r="Q33" s="619" t="s">
        <v>
374</v>
      </c>
      <c r="R33" s="619" t="s">
        <v>
374</v>
      </c>
      <c r="S33" s="619">
        <v>
3</v>
      </c>
      <c r="T33" s="619">
        <v>
4</v>
      </c>
      <c r="U33" s="619">
        <v>
7</v>
      </c>
      <c r="V33" s="619">
        <v>
63</v>
      </c>
      <c r="W33" s="619">
        <v>
3</v>
      </c>
      <c r="X33" s="619">
        <v>
8</v>
      </c>
      <c r="Y33" s="619">
        <v>
6</v>
      </c>
      <c r="Z33" s="619">
        <v>
18</v>
      </c>
      <c r="AA33" s="619" t="s">
        <v>
374</v>
      </c>
      <c r="AB33" s="619" t="s">
        <v>
374</v>
      </c>
      <c r="AC33" s="623"/>
      <c r="AD33" s="630" t="s">
        <v>
168</v>
      </c>
    </row>
    <row r="34" spans="1:30" s="615" customFormat="1" ht="15" customHeight="1">
      <c r="A34" s="622"/>
      <c r="B34" s="631" t="s">
        <v>
167</v>
      </c>
      <c r="C34" s="620">
        <v>
37</v>
      </c>
      <c r="D34" s="619">
        <v>
228</v>
      </c>
      <c r="E34" s="619" t="s">
        <v>
374</v>
      </c>
      <c r="F34" s="619" t="s">
        <v>
374</v>
      </c>
      <c r="G34" s="619" t="s">
        <v>
374</v>
      </c>
      <c r="H34" s="619" t="s">
        <v>
374</v>
      </c>
      <c r="I34" s="619" t="s">
        <v>
374</v>
      </c>
      <c r="J34" s="619" t="s">
        <v>
374</v>
      </c>
      <c r="K34" s="619">
        <v>
6</v>
      </c>
      <c r="L34" s="619">
        <v>
15</v>
      </c>
      <c r="M34" s="619">
        <v>
2</v>
      </c>
      <c r="N34" s="619">
        <v>
15</v>
      </c>
      <c r="O34" s="619">
        <v>
6</v>
      </c>
      <c r="P34" s="619">
        <v>
33</v>
      </c>
      <c r="Q34" s="619" t="s">
        <v>
374</v>
      </c>
      <c r="R34" s="619" t="s">
        <v>
374</v>
      </c>
      <c r="S34" s="619" t="s">
        <v>
374</v>
      </c>
      <c r="T34" s="619" t="s">
        <v>
374</v>
      </c>
      <c r="U34" s="619">
        <v>
9</v>
      </c>
      <c r="V34" s="619">
        <v>
84</v>
      </c>
      <c r="W34" s="619">
        <v>
4</v>
      </c>
      <c r="X34" s="619">
        <v>
13</v>
      </c>
      <c r="Y34" s="619">
        <v>
10</v>
      </c>
      <c r="Z34" s="619">
        <v>
68</v>
      </c>
      <c r="AA34" s="619" t="s">
        <v>
374</v>
      </c>
      <c r="AB34" s="619" t="s">
        <v>
374</v>
      </c>
      <c r="AC34" s="623"/>
      <c r="AD34" s="630" t="s">
        <v>
167</v>
      </c>
    </row>
    <row r="35" spans="1:30" s="625" customFormat="1" ht="15" customHeight="1">
      <c r="A35" s="4825" t="s">
        <v>
796</v>
      </c>
      <c r="B35" s="4825"/>
      <c r="C35" s="628">
        <v>
54</v>
      </c>
      <c r="D35" s="627">
        <v>
271</v>
      </c>
      <c r="E35" s="627" t="s">
        <v>
374</v>
      </c>
      <c r="F35" s="627" t="s">
        <v>
374</v>
      </c>
      <c r="G35" s="627">
        <v>
1</v>
      </c>
      <c r="H35" s="627">
        <v>
1</v>
      </c>
      <c r="I35" s="627">
        <v>
2</v>
      </c>
      <c r="J35" s="627">
        <v>
4</v>
      </c>
      <c r="K35" s="627">
        <v>
6</v>
      </c>
      <c r="L35" s="627">
        <v>
67</v>
      </c>
      <c r="M35" s="627">
        <v>
3</v>
      </c>
      <c r="N35" s="627">
        <v>
17</v>
      </c>
      <c r="O35" s="627">
        <v>
5</v>
      </c>
      <c r="P35" s="627">
        <v>
17</v>
      </c>
      <c r="Q35" s="627" t="s">
        <v>
374</v>
      </c>
      <c r="R35" s="627" t="s">
        <v>
374</v>
      </c>
      <c r="S35" s="627">
        <v>
3</v>
      </c>
      <c r="T35" s="627">
        <v>
5</v>
      </c>
      <c r="U35" s="627">
        <v>
14</v>
      </c>
      <c r="V35" s="627">
        <v>
94</v>
      </c>
      <c r="W35" s="627">
        <v>
6</v>
      </c>
      <c r="X35" s="627">
        <v>
23</v>
      </c>
      <c r="Y35" s="627">
        <v>
13</v>
      </c>
      <c r="Z35" s="627">
        <v>
39</v>
      </c>
      <c r="AA35" s="627">
        <v>
1</v>
      </c>
      <c r="AB35" s="627">
        <v>
4</v>
      </c>
      <c r="AC35" s="4825" t="s">
        <v>
796</v>
      </c>
      <c r="AD35" s="4825"/>
    </row>
    <row r="36" spans="1:30" s="615" customFormat="1" ht="15" customHeight="1">
      <c r="A36" s="622"/>
      <c r="B36" s="624" t="s">
        <v>
166</v>
      </c>
      <c r="C36" s="620">
        <v>
21</v>
      </c>
      <c r="D36" s="619">
        <v>
99</v>
      </c>
      <c r="E36" s="619" t="s">
        <v>
374</v>
      </c>
      <c r="F36" s="619" t="s">
        <v>
374</v>
      </c>
      <c r="G36" s="619" t="s">
        <v>
374</v>
      </c>
      <c r="H36" s="619" t="s">
        <v>
374</v>
      </c>
      <c r="I36" s="619" t="s">
        <v>
374</v>
      </c>
      <c r="J36" s="619" t="s">
        <v>
374</v>
      </c>
      <c r="K36" s="619">
        <v>
4</v>
      </c>
      <c r="L36" s="619">
        <v>
28</v>
      </c>
      <c r="M36" s="619">
        <v>
1</v>
      </c>
      <c r="N36" s="619">
        <v>
4</v>
      </c>
      <c r="O36" s="619">
        <v>
3</v>
      </c>
      <c r="P36" s="619">
        <v>
12</v>
      </c>
      <c r="Q36" s="619" t="s">
        <v>
374</v>
      </c>
      <c r="R36" s="619" t="s">
        <v>
374</v>
      </c>
      <c r="S36" s="619" t="s">
        <v>
374</v>
      </c>
      <c r="T36" s="619" t="s">
        <v>
374</v>
      </c>
      <c r="U36" s="619">
        <v>
5</v>
      </c>
      <c r="V36" s="619">
        <v>
29</v>
      </c>
      <c r="W36" s="619">
        <v>
3</v>
      </c>
      <c r="X36" s="619">
        <v>
10</v>
      </c>
      <c r="Y36" s="619">
        <v>
4</v>
      </c>
      <c r="Z36" s="619">
        <v>
12</v>
      </c>
      <c r="AA36" s="619">
        <v>
1</v>
      </c>
      <c r="AB36" s="619">
        <v>
4</v>
      </c>
      <c r="AC36" s="623"/>
      <c r="AD36" s="622" t="s">
        <v>
166</v>
      </c>
    </row>
    <row r="37" spans="1:30" s="615" customFormat="1" ht="15" customHeight="1">
      <c r="A37" s="622"/>
      <c r="B37" s="624" t="s">
        <v>
165</v>
      </c>
      <c r="C37" s="620">
        <v>
33</v>
      </c>
      <c r="D37" s="619">
        <v>
172</v>
      </c>
      <c r="E37" s="619" t="s">
        <v>
374</v>
      </c>
      <c r="F37" s="619" t="s">
        <v>
374</v>
      </c>
      <c r="G37" s="619">
        <v>
1</v>
      </c>
      <c r="H37" s="619">
        <v>
1</v>
      </c>
      <c r="I37" s="619">
        <v>
2</v>
      </c>
      <c r="J37" s="619">
        <v>
4</v>
      </c>
      <c r="K37" s="619">
        <v>
2</v>
      </c>
      <c r="L37" s="619">
        <v>
39</v>
      </c>
      <c r="M37" s="619">
        <v>
2</v>
      </c>
      <c r="N37" s="619">
        <v>
13</v>
      </c>
      <c r="O37" s="619">
        <v>
2</v>
      </c>
      <c r="P37" s="619">
        <v>
5</v>
      </c>
      <c r="Q37" s="619" t="s">
        <v>
374</v>
      </c>
      <c r="R37" s="619" t="s">
        <v>
374</v>
      </c>
      <c r="S37" s="619">
        <v>
3</v>
      </c>
      <c r="T37" s="619">
        <v>
5</v>
      </c>
      <c r="U37" s="619">
        <v>
9</v>
      </c>
      <c r="V37" s="619">
        <v>
65</v>
      </c>
      <c r="W37" s="619">
        <v>
3</v>
      </c>
      <c r="X37" s="619">
        <v>
13</v>
      </c>
      <c r="Y37" s="619">
        <v>
9</v>
      </c>
      <c r="Z37" s="619">
        <v>
27</v>
      </c>
      <c r="AA37" s="619" t="s">
        <v>
374</v>
      </c>
      <c r="AB37" s="619" t="s">
        <v>
374</v>
      </c>
      <c r="AC37" s="623"/>
      <c r="AD37" s="622" t="s">
        <v>
165</v>
      </c>
    </row>
    <row r="38" spans="1:30" s="625" customFormat="1" ht="15" customHeight="1">
      <c r="A38" s="4825" t="s">
        <v>
795</v>
      </c>
      <c r="B38" s="4825"/>
      <c r="C38" s="628">
        <v>
246</v>
      </c>
      <c r="D38" s="627">
        <v>
1529</v>
      </c>
      <c r="E38" s="627" t="s">
        <v>
374</v>
      </c>
      <c r="F38" s="627" t="s">
        <v>
374</v>
      </c>
      <c r="G38" s="627">
        <v>
3</v>
      </c>
      <c r="H38" s="627">
        <v>
16</v>
      </c>
      <c r="I38" s="627">
        <v>
9</v>
      </c>
      <c r="J38" s="627">
        <v>
275</v>
      </c>
      <c r="K38" s="627">
        <v>
16</v>
      </c>
      <c r="L38" s="627">
        <v>
123</v>
      </c>
      <c r="M38" s="627">
        <v>
16</v>
      </c>
      <c r="N38" s="627">
        <v>
72</v>
      </c>
      <c r="O38" s="627">
        <v>
29</v>
      </c>
      <c r="P38" s="627">
        <v>
124</v>
      </c>
      <c r="Q38" s="627" t="s">
        <v>
374</v>
      </c>
      <c r="R38" s="627" t="s">
        <v>
374</v>
      </c>
      <c r="S38" s="627">
        <v>
20</v>
      </c>
      <c r="T38" s="627">
        <v>
35</v>
      </c>
      <c r="U38" s="627">
        <v>
74</v>
      </c>
      <c r="V38" s="627">
        <v>
575</v>
      </c>
      <c r="W38" s="627">
        <v>
7</v>
      </c>
      <c r="X38" s="627">
        <v>
34</v>
      </c>
      <c r="Y38" s="627">
        <v>
70</v>
      </c>
      <c r="Z38" s="627">
        <v>
272</v>
      </c>
      <c r="AA38" s="627">
        <v>
2</v>
      </c>
      <c r="AB38" s="627">
        <v>
3</v>
      </c>
      <c r="AC38" s="4825" t="s">
        <v>
795</v>
      </c>
      <c r="AD38" s="4825"/>
    </row>
    <row r="39" spans="1:30" s="615" customFormat="1" ht="15" customHeight="1">
      <c r="A39" s="622"/>
      <c r="B39" s="624" t="s">
        <v>
164</v>
      </c>
      <c r="C39" s="620">
        <v>
19</v>
      </c>
      <c r="D39" s="619">
        <v>
179</v>
      </c>
      <c r="E39" s="619" t="s">
        <v>
374</v>
      </c>
      <c r="F39" s="619" t="s">
        <v>
374</v>
      </c>
      <c r="G39" s="619">
        <v>
2</v>
      </c>
      <c r="H39" s="619">
        <v>
10</v>
      </c>
      <c r="I39" s="619" t="s">
        <v>
374</v>
      </c>
      <c r="J39" s="619" t="s">
        <v>
374</v>
      </c>
      <c r="K39" s="619">
        <v>
1</v>
      </c>
      <c r="L39" s="619">
        <v>
3</v>
      </c>
      <c r="M39" s="619" t="s">
        <v>
374</v>
      </c>
      <c r="N39" s="619" t="s">
        <v>
374</v>
      </c>
      <c r="O39" s="619">
        <v>
4</v>
      </c>
      <c r="P39" s="619">
        <v>
12</v>
      </c>
      <c r="Q39" s="619" t="s">
        <v>
374</v>
      </c>
      <c r="R39" s="619" t="s">
        <v>
374</v>
      </c>
      <c r="S39" s="619" t="s">
        <v>
374</v>
      </c>
      <c r="T39" s="619" t="s">
        <v>
374</v>
      </c>
      <c r="U39" s="619">
        <v>
8</v>
      </c>
      <c r="V39" s="619">
        <v>
119</v>
      </c>
      <c r="W39" s="619">
        <v>
1</v>
      </c>
      <c r="X39" s="619">
        <v>
2</v>
      </c>
      <c r="Y39" s="619">
        <v>
3</v>
      </c>
      <c r="Z39" s="619">
        <v>
33</v>
      </c>
      <c r="AA39" s="619" t="s">
        <v>
374</v>
      </c>
      <c r="AB39" s="619" t="s">
        <v>
374</v>
      </c>
      <c r="AC39" s="623"/>
      <c r="AD39" s="622" t="s">
        <v>
164</v>
      </c>
    </row>
    <row r="40" spans="1:30" s="615" customFormat="1" ht="15" customHeight="1">
      <c r="A40" s="622"/>
      <c r="B40" s="624" t="s">
        <v>
163</v>
      </c>
      <c r="C40" s="620">
        <v>
40</v>
      </c>
      <c r="D40" s="619">
        <v>
183</v>
      </c>
      <c r="E40" s="619" t="s">
        <v>
374</v>
      </c>
      <c r="F40" s="619" t="s">
        <v>
374</v>
      </c>
      <c r="G40" s="619" t="s">
        <v>
374</v>
      </c>
      <c r="H40" s="619" t="s">
        <v>
374</v>
      </c>
      <c r="I40" s="619">
        <v>
2</v>
      </c>
      <c r="J40" s="619">
        <v>
21</v>
      </c>
      <c r="K40" s="619">
        <v>
2</v>
      </c>
      <c r="L40" s="619">
        <v>
15</v>
      </c>
      <c r="M40" s="619">
        <v>
2</v>
      </c>
      <c r="N40" s="619">
        <v>
6</v>
      </c>
      <c r="O40" s="619">
        <v>
6</v>
      </c>
      <c r="P40" s="619">
        <v>
41</v>
      </c>
      <c r="Q40" s="619" t="s">
        <v>
374</v>
      </c>
      <c r="R40" s="619" t="s">
        <v>
374</v>
      </c>
      <c r="S40" s="619">
        <v>
3</v>
      </c>
      <c r="T40" s="619">
        <v>
4</v>
      </c>
      <c r="U40" s="619">
        <v>
10</v>
      </c>
      <c r="V40" s="619">
        <v>
49</v>
      </c>
      <c r="W40" s="619" t="s">
        <v>
374</v>
      </c>
      <c r="X40" s="619" t="s">
        <v>
374</v>
      </c>
      <c r="Y40" s="619">
        <v>
15</v>
      </c>
      <c r="Z40" s="619">
        <v>
47</v>
      </c>
      <c r="AA40" s="619" t="s">
        <v>
374</v>
      </c>
      <c r="AB40" s="619" t="s">
        <v>
374</v>
      </c>
      <c r="AC40" s="623"/>
      <c r="AD40" s="622" t="s">
        <v>
163</v>
      </c>
    </row>
    <row r="41" spans="1:30" s="615" customFormat="1" ht="15" customHeight="1">
      <c r="A41" s="622"/>
      <c r="B41" s="624" t="s">
        <v>
162</v>
      </c>
      <c r="C41" s="620">
        <v>
49</v>
      </c>
      <c r="D41" s="619">
        <v>
326</v>
      </c>
      <c r="E41" s="619" t="s">
        <v>
374</v>
      </c>
      <c r="F41" s="619" t="s">
        <v>
374</v>
      </c>
      <c r="G41" s="619">
        <v>
1</v>
      </c>
      <c r="H41" s="619">
        <v>
6</v>
      </c>
      <c r="I41" s="619">
        <v>
1</v>
      </c>
      <c r="J41" s="619">
        <v>
3</v>
      </c>
      <c r="K41" s="619">
        <v>
8</v>
      </c>
      <c r="L41" s="619">
        <v>
51</v>
      </c>
      <c r="M41" s="619">
        <v>
3</v>
      </c>
      <c r="N41" s="619">
        <v>
18</v>
      </c>
      <c r="O41" s="619">
        <v>
6</v>
      </c>
      <c r="P41" s="619">
        <v>
25</v>
      </c>
      <c r="Q41" s="619" t="s">
        <v>
374</v>
      </c>
      <c r="R41" s="619" t="s">
        <v>
374</v>
      </c>
      <c r="S41" s="619">
        <v>
8</v>
      </c>
      <c r="T41" s="619">
        <v>
15</v>
      </c>
      <c r="U41" s="619">
        <v>
11</v>
      </c>
      <c r="V41" s="619">
        <v>
183</v>
      </c>
      <c r="W41" s="619">
        <v>
1</v>
      </c>
      <c r="X41" s="619">
        <v>
2</v>
      </c>
      <c r="Y41" s="619">
        <v>
10</v>
      </c>
      <c r="Z41" s="619">
        <v>
23</v>
      </c>
      <c r="AA41" s="619" t="s">
        <v>
374</v>
      </c>
      <c r="AB41" s="619" t="s">
        <v>
374</v>
      </c>
      <c r="AC41" s="623"/>
      <c r="AD41" s="622" t="s">
        <v>
162</v>
      </c>
    </row>
    <row r="42" spans="1:30" s="615" customFormat="1" ht="15" customHeight="1">
      <c r="A42" s="622"/>
      <c r="B42" s="624" t="s">
        <v>
161</v>
      </c>
      <c r="C42" s="620">
        <v>
45</v>
      </c>
      <c r="D42" s="619">
        <v>
479</v>
      </c>
      <c r="E42" s="619" t="s">
        <v>
374</v>
      </c>
      <c r="F42" s="619" t="s">
        <v>
374</v>
      </c>
      <c r="G42" s="619" t="s">
        <v>
374</v>
      </c>
      <c r="H42" s="619" t="s">
        <v>
374</v>
      </c>
      <c r="I42" s="619">
        <v>
2</v>
      </c>
      <c r="J42" s="619">
        <v>
228</v>
      </c>
      <c r="K42" s="619">
        <v>
1</v>
      </c>
      <c r="L42" s="619">
        <v>
40</v>
      </c>
      <c r="M42" s="619">
        <v>
3</v>
      </c>
      <c r="N42" s="619">
        <v>
12</v>
      </c>
      <c r="O42" s="619">
        <v>
6</v>
      </c>
      <c r="P42" s="619">
        <v>
27</v>
      </c>
      <c r="Q42" s="619" t="s">
        <v>
374</v>
      </c>
      <c r="R42" s="619" t="s">
        <v>
374</v>
      </c>
      <c r="S42" s="619">
        <v>
3</v>
      </c>
      <c r="T42" s="619">
        <v>
6</v>
      </c>
      <c r="U42" s="619">
        <v>
12</v>
      </c>
      <c r="V42" s="619">
        <v>
88</v>
      </c>
      <c r="W42" s="619">
        <v>
2</v>
      </c>
      <c r="X42" s="619">
        <v>
18</v>
      </c>
      <c r="Y42" s="619">
        <v>
16</v>
      </c>
      <c r="Z42" s="619">
        <v>
60</v>
      </c>
      <c r="AA42" s="619" t="s">
        <v>
374</v>
      </c>
      <c r="AB42" s="619" t="s">
        <v>
374</v>
      </c>
      <c r="AC42" s="623"/>
      <c r="AD42" s="622" t="s">
        <v>
161</v>
      </c>
    </row>
    <row r="43" spans="1:30" s="615" customFormat="1" ht="15" customHeight="1">
      <c r="A43" s="622"/>
      <c r="B43" s="624" t="s">
        <v>
160</v>
      </c>
      <c r="C43" s="620">
        <v>
38</v>
      </c>
      <c r="D43" s="619">
        <v>
158</v>
      </c>
      <c r="E43" s="619" t="s">
        <v>
374</v>
      </c>
      <c r="F43" s="619" t="s">
        <v>
374</v>
      </c>
      <c r="G43" s="619" t="s">
        <v>
374</v>
      </c>
      <c r="H43" s="619" t="s">
        <v>
374</v>
      </c>
      <c r="I43" s="619">
        <v>
2</v>
      </c>
      <c r="J43" s="619">
        <v>
8</v>
      </c>
      <c r="K43" s="619">
        <v>
2</v>
      </c>
      <c r="L43" s="619">
        <v>
3</v>
      </c>
      <c r="M43" s="619">
        <v>
1</v>
      </c>
      <c r="N43" s="619">
        <v>
2</v>
      </c>
      <c r="O43" s="619">
        <v>
2</v>
      </c>
      <c r="P43" s="619">
        <v>
6</v>
      </c>
      <c r="Q43" s="619" t="s">
        <v>
374</v>
      </c>
      <c r="R43" s="619" t="s">
        <v>
374</v>
      </c>
      <c r="S43" s="619">
        <v>
2</v>
      </c>
      <c r="T43" s="619">
        <v>
2</v>
      </c>
      <c r="U43" s="619">
        <v>
16</v>
      </c>
      <c r="V43" s="619">
        <v>
63</v>
      </c>
      <c r="W43" s="619">
        <v>
1</v>
      </c>
      <c r="X43" s="619">
        <v>
1</v>
      </c>
      <c r="Y43" s="619">
        <v>
12</v>
      </c>
      <c r="Z43" s="619">
        <v>
73</v>
      </c>
      <c r="AA43" s="619" t="s">
        <v>
374</v>
      </c>
      <c r="AB43" s="619" t="s">
        <v>
374</v>
      </c>
      <c r="AC43" s="623"/>
      <c r="AD43" s="622" t="s">
        <v>
160</v>
      </c>
    </row>
    <row r="44" spans="1:30" s="615" customFormat="1" ht="15" customHeight="1">
      <c r="A44" s="622"/>
      <c r="B44" s="624" t="s">
        <v>
159</v>
      </c>
      <c r="C44" s="620">
        <v>
15</v>
      </c>
      <c r="D44" s="619">
        <v>
39</v>
      </c>
      <c r="E44" s="619" t="s">
        <v>
374</v>
      </c>
      <c r="F44" s="619" t="s">
        <v>
374</v>
      </c>
      <c r="G44" s="619" t="s">
        <v>
374</v>
      </c>
      <c r="H44" s="619" t="s">
        <v>
374</v>
      </c>
      <c r="I44" s="619" t="s">
        <v>
374</v>
      </c>
      <c r="J44" s="619" t="s">
        <v>
374</v>
      </c>
      <c r="K44" s="619">
        <v>
1</v>
      </c>
      <c r="L44" s="619">
        <v>
7</v>
      </c>
      <c r="M44" s="619">
        <v>
2</v>
      </c>
      <c r="N44" s="619">
        <v>
3</v>
      </c>
      <c r="O44" s="619">
        <v>
2</v>
      </c>
      <c r="P44" s="619">
        <v>
5</v>
      </c>
      <c r="Q44" s="619" t="s">
        <v>
374</v>
      </c>
      <c r="R44" s="619" t="s">
        <v>
374</v>
      </c>
      <c r="S44" s="619">
        <v>
2</v>
      </c>
      <c r="T44" s="619">
        <v>
3</v>
      </c>
      <c r="U44" s="619">
        <v>
5</v>
      </c>
      <c r="V44" s="619">
        <v>
8</v>
      </c>
      <c r="W44" s="619">
        <v>
2</v>
      </c>
      <c r="X44" s="619">
        <v>
11</v>
      </c>
      <c r="Y44" s="619">
        <v>
1</v>
      </c>
      <c r="Z44" s="619">
        <v>
2</v>
      </c>
      <c r="AA44" s="619" t="s">
        <v>
374</v>
      </c>
      <c r="AB44" s="619" t="s">
        <v>
374</v>
      </c>
      <c r="AC44" s="623"/>
      <c r="AD44" s="622" t="s">
        <v>
159</v>
      </c>
    </row>
    <row r="45" spans="1:30" s="615" customFormat="1" ht="15" customHeight="1">
      <c r="A45" s="622"/>
      <c r="B45" s="624" t="s">
        <v>
158</v>
      </c>
      <c r="C45" s="620">
        <v>
32</v>
      </c>
      <c r="D45" s="619">
        <v>
132</v>
      </c>
      <c r="E45" s="619" t="s">
        <v>
374</v>
      </c>
      <c r="F45" s="619" t="s">
        <v>
374</v>
      </c>
      <c r="G45" s="619" t="s">
        <v>
374</v>
      </c>
      <c r="H45" s="619" t="s">
        <v>
374</v>
      </c>
      <c r="I45" s="619">
        <v>
2</v>
      </c>
      <c r="J45" s="619">
        <v>
15</v>
      </c>
      <c r="K45" s="619">
        <v>
1</v>
      </c>
      <c r="L45" s="619">
        <v>
4</v>
      </c>
      <c r="M45" s="619">
        <v>
2</v>
      </c>
      <c r="N45" s="619">
        <v>
10</v>
      </c>
      <c r="O45" s="619">
        <v>
1</v>
      </c>
      <c r="P45" s="619">
        <v>
1</v>
      </c>
      <c r="Q45" s="619" t="s">
        <v>
374</v>
      </c>
      <c r="R45" s="619" t="s">
        <v>
374</v>
      </c>
      <c r="S45" s="619">
        <v>
2</v>
      </c>
      <c r="T45" s="619">
        <v>
5</v>
      </c>
      <c r="U45" s="619">
        <v>
11</v>
      </c>
      <c r="V45" s="619">
        <v>
63</v>
      </c>
      <c r="W45" s="619" t="s">
        <v>
374</v>
      </c>
      <c r="X45" s="619" t="s">
        <v>
374</v>
      </c>
      <c r="Y45" s="619">
        <v>
12</v>
      </c>
      <c r="Z45" s="619">
        <v>
32</v>
      </c>
      <c r="AA45" s="619">
        <v>
1</v>
      </c>
      <c r="AB45" s="619">
        <v>
2</v>
      </c>
      <c r="AC45" s="623"/>
      <c r="AD45" s="622" t="s">
        <v>
158</v>
      </c>
    </row>
    <row r="46" spans="1:30" s="615" customFormat="1" ht="15" customHeight="1">
      <c r="A46" s="622"/>
      <c r="B46" s="624" t="s">
        <v>
157</v>
      </c>
      <c r="C46" s="620">
        <v>
8</v>
      </c>
      <c r="D46" s="619">
        <v>
33</v>
      </c>
      <c r="E46" s="619" t="s">
        <v>
374</v>
      </c>
      <c r="F46" s="619" t="s">
        <v>
374</v>
      </c>
      <c r="G46" s="619" t="s">
        <v>
374</v>
      </c>
      <c r="H46" s="619" t="s">
        <v>
374</v>
      </c>
      <c r="I46" s="619" t="s">
        <v>
374</v>
      </c>
      <c r="J46" s="619" t="s">
        <v>
374</v>
      </c>
      <c r="K46" s="619" t="s">
        <v>
374</v>
      </c>
      <c r="L46" s="619" t="s">
        <v>
374</v>
      </c>
      <c r="M46" s="619">
        <v>
3</v>
      </c>
      <c r="N46" s="619">
        <v>
21</v>
      </c>
      <c r="O46" s="619">
        <v>
2</v>
      </c>
      <c r="P46" s="619">
        <v>
7</v>
      </c>
      <c r="Q46" s="619" t="s">
        <v>
374</v>
      </c>
      <c r="R46" s="619" t="s">
        <v>
374</v>
      </c>
      <c r="S46" s="619" t="s">
        <v>
374</v>
      </c>
      <c r="T46" s="619" t="s">
        <v>
374</v>
      </c>
      <c r="U46" s="619">
        <v>
1</v>
      </c>
      <c r="V46" s="619">
        <v>
2</v>
      </c>
      <c r="W46" s="619" t="s">
        <v>
374</v>
      </c>
      <c r="X46" s="619" t="s">
        <v>
374</v>
      </c>
      <c r="Y46" s="619">
        <v>
1</v>
      </c>
      <c r="Z46" s="619">
        <v>
2</v>
      </c>
      <c r="AA46" s="619">
        <v>
1</v>
      </c>
      <c r="AB46" s="619">
        <v>
1</v>
      </c>
      <c r="AC46" s="623"/>
      <c r="AD46" s="622" t="s">
        <v>
157</v>
      </c>
    </row>
    <row r="47" spans="1:30" s="625" customFormat="1" ht="15" customHeight="1">
      <c r="A47" s="4825" t="s">
        <v>
794</v>
      </c>
      <c r="B47" s="4825"/>
      <c r="C47" s="628">
        <v>
38</v>
      </c>
      <c r="D47" s="627">
        <v>
265</v>
      </c>
      <c r="E47" s="627" t="s">
        <v>
374</v>
      </c>
      <c r="F47" s="627" t="s">
        <v>
374</v>
      </c>
      <c r="G47" s="627">
        <v>
1</v>
      </c>
      <c r="H47" s="627">
        <v>
3</v>
      </c>
      <c r="I47" s="627">
        <v>
1</v>
      </c>
      <c r="J47" s="627">
        <v>
1</v>
      </c>
      <c r="K47" s="627">
        <v>
2</v>
      </c>
      <c r="L47" s="627">
        <v>
8</v>
      </c>
      <c r="M47" s="627">
        <v>
1</v>
      </c>
      <c r="N47" s="627">
        <v>
3</v>
      </c>
      <c r="O47" s="627">
        <v>
7</v>
      </c>
      <c r="P47" s="627">
        <v>
22</v>
      </c>
      <c r="Q47" s="627" t="s">
        <v>
374</v>
      </c>
      <c r="R47" s="627" t="s">
        <v>
374</v>
      </c>
      <c r="S47" s="627">
        <v>
1</v>
      </c>
      <c r="T47" s="627">
        <v>
7</v>
      </c>
      <c r="U47" s="627">
        <v>
9</v>
      </c>
      <c r="V47" s="627">
        <v>
146</v>
      </c>
      <c r="W47" s="627">
        <v>
1</v>
      </c>
      <c r="X47" s="627">
        <v>
5</v>
      </c>
      <c r="Y47" s="627">
        <v>
11</v>
      </c>
      <c r="Z47" s="627">
        <v>
48</v>
      </c>
      <c r="AA47" s="627">
        <v>
4</v>
      </c>
      <c r="AB47" s="627">
        <v>
22</v>
      </c>
      <c r="AC47" s="4825" t="s">
        <v>
794</v>
      </c>
      <c r="AD47" s="4825"/>
    </row>
    <row r="48" spans="1:30" s="615" customFormat="1" ht="15" customHeight="1">
      <c r="A48" s="622"/>
      <c r="B48" s="624" t="s">
        <v>
156</v>
      </c>
      <c r="C48" s="620">
        <v>
11</v>
      </c>
      <c r="D48" s="619">
        <v>
66</v>
      </c>
      <c r="E48" s="619" t="s">
        <v>
374</v>
      </c>
      <c r="F48" s="619" t="s">
        <v>
374</v>
      </c>
      <c r="G48" s="619" t="s">
        <v>
374</v>
      </c>
      <c r="H48" s="619" t="s">
        <v>
374</v>
      </c>
      <c r="I48" s="619">
        <v>
1</v>
      </c>
      <c r="J48" s="619">
        <v>
1</v>
      </c>
      <c r="K48" s="619" t="s">
        <v>
374</v>
      </c>
      <c r="L48" s="619" t="s">
        <v>
374</v>
      </c>
      <c r="M48" s="619" t="s">
        <v>
374</v>
      </c>
      <c r="N48" s="619" t="s">
        <v>
374</v>
      </c>
      <c r="O48" s="619">
        <v>
1</v>
      </c>
      <c r="P48" s="619">
        <v>
4</v>
      </c>
      <c r="Q48" s="619" t="s">
        <v>
374</v>
      </c>
      <c r="R48" s="619" t="s">
        <v>
374</v>
      </c>
      <c r="S48" s="619" t="s">
        <v>
374</v>
      </c>
      <c r="T48" s="619" t="s">
        <v>
374</v>
      </c>
      <c r="U48" s="619">
        <v>
5</v>
      </c>
      <c r="V48" s="619">
        <v>
50</v>
      </c>
      <c r="W48" s="619">
        <v>
1</v>
      </c>
      <c r="X48" s="619">
        <v>
5</v>
      </c>
      <c r="Y48" s="619">
        <v>
2</v>
      </c>
      <c r="Z48" s="619">
        <v>
3</v>
      </c>
      <c r="AA48" s="619">
        <v>
1</v>
      </c>
      <c r="AB48" s="619">
        <v>
3</v>
      </c>
      <c r="AC48" s="623"/>
      <c r="AD48" s="622" t="s">
        <v>
156</v>
      </c>
    </row>
    <row r="49" spans="1:30" s="615" customFormat="1" ht="15" customHeight="1">
      <c r="A49" s="622"/>
      <c r="B49" s="624" t="s">
        <v>
155</v>
      </c>
      <c r="C49" s="620">
        <v>
14</v>
      </c>
      <c r="D49" s="619">
        <v>
141</v>
      </c>
      <c r="E49" s="619" t="s">
        <v>
374</v>
      </c>
      <c r="F49" s="619" t="s">
        <v>
374</v>
      </c>
      <c r="G49" s="619">
        <v>
1</v>
      </c>
      <c r="H49" s="619">
        <v>
3</v>
      </c>
      <c r="I49" s="619" t="s">
        <v>
374</v>
      </c>
      <c r="J49" s="619" t="s">
        <v>
374</v>
      </c>
      <c r="K49" s="619">
        <v>
2</v>
      </c>
      <c r="L49" s="619">
        <v>
8</v>
      </c>
      <c r="M49" s="619">
        <v>
1</v>
      </c>
      <c r="N49" s="619">
        <v>
3</v>
      </c>
      <c r="O49" s="619">
        <v>
4</v>
      </c>
      <c r="P49" s="619">
        <v>
12</v>
      </c>
      <c r="Q49" s="619" t="s">
        <v>
374</v>
      </c>
      <c r="R49" s="619" t="s">
        <v>
374</v>
      </c>
      <c r="S49" s="619" t="s">
        <v>
374</v>
      </c>
      <c r="T49" s="619" t="s">
        <v>
374</v>
      </c>
      <c r="U49" s="619">
        <v>
2</v>
      </c>
      <c r="V49" s="619">
        <v>
81</v>
      </c>
      <c r="W49" s="619" t="s">
        <v>
374</v>
      </c>
      <c r="X49" s="619" t="s">
        <v>
374</v>
      </c>
      <c r="Y49" s="619">
        <v>
3</v>
      </c>
      <c r="Z49" s="619">
        <v>
23</v>
      </c>
      <c r="AA49" s="619">
        <v>
1</v>
      </c>
      <c r="AB49" s="619">
        <v>
11</v>
      </c>
      <c r="AC49" s="623"/>
      <c r="AD49" s="622" t="s">
        <v>
155</v>
      </c>
    </row>
    <row r="50" spans="1:30" s="615" customFormat="1" ht="15" customHeight="1">
      <c r="A50" s="622"/>
      <c r="B50" s="624" t="s">
        <v>
154</v>
      </c>
      <c r="C50" s="620">
        <v>
13</v>
      </c>
      <c r="D50" s="619">
        <v>
58</v>
      </c>
      <c r="E50" s="619" t="s">
        <v>
374</v>
      </c>
      <c r="F50" s="619" t="s">
        <v>
374</v>
      </c>
      <c r="G50" s="619" t="s">
        <v>
374</v>
      </c>
      <c r="H50" s="619" t="s">
        <v>
374</v>
      </c>
      <c r="I50" s="619" t="s">
        <v>
374</v>
      </c>
      <c r="J50" s="619" t="s">
        <v>
374</v>
      </c>
      <c r="K50" s="619" t="s">
        <v>
374</v>
      </c>
      <c r="L50" s="619" t="s">
        <v>
374</v>
      </c>
      <c r="M50" s="619" t="s">
        <v>
374</v>
      </c>
      <c r="N50" s="619" t="s">
        <v>
374</v>
      </c>
      <c r="O50" s="619">
        <v>
2</v>
      </c>
      <c r="P50" s="619">
        <v>
6</v>
      </c>
      <c r="Q50" s="619" t="s">
        <v>
374</v>
      </c>
      <c r="R50" s="619" t="s">
        <v>
374</v>
      </c>
      <c r="S50" s="619">
        <v>
1</v>
      </c>
      <c r="T50" s="619">
        <v>
7</v>
      </c>
      <c r="U50" s="619">
        <v>
2</v>
      </c>
      <c r="V50" s="619">
        <v>
15</v>
      </c>
      <c r="W50" s="619" t="s">
        <v>
374</v>
      </c>
      <c r="X50" s="619" t="s">
        <v>
374</v>
      </c>
      <c r="Y50" s="619">
        <v>
6</v>
      </c>
      <c r="Z50" s="619">
        <v>
22</v>
      </c>
      <c r="AA50" s="619">
        <v>
2</v>
      </c>
      <c r="AB50" s="619">
        <v>
8</v>
      </c>
      <c r="AC50" s="623"/>
      <c r="AD50" s="622" t="s">
        <v>
154</v>
      </c>
    </row>
    <row r="51" spans="1:30" s="625" customFormat="1" ht="15" customHeight="1">
      <c r="A51" s="4825" t="s">
        <v>
793</v>
      </c>
      <c r="B51" s="4826"/>
      <c r="C51" s="628">
        <v>
61</v>
      </c>
      <c r="D51" s="627">
        <v>
520</v>
      </c>
      <c r="E51" s="627" t="s">
        <v>
374</v>
      </c>
      <c r="F51" s="627" t="s">
        <v>
374</v>
      </c>
      <c r="G51" s="627">
        <v>
1</v>
      </c>
      <c r="H51" s="627">
        <v>
2</v>
      </c>
      <c r="I51" s="627">
        <v>
1</v>
      </c>
      <c r="J51" s="627">
        <v>
1</v>
      </c>
      <c r="K51" s="627">
        <v>
6</v>
      </c>
      <c r="L51" s="627">
        <v>
55</v>
      </c>
      <c r="M51" s="627">
        <v>
5</v>
      </c>
      <c r="N51" s="627">
        <v>
67</v>
      </c>
      <c r="O51" s="627">
        <v>
4</v>
      </c>
      <c r="P51" s="627">
        <v>
13</v>
      </c>
      <c r="Q51" s="627" t="s">
        <v>
374</v>
      </c>
      <c r="R51" s="627" t="s">
        <v>
374</v>
      </c>
      <c r="S51" s="627">
        <v>
4</v>
      </c>
      <c r="T51" s="627">
        <v>
22</v>
      </c>
      <c r="U51" s="627">
        <v>
16</v>
      </c>
      <c r="V51" s="627">
        <v>
214</v>
      </c>
      <c r="W51" s="627">
        <v>
7</v>
      </c>
      <c r="X51" s="627">
        <v>
17</v>
      </c>
      <c r="Y51" s="627">
        <v>
14</v>
      </c>
      <c r="Z51" s="627">
        <v>
74</v>
      </c>
      <c r="AA51" s="627">
        <v>
3</v>
      </c>
      <c r="AB51" s="627">
        <v>
55</v>
      </c>
      <c r="AC51" s="4825" t="s">
        <v>
793</v>
      </c>
      <c r="AD51" s="4825"/>
    </row>
    <row r="52" spans="1:30" s="615" customFormat="1" ht="15" customHeight="1">
      <c r="A52" s="622"/>
      <c r="B52" s="624" t="s">
        <v>
153</v>
      </c>
      <c r="C52" s="620">
        <v>
14</v>
      </c>
      <c r="D52" s="619">
        <v>
86</v>
      </c>
      <c r="E52" s="619" t="s">
        <v>
374</v>
      </c>
      <c r="F52" s="619" t="s">
        <v>
374</v>
      </c>
      <c r="G52" s="619" t="s">
        <v>
374</v>
      </c>
      <c r="H52" s="619" t="s">
        <v>
374</v>
      </c>
      <c r="I52" s="619" t="s">
        <v>
374</v>
      </c>
      <c r="J52" s="619" t="s">
        <v>
374</v>
      </c>
      <c r="K52" s="619" t="s">
        <v>
374</v>
      </c>
      <c r="L52" s="619" t="s">
        <v>
374</v>
      </c>
      <c r="M52" s="619">
        <v>
1</v>
      </c>
      <c r="N52" s="619">
        <v>
4</v>
      </c>
      <c r="O52" s="619" t="s">
        <v>
374</v>
      </c>
      <c r="P52" s="619" t="s">
        <v>
374</v>
      </c>
      <c r="Q52" s="619" t="s">
        <v>
374</v>
      </c>
      <c r="R52" s="619" t="s">
        <v>
374</v>
      </c>
      <c r="S52" s="619">
        <v>
1</v>
      </c>
      <c r="T52" s="619">
        <v>
1</v>
      </c>
      <c r="U52" s="619">
        <v>
6</v>
      </c>
      <c r="V52" s="619">
        <v>
35</v>
      </c>
      <c r="W52" s="619">
        <v>
2</v>
      </c>
      <c r="X52" s="619">
        <v>
3</v>
      </c>
      <c r="Y52" s="619">
        <v>
3</v>
      </c>
      <c r="Z52" s="619">
        <v>
8</v>
      </c>
      <c r="AA52" s="619">
        <v>
1</v>
      </c>
      <c r="AB52" s="619">
        <v>
35</v>
      </c>
      <c r="AC52" s="623"/>
      <c r="AD52" s="622" t="s">
        <v>
153</v>
      </c>
    </row>
    <row r="53" spans="1:30" s="615" customFormat="1" ht="15" customHeight="1">
      <c r="A53" s="622"/>
      <c r="B53" s="624" t="s">
        <v>
152</v>
      </c>
      <c r="C53" s="620">
        <v>
13</v>
      </c>
      <c r="D53" s="619">
        <v>
98</v>
      </c>
      <c r="E53" s="619" t="s">
        <v>
374</v>
      </c>
      <c r="F53" s="619" t="s">
        <v>
374</v>
      </c>
      <c r="G53" s="619" t="s">
        <v>
374</v>
      </c>
      <c r="H53" s="619" t="s">
        <v>
374</v>
      </c>
      <c r="I53" s="619">
        <v>
1</v>
      </c>
      <c r="J53" s="619">
        <v>
1</v>
      </c>
      <c r="K53" s="619">
        <v>
2</v>
      </c>
      <c r="L53" s="619">
        <v>
15</v>
      </c>
      <c r="M53" s="619">
        <v>
1</v>
      </c>
      <c r="N53" s="619">
        <v>
40</v>
      </c>
      <c r="O53" s="619">
        <v>
1</v>
      </c>
      <c r="P53" s="619">
        <v>
4</v>
      </c>
      <c r="Q53" s="619" t="s">
        <v>
374</v>
      </c>
      <c r="R53" s="619" t="s">
        <v>
374</v>
      </c>
      <c r="S53" s="619">
        <v>
1</v>
      </c>
      <c r="T53" s="619">
        <v>
2</v>
      </c>
      <c r="U53" s="619">
        <v>
3</v>
      </c>
      <c r="V53" s="619">
        <v>
20</v>
      </c>
      <c r="W53" s="619">
        <v>
2</v>
      </c>
      <c r="X53" s="619">
        <v>
6</v>
      </c>
      <c r="Y53" s="619">
        <v>
2</v>
      </c>
      <c r="Z53" s="619">
        <v>
10</v>
      </c>
      <c r="AA53" s="619" t="s">
        <v>
374</v>
      </c>
      <c r="AB53" s="619" t="s">
        <v>
374</v>
      </c>
      <c r="AC53" s="623"/>
      <c r="AD53" s="622" t="s">
        <v>
152</v>
      </c>
    </row>
    <row r="54" spans="1:30" s="615" customFormat="1" ht="15" customHeight="1">
      <c r="A54" s="622"/>
      <c r="B54" s="624" t="s">
        <v>
151</v>
      </c>
      <c r="C54" s="620">
        <v>
9</v>
      </c>
      <c r="D54" s="619">
        <v>
163</v>
      </c>
      <c r="E54" s="619" t="s">
        <v>
374</v>
      </c>
      <c r="F54" s="619" t="s">
        <v>
374</v>
      </c>
      <c r="G54" s="619" t="s">
        <v>
374</v>
      </c>
      <c r="H54" s="619" t="s">
        <v>
374</v>
      </c>
      <c r="I54" s="619" t="s">
        <v>
374</v>
      </c>
      <c r="J54" s="619" t="s">
        <v>
374</v>
      </c>
      <c r="K54" s="619">
        <v>
2</v>
      </c>
      <c r="L54" s="619">
        <v>
28</v>
      </c>
      <c r="M54" s="619">
        <v>
2</v>
      </c>
      <c r="N54" s="619">
        <v>
18</v>
      </c>
      <c r="O54" s="619" t="s">
        <v>
374</v>
      </c>
      <c r="P54" s="619" t="s">
        <v>
374</v>
      </c>
      <c r="Q54" s="619" t="s">
        <v>
374</v>
      </c>
      <c r="R54" s="619" t="s">
        <v>
374</v>
      </c>
      <c r="S54" s="619">
        <v>
1</v>
      </c>
      <c r="T54" s="619">
        <v>
17</v>
      </c>
      <c r="U54" s="619">
        <v>
1</v>
      </c>
      <c r="V54" s="619">
        <v>
89</v>
      </c>
      <c r="W54" s="619">
        <v>
1</v>
      </c>
      <c r="X54" s="619">
        <v>
2</v>
      </c>
      <c r="Y54" s="619">
        <v>
1</v>
      </c>
      <c r="Z54" s="619">
        <v>
1</v>
      </c>
      <c r="AA54" s="619">
        <v>
1</v>
      </c>
      <c r="AB54" s="619">
        <v>
8</v>
      </c>
      <c r="AC54" s="623"/>
      <c r="AD54" s="622" t="s">
        <v>
151</v>
      </c>
    </row>
    <row r="55" spans="1:30" s="615" customFormat="1" ht="15" customHeight="1">
      <c r="A55" s="622"/>
      <c r="B55" s="624" t="s">
        <v>
150</v>
      </c>
      <c r="C55" s="620">
        <v>
25</v>
      </c>
      <c r="D55" s="619">
        <v>
173</v>
      </c>
      <c r="E55" s="619" t="s">
        <v>
374</v>
      </c>
      <c r="F55" s="619" t="s">
        <v>
374</v>
      </c>
      <c r="G55" s="619">
        <v>
1</v>
      </c>
      <c r="H55" s="619">
        <v>
2</v>
      </c>
      <c r="I55" s="619" t="s">
        <v>
374</v>
      </c>
      <c r="J55" s="619" t="s">
        <v>
374</v>
      </c>
      <c r="K55" s="619">
        <v>
2</v>
      </c>
      <c r="L55" s="619">
        <v>
12</v>
      </c>
      <c r="M55" s="619">
        <v>
1</v>
      </c>
      <c r="N55" s="619">
        <v>
5</v>
      </c>
      <c r="O55" s="619">
        <v>
3</v>
      </c>
      <c r="P55" s="619">
        <v>
9</v>
      </c>
      <c r="Q55" s="619" t="s">
        <v>
374</v>
      </c>
      <c r="R55" s="619" t="s">
        <v>
374</v>
      </c>
      <c r="S55" s="619">
        <v>
1</v>
      </c>
      <c r="T55" s="619">
        <v>
2</v>
      </c>
      <c r="U55" s="619">
        <v>
6</v>
      </c>
      <c r="V55" s="619">
        <v>
70</v>
      </c>
      <c r="W55" s="619">
        <v>
2</v>
      </c>
      <c r="X55" s="619">
        <v>
6</v>
      </c>
      <c r="Y55" s="619">
        <v>
8</v>
      </c>
      <c r="Z55" s="619">
        <v>
55</v>
      </c>
      <c r="AA55" s="619">
        <v>
1</v>
      </c>
      <c r="AB55" s="619">
        <v>
12</v>
      </c>
      <c r="AC55" s="623"/>
      <c r="AD55" s="622" t="s">
        <v>
150</v>
      </c>
    </row>
    <row r="56" spans="1:30" s="625" customFormat="1" ht="15" customHeight="1">
      <c r="A56" s="4825" t="s">
        <v>
792</v>
      </c>
      <c r="B56" s="4825"/>
      <c r="C56" s="628">
        <v>
95</v>
      </c>
      <c r="D56" s="627">
        <v>
471</v>
      </c>
      <c r="E56" s="627" t="s">
        <v>
374</v>
      </c>
      <c r="F56" s="627" t="s">
        <v>
374</v>
      </c>
      <c r="G56" s="627">
        <v>
1</v>
      </c>
      <c r="H56" s="627">
        <v>
2</v>
      </c>
      <c r="I56" s="627">
        <v>
3</v>
      </c>
      <c r="J56" s="627">
        <v>
14</v>
      </c>
      <c r="K56" s="627">
        <v>
5</v>
      </c>
      <c r="L56" s="627">
        <v>
17</v>
      </c>
      <c r="M56" s="627">
        <v>
4</v>
      </c>
      <c r="N56" s="627">
        <v>
12</v>
      </c>
      <c r="O56" s="627">
        <v>
7</v>
      </c>
      <c r="P56" s="627">
        <v>
22</v>
      </c>
      <c r="Q56" s="627" t="s">
        <v>
374</v>
      </c>
      <c r="R56" s="627" t="s">
        <v>
374</v>
      </c>
      <c r="S56" s="627">
        <v>
12</v>
      </c>
      <c r="T56" s="627">
        <v>
27</v>
      </c>
      <c r="U56" s="627">
        <v>
32</v>
      </c>
      <c r="V56" s="627">
        <v>
251</v>
      </c>
      <c r="W56" s="627">
        <v>
5</v>
      </c>
      <c r="X56" s="627">
        <v>
16</v>
      </c>
      <c r="Y56" s="627">
        <v>
23</v>
      </c>
      <c r="Z56" s="627">
        <v>
102</v>
      </c>
      <c r="AA56" s="627">
        <v>
3</v>
      </c>
      <c r="AB56" s="627">
        <v>
8</v>
      </c>
      <c r="AC56" s="4825" t="s">
        <v>
791</v>
      </c>
      <c r="AD56" s="4825"/>
    </row>
    <row r="57" spans="1:30" s="615" customFormat="1" ht="15" customHeight="1">
      <c r="A57" s="622"/>
      <c r="B57" s="631" t="s">
        <v>
149</v>
      </c>
      <c r="C57" s="620">
        <v>
55</v>
      </c>
      <c r="D57" s="619">
        <v>
306</v>
      </c>
      <c r="E57" s="619" t="s">
        <v>
374</v>
      </c>
      <c r="F57" s="619" t="s">
        <v>
374</v>
      </c>
      <c r="G57" s="619" t="s">
        <v>
374</v>
      </c>
      <c r="H57" s="619" t="s">
        <v>
374</v>
      </c>
      <c r="I57" s="619">
        <v>
1</v>
      </c>
      <c r="J57" s="619">
        <v>
3</v>
      </c>
      <c r="K57" s="619">
        <v>
1</v>
      </c>
      <c r="L57" s="619">
        <v>
6</v>
      </c>
      <c r="M57" s="619" t="s">
        <v>
374</v>
      </c>
      <c r="N57" s="619" t="s">
        <v>
374</v>
      </c>
      <c r="O57" s="619">
        <v>
4</v>
      </c>
      <c r="P57" s="619">
        <v>
10</v>
      </c>
      <c r="Q57" s="619" t="s">
        <v>
374</v>
      </c>
      <c r="R57" s="619" t="s">
        <v>
374</v>
      </c>
      <c r="S57" s="619">
        <v>
7</v>
      </c>
      <c r="T57" s="619">
        <v>
15</v>
      </c>
      <c r="U57" s="619">
        <v>
21</v>
      </c>
      <c r="V57" s="619">
        <v>
176</v>
      </c>
      <c r="W57" s="619">
        <v>
1</v>
      </c>
      <c r="X57" s="619">
        <v>
4</v>
      </c>
      <c r="Y57" s="619">
        <v>
19</v>
      </c>
      <c r="Z57" s="619">
        <v>
89</v>
      </c>
      <c r="AA57" s="619">
        <v>
1</v>
      </c>
      <c r="AB57" s="619">
        <v>
3</v>
      </c>
      <c r="AC57" s="623"/>
      <c r="AD57" s="630" t="s">
        <v>
149</v>
      </c>
    </row>
    <row r="58" spans="1:30" s="615" customFormat="1" ht="15" customHeight="1">
      <c r="A58" s="622"/>
      <c r="B58" s="631" t="s">
        <v>
148</v>
      </c>
      <c r="C58" s="620">
        <v>
26</v>
      </c>
      <c r="D58" s="619">
        <v>
127</v>
      </c>
      <c r="E58" s="619" t="s">
        <v>
374</v>
      </c>
      <c r="F58" s="619" t="s">
        <v>
374</v>
      </c>
      <c r="G58" s="619" t="s">
        <v>
374</v>
      </c>
      <c r="H58" s="619" t="s">
        <v>
374</v>
      </c>
      <c r="I58" s="619">
        <v>
2</v>
      </c>
      <c r="J58" s="619">
        <v>
11</v>
      </c>
      <c r="K58" s="619">
        <v>
2</v>
      </c>
      <c r="L58" s="619">
        <v>
5</v>
      </c>
      <c r="M58" s="619">
        <v>
1</v>
      </c>
      <c r="N58" s="619">
        <v>
3</v>
      </c>
      <c r="O58" s="619" t="s">
        <v>
374</v>
      </c>
      <c r="P58" s="619" t="s">
        <v>
374</v>
      </c>
      <c r="Q58" s="619" t="s">
        <v>
374</v>
      </c>
      <c r="R58" s="619" t="s">
        <v>
374</v>
      </c>
      <c r="S58" s="619">
        <v>
4</v>
      </c>
      <c r="T58" s="619">
        <v>
11</v>
      </c>
      <c r="U58" s="619">
        <v>
10</v>
      </c>
      <c r="V58" s="619">
        <v>
73</v>
      </c>
      <c r="W58" s="619">
        <v>
3</v>
      </c>
      <c r="X58" s="619">
        <v>
11</v>
      </c>
      <c r="Y58" s="619">
        <v>
3</v>
      </c>
      <c r="Z58" s="619">
        <v>
10</v>
      </c>
      <c r="AA58" s="619">
        <v>
1</v>
      </c>
      <c r="AB58" s="619">
        <v>
3</v>
      </c>
      <c r="AC58" s="623"/>
      <c r="AD58" s="630" t="s">
        <v>
148</v>
      </c>
    </row>
    <row r="59" spans="1:30" s="615" customFormat="1" ht="15" customHeight="1">
      <c r="A59" s="622"/>
      <c r="B59" s="631" t="s">
        <v>
147</v>
      </c>
      <c r="C59" s="620">
        <v>
14</v>
      </c>
      <c r="D59" s="619">
        <v>
38</v>
      </c>
      <c r="E59" s="619" t="s">
        <v>
374</v>
      </c>
      <c r="F59" s="619" t="s">
        <v>
374</v>
      </c>
      <c r="G59" s="619">
        <v>
1</v>
      </c>
      <c r="H59" s="619">
        <v>
2</v>
      </c>
      <c r="I59" s="619" t="s">
        <v>
374</v>
      </c>
      <c r="J59" s="619" t="s">
        <v>
374</v>
      </c>
      <c r="K59" s="619">
        <v>
2</v>
      </c>
      <c r="L59" s="619">
        <v>
6</v>
      </c>
      <c r="M59" s="619">
        <v>
3</v>
      </c>
      <c r="N59" s="619">
        <v>
9</v>
      </c>
      <c r="O59" s="619">
        <v>
3</v>
      </c>
      <c r="P59" s="619">
        <v>
12</v>
      </c>
      <c r="Q59" s="619" t="s">
        <v>
374</v>
      </c>
      <c r="R59" s="619" t="s">
        <v>
374</v>
      </c>
      <c r="S59" s="619">
        <v>
1</v>
      </c>
      <c r="T59" s="619">
        <v>
1</v>
      </c>
      <c r="U59" s="619">
        <v>
1</v>
      </c>
      <c r="V59" s="619">
        <v>
2</v>
      </c>
      <c r="W59" s="619">
        <v>
1</v>
      </c>
      <c r="X59" s="619">
        <v>
1</v>
      </c>
      <c r="Y59" s="619">
        <v>
1</v>
      </c>
      <c r="Z59" s="619">
        <v>
3</v>
      </c>
      <c r="AA59" s="619">
        <v>
1</v>
      </c>
      <c r="AB59" s="619">
        <v>
2</v>
      </c>
      <c r="AC59" s="623"/>
      <c r="AD59" s="630" t="s">
        <v>
147</v>
      </c>
    </row>
    <row r="60" spans="1:30" s="625" customFormat="1" ht="15" customHeight="1">
      <c r="A60" s="4825" t="s">
        <v>
790</v>
      </c>
      <c r="B60" s="4825"/>
      <c r="C60" s="628">
        <v>
77</v>
      </c>
      <c r="D60" s="627">
        <v>
1023</v>
      </c>
      <c r="E60" s="627" t="s">
        <v>
374</v>
      </c>
      <c r="F60" s="627" t="s">
        <v>
374</v>
      </c>
      <c r="G60" s="627">
        <v>
1</v>
      </c>
      <c r="H60" s="627">
        <v>
2</v>
      </c>
      <c r="I60" s="627">
        <v>
3</v>
      </c>
      <c r="J60" s="627">
        <v>
6</v>
      </c>
      <c r="K60" s="627">
        <v>
10</v>
      </c>
      <c r="L60" s="627">
        <v>
91</v>
      </c>
      <c r="M60" s="627">
        <v>
9</v>
      </c>
      <c r="N60" s="627">
        <v>
95</v>
      </c>
      <c r="O60" s="627">
        <v>
11</v>
      </c>
      <c r="P60" s="627">
        <v>
356</v>
      </c>
      <c r="Q60" s="627" t="s">
        <v>
374</v>
      </c>
      <c r="R60" s="627" t="s">
        <v>
374</v>
      </c>
      <c r="S60" s="627">
        <v>
1</v>
      </c>
      <c r="T60" s="627">
        <v>
13</v>
      </c>
      <c r="U60" s="627">
        <v>
13</v>
      </c>
      <c r="V60" s="627">
        <v>
274</v>
      </c>
      <c r="W60" s="627">
        <v>
8</v>
      </c>
      <c r="X60" s="627">
        <v>
92</v>
      </c>
      <c r="Y60" s="627">
        <v>
12</v>
      </c>
      <c r="Z60" s="627">
        <v>
35</v>
      </c>
      <c r="AA60" s="627">
        <v>
9</v>
      </c>
      <c r="AB60" s="627">
        <v>
59</v>
      </c>
      <c r="AC60" s="4825" t="s">
        <v>
790</v>
      </c>
      <c r="AD60" s="4825"/>
    </row>
    <row r="61" spans="1:30" s="615" customFormat="1" ht="15" customHeight="1">
      <c r="A61" s="622"/>
      <c r="B61" s="624" t="s">
        <v>
146</v>
      </c>
      <c r="C61" s="620">
        <v>
12</v>
      </c>
      <c r="D61" s="619">
        <v>
182</v>
      </c>
      <c r="E61" s="619" t="s">
        <v>
374</v>
      </c>
      <c r="F61" s="619" t="s">
        <v>
374</v>
      </c>
      <c r="G61" s="619" t="s">
        <v>
374</v>
      </c>
      <c r="H61" s="619" t="s">
        <v>
374</v>
      </c>
      <c r="I61" s="619" t="s">
        <v>
374</v>
      </c>
      <c r="J61" s="619" t="s">
        <v>
374</v>
      </c>
      <c r="K61" s="619">
        <v>
3</v>
      </c>
      <c r="L61" s="619">
        <v>
13</v>
      </c>
      <c r="M61" s="619" t="s">
        <v>
374</v>
      </c>
      <c r="N61" s="619" t="s">
        <v>
374</v>
      </c>
      <c r="O61" s="619" t="s">
        <v>
374</v>
      </c>
      <c r="P61" s="619" t="s">
        <v>
374</v>
      </c>
      <c r="Q61" s="619" t="s">
        <v>
374</v>
      </c>
      <c r="R61" s="619" t="s">
        <v>
374</v>
      </c>
      <c r="S61" s="619">
        <v>
1</v>
      </c>
      <c r="T61" s="619">
        <v>
13</v>
      </c>
      <c r="U61" s="619">
        <v>
2</v>
      </c>
      <c r="V61" s="619">
        <v>
60</v>
      </c>
      <c r="W61" s="619">
        <v>
4</v>
      </c>
      <c r="X61" s="619">
        <v>
59</v>
      </c>
      <c r="Y61" s="619">
        <v>
1</v>
      </c>
      <c r="Z61" s="619">
        <v>
1</v>
      </c>
      <c r="AA61" s="619">
        <v>
1</v>
      </c>
      <c r="AB61" s="619">
        <v>
36</v>
      </c>
      <c r="AC61" s="623"/>
      <c r="AD61" s="622" t="s">
        <v>
146</v>
      </c>
    </row>
    <row r="62" spans="1:30" s="615" customFormat="1" ht="15" customHeight="1">
      <c r="A62" s="622"/>
      <c r="B62" s="624" t="s">
        <v>
145</v>
      </c>
      <c r="C62" s="620">
        <v>
18</v>
      </c>
      <c r="D62" s="619">
        <v>
97</v>
      </c>
      <c r="E62" s="619" t="s">
        <v>
374</v>
      </c>
      <c r="F62" s="619" t="s">
        <v>
374</v>
      </c>
      <c r="G62" s="619" t="s">
        <v>
374</v>
      </c>
      <c r="H62" s="619" t="s">
        <v>
374</v>
      </c>
      <c r="I62" s="619">
        <v>
1</v>
      </c>
      <c r="J62" s="619">
        <v>
3</v>
      </c>
      <c r="K62" s="619">
        <v>
3</v>
      </c>
      <c r="L62" s="619">
        <v>
19</v>
      </c>
      <c r="M62" s="619">
        <v>
1</v>
      </c>
      <c r="N62" s="619">
        <v>
9</v>
      </c>
      <c r="O62" s="619">
        <v>
2</v>
      </c>
      <c r="P62" s="619">
        <v>
10</v>
      </c>
      <c r="Q62" s="619" t="s">
        <v>
374</v>
      </c>
      <c r="R62" s="619" t="s">
        <v>
374</v>
      </c>
      <c r="S62" s="619" t="s">
        <v>
374</v>
      </c>
      <c r="T62" s="619" t="s">
        <v>
374</v>
      </c>
      <c r="U62" s="619">
        <v>
2</v>
      </c>
      <c r="V62" s="619">
        <v>
20</v>
      </c>
      <c r="W62" s="619">
        <v>
2</v>
      </c>
      <c r="X62" s="619">
        <v>
8</v>
      </c>
      <c r="Y62" s="619">
        <v>
3</v>
      </c>
      <c r="Z62" s="619">
        <v>
12</v>
      </c>
      <c r="AA62" s="619">
        <v>
4</v>
      </c>
      <c r="AB62" s="619">
        <v>
16</v>
      </c>
      <c r="AC62" s="623"/>
      <c r="AD62" s="622" t="s">
        <v>
145</v>
      </c>
    </row>
    <row r="63" spans="1:30" s="615" customFormat="1" ht="15" customHeight="1">
      <c r="A63" s="622"/>
      <c r="B63" s="624" t="s">
        <v>
144</v>
      </c>
      <c r="C63" s="620">
        <v>
25</v>
      </c>
      <c r="D63" s="619">
        <v>
448</v>
      </c>
      <c r="E63" s="619" t="s">
        <v>
374</v>
      </c>
      <c r="F63" s="619" t="s">
        <v>
374</v>
      </c>
      <c r="G63" s="619" t="s">
        <v>
374</v>
      </c>
      <c r="H63" s="619" t="s">
        <v>
374</v>
      </c>
      <c r="I63" s="619">
        <v>
1</v>
      </c>
      <c r="J63" s="619">
        <v>
2</v>
      </c>
      <c r="K63" s="619" t="s">
        <v>
374</v>
      </c>
      <c r="L63" s="619" t="s">
        <v>
374</v>
      </c>
      <c r="M63" s="619">
        <v>
4</v>
      </c>
      <c r="N63" s="619">
        <v>
66</v>
      </c>
      <c r="O63" s="619">
        <v>
5</v>
      </c>
      <c r="P63" s="619">
        <v>
209</v>
      </c>
      <c r="Q63" s="619" t="s">
        <v>
374</v>
      </c>
      <c r="R63" s="619" t="s">
        <v>
374</v>
      </c>
      <c r="S63" s="619" t="s">
        <v>
374</v>
      </c>
      <c r="T63" s="619" t="s">
        <v>
374</v>
      </c>
      <c r="U63" s="619">
        <v>
5</v>
      </c>
      <c r="V63" s="619">
        <v>
140</v>
      </c>
      <c r="W63" s="619">
        <v>
1</v>
      </c>
      <c r="X63" s="619">
        <v>
8</v>
      </c>
      <c r="Y63" s="619">
        <v>
7</v>
      </c>
      <c r="Z63" s="619">
        <v>
20</v>
      </c>
      <c r="AA63" s="619">
        <v>
2</v>
      </c>
      <c r="AB63" s="619">
        <v>
3</v>
      </c>
      <c r="AC63" s="623"/>
      <c r="AD63" s="622" t="s">
        <v>
144</v>
      </c>
    </row>
    <row r="64" spans="1:30" s="615" customFormat="1" ht="15" customHeight="1">
      <c r="A64" s="622"/>
      <c r="B64" s="624" t="s">
        <v>
143</v>
      </c>
      <c r="C64" s="620">
        <v>
22</v>
      </c>
      <c r="D64" s="619">
        <v>
296</v>
      </c>
      <c r="E64" s="619" t="s">
        <v>
374</v>
      </c>
      <c r="F64" s="619" t="s">
        <v>
374</v>
      </c>
      <c r="G64" s="619">
        <v>
1</v>
      </c>
      <c r="H64" s="619">
        <v>
2</v>
      </c>
      <c r="I64" s="619">
        <v>
1</v>
      </c>
      <c r="J64" s="619">
        <v>
1</v>
      </c>
      <c r="K64" s="619">
        <v>
4</v>
      </c>
      <c r="L64" s="619">
        <v>
59</v>
      </c>
      <c r="M64" s="619">
        <v>
4</v>
      </c>
      <c r="N64" s="619">
        <v>
20</v>
      </c>
      <c r="O64" s="619">
        <v>
4</v>
      </c>
      <c r="P64" s="619">
        <v>
137</v>
      </c>
      <c r="Q64" s="619" t="s">
        <v>
374</v>
      </c>
      <c r="R64" s="619" t="s">
        <v>
374</v>
      </c>
      <c r="S64" s="619" t="s">
        <v>
374</v>
      </c>
      <c r="T64" s="619" t="s">
        <v>
374</v>
      </c>
      <c r="U64" s="619">
        <v>
4</v>
      </c>
      <c r="V64" s="619">
        <v>
54</v>
      </c>
      <c r="W64" s="619">
        <v>
1</v>
      </c>
      <c r="X64" s="619">
        <v>
17</v>
      </c>
      <c r="Y64" s="619">
        <v>
1</v>
      </c>
      <c r="Z64" s="619">
        <v>
2</v>
      </c>
      <c r="AA64" s="619">
        <v>
2</v>
      </c>
      <c r="AB64" s="619">
        <v>
4</v>
      </c>
      <c r="AC64" s="623"/>
      <c r="AD64" s="622" t="s">
        <v>
143</v>
      </c>
    </row>
    <row r="65" spans="1:30" s="625" customFormat="1" ht="15" customHeight="1">
      <c r="A65" s="4825" t="s">
        <v>
789</v>
      </c>
      <c r="B65" s="4825"/>
      <c r="C65" s="628">
        <v>
401</v>
      </c>
      <c r="D65" s="627">
        <v>
3627</v>
      </c>
      <c r="E65" s="627" t="s">
        <v>
374</v>
      </c>
      <c r="F65" s="627" t="s">
        <v>
374</v>
      </c>
      <c r="G65" s="627">
        <v>
3</v>
      </c>
      <c r="H65" s="627">
        <v>
13</v>
      </c>
      <c r="I65" s="627">
        <v>
8</v>
      </c>
      <c r="J65" s="627">
        <v>
28</v>
      </c>
      <c r="K65" s="627">
        <v>
12</v>
      </c>
      <c r="L65" s="627">
        <v>
62</v>
      </c>
      <c r="M65" s="627">
        <v>
9</v>
      </c>
      <c r="N65" s="627">
        <v>
41</v>
      </c>
      <c r="O65" s="627">
        <v>
17</v>
      </c>
      <c r="P65" s="627">
        <v>
152</v>
      </c>
      <c r="Q65" s="627">
        <v>
3</v>
      </c>
      <c r="R65" s="627">
        <v>
724</v>
      </c>
      <c r="S65" s="627">
        <v>
84</v>
      </c>
      <c r="T65" s="627">
        <v>
702</v>
      </c>
      <c r="U65" s="627">
        <v>
96</v>
      </c>
      <c r="V65" s="627">
        <v>
890</v>
      </c>
      <c r="W65" s="627">
        <v>
23</v>
      </c>
      <c r="X65" s="627">
        <v>
154</v>
      </c>
      <c r="Y65" s="627">
        <v>
141</v>
      </c>
      <c r="Z65" s="627">
        <v>
846</v>
      </c>
      <c r="AA65" s="627">
        <v>
5</v>
      </c>
      <c r="AB65" s="627">
        <v>
15</v>
      </c>
      <c r="AC65" s="4825" t="s">
        <v>
789</v>
      </c>
      <c r="AD65" s="4825"/>
    </row>
    <row r="66" spans="1:30" s="615" customFormat="1" ht="15" customHeight="1">
      <c r="A66" s="622"/>
      <c r="B66" s="624" t="s">
        <v>
142</v>
      </c>
      <c r="C66" s="620">
        <v>
14</v>
      </c>
      <c r="D66" s="619">
        <v>
45</v>
      </c>
      <c r="E66" s="619" t="s">
        <v>
374</v>
      </c>
      <c r="F66" s="619" t="s">
        <v>
374</v>
      </c>
      <c r="G66" s="619">
        <v>
2</v>
      </c>
      <c r="H66" s="619">
        <v>
8</v>
      </c>
      <c r="I66" s="619">
        <v>
1</v>
      </c>
      <c r="J66" s="619">
        <v>
1</v>
      </c>
      <c r="K66" s="619">
        <v>
3</v>
      </c>
      <c r="L66" s="619">
        <v>
9</v>
      </c>
      <c r="M66" s="619" t="s">
        <v>
374</v>
      </c>
      <c r="N66" s="619" t="s">
        <v>
374</v>
      </c>
      <c r="O66" s="619" t="s">
        <v>
374</v>
      </c>
      <c r="P66" s="619" t="s">
        <v>
374</v>
      </c>
      <c r="Q66" s="619" t="s">
        <v>
374</v>
      </c>
      <c r="R66" s="619" t="s">
        <v>
374</v>
      </c>
      <c r="S66" s="619" t="s">
        <v>
374</v>
      </c>
      <c r="T66" s="619" t="s">
        <v>
374</v>
      </c>
      <c r="U66" s="619">
        <v>
3</v>
      </c>
      <c r="V66" s="619">
        <v>
14</v>
      </c>
      <c r="W66" s="619" t="s">
        <v>
374</v>
      </c>
      <c r="X66" s="619" t="s">
        <v>
374</v>
      </c>
      <c r="Y66" s="619">
        <v>
5</v>
      </c>
      <c r="Z66" s="619">
        <v>
13</v>
      </c>
      <c r="AA66" s="619" t="s">
        <v>
374</v>
      </c>
      <c r="AB66" s="619" t="s">
        <v>
374</v>
      </c>
      <c r="AC66" s="623"/>
      <c r="AD66" s="622" t="s">
        <v>
142</v>
      </c>
    </row>
    <row r="67" spans="1:30" s="615" customFormat="1" ht="15" customHeight="1">
      <c r="A67" s="622"/>
      <c r="B67" s="624" t="s">
        <v>
141</v>
      </c>
      <c r="C67" s="620">
        <v>
39</v>
      </c>
      <c r="D67" s="619">
        <v>
219</v>
      </c>
      <c r="E67" s="619" t="s">
        <v>
374</v>
      </c>
      <c r="F67" s="619" t="s">
        <v>
374</v>
      </c>
      <c r="G67" s="619">
        <v>
1</v>
      </c>
      <c r="H67" s="619">
        <v>
5</v>
      </c>
      <c r="I67" s="619">
        <v>
3</v>
      </c>
      <c r="J67" s="619">
        <v>
8</v>
      </c>
      <c r="K67" s="619">
        <v>
2</v>
      </c>
      <c r="L67" s="619">
        <v>
9</v>
      </c>
      <c r="M67" s="619">
        <v>
4</v>
      </c>
      <c r="N67" s="619">
        <v>
28</v>
      </c>
      <c r="O67" s="619">
        <v>
2</v>
      </c>
      <c r="P67" s="619">
        <v>
4</v>
      </c>
      <c r="Q67" s="619" t="s">
        <v>
374</v>
      </c>
      <c r="R67" s="619" t="s">
        <v>
374</v>
      </c>
      <c r="S67" s="619">
        <v>
2</v>
      </c>
      <c r="T67" s="619">
        <v>
6</v>
      </c>
      <c r="U67" s="619">
        <v>
8</v>
      </c>
      <c r="V67" s="619">
        <v>
87</v>
      </c>
      <c r="W67" s="619">
        <v>
2</v>
      </c>
      <c r="X67" s="619">
        <v>
4</v>
      </c>
      <c r="Y67" s="619">
        <v>
15</v>
      </c>
      <c r="Z67" s="619">
        <v>
68</v>
      </c>
      <c r="AA67" s="619" t="s">
        <v>
374</v>
      </c>
      <c r="AB67" s="619" t="s">
        <v>
374</v>
      </c>
      <c r="AC67" s="623"/>
      <c r="AD67" s="622" t="s">
        <v>
141</v>
      </c>
    </row>
    <row r="68" spans="1:30" s="615" customFormat="1" ht="15" customHeight="1">
      <c r="A68" s="622"/>
      <c r="B68" s="624" t="s">
        <v>
140</v>
      </c>
      <c r="C68" s="620">
        <v>
243</v>
      </c>
      <c r="D68" s="619">
        <v>
2760</v>
      </c>
      <c r="E68" s="619" t="s">
        <v>
374</v>
      </c>
      <c r="F68" s="619" t="s">
        <v>
374</v>
      </c>
      <c r="G68" s="619" t="s">
        <v>
374</v>
      </c>
      <c r="H68" s="619" t="s">
        <v>
374</v>
      </c>
      <c r="I68" s="619">
        <v>
3</v>
      </c>
      <c r="J68" s="619">
        <v>
15</v>
      </c>
      <c r="K68" s="619">
        <v>
4</v>
      </c>
      <c r="L68" s="619">
        <v>
27</v>
      </c>
      <c r="M68" s="619">
        <v>
2</v>
      </c>
      <c r="N68" s="619">
        <v>
5</v>
      </c>
      <c r="O68" s="619">
        <v>
3</v>
      </c>
      <c r="P68" s="619">
        <v>
5</v>
      </c>
      <c r="Q68" s="619">
        <v>
3</v>
      </c>
      <c r="R68" s="619">
        <v>
724</v>
      </c>
      <c r="S68" s="619">
        <v>
69</v>
      </c>
      <c r="T68" s="619">
        <v>
651</v>
      </c>
      <c r="U68" s="619">
        <v>
64</v>
      </c>
      <c r="V68" s="619">
        <v>
632</v>
      </c>
      <c r="W68" s="619">
        <v>
10</v>
      </c>
      <c r="X68" s="619">
        <v>
111</v>
      </c>
      <c r="Y68" s="619">
        <v>
82</v>
      </c>
      <c r="Z68" s="619">
        <v>
584</v>
      </c>
      <c r="AA68" s="619">
        <v>
3</v>
      </c>
      <c r="AB68" s="619">
        <v>
6</v>
      </c>
      <c r="AC68" s="623"/>
      <c r="AD68" s="622" t="s">
        <v>
140</v>
      </c>
    </row>
    <row r="69" spans="1:30" s="615" customFormat="1" ht="15" customHeight="1">
      <c r="A69" s="622"/>
      <c r="B69" s="624" t="s">
        <v>
139</v>
      </c>
      <c r="C69" s="620">
        <v>
23</v>
      </c>
      <c r="D69" s="619">
        <v>
211</v>
      </c>
      <c r="E69" s="619" t="s">
        <v>
374</v>
      </c>
      <c r="F69" s="619" t="s">
        <v>
374</v>
      </c>
      <c r="G69" s="619" t="s">
        <v>
374</v>
      </c>
      <c r="H69" s="619" t="s">
        <v>
374</v>
      </c>
      <c r="I69" s="619">
        <v>
1</v>
      </c>
      <c r="J69" s="619">
        <v>
4</v>
      </c>
      <c r="K69" s="619">
        <v>
1</v>
      </c>
      <c r="L69" s="619">
        <v>
4</v>
      </c>
      <c r="M69" s="619">
        <v>
1</v>
      </c>
      <c r="N69" s="619">
        <v>
4</v>
      </c>
      <c r="O69" s="619">
        <v>
2</v>
      </c>
      <c r="P69" s="619">
        <v>
63</v>
      </c>
      <c r="Q69" s="619" t="s">
        <v>
374</v>
      </c>
      <c r="R69" s="619" t="s">
        <v>
374</v>
      </c>
      <c r="S69" s="619" t="s">
        <v>
374</v>
      </c>
      <c r="T69" s="619" t="s">
        <v>
374</v>
      </c>
      <c r="U69" s="619">
        <v>
5</v>
      </c>
      <c r="V69" s="619">
        <v>
58</v>
      </c>
      <c r="W69" s="619">
        <v>
4</v>
      </c>
      <c r="X69" s="619">
        <v>
9</v>
      </c>
      <c r="Y69" s="619">
        <v>
8</v>
      </c>
      <c r="Z69" s="619">
        <v>
63</v>
      </c>
      <c r="AA69" s="619">
        <v>
1</v>
      </c>
      <c r="AB69" s="619">
        <v>
6</v>
      </c>
      <c r="AC69" s="623"/>
      <c r="AD69" s="622" t="s">
        <v>
139</v>
      </c>
    </row>
    <row r="70" spans="1:30" s="615" customFormat="1" ht="15" customHeight="1">
      <c r="A70" s="616"/>
      <c r="B70" s="621" t="s">
        <v>
138</v>
      </c>
      <c r="C70" s="1004">
        <v>
82</v>
      </c>
      <c r="D70" s="654">
        <v>
392</v>
      </c>
      <c r="E70" s="654" t="s">
        <v>
374</v>
      </c>
      <c r="F70" s="654" t="s">
        <v>
374</v>
      </c>
      <c r="G70" s="654" t="s">
        <v>
374</v>
      </c>
      <c r="H70" s="654" t="s">
        <v>
374</v>
      </c>
      <c r="I70" s="654" t="s">
        <v>
374</v>
      </c>
      <c r="J70" s="654" t="s">
        <v>
374</v>
      </c>
      <c r="K70" s="654">
        <v>
2</v>
      </c>
      <c r="L70" s="654">
        <v>
13</v>
      </c>
      <c r="M70" s="654">
        <v>
2</v>
      </c>
      <c r="N70" s="654">
        <v>
4</v>
      </c>
      <c r="O70" s="654">
        <v>
10</v>
      </c>
      <c r="P70" s="654">
        <v>
80</v>
      </c>
      <c r="Q70" s="654" t="s">
        <v>
374</v>
      </c>
      <c r="R70" s="654" t="s">
        <v>
374</v>
      </c>
      <c r="S70" s="654">
        <v>
13</v>
      </c>
      <c r="T70" s="654">
        <v>
45</v>
      </c>
      <c r="U70" s="654">
        <v>
16</v>
      </c>
      <c r="V70" s="654">
        <v>
99</v>
      </c>
      <c r="W70" s="654">
        <v>
7</v>
      </c>
      <c r="X70" s="654">
        <v>
30</v>
      </c>
      <c r="Y70" s="654">
        <v>
31</v>
      </c>
      <c r="Z70" s="654">
        <v>
118</v>
      </c>
      <c r="AA70" s="654">
        <v>
1</v>
      </c>
      <c r="AB70" s="654">
        <v>
3</v>
      </c>
      <c r="AC70" s="617"/>
      <c r="AD70" s="616" t="s">
        <v>
138</v>
      </c>
    </row>
    <row r="71" spans="1:30" s="610" customFormat="1" ht="15" customHeight="1">
      <c r="A71" s="614" t="s">
        <v>
788</v>
      </c>
      <c r="B71" s="614"/>
      <c r="C71" s="1003"/>
      <c r="D71" s="1003"/>
      <c r="E71" s="1003"/>
      <c r="F71" s="1003"/>
      <c r="G71" s="1003"/>
      <c r="H71" s="1003"/>
      <c r="I71" s="1003"/>
      <c r="J71" s="1003"/>
      <c r="K71" s="1003"/>
      <c r="L71" s="1003"/>
      <c r="M71" s="1002"/>
      <c r="N71" s="652"/>
      <c r="O71" s="652"/>
      <c r="P71" s="652"/>
      <c r="Q71" s="652"/>
      <c r="R71" s="652"/>
      <c r="S71" s="652"/>
      <c r="T71" s="652"/>
      <c r="U71" s="652"/>
      <c r="V71" s="652"/>
      <c r="W71" s="652"/>
      <c r="X71" s="652"/>
      <c r="Y71" s="652"/>
      <c r="Z71" s="652"/>
      <c r="AA71" s="652"/>
      <c r="AB71" s="652"/>
    </row>
  </sheetData>
  <mergeCells count="42">
    <mergeCell ref="A65:B65"/>
    <mergeCell ref="AC65:AD65"/>
    <mergeCell ref="A51:B51"/>
    <mergeCell ref="AC51:AD51"/>
    <mergeCell ref="A56:B56"/>
    <mergeCell ref="AC56:AD56"/>
    <mergeCell ref="A60:B60"/>
    <mergeCell ref="AC60:AD60"/>
    <mergeCell ref="A35:B35"/>
    <mergeCell ref="AC35:AD35"/>
    <mergeCell ref="A38:B38"/>
    <mergeCell ref="AC38:AD38"/>
    <mergeCell ref="A47:B47"/>
    <mergeCell ref="AC47:AD47"/>
    <mergeCell ref="A19:B19"/>
    <mergeCell ref="AC19:AD19"/>
    <mergeCell ref="A24:B24"/>
    <mergeCell ref="AC24:AD24"/>
    <mergeCell ref="A30:B30"/>
    <mergeCell ref="AC30:AD30"/>
    <mergeCell ref="W6:X6"/>
    <mergeCell ref="Y6:Z6"/>
    <mergeCell ref="A9:B9"/>
    <mergeCell ref="AC9:AD9"/>
    <mergeCell ref="A10:B10"/>
    <mergeCell ref="AC10:AD10"/>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5"/>
  <pageMargins left="0.70866141732283472" right="0.70866141732283472" top="0.74803149606299213" bottom="0.74803149606299213" header="0.31496062992125984" footer="0.31496062992125984"/>
  <colBreaks count="1" manualBreakCount="1">
    <brk id="16" min="2" max="223"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AD74"/>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4" width="7.625" style="609" customWidth="1"/>
    <col min="5" max="5" width="6.375" style="609" customWidth="1"/>
    <col min="6" max="6" width="7.25" style="609" customWidth="1"/>
    <col min="7" max="7" width="6.375" style="609" customWidth="1"/>
    <col min="8" max="8" width="7.25" style="609" customWidth="1"/>
    <col min="9" max="9" width="6.375" style="609" customWidth="1"/>
    <col min="10" max="10" width="7.25" style="609" customWidth="1"/>
    <col min="11" max="11" width="6.375" style="609" customWidth="1"/>
    <col min="12" max="12" width="7.25" style="609" customWidth="1"/>
    <col min="13" max="13" width="6.375" style="609" customWidth="1"/>
    <col min="14" max="14" width="7.25" style="609" customWidth="1"/>
    <col min="15" max="15" width="6.375" style="609" customWidth="1"/>
    <col min="16" max="16" width="7.25" style="609" customWidth="1"/>
    <col min="17" max="28" width="7.625" style="609" customWidth="1"/>
    <col min="29" max="29" width="2.625" style="608" customWidth="1"/>
    <col min="30" max="30" width="15.625" style="608" customWidth="1"/>
    <col min="31" max="16384" width="9" style="608"/>
  </cols>
  <sheetData>
    <row r="1" spans="1:30"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c r="Z1" s="1481"/>
    </row>
    <row r="2" spans="1:3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c r="Z2" s="1481"/>
    </row>
    <row r="3" spans="1:30" ht="26.1" customHeight="1">
      <c r="A3" s="4808" t="s">
        <v>
6616</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c r="Y3" s="4808"/>
      <c r="Z3" s="4808"/>
      <c r="AA3" s="4808"/>
      <c r="AB3" s="4808"/>
      <c r="AC3" s="4808"/>
      <c r="AD3" s="4808"/>
    </row>
    <row r="4" spans="1:30"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row>
    <row r="5" spans="1:30" s="610" customFormat="1" ht="15" customHeight="1" thickBot="1">
      <c r="C5" s="650"/>
      <c r="D5" s="650"/>
      <c r="E5" s="650"/>
      <c r="F5" s="652"/>
      <c r="G5" s="652"/>
      <c r="H5" s="652"/>
      <c r="I5" s="652"/>
      <c r="J5" s="652"/>
      <c r="K5" s="652"/>
      <c r="L5" s="652"/>
      <c r="M5" s="650"/>
      <c r="N5" s="651"/>
      <c r="O5" s="650"/>
      <c r="P5" s="650"/>
      <c r="Q5" s="650"/>
      <c r="R5" s="650"/>
      <c r="S5" s="650"/>
      <c r="T5" s="650"/>
      <c r="U5" s="650"/>
      <c r="V5" s="650"/>
      <c r="W5" s="650"/>
      <c r="X5" s="650"/>
      <c r="Y5" s="650"/>
      <c r="Z5" s="650"/>
      <c r="AA5" s="650"/>
      <c r="AB5" s="650"/>
      <c r="AD5" s="1007" t="s">
        <v>
9362</v>
      </c>
    </row>
    <row r="6" spans="1:30" s="615" customFormat="1" ht="32.1" customHeight="1" thickTop="1">
      <c r="A6" s="5035" t="s">
        <v>
254</v>
      </c>
      <c r="B6" s="5038"/>
      <c r="C6" s="5032" t="s">
        <v>
769</v>
      </c>
      <c r="D6" s="5040"/>
      <c r="E6" s="5041" t="s">
        <v>
1300</v>
      </c>
      <c r="F6" s="5042"/>
      <c r="G6" s="5043" t="s">
        <v>
1293</v>
      </c>
      <c r="H6" s="5044"/>
      <c r="I6" s="5045" t="s">
        <v>
1272</v>
      </c>
      <c r="J6" s="5042"/>
      <c r="K6" s="5046" t="s">
        <v>
1252</v>
      </c>
      <c r="L6" s="5047"/>
      <c r="M6" s="5045" t="s">
        <v>
1222</v>
      </c>
      <c r="N6" s="5042"/>
      <c r="O6" s="5045" t="s">
        <v>
1196</v>
      </c>
      <c r="P6" s="5042"/>
      <c r="Q6" s="5043" t="s">
        <v>
1170</v>
      </c>
      <c r="R6" s="5044"/>
      <c r="S6" s="5045" t="s">
        <v>
1153</v>
      </c>
      <c r="T6" s="5041"/>
      <c r="U6" s="5032" t="s">
        <v>
1365</v>
      </c>
      <c r="V6" s="5033"/>
      <c r="W6" s="5048" t="s">
        <v>
1322</v>
      </c>
      <c r="X6" s="5044"/>
      <c r="Y6" s="5043" t="s">
        <v>
1605</v>
      </c>
      <c r="Z6" s="5048"/>
      <c r="AA6" s="5032" t="s">
        <v>
1604</v>
      </c>
      <c r="AB6" s="5033"/>
      <c r="AC6" s="5034" t="s">
        <v>
254</v>
      </c>
      <c r="AD6" s="5035"/>
    </row>
    <row r="7" spans="1:30" s="615" customFormat="1" ht="18" customHeight="1">
      <c r="A7" s="5037"/>
      <c r="B7" s="5039"/>
      <c r="C7" s="646" t="s">
        <v>
740</v>
      </c>
      <c r="D7" s="648" t="s">
        <v>
739</v>
      </c>
      <c r="E7" s="647" t="s">
        <v>
740</v>
      </c>
      <c r="F7" s="646" t="s">
        <v>
739</v>
      </c>
      <c r="G7" s="646" t="s">
        <v>
740</v>
      </c>
      <c r="H7" s="646" t="s">
        <v>
739</v>
      </c>
      <c r="I7" s="646" t="s">
        <v>
740</v>
      </c>
      <c r="J7" s="646" t="s">
        <v>
739</v>
      </c>
      <c r="K7" s="646" t="s">
        <v>
740</v>
      </c>
      <c r="L7" s="645" t="s">
        <v>
739</v>
      </c>
      <c r="M7" s="1006" t="s">
        <v>
740</v>
      </c>
      <c r="N7" s="645" t="s">
        <v>
739</v>
      </c>
      <c r="O7" s="645" t="s">
        <v>
740</v>
      </c>
      <c r="P7" s="645" t="s">
        <v>
739</v>
      </c>
      <c r="Q7" s="645" t="s">
        <v>
740</v>
      </c>
      <c r="R7" s="645" t="s">
        <v>
739</v>
      </c>
      <c r="S7" s="645" t="s">
        <v>
740</v>
      </c>
      <c r="T7" s="646" t="s">
        <v>
739</v>
      </c>
      <c r="U7" s="645" t="s">
        <v>
740</v>
      </c>
      <c r="V7" s="645" t="s">
        <v>
739</v>
      </c>
      <c r="W7" s="1006" t="s">
        <v>
740</v>
      </c>
      <c r="X7" s="645" t="s">
        <v>
739</v>
      </c>
      <c r="Y7" s="645" t="s">
        <v>
740</v>
      </c>
      <c r="Z7" s="646" t="s">
        <v>
739</v>
      </c>
      <c r="AA7" s="645" t="s">
        <v>
740</v>
      </c>
      <c r="AB7" s="645" t="s">
        <v>
739</v>
      </c>
      <c r="AC7" s="5036"/>
      <c r="AD7" s="5037"/>
    </row>
    <row r="8" spans="1:30" s="610" customFormat="1" ht="15" customHeight="1">
      <c r="A8" s="642"/>
      <c r="B8" s="641"/>
      <c r="C8" s="1005"/>
      <c r="D8" s="639" t="s">
        <v>
801</v>
      </c>
      <c r="E8" s="638"/>
      <c r="F8" s="613" t="s">
        <v>
801</v>
      </c>
      <c r="G8" s="638"/>
      <c r="H8" s="613" t="s">
        <v>
801</v>
      </c>
      <c r="I8" s="638"/>
      <c r="J8" s="613" t="s">
        <v>
801</v>
      </c>
      <c r="K8" s="638"/>
      <c r="L8" s="613" t="s">
        <v>
801</v>
      </c>
      <c r="M8" s="636"/>
      <c r="N8" s="637" t="s">
        <v>
801</v>
      </c>
      <c r="O8" s="636"/>
      <c r="P8" s="637" t="s">
        <v>
801</v>
      </c>
      <c r="Q8" s="636"/>
      <c r="R8" s="637" t="s">
        <v>
801</v>
      </c>
      <c r="S8" s="636"/>
      <c r="T8" s="637" t="s">
        <v>
801</v>
      </c>
      <c r="U8" s="636"/>
      <c r="V8" s="637" t="s">
        <v>
801</v>
      </c>
      <c r="W8" s="636"/>
      <c r="X8" s="637" t="s">
        <v>
801</v>
      </c>
      <c r="Y8" s="636"/>
      <c r="Z8" s="637" t="s">
        <v>
801</v>
      </c>
      <c r="AA8" s="636"/>
      <c r="AB8" s="637" t="s">
        <v>
801</v>
      </c>
      <c r="AC8" s="634"/>
      <c r="AD8" s="633"/>
    </row>
    <row r="9" spans="1:30" s="625" customFormat="1" ht="15" customHeight="1">
      <c r="A9" s="4838" t="s">
        <v>
831</v>
      </c>
      <c r="B9" s="4825"/>
      <c r="C9" s="628">
        <v>
69</v>
      </c>
      <c r="D9" s="627">
        <v>
415</v>
      </c>
      <c r="E9" s="627" t="s">
        <v>
374</v>
      </c>
      <c r="F9" s="627" t="s">
        <v>
374</v>
      </c>
      <c r="G9" s="627">
        <v>
3</v>
      </c>
      <c r="H9" s="627">
        <v>
6</v>
      </c>
      <c r="I9" s="627">
        <v>
3</v>
      </c>
      <c r="J9" s="627">
        <v>
45</v>
      </c>
      <c r="K9" s="627">
        <v>
6</v>
      </c>
      <c r="L9" s="627">
        <v>
28</v>
      </c>
      <c r="M9" s="627">
        <v>
9</v>
      </c>
      <c r="N9" s="627">
        <v>
47</v>
      </c>
      <c r="O9" s="627">
        <v>
6</v>
      </c>
      <c r="P9" s="627">
        <v>
19</v>
      </c>
      <c r="Q9" s="627" t="s">
        <v>
374</v>
      </c>
      <c r="R9" s="627" t="s">
        <v>
374</v>
      </c>
      <c r="S9" s="627">
        <v>
2</v>
      </c>
      <c r="T9" s="627">
        <v>
3</v>
      </c>
      <c r="U9" s="627">
        <v>
19</v>
      </c>
      <c r="V9" s="627">
        <v>
150</v>
      </c>
      <c r="W9" s="627">
        <v>
8</v>
      </c>
      <c r="X9" s="627">
        <v>
29</v>
      </c>
      <c r="Y9" s="627">
        <v>
13</v>
      </c>
      <c r="Z9" s="627">
        <v>
88</v>
      </c>
      <c r="AA9" s="627" t="s">
        <v>
374</v>
      </c>
      <c r="AB9" s="627" t="s">
        <v>
374</v>
      </c>
      <c r="AC9" s="4839" t="s">
        <v>
831</v>
      </c>
      <c r="AD9" s="4839"/>
    </row>
    <row r="10" spans="1:30" s="615" customFormat="1" ht="15" customHeight="1">
      <c r="A10" s="622"/>
      <c r="B10" s="622" t="s">
        <v>
137</v>
      </c>
      <c r="C10" s="620">
        <v>
12</v>
      </c>
      <c r="D10" s="619">
        <v>
123</v>
      </c>
      <c r="E10" s="619" t="s">
        <v>
374</v>
      </c>
      <c r="F10" s="619" t="s">
        <v>
374</v>
      </c>
      <c r="G10" s="619">
        <v>
1</v>
      </c>
      <c r="H10" s="619">
        <v>
1</v>
      </c>
      <c r="I10" s="619" t="s">
        <v>
374</v>
      </c>
      <c r="J10" s="619" t="s">
        <v>
374</v>
      </c>
      <c r="K10" s="619">
        <v>
2</v>
      </c>
      <c r="L10" s="619">
        <v>
9</v>
      </c>
      <c r="M10" s="619">
        <v>
2</v>
      </c>
      <c r="N10" s="619">
        <v>
18</v>
      </c>
      <c r="O10" s="619">
        <v>
1</v>
      </c>
      <c r="P10" s="619">
        <v>
1</v>
      </c>
      <c r="Q10" s="619" t="s">
        <v>
374</v>
      </c>
      <c r="R10" s="619" t="s">
        <v>
374</v>
      </c>
      <c r="S10" s="619" t="s">
        <v>
374</v>
      </c>
      <c r="T10" s="619" t="s">
        <v>
374</v>
      </c>
      <c r="U10" s="619">
        <v>
4</v>
      </c>
      <c r="V10" s="619">
        <v>
69</v>
      </c>
      <c r="W10" s="619" t="s">
        <v>
374</v>
      </c>
      <c r="X10" s="619" t="s">
        <v>
374</v>
      </c>
      <c r="Y10" s="619">
        <v>
2</v>
      </c>
      <c r="Z10" s="619">
        <v>
25</v>
      </c>
      <c r="AA10" s="619" t="s">
        <v>
374</v>
      </c>
      <c r="AB10" s="619" t="s">
        <v>
374</v>
      </c>
      <c r="AC10" s="672"/>
      <c r="AD10" s="671" t="s">
        <v>
137</v>
      </c>
    </row>
    <row r="11" spans="1:30" s="625" customFormat="1" ht="15" customHeight="1">
      <c r="A11" s="665"/>
      <c r="B11" s="622" t="s">
        <v>
136</v>
      </c>
      <c r="C11" s="620">
        <v>
28</v>
      </c>
      <c r="D11" s="619">
        <v>
152</v>
      </c>
      <c r="E11" s="619" t="s">
        <v>
374</v>
      </c>
      <c r="F11" s="619" t="s">
        <v>
374</v>
      </c>
      <c r="G11" s="619">
        <v>
1</v>
      </c>
      <c r="H11" s="619">
        <v>
3</v>
      </c>
      <c r="I11" s="619" t="s">
        <v>
374</v>
      </c>
      <c r="J11" s="619" t="s">
        <v>
374</v>
      </c>
      <c r="K11" s="619">
        <v>
1</v>
      </c>
      <c r="L11" s="619">
        <v>
2</v>
      </c>
      <c r="M11" s="619">
        <v>
2</v>
      </c>
      <c r="N11" s="619">
        <v>
6</v>
      </c>
      <c r="O11" s="619">
        <v>
1</v>
      </c>
      <c r="P11" s="619">
        <v>
12</v>
      </c>
      <c r="Q11" s="619" t="s">
        <v>
374</v>
      </c>
      <c r="R11" s="619" t="s">
        <v>
374</v>
      </c>
      <c r="S11" s="619">
        <v>
2</v>
      </c>
      <c r="T11" s="619">
        <v>
3</v>
      </c>
      <c r="U11" s="619">
        <v>
9</v>
      </c>
      <c r="V11" s="619">
        <v>
69</v>
      </c>
      <c r="W11" s="619">
        <v>
5</v>
      </c>
      <c r="X11" s="619">
        <v>
22</v>
      </c>
      <c r="Y11" s="619">
        <v>
7</v>
      </c>
      <c r="Z11" s="619">
        <v>
35</v>
      </c>
      <c r="AA11" s="619" t="s">
        <v>
374</v>
      </c>
      <c r="AB11" s="619" t="s">
        <v>
374</v>
      </c>
      <c r="AC11" s="622"/>
      <c r="AD11" s="671" t="s">
        <v>
136</v>
      </c>
    </row>
    <row r="12" spans="1:30" s="615" customFormat="1" ht="15" customHeight="1">
      <c r="A12" s="622"/>
      <c r="B12" s="622" t="s">
        <v>
135</v>
      </c>
      <c r="C12" s="620">
        <v>
18</v>
      </c>
      <c r="D12" s="619">
        <v>
93</v>
      </c>
      <c r="E12" s="619" t="s">
        <v>
374</v>
      </c>
      <c r="F12" s="619" t="s">
        <v>
374</v>
      </c>
      <c r="G12" s="619" t="s">
        <v>
374</v>
      </c>
      <c r="H12" s="619" t="s">
        <v>
374</v>
      </c>
      <c r="I12" s="619">
        <v>
3</v>
      </c>
      <c r="J12" s="619">
        <v>
45</v>
      </c>
      <c r="K12" s="619">
        <v>
1</v>
      </c>
      <c r="L12" s="619">
        <v>
2</v>
      </c>
      <c r="M12" s="619">
        <v>
1</v>
      </c>
      <c r="N12" s="619">
        <v>
7</v>
      </c>
      <c r="O12" s="619">
        <v>
2</v>
      </c>
      <c r="P12" s="619">
        <v>
3</v>
      </c>
      <c r="Q12" s="619" t="s">
        <v>
374</v>
      </c>
      <c r="R12" s="619" t="s">
        <v>
374</v>
      </c>
      <c r="S12" s="619" t="s">
        <v>
374</v>
      </c>
      <c r="T12" s="619" t="s">
        <v>
374</v>
      </c>
      <c r="U12" s="619">
        <v>
6</v>
      </c>
      <c r="V12" s="619">
        <v>
12</v>
      </c>
      <c r="W12" s="619">
        <v>
2</v>
      </c>
      <c r="X12" s="619">
        <v>
2</v>
      </c>
      <c r="Y12" s="619">
        <v>
3</v>
      </c>
      <c r="Z12" s="619">
        <v>
22</v>
      </c>
      <c r="AA12" s="619" t="s">
        <v>
374</v>
      </c>
      <c r="AB12" s="619" t="s">
        <v>
374</v>
      </c>
      <c r="AC12" s="663"/>
      <c r="AD12" s="671" t="s">
        <v>
135</v>
      </c>
    </row>
    <row r="13" spans="1:30" s="615" customFormat="1" ht="15" customHeight="1">
      <c r="A13" s="622"/>
      <c r="B13" s="622" t="s">
        <v>
134</v>
      </c>
      <c r="C13" s="620">
        <v>
11</v>
      </c>
      <c r="D13" s="619">
        <v>
47</v>
      </c>
      <c r="E13" s="619" t="s">
        <v>
374</v>
      </c>
      <c r="F13" s="619" t="s">
        <v>
374</v>
      </c>
      <c r="G13" s="619">
        <v>
1</v>
      </c>
      <c r="H13" s="619">
        <v>
2</v>
      </c>
      <c r="I13" s="619" t="s">
        <v>
374</v>
      </c>
      <c r="J13" s="619" t="s">
        <v>
374</v>
      </c>
      <c r="K13" s="619">
        <v>
2</v>
      </c>
      <c r="L13" s="619">
        <v>
15</v>
      </c>
      <c r="M13" s="619">
        <v>
4</v>
      </c>
      <c r="N13" s="619">
        <v>
16</v>
      </c>
      <c r="O13" s="619">
        <v>
2</v>
      </c>
      <c r="P13" s="619">
        <v>
3</v>
      </c>
      <c r="Q13" s="619" t="s">
        <v>
374</v>
      </c>
      <c r="R13" s="619" t="s">
        <v>
374</v>
      </c>
      <c r="S13" s="619" t="s">
        <v>
374</v>
      </c>
      <c r="T13" s="619" t="s">
        <v>
374</v>
      </c>
      <c r="U13" s="619" t="s">
        <v>
374</v>
      </c>
      <c r="V13" s="619" t="s">
        <v>
374</v>
      </c>
      <c r="W13" s="619">
        <v>
1</v>
      </c>
      <c r="X13" s="619">
        <v>
5</v>
      </c>
      <c r="Y13" s="619">
        <v>
1</v>
      </c>
      <c r="Z13" s="619">
        <v>
6</v>
      </c>
      <c r="AA13" s="619" t="s">
        <v>
374</v>
      </c>
      <c r="AB13" s="619" t="s">
        <v>
374</v>
      </c>
      <c r="AC13" s="663"/>
      <c r="AD13" s="671" t="s">
        <v>
134</v>
      </c>
    </row>
    <row r="14" spans="1:30" s="615" customFormat="1" ht="15" customHeight="1">
      <c r="A14" s="4838" t="s">
        <v>
830</v>
      </c>
      <c r="B14" s="4838"/>
      <c r="C14" s="628">
        <v>
268</v>
      </c>
      <c r="D14" s="627">
        <v>
2131</v>
      </c>
      <c r="E14" s="627" t="s">
        <v>
374</v>
      </c>
      <c r="F14" s="627" t="s">
        <v>
374</v>
      </c>
      <c r="G14" s="627">
        <v>
1</v>
      </c>
      <c r="H14" s="627">
        <v>
2</v>
      </c>
      <c r="I14" s="627">
        <v>
10</v>
      </c>
      <c r="J14" s="627">
        <v>
60</v>
      </c>
      <c r="K14" s="627">
        <v>
13</v>
      </c>
      <c r="L14" s="627">
        <v>
73</v>
      </c>
      <c r="M14" s="627">
        <v>
15</v>
      </c>
      <c r="N14" s="627">
        <v>
94</v>
      </c>
      <c r="O14" s="627">
        <v>
24</v>
      </c>
      <c r="P14" s="627">
        <v>
297</v>
      </c>
      <c r="Q14" s="627">
        <v>
1</v>
      </c>
      <c r="R14" s="627">
        <v>
64</v>
      </c>
      <c r="S14" s="627">
        <v>
33</v>
      </c>
      <c r="T14" s="627">
        <v>
119</v>
      </c>
      <c r="U14" s="627">
        <v>
68</v>
      </c>
      <c r="V14" s="627">
        <v>
738</v>
      </c>
      <c r="W14" s="627">
        <v>
17</v>
      </c>
      <c r="X14" s="627">
        <v>
281</v>
      </c>
      <c r="Y14" s="627">
        <v>
79</v>
      </c>
      <c r="Z14" s="627">
        <v>
386</v>
      </c>
      <c r="AA14" s="627">
        <v>
7</v>
      </c>
      <c r="AB14" s="627">
        <v>
17</v>
      </c>
      <c r="AC14" s="4839" t="s">
        <v>
830</v>
      </c>
      <c r="AD14" s="4839"/>
    </row>
    <row r="15" spans="1:30" s="615" customFormat="1" ht="15" customHeight="1">
      <c r="A15" s="622"/>
      <c r="B15" s="622" t="s">
        <v>
133</v>
      </c>
      <c r="C15" s="620">
        <v>
24</v>
      </c>
      <c r="D15" s="619">
        <v>
54</v>
      </c>
      <c r="E15" s="619" t="s">
        <v>
374</v>
      </c>
      <c r="F15" s="619" t="s">
        <v>
374</v>
      </c>
      <c r="G15" s="619" t="s">
        <v>
374</v>
      </c>
      <c r="H15" s="619" t="s">
        <v>
374</v>
      </c>
      <c r="I15" s="619">
        <v>
2</v>
      </c>
      <c r="J15" s="619">
        <v>
5</v>
      </c>
      <c r="K15" s="619">
        <v>
1</v>
      </c>
      <c r="L15" s="619">
        <v>
1</v>
      </c>
      <c r="M15" s="619">
        <v>
3</v>
      </c>
      <c r="N15" s="619">
        <v>
8</v>
      </c>
      <c r="O15" s="619">
        <v>
4</v>
      </c>
      <c r="P15" s="619">
        <v>
15</v>
      </c>
      <c r="Q15" s="619" t="s">
        <v>
374</v>
      </c>
      <c r="R15" s="619" t="s">
        <v>
374</v>
      </c>
      <c r="S15" s="619">
        <v>
3</v>
      </c>
      <c r="T15" s="619">
        <v>
5</v>
      </c>
      <c r="U15" s="619">
        <v>
6</v>
      </c>
      <c r="V15" s="619">
        <v>
7</v>
      </c>
      <c r="W15" s="619" t="s">
        <v>
374</v>
      </c>
      <c r="X15" s="619" t="s">
        <v>
374</v>
      </c>
      <c r="Y15" s="619">
        <v>
4</v>
      </c>
      <c r="Z15" s="619">
        <v>
10</v>
      </c>
      <c r="AA15" s="619">
        <v>
1</v>
      </c>
      <c r="AB15" s="619">
        <v>
3</v>
      </c>
      <c r="AC15" s="663"/>
      <c r="AD15" s="671" t="s">
        <v>
133</v>
      </c>
    </row>
    <row r="16" spans="1:30" s="615" customFormat="1" ht="15" customHeight="1">
      <c r="A16" s="622"/>
      <c r="B16" s="622" t="s">
        <v>
132</v>
      </c>
      <c r="C16" s="620">
        <v>
8</v>
      </c>
      <c r="D16" s="619">
        <v>
132</v>
      </c>
      <c r="E16" s="619" t="s">
        <v>
374</v>
      </c>
      <c r="F16" s="619" t="s">
        <v>
374</v>
      </c>
      <c r="G16" s="619">
        <v>
1</v>
      </c>
      <c r="H16" s="619">
        <v>
2</v>
      </c>
      <c r="I16" s="619" t="s">
        <v>
374</v>
      </c>
      <c r="J16" s="619" t="s">
        <v>
374</v>
      </c>
      <c r="K16" s="619">
        <v>
1</v>
      </c>
      <c r="L16" s="619">
        <v>
7</v>
      </c>
      <c r="M16" s="619" t="s">
        <v>
374</v>
      </c>
      <c r="N16" s="619" t="s">
        <v>
374</v>
      </c>
      <c r="O16" s="619">
        <v>
1</v>
      </c>
      <c r="P16" s="619">
        <v>
1</v>
      </c>
      <c r="Q16" s="619" t="s">
        <v>
374</v>
      </c>
      <c r="R16" s="619" t="s">
        <v>
374</v>
      </c>
      <c r="S16" s="619" t="s">
        <v>
374</v>
      </c>
      <c r="T16" s="619" t="s">
        <v>
374</v>
      </c>
      <c r="U16" s="619">
        <v>
3</v>
      </c>
      <c r="V16" s="619">
        <v>
118</v>
      </c>
      <c r="W16" s="619" t="s">
        <v>
374</v>
      </c>
      <c r="X16" s="619" t="s">
        <v>
374</v>
      </c>
      <c r="Y16" s="619">
        <v>
2</v>
      </c>
      <c r="Z16" s="619">
        <v>
4</v>
      </c>
      <c r="AA16" s="619" t="s">
        <v>
374</v>
      </c>
      <c r="AB16" s="619" t="s">
        <v>
374</v>
      </c>
      <c r="AC16" s="663"/>
      <c r="AD16" s="671" t="s">
        <v>
132</v>
      </c>
    </row>
    <row r="17" spans="1:30" s="615" customFormat="1" ht="15" customHeight="1">
      <c r="A17" s="622"/>
      <c r="B17" s="622" t="s">
        <v>
131</v>
      </c>
      <c r="C17" s="620">
        <v>
99</v>
      </c>
      <c r="D17" s="619">
        <v>
773</v>
      </c>
      <c r="E17" s="619" t="s">
        <v>
374</v>
      </c>
      <c r="F17" s="619" t="s">
        <v>
374</v>
      </c>
      <c r="G17" s="619" t="s">
        <v>
374</v>
      </c>
      <c r="H17" s="619" t="s">
        <v>
374</v>
      </c>
      <c r="I17" s="619">
        <v>
3</v>
      </c>
      <c r="J17" s="619">
        <v>
13</v>
      </c>
      <c r="K17" s="619">
        <v>
1</v>
      </c>
      <c r="L17" s="619">
        <v>
2</v>
      </c>
      <c r="M17" s="619">
        <v>
2</v>
      </c>
      <c r="N17" s="619">
        <v>
13</v>
      </c>
      <c r="O17" s="619">
        <v>
1</v>
      </c>
      <c r="P17" s="619">
        <v>
2</v>
      </c>
      <c r="Q17" s="619">
        <v>
1</v>
      </c>
      <c r="R17" s="619">
        <v>
64</v>
      </c>
      <c r="S17" s="619">
        <v>
22</v>
      </c>
      <c r="T17" s="619">
        <v>
96</v>
      </c>
      <c r="U17" s="619">
        <v>
31</v>
      </c>
      <c r="V17" s="619">
        <v>
403</v>
      </c>
      <c r="W17" s="619">
        <v>
4</v>
      </c>
      <c r="X17" s="619">
        <v>
27</v>
      </c>
      <c r="Y17" s="619">
        <v>
32</v>
      </c>
      <c r="Z17" s="619">
        <v>
149</v>
      </c>
      <c r="AA17" s="619">
        <v>
2</v>
      </c>
      <c r="AB17" s="619">
        <v>
4</v>
      </c>
      <c r="AC17" s="663"/>
      <c r="AD17" s="671" t="s">
        <v>
131</v>
      </c>
    </row>
    <row r="18" spans="1:30" s="615" customFormat="1" ht="15" customHeight="1">
      <c r="A18" s="622"/>
      <c r="B18" s="622" t="s">
        <v>
130</v>
      </c>
      <c r="C18" s="620">
        <v>
28</v>
      </c>
      <c r="D18" s="619">
        <v>
501</v>
      </c>
      <c r="E18" s="619" t="s">
        <v>
374</v>
      </c>
      <c r="F18" s="619" t="s">
        <v>
374</v>
      </c>
      <c r="G18" s="619" t="s">
        <v>
374</v>
      </c>
      <c r="H18" s="619" t="s">
        <v>
374</v>
      </c>
      <c r="I18" s="619" t="s">
        <v>
374</v>
      </c>
      <c r="J18" s="619" t="s">
        <v>
374</v>
      </c>
      <c r="K18" s="619">
        <v>
1</v>
      </c>
      <c r="L18" s="619">
        <v>
13</v>
      </c>
      <c r="M18" s="619">
        <v>
5</v>
      </c>
      <c r="N18" s="619">
        <v>
19</v>
      </c>
      <c r="O18" s="619">
        <v>
9</v>
      </c>
      <c r="P18" s="619">
        <v>
107</v>
      </c>
      <c r="Q18" s="619" t="s">
        <v>
374</v>
      </c>
      <c r="R18" s="619" t="s">
        <v>
374</v>
      </c>
      <c r="S18" s="619" t="s">
        <v>
374</v>
      </c>
      <c r="T18" s="619" t="s">
        <v>
374</v>
      </c>
      <c r="U18" s="619">
        <v>
2</v>
      </c>
      <c r="V18" s="619">
        <v>
70</v>
      </c>
      <c r="W18" s="619">
        <v>
4</v>
      </c>
      <c r="X18" s="619">
        <v>
220</v>
      </c>
      <c r="Y18" s="619">
        <v>
6</v>
      </c>
      <c r="Z18" s="619">
        <v>
70</v>
      </c>
      <c r="AA18" s="619">
        <v>
1</v>
      </c>
      <c r="AB18" s="619">
        <v>
2</v>
      </c>
      <c r="AC18" s="663"/>
      <c r="AD18" s="671" t="s">
        <v>
130</v>
      </c>
    </row>
    <row r="19" spans="1:30" s="615" customFormat="1" ht="15" customHeight="1">
      <c r="A19" s="622"/>
      <c r="B19" s="622" t="s">
        <v>
129</v>
      </c>
      <c r="C19" s="620">
        <v>
27</v>
      </c>
      <c r="D19" s="619">
        <v>
145</v>
      </c>
      <c r="E19" s="619" t="s">
        <v>
374</v>
      </c>
      <c r="F19" s="619" t="s">
        <v>
374</v>
      </c>
      <c r="G19" s="619" t="s">
        <v>
374</v>
      </c>
      <c r="H19" s="619" t="s">
        <v>
374</v>
      </c>
      <c r="I19" s="619" t="s">
        <v>
374</v>
      </c>
      <c r="J19" s="619" t="s">
        <v>
374</v>
      </c>
      <c r="K19" s="619">
        <v>
1</v>
      </c>
      <c r="L19" s="619">
        <v>
2</v>
      </c>
      <c r="M19" s="619">
        <v>
1</v>
      </c>
      <c r="N19" s="619">
        <v>
3</v>
      </c>
      <c r="O19" s="619">
        <v>
3</v>
      </c>
      <c r="P19" s="619">
        <v>
45</v>
      </c>
      <c r="Q19" s="619" t="s">
        <v>
374</v>
      </c>
      <c r="R19" s="619" t="s">
        <v>
374</v>
      </c>
      <c r="S19" s="619">
        <v>
4</v>
      </c>
      <c r="T19" s="619">
        <v>
9</v>
      </c>
      <c r="U19" s="619">
        <v>
6</v>
      </c>
      <c r="V19" s="619">
        <v>
45</v>
      </c>
      <c r="W19" s="619">
        <v>
3</v>
      </c>
      <c r="X19" s="619">
        <v>
9</v>
      </c>
      <c r="Y19" s="619">
        <v>
8</v>
      </c>
      <c r="Z19" s="619">
        <v>
31</v>
      </c>
      <c r="AA19" s="619">
        <v>
1</v>
      </c>
      <c r="AB19" s="619">
        <v>
1</v>
      </c>
      <c r="AC19" s="672"/>
      <c r="AD19" s="671" t="s">
        <v>
129</v>
      </c>
    </row>
    <row r="20" spans="1:30" s="625" customFormat="1" ht="15" customHeight="1">
      <c r="A20" s="665"/>
      <c r="B20" s="622" t="s">
        <v>
128</v>
      </c>
      <c r="C20" s="620">
        <v>
33</v>
      </c>
      <c r="D20" s="619">
        <v>
235</v>
      </c>
      <c r="E20" s="619" t="s">
        <v>
374</v>
      </c>
      <c r="F20" s="619" t="s">
        <v>
374</v>
      </c>
      <c r="G20" s="619" t="s">
        <v>
374</v>
      </c>
      <c r="H20" s="619" t="s">
        <v>
374</v>
      </c>
      <c r="I20" s="619">
        <v>
1</v>
      </c>
      <c r="J20" s="619">
        <v>
2</v>
      </c>
      <c r="K20" s="619">
        <v>
2</v>
      </c>
      <c r="L20" s="619">
        <v>
9</v>
      </c>
      <c r="M20" s="619" t="s">
        <v>
374</v>
      </c>
      <c r="N20" s="619" t="s">
        <v>
374</v>
      </c>
      <c r="O20" s="619">
        <v>
1</v>
      </c>
      <c r="P20" s="619">
        <v>
90</v>
      </c>
      <c r="Q20" s="619" t="s">
        <v>
374</v>
      </c>
      <c r="R20" s="619" t="s">
        <v>
374</v>
      </c>
      <c r="S20" s="619">
        <v>
3</v>
      </c>
      <c r="T20" s="619">
        <v>
8</v>
      </c>
      <c r="U20" s="619">
        <v>
9</v>
      </c>
      <c r="V20" s="619">
        <v>
44</v>
      </c>
      <c r="W20" s="619" t="s">
        <v>
374</v>
      </c>
      <c r="X20" s="619" t="s">
        <v>
374</v>
      </c>
      <c r="Y20" s="619">
        <v>
17</v>
      </c>
      <c r="Z20" s="619">
        <v>
82</v>
      </c>
      <c r="AA20" s="619" t="s">
        <v>
374</v>
      </c>
      <c r="AB20" s="619" t="s">
        <v>
374</v>
      </c>
      <c r="AC20" s="622"/>
      <c r="AD20" s="671" t="s">
        <v>
128</v>
      </c>
    </row>
    <row r="21" spans="1:30" s="615" customFormat="1" ht="15" customHeight="1">
      <c r="A21" s="622"/>
      <c r="B21" s="622" t="s">
        <v>
127</v>
      </c>
      <c r="C21" s="620">
        <v>
20</v>
      </c>
      <c r="D21" s="619">
        <v>
84</v>
      </c>
      <c r="E21" s="619" t="s">
        <v>
374</v>
      </c>
      <c r="F21" s="619" t="s">
        <v>
374</v>
      </c>
      <c r="G21" s="619" t="s">
        <v>
374</v>
      </c>
      <c r="H21" s="619" t="s">
        <v>
374</v>
      </c>
      <c r="I21" s="619">
        <v>
1</v>
      </c>
      <c r="J21" s="619">
        <v>
2</v>
      </c>
      <c r="K21" s="619">
        <v>
2</v>
      </c>
      <c r="L21" s="619">
        <v>
14</v>
      </c>
      <c r="M21" s="619" t="s">
        <v>
374</v>
      </c>
      <c r="N21" s="619" t="s">
        <v>
374</v>
      </c>
      <c r="O21" s="619">
        <v>
4</v>
      </c>
      <c r="P21" s="619">
        <v>
19</v>
      </c>
      <c r="Q21" s="619" t="s">
        <v>
374</v>
      </c>
      <c r="R21" s="619" t="s">
        <v>
374</v>
      </c>
      <c r="S21" s="619">
        <v>
1</v>
      </c>
      <c r="T21" s="619">
        <v>
1</v>
      </c>
      <c r="U21" s="619">
        <v>
7</v>
      </c>
      <c r="V21" s="619">
        <v>
24</v>
      </c>
      <c r="W21" s="619">
        <v>
1</v>
      </c>
      <c r="X21" s="619">
        <v>
2</v>
      </c>
      <c r="Y21" s="619">
        <v>
3</v>
      </c>
      <c r="Z21" s="619">
        <v>
16</v>
      </c>
      <c r="AA21" s="619">
        <v>
1</v>
      </c>
      <c r="AB21" s="619">
        <v>
6</v>
      </c>
      <c r="AC21" s="663"/>
      <c r="AD21" s="671" t="s">
        <v>
127</v>
      </c>
    </row>
    <row r="22" spans="1:30" s="615" customFormat="1" ht="15" customHeight="1">
      <c r="A22" s="622"/>
      <c r="B22" s="622" t="s">
        <v>
126</v>
      </c>
      <c r="C22" s="620">
        <v>
29</v>
      </c>
      <c r="D22" s="619">
        <v>
207</v>
      </c>
      <c r="E22" s="619" t="s">
        <v>
374</v>
      </c>
      <c r="F22" s="619" t="s">
        <v>
374</v>
      </c>
      <c r="G22" s="619" t="s">
        <v>
374</v>
      </c>
      <c r="H22" s="619" t="s">
        <v>
374</v>
      </c>
      <c r="I22" s="619">
        <v>
3</v>
      </c>
      <c r="J22" s="619">
        <v>
38</v>
      </c>
      <c r="K22" s="619">
        <v>
4</v>
      </c>
      <c r="L22" s="619">
        <v>
25</v>
      </c>
      <c r="M22" s="619">
        <v>
4</v>
      </c>
      <c r="N22" s="619">
        <v>
51</v>
      </c>
      <c r="O22" s="619">
        <v>
1</v>
      </c>
      <c r="P22" s="619">
        <v>
18</v>
      </c>
      <c r="Q22" s="619" t="s">
        <v>
374</v>
      </c>
      <c r="R22" s="619" t="s">
        <v>
374</v>
      </c>
      <c r="S22" s="619" t="s">
        <v>
374</v>
      </c>
      <c r="T22" s="619" t="s">
        <v>
374</v>
      </c>
      <c r="U22" s="619">
        <v>
4</v>
      </c>
      <c r="V22" s="619">
        <v>
27</v>
      </c>
      <c r="W22" s="619">
        <v>
5</v>
      </c>
      <c r="X22" s="619">
        <v>
23</v>
      </c>
      <c r="Y22" s="619">
        <v>
7</v>
      </c>
      <c r="Z22" s="619">
        <v>
24</v>
      </c>
      <c r="AA22" s="619">
        <v>
1</v>
      </c>
      <c r="AB22" s="619">
        <v>
1</v>
      </c>
      <c r="AC22" s="663"/>
      <c r="AD22" s="671" t="s">
        <v>
126</v>
      </c>
    </row>
    <row r="23" spans="1:30" s="615" customFormat="1" ht="15" customHeight="1">
      <c r="A23" s="4838" t="s">
        <v>
829</v>
      </c>
      <c r="B23" s="4838"/>
      <c r="C23" s="628">
        <v>
223</v>
      </c>
      <c r="D23" s="627">
        <v>
1559</v>
      </c>
      <c r="E23" s="627">
        <v>
1</v>
      </c>
      <c r="F23" s="627">
        <v>
10</v>
      </c>
      <c r="G23" s="627">
        <v>
2</v>
      </c>
      <c r="H23" s="627">
        <v>
2</v>
      </c>
      <c r="I23" s="627">
        <v>
4</v>
      </c>
      <c r="J23" s="627">
        <v>
44</v>
      </c>
      <c r="K23" s="627">
        <v>
4</v>
      </c>
      <c r="L23" s="627">
        <v>
17</v>
      </c>
      <c r="M23" s="627">
        <v>
5</v>
      </c>
      <c r="N23" s="627">
        <v>
19</v>
      </c>
      <c r="O23" s="627">
        <v>
18</v>
      </c>
      <c r="P23" s="627">
        <v>
163</v>
      </c>
      <c r="Q23" s="627">
        <v>
2</v>
      </c>
      <c r="R23" s="627">
        <v>
43</v>
      </c>
      <c r="S23" s="627">
        <v>
35</v>
      </c>
      <c r="T23" s="627">
        <v>
241</v>
      </c>
      <c r="U23" s="627">
        <v>
61</v>
      </c>
      <c r="V23" s="627">
        <v>
566</v>
      </c>
      <c r="W23" s="627">
        <v>
9</v>
      </c>
      <c r="X23" s="627">
        <v>
71</v>
      </c>
      <c r="Y23" s="627">
        <v>
74</v>
      </c>
      <c r="Z23" s="627">
        <v>
363</v>
      </c>
      <c r="AA23" s="627">
        <v>
8</v>
      </c>
      <c r="AB23" s="627">
        <v>
20</v>
      </c>
      <c r="AC23" s="4839" t="s">
        <v>
829</v>
      </c>
      <c r="AD23" s="4839"/>
    </row>
    <row r="24" spans="1:30" s="615" customFormat="1" ht="15" customHeight="1">
      <c r="A24" s="622"/>
      <c r="B24" s="622" t="s">
        <v>
125</v>
      </c>
      <c r="C24" s="620">
        <v>
134</v>
      </c>
      <c r="D24" s="619">
        <v>
1153</v>
      </c>
      <c r="E24" s="619" t="s">
        <v>
374</v>
      </c>
      <c r="F24" s="619" t="s">
        <v>
374</v>
      </c>
      <c r="G24" s="619" t="s">
        <v>
374</v>
      </c>
      <c r="H24" s="619" t="s">
        <v>
374</v>
      </c>
      <c r="I24" s="619">
        <v>
3</v>
      </c>
      <c r="J24" s="619">
        <v>
42</v>
      </c>
      <c r="K24" s="619">
        <v>
3</v>
      </c>
      <c r="L24" s="619">
        <v>
9</v>
      </c>
      <c r="M24" s="619" t="s">
        <v>
374</v>
      </c>
      <c r="N24" s="619" t="s">
        <v>
374</v>
      </c>
      <c r="O24" s="619">
        <v>
8</v>
      </c>
      <c r="P24" s="619">
        <v>
85</v>
      </c>
      <c r="Q24" s="619">
        <v>
2</v>
      </c>
      <c r="R24" s="619">
        <v>
43</v>
      </c>
      <c r="S24" s="619">
        <v>
24</v>
      </c>
      <c r="T24" s="619">
        <v>
215</v>
      </c>
      <c r="U24" s="619">
        <v>
37</v>
      </c>
      <c r="V24" s="619">
        <v>
404</v>
      </c>
      <c r="W24" s="619">
        <v>
5</v>
      </c>
      <c r="X24" s="619">
        <v>
61</v>
      </c>
      <c r="Y24" s="619">
        <v>
47</v>
      </c>
      <c r="Z24" s="619">
        <v>
286</v>
      </c>
      <c r="AA24" s="619">
        <v>
5</v>
      </c>
      <c r="AB24" s="619">
        <v>
8</v>
      </c>
      <c r="AC24" s="672"/>
      <c r="AD24" s="671" t="s">
        <v>
125</v>
      </c>
    </row>
    <row r="25" spans="1:30" s="632" customFormat="1" ht="15" customHeight="1">
      <c r="A25" s="665"/>
      <c r="B25" s="622" t="s">
        <v>
124</v>
      </c>
      <c r="C25" s="620">
        <v>
63</v>
      </c>
      <c r="D25" s="619">
        <v>
272</v>
      </c>
      <c r="E25" s="619">
        <v>
1</v>
      </c>
      <c r="F25" s="619">
        <v>
10</v>
      </c>
      <c r="G25" s="619">
        <v>
1</v>
      </c>
      <c r="H25" s="619">
        <v>
1</v>
      </c>
      <c r="I25" s="619" t="s">
        <v>
374</v>
      </c>
      <c r="J25" s="619" t="s">
        <v>
374</v>
      </c>
      <c r="K25" s="619">
        <v>
1</v>
      </c>
      <c r="L25" s="619">
        <v>
8</v>
      </c>
      <c r="M25" s="619">
        <v>
2</v>
      </c>
      <c r="N25" s="619">
        <v>
10</v>
      </c>
      <c r="O25" s="619">
        <v>
5</v>
      </c>
      <c r="P25" s="619">
        <v>
30</v>
      </c>
      <c r="Q25" s="619" t="s">
        <v>
374</v>
      </c>
      <c r="R25" s="619" t="s">
        <v>
374</v>
      </c>
      <c r="S25" s="619">
        <v>
10</v>
      </c>
      <c r="T25" s="619">
        <v>
22</v>
      </c>
      <c r="U25" s="619">
        <v>
16</v>
      </c>
      <c r="V25" s="619">
        <v>
105</v>
      </c>
      <c r="W25" s="619">
        <v>
3</v>
      </c>
      <c r="X25" s="619">
        <v>
8</v>
      </c>
      <c r="Y25" s="619">
        <v>
21</v>
      </c>
      <c r="Z25" s="619">
        <v>
66</v>
      </c>
      <c r="AA25" s="619">
        <v>
3</v>
      </c>
      <c r="AB25" s="619">
        <v>
12</v>
      </c>
      <c r="AC25" s="622"/>
      <c r="AD25" s="671" t="s">
        <v>
124</v>
      </c>
    </row>
    <row r="26" spans="1:30" s="615" customFormat="1" ht="15" customHeight="1">
      <c r="A26" s="622"/>
      <c r="B26" s="622" t="s">
        <v>
123</v>
      </c>
      <c r="C26" s="620">
        <v>
20</v>
      </c>
      <c r="D26" s="619">
        <v>
69</v>
      </c>
      <c r="E26" s="619" t="s">
        <v>
374</v>
      </c>
      <c r="F26" s="619" t="s">
        <v>
374</v>
      </c>
      <c r="G26" s="619">
        <v>
1</v>
      </c>
      <c r="H26" s="619">
        <v>
1</v>
      </c>
      <c r="I26" s="619">
        <v>
1</v>
      </c>
      <c r="J26" s="619">
        <v>
2</v>
      </c>
      <c r="K26" s="619" t="s">
        <v>
374</v>
      </c>
      <c r="L26" s="619" t="s">
        <v>
374</v>
      </c>
      <c r="M26" s="619">
        <v>
3</v>
      </c>
      <c r="N26" s="619">
        <v>
9</v>
      </c>
      <c r="O26" s="619">
        <v>
3</v>
      </c>
      <c r="P26" s="619">
        <v>
7</v>
      </c>
      <c r="Q26" s="619" t="s">
        <v>
374</v>
      </c>
      <c r="R26" s="619" t="s">
        <v>
374</v>
      </c>
      <c r="S26" s="619">
        <v>
1</v>
      </c>
      <c r="T26" s="619">
        <v>
4</v>
      </c>
      <c r="U26" s="619">
        <v>
5</v>
      </c>
      <c r="V26" s="619">
        <v>
35</v>
      </c>
      <c r="W26" s="619">
        <v>
1</v>
      </c>
      <c r="X26" s="619">
        <v>
2</v>
      </c>
      <c r="Y26" s="619">
        <v>
5</v>
      </c>
      <c r="Z26" s="619">
        <v>
9</v>
      </c>
      <c r="AA26" s="619" t="s">
        <v>
374</v>
      </c>
      <c r="AB26" s="619" t="s">
        <v>
374</v>
      </c>
      <c r="AC26" s="663"/>
      <c r="AD26" s="671" t="s">
        <v>
123</v>
      </c>
    </row>
    <row r="27" spans="1:30" s="615" customFormat="1" ht="15" customHeight="1">
      <c r="A27" s="622"/>
      <c r="B27" s="622" t="s">
        <v>
122</v>
      </c>
      <c r="C27" s="620">
        <v>
6</v>
      </c>
      <c r="D27" s="619">
        <v>
65</v>
      </c>
      <c r="E27" s="619" t="s">
        <v>
374</v>
      </c>
      <c r="F27" s="619" t="s">
        <v>
374</v>
      </c>
      <c r="G27" s="619" t="s">
        <v>
374</v>
      </c>
      <c r="H27" s="619" t="s">
        <v>
374</v>
      </c>
      <c r="I27" s="619" t="s">
        <v>
374</v>
      </c>
      <c r="J27" s="619" t="s">
        <v>
374</v>
      </c>
      <c r="K27" s="619" t="s">
        <v>
374</v>
      </c>
      <c r="L27" s="619" t="s">
        <v>
374</v>
      </c>
      <c r="M27" s="619" t="s">
        <v>
374</v>
      </c>
      <c r="N27" s="619" t="s">
        <v>
374</v>
      </c>
      <c r="O27" s="619">
        <v>
2</v>
      </c>
      <c r="P27" s="619">
        <v>
41</v>
      </c>
      <c r="Q27" s="619" t="s">
        <v>
374</v>
      </c>
      <c r="R27" s="619" t="s">
        <v>
374</v>
      </c>
      <c r="S27" s="619" t="s">
        <v>
374</v>
      </c>
      <c r="T27" s="619" t="s">
        <v>
374</v>
      </c>
      <c r="U27" s="619">
        <v>
3</v>
      </c>
      <c r="V27" s="619">
        <v>
22</v>
      </c>
      <c r="W27" s="619" t="s">
        <v>
374</v>
      </c>
      <c r="X27" s="619" t="s">
        <v>
374</v>
      </c>
      <c r="Y27" s="619">
        <v>
1</v>
      </c>
      <c r="Z27" s="619">
        <v>
2</v>
      </c>
      <c r="AA27" s="619" t="s">
        <v>
374</v>
      </c>
      <c r="AB27" s="619" t="s">
        <v>
374</v>
      </c>
      <c r="AC27" s="663"/>
      <c r="AD27" s="671" t="s">
        <v>
122</v>
      </c>
    </row>
    <row r="28" spans="1:30" s="615" customFormat="1" ht="15" customHeight="1">
      <c r="A28" s="4838" t="s">
        <v>
828</v>
      </c>
      <c r="B28" s="4838"/>
      <c r="C28" s="628">
        <v>
170</v>
      </c>
      <c r="D28" s="627">
        <v>
1052</v>
      </c>
      <c r="E28" s="627">
        <v>
1</v>
      </c>
      <c r="F28" s="627">
        <v>
14</v>
      </c>
      <c r="G28" s="627">
        <v>
4</v>
      </c>
      <c r="H28" s="627">
        <v>
14</v>
      </c>
      <c r="I28" s="627">
        <v>
7</v>
      </c>
      <c r="J28" s="627">
        <v>
39</v>
      </c>
      <c r="K28" s="627">
        <v>
15</v>
      </c>
      <c r="L28" s="627">
        <v>
123</v>
      </c>
      <c r="M28" s="627">
        <v>
11</v>
      </c>
      <c r="N28" s="627">
        <v>
58</v>
      </c>
      <c r="O28" s="627">
        <v>
14</v>
      </c>
      <c r="P28" s="627">
        <v>
67</v>
      </c>
      <c r="Q28" s="627" t="s">
        <v>
374</v>
      </c>
      <c r="R28" s="627" t="s">
        <v>
374</v>
      </c>
      <c r="S28" s="627">
        <v>
12</v>
      </c>
      <c r="T28" s="627">
        <v>
22</v>
      </c>
      <c r="U28" s="627">
        <v>
42</v>
      </c>
      <c r="V28" s="627">
        <v>
415</v>
      </c>
      <c r="W28" s="627">
        <v>
19</v>
      </c>
      <c r="X28" s="627">
        <v>
101</v>
      </c>
      <c r="Y28" s="627">
        <v>
41</v>
      </c>
      <c r="Z28" s="627">
        <v>
193</v>
      </c>
      <c r="AA28" s="627">
        <v>
4</v>
      </c>
      <c r="AB28" s="627">
        <v>
6</v>
      </c>
      <c r="AC28" s="4839" t="s">
        <v>
828</v>
      </c>
      <c r="AD28" s="4839"/>
    </row>
    <row r="29" spans="1:30" s="615" customFormat="1" ht="15" customHeight="1">
      <c r="A29" s="622"/>
      <c r="B29" s="630" t="s">
        <v>
121</v>
      </c>
      <c r="C29" s="620">
        <v>
18</v>
      </c>
      <c r="D29" s="619">
        <v>
177</v>
      </c>
      <c r="E29" s="619">
        <v>
1</v>
      </c>
      <c r="F29" s="619">
        <v>
14</v>
      </c>
      <c r="G29" s="619" t="s">
        <v>
374</v>
      </c>
      <c r="H29" s="619" t="s">
        <v>
374</v>
      </c>
      <c r="I29" s="619">
        <v>
1</v>
      </c>
      <c r="J29" s="619">
        <v>
8</v>
      </c>
      <c r="K29" s="619" t="s">
        <v>
374</v>
      </c>
      <c r="L29" s="619" t="s">
        <v>
374</v>
      </c>
      <c r="M29" s="619">
        <v>
2</v>
      </c>
      <c r="N29" s="619">
        <v>
4</v>
      </c>
      <c r="O29" s="619" t="s">
        <v>
374</v>
      </c>
      <c r="P29" s="619" t="s">
        <v>
374</v>
      </c>
      <c r="Q29" s="619" t="s">
        <v>
374</v>
      </c>
      <c r="R29" s="619" t="s">
        <v>
374</v>
      </c>
      <c r="S29" s="619" t="s">
        <v>
374</v>
      </c>
      <c r="T29" s="619" t="s">
        <v>
374</v>
      </c>
      <c r="U29" s="619">
        <v>
5</v>
      </c>
      <c r="V29" s="619">
        <v>
124</v>
      </c>
      <c r="W29" s="619">
        <v>
1</v>
      </c>
      <c r="X29" s="619">
        <v>
1</v>
      </c>
      <c r="Y29" s="619">
        <v>
8</v>
      </c>
      <c r="Z29" s="619">
        <v>
26</v>
      </c>
      <c r="AA29" s="619" t="s">
        <v>
374</v>
      </c>
      <c r="AB29" s="619" t="s">
        <v>
374</v>
      </c>
      <c r="AC29" s="663"/>
      <c r="AD29" s="673" t="s">
        <v>
121</v>
      </c>
    </row>
    <row r="30" spans="1:30" s="615" customFormat="1" ht="15" customHeight="1">
      <c r="A30" s="622"/>
      <c r="B30" s="630" t="s">
        <v>
120</v>
      </c>
      <c r="C30" s="620">
        <v>
16</v>
      </c>
      <c r="D30" s="619">
        <v>
180</v>
      </c>
      <c r="E30" s="619" t="s">
        <v>
374</v>
      </c>
      <c r="F30" s="619" t="s">
        <v>
374</v>
      </c>
      <c r="G30" s="619">
        <v>
1</v>
      </c>
      <c r="H30" s="619">
        <v>
2</v>
      </c>
      <c r="I30" s="619" t="s">
        <v>
374</v>
      </c>
      <c r="J30" s="619" t="s">
        <v>
374</v>
      </c>
      <c r="K30" s="619">
        <v>
3</v>
      </c>
      <c r="L30" s="619">
        <v>
30</v>
      </c>
      <c r="M30" s="619">
        <v>
1</v>
      </c>
      <c r="N30" s="619">
        <v>
6</v>
      </c>
      <c r="O30" s="619" t="s">
        <v>
374</v>
      </c>
      <c r="P30" s="619" t="s">
        <v>
374</v>
      </c>
      <c r="Q30" s="619" t="s">
        <v>
374</v>
      </c>
      <c r="R30" s="619" t="s">
        <v>
374</v>
      </c>
      <c r="S30" s="619" t="s">
        <v>
374</v>
      </c>
      <c r="T30" s="619" t="s">
        <v>
374</v>
      </c>
      <c r="U30" s="619">
        <v>
1</v>
      </c>
      <c r="V30" s="619">
        <v>
19</v>
      </c>
      <c r="W30" s="619">
        <v>
9</v>
      </c>
      <c r="X30" s="619">
        <v>
84</v>
      </c>
      <c r="Y30" s="619">
        <v>
1</v>
      </c>
      <c r="Z30" s="619">
        <v>
39</v>
      </c>
      <c r="AA30" s="619" t="s">
        <v>
374</v>
      </c>
      <c r="AB30" s="619" t="s">
        <v>
374</v>
      </c>
      <c r="AC30" s="672"/>
      <c r="AD30" s="673" t="s">
        <v>
120</v>
      </c>
    </row>
    <row r="31" spans="1:30" s="625" customFormat="1" ht="15" customHeight="1">
      <c r="A31" s="665"/>
      <c r="B31" s="630" t="s">
        <v>
119</v>
      </c>
      <c r="C31" s="620">
        <v>
11</v>
      </c>
      <c r="D31" s="619">
        <v>
50</v>
      </c>
      <c r="E31" s="619" t="s">
        <v>
374</v>
      </c>
      <c r="F31" s="619" t="s">
        <v>
374</v>
      </c>
      <c r="G31" s="619" t="s">
        <v>
374</v>
      </c>
      <c r="H31" s="619" t="s">
        <v>
374</v>
      </c>
      <c r="I31" s="619" t="s">
        <v>
374</v>
      </c>
      <c r="J31" s="619" t="s">
        <v>
374</v>
      </c>
      <c r="K31" s="619">
        <v>
1</v>
      </c>
      <c r="L31" s="619">
        <v>
4</v>
      </c>
      <c r="M31" s="619">
        <v>
4</v>
      </c>
      <c r="N31" s="619">
        <v>
31</v>
      </c>
      <c r="O31" s="619" t="s">
        <v>
374</v>
      </c>
      <c r="P31" s="619" t="s">
        <v>
374</v>
      </c>
      <c r="Q31" s="619" t="s">
        <v>
374</v>
      </c>
      <c r="R31" s="619" t="s">
        <v>
374</v>
      </c>
      <c r="S31" s="619">
        <v>
2</v>
      </c>
      <c r="T31" s="619">
        <v>
7</v>
      </c>
      <c r="U31" s="619">
        <v>
1</v>
      </c>
      <c r="V31" s="619">
        <v>
3</v>
      </c>
      <c r="W31" s="619" t="s">
        <v>
374</v>
      </c>
      <c r="X31" s="619" t="s">
        <v>
374</v>
      </c>
      <c r="Y31" s="619">
        <v>
2</v>
      </c>
      <c r="Z31" s="619">
        <v>
4</v>
      </c>
      <c r="AA31" s="619">
        <v>
1</v>
      </c>
      <c r="AB31" s="619">
        <v>
1</v>
      </c>
      <c r="AC31" s="622"/>
      <c r="AD31" s="673" t="s">
        <v>
119</v>
      </c>
    </row>
    <row r="32" spans="1:30" s="615" customFormat="1" ht="15" customHeight="1">
      <c r="A32" s="622"/>
      <c r="B32" s="630" t="s">
        <v>
118</v>
      </c>
      <c r="C32" s="620">
        <v>
10</v>
      </c>
      <c r="D32" s="619">
        <v>
72</v>
      </c>
      <c r="E32" s="619" t="s">
        <v>
374</v>
      </c>
      <c r="F32" s="619" t="s">
        <v>
374</v>
      </c>
      <c r="G32" s="619" t="s">
        <v>
374</v>
      </c>
      <c r="H32" s="619" t="s">
        <v>
374</v>
      </c>
      <c r="I32" s="619" t="s">
        <v>
374</v>
      </c>
      <c r="J32" s="619" t="s">
        <v>
374</v>
      </c>
      <c r="K32" s="619">
        <v>
2</v>
      </c>
      <c r="L32" s="619">
        <v>
31</v>
      </c>
      <c r="M32" s="619" t="s">
        <v>
374</v>
      </c>
      <c r="N32" s="619" t="s">
        <v>
374</v>
      </c>
      <c r="O32" s="619">
        <v>
3</v>
      </c>
      <c r="P32" s="619">
        <v>
16</v>
      </c>
      <c r="Q32" s="619" t="s">
        <v>
374</v>
      </c>
      <c r="R32" s="619" t="s">
        <v>
374</v>
      </c>
      <c r="S32" s="619" t="s">
        <v>
374</v>
      </c>
      <c r="T32" s="619" t="s">
        <v>
374</v>
      </c>
      <c r="U32" s="619">
        <v>
2</v>
      </c>
      <c r="V32" s="619">
        <v>
21</v>
      </c>
      <c r="W32" s="619">
        <v>
1</v>
      </c>
      <c r="X32" s="619">
        <v>
1</v>
      </c>
      <c r="Y32" s="619">
        <v>
2</v>
      </c>
      <c r="Z32" s="619">
        <v>
3</v>
      </c>
      <c r="AA32" s="619" t="s">
        <v>
374</v>
      </c>
      <c r="AB32" s="619" t="s">
        <v>
374</v>
      </c>
      <c r="AC32" s="663"/>
      <c r="AD32" s="673" t="s">
        <v>
118</v>
      </c>
    </row>
    <row r="33" spans="1:30" s="615" customFormat="1" ht="15" customHeight="1">
      <c r="A33" s="622"/>
      <c r="B33" s="630" t="s">
        <v>
117</v>
      </c>
      <c r="C33" s="620">
        <v>
52</v>
      </c>
      <c r="D33" s="619">
        <v>
211</v>
      </c>
      <c r="E33" s="619" t="s">
        <v>
374</v>
      </c>
      <c r="F33" s="619" t="s">
        <v>
374</v>
      </c>
      <c r="G33" s="619">
        <v>
1</v>
      </c>
      <c r="H33" s="619">
        <v>
5</v>
      </c>
      <c r="I33" s="619">
        <v>
3</v>
      </c>
      <c r="J33" s="619">
        <v>
16</v>
      </c>
      <c r="K33" s="619">
        <v>
3</v>
      </c>
      <c r="L33" s="619">
        <v>
40</v>
      </c>
      <c r="M33" s="619">
        <v>
1</v>
      </c>
      <c r="N33" s="619">
        <v>
11</v>
      </c>
      <c r="O33" s="619">
        <v>
5</v>
      </c>
      <c r="P33" s="619">
        <v>
31</v>
      </c>
      <c r="Q33" s="619" t="s">
        <v>
374</v>
      </c>
      <c r="R33" s="619" t="s">
        <v>
374</v>
      </c>
      <c r="S33" s="619">
        <v>
9</v>
      </c>
      <c r="T33" s="619">
        <v>
14</v>
      </c>
      <c r="U33" s="619">
        <v>
11</v>
      </c>
      <c r="V33" s="619">
        <v>
39</v>
      </c>
      <c r="W33" s="619">
        <v>
4</v>
      </c>
      <c r="X33" s="619">
        <v>
6</v>
      </c>
      <c r="Y33" s="619">
        <v>
14</v>
      </c>
      <c r="Z33" s="619">
        <v>
46</v>
      </c>
      <c r="AA33" s="619">
        <v>
1</v>
      </c>
      <c r="AB33" s="619">
        <v>
3</v>
      </c>
      <c r="AC33" s="663"/>
      <c r="AD33" s="673" t="s">
        <v>
117</v>
      </c>
    </row>
    <row r="34" spans="1:30" s="615" customFormat="1" ht="15" customHeight="1">
      <c r="A34" s="622"/>
      <c r="B34" s="630" t="s">
        <v>
116</v>
      </c>
      <c r="C34" s="620">
        <v>
19</v>
      </c>
      <c r="D34" s="619">
        <v>
82</v>
      </c>
      <c r="E34" s="619" t="s">
        <v>
374</v>
      </c>
      <c r="F34" s="619" t="s">
        <v>
374</v>
      </c>
      <c r="G34" s="619">
        <v>
1</v>
      </c>
      <c r="H34" s="619">
        <v>
3</v>
      </c>
      <c r="I34" s="619">
        <v>
2</v>
      </c>
      <c r="J34" s="619">
        <v>
7</v>
      </c>
      <c r="K34" s="619" t="s">
        <v>
374</v>
      </c>
      <c r="L34" s="619" t="s">
        <v>
374</v>
      </c>
      <c r="M34" s="619">
        <v>
1</v>
      </c>
      <c r="N34" s="619">
        <v>
1</v>
      </c>
      <c r="O34" s="619">
        <v>
1</v>
      </c>
      <c r="P34" s="619">
        <v>
4</v>
      </c>
      <c r="Q34" s="619" t="s">
        <v>
374</v>
      </c>
      <c r="R34" s="619" t="s">
        <v>
374</v>
      </c>
      <c r="S34" s="619" t="s">
        <v>
374</v>
      </c>
      <c r="T34" s="619" t="s">
        <v>
374</v>
      </c>
      <c r="U34" s="619">
        <v>
5</v>
      </c>
      <c r="V34" s="619">
        <v>
29</v>
      </c>
      <c r="W34" s="619">
        <v>
1</v>
      </c>
      <c r="X34" s="619">
        <v>
2</v>
      </c>
      <c r="Y34" s="619">
        <v>
7</v>
      </c>
      <c r="Z34" s="619">
        <v>
35</v>
      </c>
      <c r="AA34" s="619">
        <v>
1</v>
      </c>
      <c r="AB34" s="619">
        <v>
1</v>
      </c>
      <c r="AC34" s="663"/>
      <c r="AD34" s="673" t="s">
        <v>
116</v>
      </c>
    </row>
    <row r="35" spans="1:30" s="615" customFormat="1" ht="15" customHeight="1">
      <c r="A35" s="622"/>
      <c r="B35" s="630" t="s">
        <v>
115</v>
      </c>
      <c r="C35" s="620">
        <v>
29</v>
      </c>
      <c r="D35" s="619">
        <v>
176</v>
      </c>
      <c r="E35" s="619" t="s">
        <v>
374</v>
      </c>
      <c r="F35" s="619" t="s">
        <v>
374</v>
      </c>
      <c r="G35" s="619" t="s">
        <v>
374</v>
      </c>
      <c r="H35" s="619" t="s">
        <v>
374</v>
      </c>
      <c r="I35" s="619">
        <v>
1</v>
      </c>
      <c r="J35" s="619">
        <v>
8</v>
      </c>
      <c r="K35" s="619">
        <v>
3</v>
      </c>
      <c r="L35" s="619">
        <v>
13</v>
      </c>
      <c r="M35" s="619" t="s">
        <v>
374</v>
      </c>
      <c r="N35" s="619" t="s">
        <v>
374</v>
      </c>
      <c r="O35" s="619">
        <v>
2</v>
      </c>
      <c r="P35" s="619">
        <v>
8</v>
      </c>
      <c r="Q35" s="619" t="s">
        <v>
374</v>
      </c>
      <c r="R35" s="619" t="s">
        <v>
374</v>
      </c>
      <c r="S35" s="619">
        <v>
1</v>
      </c>
      <c r="T35" s="619">
        <v>
1</v>
      </c>
      <c r="U35" s="619">
        <v>
15</v>
      </c>
      <c r="V35" s="619">
        <v>
112</v>
      </c>
      <c r="W35" s="619">
        <v>
1</v>
      </c>
      <c r="X35" s="619">
        <v>
1</v>
      </c>
      <c r="Y35" s="619">
        <v>
5</v>
      </c>
      <c r="Z35" s="619">
        <v>
32</v>
      </c>
      <c r="AA35" s="619">
        <v>
1</v>
      </c>
      <c r="AB35" s="619">
        <v>
1</v>
      </c>
      <c r="AC35" s="663"/>
      <c r="AD35" s="673" t="s">
        <v>
115</v>
      </c>
    </row>
    <row r="36" spans="1:30" s="615" customFormat="1" ht="15" customHeight="1">
      <c r="A36" s="622"/>
      <c r="B36" s="630" t="s">
        <v>
114</v>
      </c>
      <c r="C36" s="620">
        <v>
15</v>
      </c>
      <c r="D36" s="619">
        <v>
104</v>
      </c>
      <c r="E36" s="619" t="s">
        <v>
374</v>
      </c>
      <c r="F36" s="619" t="s">
        <v>
374</v>
      </c>
      <c r="G36" s="619">
        <v>
1</v>
      </c>
      <c r="H36" s="619">
        <v>
4</v>
      </c>
      <c r="I36" s="619" t="s">
        <v>
374</v>
      </c>
      <c r="J36" s="619" t="s">
        <v>
374</v>
      </c>
      <c r="K36" s="619">
        <v>
3</v>
      </c>
      <c r="L36" s="619">
        <v>
5</v>
      </c>
      <c r="M36" s="619">
        <v>
2</v>
      </c>
      <c r="N36" s="619">
        <v>
5</v>
      </c>
      <c r="O36" s="619">
        <v>
3</v>
      </c>
      <c r="P36" s="619">
        <v>
8</v>
      </c>
      <c r="Q36" s="619" t="s">
        <v>
374</v>
      </c>
      <c r="R36" s="619" t="s">
        <v>
374</v>
      </c>
      <c r="S36" s="619" t="s">
        <v>
374</v>
      </c>
      <c r="T36" s="619" t="s">
        <v>
374</v>
      </c>
      <c r="U36" s="619">
        <v>
2</v>
      </c>
      <c r="V36" s="619">
        <v>
68</v>
      </c>
      <c r="W36" s="619">
        <v>
2</v>
      </c>
      <c r="X36" s="619">
        <v>
6</v>
      </c>
      <c r="Y36" s="619">
        <v>
2</v>
      </c>
      <c r="Z36" s="619">
        <v>
8</v>
      </c>
      <c r="AA36" s="619" t="s">
        <v>
374</v>
      </c>
      <c r="AB36" s="619" t="s">
        <v>
374</v>
      </c>
      <c r="AC36" s="672"/>
      <c r="AD36" s="673" t="s">
        <v>
114</v>
      </c>
    </row>
    <row r="37" spans="1:30" s="615" customFormat="1" ht="15" customHeight="1">
      <c r="A37" s="4838" t="s">
        <v>
827</v>
      </c>
      <c r="B37" s="4838"/>
      <c r="C37" s="628">
        <v>
119</v>
      </c>
      <c r="D37" s="627">
        <v>
913</v>
      </c>
      <c r="E37" s="627" t="s">
        <v>
374</v>
      </c>
      <c r="F37" s="627" t="s">
        <v>
374</v>
      </c>
      <c r="G37" s="627">
        <v>
3</v>
      </c>
      <c r="H37" s="627">
        <v>
13</v>
      </c>
      <c r="I37" s="627">
        <v>
5</v>
      </c>
      <c r="J37" s="627">
        <v>
58</v>
      </c>
      <c r="K37" s="627">
        <v>
11</v>
      </c>
      <c r="L37" s="627">
        <v>
62</v>
      </c>
      <c r="M37" s="627">
        <v>
8</v>
      </c>
      <c r="N37" s="627">
        <v>
48</v>
      </c>
      <c r="O37" s="627">
        <v>
17</v>
      </c>
      <c r="P37" s="627">
        <v>
106</v>
      </c>
      <c r="Q37" s="627" t="s">
        <v>
374</v>
      </c>
      <c r="R37" s="627" t="s">
        <v>
374</v>
      </c>
      <c r="S37" s="627">
        <v>
9</v>
      </c>
      <c r="T37" s="627">
        <v>
29</v>
      </c>
      <c r="U37" s="627">
        <v>
30</v>
      </c>
      <c r="V37" s="627">
        <v>
397</v>
      </c>
      <c r="W37" s="627">
        <v>
8</v>
      </c>
      <c r="X37" s="627">
        <v>
18</v>
      </c>
      <c r="Y37" s="627">
        <v>
24</v>
      </c>
      <c r="Z37" s="627">
        <v>
164</v>
      </c>
      <c r="AA37" s="627">
        <v>
3</v>
      </c>
      <c r="AB37" s="627">
        <v>
4</v>
      </c>
      <c r="AC37" s="4839" t="s">
        <v>
827</v>
      </c>
      <c r="AD37" s="4839"/>
    </row>
    <row r="38" spans="1:30" s="615" customFormat="1" ht="15" customHeight="1">
      <c r="A38" s="622"/>
      <c r="B38" s="630" t="s">
        <v>
113</v>
      </c>
      <c r="C38" s="620">
        <v>
20</v>
      </c>
      <c r="D38" s="619">
        <v>
309</v>
      </c>
      <c r="E38" s="619" t="s">
        <v>
374</v>
      </c>
      <c r="F38" s="619" t="s">
        <v>
374</v>
      </c>
      <c r="G38" s="619" t="s">
        <v>
374</v>
      </c>
      <c r="H38" s="619" t="s">
        <v>
374</v>
      </c>
      <c r="I38" s="619">
        <v>
1</v>
      </c>
      <c r="J38" s="619">
        <v>
5</v>
      </c>
      <c r="K38" s="619" t="s">
        <v>
374</v>
      </c>
      <c r="L38" s="619" t="s">
        <v>
374</v>
      </c>
      <c r="M38" s="619" t="s">
        <v>
374</v>
      </c>
      <c r="N38" s="619" t="s">
        <v>
374</v>
      </c>
      <c r="O38" s="619">
        <v>
2</v>
      </c>
      <c r="P38" s="619">
        <v>
3</v>
      </c>
      <c r="Q38" s="619" t="s">
        <v>
374</v>
      </c>
      <c r="R38" s="619" t="s">
        <v>
374</v>
      </c>
      <c r="S38" s="619">
        <v>
1</v>
      </c>
      <c r="T38" s="619">
        <v>
10</v>
      </c>
      <c r="U38" s="619">
        <v>
8</v>
      </c>
      <c r="V38" s="619">
        <v>
229</v>
      </c>
      <c r="W38" s="619">
        <v>
2</v>
      </c>
      <c r="X38" s="619">
        <v>
5</v>
      </c>
      <c r="Y38" s="619">
        <v>
6</v>
      </c>
      <c r="Z38" s="619">
        <v>
57</v>
      </c>
      <c r="AA38" s="619" t="s">
        <v>
374</v>
      </c>
      <c r="AB38" s="619" t="s">
        <v>
374</v>
      </c>
      <c r="AC38" s="663"/>
      <c r="AD38" s="673" t="s">
        <v>
113</v>
      </c>
    </row>
    <row r="39" spans="1:30" s="615" customFormat="1" ht="15" customHeight="1">
      <c r="A39" s="622"/>
      <c r="B39" s="630" t="s">
        <v>
112</v>
      </c>
      <c r="C39" s="620" t="s">
        <v>
374</v>
      </c>
      <c r="D39" s="619" t="s">
        <v>
374</v>
      </c>
      <c r="E39" s="619" t="s">
        <v>
374</v>
      </c>
      <c r="F39" s="619" t="s">
        <v>
374</v>
      </c>
      <c r="G39" s="619" t="s">
        <v>
374</v>
      </c>
      <c r="H39" s="619" t="s">
        <v>
374</v>
      </c>
      <c r="I39" s="619" t="s">
        <v>
374</v>
      </c>
      <c r="J39" s="619" t="s">
        <v>
374</v>
      </c>
      <c r="K39" s="619" t="s">
        <v>
374</v>
      </c>
      <c r="L39" s="619" t="s">
        <v>
374</v>
      </c>
      <c r="M39" s="619" t="s">
        <v>
374</v>
      </c>
      <c r="N39" s="619" t="s">
        <v>
374</v>
      </c>
      <c r="O39" s="619" t="s">
        <v>
374</v>
      </c>
      <c r="P39" s="619" t="s">
        <v>
374</v>
      </c>
      <c r="Q39" s="619" t="s">
        <v>
374</v>
      </c>
      <c r="R39" s="619" t="s">
        <v>
374</v>
      </c>
      <c r="S39" s="619" t="s">
        <v>
374</v>
      </c>
      <c r="T39" s="619" t="s">
        <v>
374</v>
      </c>
      <c r="U39" s="619" t="s">
        <v>
374</v>
      </c>
      <c r="V39" s="619" t="s">
        <v>
374</v>
      </c>
      <c r="W39" s="619" t="s">
        <v>
374</v>
      </c>
      <c r="X39" s="619" t="s">
        <v>
374</v>
      </c>
      <c r="Y39" s="619" t="s">
        <v>
374</v>
      </c>
      <c r="Z39" s="619" t="s">
        <v>
374</v>
      </c>
      <c r="AA39" s="619" t="s">
        <v>
374</v>
      </c>
      <c r="AB39" s="619" t="s">
        <v>
374</v>
      </c>
      <c r="AC39" s="672"/>
      <c r="AD39" s="673" t="s">
        <v>
112</v>
      </c>
    </row>
    <row r="40" spans="1:30" s="625" customFormat="1" ht="15" customHeight="1">
      <c r="A40" s="665"/>
      <c r="B40" s="630" t="s">
        <v>
111</v>
      </c>
      <c r="C40" s="620">
        <v>
20</v>
      </c>
      <c r="D40" s="619">
        <v>
137</v>
      </c>
      <c r="E40" s="619" t="s">
        <v>
374</v>
      </c>
      <c r="F40" s="619" t="s">
        <v>
374</v>
      </c>
      <c r="G40" s="619">
        <v>
1</v>
      </c>
      <c r="H40" s="619">
        <v>
1</v>
      </c>
      <c r="I40" s="619">
        <v>
1</v>
      </c>
      <c r="J40" s="619">
        <v>
31</v>
      </c>
      <c r="K40" s="619">
        <v>
4</v>
      </c>
      <c r="L40" s="619">
        <v>
34</v>
      </c>
      <c r="M40" s="619">
        <v>
3</v>
      </c>
      <c r="N40" s="619">
        <v>
29</v>
      </c>
      <c r="O40" s="619">
        <v>
2</v>
      </c>
      <c r="P40" s="619">
        <v>
9</v>
      </c>
      <c r="Q40" s="619" t="s">
        <v>
374</v>
      </c>
      <c r="R40" s="619" t="s">
        <v>
374</v>
      </c>
      <c r="S40" s="619" t="s">
        <v>
374</v>
      </c>
      <c r="T40" s="619" t="s">
        <v>
374</v>
      </c>
      <c r="U40" s="619">
        <v>
2</v>
      </c>
      <c r="V40" s="619">
        <v>
5</v>
      </c>
      <c r="W40" s="619">
        <v>
2</v>
      </c>
      <c r="X40" s="619">
        <v>
3</v>
      </c>
      <c r="Y40" s="619">
        <v>
3</v>
      </c>
      <c r="Z40" s="619">
        <v>
9</v>
      </c>
      <c r="AA40" s="619">
        <v>
1</v>
      </c>
      <c r="AB40" s="619">
        <v>
2</v>
      </c>
      <c r="AC40" s="622"/>
      <c r="AD40" s="673" t="s">
        <v>
111</v>
      </c>
    </row>
    <row r="41" spans="1:30" s="615" customFormat="1" ht="15" customHeight="1">
      <c r="A41" s="622"/>
      <c r="B41" s="630" t="s">
        <v>
110</v>
      </c>
      <c r="C41" s="620">
        <v>
58</v>
      </c>
      <c r="D41" s="619">
        <v>
350</v>
      </c>
      <c r="E41" s="619" t="s">
        <v>
374</v>
      </c>
      <c r="F41" s="619" t="s">
        <v>
374</v>
      </c>
      <c r="G41" s="619">
        <v>
1</v>
      </c>
      <c r="H41" s="619">
        <v>
2</v>
      </c>
      <c r="I41" s="619">
        <v>
2</v>
      </c>
      <c r="J41" s="619">
        <v>
17</v>
      </c>
      <c r="K41" s="619">
        <v>
6</v>
      </c>
      <c r="L41" s="619">
        <v>
17</v>
      </c>
      <c r="M41" s="619">
        <v>
3</v>
      </c>
      <c r="N41" s="619">
        <v>
12</v>
      </c>
      <c r="O41" s="619">
        <v>
11</v>
      </c>
      <c r="P41" s="619">
        <v>
89</v>
      </c>
      <c r="Q41" s="619" t="s">
        <v>
374</v>
      </c>
      <c r="R41" s="619" t="s">
        <v>
374</v>
      </c>
      <c r="S41" s="619">
        <v>
6</v>
      </c>
      <c r="T41" s="619">
        <v>
15</v>
      </c>
      <c r="U41" s="619">
        <v>
14</v>
      </c>
      <c r="V41" s="619">
        <v>
115</v>
      </c>
      <c r="W41" s="619">
        <v>
3</v>
      </c>
      <c r="X41" s="619">
        <v>
7</v>
      </c>
      <c r="Y41" s="619">
        <v>
11</v>
      </c>
      <c r="Z41" s="619">
        <v>
75</v>
      </c>
      <c r="AA41" s="619">
        <v>
1</v>
      </c>
      <c r="AB41" s="619">
        <v>
1</v>
      </c>
      <c r="AC41" s="663"/>
      <c r="AD41" s="673" t="s">
        <v>
110</v>
      </c>
    </row>
    <row r="42" spans="1:30" s="615" customFormat="1" ht="15" customHeight="1">
      <c r="A42" s="622"/>
      <c r="B42" s="630" t="s">
        <v>
109</v>
      </c>
      <c r="C42" s="620">
        <v>
21</v>
      </c>
      <c r="D42" s="619">
        <v>
117</v>
      </c>
      <c r="E42" s="619" t="s">
        <v>
374</v>
      </c>
      <c r="F42" s="619" t="s">
        <v>
374</v>
      </c>
      <c r="G42" s="619">
        <v>
1</v>
      </c>
      <c r="H42" s="619">
        <v>
10</v>
      </c>
      <c r="I42" s="619">
        <v>
1</v>
      </c>
      <c r="J42" s="619">
        <v>
5</v>
      </c>
      <c r="K42" s="619">
        <v>
1</v>
      </c>
      <c r="L42" s="619">
        <v>
11</v>
      </c>
      <c r="M42" s="619">
        <v>
2</v>
      </c>
      <c r="N42" s="619">
        <v>
7</v>
      </c>
      <c r="O42" s="619">
        <v>
2</v>
      </c>
      <c r="P42" s="619">
        <v>
5</v>
      </c>
      <c r="Q42" s="619" t="s">
        <v>
374</v>
      </c>
      <c r="R42" s="619" t="s">
        <v>
374</v>
      </c>
      <c r="S42" s="619">
        <v>
2</v>
      </c>
      <c r="T42" s="619">
        <v>
4</v>
      </c>
      <c r="U42" s="619">
        <v>
6</v>
      </c>
      <c r="V42" s="619">
        <v>
48</v>
      </c>
      <c r="W42" s="619">
        <v>
1</v>
      </c>
      <c r="X42" s="619">
        <v>
3</v>
      </c>
      <c r="Y42" s="619">
        <v>
4</v>
      </c>
      <c r="Z42" s="619">
        <v>
23</v>
      </c>
      <c r="AA42" s="619">
        <v>
1</v>
      </c>
      <c r="AB42" s="619">
        <v>
1</v>
      </c>
      <c r="AC42" s="663"/>
      <c r="AD42" s="673" t="s">
        <v>
109</v>
      </c>
    </row>
    <row r="43" spans="1:30" s="615" customFormat="1" ht="15" customHeight="1">
      <c r="A43" s="4838" t="s">
        <v>
826</v>
      </c>
      <c r="B43" s="4838"/>
      <c r="C43" s="628">
        <v>
193</v>
      </c>
      <c r="D43" s="627">
        <v>
2056</v>
      </c>
      <c r="E43" s="627" t="s">
        <v>
374</v>
      </c>
      <c r="F43" s="627" t="s">
        <v>
374</v>
      </c>
      <c r="G43" s="627">
        <v>
2</v>
      </c>
      <c r="H43" s="627">
        <v>
8</v>
      </c>
      <c r="I43" s="627">
        <v>
6</v>
      </c>
      <c r="J43" s="627">
        <v>
48</v>
      </c>
      <c r="K43" s="627">
        <v>
20</v>
      </c>
      <c r="L43" s="627">
        <v>
141</v>
      </c>
      <c r="M43" s="627">
        <v>
21</v>
      </c>
      <c r="N43" s="627">
        <v>
140</v>
      </c>
      <c r="O43" s="627">
        <v>
28</v>
      </c>
      <c r="P43" s="627">
        <v>
276</v>
      </c>
      <c r="Q43" s="627" t="s">
        <v>
374</v>
      </c>
      <c r="R43" s="627" t="s">
        <v>
374</v>
      </c>
      <c r="S43" s="627">
        <v>
7</v>
      </c>
      <c r="T43" s="627">
        <v>
44</v>
      </c>
      <c r="U43" s="627">
        <v>
33</v>
      </c>
      <c r="V43" s="627">
        <v>
555</v>
      </c>
      <c r="W43" s="627">
        <v>
29</v>
      </c>
      <c r="X43" s="627">
        <v>
257</v>
      </c>
      <c r="Y43" s="627">
        <v>
41</v>
      </c>
      <c r="Z43" s="627">
        <v>
412</v>
      </c>
      <c r="AA43" s="627">
        <v>
6</v>
      </c>
      <c r="AB43" s="627">
        <v>
175</v>
      </c>
      <c r="AC43" s="4839" t="s">
        <v>
826</v>
      </c>
      <c r="AD43" s="4839"/>
    </row>
    <row r="44" spans="1:30" s="615" customFormat="1" ht="15" customHeight="1">
      <c r="A44" s="622"/>
      <c r="B44" s="622" t="s">
        <v>
108</v>
      </c>
      <c r="C44" s="620">
        <v>
17</v>
      </c>
      <c r="D44" s="619">
        <v>
134</v>
      </c>
      <c r="E44" s="619" t="s">
        <v>
374</v>
      </c>
      <c r="F44" s="619" t="s">
        <v>
374</v>
      </c>
      <c r="G44" s="619" t="s">
        <v>
374</v>
      </c>
      <c r="H44" s="619" t="s">
        <v>
374</v>
      </c>
      <c r="I44" s="619">
        <v>
2</v>
      </c>
      <c r="J44" s="619">
        <v>
21</v>
      </c>
      <c r="K44" s="619">
        <v>
4</v>
      </c>
      <c r="L44" s="619">
        <v>
11</v>
      </c>
      <c r="M44" s="619" t="s">
        <v>
374</v>
      </c>
      <c r="N44" s="619" t="s">
        <v>
374</v>
      </c>
      <c r="O44" s="619">
        <v>
6</v>
      </c>
      <c r="P44" s="619">
        <v>
49</v>
      </c>
      <c r="Q44" s="619" t="s">
        <v>
374</v>
      </c>
      <c r="R44" s="619" t="s">
        <v>
374</v>
      </c>
      <c r="S44" s="619" t="s">
        <v>
374</v>
      </c>
      <c r="T44" s="619" t="s">
        <v>
374</v>
      </c>
      <c r="U44" s="619">
        <v>
2</v>
      </c>
      <c r="V44" s="619">
        <v>
3</v>
      </c>
      <c r="W44" s="619">
        <v>
1</v>
      </c>
      <c r="X44" s="619">
        <v>
43</v>
      </c>
      <c r="Y44" s="619">
        <v>
2</v>
      </c>
      <c r="Z44" s="619">
        <v>
7</v>
      </c>
      <c r="AA44" s="619" t="s">
        <v>
374</v>
      </c>
      <c r="AB44" s="619" t="s">
        <v>
374</v>
      </c>
      <c r="AC44" s="663"/>
      <c r="AD44" s="671" t="s">
        <v>
108</v>
      </c>
    </row>
    <row r="45" spans="1:30" s="615" customFormat="1" ht="15" customHeight="1">
      <c r="A45" s="622"/>
      <c r="B45" s="622" t="s">
        <v>
107</v>
      </c>
      <c r="C45" s="620">
        <v>
39</v>
      </c>
      <c r="D45" s="619">
        <v>
337</v>
      </c>
      <c r="E45" s="619" t="s">
        <v>
374</v>
      </c>
      <c r="F45" s="619" t="s">
        <v>
374</v>
      </c>
      <c r="G45" s="619" t="s">
        <v>
374</v>
      </c>
      <c r="H45" s="619" t="s">
        <v>
374</v>
      </c>
      <c r="I45" s="619" t="s">
        <v>
374</v>
      </c>
      <c r="J45" s="619" t="s">
        <v>
374</v>
      </c>
      <c r="K45" s="619">
        <v>
2</v>
      </c>
      <c r="L45" s="619">
        <v>
9</v>
      </c>
      <c r="M45" s="619">
        <v>
1</v>
      </c>
      <c r="N45" s="619">
        <v>
7</v>
      </c>
      <c r="O45" s="619">
        <v>
4</v>
      </c>
      <c r="P45" s="619">
        <v>
19</v>
      </c>
      <c r="Q45" s="619" t="s">
        <v>
374</v>
      </c>
      <c r="R45" s="619" t="s">
        <v>
374</v>
      </c>
      <c r="S45" s="619">
        <v>
3</v>
      </c>
      <c r="T45" s="619">
        <v>
7</v>
      </c>
      <c r="U45" s="619">
        <v>
10</v>
      </c>
      <c r="V45" s="619">
        <v>
140</v>
      </c>
      <c r="W45" s="619">
        <v>
5</v>
      </c>
      <c r="X45" s="619">
        <v>
14</v>
      </c>
      <c r="Y45" s="619">
        <v>
14</v>
      </c>
      <c r="Z45" s="619">
        <v>
141</v>
      </c>
      <c r="AA45" s="619" t="s">
        <v>
374</v>
      </c>
      <c r="AB45" s="619" t="s">
        <v>
374</v>
      </c>
      <c r="AC45" s="663"/>
      <c r="AD45" s="671" t="s">
        <v>
107</v>
      </c>
    </row>
    <row r="46" spans="1:30" s="615" customFormat="1" ht="15" customHeight="1">
      <c r="A46" s="622"/>
      <c r="B46" s="622" t="s">
        <v>
106</v>
      </c>
      <c r="C46" s="620">
        <v>
21</v>
      </c>
      <c r="D46" s="619">
        <v>
425</v>
      </c>
      <c r="E46" s="619" t="s">
        <v>
374</v>
      </c>
      <c r="F46" s="619" t="s">
        <v>
374</v>
      </c>
      <c r="G46" s="619" t="s">
        <v>
374</v>
      </c>
      <c r="H46" s="619" t="s">
        <v>
374</v>
      </c>
      <c r="I46" s="619">
        <v>
2</v>
      </c>
      <c r="J46" s="619">
        <v>
7</v>
      </c>
      <c r="K46" s="619">
        <v>
3</v>
      </c>
      <c r="L46" s="619">
        <v>
21</v>
      </c>
      <c r="M46" s="619">
        <v>
2</v>
      </c>
      <c r="N46" s="619">
        <v>
5</v>
      </c>
      <c r="O46" s="619">
        <v>
2</v>
      </c>
      <c r="P46" s="619">
        <v>
18</v>
      </c>
      <c r="Q46" s="619" t="s">
        <v>
374</v>
      </c>
      <c r="R46" s="619" t="s">
        <v>
374</v>
      </c>
      <c r="S46" s="619" t="s">
        <v>
374</v>
      </c>
      <c r="T46" s="619" t="s">
        <v>
374</v>
      </c>
      <c r="U46" s="619">
        <v>
5</v>
      </c>
      <c r="V46" s="619">
        <v>
261</v>
      </c>
      <c r="W46" s="619">
        <v>
2</v>
      </c>
      <c r="X46" s="619">
        <v>
4</v>
      </c>
      <c r="Y46" s="619">
        <v>
5</v>
      </c>
      <c r="Z46" s="619">
        <v>
109</v>
      </c>
      <c r="AA46" s="619" t="s">
        <v>
374</v>
      </c>
      <c r="AB46" s="619" t="s">
        <v>
374</v>
      </c>
      <c r="AC46" s="663"/>
      <c r="AD46" s="671" t="s">
        <v>
106</v>
      </c>
    </row>
    <row r="47" spans="1:30" s="615" customFormat="1" ht="15" customHeight="1">
      <c r="A47" s="622"/>
      <c r="B47" s="622" t="s">
        <v>
105</v>
      </c>
      <c r="C47" s="620">
        <v>
25</v>
      </c>
      <c r="D47" s="619">
        <v>
359</v>
      </c>
      <c r="E47" s="619" t="s">
        <v>
374</v>
      </c>
      <c r="F47" s="619" t="s">
        <v>
374</v>
      </c>
      <c r="G47" s="619" t="s">
        <v>
374</v>
      </c>
      <c r="H47" s="619" t="s">
        <v>
374</v>
      </c>
      <c r="I47" s="619">
        <v>
1</v>
      </c>
      <c r="J47" s="619">
        <v>
18</v>
      </c>
      <c r="K47" s="619">
        <v>
3</v>
      </c>
      <c r="L47" s="619">
        <v>
12</v>
      </c>
      <c r="M47" s="619">
        <v>
4</v>
      </c>
      <c r="N47" s="619">
        <v>
19</v>
      </c>
      <c r="O47" s="619">
        <v>
4</v>
      </c>
      <c r="P47" s="619">
        <v>
101</v>
      </c>
      <c r="Q47" s="619" t="s">
        <v>
374</v>
      </c>
      <c r="R47" s="619" t="s">
        <v>
374</v>
      </c>
      <c r="S47" s="619" t="s">
        <v>
374</v>
      </c>
      <c r="T47" s="619" t="s">
        <v>
374</v>
      </c>
      <c r="U47" s="619">
        <v>
1</v>
      </c>
      <c r="V47" s="619">
        <v>
16</v>
      </c>
      <c r="W47" s="619">
        <v>
5</v>
      </c>
      <c r="X47" s="619">
        <v>
36</v>
      </c>
      <c r="Y47" s="619">
        <v>
5</v>
      </c>
      <c r="Z47" s="619">
        <v>
50</v>
      </c>
      <c r="AA47" s="619">
        <v>
2</v>
      </c>
      <c r="AB47" s="619">
        <v>
107</v>
      </c>
      <c r="AC47" s="663"/>
      <c r="AD47" s="671" t="s">
        <v>
105</v>
      </c>
    </row>
    <row r="48" spans="1:30" s="615" customFormat="1" ht="15" customHeight="1">
      <c r="A48" s="622"/>
      <c r="B48" s="622" t="s">
        <v>
104</v>
      </c>
      <c r="C48" s="620">
        <v>
17</v>
      </c>
      <c r="D48" s="619">
        <v>
162</v>
      </c>
      <c r="E48" s="619" t="s">
        <v>
374</v>
      </c>
      <c r="F48" s="619" t="s">
        <v>
374</v>
      </c>
      <c r="G48" s="619" t="s">
        <v>
374</v>
      </c>
      <c r="H48" s="619" t="s">
        <v>
374</v>
      </c>
      <c r="I48" s="619" t="s">
        <v>
374</v>
      </c>
      <c r="J48" s="619" t="s">
        <v>
374</v>
      </c>
      <c r="K48" s="619">
        <v>
4</v>
      </c>
      <c r="L48" s="619">
        <v>
33</v>
      </c>
      <c r="M48" s="619" t="s">
        <v>
374</v>
      </c>
      <c r="N48" s="619" t="s">
        <v>
374</v>
      </c>
      <c r="O48" s="619">
        <v>
3</v>
      </c>
      <c r="P48" s="619">
        <v>
8</v>
      </c>
      <c r="Q48" s="619" t="s">
        <v>
374</v>
      </c>
      <c r="R48" s="619" t="s">
        <v>
374</v>
      </c>
      <c r="S48" s="619">
        <v>
1</v>
      </c>
      <c r="T48" s="619">
        <v>
9</v>
      </c>
      <c r="U48" s="619">
        <v>
5</v>
      </c>
      <c r="V48" s="619">
        <v>
69</v>
      </c>
      <c r="W48" s="619">
        <v>
2</v>
      </c>
      <c r="X48" s="619">
        <v>
22</v>
      </c>
      <c r="Y48" s="619">
        <v>
2</v>
      </c>
      <c r="Z48" s="619">
        <v>
21</v>
      </c>
      <c r="AA48" s="619" t="s">
        <v>
374</v>
      </c>
      <c r="AB48" s="619" t="s">
        <v>
374</v>
      </c>
      <c r="AC48" s="672"/>
      <c r="AD48" s="671" t="s">
        <v>
104</v>
      </c>
    </row>
    <row r="49" spans="1:30" s="625" customFormat="1" ht="15" customHeight="1">
      <c r="A49" s="665"/>
      <c r="B49" s="622" t="s">
        <v>
103</v>
      </c>
      <c r="C49" s="620">
        <v>
30</v>
      </c>
      <c r="D49" s="619">
        <v>
278</v>
      </c>
      <c r="E49" s="619" t="s">
        <v>
374</v>
      </c>
      <c r="F49" s="619" t="s">
        <v>
374</v>
      </c>
      <c r="G49" s="619" t="s">
        <v>
374</v>
      </c>
      <c r="H49" s="619" t="s">
        <v>
374</v>
      </c>
      <c r="I49" s="619" t="s">
        <v>
374</v>
      </c>
      <c r="J49" s="619" t="s">
        <v>
374</v>
      </c>
      <c r="K49" s="619">
        <v>
2</v>
      </c>
      <c r="L49" s="619">
        <v>
35</v>
      </c>
      <c r="M49" s="619">
        <v>
7</v>
      </c>
      <c r="N49" s="619">
        <v>
57</v>
      </c>
      <c r="O49" s="619">
        <v>
4</v>
      </c>
      <c r="P49" s="619">
        <v>
28</v>
      </c>
      <c r="Q49" s="619" t="s">
        <v>
374</v>
      </c>
      <c r="R49" s="619" t="s">
        <v>
374</v>
      </c>
      <c r="S49" s="619">
        <v>
1</v>
      </c>
      <c r="T49" s="619">
        <v>
1</v>
      </c>
      <c r="U49" s="619">
        <v>
4</v>
      </c>
      <c r="V49" s="619">
        <v>
26</v>
      </c>
      <c r="W49" s="619">
        <v>
5</v>
      </c>
      <c r="X49" s="619">
        <v>
53</v>
      </c>
      <c r="Y49" s="619">
        <v>
5</v>
      </c>
      <c r="Z49" s="619">
        <v>
42</v>
      </c>
      <c r="AA49" s="619">
        <v>
2</v>
      </c>
      <c r="AB49" s="619">
        <v>
36</v>
      </c>
      <c r="AC49" s="622"/>
      <c r="AD49" s="671" t="s">
        <v>
103</v>
      </c>
    </row>
    <row r="50" spans="1:30" s="615" customFormat="1" ht="15" customHeight="1">
      <c r="A50" s="622"/>
      <c r="B50" s="622" t="s">
        <v>
102</v>
      </c>
      <c r="C50" s="620">
        <v>
21</v>
      </c>
      <c r="D50" s="619">
        <v>
161</v>
      </c>
      <c r="E50" s="619" t="s">
        <v>
374</v>
      </c>
      <c r="F50" s="619" t="s">
        <v>
374</v>
      </c>
      <c r="G50" s="619" t="s">
        <v>
374</v>
      </c>
      <c r="H50" s="619" t="s">
        <v>
374</v>
      </c>
      <c r="I50" s="619" t="s">
        <v>
374</v>
      </c>
      <c r="J50" s="619" t="s">
        <v>
374</v>
      </c>
      <c r="K50" s="619">
        <v>
2</v>
      </c>
      <c r="L50" s="619">
        <v>
20</v>
      </c>
      <c r="M50" s="619">
        <v>
2</v>
      </c>
      <c r="N50" s="619">
        <v>
8</v>
      </c>
      <c r="O50" s="619">
        <v>
5</v>
      </c>
      <c r="P50" s="619">
        <v>
53</v>
      </c>
      <c r="Q50" s="619" t="s">
        <v>
374</v>
      </c>
      <c r="R50" s="619" t="s">
        <v>
374</v>
      </c>
      <c r="S50" s="619" t="s">
        <v>
374</v>
      </c>
      <c r="T50" s="619" t="s">
        <v>
374</v>
      </c>
      <c r="U50" s="619">
        <v>
2</v>
      </c>
      <c r="V50" s="619">
        <v>
28</v>
      </c>
      <c r="W50" s="619">
        <v>
5</v>
      </c>
      <c r="X50" s="619">
        <v>
33</v>
      </c>
      <c r="Y50" s="619">
        <v>
4</v>
      </c>
      <c r="Z50" s="619">
        <v>
17</v>
      </c>
      <c r="AA50" s="619">
        <v>
1</v>
      </c>
      <c r="AB50" s="619">
        <v>
2</v>
      </c>
      <c r="AC50" s="663"/>
      <c r="AD50" s="671" t="s">
        <v>
102</v>
      </c>
    </row>
    <row r="51" spans="1:30" s="615" customFormat="1" ht="15" customHeight="1">
      <c r="A51" s="622"/>
      <c r="B51" s="622" t="s">
        <v>
101</v>
      </c>
      <c r="C51" s="620">
        <v>
20</v>
      </c>
      <c r="D51" s="619">
        <v>
192</v>
      </c>
      <c r="E51" s="619" t="s">
        <v>
374</v>
      </c>
      <c r="F51" s="619" t="s">
        <v>
374</v>
      </c>
      <c r="G51" s="619">
        <v>
2</v>
      </c>
      <c r="H51" s="619">
        <v>
8</v>
      </c>
      <c r="I51" s="619">
        <v>
1</v>
      </c>
      <c r="J51" s="619">
        <v>
2</v>
      </c>
      <c r="K51" s="619" t="s">
        <v>
374</v>
      </c>
      <c r="L51" s="619" t="s">
        <v>
374</v>
      </c>
      <c r="M51" s="619">
        <v>
4</v>
      </c>
      <c r="N51" s="619">
        <v>
39</v>
      </c>
      <c r="O51" s="619" t="s">
        <v>
374</v>
      </c>
      <c r="P51" s="619" t="s">
        <v>
374</v>
      </c>
      <c r="Q51" s="619" t="s">
        <v>
374</v>
      </c>
      <c r="R51" s="619" t="s">
        <v>
374</v>
      </c>
      <c r="S51" s="619">
        <v>
2</v>
      </c>
      <c r="T51" s="619">
        <v>
27</v>
      </c>
      <c r="U51" s="619">
        <v>
3</v>
      </c>
      <c r="V51" s="619">
        <v>
10</v>
      </c>
      <c r="W51" s="619">
        <v>
4</v>
      </c>
      <c r="X51" s="619">
        <v>
52</v>
      </c>
      <c r="Y51" s="619">
        <v>
3</v>
      </c>
      <c r="Z51" s="619">
        <v>
24</v>
      </c>
      <c r="AA51" s="619">
        <v>
1</v>
      </c>
      <c r="AB51" s="619">
        <v>
30</v>
      </c>
      <c r="AC51" s="663"/>
      <c r="AD51" s="671" t="s">
        <v>
101</v>
      </c>
    </row>
    <row r="52" spans="1:30" s="615" customFormat="1" ht="15" customHeight="1">
      <c r="A52" s="622"/>
      <c r="B52" s="622" t="s">
        <v>
100</v>
      </c>
      <c r="C52" s="620">
        <v>
3</v>
      </c>
      <c r="D52" s="619">
        <v>
8</v>
      </c>
      <c r="E52" s="619" t="s">
        <v>
374</v>
      </c>
      <c r="F52" s="619" t="s">
        <v>
374</v>
      </c>
      <c r="G52" s="619" t="s">
        <v>
374</v>
      </c>
      <c r="H52" s="619" t="s">
        <v>
374</v>
      </c>
      <c r="I52" s="619" t="s">
        <v>
374</v>
      </c>
      <c r="J52" s="619" t="s">
        <v>
374</v>
      </c>
      <c r="K52" s="619" t="s">
        <v>
374</v>
      </c>
      <c r="L52" s="619" t="s">
        <v>
374</v>
      </c>
      <c r="M52" s="619">
        <v>
1</v>
      </c>
      <c r="N52" s="619">
        <v>
5</v>
      </c>
      <c r="O52" s="619" t="s">
        <v>
374</v>
      </c>
      <c r="P52" s="619" t="s">
        <v>
374</v>
      </c>
      <c r="Q52" s="619" t="s">
        <v>
374</v>
      </c>
      <c r="R52" s="619" t="s">
        <v>
374</v>
      </c>
      <c r="S52" s="619" t="s">
        <v>
374</v>
      </c>
      <c r="T52" s="619" t="s">
        <v>
374</v>
      </c>
      <c r="U52" s="619">
        <v>
1</v>
      </c>
      <c r="V52" s="619">
        <v>
2</v>
      </c>
      <c r="W52" s="619" t="s">
        <v>
374</v>
      </c>
      <c r="X52" s="619" t="s">
        <v>
374</v>
      </c>
      <c r="Y52" s="619">
        <v>
1</v>
      </c>
      <c r="Z52" s="619">
        <v>
1</v>
      </c>
      <c r="AA52" s="619" t="s">
        <v>
374</v>
      </c>
      <c r="AB52" s="619" t="s">
        <v>
374</v>
      </c>
      <c r="AC52" s="663"/>
      <c r="AD52" s="671" t="s">
        <v>
100</v>
      </c>
    </row>
    <row r="53" spans="1:30" s="625" customFormat="1" ht="15" customHeight="1">
      <c r="A53" s="4838" t="s">
        <v>
825</v>
      </c>
      <c r="B53" s="4838"/>
      <c r="C53" s="628">
        <v>
137</v>
      </c>
      <c r="D53" s="627">
        <v>
977</v>
      </c>
      <c r="E53" s="627">
        <v>
1</v>
      </c>
      <c r="F53" s="627">
        <v>
8</v>
      </c>
      <c r="G53" s="627">
        <v>
2</v>
      </c>
      <c r="H53" s="627">
        <v>
3</v>
      </c>
      <c r="I53" s="627">
        <v>
4</v>
      </c>
      <c r="J53" s="627">
        <v>
17</v>
      </c>
      <c r="K53" s="627">
        <v>
6</v>
      </c>
      <c r="L53" s="627">
        <v>
46</v>
      </c>
      <c r="M53" s="627">
        <v>
5</v>
      </c>
      <c r="N53" s="627">
        <v>
28</v>
      </c>
      <c r="O53" s="627">
        <v>
8</v>
      </c>
      <c r="P53" s="627">
        <v>
49</v>
      </c>
      <c r="Q53" s="627">
        <v>
1</v>
      </c>
      <c r="R53" s="627">
        <v>
173</v>
      </c>
      <c r="S53" s="627">
        <v>
13</v>
      </c>
      <c r="T53" s="627">
        <v>
38</v>
      </c>
      <c r="U53" s="627">
        <v>
46</v>
      </c>
      <c r="V53" s="627">
        <v>
398</v>
      </c>
      <c r="W53" s="627">
        <v>
8</v>
      </c>
      <c r="X53" s="627">
        <v>
20</v>
      </c>
      <c r="Y53" s="627">
        <v>
42</v>
      </c>
      <c r="Z53" s="627">
        <v>
191</v>
      </c>
      <c r="AA53" s="627">
        <v>
1</v>
      </c>
      <c r="AB53" s="627">
        <v>
6</v>
      </c>
      <c r="AC53" s="4839" t="s">
        <v>
825</v>
      </c>
      <c r="AD53" s="4839"/>
    </row>
    <row r="54" spans="1:30" s="615" customFormat="1" ht="15" customHeight="1">
      <c r="A54" s="622"/>
      <c r="B54" s="622" t="s">
        <v>
99</v>
      </c>
      <c r="C54" s="620">
        <v>
7</v>
      </c>
      <c r="D54" s="619">
        <v>
50</v>
      </c>
      <c r="E54" s="619" t="s">
        <v>
374</v>
      </c>
      <c r="F54" s="619" t="s">
        <v>
374</v>
      </c>
      <c r="G54" s="619" t="s">
        <v>
374</v>
      </c>
      <c r="H54" s="619" t="s">
        <v>
374</v>
      </c>
      <c r="I54" s="619" t="s">
        <v>
374</v>
      </c>
      <c r="J54" s="619" t="s">
        <v>
374</v>
      </c>
      <c r="K54" s="619">
        <v>
2</v>
      </c>
      <c r="L54" s="619">
        <v>
9</v>
      </c>
      <c r="M54" s="619">
        <v>
1</v>
      </c>
      <c r="N54" s="619">
        <v>
11</v>
      </c>
      <c r="O54" s="619">
        <v>
2</v>
      </c>
      <c r="P54" s="619">
        <v>
26</v>
      </c>
      <c r="Q54" s="619" t="s">
        <v>
374</v>
      </c>
      <c r="R54" s="619" t="s">
        <v>
374</v>
      </c>
      <c r="S54" s="619" t="s">
        <v>
374</v>
      </c>
      <c r="T54" s="619" t="s">
        <v>
374</v>
      </c>
      <c r="U54" s="619">
        <v>
1</v>
      </c>
      <c r="V54" s="619">
        <v>
1</v>
      </c>
      <c r="W54" s="619">
        <v>
1</v>
      </c>
      <c r="X54" s="619">
        <v>
3</v>
      </c>
      <c r="Y54" s="619" t="s">
        <v>
374</v>
      </c>
      <c r="Z54" s="619" t="s">
        <v>
374</v>
      </c>
      <c r="AA54" s="619" t="s">
        <v>
374</v>
      </c>
      <c r="AB54" s="619" t="s">
        <v>
374</v>
      </c>
      <c r="AC54" s="663"/>
      <c r="AD54" s="671" t="s">
        <v>
99</v>
      </c>
    </row>
    <row r="55" spans="1:30" s="615" customFormat="1" ht="15" customHeight="1">
      <c r="A55" s="622"/>
      <c r="B55" s="622" t="s">
        <v>
98</v>
      </c>
      <c r="C55" s="620">
        <v>
12</v>
      </c>
      <c r="D55" s="619">
        <v>
55</v>
      </c>
      <c r="E55" s="619" t="s">
        <v>
374</v>
      </c>
      <c r="F55" s="619" t="s">
        <v>
374</v>
      </c>
      <c r="G55" s="619">
        <v>
1</v>
      </c>
      <c r="H55" s="619">
        <v>
1</v>
      </c>
      <c r="I55" s="619">
        <v>
1</v>
      </c>
      <c r="J55" s="619">
        <v>
1</v>
      </c>
      <c r="K55" s="619">
        <v>
1</v>
      </c>
      <c r="L55" s="619">
        <v>
13</v>
      </c>
      <c r="M55" s="619">
        <v>
2</v>
      </c>
      <c r="N55" s="619">
        <v>
3</v>
      </c>
      <c r="O55" s="619" t="s">
        <v>
374</v>
      </c>
      <c r="P55" s="619" t="s">
        <v>
374</v>
      </c>
      <c r="Q55" s="619" t="s">
        <v>
374</v>
      </c>
      <c r="R55" s="619" t="s">
        <v>
374</v>
      </c>
      <c r="S55" s="619" t="s">
        <v>
374</v>
      </c>
      <c r="T55" s="619" t="s">
        <v>
374</v>
      </c>
      <c r="U55" s="619">
        <v>
2</v>
      </c>
      <c r="V55" s="619">
        <v>
24</v>
      </c>
      <c r="W55" s="619" t="s">
        <v>
374</v>
      </c>
      <c r="X55" s="619" t="s">
        <v>
374</v>
      </c>
      <c r="Y55" s="619">
        <v>
5</v>
      </c>
      <c r="Z55" s="619">
        <v>
13</v>
      </c>
      <c r="AA55" s="619" t="s">
        <v>
374</v>
      </c>
      <c r="AB55" s="619" t="s">
        <v>
374</v>
      </c>
      <c r="AC55" s="663"/>
      <c r="AD55" s="671" t="s">
        <v>
98</v>
      </c>
    </row>
    <row r="56" spans="1:30" s="615" customFormat="1" ht="15" customHeight="1">
      <c r="A56" s="622"/>
      <c r="B56" s="622" t="s">
        <v>
97</v>
      </c>
      <c r="C56" s="620">
        <v>
42</v>
      </c>
      <c r="D56" s="619">
        <v>
394</v>
      </c>
      <c r="E56" s="619" t="s">
        <v>
374</v>
      </c>
      <c r="F56" s="619" t="s">
        <v>
374</v>
      </c>
      <c r="G56" s="619" t="s">
        <v>
374</v>
      </c>
      <c r="H56" s="619" t="s">
        <v>
374</v>
      </c>
      <c r="I56" s="619">
        <v>
2</v>
      </c>
      <c r="J56" s="619">
        <v>
10</v>
      </c>
      <c r="K56" s="619">
        <v>
1</v>
      </c>
      <c r="L56" s="619">
        <v>
18</v>
      </c>
      <c r="M56" s="619" t="s">
        <v>
374</v>
      </c>
      <c r="N56" s="619" t="s">
        <v>
374</v>
      </c>
      <c r="O56" s="619">
        <v>
1</v>
      </c>
      <c r="P56" s="619">
        <v>
3</v>
      </c>
      <c r="Q56" s="619">
        <v>
1</v>
      </c>
      <c r="R56" s="619">
        <v>
173</v>
      </c>
      <c r="S56" s="619">
        <v>
6</v>
      </c>
      <c r="T56" s="619">
        <v>
26</v>
      </c>
      <c r="U56" s="619">
        <v>
15</v>
      </c>
      <c r="V56" s="619">
        <v>
80</v>
      </c>
      <c r="W56" s="619">
        <v>
3</v>
      </c>
      <c r="X56" s="619">
        <v>
9</v>
      </c>
      <c r="Y56" s="619">
        <v>
13</v>
      </c>
      <c r="Z56" s="619">
        <v>
75</v>
      </c>
      <c r="AA56" s="619" t="s">
        <v>
374</v>
      </c>
      <c r="AB56" s="619" t="s">
        <v>
374</v>
      </c>
      <c r="AC56" s="663"/>
      <c r="AD56" s="671" t="s">
        <v>
97</v>
      </c>
    </row>
    <row r="57" spans="1:30" s="615" customFormat="1" ht="15" customHeight="1">
      <c r="A57" s="622"/>
      <c r="B57" s="622" t="s">
        <v>
96</v>
      </c>
      <c r="C57" s="620">
        <v>
4</v>
      </c>
      <c r="D57" s="619">
        <v>
11</v>
      </c>
      <c r="E57" s="619" t="s">
        <v>
374</v>
      </c>
      <c r="F57" s="619" t="s">
        <v>
374</v>
      </c>
      <c r="G57" s="619" t="s">
        <v>
374</v>
      </c>
      <c r="H57" s="619" t="s">
        <v>
374</v>
      </c>
      <c r="I57" s="619" t="s">
        <v>
374</v>
      </c>
      <c r="J57" s="619" t="s">
        <v>
374</v>
      </c>
      <c r="K57" s="619" t="s">
        <v>
374</v>
      </c>
      <c r="L57" s="619" t="s">
        <v>
374</v>
      </c>
      <c r="M57" s="619" t="s">
        <v>
374</v>
      </c>
      <c r="N57" s="619" t="s">
        <v>
374</v>
      </c>
      <c r="O57" s="619" t="s">
        <v>
374</v>
      </c>
      <c r="P57" s="619" t="s">
        <v>
374</v>
      </c>
      <c r="Q57" s="619" t="s">
        <v>
374</v>
      </c>
      <c r="R57" s="619" t="s">
        <v>
374</v>
      </c>
      <c r="S57" s="619" t="s">
        <v>
374</v>
      </c>
      <c r="T57" s="619" t="s">
        <v>
374</v>
      </c>
      <c r="U57" s="619">
        <v>
2</v>
      </c>
      <c r="V57" s="619">
        <v>
5</v>
      </c>
      <c r="W57" s="619" t="s">
        <v>
374</v>
      </c>
      <c r="X57" s="619" t="s">
        <v>
374</v>
      </c>
      <c r="Y57" s="619">
        <v>
2</v>
      </c>
      <c r="Z57" s="619">
        <v>
6</v>
      </c>
      <c r="AA57" s="619" t="s">
        <v>
374</v>
      </c>
      <c r="AB57" s="619" t="s">
        <v>
374</v>
      </c>
      <c r="AC57" s="663"/>
      <c r="AD57" s="671" t="s">
        <v>
96</v>
      </c>
    </row>
    <row r="58" spans="1:30" s="615" customFormat="1" ht="15" customHeight="1">
      <c r="A58" s="622"/>
      <c r="B58" s="622" t="s">
        <v>
95</v>
      </c>
      <c r="C58" s="620">
        <v>
41</v>
      </c>
      <c r="D58" s="619">
        <v>
284</v>
      </c>
      <c r="E58" s="619" t="s">
        <v>
374</v>
      </c>
      <c r="F58" s="619" t="s">
        <v>
374</v>
      </c>
      <c r="G58" s="619" t="s">
        <v>
374</v>
      </c>
      <c r="H58" s="619" t="s">
        <v>
374</v>
      </c>
      <c r="I58" s="619" t="s">
        <v>
374</v>
      </c>
      <c r="J58" s="619" t="s">
        <v>
374</v>
      </c>
      <c r="K58" s="619">
        <v>
1</v>
      </c>
      <c r="L58" s="619">
        <v>
4</v>
      </c>
      <c r="M58" s="619" t="s">
        <v>
374</v>
      </c>
      <c r="N58" s="619" t="s">
        <v>
374</v>
      </c>
      <c r="O58" s="619">
        <v>
2</v>
      </c>
      <c r="P58" s="619">
        <v>
14</v>
      </c>
      <c r="Q58" s="619" t="s">
        <v>
374</v>
      </c>
      <c r="R58" s="619" t="s">
        <v>
374</v>
      </c>
      <c r="S58" s="619">
        <v>
7</v>
      </c>
      <c r="T58" s="619">
        <v>
12</v>
      </c>
      <c r="U58" s="619">
        <v>
18</v>
      </c>
      <c r="V58" s="619">
        <v>
177</v>
      </c>
      <c r="W58" s="619" t="s">
        <v>
374</v>
      </c>
      <c r="X58" s="619" t="s">
        <v>
374</v>
      </c>
      <c r="Y58" s="619">
        <v>
13</v>
      </c>
      <c r="Z58" s="619">
        <v>
77</v>
      </c>
      <c r="AA58" s="619" t="s">
        <v>
374</v>
      </c>
      <c r="AB58" s="619" t="s">
        <v>
374</v>
      </c>
      <c r="AC58" s="672"/>
      <c r="AD58" s="671" t="s">
        <v>
95</v>
      </c>
    </row>
    <row r="59" spans="1:30" s="625" customFormat="1" ht="15" customHeight="1">
      <c r="A59" s="665"/>
      <c r="B59" s="622" t="s">
        <v>
94</v>
      </c>
      <c r="C59" s="620">
        <v>
3</v>
      </c>
      <c r="D59" s="619">
        <v>
5</v>
      </c>
      <c r="E59" s="619" t="s">
        <v>
374</v>
      </c>
      <c r="F59" s="619" t="s">
        <v>
374</v>
      </c>
      <c r="G59" s="619" t="s">
        <v>
374</v>
      </c>
      <c r="H59" s="619" t="s">
        <v>
374</v>
      </c>
      <c r="I59" s="619" t="s">
        <v>
374</v>
      </c>
      <c r="J59" s="619" t="s">
        <v>
374</v>
      </c>
      <c r="K59" s="619">
        <v>
1</v>
      </c>
      <c r="L59" s="619">
        <v>
2</v>
      </c>
      <c r="M59" s="619" t="s">
        <v>
374</v>
      </c>
      <c r="N59" s="619" t="s">
        <v>
374</v>
      </c>
      <c r="O59" s="619" t="s">
        <v>
374</v>
      </c>
      <c r="P59" s="619" t="s">
        <v>
374</v>
      </c>
      <c r="Q59" s="619" t="s">
        <v>
374</v>
      </c>
      <c r="R59" s="619" t="s">
        <v>
374</v>
      </c>
      <c r="S59" s="619" t="s">
        <v>
374</v>
      </c>
      <c r="T59" s="619" t="s">
        <v>
374</v>
      </c>
      <c r="U59" s="619" t="s">
        <v>
374</v>
      </c>
      <c r="V59" s="619" t="s">
        <v>
374</v>
      </c>
      <c r="W59" s="619">
        <v>
1</v>
      </c>
      <c r="X59" s="619">
        <v>
2</v>
      </c>
      <c r="Y59" s="619">
        <v>
1</v>
      </c>
      <c r="Z59" s="619">
        <v>
1</v>
      </c>
      <c r="AA59" s="619" t="s">
        <v>
374</v>
      </c>
      <c r="AB59" s="619" t="s">
        <v>
374</v>
      </c>
      <c r="AC59" s="622"/>
      <c r="AD59" s="671" t="s">
        <v>
94</v>
      </c>
    </row>
    <row r="60" spans="1:30" s="615" customFormat="1" ht="15" customHeight="1">
      <c r="A60" s="622"/>
      <c r="B60" s="622" t="s">
        <v>
93</v>
      </c>
      <c r="C60" s="620">
        <v>
7</v>
      </c>
      <c r="D60" s="619">
        <v>
55</v>
      </c>
      <c r="E60" s="619">
        <v>
1</v>
      </c>
      <c r="F60" s="619">
        <v>
8</v>
      </c>
      <c r="G60" s="619" t="s">
        <v>
374</v>
      </c>
      <c r="H60" s="619" t="s">
        <v>
374</v>
      </c>
      <c r="I60" s="619">
        <v>
1</v>
      </c>
      <c r="J60" s="619">
        <v>
6</v>
      </c>
      <c r="K60" s="619" t="s">
        <v>
374</v>
      </c>
      <c r="L60" s="619" t="s">
        <v>
374</v>
      </c>
      <c r="M60" s="619">
        <v>
1</v>
      </c>
      <c r="N60" s="619">
        <v>
12</v>
      </c>
      <c r="O60" s="619">
        <v>
2</v>
      </c>
      <c r="P60" s="619">
        <v>
4</v>
      </c>
      <c r="Q60" s="619" t="s">
        <v>
374</v>
      </c>
      <c r="R60" s="619" t="s">
        <v>
374</v>
      </c>
      <c r="S60" s="619" t="s">
        <v>
374</v>
      </c>
      <c r="T60" s="619" t="s">
        <v>
374</v>
      </c>
      <c r="U60" s="619">
        <v>
1</v>
      </c>
      <c r="V60" s="619">
        <v>
22</v>
      </c>
      <c r="W60" s="619" t="s">
        <v>
374</v>
      </c>
      <c r="X60" s="619" t="s">
        <v>
374</v>
      </c>
      <c r="Y60" s="619">
        <v>
1</v>
      </c>
      <c r="Z60" s="619">
        <v>
3</v>
      </c>
      <c r="AA60" s="619" t="s">
        <v>
374</v>
      </c>
      <c r="AB60" s="619" t="s">
        <v>
374</v>
      </c>
      <c r="AC60" s="663"/>
      <c r="AD60" s="671" t="s">
        <v>
93</v>
      </c>
    </row>
    <row r="61" spans="1:30" s="615" customFormat="1" ht="15" customHeight="1">
      <c r="A61" s="622"/>
      <c r="B61" s="622" t="s">
        <v>
92</v>
      </c>
      <c r="C61" s="620">
        <v>
21</v>
      </c>
      <c r="D61" s="619">
        <v>
123</v>
      </c>
      <c r="E61" s="619" t="s">
        <v>
374</v>
      </c>
      <c r="F61" s="619" t="s">
        <v>
374</v>
      </c>
      <c r="G61" s="619">
        <v>
1</v>
      </c>
      <c r="H61" s="619">
        <v>
2</v>
      </c>
      <c r="I61" s="619" t="s">
        <v>
374</v>
      </c>
      <c r="J61" s="619" t="s">
        <v>
374</v>
      </c>
      <c r="K61" s="619" t="s">
        <v>
374</v>
      </c>
      <c r="L61" s="619" t="s">
        <v>
374</v>
      </c>
      <c r="M61" s="619">
        <v>
1</v>
      </c>
      <c r="N61" s="619">
        <v>
2</v>
      </c>
      <c r="O61" s="619">
        <v>
1</v>
      </c>
      <c r="P61" s="619">
        <v>
2</v>
      </c>
      <c r="Q61" s="619" t="s">
        <v>
374</v>
      </c>
      <c r="R61" s="619" t="s">
        <v>
374</v>
      </c>
      <c r="S61" s="619" t="s">
        <v>
374</v>
      </c>
      <c r="T61" s="619" t="s">
        <v>
374</v>
      </c>
      <c r="U61" s="619">
        <v>
7</v>
      </c>
      <c r="V61" s="619">
        <v>
89</v>
      </c>
      <c r="W61" s="619">
        <v>
3</v>
      </c>
      <c r="X61" s="619">
        <v>
6</v>
      </c>
      <c r="Y61" s="619">
        <v>
7</v>
      </c>
      <c r="Z61" s="619">
        <v>
16</v>
      </c>
      <c r="AA61" s="619">
        <v>
1</v>
      </c>
      <c r="AB61" s="619">
        <v>
6</v>
      </c>
      <c r="AC61" s="663"/>
      <c r="AD61" s="671" t="s">
        <v>
824</v>
      </c>
    </row>
    <row r="62" spans="1:30" s="615" customFormat="1" ht="15" customHeight="1">
      <c r="A62" s="4838" t="s">
        <v>
823</v>
      </c>
      <c r="B62" s="4838"/>
      <c r="C62" s="628">
        <v>
87</v>
      </c>
      <c r="D62" s="627">
        <v>
546</v>
      </c>
      <c r="E62" s="627" t="s">
        <v>
374</v>
      </c>
      <c r="F62" s="627" t="s">
        <v>
374</v>
      </c>
      <c r="G62" s="627">
        <v>
4</v>
      </c>
      <c r="H62" s="627">
        <v>
13</v>
      </c>
      <c r="I62" s="627">
        <v>
4</v>
      </c>
      <c r="J62" s="627">
        <v>
24</v>
      </c>
      <c r="K62" s="627">
        <v>
8</v>
      </c>
      <c r="L62" s="627">
        <v>
44</v>
      </c>
      <c r="M62" s="627">
        <v>
1</v>
      </c>
      <c r="N62" s="627">
        <v>
4</v>
      </c>
      <c r="O62" s="627">
        <v>
13</v>
      </c>
      <c r="P62" s="627">
        <v>
62</v>
      </c>
      <c r="Q62" s="627" t="s">
        <v>
374</v>
      </c>
      <c r="R62" s="627" t="s">
        <v>
374</v>
      </c>
      <c r="S62" s="627">
        <v>
6</v>
      </c>
      <c r="T62" s="627">
        <v>
19</v>
      </c>
      <c r="U62" s="627">
        <v>
27</v>
      </c>
      <c r="V62" s="627">
        <v>
321</v>
      </c>
      <c r="W62" s="627">
        <v>
4</v>
      </c>
      <c r="X62" s="627">
        <v>
7</v>
      </c>
      <c r="Y62" s="627">
        <v>
20</v>
      </c>
      <c r="Z62" s="627">
        <v>
52</v>
      </c>
      <c r="AA62" s="627" t="s">
        <v>
374</v>
      </c>
      <c r="AB62" s="627" t="s">
        <v>
374</v>
      </c>
      <c r="AC62" s="4839" t="s">
        <v>
823</v>
      </c>
      <c r="AD62" s="4839"/>
    </row>
    <row r="63" spans="1:30" s="625" customFormat="1" ht="15" customHeight="1">
      <c r="A63" s="665"/>
      <c r="B63" s="622" t="s">
        <v>
91</v>
      </c>
      <c r="C63" s="620">
        <v>
16</v>
      </c>
      <c r="D63" s="619">
        <v>
179</v>
      </c>
      <c r="E63" s="619" t="s">
        <v>
374</v>
      </c>
      <c r="F63" s="619" t="s">
        <v>
374</v>
      </c>
      <c r="G63" s="619">
        <v>
2</v>
      </c>
      <c r="H63" s="619">
        <v>
4</v>
      </c>
      <c r="I63" s="619" t="s">
        <v>
374</v>
      </c>
      <c r="J63" s="619" t="s">
        <v>
374</v>
      </c>
      <c r="K63" s="619">
        <v>
3</v>
      </c>
      <c r="L63" s="619">
        <v>
13</v>
      </c>
      <c r="M63" s="619" t="s">
        <v>
374</v>
      </c>
      <c r="N63" s="619" t="s">
        <v>
374</v>
      </c>
      <c r="O63" s="619" t="s">
        <v>
374</v>
      </c>
      <c r="P63" s="619" t="s">
        <v>
374</v>
      </c>
      <c r="Q63" s="619" t="s">
        <v>
374</v>
      </c>
      <c r="R63" s="619" t="s">
        <v>
374</v>
      </c>
      <c r="S63" s="619">
        <v>
2</v>
      </c>
      <c r="T63" s="619">
        <v>
10</v>
      </c>
      <c r="U63" s="619">
        <v>
6</v>
      </c>
      <c r="V63" s="619">
        <v>
148</v>
      </c>
      <c r="W63" s="619">
        <v>
1</v>
      </c>
      <c r="X63" s="619">
        <v>
1</v>
      </c>
      <c r="Y63" s="619">
        <v>
2</v>
      </c>
      <c r="Z63" s="619">
        <v>
3</v>
      </c>
      <c r="AA63" s="619" t="s">
        <v>
374</v>
      </c>
      <c r="AB63" s="619" t="s">
        <v>
374</v>
      </c>
      <c r="AC63" s="622"/>
      <c r="AD63" s="671" t="s">
        <v>
91</v>
      </c>
    </row>
    <row r="64" spans="1:30" s="615" customFormat="1" ht="15" customHeight="1">
      <c r="A64" s="622"/>
      <c r="B64" s="622" t="s">
        <v>
90</v>
      </c>
      <c r="C64" s="620">
        <v>
14</v>
      </c>
      <c r="D64" s="619">
        <v>
89</v>
      </c>
      <c r="E64" s="619" t="s">
        <v>
374</v>
      </c>
      <c r="F64" s="619" t="s">
        <v>
374</v>
      </c>
      <c r="G64" s="619">
        <v>
1</v>
      </c>
      <c r="H64" s="619">
        <v>
6</v>
      </c>
      <c r="I64" s="619">
        <v>
2</v>
      </c>
      <c r="J64" s="619">
        <v>
11</v>
      </c>
      <c r="K64" s="619">
        <v>
2</v>
      </c>
      <c r="L64" s="619">
        <v>
11</v>
      </c>
      <c r="M64" s="619">
        <v>
1</v>
      </c>
      <c r="N64" s="619">
        <v>
4</v>
      </c>
      <c r="O64" s="619">
        <v>
4</v>
      </c>
      <c r="P64" s="619">
        <v>
29</v>
      </c>
      <c r="Q64" s="619" t="s">
        <v>
374</v>
      </c>
      <c r="R64" s="619" t="s">
        <v>
374</v>
      </c>
      <c r="S64" s="619" t="s">
        <v>
374</v>
      </c>
      <c r="T64" s="619" t="s">
        <v>
374</v>
      </c>
      <c r="U64" s="619">
        <v>
1</v>
      </c>
      <c r="V64" s="619">
        <v>
17</v>
      </c>
      <c r="W64" s="619">
        <v>
1</v>
      </c>
      <c r="X64" s="619">
        <v>
2</v>
      </c>
      <c r="Y64" s="619">
        <v>
2</v>
      </c>
      <c r="Z64" s="619">
        <v>
9</v>
      </c>
      <c r="AA64" s="619" t="s">
        <v>
374</v>
      </c>
      <c r="AB64" s="619" t="s">
        <v>
374</v>
      </c>
      <c r="AC64" s="663"/>
      <c r="AD64" s="671" t="s">
        <v>
90</v>
      </c>
    </row>
    <row r="65" spans="1:30" s="615" customFormat="1" ht="15" customHeight="1">
      <c r="A65" s="622"/>
      <c r="B65" s="622" t="s">
        <v>
89</v>
      </c>
      <c r="C65" s="620">
        <v>
20</v>
      </c>
      <c r="D65" s="619">
        <v>
86</v>
      </c>
      <c r="E65" s="619" t="s">
        <v>
374</v>
      </c>
      <c r="F65" s="619" t="s">
        <v>
374</v>
      </c>
      <c r="G65" s="619">
        <v>
1</v>
      </c>
      <c r="H65" s="619">
        <v>
3</v>
      </c>
      <c r="I65" s="619">
        <v>
1</v>
      </c>
      <c r="J65" s="619">
        <v>
1</v>
      </c>
      <c r="K65" s="619">
        <v>
1</v>
      </c>
      <c r="L65" s="619">
        <v>
9</v>
      </c>
      <c r="M65" s="619" t="s">
        <v>
374</v>
      </c>
      <c r="N65" s="619" t="s">
        <v>
374</v>
      </c>
      <c r="O65" s="619">
        <v>
4</v>
      </c>
      <c r="P65" s="619">
        <v>
17</v>
      </c>
      <c r="Q65" s="619" t="s">
        <v>
374</v>
      </c>
      <c r="R65" s="619" t="s">
        <v>
374</v>
      </c>
      <c r="S65" s="619">
        <v>
2</v>
      </c>
      <c r="T65" s="619">
        <v>
5</v>
      </c>
      <c r="U65" s="619">
        <v>
5</v>
      </c>
      <c r="V65" s="619">
        <v>
37</v>
      </c>
      <c r="W65" s="619">
        <v>
1</v>
      </c>
      <c r="X65" s="619">
        <v>
2</v>
      </c>
      <c r="Y65" s="619">
        <v>
5</v>
      </c>
      <c r="Z65" s="619">
        <v>
12</v>
      </c>
      <c r="AA65" s="619" t="s">
        <v>
374</v>
      </c>
      <c r="AB65" s="619" t="s">
        <v>
374</v>
      </c>
      <c r="AC65" s="663"/>
      <c r="AD65" s="671" t="s">
        <v>
89</v>
      </c>
    </row>
    <row r="66" spans="1:30" s="615" customFormat="1" ht="15" customHeight="1">
      <c r="A66" s="622"/>
      <c r="B66" s="622" t="s">
        <v>
88</v>
      </c>
      <c r="C66" s="620">
        <v>
37</v>
      </c>
      <c r="D66" s="619">
        <v>
192</v>
      </c>
      <c r="E66" s="619" t="s">
        <v>
374</v>
      </c>
      <c r="F66" s="619" t="s">
        <v>
374</v>
      </c>
      <c r="G66" s="619" t="s">
        <v>
374</v>
      </c>
      <c r="H66" s="619" t="s">
        <v>
374</v>
      </c>
      <c r="I66" s="619">
        <v>
1</v>
      </c>
      <c r="J66" s="619">
        <v>
12</v>
      </c>
      <c r="K66" s="619">
        <v>
2</v>
      </c>
      <c r="L66" s="619">
        <v>
11</v>
      </c>
      <c r="M66" s="619" t="s">
        <v>
374</v>
      </c>
      <c r="N66" s="619" t="s">
        <v>
374</v>
      </c>
      <c r="O66" s="619">
        <v>
5</v>
      </c>
      <c r="P66" s="619">
        <v>
16</v>
      </c>
      <c r="Q66" s="619" t="s">
        <v>
374</v>
      </c>
      <c r="R66" s="619" t="s">
        <v>
374</v>
      </c>
      <c r="S66" s="619">
        <v>
2</v>
      </c>
      <c r="T66" s="619">
        <v>
4</v>
      </c>
      <c r="U66" s="619">
        <v>
15</v>
      </c>
      <c r="V66" s="619">
        <v>
119</v>
      </c>
      <c r="W66" s="619">
        <v>
1</v>
      </c>
      <c r="X66" s="619">
        <v>
2</v>
      </c>
      <c r="Y66" s="619">
        <v>
11</v>
      </c>
      <c r="Z66" s="619">
        <v>
28</v>
      </c>
      <c r="AA66" s="619" t="s">
        <v>
374</v>
      </c>
      <c r="AB66" s="619" t="s">
        <v>
374</v>
      </c>
      <c r="AC66" s="663"/>
      <c r="AD66" s="671" t="s">
        <v>
88</v>
      </c>
    </row>
    <row r="67" spans="1:30" s="615" customFormat="1" ht="15" customHeight="1">
      <c r="A67" s="4838" t="s">
        <v>
822</v>
      </c>
      <c r="B67" s="4838"/>
      <c r="C67" s="628">
        <v>
67</v>
      </c>
      <c r="D67" s="627">
        <v>
347</v>
      </c>
      <c r="E67" s="627" t="s">
        <v>
374</v>
      </c>
      <c r="F67" s="627" t="s">
        <v>
374</v>
      </c>
      <c r="G67" s="627">
        <v>
2</v>
      </c>
      <c r="H67" s="627">
        <v>
6</v>
      </c>
      <c r="I67" s="627">
        <v>
7</v>
      </c>
      <c r="J67" s="627">
        <v>
72</v>
      </c>
      <c r="K67" s="627">
        <v>
8</v>
      </c>
      <c r="L67" s="627">
        <v>
62</v>
      </c>
      <c r="M67" s="627">
        <v>
8</v>
      </c>
      <c r="N67" s="627">
        <v>
26</v>
      </c>
      <c r="O67" s="627">
        <v>
5</v>
      </c>
      <c r="P67" s="627">
        <v>
21</v>
      </c>
      <c r="Q67" s="627" t="s">
        <v>
374</v>
      </c>
      <c r="R67" s="627" t="s">
        <v>
374</v>
      </c>
      <c r="S67" s="627" t="s">
        <v>
374</v>
      </c>
      <c r="T67" s="627" t="s">
        <v>
374</v>
      </c>
      <c r="U67" s="627">
        <v>
15</v>
      </c>
      <c r="V67" s="627">
        <v>
98</v>
      </c>
      <c r="W67" s="627">
        <v>
8</v>
      </c>
      <c r="X67" s="627">
        <v>
18</v>
      </c>
      <c r="Y67" s="627">
        <v>
12</v>
      </c>
      <c r="Z67" s="627">
        <v>
42</v>
      </c>
      <c r="AA67" s="627">
        <v>
2</v>
      </c>
      <c r="AB67" s="627">
        <v>
2</v>
      </c>
      <c r="AC67" s="4839" t="s">
        <v>
822</v>
      </c>
      <c r="AD67" s="4839"/>
    </row>
    <row r="68" spans="1:30" s="625" customFormat="1" ht="15" customHeight="1">
      <c r="A68" s="665"/>
      <c r="B68" s="622" t="s">
        <v>
87</v>
      </c>
      <c r="C68" s="620">
        <v>
10</v>
      </c>
      <c r="D68" s="619">
        <v>
77</v>
      </c>
      <c r="E68" s="619" t="s">
        <v>
374</v>
      </c>
      <c r="F68" s="619" t="s">
        <v>
374</v>
      </c>
      <c r="G68" s="619" t="s">
        <v>
374</v>
      </c>
      <c r="H68" s="619" t="s">
        <v>
374</v>
      </c>
      <c r="I68" s="619">
        <v>
2</v>
      </c>
      <c r="J68" s="619">
        <v>
48</v>
      </c>
      <c r="K68" s="619">
        <v>
2</v>
      </c>
      <c r="L68" s="619">
        <v>
14</v>
      </c>
      <c r="M68" s="619">
        <v>
1</v>
      </c>
      <c r="N68" s="619">
        <v>
1</v>
      </c>
      <c r="O68" s="619">
        <v>
1</v>
      </c>
      <c r="P68" s="619">
        <v>
3</v>
      </c>
      <c r="Q68" s="619" t="s">
        <v>
374</v>
      </c>
      <c r="R68" s="619" t="s">
        <v>
374</v>
      </c>
      <c r="S68" s="619" t="s">
        <v>
374</v>
      </c>
      <c r="T68" s="619" t="s">
        <v>
374</v>
      </c>
      <c r="U68" s="619">
        <v>
2</v>
      </c>
      <c r="V68" s="619">
        <v>
7</v>
      </c>
      <c r="W68" s="619" t="s">
        <v>
374</v>
      </c>
      <c r="X68" s="619" t="s">
        <v>
374</v>
      </c>
      <c r="Y68" s="619">
        <v>
2</v>
      </c>
      <c r="Z68" s="619">
        <v>
4</v>
      </c>
      <c r="AA68" s="619" t="s">
        <v>
374</v>
      </c>
      <c r="AB68" s="619" t="s">
        <v>
374</v>
      </c>
      <c r="AC68" s="622"/>
      <c r="AD68" s="671" t="s">
        <v>
87</v>
      </c>
    </row>
    <row r="69" spans="1:30" s="615" customFormat="1" ht="15" customHeight="1">
      <c r="A69" s="622"/>
      <c r="B69" s="622" t="s">
        <v>
86</v>
      </c>
      <c r="C69" s="620">
        <v>
1</v>
      </c>
      <c r="D69" s="619">
        <v>
1</v>
      </c>
      <c r="E69" s="619" t="s">
        <v>
374</v>
      </c>
      <c r="F69" s="619" t="s">
        <v>
374</v>
      </c>
      <c r="G69" s="619" t="s">
        <v>
374</v>
      </c>
      <c r="H69" s="619" t="s">
        <v>
374</v>
      </c>
      <c r="I69" s="619" t="s">
        <v>
374</v>
      </c>
      <c r="J69" s="619" t="s">
        <v>
374</v>
      </c>
      <c r="K69" s="619" t="s">
        <v>
374</v>
      </c>
      <c r="L69" s="619" t="s">
        <v>
374</v>
      </c>
      <c r="M69" s="619" t="s">
        <v>
374</v>
      </c>
      <c r="N69" s="619" t="s">
        <v>
374</v>
      </c>
      <c r="O69" s="619" t="s">
        <v>
374</v>
      </c>
      <c r="P69" s="619" t="s">
        <v>
374</v>
      </c>
      <c r="Q69" s="619" t="s">
        <v>
374</v>
      </c>
      <c r="R69" s="619" t="s">
        <v>
374</v>
      </c>
      <c r="S69" s="619" t="s">
        <v>
374</v>
      </c>
      <c r="T69" s="619" t="s">
        <v>
374</v>
      </c>
      <c r="U69" s="619" t="s">
        <v>
374</v>
      </c>
      <c r="V69" s="619" t="s">
        <v>
374</v>
      </c>
      <c r="W69" s="619">
        <v>
1</v>
      </c>
      <c r="X69" s="619">
        <v>
1</v>
      </c>
      <c r="Y69" s="619" t="s">
        <v>
374</v>
      </c>
      <c r="Z69" s="619" t="s">
        <v>
374</v>
      </c>
      <c r="AA69" s="619" t="s">
        <v>
374</v>
      </c>
      <c r="AB69" s="619" t="s">
        <v>
374</v>
      </c>
      <c r="AC69" s="663"/>
      <c r="AD69" s="671" t="s">
        <v>
86</v>
      </c>
    </row>
    <row r="70" spans="1:30" s="615" customFormat="1" ht="15" customHeight="1">
      <c r="A70" s="622"/>
      <c r="B70" s="622" t="s">
        <v>
85</v>
      </c>
      <c r="C70" s="620">
        <v>
15</v>
      </c>
      <c r="D70" s="619">
        <v>
82</v>
      </c>
      <c r="E70" s="619" t="s">
        <v>
374</v>
      </c>
      <c r="F70" s="619" t="s">
        <v>
374</v>
      </c>
      <c r="G70" s="619">
        <v>
1</v>
      </c>
      <c r="H70" s="619">
        <v>
5</v>
      </c>
      <c r="I70" s="619">
        <v>
1</v>
      </c>
      <c r="J70" s="619">
        <v>
3</v>
      </c>
      <c r="K70" s="619">
        <v>
2</v>
      </c>
      <c r="L70" s="619">
        <v>
17</v>
      </c>
      <c r="M70" s="619">
        <v>
1</v>
      </c>
      <c r="N70" s="619">
        <v>
5</v>
      </c>
      <c r="O70" s="619">
        <v>
1</v>
      </c>
      <c r="P70" s="619">
        <v>
2</v>
      </c>
      <c r="Q70" s="619" t="s">
        <v>
374</v>
      </c>
      <c r="R70" s="619" t="s">
        <v>
374</v>
      </c>
      <c r="S70" s="619" t="s">
        <v>
374</v>
      </c>
      <c r="T70" s="619" t="s">
        <v>
374</v>
      </c>
      <c r="U70" s="619">
        <v>
5</v>
      </c>
      <c r="V70" s="619">
        <v>
28</v>
      </c>
      <c r="W70" s="619" t="s">
        <v>
374</v>
      </c>
      <c r="X70" s="619" t="s">
        <v>
374</v>
      </c>
      <c r="Y70" s="619">
        <v>
4</v>
      </c>
      <c r="Z70" s="619">
        <v>
22</v>
      </c>
      <c r="AA70" s="619" t="s">
        <v>
374</v>
      </c>
      <c r="AB70" s="619" t="s">
        <v>
374</v>
      </c>
      <c r="AC70" s="663"/>
      <c r="AD70" s="671" t="s">
        <v>
85</v>
      </c>
    </row>
    <row r="71" spans="1:30" s="615" customFormat="1" ht="15" customHeight="1">
      <c r="A71" s="622"/>
      <c r="B71" s="622" t="s">
        <v>
84</v>
      </c>
      <c r="C71" s="620">
        <v>
26</v>
      </c>
      <c r="D71" s="619">
        <v>
130</v>
      </c>
      <c r="E71" s="619" t="s">
        <v>
374</v>
      </c>
      <c r="F71" s="619" t="s">
        <v>
374</v>
      </c>
      <c r="G71" s="619">
        <v>
1</v>
      </c>
      <c r="H71" s="619">
        <v>
1</v>
      </c>
      <c r="I71" s="619">
        <v>
2</v>
      </c>
      <c r="J71" s="619">
        <v>
11</v>
      </c>
      <c r="K71" s="619">
        <v>
3</v>
      </c>
      <c r="L71" s="619">
        <v>
28</v>
      </c>
      <c r="M71" s="619">
        <v>
4</v>
      </c>
      <c r="N71" s="619">
        <v>
12</v>
      </c>
      <c r="O71" s="619">
        <v>
3</v>
      </c>
      <c r="P71" s="619">
        <v>
16</v>
      </c>
      <c r="Q71" s="619" t="s">
        <v>
374</v>
      </c>
      <c r="R71" s="619" t="s">
        <v>
374</v>
      </c>
      <c r="S71" s="619" t="s">
        <v>
374</v>
      </c>
      <c r="T71" s="619" t="s">
        <v>
374</v>
      </c>
      <c r="U71" s="619">
        <v>
7</v>
      </c>
      <c r="V71" s="619">
        <v>
48</v>
      </c>
      <c r="W71" s="619">
        <v>
1</v>
      </c>
      <c r="X71" s="619">
        <v>
2</v>
      </c>
      <c r="Y71" s="619">
        <v>
4</v>
      </c>
      <c r="Z71" s="619">
        <v>
11</v>
      </c>
      <c r="AA71" s="619">
        <v>
1</v>
      </c>
      <c r="AB71" s="619">
        <v>
1</v>
      </c>
      <c r="AC71" s="663"/>
      <c r="AD71" s="671" t="s">
        <v>
84</v>
      </c>
    </row>
    <row r="72" spans="1:30" s="615" customFormat="1" ht="15" customHeight="1">
      <c r="A72" s="622"/>
      <c r="B72" s="622" t="s">
        <v>
83</v>
      </c>
      <c r="C72" s="620">
        <v>
15</v>
      </c>
      <c r="D72" s="619">
        <v>
57</v>
      </c>
      <c r="E72" s="619" t="s">
        <v>
374</v>
      </c>
      <c r="F72" s="619" t="s">
        <v>
374</v>
      </c>
      <c r="G72" s="619" t="s">
        <v>
374</v>
      </c>
      <c r="H72" s="619" t="s">
        <v>
374</v>
      </c>
      <c r="I72" s="619">
        <v>
2</v>
      </c>
      <c r="J72" s="619">
        <v>
10</v>
      </c>
      <c r="K72" s="619">
        <v>
1</v>
      </c>
      <c r="L72" s="619">
        <v>
3</v>
      </c>
      <c r="M72" s="619">
        <v>
2</v>
      </c>
      <c r="N72" s="619">
        <v>
8</v>
      </c>
      <c r="O72" s="619" t="s">
        <v>
374</v>
      </c>
      <c r="P72" s="619" t="s">
        <v>
374</v>
      </c>
      <c r="Q72" s="619" t="s">
        <v>
374</v>
      </c>
      <c r="R72" s="619" t="s">
        <v>
374</v>
      </c>
      <c r="S72" s="619" t="s">
        <v>
374</v>
      </c>
      <c r="T72" s="619" t="s">
        <v>
374</v>
      </c>
      <c r="U72" s="619">
        <v>
1</v>
      </c>
      <c r="V72" s="619">
        <v>
15</v>
      </c>
      <c r="W72" s="619">
        <v>
6</v>
      </c>
      <c r="X72" s="619">
        <v>
15</v>
      </c>
      <c r="Y72" s="619">
        <v>
2</v>
      </c>
      <c r="Z72" s="619">
        <v>
5</v>
      </c>
      <c r="AA72" s="619">
        <v>
1</v>
      </c>
      <c r="AB72" s="619">
        <v>
1</v>
      </c>
      <c r="AC72" s="663"/>
      <c r="AD72" s="671" t="s">
        <v>
83</v>
      </c>
    </row>
    <row r="73" spans="1:30" s="615" customFormat="1" ht="15" customHeight="1">
      <c r="A73" s="616"/>
      <c r="B73" s="621" t="s">
        <v>
138</v>
      </c>
      <c r="C73" s="1004">
        <v>
82</v>
      </c>
      <c r="D73" s="654">
        <v>
392</v>
      </c>
      <c r="E73" s="654" t="s">
        <v>
374</v>
      </c>
      <c r="F73" s="654" t="s">
        <v>
374</v>
      </c>
      <c r="G73" s="654" t="s">
        <v>
374</v>
      </c>
      <c r="H73" s="654" t="s">
        <v>
374</v>
      </c>
      <c r="I73" s="654" t="s">
        <v>
374</v>
      </c>
      <c r="J73" s="654" t="s">
        <v>
374</v>
      </c>
      <c r="K73" s="654">
        <v>
2</v>
      </c>
      <c r="L73" s="654">
        <v>
13</v>
      </c>
      <c r="M73" s="654">
        <v>
2</v>
      </c>
      <c r="N73" s="654">
        <v>
4</v>
      </c>
      <c r="O73" s="654">
        <v>
10</v>
      </c>
      <c r="P73" s="654">
        <v>
80</v>
      </c>
      <c r="Q73" s="654" t="s">
        <v>
374</v>
      </c>
      <c r="R73" s="654" t="s">
        <v>
374</v>
      </c>
      <c r="S73" s="654">
        <v>
13</v>
      </c>
      <c r="T73" s="654">
        <v>
45</v>
      </c>
      <c r="U73" s="654">
        <v>
16</v>
      </c>
      <c r="V73" s="654">
        <v>
99</v>
      </c>
      <c r="W73" s="654">
        <v>
7</v>
      </c>
      <c r="X73" s="654">
        <v>
30</v>
      </c>
      <c r="Y73" s="654">
        <v>
31</v>
      </c>
      <c r="Z73" s="654">
        <v>
118</v>
      </c>
      <c r="AA73" s="654">
        <v>
1</v>
      </c>
      <c r="AB73" s="654">
        <v>
3</v>
      </c>
      <c r="AC73" s="617"/>
      <c r="AD73" s="616" t="s">
        <v>
138</v>
      </c>
    </row>
    <row r="74" spans="1:30" s="610" customFormat="1" ht="15" customHeight="1">
      <c r="A74" s="614" t="s">
        <v>
788</v>
      </c>
      <c r="B74" s="614"/>
      <c r="C74" s="1003"/>
      <c r="D74" s="1003"/>
      <c r="E74" s="1003"/>
      <c r="F74" s="1003"/>
      <c r="G74" s="1003"/>
      <c r="H74" s="1003"/>
      <c r="I74" s="1003"/>
      <c r="J74" s="1003"/>
      <c r="K74" s="1003"/>
      <c r="L74" s="1003"/>
      <c r="M74" s="1002"/>
      <c r="N74" s="652"/>
      <c r="O74" s="652"/>
      <c r="P74" s="652"/>
      <c r="Q74" s="652"/>
      <c r="R74" s="652"/>
      <c r="S74" s="652"/>
      <c r="T74" s="652"/>
      <c r="U74" s="652"/>
      <c r="V74" s="652"/>
      <c r="W74" s="652"/>
      <c r="X74" s="652"/>
      <c r="Y74" s="652"/>
      <c r="Z74" s="652"/>
      <c r="AA74" s="652"/>
      <c r="AB74" s="652"/>
    </row>
  </sheetData>
  <mergeCells count="36">
    <mergeCell ref="A67:B67"/>
    <mergeCell ref="AC67:AD67"/>
    <mergeCell ref="A43:B43"/>
    <mergeCell ref="AC43:AD43"/>
    <mergeCell ref="A53:B53"/>
    <mergeCell ref="AC53:AD53"/>
    <mergeCell ref="A62:B62"/>
    <mergeCell ref="AC62:AD62"/>
    <mergeCell ref="A23:B23"/>
    <mergeCell ref="AC23:AD23"/>
    <mergeCell ref="A28:B28"/>
    <mergeCell ref="AC28:AD28"/>
    <mergeCell ref="A37:B37"/>
    <mergeCell ref="AC37:AD37"/>
    <mergeCell ref="W6:X6"/>
    <mergeCell ref="Y6:Z6"/>
    <mergeCell ref="A9:B9"/>
    <mergeCell ref="AC9:AD9"/>
    <mergeCell ref="A14:B14"/>
    <mergeCell ref="AC14:AD14"/>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5"/>
  <pageMargins left="0.70866141732283472" right="0.70866141732283472" top="0.74803149606299213" bottom="0.74803149606299213" header="0.31496062992125984" footer="0.31496062992125984"/>
  <colBreaks count="1" manualBreakCount="1">
    <brk id="16" min="2" max="223"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D67"/>
  <sheetViews>
    <sheetView zoomScale="85" zoomScaleNormal="85" zoomScaleSheetLayoutView="85" workbookViewId="0">
      <selection activeCell="B23" sqref="B23"/>
    </sheetView>
  </sheetViews>
  <sheetFormatPr defaultRowHeight="13.5"/>
  <cols>
    <col min="1" max="1" width="2.625" style="608" customWidth="1"/>
    <col min="2" max="2" width="15.625" style="608" customWidth="1"/>
    <col min="3" max="4" width="7.625" style="609" customWidth="1"/>
    <col min="5" max="5" width="6.375" style="609" customWidth="1"/>
    <col min="6" max="6" width="7.25" style="609" customWidth="1"/>
    <col min="7" max="7" width="6.375" style="609" customWidth="1"/>
    <col min="8" max="8" width="7.25" style="609" customWidth="1"/>
    <col min="9" max="9" width="6.375" style="609" customWidth="1"/>
    <col min="10" max="10" width="7.25" style="609" customWidth="1"/>
    <col min="11" max="11" width="6.375" style="609" customWidth="1"/>
    <col min="12" max="12" width="7.25" style="609" customWidth="1"/>
    <col min="13" max="13" width="6.375" style="609" customWidth="1"/>
    <col min="14" max="14" width="7.25" style="609" customWidth="1"/>
    <col min="15" max="15" width="6.375" style="609" customWidth="1"/>
    <col min="16" max="16" width="7.25" style="609" customWidth="1"/>
    <col min="17" max="28" width="7.625" style="609" customWidth="1"/>
    <col min="29" max="29" width="2.625" style="608" customWidth="1"/>
    <col min="30" max="30" width="15.625" style="608" customWidth="1"/>
    <col min="31" max="16384" width="9" style="608"/>
  </cols>
  <sheetData>
    <row r="1" spans="1:30"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c r="R1" s="1481"/>
      <c r="S1" s="1481"/>
      <c r="T1" s="1481"/>
      <c r="U1" s="1481"/>
      <c r="V1" s="1481"/>
      <c r="W1" s="1481"/>
      <c r="X1" s="1481"/>
      <c r="Y1" s="1481"/>
      <c r="Z1" s="1481"/>
    </row>
    <row r="2" spans="1:3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c r="R2" s="1481"/>
      <c r="S2" s="1481"/>
      <c r="T2" s="1481"/>
      <c r="U2" s="1481"/>
      <c r="V2" s="1481"/>
      <c r="W2" s="1481"/>
      <c r="X2" s="1481"/>
      <c r="Y2" s="1481"/>
      <c r="Z2" s="1481"/>
    </row>
    <row r="3" spans="1:30" ht="26.1" customHeight="1">
      <c r="A3" s="4808" t="s">
        <v>
6617</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c r="Y3" s="4808"/>
      <c r="Z3" s="4808"/>
      <c r="AA3" s="4808"/>
      <c r="AB3" s="4808"/>
      <c r="AC3" s="4808"/>
      <c r="AD3" s="4808"/>
    </row>
    <row r="4" spans="1:30" ht="1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row>
    <row r="5" spans="1:30" s="610" customFormat="1" ht="15" customHeight="1" thickBot="1">
      <c r="C5" s="650"/>
      <c r="D5" s="650"/>
      <c r="E5" s="650"/>
      <c r="F5" s="652"/>
      <c r="G5" s="652"/>
      <c r="H5" s="652"/>
      <c r="I5" s="652"/>
      <c r="J5" s="652"/>
      <c r="K5" s="652"/>
      <c r="L5" s="652"/>
      <c r="M5" s="650"/>
      <c r="N5" s="651"/>
      <c r="O5" s="650"/>
      <c r="P5" s="650"/>
      <c r="Q5" s="650"/>
      <c r="R5" s="650"/>
      <c r="S5" s="650"/>
      <c r="T5" s="650"/>
      <c r="U5" s="650"/>
      <c r="V5" s="650"/>
      <c r="W5" s="650"/>
      <c r="X5" s="650"/>
      <c r="Y5" s="650"/>
      <c r="Z5" s="650"/>
      <c r="AA5" s="650"/>
      <c r="AB5" s="650"/>
      <c r="AD5" s="1007" t="s">
        <v>
9362</v>
      </c>
    </row>
    <row r="6" spans="1:30" s="615" customFormat="1" ht="32.1" customHeight="1" thickTop="1">
      <c r="A6" s="5035" t="s">
        <v>
254</v>
      </c>
      <c r="B6" s="5038"/>
      <c r="C6" s="5032" t="s">
        <v>
769</v>
      </c>
      <c r="D6" s="5040"/>
      <c r="E6" s="5041" t="s">
        <v>
1300</v>
      </c>
      <c r="F6" s="5042"/>
      <c r="G6" s="5043" t="s">
        <v>
1293</v>
      </c>
      <c r="H6" s="5044"/>
      <c r="I6" s="5045" t="s">
        <v>
1272</v>
      </c>
      <c r="J6" s="5042"/>
      <c r="K6" s="5046" t="s">
        <v>
1252</v>
      </c>
      <c r="L6" s="5047"/>
      <c r="M6" s="5045" t="s">
        <v>
1222</v>
      </c>
      <c r="N6" s="5042"/>
      <c r="O6" s="5045" t="s">
        <v>
1196</v>
      </c>
      <c r="P6" s="5042"/>
      <c r="Q6" s="5043" t="s">
        <v>
1170</v>
      </c>
      <c r="R6" s="5044"/>
      <c r="S6" s="5045" t="s">
        <v>
1153</v>
      </c>
      <c r="T6" s="5041"/>
      <c r="U6" s="5032" t="s">
        <v>
1365</v>
      </c>
      <c r="V6" s="5033"/>
      <c r="W6" s="5048" t="s">
        <v>
1322</v>
      </c>
      <c r="X6" s="5044"/>
      <c r="Y6" s="5043" t="s">
        <v>
1605</v>
      </c>
      <c r="Z6" s="5048"/>
      <c r="AA6" s="5032" t="s">
        <v>
1604</v>
      </c>
      <c r="AB6" s="5033"/>
      <c r="AC6" s="5034" t="s">
        <v>
254</v>
      </c>
      <c r="AD6" s="5035"/>
    </row>
    <row r="7" spans="1:30" s="615" customFormat="1" ht="18" customHeight="1">
      <c r="A7" s="5037"/>
      <c r="B7" s="5039"/>
      <c r="C7" s="646" t="s">
        <v>
740</v>
      </c>
      <c r="D7" s="648" t="s">
        <v>
739</v>
      </c>
      <c r="E7" s="647" t="s">
        <v>
740</v>
      </c>
      <c r="F7" s="646" t="s">
        <v>
739</v>
      </c>
      <c r="G7" s="646" t="s">
        <v>
740</v>
      </c>
      <c r="H7" s="646" t="s">
        <v>
739</v>
      </c>
      <c r="I7" s="646" t="s">
        <v>
740</v>
      </c>
      <c r="J7" s="646" t="s">
        <v>
739</v>
      </c>
      <c r="K7" s="646" t="s">
        <v>
740</v>
      </c>
      <c r="L7" s="645" t="s">
        <v>
739</v>
      </c>
      <c r="M7" s="1006" t="s">
        <v>
740</v>
      </c>
      <c r="N7" s="645" t="s">
        <v>
739</v>
      </c>
      <c r="O7" s="645" t="s">
        <v>
740</v>
      </c>
      <c r="P7" s="645" t="s">
        <v>
739</v>
      </c>
      <c r="Q7" s="645" t="s">
        <v>
740</v>
      </c>
      <c r="R7" s="645" t="s">
        <v>
739</v>
      </c>
      <c r="S7" s="645" t="s">
        <v>
740</v>
      </c>
      <c r="T7" s="646" t="s">
        <v>
739</v>
      </c>
      <c r="U7" s="645" t="s">
        <v>
740</v>
      </c>
      <c r="V7" s="645" t="s">
        <v>
739</v>
      </c>
      <c r="W7" s="1006" t="s">
        <v>
740</v>
      </c>
      <c r="X7" s="645" t="s">
        <v>
739</v>
      </c>
      <c r="Y7" s="645" t="s">
        <v>
740</v>
      </c>
      <c r="Z7" s="646" t="s">
        <v>
739</v>
      </c>
      <c r="AA7" s="645" t="s">
        <v>
740</v>
      </c>
      <c r="AB7" s="645" t="s">
        <v>
739</v>
      </c>
      <c r="AC7" s="5036"/>
      <c r="AD7" s="5037"/>
    </row>
    <row r="8" spans="1:30" s="610" customFormat="1" ht="15" customHeight="1">
      <c r="A8" s="642"/>
      <c r="B8" s="641"/>
      <c r="C8" s="1005"/>
      <c r="D8" s="639" t="s">
        <v>
801</v>
      </c>
      <c r="E8" s="638"/>
      <c r="F8" s="613" t="s">
        <v>
801</v>
      </c>
      <c r="G8" s="638"/>
      <c r="H8" s="613" t="s">
        <v>
801</v>
      </c>
      <c r="I8" s="638"/>
      <c r="J8" s="613" t="s">
        <v>
801</v>
      </c>
      <c r="K8" s="638"/>
      <c r="L8" s="613" t="s">
        <v>
801</v>
      </c>
      <c r="M8" s="636"/>
      <c r="N8" s="637" t="s">
        <v>
801</v>
      </c>
      <c r="O8" s="636"/>
      <c r="P8" s="637" t="s">
        <v>
801</v>
      </c>
      <c r="Q8" s="636"/>
      <c r="R8" s="637" t="s">
        <v>
801</v>
      </c>
      <c r="S8" s="636"/>
      <c r="T8" s="637" t="s">
        <v>
801</v>
      </c>
      <c r="U8" s="636"/>
      <c r="V8" s="637" t="s">
        <v>
801</v>
      </c>
      <c r="W8" s="636"/>
      <c r="X8" s="637" t="s">
        <v>
801</v>
      </c>
      <c r="Y8" s="636"/>
      <c r="Z8" s="637" t="s">
        <v>
801</v>
      </c>
      <c r="AA8" s="636"/>
      <c r="AB8" s="637" t="s">
        <v>
801</v>
      </c>
      <c r="AC8" s="634"/>
      <c r="AD8" s="633"/>
    </row>
    <row r="9" spans="1:30" s="1010" customFormat="1" ht="15" customHeight="1">
      <c r="A9" s="4842" t="s">
        <v>
841</v>
      </c>
      <c r="B9" s="4843"/>
      <c r="C9" s="628">
        <v>
179</v>
      </c>
      <c r="D9" s="627">
        <v>
1108</v>
      </c>
      <c r="E9" s="627" t="s">
        <v>
374</v>
      </c>
      <c r="F9" s="627" t="s">
        <v>
374</v>
      </c>
      <c r="G9" s="627">
        <v>
6</v>
      </c>
      <c r="H9" s="627">
        <v>
18</v>
      </c>
      <c r="I9" s="627">
        <v>
2</v>
      </c>
      <c r="J9" s="627">
        <v>
9</v>
      </c>
      <c r="K9" s="627">
        <v>
11</v>
      </c>
      <c r="L9" s="627">
        <v>
45</v>
      </c>
      <c r="M9" s="627">
        <v>
5</v>
      </c>
      <c r="N9" s="627">
        <v>
21</v>
      </c>
      <c r="O9" s="627">
        <v>
11</v>
      </c>
      <c r="P9" s="627">
        <v>
42</v>
      </c>
      <c r="Q9" s="627" t="s">
        <v>
374</v>
      </c>
      <c r="R9" s="627" t="s">
        <v>
374</v>
      </c>
      <c r="S9" s="627">
        <v>
14</v>
      </c>
      <c r="T9" s="627">
        <v>
32</v>
      </c>
      <c r="U9" s="627">
        <v>
67</v>
      </c>
      <c r="V9" s="627">
        <v>
646</v>
      </c>
      <c r="W9" s="627">
        <v>
13</v>
      </c>
      <c r="X9" s="627">
        <v>
53</v>
      </c>
      <c r="Y9" s="627">
        <v>
48</v>
      </c>
      <c r="Z9" s="627">
        <v>
227</v>
      </c>
      <c r="AA9" s="627">
        <v>
2</v>
      </c>
      <c r="AB9" s="627">
        <v>
15</v>
      </c>
      <c r="AC9" s="4839" t="s">
        <v>
841</v>
      </c>
      <c r="AD9" s="4839"/>
    </row>
    <row r="10" spans="1:30" s="1008" customFormat="1" ht="15" customHeight="1">
      <c r="A10" s="677"/>
      <c r="B10" s="676" t="s">
        <v>
82</v>
      </c>
      <c r="C10" s="620">
        <v>
50</v>
      </c>
      <c r="D10" s="619">
        <v>
179</v>
      </c>
      <c r="E10" s="619" t="s">
        <v>
374</v>
      </c>
      <c r="F10" s="619" t="s">
        <v>
374</v>
      </c>
      <c r="G10" s="619">
        <v>
4</v>
      </c>
      <c r="H10" s="619">
        <v>
11</v>
      </c>
      <c r="I10" s="619">
        <v>
2</v>
      </c>
      <c r="J10" s="619">
        <v>
9</v>
      </c>
      <c r="K10" s="619">
        <v>
3</v>
      </c>
      <c r="L10" s="619">
        <v>
8</v>
      </c>
      <c r="M10" s="619">
        <v>
2</v>
      </c>
      <c r="N10" s="619">
        <v>
15</v>
      </c>
      <c r="O10" s="619">
        <v>
2</v>
      </c>
      <c r="P10" s="619">
        <v>
4</v>
      </c>
      <c r="Q10" s="619" t="s">
        <v>
374</v>
      </c>
      <c r="R10" s="619" t="s">
        <v>
374</v>
      </c>
      <c r="S10" s="619">
        <v>
2</v>
      </c>
      <c r="T10" s="619">
        <v>
3</v>
      </c>
      <c r="U10" s="619">
        <v>
19</v>
      </c>
      <c r="V10" s="619">
        <v>
61</v>
      </c>
      <c r="W10" s="619">
        <v>
4</v>
      </c>
      <c r="X10" s="619">
        <v>
27</v>
      </c>
      <c r="Y10" s="619">
        <v>
12</v>
      </c>
      <c r="Z10" s="619">
        <v>
41</v>
      </c>
      <c r="AA10" s="619" t="s">
        <v>
374</v>
      </c>
      <c r="AB10" s="619" t="s">
        <v>
374</v>
      </c>
      <c r="AC10" s="672"/>
      <c r="AD10" s="671" t="s">
        <v>
82</v>
      </c>
    </row>
    <row r="11" spans="1:30" s="1010" customFormat="1" ht="15" customHeight="1">
      <c r="A11" s="677"/>
      <c r="B11" s="676" t="s">
        <v>
81</v>
      </c>
      <c r="C11" s="620">
        <v>
8</v>
      </c>
      <c r="D11" s="619">
        <v>
113</v>
      </c>
      <c r="E11" s="619" t="s">
        <v>
374</v>
      </c>
      <c r="F11" s="619" t="s">
        <v>
374</v>
      </c>
      <c r="G11" s="619" t="s">
        <v>
374</v>
      </c>
      <c r="H11" s="619" t="s">
        <v>
374</v>
      </c>
      <c r="I11" s="619" t="s">
        <v>
374</v>
      </c>
      <c r="J11" s="619" t="s">
        <v>
374</v>
      </c>
      <c r="K11" s="619" t="s">
        <v>
374</v>
      </c>
      <c r="L11" s="619" t="s">
        <v>
374</v>
      </c>
      <c r="M11" s="619">
        <v>
1</v>
      </c>
      <c r="N11" s="619">
        <v>
2</v>
      </c>
      <c r="O11" s="619" t="s">
        <v>
374</v>
      </c>
      <c r="P11" s="619" t="s">
        <v>
374</v>
      </c>
      <c r="Q11" s="619" t="s">
        <v>
374</v>
      </c>
      <c r="R11" s="619" t="s">
        <v>
374</v>
      </c>
      <c r="S11" s="619">
        <v>
1</v>
      </c>
      <c r="T11" s="619">
        <v>
7</v>
      </c>
      <c r="U11" s="619">
        <v>
3</v>
      </c>
      <c r="V11" s="619">
        <v>
96</v>
      </c>
      <c r="W11" s="619">
        <v>
2</v>
      </c>
      <c r="X11" s="619">
        <v>
8</v>
      </c>
      <c r="Y11" s="619">
        <v>
1</v>
      </c>
      <c r="Z11" s="619" t="s">
        <v>
374</v>
      </c>
      <c r="AA11" s="619" t="s">
        <v>
374</v>
      </c>
      <c r="AB11" s="619" t="s">
        <v>
374</v>
      </c>
      <c r="AC11" s="622"/>
      <c r="AD11" s="671" t="s">
        <v>
81</v>
      </c>
    </row>
    <row r="12" spans="1:30" s="1008" customFormat="1" ht="15" customHeight="1">
      <c r="A12" s="677"/>
      <c r="B12" s="676" t="s">
        <v>
80</v>
      </c>
      <c r="C12" s="620">
        <v>
14</v>
      </c>
      <c r="D12" s="619">
        <v>
120</v>
      </c>
      <c r="E12" s="619" t="s">
        <v>
374</v>
      </c>
      <c r="F12" s="619" t="s">
        <v>
374</v>
      </c>
      <c r="G12" s="619" t="s">
        <v>
374</v>
      </c>
      <c r="H12" s="619" t="s">
        <v>
374</v>
      </c>
      <c r="I12" s="619" t="s">
        <v>
374</v>
      </c>
      <c r="J12" s="619" t="s">
        <v>
374</v>
      </c>
      <c r="K12" s="619">
        <v>
2</v>
      </c>
      <c r="L12" s="619">
        <v>
14</v>
      </c>
      <c r="M12" s="619">
        <v>
1</v>
      </c>
      <c r="N12" s="619">
        <v>
2</v>
      </c>
      <c r="O12" s="619">
        <v>
5</v>
      </c>
      <c r="P12" s="619">
        <v>
24</v>
      </c>
      <c r="Q12" s="619" t="s">
        <v>
374</v>
      </c>
      <c r="R12" s="619" t="s">
        <v>
374</v>
      </c>
      <c r="S12" s="619" t="s">
        <v>
374</v>
      </c>
      <c r="T12" s="619" t="s">
        <v>
374</v>
      </c>
      <c r="U12" s="619">
        <v>
1</v>
      </c>
      <c r="V12" s="619">
        <v>
55</v>
      </c>
      <c r="W12" s="619">
        <v>
3</v>
      </c>
      <c r="X12" s="619">
        <v>
7</v>
      </c>
      <c r="Y12" s="619">
        <v>
2</v>
      </c>
      <c r="Z12" s="619">
        <v>
18</v>
      </c>
      <c r="AA12" s="619" t="s">
        <v>
374</v>
      </c>
      <c r="AB12" s="619" t="s">
        <v>
374</v>
      </c>
      <c r="AC12" s="663"/>
      <c r="AD12" s="671" t="s">
        <v>
80</v>
      </c>
    </row>
    <row r="13" spans="1:30" s="1008" customFormat="1" ht="15" customHeight="1">
      <c r="A13" s="677"/>
      <c r="B13" s="676" t="s">
        <v>
79</v>
      </c>
      <c r="C13" s="620">
        <v>
43</v>
      </c>
      <c r="D13" s="619">
        <v>
284</v>
      </c>
      <c r="E13" s="619" t="s">
        <v>
374</v>
      </c>
      <c r="F13" s="619" t="s">
        <v>
374</v>
      </c>
      <c r="G13" s="619">
        <v>
1</v>
      </c>
      <c r="H13" s="619">
        <v>
6</v>
      </c>
      <c r="I13" s="619" t="s">
        <v>
374</v>
      </c>
      <c r="J13" s="619" t="s">
        <v>
374</v>
      </c>
      <c r="K13" s="619">
        <v>
3</v>
      </c>
      <c r="L13" s="619">
        <v>
15</v>
      </c>
      <c r="M13" s="619" t="s">
        <v>
374</v>
      </c>
      <c r="N13" s="619" t="s">
        <v>
374</v>
      </c>
      <c r="O13" s="619" t="s">
        <v>
374</v>
      </c>
      <c r="P13" s="619" t="s">
        <v>
374</v>
      </c>
      <c r="Q13" s="619" t="s">
        <v>
374</v>
      </c>
      <c r="R13" s="619" t="s">
        <v>
374</v>
      </c>
      <c r="S13" s="619">
        <v>
5</v>
      </c>
      <c r="T13" s="619">
        <v>
9</v>
      </c>
      <c r="U13" s="619">
        <v>
16</v>
      </c>
      <c r="V13" s="619">
        <v>
159</v>
      </c>
      <c r="W13" s="619">
        <v>
2</v>
      </c>
      <c r="X13" s="619">
        <v>
8</v>
      </c>
      <c r="Y13" s="619">
        <v>
15</v>
      </c>
      <c r="Z13" s="619">
        <v>
86</v>
      </c>
      <c r="AA13" s="619">
        <v>
1</v>
      </c>
      <c r="AB13" s="619">
        <v>
1</v>
      </c>
      <c r="AC13" s="663"/>
      <c r="AD13" s="671" t="s">
        <v>
79</v>
      </c>
    </row>
    <row r="14" spans="1:30" s="1008" customFormat="1" ht="15" customHeight="1">
      <c r="A14" s="677"/>
      <c r="B14" s="676" t="s">
        <v>
78</v>
      </c>
      <c r="C14" s="620">
        <v>
14</v>
      </c>
      <c r="D14" s="619">
        <v>
168</v>
      </c>
      <c r="E14" s="619" t="s">
        <v>
374</v>
      </c>
      <c r="F14" s="619" t="s">
        <v>
374</v>
      </c>
      <c r="G14" s="619">
        <v>
1</v>
      </c>
      <c r="H14" s="619">
        <v>
1</v>
      </c>
      <c r="I14" s="619" t="s">
        <v>
374</v>
      </c>
      <c r="J14" s="619" t="s">
        <v>
374</v>
      </c>
      <c r="K14" s="619">
        <v>
2</v>
      </c>
      <c r="L14" s="619">
        <v>
7</v>
      </c>
      <c r="M14" s="619" t="s">
        <v>
374</v>
      </c>
      <c r="N14" s="619" t="s">
        <v>
374</v>
      </c>
      <c r="O14" s="619">
        <v>
1</v>
      </c>
      <c r="P14" s="619">
        <v>
6</v>
      </c>
      <c r="Q14" s="619" t="s">
        <v>
374</v>
      </c>
      <c r="R14" s="619" t="s">
        <v>
374</v>
      </c>
      <c r="S14" s="619">
        <v>
1</v>
      </c>
      <c r="T14" s="619">
        <v>
1</v>
      </c>
      <c r="U14" s="619">
        <v>
3</v>
      </c>
      <c r="V14" s="619">
        <v>
114</v>
      </c>
      <c r="W14" s="619">
        <v>
1</v>
      </c>
      <c r="X14" s="619">
        <v>
1</v>
      </c>
      <c r="Y14" s="619">
        <v>
5</v>
      </c>
      <c r="Z14" s="619">
        <v>
38</v>
      </c>
      <c r="AA14" s="619" t="s">
        <v>
374</v>
      </c>
      <c r="AB14" s="619" t="s">
        <v>
374</v>
      </c>
      <c r="AC14" s="663"/>
      <c r="AD14" s="671" t="s">
        <v>
78</v>
      </c>
    </row>
    <row r="15" spans="1:30" s="1008" customFormat="1" ht="15" customHeight="1">
      <c r="B15" s="676" t="s">
        <v>
77</v>
      </c>
      <c r="C15" s="620">
        <v>
15</v>
      </c>
      <c r="D15" s="619">
        <v>
47</v>
      </c>
      <c r="E15" s="619" t="s">
        <v>
374</v>
      </c>
      <c r="F15" s="619" t="s">
        <v>
374</v>
      </c>
      <c r="G15" s="619" t="s">
        <v>
374</v>
      </c>
      <c r="H15" s="619" t="s">
        <v>
374</v>
      </c>
      <c r="I15" s="619" t="s">
        <v>
374</v>
      </c>
      <c r="J15" s="619" t="s">
        <v>
374</v>
      </c>
      <c r="K15" s="619" t="s">
        <v>
374</v>
      </c>
      <c r="L15" s="619" t="s">
        <v>
374</v>
      </c>
      <c r="M15" s="619">
        <v>
1</v>
      </c>
      <c r="N15" s="619">
        <v>
2</v>
      </c>
      <c r="O15" s="619">
        <v>
1</v>
      </c>
      <c r="P15" s="619">
        <v>
6</v>
      </c>
      <c r="Q15" s="619" t="s">
        <v>
374</v>
      </c>
      <c r="R15" s="619" t="s">
        <v>
374</v>
      </c>
      <c r="S15" s="619">
        <v>
1</v>
      </c>
      <c r="T15" s="619">
        <v>
3</v>
      </c>
      <c r="U15" s="619">
        <v>
5</v>
      </c>
      <c r="V15" s="619">
        <v>
12</v>
      </c>
      <c r="W15" s="619">
        <v>
1</v>
      </c>
      <c r="X15" s="619">
        <v>
2</v>
      </c>
      <c r="Y15" s="619">
        <v>
6</v>
      </c>
      <c r="Z15" s="619">
        <v>
22</v>
      </c>
      <c r="AA15" s="619" t="s">
        <v>
374</v>
      </c>
      <c r="AB15" s="619" t="s">
        <v>
374</v>
      </c>
      <c r="AD15" s="671" t="s">
        <v>
77</v>
      </c>
    </row>
    <row r="16" spans="1:30" s="1008" customFormat="1" ht="15" customHeight="1">
      <c r="A16" s="677"/>
      <c r="B16" s="676" t="s">
        <v>
76</v>
      </c>
      <c r="C16" s="620">
        <v>
35</v>
      </c>
      <c r="D16" s="619">
        <v>
197</v>
      </c>
      <c r="E16" s="619" t="s">
        <v>
374</v>
      </c>
      <c r="F16" s="619" t="s">
        <v>
374</v>
      </c>
      <c r="G16" s="619" t="s">
        <v>
374</v>
      </c>
      <c r="H16" s="619" t="s">
        <v>
374</v>
      </c>
      <c r="I16" s="619" t="s">
        <v>
374</v>
      </c>
      <c r="J16" s="619" t="s">
        <v>
374</v>
      </c>
      <c r="K16" s="619">
        <v>
1</v>
      </c>
      <c r="L16" s="619">
        <v>
1</v>
      </c>
      <c r="M16" s="619" t="s">
        <v>
374</v>
      </c>
      <c r="N16" s="619" t="s">
        <v>
374</v>
      </c>
      <c r="O16" s="619">
        <v>
2</v>
      </c>
      <c r="P16" s="619">
        <v>
2</v>
      </c>
      <c r="Q16" s="619" t="s">
        <v>
374</v>
      </c>
      <c r="R16" s="619" t="s">
        <v>
374</v>
      </c>
      <c r="S16" s="619">
        <v>
4</v>
      </c>
      <c r="T16" s="619">
        <v>
9</v>
      </c>
      <c r="U16" s="619">
        <v>
20</v>
      </c>
      <c r="V16" s="619">
        <v>
149</v>
      </c>
      <c r="W16" s="619" t="s">
        <v>
374</v>
      </c>
      <c r="X16" s="619" t="s">
        <v>
374</v>
      </c>
      <c r="Y16" s="619">
        <v>
7</v>
      </c>
      <c r="Z16" s="619">
        <v>
22</v>
      </c>
      <c r="AA16" s="619">
        <v>
1</v>
      </c>
      <c r="AB16" s="619">
        <v>
14</v>
      </c>
      <c r="AC16" s="663"/>
      <c r="AD16" s="671" t="s">
        <v>
76</v>
      </c>
    </row>
    <row r="17" spans="1:30" s="1008" customFormat="1" ht="15" customHeight="1">
      <c r="A17" s="4842" t="s">
        <v>
840</v>
      </c>
      <c r="B17" s="4843"/>
      <c r="C17" s="628">
        <v>
53</v>
      </c>
      <c r="D17" s="627">
        <v>
440</v>
      </c>
      <c r="E17" s="627" t="s">
        <v>
374</v>
      </c>
      <c r="F17" s="627" t="s">
        <v>
374</v>
      </c>
      <c r="G17" s="627" t="s">
        <v>
374</v>
      </c>
      <c r="H17" s="627" t="s">
        <v>
374</v>
      </c>
      <c r="I17" s="627">
        <v>
3</v>
      </c>
      <c r="J17" s="627">
        <v>
19</v>
      </c>
      <c r="K17" s="627">
        <v>
4</v>
      </c>
      <c r="L17" s="627">
        <v>
19</v>
      </c>
      <c r="M17" s="627">
        <v>
6</v>
      </c>
      <c r="N17" s="627">
        <v>
74</v>
      </c>
      <c r="O17" s="627">
        <v>
10</v>
      </c>
      <c r="P17" s="627">
        <v>
62</v>
      </c>
      <c r="Q17" s="627" t="s">
        <v>
374</v>
      </c>
      <c r="R17" s="627" t="s">
        <v>
374</v>
      </c>
      <c r="S17" s="627">
        <v>
2</v>
      </c>
      <c r="T17" s="627">
        <v>
12</v>
      </c>
      <c r="U17" s="627">
        <v>
11</v>
      </c>
      <c r="V17" s="627">
        <v>
127</v>
      </c>
      <c r="W17" s="627">
        <v>
5</v>
      </c>
      <c r="X17" s="627">
        <v>
46</v>
      </c>
      <c r="Y17" s="627">
        <v>
10</v>
      </c>
      <c r="Z17" s="627">
        <v>
76</v>
      </c>
      <c r="AA17" s="627">
        <v>
2</v>
      </c>
      <c r="AB17" s="627">
        <v>
5</v>
      </c>
      <c r="AC17" s="4839" t="s">
        <v>
840</v>
      </c>
      <c r="AD17" s="4839"/>
    </row>
    <row r="18" spans="1:30" s="1008" customFormat="1" ht="15" customHeight="1">
      <c r="A18" s="677"/>
      <c r="B18" s="676" t="s">
        <v>
75</v>
      </c>
      <c r="C18" s="620">
        <v>
10</v>
      </c>
      <c r="D18" s="619">
        <v>
60</v>
      </c>
      <c r="E18" s="619" t="s">
        <v>
374</v>
      </c>
      <c r="F18" s="619" t="s">
        <v>
374</v>
      </c>
      <c r="G18" s="619" t="s">
        <v>
374</v>
      </c>
      <c r="H18" s="619" t="s">
        <v>
374</v>
      </c>
      <c r="I18" s="619" t="s">
        <v>
374</v>
      </c>
      <c r="J18" s="619" t="s">
        <v>
374</v>
      </c>
      <c r="K18" s="619">
        <v>
1</v>
      </c>
      <c r="L18" s="619">
        <v>
5</v>
      </c>
      <c r="M18" s="619">
        <v>
2</v>
      </c>
      <c r="N18" s="619">
        <v>
8</v>
      </c>
      <c r="O18" s="619">
        <v>
3</v>
      </c>
      <c r="P18" s="619">
        <v>
25</v>
      </c>
      <c r="Q18" s="619" t="s">
        <v>
374</v>
      </c>
      <c r="R18" s="619" t="s">
        <v>
374</v>
      </c>
      <c r="S18" s="619" t="s">
        <v>
374</v>
      </c>
      <c r="T18" s="619" t="s">
        <v>
374</v>
      </c>
      <c r="U18" s="619">
        <v>
3</v>
      </c>
      <c r="V18" s="619">
        <v>
7</v>
      </c>
      <c r="W18" s="619" t="s">
        <v>
374</v>
      </c>
      <c r="X18" s="619" t="s">
        <v>
374</v>
      </c>
      <c r="Y18" s="619">
        <v>
1</v>
      </c>
      <c r="Z18" s="619">
        <v>
15</v>
      </c>
      <c r="AA18" s="619" t="s">
        <v>
374</v>
      </c>
      <c r="AB18" s="619" t="s">
        <v>
374</v>
      </c>
      <c r="AC18" s="663"/>
      <c r="AD18" s="671" t="s">
        <v>
75</v>
      </c>
    </row>
    <row r="19" spans="1:30" s="1008" customFormat="1" ht="15" customHeight="1">
      <c r="A19" s="677"/>
      <c r="B19" s="676" t="s">
        <v>
74</v>
      </c>
      <c r="C19" s="620">
        <v>
10</v>
      </c>
      <c r="D19" s="619">
        <v>
29</v>
      </c>
      <c r="E19" s="619" t="s">
        <v>
374</v>
      </c>
      <c r="F19" s="619" t="s">
        <v>
374</v>
      </c>
      <c r="G19" s="619" t="s">
        <v>
374</v>
      </c>
      <c r="H19" s="619" t="s">
        <v>
374</v>
      </c>
      <c r="I19" s="619">
        <v>
1</v>
      </c>
      <c r="J19" s="619">
        <v>
2</v>
      </c>
      <c r="K19" s="619" t="s">
        <v>
374</v>
      </c>
      <c r="L19" s="619" t="s">
        <v>
374</v>
      </c>
      <c r="M19" s="619" t="s">
        <v>
374</v>
      </c>
      <c r="N19" s="619" t="s">
        <v>
374</v>
      </c>
      <c r="O19" s="619">
        <v>
1</v>
      </c>
      <c r="P19" s="619">
        <v>
1</v>
      </c>
      <c r="Q19" s="619" t="s">
        <v>
374</v>
      </c>
      <c r="R19" s="619" t="s">
        <v>
374</v>
      </c>
      <c r="S19" s="619">
        <v>
1</v>
      </c>
      <c r="T19" s="619">
        <v>
4</v>
      </c>
      <c r="U19" s="619">
        <v>
1</v>
      </c>
      <c r="V19" s="619">
        <v>
2</v>
      </c>
      <c r="W19" s="619">
        <v>
1</v>
      </c>
      <c r="X19" s="619">
        <v>
2</v>
      </c>
      <c r="Y19" s="619">
        <v>
5</v>
      </c>
      <c r="Z19" s="619">
        <v>
18</v>
      </c>
      <c r="AA19" s="619" t="s">
        <v>
374</v>
      </c>
      <c r="AB19" s="619" t="s">
        <v>
374</v>
      </c>
      <c r="AC19" s="672"/>
      <c r="AD19" s="671" t="s">
        <v>
74</v>
      </c>
    </row>
    <row r="20" spans="1:30" s="1010" customFormat="1" ht="15" customHeight="1">
      <c r="A20" s="677"/>
      <c r="B20" s="676" t="s">
        <v>
73</v>
      </c>
      <c r="C20" s="620">
        <v>
12</v>
      </c>
      <c r="D20" s="619">
        <v>
133</v>
      </c>
      <c r="E20" s="619" t="s">
        <v>
374</v>
      </c>
      <c r="F20" s="619" t="s">
        <v>
374</v>
      </c>
      <c r="G20" s="619" t="s">
        <v>
374</v>
      </c>
      <c r="H20" s="619" t="s">
        <v>
374</v>
      </c>
      <c r="I20" s="619">
        <v>
1</v>
      </c>
      <c r="J20" s="619" t="s">
        <v>
374</v>
      </c>
      <c r="K20" s="619">
        <v>
1</v>
      </c>
      <c r="L20" s="619">
        <v>
4</v>
      </c>
      <c r="M20" s="619">
        <v>
2</v>
      </c>
      <c r="N20" s="619">
        <v>
64</v>
      </c>
      <c r="O20" s="619">
        <v>
3</v>
      </c>
      <c r="P20" s="619">
        <v>
11</v>
      </c>
      <c r="Q20" s="619" t="s">
        <v>
374</v>
      </c>
      <c r="R20" s="619" t="s">
        <v>
374</v>
      </c>
      <c r="S20" s="619" t="s">
        <v>
374</v>
      </c>
      <c r="T20" s="619" t="s">
        <v>
374</v>
      </c>
      <c r="U20" s="619">
        <v>
2</v>
      </c>
      <c r="V20" s="619">
        <v>
16</v>
      </c>
      <c r="W20" s="619">
        <v>
2</v>
      </c>
      <c r="X20" s="619">
        <v>
37</v>
      </c>
      <c r="Y20" s="619" t="s">
        <v>
374</v>
      </c>
      <c r="Z20" s="619" t="s">
        <v>
374</v>
      </c>
      <c r="AA20" s="619">
        <v>
1</v>
      </c>
      <c r="AB20" s="619">
        <v>
1</v>
      </c>
      <c r="AC20" s="622"/>
      <c r="AD20" s="671" t="s">
        <v>
73</v>
      </c>
    </row>
    <row r="21" spans="1:30" s="1008" customFormat="1" ht="15" customHeight="1">
      <c r="A21" s="677"/>
      <c r="B21" s="676" t="s">
        <v>
72</v>
      </c>
      <c r="C21" s="620">
        <v>
12</v>
      </c>
      <c r="D21" s="619">
        <v>
137</v>
      </c>
      <c r="E21" s="619" t="s">
        <v>
374</v>
      </c>
      <c r="F21" s="619" t="s">
        <v>
374</v>
      </c>
      <c r="G21" s="619" t="s">
        <v>
374</v>
      </c>
      <c r="H21" s="619" t="s">
        <v>
374</v>
      </c>
      <c r="I21" s="619">
        <v>
1</v>
      </c>
      <c r="J21" s="619">
        <v>
17</v>
      </c>
      <c r="K21" s="619" t="s">
        <v>
374</v>
      </c>
      <c r="L21" s="619" t="s">
        <v>
374</v>
      </c>
      <c r="M21" s="619">
        <v>
2</v>
      </c>
      <c r="N21" s="619">
        <v>
2</v>
      </c>
      <c r="O21" s="619">
        <v>
3</v>
      </c>
      <c r="P21" s="619">
        <v>
25</v>
      </c>
      <c r="Q21" s="619" t="s">
        <v>
374</v>
      </c>
      <c r="R21" s="619" t="s">
        <v>
374</v>
      </c>
      <c r="S21" s="619">
        <v>
1</v>
      </c>
      <c r="T21" s="619">
        <v>
8</v>
      </c>
      <c r="U21" s="619">
        <v>
3</v>
      </c>
      <c r="V21" s="619">
        <v>
57</v>
      </c>
      <c r="W21" s="619">
        <v>
1</v>
      </c>
      <c r="X21" s="619">
        <v>
4</v>
      </c>
      <c r="Y21" s="619">
        <v>
1</v>
      </c>
      <c r="Z21" s="619">
        <v>
24</v>
      </c>
      <c r="AA21" s="619" t="s">
        <v>
374</v>
      </c>
      <c r="AB21" s="619" t="s">
        <v>
374</v>
      </c>
      <c r="AC21" s="663"/>
      <c r="AD21" s="671" t="s">
        <v>
72</v>
      </c>
    </row>
    <row r="22" spans="1:30" s="1008" customFormat="1" ht="15" customHeight="1">
      <c r="A22" s="677"/>
      <c r="B22" s="676" t="s">
        <v>
71</v>
      </c>
      <c r="C22" s="620">
        <v>
7</v>
      </c>
      <c r="D22" s="619">
        <v>
45</v>
      </c>
      <c r="E22" s="619" t="s">
        <v>
374</v>
      </c>
      <c r="F22" s="619" t="s">
        <v>
374</v>
      </c>
      <c r="G22" s="619" t="s">
        <v>
374</v>
      </c>
      <c r="H22" s="619" t="s">
        <v>
374</v>
      </c>
      <c r="I22" s="619" t="s">
        <v>
374</v>
      </c>
      <c r="J22" s="619" t="s">
        <v>
374</v>
      </c>
      <c r="K22" s="619">
        <v>
2</v>
      </c>
      <c r="L22" s="619">
        <v>
10</v>
      </c>
      <c r="M22" s="619" t="s">
        <v>
374</v>
      </c>
      <c r="N22" s="619" t="s">
        <v>
374</v>
      </c>
      <c r="O22" s="619" t="s">
        <v>
374</v>
      </c>
      <c r="P22" s="619" t="s">
        <v>
374</v>
      </c>
      <c r="Q22" s="619" t="s">
        <v>
374</v>
      </c>
      <c r="R22" s="619" t="s">
        <v>
374</v>
      </c>
      <c r="S22" s="619" t="s">
        <v>
374</v>
      </c>
      <c r="T22" s="619" t="s">
        <v>
374</v>
      </c>
      <c r="U22" s="619">
        <v>
1</v>
      </c>
      <c r="V22" s="619">
        <v>
24</v>
      </c>
      <c r="W22" s="619">
        <v>
1</v>
      </c>
      <c r="X22" s="619">
        <v>
3</v>
      </c>
      <c r="Y22" s="619">
        <v>
2</v>
      </c>
      <c r="Z22" s="619">
        <v>
4</v>
      </c>
      <c r="AA22" s="619">
        <v>
1</v>
      </c>
      <c r="AB22" s="619">
        <v>
4</v>
      </c>
      <c r="AC22" s="663"/>
      <c r="AD22" s="671" t="s">
        <v>
71</v>
      </c>
    </row>
    <row r="23" spans="1:30" s="1008" customFormat="1" ht="15" customHeight="1">
      <c r="A23" s="677"/>
      <c r="B23" s="676" t="s">
        <v>
70</v>
      </c>
      <c r="C23" s="620">
        <v>
2</v>
      </c>
      <c r="D23" s="619">
        <v>
36</v>
      </c>
      <c r="E23" s="619" t="s">
        <v>
374</v>
      </c>
      <c r="F23" s="619" t="s">
        <v>
374</v>
      </c>
      <c r="G23" s="619" t="s">
        <v>
374</v>
      </c>
      <c r="H23" s="619" t="s">
        <v>
374</v>
      </c>
      <c r="I23" s="619" t="s">
        <v>
374</v>
      </c>
      <c r="J23" s="619" t="s">
        <v>
374</v>
      </c>
      <c r="K23" s="619" t="s">
        <v>
374</v>
      </c>
      <c r="L23" s="619" t="s">
        <v>
374</v>
      </c>
      <c r="M23" s="619" t="s">
        <v>
374</v>
      </c>
      <c r="N23" s="619" t="s">
        <v>
374</v>
      </c>
      <c r="O23" s="619" t="s">
        <v>
374</v>
      </c>
      <c r="P23" s="619" t="s">
        <v>
374</v>
      </c>
      <c r="Q23" s="619" t="s">
        <v>
374</v>
      </c>
      <c r="R23" s="619" t="s">
        <v>
374</v>
      </c>
      <c r="S23" s="619" t="s">
        <v>
374</v>
      </c>
      <c r="T23" s="619" t="s">
        <v>
374</v>
      </c>
      <c r="U23" s="619">
        <v>
1</v>
      </c>
      <c r="V23" s="619">
        <v>
21</v>
      </c>
      <c r="W23" s="619" t="s">
        <v>
374</v>
      </c>
      <c r="X23" s="619" t="s">
        <v>
374</v>
      </c>
      <c r="Y23" s="619">
        <v>
1</v>
      </c>
      <c r="Z23" s="619">
        <v>
15</v>
      </c>
      <c r="AA23" s="619" t="s">
        <v>
374</v>
      </c>
      <c r="AB23" s="619" t="s">
        <v>
374</v>
      </c>
      <c r="AC23" s="663"/>
      <c r="AD23" s="671" t="s">
        <v>
70</v>
      </c>
    </row>
    <row r="24" spans="1:30" s="1008" customFormat="1" ht="15" customHeight="1">
      <c r="A24" s="4842" t="s">
        <v>
839</v>
      </c>
      <c r="B24" s="4843"/>
      <c r="C24" s="628">
        <v>
163</v>
      </c>
      <c r="D24" s="627">
        <v>
1160</v>
      </c>
      <c r="E24" s="627" t="s">
        <v>
374</v>
      </c>
      <c r="F24" s="627" t="s">
        <v>
374</v>
      </c>
      <c r="G24" s="627">
        <v>
2</v>
      </c>
      <c r="H24" s="627">
        <v>
12</v>
      </c>
      <c r="I24" s="627">
        <v>
3</v>
      </c>
      <c r="J24" s="627">
        <v>
14</v>
      </c>
      <c r="K24" s="627">
        <v>
5</v>
      </c>
      <c r="L24" s="627">
        <v>
23</v>
      </c>
      <c r="M24" s="627">
        <v>
7</v>
      </c>
      <c r="N24" s="627">
        <v>
104</v>
      </c>
      <c r="O24" s="627">
        <v>
14</v>
      </c>
      <c r="P24" s="627">
        <v>
57</v>
      </c>
      <c r="Q24" s="627" t="s">
        <v>
374</v>
      </c>
      <c r="R24" s="627" t="s">
        <v>
374</v>
      </c>
      <c r="S24" s="627">
        <v>
14</v>
      </c>
      <c r="T24" s="627">
        <v>
60</v>
      </c>
      <c r="U24" s="627">
        <v>
42</v>
      </c>
      <c r="V24" s="627">
        <v>
353</v>
      </c>
      <c r="W24" s="627">
        <v>
20</v>
      </c>
      <c r="X24" s="627">
        <v>
176</v>
      </c>
      <c r="Y24" s="627">
        <v>
54</v>
      </c>
      <c r="Z24" s="627">
        <v>
359</v>
      </c>
      <c r="AA24" s="627">
        <v>
2</v>
      </c>
      <c r="AB24" s="627">
        <v>
2</v>
      </c>
      <c r="AC24" s="4839" t="s">
        <v>
838</v>
      </c>
      <c r="AD24" s="4839"/>
    </row>
    <row r="25" spans="1:30" s="1011" customFormat="1" ht="15" customHeight="1">
      <c r="A25" s="677"/>
      <c r="B25" s="676" t="s">
        <v>
69</v>
      </c>
      <c r="C25" s="620">
        <v>
15</v>
      </c>
      <c r="D25" s="619">
        <v>
195</v>
      </c>
      <c r="E25" s="619" t="s">
        <v>
374</v>
      </c>
      <c r="F25" s="619" t="s">
        <v>
374</v>
      </c>
      <c r="G25" s="619">
        <v>
1</v>
      </c>
      <c r="H25" s="619">
        <v>
4</v>
      </c>
      <c r="I25" s="619" t="s">
        <v>
374</v>
      </c>
      <c r="J25" s="619" t="s">
        <v>
374</v>
      </c>
      <c r="K25" s="619">
        <v>
1</v>
      </c>
      <c r="L25" s="619">
        <v>
2</v>
      </c>
      <c r="M25" s="619">
        <v>
1</v>
      </c>
      <c r="N25" s="619">
        <v>
13</v>
      </c>
      <c r="O25" s="619">
        <v>
1</v>
      </c>
      <c r="P25" s="619">
        <v>
1</v>
      </c>
      <c r="Q25" s="619" t="s">
        <v>
374</v>
      </c>
      <c r="R25" s="619" t="s">
        <v>
374</v>
      </c>
      <c r="S25" s="619">
        <v>
1</v>
      </c>
      <c r="T25" s="619">
        <v>
18</v>
      </c>
      <c r="U25" s="619">
        <v>
3</v>
      </c>
      <c r="V25" s="619">
        <v>
25</v>
      </c>
      <c r="W25" s="619">
        <v>
6</v>
      </c>
      <c r="X25" s="619">
        <v>
120</v>
      </c>
      <c r="Y25" s="619">
        <v>
1</v>
      </c>
      <c r="Z25" s="619">
        <v>
12</v>
      </c>
      <c r="AA25" s="619" t="s">
        <v>
374</v>
      </c>
      <c r="AB25" s="619" t="s">
        <v>
374</v>
      </c>
      <c r="AC25" s="622"/>
      <c r="AD25" s="671" t="s">
        <v>
69</v>
      </c>
    </row>
    <row r="26" spans="1:30" s="1008" customFormat="1" ht="15" customHeight="1">
      <c r="A26" s="677"/>
      <c r="B26" s="676" t="s">
        <v>
68</v>
      </c>
      <c r="C26" s="620">
        <v>
20</v>
      </c>
      <c r="D26" s="619">
        <v>
190</v>
      </c>
      <c r="E26" s="619" t="s">
        <v>
374</v>
      </c>
      <c r="F26" s="619" t="s">
        <v>
374</v>
      </c>
      <c r="G26" s="619">
        <v>
1</v>
      </c>
      <c r="H26" s="619">
        <v>
8</v>
      </c>
      <c r="I26" s="619">
        <v>
1</v>
      </c>
      <c r="J26" s="619">
        <v>
5</v>
      </c>
      <c r="K26" s="619">
        <v>
1</v>
      </c>
      <c r="L26" s="619">
        <v>
14</v>
      </c>
      <c r="M26" s="619">
        <v>
2</v>
      </c>
      <c r="N26" s="619">
        <v>
73</v>
      </c>
      <c r="O26" s="619">
        <v>
4</v>
      </c>
      <c r="P26" s="619">
        <v>
20</v>
      </c>
      <c r="Q26" s="619" t="s">
        <v>
374</v>
      </c>
      <c r="R26" s="619" t="s">
        <v>
374</v>
      </c>
      <c r="S26" s="619">
        <v>
1</v>
      </c>
      <c r="T26" s="619">
        <v>
2</v>
      </c>
      <c r="U26" s="619">
        <v>
3</v>
      </c>
      <c r="V26" s="619">
        <v>
7</v>
      </c>
      <c r="W26" s="619">
        <v>
1</v>
      </c>
      <c r="X26" s="619">
        <v>
1</v>
      </c>
      <c r="Y26" s="619">
        <v>
6</v>
      </c>
      <c r="Z26" s="619">
        <v>
60</v>
      </c>
      <c r="AA26" s="619" t="s">
        <v>
374</v>
      </c>
      <c r="AB26" s="619" t="s">
        <v>
374</v>
      </c>
      <c r="AC26" s="663"/>
      <c r="AD26" s="671" t="s">
        <v>
68</v>
      </c>
    </row>
    <row r="27" spans="1:30" s="1008" customFormat="1" ht="15" customHeight="1">
      <c r="A27" s="677"/>
      <c r="B27" s="676" t="s">
        <v>
67</v>
      </c>
      <c r="C27" s="620">
        <v>
23</v>
      </c>
      <c r="D27" s="619">
        <v>
99</v>
      </c>
      <c r="E27" s="619" t="s">
        <v>
374</v>
      </c>
      <c r="F27" s="619" t="s">
        <v>
374</v>
      </c>
      <c r="G27" s="619" t="s">
        <v>
374</v>
      </c>
      <c r="H27" s="619" t="s">
        <v>
374</v>
      </c>
      <c r="I27" s="619" t="s">
        <v>
374</v>
      </c>
      <c r="J27" s="619" t="s">
        <v>
374</v>
      </c>
      <c r="K27" s="619">
        <v>
1</v>
      </c>
      <c r="L27" s="619">
        <v>
1</v>
      </c>
      <c r="M27" s="619">
        <v>
3</v>
      </c>
      <c r="N27" s="619">
        <v>
17</v>
      </c>
      <c r="O27" s="619">
        <v>
2</v>
      </c>
      <c r="P27" s="619">
        <v>
6</v>
      </c>
      <c r="Q27" s="619" t="s">
        <v>
374</v>
      </c>
      <c r="R27" s="619" t="s">
        <v>
374</v>
      </c>
      <c r="S27" s="619">
        <v>
1</v>
      </c>
      <c r="T27" s="619">
        <v>
2</v>
      </c>
      <c r="U27" s="619">
        <v>
5</v>
      </c>
      <c r="V27" s="619">
        <v>
33</v>
      </c>
      <c r="W27" s="619">
        <v>
1</v>
      </c>
      <c r="X27" s="619">
        <v>
2</v>
      </c>
      <c r="Y27" s="619">
        <v>
9</v>
      </c>
      <c r="Z27" s="619">
        <v>
37</v>
      </c>
      <c r="AA27" s="619">
        <v>
1</v>
      </c>
      <c r="AB27" s="619">
        <v>
1</v>
      </c>
      <c r="AC27" s="663"/>
      <c r="AD27" s="671" t="s">
        <v>
67</v>
      </c>
    </row>
    <row r="28" spans="1:30" s="1008" customFormat="1" ht="15" customHeight="1">
      <c r="A28" s="677"/>
      <c r="B28" s="676" t="s">
        <v>
66</v>
      </c>
      <c r="C28" s="620">
        <v>
21</v>
      </c>
      <c r="D28" s="619">
        <v>
86</v>
      </c>
      <c r="E28" s="619" t="s">
        <v>
374</v>
      </c>
      <c r="F28" s="619" t="s">
        <v>
374</v>
      </c>
      <c r="G28" s="619" t="s">
        <v>
374</v>
      </c>
      <c r="H28" s="619" t="s">
        <v>
374</v>
      </c>
      <c r="I28" s="619" t="s">
        <v>
374</v>
      </c>
      <c r="J28" s="619" t="s">
        <v>
374</v>
      </c>
      <c r="K28" s="619">
        <v>
2</v>
      </c>
      <c r="L28" s="619">
        <v>
6</v>
      </c>
      <c r="M28" s="619" t="s">
        <v>
374</v>
      </c>
      <c r="N28" s="619" t="s">
        <v>
374</v>
      </c>
      <c r="O28" s="619">
        <v>
1</v>
      </c>
      <c r="P28" s="619">
        <v>
4</v>
      </c>
      <c r="Q28" s="619" t="s">
        <v>
374</v>
      </c>
      <c r="R28" s="619" t="s">
        <v>
374</v>
      </c>
      <c r="S28" s="619">
        <v>
2</v>
      </c>
      <c r="T28" s="619">
        <v>
3</v>
      </c>
      <c r="U28" s="619">
        <v>
3</v>
      </c>
      <c r="V28" s="619">
        <v>
10</v>
      </c>
      <c r="W28" s="619">
        <v>
5</v>
      </c>
      <c r="X28" s="619">
        <v>
16</v>
      </c>
      <c r="Y28" s="619">
        <v>
7</v>
      </c>
      <c r="Z28" s="619">
        <v>
46</v>
      </c>
      <c r="AA28" s="619">
        <v>
1</v>
      </c>
      <c r="AB28" s="619">
        <v>
1</v>
      </c>
      <c r="AC28" s="663"/>
      <c r="AD28" s="671" t="s">
        <v>
66</v>
      </c>
    </row>
    <row r="29" spans="1:30" s="1008" customFormat="1" ht="15" customHeight="1">
      <c r="A29" s="677"/>
      <c r="B29" s="676" t="s">
        <v>
65</v>
      </c>
      <c r="C29" s="620">
        <v>
27</v>
      </c>
      <c r="D29" s="619">
        <v>
208</v>
      </c>
      <c r="E29" s="619" t="s">
        <v>
374</v>
      </c>
      <c r="F29" s="619" t="s">
        <v>
374</v>
      </c>
      <c r="G29" s="619" t="s">
        <v>
374</v>
      </c>
      <c r="H29" s="619" t="s">
        <v>
374</v>
      </c>
      <c r="I29" s="619">
        <v>
2</v>
      </c>
      <c r="J29" s="619">
        <v>
9</v>
      </c>
      <c r="K29" s="619" t="s">
        <v>
374</v>
      </c>
      <c r="L29" s="619" t="s">
        <v>
374</v>
      </c>
      <c r="M29" s="619">
        <v>
1</v>
      </c>
      <c r="N29" s="619">
        <v>
1</v>
      </c>
      <c r="O29" s="619">
        <v>
1</v>
      </c>
      <c r="P29" s="619">
        <v>
1</v>
      </c>
      <c r="Q29" s="619" t="s">
        <v>
374</v>
      </c>
      <c r="R29" s="619" t="s">
        <v>
374</v>
      </c>
      <c r="S29" s="619">
        <v>
3</v>
      </c>
      <c r="T29" s="619">
        <v>
4</v>
      </c>
      <c r="U29" s="619">
        <v>
9</v>
      </c>
      <c r="V29" s="619">
        <v>
62</v>
      </c>
      <c r="W29" s="619">
        <v>
2</v>
      </c>
      <c r="X29" s="619">
        <v>
15</v>
      </c>
      <c r="Y29" s="619">
        <v>
9</v>
      </c>
      <c r="Z29" s="619">
        <v>
116</v>
      </c>
      <c r="AA29" s="619" t="s">
        <v>
374</v>
      </c>
      <c r="AB29" s="619" t="s">
        <v>
374</v>
      </c>
      <c r="AC29" s="671"/>
      <c r="AD29" s="671" t="s">
        <v>
65</v>
      </c>
    </row>
    <row r="30" spans="1:30" s="1008" customFormat="1" ht="15" customHeight="1">
      <c r="A30" s="677"/>
      <c r="B30" s="676" t="s">
        <v>
64</v>
      </c>
      <c r="C30" s="620">
        <v>
57</v>
      </c>
      <c r="D30" s="619">
        <v>
382</v>
      </c>
      <c r="E30" s="619" t="s">
        <v>
374</v>
      </c>
      <c r="F30" s="619" t="s">
        <v>
374</v>
      </c>
      <c r="G30" s="619" t="s">
        <v>
374</v>
      </c>
      <c r="H30" s="619" t="s">
        <v>
374</v>
      </c>
      <c r="I30" s="619" t="s">
        <v>
374</v>
      </c>
      <c r="J30" s="619" t="s">
        <v>
374</v>
      </c>
      <c r="K30" s="619" t="s">
        <v>
374</v>
      </c>
      <c r="L30" s="619" t="s">
        <v>
374</v>
      </c>
      <c r="M30" s="619" t="s">
        <v>
374</v>
      </c>
      <c r="N30" s="619" t="s">
        <v>
374</v>
      </c>
      <c r="O30" s="619">
        <v>
5</v>
      </c>
      <c r="P30" s="619">
        <v>
25</v>
      </c>
      <c r="Q30" s="619" t="s">
        <v>
374</v>
      </c>
      <c r="R30" s="619" t="s">
        <v>
374</v>
      </c>
      <c r="S30" s="619">
        <v>
6</v>
      </c>
      <c r="T30" s="619">
        <v>
31</v>
      </c>
      <c r="U30" s="619">
        <v>
19</v>
      </c>
      <c r="V30" s="619">
        <v>
216</v>
      </c>
      <c r="W30" s="619">
        <v>
5</v>
      </c>
      <c r="X30" s="619">
        <v>
22</v>
      </c>
      <c r="Y30" s="619">
        <v>
22</v>
      </c>
      <c r="Z30" s="619">
        <v>
88</v>
      </c>
      <c r="AA30" s="619" t="s">
        <v>
374</v>
      </c>
      <c r="AB30" s="619" t="s">
        <v>
374</v>
      </c>
      <c r="AC30" s="663"/>
      <c r="AD30" s="671" t="s">
        <v>
64</v>
      </c>
    </row>
    <row r="31" spans="1:30" s="1010" customFormat="1" ht="15" customHeight="1">
      <c r="A31" s="4842" t="s">
        <v>
63</v>
      </c>
      <c r="B31" s="4843"/>
      <c r="C31" s="628" t="s">
        <v>
374</v>
      </c>
      <c r="D31" s="627" t="s">
        <v>
374</v>
      </c>
      <c r="E31" s="627" t="s">
        <v>
374</v>
      </c>
      <c r="F31" s="627" t="s">
        <v>
374</v>
      </c>
      <c r="G31" s="627" t="s">
        <v>
374</v>
      </c>
      <c r="H31" s="627" t="s">
        <v>
374</v>
      </c>
      <c r="I31" s="627" t="s">
        <v>
374</v>
      </c>
      <c r="J31" s="627" t="s">
        <v>
374</v>
      </c>
      <c r="K31" s="627" t="s">
        <v>
374</v>
      </c>
      <c r="L31" s="627" t="s">
        <v>
374</v>
      </c>
      <c r="M31" s="627" t="s">
        <v>
374</v>
      </c>
      <c r="N31" s="627" t="s">
        <v>
374</v>
      </c>
      <c r="O31" s="627" t="s">
        <v>
374</v>
      </c>
      <c r="P31" s="627" t="s">
        <v>
374</v>
      </c>
      <c r="Q31" s="627" t="s">
        <v>
374</v>
      </c>
      <c r="R31" s="627" t="s">
        <v>
374</v>
      </c>
      <c r="S31" s="627" t="s">
        <v>
374</v>
      </c>
      <c r="T31" s="627" t="s">
        <v>
374</v>
      </c>
      <c r="U31" s="627" t="s">
        <v>
374</v>
      </c>
      <c r="V31" s="627" t="s">
        <v>
374</v>
      </c>
      <c r="W31" s="627" t="s">
        <v>
374</v>
      </c>
      <c r="X31" s="627" t="s">
        <v>
374</v>
      </c>
      <c r="Y31" s="627" t="s">
        <v>
374</v>
      </c>
      <c r="Z31" s="627" t="s">
        <v>
374</v>
      </c>
      <c r="AA31" s="627" t="s">
        <v>
374</v>
      </c>
      <c r="AB31" s="627" t="s">
        <v>
374</v>
      </c>
      <c r="AC31" s="4839" t="s">
        <v>
63</v>
      </c>
      <c r="AD31" s="4839"/>
    </row>
    <row r="32" spans="1:30" s="1008" customFormat="1" ht="15" customHeight="1">
      <c r="A32" s="4842" t="s">
        <v>
837</v>
      </c>
      <c r="B32" s="4843"/>
      <c r="C32" s="628">
        <v>
230</v>
      </c>
      <c r="D32" s="627">
        <v>
1642</v>
      </c>
      <c r="E32" s="627" t="s">
        <v>
374</v>
      </c>
      <c r="F32" s="627" t="s">
        <v>
374</v>
      </c>
      <c r="G32" s="627">
        <v>
2</v>
      </c>
      <c r="H32" s="627">
        <v>
11</v>
      </c>
      <c r="I32" s="627">
        <v>
9</v>
      </c>
      <c r="J32" s="627">
        <v>
57</v>
      </c>
      <c r="K32" s="627">
        <v>
11</v>
      </c>
      <c r="L32" s="627">
        <v>
73</v>
      </c>
      <c r="M32" s="627">
        <v>
14</v>
      </c>
      <c r="N32" s="627">
        <v>
54</v>
      </c>
      <c r="O32" s="627">
        <v>
13</v>
      </c>
      <c r="P32" s="627">
        <v>
65</v>
      </c>
      <c r="Q32" s="627">
        <v>
1</v>
      </c>
      <c r="R32" s="627">
        <v>
193</v>
      </c>
      <c r="S32" s="627">
        <v>
26</v>
      </c>
      <c r="T32" s="627">
        <v>
76</v>
      </c>
      <c r="U32" s="627">
        <v>
61</v>
      </c>
      <c r="V32" s="627">
        <v>
655</v>
      </c>
      <c r="W32" s="627">
        <v>
18</v>
      </c>
      <c r="X32" s="627">
        <v>
83</v>
      </c>
      <c r="Y32" s="627">
        <v>
68</v>
      </c>
      <c r="Z32" s="627">
        <v>
352</v>
      </c>
      <c r="AA32" s="627">
        <v>
7</v>
      </c>
      <c r="AB32" s="627">
        <v>
23</v>
      </c>
      <c r="AC32" s="4839" t="s">
        <v>
837</v>
      </c>
      <c r="AD32" s="4839"/>
    </row>
    <row r="33" spans="1:30" s="1008" customFormat="1" ht="15" customHeight="1">
      <c r="A33" s="677"/>
      <c r="B33" s="676" t="s">
        <v>
62</v>
      </c>
      <c r="C33" s="620">
        <v>
104</v>
      </c>
      <c r="D33" s="619">
        <v>
1003</v>
      </c>
      <c r="E33" s="619" t="s">
        <v>
374</v>
      </c>
      <c r="F33" s="619" t="s">
        <v>
374</v>
      </c>
      <c r="G33" s="619" t="s">
        <v>
374</v>
      </c>
      <c r="H33" s="619" t="s">
        <v>
374</v>
      </c>
      <c r="I33" s="619">
        <v>
3</v>
      </c>
      <c r="J33" s="619">
        <v>
13</v>
      </c>
      <c r="K33" s="619">
        <v>
4</v>
      </c>
      <c r="L33" s="619">
        <v>
28</v>
      </c>
      <c r="M33" s="619">
        <v>
4</v>
      </c>
      <c r="N33" s="619">
        <v>
14</v>
      </c>
      <c r="O33" s="619">
        <v>
1</v>
      </c>
      <c r="P33" s="619">
        <v>
2</v>
      </c>
      <c r="Q33" s="619">
        <v>
1</v>
      </c>
      <c r="R33" s="619">
        <v>
193</v>
      </c>
      <c r="S33" s="619">
        <v>
14</v>
      </c>
      <c r="T33" s="619">
        <v>
49</v>
      </c>
      <c r="U33" s="619">
        <v>
33</v>
      </c>
      <c r="V33" s="619">
        <v>
456</v>
      </c>
      <c r="W33" s="619">
        <v>
8</v>
      </c>
      <c r="X33" s="619">
        <v>
45</v>
      </c>
      <c r="Y33" s="619">
        <v>
36</v>
      </c>
      <c r="Z33" s="619">
        <v>
203</v>
      </c>
      <c r="AA33" s="619" t="s">
        <v>
374</v>
      </c>
      <c r="AB33" s="619" t="s">
        <v>
374</v>
      </c>
      <c r="AC33" s="663"/>
      <c r="AD33" s="671" t="s">
        <v>
62</v>
      </c>
    </row>
    <row r="34" spans="1:30" s="1008" customFormat="1" ht="15" customHeight="1">
      <c r="A34" s="677"/>
      <c r="B34" s="676" t="s">
        <v>
61</v>
      </c>
      <c r="C34" s="620">
        <v>
20</v>
      </c>
      <c r="D34" s="619">
        <v>
128</v>
      </c>
      <c r="E34" s="619" t="s">
        <v>
374</v>
      </c>
      <c r="F34" s="619" t="s">
        <v>
374</v>
      </c>
      <c r="G34" s="619" t="s">
        <v>
374</v>
      </c>
      <c r="H34" s="619" t="s">
        <v>
374</v>
      </c>
      <c r="I34" s="619" t="s">
        <v>
374</v>
      </c>
      <c r="J34" s="619" t="s">
        <v>
374</v>
      </c>
      <c r="K34" s="619">
        <v>
1</v>
      </c>
      <c r="L34" s="619">
        <v>
5</v>
      </c>
      <c r="M34" s="619" t="s">
        <v>
374</v>
      </c>
      <c r="N34" s="619" t="s">
        <v>
374</v>
      </c>
      <c r="O34" s="619">
        <v>
1</v>
      </c>
      <c r="P34" s="619">
        <v>
4</v>
      </c>
      <c r="Q34" s="619" t="s">
        <v>
374</v>
      </c>
      <c r="R34" s="619" t="s">
        <v>
374</v>
      </c>
      <c r="S34" s="619">
        <v>
4</v>
      </c>
      <c r="T34" s="619">
        <v>
16</v>
      </c>
      <c r="U34" s="619">
        <v>
4</v>
      </c>
      <c r="V34" s="619">
        <v>
54</v>
      </c>
      <c r="W34" s="619">
        <v>
2</v>
      </c>
      <c r="X34" s="619">
        <v>
10</v>
      </c>
      <c r="Y34" s="619">
        <v>
7</v>
      </c>
      <c r="Z34" s="619">
        <v>
38</v>
      </c>
      <c r="AA34" s="619">
        <v>
1</v>
      </c>
      <c r="AB34" s="619">
        <v>
1</v>
      </c>
      <c r="AC34" s="663"/>
      <c r="AD34" s="671" t="s">
        <v>
61</v>
      </c>
    </row>
    <row r="35" spans="1:30" s="1008" customFormat="1" ht="15" customHeight="1">
      <c r="A35" s="677"/>
      <c r="B35" s="676" t="s">
        <v>
60</v>
      </c>
      <c r="C35" s="620">
        <v>
43</v>
      </c>
      <c r="D35" s="619">
        <v>
178</v>
      </c>
      <c r="E35" s="619" t="s">
        <v>
374</v>
      </c>
      <c r="F35" s="619" t="s">
        <v>
374</v>
      </c>
      <c r="G35" s="619">
        <v>
1</v>
      </c>
      <c r="H35" s="619">
        <v>
2</v>
      </c>
      <c r="I35" s="619">
        <v>
1</v>
      </c>
      <c r="J35" s="619">
        <v>
4</v>
      </c>
      <c r="K35" s="619">
        <v>
1</v>
      </c>
      <c r="L35" s="619">
        <v>
7</v>
      </c>
      <c r="M35" s="619">
        <v>
1</v>
      </c>
      <c r="N35" s="619">
        <v>
10</v>
      </c>
      <c r="O35" s="619">
        <v>
3</v>
      </c>
      <c r="P35" s="619">
        <v>
7</v>
      </c>
      <c r="Q35" s="619" t="s">
        <v>
374</v>
      </c>
      <c r="R35" s="619" t="s">
        <v>
374</v>
      </c>
      <c r="S35" s="619">
        <v>
7</v>
      </c>
      <c r="T35" s="619">
        <v>
8</v>
      </c>
      <c r="U35" s="619">
        <v>
13</v>
      </c>
      <c r="V35" s="619">
        <v>
75</v>
      </c>
      <c r="W35" s="619">
        <v>
3</v>
      </c>
      <c r="X35" s="619">
        <v>
4</v>
      </c>
      <c r="Y35" s="619">
        <v>
10</v>
      </c>
      <c r="Z35" s="619">
        <v>
44</v>
      </c>
      <c r="AA35" s="619">
        <v>
3</v>
      </c>
      <c r="AB35" s="619">
        <v>
17</v>
      </c>
      <c r="AC35" s="672"/>
      <c r="AD35" s="671" t="s">
        <v>
60</v>
      </c>
    </row>
    <row r="36" spans="1:30" s="1010" customFormat="1" ht="15" customHeight="1">
      <c r="A36" s="677"/>
      <c r="B36" s="676" t="s">
        <v>
59</v>
      </c>
      <c r="C36" s="620">
        <v>
16</v>
      </c>
      <c r="D36" s="619">
        <v>
85</v>
      </c>
      <c r="E36" s="619" t="s">
        <v>
374</v>
      </c>
      <c r="F36" s="619" t="s">
        <v>
374</v>
      </c>
      <c r="G36" s="619" t="s">
        <v>
374</v>
      </c>
      <c r="H36" s="619" t="s">
        <v>
374</v>
      </c>
      <c r="I36" s="619">
        <v>
1</v>
      </c>
      <c r="J36" s="619">
        <v>
10</v>
      </c>
      <c r="K36" s="619" t="s">
        <v>
374</v>
      </c>
      <c r="L36" s="619" t="s">
        <v>
374</v>
      </c>
      <c r="M36" s="619">
        <v>
2</v>
      </c>
      <c r="N36" s="619">
        <v>
8</v>
      </c>
      <c r="O36" s="619">
        <v>
3</v>
      </c>
      <c r="P36" s="619">
        <v>
15</v>
      </c>
      <c r="Q36" s="619" t="s">
        <v>
374</v>
      </c>
      <c r="R36" s="619" t="s">
        <v>
374</v>
      </c>
      <c r="S36" s="619" t="s">
        <v>
374</v>
      </c>
      <c r="T36" s="619" t="s">
        <v>
374</v>
      </c>
      <c r="U36" s="619">
        <v>
5</v>
      </c>
      <c r="V36" s="619">
        <v>
30</v>
      </c>
      <c r="W36" s="619">
        <v>
1</v>
      </c>
      <c r="X36" s="619">
        <v>
2</v>
      </c>
      <c r="Y36" s="619">
        <v>
4</v>
      </c>
      <c r="Z36" s="619">
        <v>
20</v>
      </c>
      <c r="AA36" s="619" t="s">
        <v>
374</v>
      </c>
      <c r="AB36" s="619" t="s">
        <v>
374</v>
      </c>
      <c r="AC36" s="622"/>
      <c r="AD36" s="671" t="s">
        <v>
59</v>
      </c>
    </row>
    <row r="37" spans="1:30" s="1008" customFormat="1" ht="15" customHeight="1">
      <c r="A37" s="677"/>
      <c r="B37" s="676" t="s">
        <v>
58</v>
      </c>
      <c r="C37" s="620">
        <v>
17</v>
      </c>
      <c r="D37" s="619">
        <v>
65</v>
      </c>
      <c r="E37" s="619" t="s">
        <v>
374</v>
      </c>
      <c r="F37" s="619" t="s">
        <v>
374</v>
      </c>
      <c r="G37" s="619" t="s">
        <v>
374</v>
      </c>
      <c r="H37" s="619" t="s">
        <v>
374</v>
      </c>
      <c r="I37" s="619">
        <v>
3</v>
      </c>
      <c r="J37" s="619">
        <v>
9</v>
      </c>
      <c r="K37" s="619" t="s">
        <v>
374</v>
      </c>
      <c r="L37" s="619" t="s">
        <v>
374</v>
      </c>
      <c r="M37" s="619">
        <v>
1</v>
      </c>
      <c r="N37" s="619">
        <v>
3</v>
      </c>
      <c r="O37" s="619">
        <v>
2</v>
      </c>
      <c r="P37" s="619">
        <v>
4</v>
      </c>
      <c r="Q37" s="619" t="s">
        <v>
374</v>
      </c>
      <c r="R37" s="619" t="s">
        <v>
374</v>
      </c>
      <c r="S37" s="619">
        <v>
1</v>
      </c>
      <c r="T37" s="619">
        <v>
3</v>
      </c>
      <c r="U37" s="619">
        <v>
3</v>
      </c>
      <c r="V37" s="619">
        <v>
34</v>
      </c>
      <c r="W37" s="619">
        <v>
1</v>
      </c>
      <c r="X37" s="619">
        <v>
2</v>
      </c>
      <c r="Y37" s="619">
        <v>
4</v>
      </c>
      <c r="Z37" s="619">
        <v>
7</v>
      </c>
      <c r="AA37" s="619">
        <v>
2</v>
      </c>
      <c r="AB37" s="619">
        <v>
3</v>
      </c>
      <c r="AC37" s="671"/>
      <c r="AD37" s="671" t="s">
        <v>
58</v>
      </c>
    </row>
    <row r="38" spans="1:30" s="1008" customFormat="1" ht="15" customHeight="1">
      <c r="A38" s="677"/>
      <c r="B38" s="676" t="s">
        <v>
57</v>
      </c>
      <c r="C38" s="620">
        <v>
10</v>
      </c>
      <c r="D38" s="619">
        <v>
48</v>
      </c>
      <c r="E38" s="619" t="s">
        <v>
374</v>
      </c>
      <c r="F38" s="619" t="s">
        <v>
374</v>
      </c>
      <c r="G38" s="619">
        <v>
1</v>
      </c>
      <c r="H38" s="619">
        <v>
9</v>
      </c>
      <c r="I38" s="619" t="s">
        <v>
374</v>
      </c>
      <c r="J38" s="619" t="s">
        <v>
374</v>
      </c>
      <c r="K38" s="619">
        <v>
1</v>
      </c>
      <c r="L38" s="619">
        <v>
5</v>
      </c>
      <c r="M38" s="619">
        <v>
2</v>
      </c>
      <c r="N38" s="619">
        <v>
3</v>
      </c>
      <c r="O38" s="619">
        <v>
2</v>
      </c>
      <c r="P38" s="619">
        <v>
24</v>
      </c>
      <c r="Q38" s="619" t="s">
        <v>
374</v>
      </c>
      <c r="R38" s="619" t="s">
        <v>
374</v>
      </c>
      <c r="S38" s="619" t="s">
        <v>
374</v>
      </c>
      <c r="T38" s="619" t="s">
        <v>
374</v>
      </c>
      <c r="U38" s="619">
        <v>
2</v>
      </c>
      <c r="V38" s="619">
        <v>
4</v>
      </c>
      <c r="W38" s="619" t="s">
        <v>
374</v>
      </c>
      <c r="X38" s="619" t="s">
        <v>
374</v>
      </c>
      <c r="Y38" s="619">
        <v>
1</v>
      </c>
      <c r="Z38" s="619">
        <v>
1</v>
      </c>
      <c r="AA38" s="619">
        <v>
1</v>
      </c>
      <c r="AB38" s="619">
        <v>
2</v>
      </c>
      <c r="AC38" s="663"/>
      <c r="AD38" s="671" t="s">
        <v>
57</v>
      </c>
    </row>
    <row r="39" spans="1:30" s="1008" customFormat="1" ht="15" customHeight="1">
      <c r="A39" s="677"/>
      <c r="B39" s="676" t="s">
        <v>
56</v>
      </c>
      <c r="C39" s="620">
        <v>
12</v>
      </c>
      <c r="D39" s="619">
        <v>
91</v>
      </c>
      <c r="E39" s="619" t="s">
        <v>
374</v>
      </c>
      <c r="F39" s="619" t="s">
        <v>
374</v>
      </c>
      <c r="G39" s="619" t="s">
        <v>
374</v>
      </c>
      <c r="H39" s="619" t="s">
        <v>
374</v>
      </c>
      <c r="I39" s="619">
        <v>
1</v>
      </c>
      <c r="J39" s="619">
        <v>
21</v>
      </c>
      <c r="K39" s="619">
        <v>
4</v>
      </c>
      <c r="L39" s="619">
        <v>
28</v>
      </c>
      <c r="M39" s="619">
        <v>
2</v>
      </c>
      <c r="N39" s="619">
        <v>
12</v>
      </c>
      <c r="O39" s="619">
        <v>
1</v>
      </c>
      <c r="P39" s="619">
        <v>
9</v>
      </c>
      <c r="Q39" s="619" t="s">
        <v>
374</v>
      </c>
      <c r="R39" s="619" t="s">
        <v>
374</v>
      </c>
      <c r="S39" s="619" t="s">
        <v>
374</v>
      </c>
      <c r="T39" s="619" t="s">
        <v>
374</v>
      </c>
      <c r="U39" s="619" t="s">
        <v>
374</v>
      </c>
      <c r="V39" s="619" t="s">
        <v>
374</v>
      </c>
      <c r="W39" s="619" t="s">
        <v>
374</v>
      </c>
      <c r="X39" s="619" t="s">
        <v>
374</v>
      </c>
      <c r="Y39" s="619">
        <v>
4</v>
      </c>
      <c r="Z39" s="619">
        <v>
21</v>
      </c>
      <c r="AA39" s="619" t="s">
        <v>
374</v>
      </c>
      <c r="AB39" s="619" t="s">
        <v>
374</v>
      </c>
      <c r="AC39" s="672"/>
      <c r="AD39" s="671" t="s">
        <v>
56</v>
      </c>
    </row>
    <row r="40" spans="1:30" s="1010" customFormat="1" ht="15" customHeight="1">
      <c r="A40" s="677"/>
      <c r="B40" s="676" t="s">
        <v>
55</v>
      </c>
      <c r="C40" s="620">
        <v>
8</v>
      </c>
      <c r="D40" s="619">
        <v>
44</v>
      </c>
      <c r="E40" s="619" t="s">
        <v>
374</v>
      </c>
      <c r="F40" s="619" t="s">
        <v>
374</v>
      </c>
      <c r="G40" s="619" t="s">
        <v>
374</v>
      </c>
      <c r="H40" s="619" t="s">
        <v>
374</v>
      </c>
      <c r="I40" s="619" t="s">
        <v>
374</v>
      </c>
      <c r="J40" s="619" t="s">
        <v>
374</v>
      </c>
      <c r="K40" s="619" t="s">
        <v>
374</v>
      </c>
      <c r="L40" s="619" t="s">
        <v>
374</v>
      </c>
      <c r="M40" s="619">
        <v>
2</v>
      </c>
      <c r="N40" s="619">
        <v>
4</v>
      </c>
      <c r="O40" s="619" t="s">
        <v>
374</v>
      </c>
      <c r="P40" s="619" t="s">
        <v>
374</v>
      </c>
      <c r="Q40" s="619" t="s">
        <v>
374</v>
      </c>
      <c r="R40" s="619" t="s">
        <v>
374</v>
      </c>
      <c r="S40" s="619" t="s">
        <v>
374</v>
      </c>
      <c r="T40" s="619" t="s">
        <v>
374</v>
      </c>
      <c r="U40" s="619">
        <v>
1</v>
      </c>
      <c r="V40" s="619">
        <v>
2</v>
      </c>
      <c r="W40" s="619">
        <v>
3</v>
      </c>
      <c r="X40" s="619">
        <v>
20</v>
      </c>
      <c r="Y40" s="619">
        <v>
2</v>
      </c>
      <c r="Z40" s="619">
        <v>
18</v>
      </c>
      <c r="AA40" s="619" t="s">
        <v>
374</v>
      </c>
      <c r="AB40" s="619" t="s">
        <v>
374</v>
      </c>
      <c r="AC40" s="622"/>
      <c r="AD40" s="671" t="s">
        <v>
55</v>
      </c>
    </row>
    <row r="41" spans="1:30" s="1008" customFormat="1" ht="15" customHeight="1">
      <c r="A41" s="4842" t="s">
        <v>
836</v>
      </c>
      <c r="B41" s="4843"/>
      <c r="C41" s="628">
        <v>
82</v>
      </c>
      <c r="D41" s="627">
        <v>
755</v>
      </c>
      <c r="E41" s="627" t="s">
        <v>
374</v>
      </c>
      <c r="F41" s="627" t="s">
        <v>
374</v>
      </c>
      <c r="G41" s="627">
        <v>
5</v>
      </c>
      <c r="H41" s="627">
        <v>
14</v>
      </c>
      <c r="I41" s="627">
        <v>
5</v>
      </c>
      <c r="J41" s="627">
        <v>
16</v>
      </c>
      <c r="K41" s="627">
        <v>
9</v>
      </c>
      <c r="L41" s="627">
        <v>
79</v>
      </c>
      <c r="M41" s="627">
        <v>
9</v>
      </c>
      <c r="N41" s="627">
        <v>
49</v>
      </c>
      <c r="O41" s="627">
        <v>
4</v>
      </c>
      <c r="P41" s="627">
        <v>
34</v>
      </c>
      <c r="Q41" s="627" t="s">
        <v>
374</v>
      </c>
      <c r="R41" s="627" t="s">
        <v>
374</v>
      </c>
      <c r="S41" s="627">
        <v>
2</v>
      </c>
      <c r="T41" s="627">
        <v>
11</v>
      </c>
      <c r="U41" s="627">
        <v>
18</v>
      </c>
      <c r="V41" s="627">
        <v>
346</v>
      </c>
      <c r="W41" s="627">
        <v>
7</v>
      </c>
      <c r="X41" s="627">
        <v>
47</v>
      </c>
      <c r="Y41" s="627">
        <v>
22</v>
      </c>
      <c r="Z41" s="627">
        <v>
151</v>
      </c>
      <c r="AA41" s="627">
        <v>
1</v>
      </c>
      <c r="AB41" s="627">
        <v>
8</v>
      </c>
      <c r="AC41" s="4839" t="s">
        <v>
836</v>
      </c>
      <c r="AD41" s="4839"/>
    </row>
    <row r="42" spans="1:30" s="1008" customFormat="1" ht="15" customHeight="1">
      <c r="A42" s="677"/>
      <c r="B42" s="676" t="s">
        <v>
54</v>
      </c>
      <c r="C42" s="620">
        <v>
14</v>
      </c>
      <c r="D42" s="619">
        <v>
115</v>
      </c>
      <c r="E42" s="619" t="s">
        <v>
374</v>
      </c>
      <c r="F42" s="619" t="s">
        <v>
374</v>
      </c>
      <c r="G42" s="619" t="s">
        <v>
374</v>
      </c>
      <c r="H42" s="619" t="s">
        <v>
374</v>
      </c>
      <c r="I42" s="619" t="s">
        <v>
374</v>
      </c>
      <c r="J42" s="619" t="s">
        <v>
374</v>
      </c>
      <c r="K42" s="619" t="s">
        <v>
374</v>
      </c>
      <c r="L42" s="619" t="s">
        <v>
374</v>
      </c>
      <c r="M42" s="619" t="s">
        <v>
374</v>
      </c>
      <c r="N42" s="619" t="s">
        <v>
374</v>
      </c>
      <c r="O42" s="619">
        <v>
1</v>
      </c>
      <c r="P42" s="619">
        <v>
16</v>
      </c>
      <c r="Q42" s="619" t="s">
        <v>
374</v>
      </c>
      <c r="R42" s="619" t="s">
        <v>
374</v>
      </c>
      <c r="S42" s="619">
        <v>
1</v>
      </c>
      <c r="T42" s="619">
        <v>
4</v>
      </c>
      <c r="U42" s="619">
        <v>
2</v>
      </c>
      <c r="V42" s="619">
        <v>
22</v>
      </c>
      <c r="W42" s="619">
        <v>
3</v>
      </c>
      <c r="X42" s="619">
        <v>
21</v>
      </c>
      <c r="Y42" s="619">
        <v>
7</v>
      </c>
      <c r="Z42" s="619">
        <v>
52</v>
      </c>
      <c r="AA42" s="619" t="s">
        <v>
374</v>
      </c>
      <c r="AB42" s="619" t="s">
        <v>
374</v>
      </c>
      <c r="AC42" s="663"/>
      <c r="AD42" s="671" t="s">
        <v>
54</v>
      </c>
    </row>
    <row r="43" spans="1:30" s="1008" customFormat="1" ht="15" customHeight="1">
      <c r="A43" s="677"/>
      <c r="B43" s="676" t="s">
        <v>
53</v>
      </c>
      <c r="C43" s="620">
        <v>
17</v>
      </c>
      <c r="D43" s="619">
        <v>
294</v>
      </c>
      <c r="E43" s="619" t="s">
        <v>
374</v>
      </c>
      <c r="F43" s="619" t="s">
        <v>
374</v>
      </c>
      <c r="G43" s="619">
        <v>
2</v>
      </c>
      <c r="H43" s="619">
        <v>
3</v>
      </c>
      <c r="I43" s="619">
        <v>
3</v>
      </c>
      <c r="J43" s="619">
        <v>
11</v>
      </c>
      <c r="K43" s="619">
        <v>
1</v>
      </c>
      <c r="L43" s="619">
        <v>
1</v>
      </c>
      <c r="M43" s="619">
        <v>
1</v>
      </c>
      <c r="N43" s="619">
        <v>
8</v>
      </c>
      <c r="O43" s="619">
        <v>
2</v>
      </c>
      <c r="P43" s="619">
        <v>
16</v>
      </c>
      <c r="Q43" s="619" t="s">
        <v>
374</v>
      </c>
      <c r="R43" s="619" t="s">
        <v>
374</v>
      </c>
      <c r="S43" s="619" t="s">
        <v>
374</v>
      </c>
      <c r="T43" s="619" t="s">
        <v>
374</v>
      </c>
      <c r="U43" s="619">
        <v>
5</v>
      </c>
      <c r="V43" s="619">
        <v>
241</v>
      </c>
      <c r="W43" s="619" t="s">
        <v>
374</v>
      </c>
      <c r="X43" s="619" t="s">
        <v>
374</v>
      </c>
      <c r="Y43" s="619">
        <v>
3</v>
      </c>
      <c r="Z43" s="619">
        <v>
14</v>
      </c>
      <c r="AA43" s="619" t="s">
        <v>
374</v>
      </c>
      <c r="AB43" s="619" t="s">
        <v>
374</v>
      </c>
      <c r="AC43" s="671"/>
      <c r="AD43" s="671" t="s">
        <v>
53</v>
      </c>
    </row>
    <row r="44" spans="1:30" s="1008" customFormat="1" ht="15" customHeight="1">
      <c r="A44" s="677"/>
      <c r="B44" s="676" t="s">
        <v>
52</v>
      </c>
      <c r="C44" s="620">
        <v>
19</v>
      </c>
      <c r="D44" s="619">
        <v>
153</v>
      </c>
      <c r="E44" s="619" t="s">
        <v>
374</v>
      </c>
      <c r="F44" s="619" t="s">
        <v>
374</v>
      </c>
      <c r="G44" s="619">
        <v>
1</v>
      </c>
      <c r="H44" s="619">
        <v>
1</v>
      </c>
      <c r="I44" s="619" t="s">
        <v>
374</v>
      </c>
      <c r="J44" s="619" t="s">
        <v>
374</v>
      </c>
      <c r="K44" s="619">
        <v>
4</v>
      </c>
      <c r="L44" s="619">
        <v>
61</v>
      </c>
      <c r="M44" s="619">
        <v>
1</v>
      </c>
      <c r="N44" s="619">
        <v>
2</v>
      </c>
      <c r="O44" s="619">
        <v>
1</v>
      </c>
      <c r="P44" s="619">
        <v>
2</v>
      </c>
      <c r="Q44" s="619" t="s">
        <v>
374</v>
      </c>
      <c r="R44" s="619" t="s">
        <v>
374</v>
      </c>
      <c r="S44" s="619" t="s">
        <v>
374</v>
      </c>
      <c r="T44" s="619" t="s">
        <v>
374</v>
      </c>
      <c r="U44" s="619">
        <v>
5</v>
      </c>
      <c r="V44" s="619">
        <v>
40</v>
      </c>
      <c r="W44" s="619">
        <v>
2</v>
      </c>
      <c r="X44" s="619">
        <v>
22</v>
      </c>
      <c r="Y44" s="619">
        <v>
5</v>
      </c>
      <c r="Z44" s="619">
        <v>
25</v>
      </c>
      <c r="AA44" s="619" t="s">
        <v>
374</v>
      </c>
      <c r="AB44" s="619" t="s">
        <v>
374</v>
      </c>
      <c r="AC44" s="663"/>
      <c r="AD44" s="671" t="s">
        <v>
52</v>
      </c>
    </row>
    <row r="45" spans="1:30" s="1008" customFormat="1" ht="15" customHeight="1">
      <c r="A45" s="677"/>
      <c r="B45" s="676" t="s">
        <v>
51</v>
      </c>
      <c r="C45" s="620">
        <v>
17</v>
      </c>
      <c r="D45" s="619">
        <v>
117</v>
      </c>
      <c r="E45" s="619" t="s">
        <v>
374</v>
      </c>
      <c r="F45" s="619" t="s">
        <v>
374</v>
      </c>
      <c r="G45" s="619">
        <v>
1</v>
      </c>
      <c r="H45" s="619">
        <v>
7</v>
      </c>
      <c r="I45" s="619">
        <v>
2</v>
      </c>
      <c r="J45" s="619">
        <v>
5</v>
      </c>
      <c r="K45" s="619">
        <v>
3</v>
      </c>
      <c r="L45" s="619">
        <v>
15</v>
      </c>
      <c r="M45" s="619">
        <v>
3</v>
      </c>
      <c r="N45" s="619">
        <v>
18</v>
      </c>
      <c r="O45" s="619" t="s">
        <v>
374</v>
      </c>
      <c r="P45" s="619" t="s">
        <v>
374</v>
      </c>
      <c r="Q45" s="619" t="s">
        <v>
374</v>
      </c>
      <c r="R45" s="619" t="s">
        <v>
374</v>
      </c>
      <c r="S45" s="619" t="s">
        <v>
374</v>
      </c>
      <c r="T45" s="619" t="s">
        <v>
374</v>
      </c>
      <c r="U45" s="619">
        <v>
4</v>
      </c>
      <c r="V45" s="619">
        <v>
27</v>
      </c>
      <c r="W45" s="619">
        <v>
1</v>
      </c>
      <c r="X45" s="619">
        <v>
2</v>
      </c>
      <c r="Y45" s="619">
        <v>
3</v>
      </c>
      <c r="Z45" s="619">
        <v>
43</v>
      </c>
      <c r="AA45" s="619" t="s">
        <v>
374</v>
      </c>
      <c r="AB45" s="619" t="s">
        <v>
374</v>
      </c>
      <c r="AC45" s="663"/>
      <c r="AD45" s="671" t="s">
        <v>
51</v>
      </c>
    </row>
    <row r="46" spans="1:30" s="1008" customFormat="1" ht="15" customHeight="1">
      <c r="A46" s="677"/>
      <c r="B46" s="676" t="s">
        <v>
50</v>
      </c>
      <c r="C46" s="620">
        <v>
15</v>
      </c>
      <c r="D46" s="619">
        <v>
76</v>
      </c>
      <c r="E46" s="619" t="s">
        <v>
374</v>
      </c>
      <c r="F46" s="619" t="s">
        <v>
374</v>
      </c>
      <c r="G46" s="619">
        <v>
1</v>
      </c>
      <c r="H46" s="619">
        <v>
3</v>
      </c>
      <c r="I46" s="619" t="s">
        <v>
374</v>
      </c>
      <c r="J46" s="619" t="s">
        <v>
374</v>
      </c>
      <c r="K46" s="619">
        <v>
1</v>
      </c>
      <c r="L46" s="619">
        <v>
2</v>
      </c>
      <c r="M46" s="619">
        <v>
4</v>
      </c>
      <c r="N46" s="619">
        <v>
21</v>
      </c>
      <c r="O46" s="619" t="s">
        <v>
374</v>
      </c>
      <c r="P46" s="619" t="s">
        <v>
374</v>
      </c>
      <c r="Q46" s="619" t="s">
        <v>
374</v>
      </c>
      <c r="R46" s="619" t="s">
        <v>
374</v>
      </c>
      <c r="S46" s="619">
        <v>
1</v>
      </c>
      <c r="T46" s="619">
        <v>
7</v>
      </c>
      <c r="U46" s="619">
        <v>
2</v>
      </c>
      <c r="V46" s="619">
        <v>
16</v>
      </c>
      <c r="W46" s="619">
        <v>
1</v>
      </c>
      <c r="X46" s="619">
        <v>
2</v>
      </c>
      <c r="Y46" s="619">
        <v>
4</v>
      </c>
      <c r="Z46" s="619">
        <v>
17</v>
      </c>
      <c r="AA46" s="619">
        <v>
1</v>
      </c>
      <c r="AB46" s="619">
        <v>
8</v>
      </c>
      <c r="AC46" s="663"/>
      <c r="AD46" s="671" t="s">
        <v>
50</v>
      </c>
    </row>
    <row r="47" spans="1:30" s="1008" customFormat="1" ht="15" customHeight="1">
      <c r="A47" s="4842" t="s">
        <v>
49</v>
      </c>
      <c r="B47" s="4843"/>
      <c r="C47" s="628">
        <v>
1</v>
      </c>
      <c r="D47" s="627">
        <v>
7</v>
      </c>
      <c r="E47" s="627" t="s">
        <v>
374</v>
      </c>
      <c r="F47" s="627" t="s">
        <v>
374</v>
      </c>
      <c r="G47" s="627" t="s">
        <v>
374</v>
      </c>
      <c r="H47" s="627" t="s">
        <v>
374</v>
      </c>
      <c r="I47" s="627" t="s">
        <v>
374</v>
      </c>
      <c r="J47" s="627" t="s">
        <v>
374</v>
      </c>
      <c r="K47" s="627" t="s">
        <v>
374</v>
      </c>
      <c r="L47" s="627" t="s">
        <v>
374</v>
      </c>
      <c r="M47" s="627" t="s">
        <v>
374</v>
      </c>
      <c r="N47" s="627" t="s">
        <v>
374</v>
      </c>
      <c r="O47" s="627" t="s">
        <v>
374</v>
      </c>
      <c r="P47" s="627" t="s">
        <v>
374</v>
      </c>
      <c r="Q47" s="627" t="s">
        <v>
374</v>
      </c>
      <c r="R47" s="627" t="s">
        <v>
374</v>
      </c>
      <c r="S47" s="627" t="s">
        <v>
374</v>
      </c>
      <c r="T47" s="627" t="s">
        <v>
374</v>
      </c>
      <c r="U47" s="627">
        <v>
1</v>
      </c>
      <c r="V47" s="627">
        <v>
7</v>
      </c>
      <c r="W47" s="627" t="s">
        <v>
374</v>
      </c>
      <c r="X47" s="627" t="s">
        <v>
374</v>
      </c>
      <c r="Y47" s="627" t="s">
        <v>
374</v>
      </c>
      <c r="Z47" s="627" t="s">
        <v>
374</v>
      </c>
      <c r="AA47" s="627" t="s">
        <v>
374</v>
      </c>
      <c r="AB47" s="627" t="s">
        <v>
374</v>
      </c>
      <c r="AC47" s="4839" t="s">
        <v>
49</v>
      </c>
      <c r="AD47" s="4839"/>
    </row>
    <row r="48" spans="1:30" s="1008" customFormat="1" ht="15" customHeight="1">
      <c r="A48" s="4842" t="s">
        <v>
835</v>
      </c>
      <c r="B48" s="4843"/>
      <c r="C48" s="628">
        <v>
46</v>
      </c>
      <c r="D48" s="627">
        <v>
202</v>
      </c>
      <c r="E48" s="627" t="s">
        <v>
374</v>
      </c>
      <c r="F48" s="627" t="s">
        <v>
374</v>
      </c>
      <c r="G48" s="627">
        <v>
1</v>
      </c>
      <c r="H48" s="627">
        <v>
2</v>
      </c>
      <c r="I48" s="627">
        <v>
3</v>
      </c>
      <c r="J48" s="627">
        <v>
16</v>
      </c>
      <c r="K48" s="627">
        <v>
6</v>
      </c>
      <c r="L48" s="627">
        <v>
19</v>
      </c>
      <c r="M48" s="627">
        <v>
3</v>
      </c>
      <c r="N48" s="627">
        <v>
15</v>
      </c>
      <c r="O48" s="627">
        <v>
4</v>
      </c>
      <c r="P48" s="627">
        <v>
37</v>
      </c>
      <c r="Q48" s="627" t="s">
        <v>
374</v>
      </c>
      <c r="R48" s="627" t="s">
        <v>
374</v>
      </c>
      <c r="S48" s="627">
        <v>
1</v>
      </c>
      <c r="T48" s="627">
        <v>
7</v>
      </c>
      <c r="U48" s="627">
        <v>
9</v>
      </c>
      <c r="V48" s="627">
        <v>
49</v>
      </c>
      <c r="W48" s="627">
        <v>
7</v>
      </c>
      <c r="X48" s="627">
        <v>
15</v>
      </c>
      <c r="Y48" s="627">
        <v>
11</v>
      </c>
      <c r="Z48" s="627">
        <v>
41</v>
      </c>
      <c r="AA48" s="627">
        <v>
1</v>
      </c>
      <c r="AB48" s="627">
        <v>
1</v>
      </c>
      <c r="AC48" s="4839" t="s">
        <v>
835</v>
      </c>
      <c r="AD48" s="4839"/>
    </row>
    <row r="49" spans="1:30" s="1008" customFormat="1" ht="15" customHeight="1">
      <c r="A49" s="677"/>
      <c r="B49" s="676" t="s">
        <v>
48</v>
      </c>
      <c r="C49" s="620">
        <v>
12</v>
      </c>
      <c r="D49" s="619">
        <v>
42</v>
      </c>
      <c r="E49" s="619" t="s">
        <v>
374</v>
      </c>
      <c r="F49" s="619" t="s">
        <v>
374</v>
      </c>
      <c r="G49" s="619" t="s">
        <v>
374</v>
      </c>
      <c r="H49" s="619" t="s">
        <v>
374</v>
      </c>
      <c r="I49" s="619">
        <v>
1</v>
      </c>
      <c r="J49" s="619">
        <v>
2</v>
      </c>
      <c r="K49" s="619">
        <v>
1</v>
      </c>
      <c r="L49" s="619">
        <v>
2</v>
      </c>
      <c r="M49" s="619" t="s">
        <v>
374</v>
      </c>
      <c r="N49" s="619" t="s">
        <v>
374</v>
      </c>
      <c r="O49" s="619" t="s">
        <v>
374</v>
      </c>
      <c r="P49" s="619" t="s">
        <v>
374</v>
      </c>
      <c r="Q49" s="619" t="s">
        <v>
374</v>
      </c>
      <c r="R49" s="619" t="s">
        <v>
374</v>
      </c>
      <c r="S49" s="619" t="s">
        <v>
374</v>
      </c>
      <c r="T49" s="619" t="s">
        <v>
374</v>
      </c>
      <c r="U49" s="619">
        <v>
2</v>
      </c>
      <c r="V49" s="619">
        <v>
22</v>
      </c>
      <c r="W49" s="619">
        <v>
5</v>
      </c>
      <c r="X49" s="619">
        <v>
12</v>
      </c>
      <c r="Y49" s="619">
        <v>
2</v>
      </c>
      <c r="Z49" s="619">
        <v>
3</v>
      </c>
      <c r="AA49" s="619">
        <v>
1</v>
      </c>
      <c r="AB49" s="619">
        <v>
1</v>
      </c>
      <c r="AC49" s="663"/>
      <c r="AD49" s="671" t="s">
        <v>
48</v>
      </c>
    </row>
    <row r="50" spans="1:30" s="1008" customFormat="1" ht="15" customHeight="1">
      <c r="A50" s="677"/>
      <c r="B50" s="676" t="s">
        <v>
47</v>
      </c>
      <c r="C50" s="620">
        <v>
8</v>
      </c>
      <c r="D50" s="619">
        <v>
40</v>
      </c>
      <c r="E50" s="619" t="s">
        <v>
374</v>
      </c>
      <c r="F50" s="619" t="s">
        <v>
374</v>
      </c>
      <c r="G50" s="619" t="s">
        <v>
374</v>
      </c>
      <c r="H50" s="619" t="s">
        <v>
374</v>
      </c>
      <c r="I50" s="619" t="s">
        <v>
374</v>
      </c>
      <c r="J50" s="619" t="s">
        <v>
374</v>
      </c>
      <c r="K50" s="619">
        <v>
1</v>
      </c>
      <c r="L50" s="619">
        <v>
2</v>
      </c>
      <c r="M50" s="619">
        <v>
2</v>
      </c>
      <c r="N50" s="619">
        <v>
14</v>
      </c>
      <c r="O50" s="619" t="s">
        <v>
374</v>
      </c>
      <c r="P50" s="619" t="s">
        <v>
374</v>
      </c>
      <c r="Q50" s="619" t="s">
        <v>
374</v>
      </c>
      <c r="R50" s="619" t="s">
        <v>
374</v>
      </c>
      <c r="S50" s="619" t="s">
        <v>
374</v>
      </c>
      <c r="T50" s="619" t="s">
        <v>
374</v>
      </c>
      <c r="U50" s="619">
        <v>
2</v>
      </c>
      <c r="V50" s="619">
        <v>
15</v>
      </c>
      <c r="W50" s="619">
        <v>
1</v>
      </c>
      <c r="X50" s="619">
        <v>
1</v>
      </c>
      <c r="Y50" s="619">
        <v>
2</v>
      </c>
      <c r="Z50" s="619">
        <v>
8</v>
      </c>
      <c r="AA50" s="619" t="s">
        <v>
374</v>
      </c>
      <c r="AB50" s="619" t="s">
        <v>
374</v>
      </c>
      <c r="AC50" s="663"/>
      <c r="AD50" s="671" t="s">
        <v>
47</v>
      </c>
    </row>
    <row r="51" spans="1:30" s="1008" customFormat="1" ht="15" customHeight="1">
      <c r="A51" s="677"/>
      <c r="B51" s="676" t="s">
        <v>
46</v>
      </c>
      <c r="C51" s="620">
        <v>
12</v>
      </c>
      <c r="D51" s="619">
        <v>
58</v>
      </c>
      <c r="E51" s="619" t="s">
        <v>
374</v>
      </c>
      <c r="F51" s="619" t="s">
        <v>
374</v>
      </c>
      <c r="G51" s="619" t="s">
        <v>
374</v>
      </c>
      <c r="H51" s="619" t="s">
        <v>
374</v>
      </c>
      <c r="I51" s="619">
        <v>
2</v>
      </c>
      <c r="J51" s="619">
        <v>
14</v>
      </c>
      <c r="K51" s="619">
        <v>
1</v>
      </c>
      <c r="L51" s="619">
        <v>
2</v>
      </c>
      <c r="M51" s="619" t="s">
        <v>
374</v>
      </c>
      <c r="N51" s="619" t="s">
        <v>
374</v>
      </c>
      <c r="O51" s="619">
        <v>
2</v>
      </c>
      <c r="P51" s="619">
        <v>
10</v>
      </c>
      <c r="Q51" s="619" t="s">
        <v>
374</v>
      </c>
      <c r="R51" s="619" t="s">
        <v>
374</v>
      </c>
      <c r="S51" s="619" t="s">
        <v>
374</v>
      </c>
      <c r="T51" s="619" t="s">
        <v>
374</v>
      </c>
      <c r="U51" s="619">
        <v>
2</v>
      </c>
      <c r="V51" s="619">
        <v>
7</v>
      </c>
      <c r="W51" s="619" t="s">
        <v>
374</v>
      </c>
      <c r="X51" s="619" t="s">
        <v>
374</v>
      </c>
      <c r="Y51" s="619">
        <v>
5</v>
      </c>
      <c r="Z51" s="619">
        <v>
25</v>
      </c>
      <c r="AA51" s="619" t="s">
        <v>
374</v>
      </c>
      <c r="AB51" s="619" t="s">
        <v>
374</v>
      </c>
      <c r="AC51" s="672"/>
      <c r="AD51" s="671" t="s">
        <v>
46</v>
      </c>
    </row>
    <row r="52" spans="1:30" s="1010" customFormat="1" ht="15" customHeight="1">
      <c r="A52" s="677"/>
      <c r="B52" s="676" t="s">
        <v>
45</v>
      </c>
      <c r="C52" s="620">
        <v>
2</v>
      </c>
      <c r="D52" s="619">
        <v>
8</v>
      </c>
      <c r="E52" s="619" t="s">
        <v>
374</v>
      </c>
      <c r="F52" s="619" t="s">
        <v>
374</v>
      </c>
      <c r="G52" s="619" t="s">
        <v>
374</v>
      </c>
      <c r="H52" s="619" t="s">
        <v>
374</v>
      </c>
      <c r="I52" s="619" t="s">
        <v>
374</v>
      </c>
      <c r="J52" s="619" t="s">
        <v>
374</v>
      </c>
      <c r="K52" s="619">
        <v>
1</v>
      </c>
      <c r="L52" s="619">
        <v>
1</v>
      </c>
      <c r="M52" s="619" t="s">
        <v>
374</v>
      </c>
      <c r="N52" s="619" t="s">
        <v>
374</v>
      </c>
      <c r="O52" s="619" t="s">
        <v>
374</v>
      </c>
      <c r="P52" s="619" t="s">
        <v>
374</v>
      </c>
      <c r="Q52" s="619" t="s">
        <v>
374</v>
      </c>
      <c r="R52" s="619" t="s">
        <v>
374</v>
      </c>
      <c r="S52" s="619">
        <v>
1</v>
      </c>
      <c r="T52" s="619">
        <v>
7</v>
      </c>
      <c r="U52" s="619" t="s">
        <v>
374</v>
      </c>
      <c r="V52" s="619" t="s">
        <v>
374</v>
      </c>
      <c r="W52" s="619" t="s">
        <v>
374</v>
      </c>
      <c r="X52" s="619" t="s">
        <v>
374</v>
      </c>
      <c r="Y52" s="619" t="s">
        <v>
374</v>
      </c>
      <c r="Z52" s="619" t="s">
        <v>
374</v>
      </c>
      <c r="AA52" s="619" t="s">
        <v>
374</v>
      </c>
      <c r="AB52" s="619" t="s">
        <v>
374</v>
      </c>
      <c r="AC52" s="671"/>
      <c r="AD52" s="671" t="s">
        <v>
45</v>
      </c>
    </row>
    <row r="53" spans="1:30" s="1008" customFormat="1" ht="15" customHeight="1">
      <c r="A53" s="677"/>
      <c r="B53" s="676" t="s">
        <v>
44</v>
      </c>
      <c r="C53" s="620">
        <v>
6</v>
      </c>
      <c r="D53" s="619">
        <v>
11</v>
      </c>
      <c r="E53" s="619" t="s">
        <v>
374</v>
      </c>
      <c r="F53" s="619" t="s">
        <v>
374</v>
      </c>
      <c r="G53" s="619">
        <v>
1</v>
      </c>
      <c r="H53" s="619">
        <v>
2</v>
      </c>
      <c r="I53" s="619" t="s">
        <v>
374</v>
      </c>
      <c r="J53" s="619" t="s">
        <v>
374</v>
      </c>
      <c r="K53" s="619">
        <v>
1</v>
      </c>
      <c r="L53" s="619">
        <v>
2</v>
      </c>
      <c r="M53" s="619">
        <v>
1</v>
      </c>
      <c r="N53" s="619">
        <v>
1</v>
      </c>
      <c r="O53" s="619">
        <v>
1</v>
      </c>
      <c r="P53" s="619">
        <v>
2</v>
      </c>
      <c r="Q53" s="619" t="s">
        <v>
374</v>
      </c>
      <c r="R53" s="619" t="s">
        <v>
374</v>
      </c>
      <c r="S53" s="619" t="s">
        <v>
374</v>
      </c>
      <c r="T53" s="619" t="s">
        <v>
374</v>
      </c>
      <c r="U53" s="619">
        <v>
1</v>
      </c>
      <c r="V53" s="619">
        <v>
2</v>
      </c>
      <c r="W53" s="619">
        <v>
1</v>
      </c>
      <c r="X53" s="619">
        <v>
2</v>
      </c>
      <c r="Y53" s="619" t="s">
        <v>
374</v>
      </c>
      <c r="Z53" s="619" t="s">
        <v>
374</v>
      </c>
      <c r="AA53" s="619" t="s">
        <v>
374</v>
      </c>
      <c r="AB53" s="619" t="s">
        <v>
374</v>
      </c>
      <c r="AC53" s="663"/>
      <c r="AD53" s="671" t="s">
        <v>
44</v>
      </c>
    </row>
    <row r="54" spans="1:30" s="1008" customFormat="1" ht="15" customHeight="1">
      <c r="A54" s="677"/>
      <c r="B54" s="676" t="s">
        <v>
43</v>
      </c>
      <c r="C54" s="620">
        <v>
6</v>
      </c>
      <c r="D54" s="619">
        <v>
43</v>
      </c>
      <c r="E54" s="619" t="s">
        <v>
374</v>
      </c>
      <c r="F54" s="619" t="s">
        <v>
374</v>
      </c>
      <c r="G54" s="619" t="s">
        <v>
374</v>
      </c>
      <c r="H54" s="619" t="s">
        <v>
374</v>
      </c>
      <c r="I54" s="619" t="s">
        <v>
374</v>
      </c>
      <c r="J54" s="619" t="s">
        <v>
374</v>
      </c>
      <c r="K54" s="619">
        <v>
1</v>
      </c>
      <c r="L54" s="619">
        <v>
10</v>
      </c>
      <c r="M54" s="619" t="s">
        <v>
374</v>
      </c>
      <c r="N54" s="619" t="s">
        <v>
374</v>
      </c>
      <c r="O54" s="619">
        <v>
1</v>
      </c>
      <c r="P54" s="619">
        <v>
25</v>
      </c>
      <c r="Q54" s="619" t="s">
        <v>
374</v>
      </c>
      <c r="R54" s="619" t="s">
        <v>
374</v>
      </c>
      <c r="S54" s="619" t="s">
        <v>
374</v>
      </c>
      <c r="T54" s="619" t="s">
        <v>
374</v>
      </c>
      <c r="U54" s="619">
        <v>
2</v>
      </c>
      <c r="V54" s="619">
        <v>
3</v>
      </c>
      <c r="W54" s="619" t="s">
        <v>
374</v>
      </c>
      <c r="X54" s="619" t="s">
        <v>
374</v>
      </c>
      <c r="Y54" s="619">
        <v>
2</v>
      </c>
      <c r="Z54" s="619">
        <v>
5</v>
      </c>
      <c r="AA54" s="619" t="s">
        <v>
374</v>
      </c>
      <c r="AB54" s="619" t="s">
        <v>
374</v>
      </c>
      <c r="AC54" s="663"/>
      <c r="AD54" s="671" t="s">
        <v>
43</v>
      </c>
    </row>
    <row r="55" spans="1:30" s="1008" customFormat="1" ht="15" customHeight="1">
      <c r="A55" s="4842" t="s">
        <v>
834</v>
      </c>
      <c r="B55" s="4843"/>
      <c r="C55" s="628">
        <v>
78</v>
      </c>
      <c r="D55" s="627">
        <v>
475</v>
      </c>
      <c r="E55" s="627" t="s">
        <v>
374</v>
      </c>
      <c r="F55" s="627" t="s">
        <v>
374</v>
      </c>
      <c r="G55" s="627">
        <v>
3</v>
      </c>
      <c r="H55" s="627">
        <v>
4</v>
      </c>
      <c r="I55" s="627">
        <v>
3</v>
      </c>
      <c r="J55" s="627">
        <v>
6</v>
      </c>
      <c r="K55" s="627">
        <v>
5</v>
      </c>
      <c r="L55" s="627">
        <v>
19</v>
      </c>
      <c r="M55" s="627">
        <v>
4</v>
      </c>
      <c r="N55" s="627">
        <v>
13</v>
      </c>
      <c r="O55" s="627">
        <v>
2</v>
      </c>
      <c r="P55" s="627">
        <v>
19</v>
      </c>
      <c r="Q55" s="627" t="s">
        <v>
374</v>
      </c>
      <c r="R55" s="627" t="s">
        <v>
374</v>
      </c>
      <c r="S55" s="627">
        <v>
2</v>
      </c>
      <c r="T55" s="627">
        <v>
2</v>
      </c>
      <c r="U55" s="627">
        <v>
28</v>
      </c>
      <c r="V55" s="627">
        <v>
230</v>
      </c>
      <c r="W55" s="627">
        <v>
10</v>
      </c>
      <c r="X55" s="627">
        <v>
49</v>
      </c>
      <c r="Y55" s="627">
        <v>
18</v>
      </c>
      <c r="Z55" s="627">
        <v>
125</v>
      </c>
      <c r="AA55" s="627">
        <v>
3</v>
      </c>
      <c r="AB55" s="627">
        <v>
8</v>
      </c>
      <c r="AC55" s="4839" t="s">
        <v>
834</v>
      </c>
      <c r="AD55" s="4839"/>
    </row>
    <row r="56" spans="1:30" s="1008" customFormat="1" ht="15" customHeight="1">
      <c r="A56" s="677"/>
      <c r="B56" s="676" t="s">
        <v>
42</v>
      </c>
      <c r="C56" s="620">
        <v>
26</v>
      </c>
      <c r="D56" s="619">
        <v>
69</v>
      </c>
      <c r="E56" s="619" t="s">
        <v>
374</v>
      </c>
      <c r="F56" s="619" t="s">
        <v>
374</v>
      </c>
      <c r="G56" s="619">
        <v>
2</v>
      </c>
      <c r="H56" s="619">
        <v>
3</v>
      </c>
      <c r="I56" s="619" t="s">
        <v>
374</v>
      </c>
      <c r="J56" s="619" t="s">
        <v>
374</v>
      </c>
      <c r="K56" s="619">
        <v>
1</v>
      </c>
      <c r="L56" s="619">
        <v>
1</v>
      </c>
      <c r="M56" s="619">
        <v>
1</v>
      </c>
      <c r="N56" s="619">
        <v>
2</v>
      </c>
      <c r="O56" s="619" t="s">
        <v>
374</v>
      </c>
      <c r="P56" s="619" t="s">
        <v>
374</v>
      </c>
      <c r="Q56" s="619" t="s">
        <v>
374</v>
      </c>
      <c r="R56" s="619" t="s">
        <v>
374</v>
      </c>
      <c r="S56" s="619">
        <v>
1</v>
      </c>
      <c r="T56" s="619">
        <v>
1</v>
      </c>
      <c r="U56" s="619">
        <v>
15</v>
      </c>
      <c r="V56" s="619">
        <v>
52</v>
      </c>
      <c r="W56" s="619">
        <v>
2</v>
      </c>
      <c r="X56" s="619">
        <v>
3</v>
      </c>
      <c r="Y56" s="619">
        <v>
2</v>
      </c>
      <c r="Z56" s="619">
        <v>
2</v>
      </c>
      <c r="AA56" s="619">
        <v>
2</v>
      </c>
      <c r="AB56" s="619">
        <v>
5</v>
      </c>
      <c r="AC56" s="672"/>
      <c r="AD56" s="671" t="s">
        <v>
42</v>
      </c>
    </row>
    <row r="57" spans="1:30" s="1010" customFormat="1" ht="15" customHeight="1">
      <c r="A57" s="677"/>
      <c r="B57" s="676" t="s">
        <v>
41</v>
      </c>
      <c r="C57" s="620">
        <v>
17</v>
      </c>
      <c r="D57" s="619">
        <v>
101</v>
      </c>
      <c r="E57" s="619" t="s">
        <v>
374</v>
      </c>
      <c r="F57" s="619" t="s">
        <v>
374</v>
      </c>
      <c r="G57" s="619">
        <v>
1</v>
      </c>
      <c r="H57" s="619">
        <v>
1</v>
      </c>
      <c r="I57" s="619" t="s">
        <v>
374</v>
      </c>
      <c r="J57" s="619" t="s">
        <v>
374</v>
      </c>
      <c r="K57" s="619">
        <v>
1</v>
      </c>
      <c r="L57" s="619">
        <v>
4</v>
      </c>
      <c r="M57" s="619">
        <v>
1</v>
      </c>
      <c r="N57" s="619">
        <v>
5</v>
      </c>
      <c r="O57" s="619">
        <v>
2</v>
      </c>
      <c r="P57" s="619">
        <v>
19</v>
      </c>
      <c r="Q57" s="619" t="s">
        <v>
374</v>
      </c>
      <c r="R57" s="619" t="s">
        <v>
374</v>
      </c>
      <c r="S57" s="619" t="s">
        <v>
374</v>
      </c>
      <c r="T57" s="619" t="s">
        <v>
374</v>
      </c>
      <c r="U57" s="619">
        <v>
2</v>
      </c>
      <c r="V57" s="619">
        <v>
15</v>
      </c>
      <c r="W57" s="619">
        <v>
4</v>
      </c>
      <c r="X57" s="619">
        <v>
13</v>
      </c>
      <c r="Y57" s="619">
        <v>
6</v>
      </c>
      <c r="Z57" s="619">
        <v>
44</v>
      </c>
      <c r="AA57" s="619" t="s">
        <v>
374</v>
      </c>
      <c r="AB57" s="619" t="s">
        <v>
374</v>
      </c>
      <c r="AC57" s="622"/>
      <c r="AD57" s="671" t="s">
        <v>
41</v>
      </c>
    </row>
    <row r="58" spans="1:30" s="1008" customFormat="1" ht="15" customHeight="1">
      <c r="A58" s="677"/>
      <c r="B58" s="676" t="s">
        <v>
40</v>
      </c>
      <c r="C58" s="620">
        <v>
1</v>
      </c>
      <c r="D58" s="619">
        <v>
1</v>
      </c>
      <c r="E58" s="619" t="s">
        <v>
374</v>
      </c>
      <c r="F58" s="619" t="s">
        <v>
374</v>
      </c>
      <c r="G58" s="619" t="s">
        <v>
374</v>
      </c>
      <c r="H58" s="619" t="s">
        <v>
374</v>
      </c>
      <c r="I58" s="619" t="s">
        <v>
374</v>
      </c>
      <c r="J58" s="619" t="s">
        <v>
374</v>
      </c>
      <c r="K58" s="619" t="s">
        <v>
374</v>
      </c>
      <c r="L58" s="619" t="s">
        <v>
374</v>
      </c>
      <c r="M58" s="619">
        <v>
1</v>
      </c>
      <c r="N58" s="619">
        <v>
1</v>
      </c>
      <c r="O58" s="619" t="s">
        <v>
374</v>
      </c>
      <c r="P58" s="619" t="s">
        <v>
374</v>
      </c>
      <c r="Q58" s="619" t="s">
        <v>
374</v>
      </c>
      <c r="R58" s="619" t="s">
        <v>
374</v>
      </c>
      <c r="S58" s="619" t="s">
        <v>
374</v>
      </c>
      <c r="T58" s="619" t="s">
        <v>
374</v>
      </c>
      <c r="U58" s="619" t="s">
        <v>
374</v>
      </c>
      <c r="V58" s="619" t="s">
        <v>
374</v>
      </c>
      <c r="W58" s="619" t="s">
        <v>
374</v>
      </c>
      <c r="X58" s="619" t="s">
        <v>
374</v>
      </c>
      <c r="Y58" s="619" t="s">
        <v>
374</v>
      </c>
      <c r="Z58" s="619" t="s">
        <v>
374</v>
      </c>
      <c r="AA58" s="619" t="s">
        <v>
374</v>
      </c>
      <c r="AB58" s="619" t="s">
        <v>
374</v>
      </c>
      <c r="AC58" s="663"/>
      <c r="AD58" s="671" t="s">
        <v>
40</v>
      </c>
    </row>
    <row r="59" spans="1:30" s="1008" customFormat="1" ht="15" customHeight="1">
      <c r="A59" s="677"/>
      <c r="B59" s="676" t="s">
        <v>
39</v>
      </c>
      <c r="C59" s="620">
        <v>
34</v>
      </c>
      <c r="D59" s="619">
        <v>
304</v>
      </c>
      <c r="E59" s="619" t="s">
        <v>
374</v>
      </c>
      <c r="F59" s="619" t="s">
        <v>
374</v>
      </c>
      <c r="G59" s="619" t="s">
        <v>
374</v>
      </c>
      <c r="H59" s="619" t="s">
        <v>
374</v>
      </c>
      <c r="I59" s="619">
        <v>
3</v>
      </c>
      <c r="J59" s="619">
        <v>
6</v>
      </c>
      <c r="K59" s="619">
        <v>
3</v>
      </c>
      <c r="L59" s="619">
        <v>
14</v>
      </c>
      <c r="M59" s="619">
        <v>
1</v>
      </c>
      <c r="N59" s="619">
        <v>
5</v>
      </c>
      <c r="O59" s="619" t="s">
        <v>
374</v>
      </c>
      <c r="P59" s="619" t="s">
        <v>
374</v>
      </c>
      <c r="Q59" s="619" t="s">
        <v>
374</v>
      </c>
      <c r="R59" s="619" t="s">
        <v>
374</v>
      </c>
      <c r="S59" s="619">
        <v>
1</v>
      </c>
      <c r="T59" s="619">
        <v>
1</v>
      </c>
      <c r="U59" s="619">
        <v>
11</v>
      </c>
      <c r="V59" s="619">
        <v>
163</v>
      </c>
      <c r="W59" s="619">
        <v>
4</v>
      </c>
      <c r="X59" s="619">
        <v>
33</v>
      </c>
      <c r="Y59" s="619">
        <v>
10</v>
      </c>
      <c r="Z59" s="619">
        <v>
79</v>
      </c>
      <c r="AA59" s="619">
        <v>
1</v>
      </c>
      <c r="AB59" s="619">
        <v>
3</v>
      </c>
      <c r="AC59" s="663"/>
      <c r="AD59" s="671" t="s">
        <v>
39</v>
      </c>
    </row>
    <row r="60" spans="1:30" s="1008" customFormat="1" ht="15" customHeight="1">
      <c r="A60" s="4842" t="s">
        <v>
833</v>
      </c>
      <c r="B60" s="4842"/>
      <c r="C60" s="628">
        <v>
58</v>
      </c>
      <c r="D60" s="627">
        <v>
345</v>
      </c>
      <c r="E60" s="627" t="s">
        <v>
374</v>
      </c>
      <c r="F60" s="627" t="s">
        <v>
374</v>
      </c>
      <c r="G60" s="627">
        <v>
3</v>
      </c>
      <c r="H60" s="627">
        <v>
13</v>
      </c>
      <c r="I60" s="627">
        <v>
6</v>
      </c>
      <c r="J60" s="627">
        <v>
57</v>
      </c>
      <c r="K60" s="627">
        <v>
11</v>
      </c>
      <c r="L60" s="627">
        <v>
87</v>
      </c>
      <c r="M60" s="627">
        <v>
1</v>
      </c>
      <c r="N60" s="627">
        <v>
2</v>
      </c>
      <c r="O60" s="627">
        <v>
4</v>
      </c>
      <c r="P60" s="627">
        <v>
9</v>
      </c>
      <c r="Q60" s="627" t="s">
        <v>
374</v>
      </c>
      <c r="R60" s="627" t="s">
        <v>
374</v>
      </c>
      <c r="S60" s="627">
        <v>
2</v>
      </c>
      <c r="T60" s="627">
        <v>
4</v>
      </c>
      <c r="U60" s="627">
        <v>
16</v>
      </c>
      <c r="V60" s="627">
        <v>
116</v>
      </c>
      <c r="W60" s="627">
        <v>
5</v>
      </c>
      <c r="X60" s="627">
        <v>
12</v>
      </c>
      <c r="Y60" s="627">
        <v>
7</v>
      </c>
      <c r="Z60" s="627">
        <v>
26</v>
      </c>
      <c r="AA60" s="627">
        <v>
3</v>
      </c>
      <c r="AB60" s="627">
        <v>
19</v>
      </c>
      <c r="AC60" s="4839" t="s">
        <v>
833</v>
      </c>
      <c r="AD60" s="4839"/>
    </row>
    <row r="61" spans="1:30" s="1010" customFormat="1" ht="15" customHeight="1">
      <c r="A61" s="677"/>
      <c r="B61" s="676" t="s">
        <v>
38</v>
      </c>
      <c r="C61" s="620">
        <v>
13</v>
      </c>
      <c r="D61" s="619">
        <v>
40</v>
      </c>
      <c r="E61" s="619" t="s">
        <v>
374</v>
      </c>
      <c r="F61" s="619" t="s">
        <v>
374</v>
      </c>
      <c r="G61" s="619">
        <v>
1</v>
      </c>
      <c r="H61" s="619">
        <v>
2</v>
      </c>
      <c r="I61" s="619">
        <v>
1</v>
      </c>
      <c r="J61" s="619">
        <v>
12</v>
      </c>
      <c r="K61" s="619">
        <v>
1</v>
      </c>
      <c r="L61" s="619">
        <v>
2</v>
      </c>
      <c r="M61" s="619">
        <v>
1</v>
      </c>
      <c r="N61" s="619">
        <v>
2</v>
      </c>
      <c r="O61" s="619">
        <v>
1</v>
      </c>
      <c r="P61" s="619">
        <v>
2</v>
      </c>
      <c r="Q61" s="619" t="s">
        <v>
374</v>
      </c>
      <c r="R61" s="619" t="s">
        <v>
374</v>
      </c>
      <c r="S61" s="619">
        <v>
1</v>
      </c>
      <c r="T61" s="619">
        <v>
2</v>
      </c>
      <c r="U61" s="619">
        <v>
4</v>
      </c>
      <c r="V61" s="619">
        <v>
9</v>
      </c>
      <c r="W61" s="619">
        <v>
1</v>
      </c>
      <c r="X61" s="619">
        <v>
3</v>
      </c>
      <c r="Y61" s="619">
        <v>
2</v>
      </c>
      <c r="Z61" s="619">
        <v>
6</v>
      </c>
      <c r="AA61" s="619" t="s">
        <v>
374</v>
      </c>
      <c r="AB61" s="619" t="s">
        <v>
374</v>
      </c>
      <c r="AC61" s="622"/>
      <c r="AD61" s="671" t="s">
        <v>
38</v>
      </c>
    </row>
    <row r="62" spans="1:30" s="1008" customFormat="1" ht="15" customHeight="1">
      <c r="A62" s="677"/>
      <c r="B62" s="676" t="s">
        <v>
37</v>
      </c>
      <c r="C62" s="620">
        <v>
16</v>
      </c>
      <c r="D62" s="619">
        <v>
119</v>
      </c>
      <c r="E62" s="619" t="s">
        <v>
374</v>
      </c>
      <c r="F62" s="619" t="s">
        <v>
374</v>
      </c>
      <c r="G62" s="619" t="s">
        <v>
374</v>
      </c>
      <c r="H62" s="619" t="s">
        <v>
374</v>
      </c>
      <c r="I62" s="619">
        <v>
3</v>
      </c>
      <c r="J62" s="619">
        <v>
28</v>
      </c>
      <c r="K62" s="619" t="s">
        <v>
374</v>
      </c>
      <c r="L62" s="619" t="s">
        <v>
374</v>
      </c>
      <c r="M62" s="619" t="s">
        <v>
374</v>
      </c>
      <c r="N62" s="619" t="s">
        <v>
374</v>
      </c>
      <c r="O62" s="619">
        <v>
1</v>
      </c>
      <c r="P62" s="619">
        <v>
1</v>
      </c>
      <c r="Q62" s="619" t="s">
        <v>
374</v>
      </c>
      <c r="R62" s="619" t="s">
        <v>
374</v>
      </c>
      <c r="S62" s="619" t="s">
        <v>
374</v>
      </c>
      <c r="T62" s="619" t="s">
        <v>
374</v>
      </c>
      <c r="U62" s="619">
        <v>
6</v>
      </c>
      <c r="V62" s="619">
        <v>
68</v>
      </c>
      <c r="W62" s="619">
        <v>
2</v>
      </c>
      <c r="X62" s="619">
        <v>
7</v>
      </c>
      <c r="Y62" s="619">
        <v>
4</v>
      </c>
      <c r="Z62" s="619">
        <v>
15</v>
      </c>
      <c r="AA62" s="619" t="s">
        <v>
374</v>
      </c>
      <c r="AB62" s="619" t="s">
        <v>
374</v>
      </c>
      <c r="AC62" s="663"/>
      <c r="AD62" s="671" t="s">
        <v>
37</v>
      </c>
    </row>
    <row r="63" spans="1:30" s="1008" customFormat="1" ht="15" customHeight="1">
      <c r="A63" s="677"/>
      <c r="B63" s="676" t="s">
        <v>
36</v>
      </c>
      <c r="C63" s="620">
        <v>
10</v>
      </c>
      <c r="D63" s="619">
        <v>
53</v>
      </c>
      <c r="E63" s="619" t="s">
        <v>
374</v>
      </c>
      <c r="F63" s="619" t="s">
        <v>
374</v>
      </c>
      <c r="G63" s="619" t="s">
        <v>
374</v>
      </c>
      <c r="H63" s="619" t="s">
        <v>
374</v>
      </c>
      <c r="I63" s="619">
        <v>
1</v>
      </c>
      <c r="J63" s="619">
        <v>
3</v>
      </c>
      <c r="K63" s="619">
        <v>
4</v>
      </c>
      <c r="L63" s="619">
        <v>
28</v>
      </c>
      <c r="M63" s="619" t="s">
        <v>
374</v>
      </c>
      <c r="N63" s="619" t="s">
        <v>
374</v>
      </c>
      <c r="O63" s="619">
        <v>
1</v>
      </c>
      <c r="P63" s="619">
        <v>
2</v>
      </c>
      <c r="Q63" s="619" t="s">
        <v>
374</v>
      </c>
      <c r="R63" s="619" t="s">
        <v>
374</v>
      </c>
      <c r="S63" s="619" t="s">
        <v>
374</v>
      </c>
      <c r="T63" s="619" t="s">
        <v>
374</v>
      </c>
      <c r="U63" s="619">
        <v>
2</v>
      </c>
      <c r="V63" s="619">
        <v>
14</v>
      </c>
      <c r="W63" s="619" t="s">
        <v>
374</v>
      </c>
      <c r="X63" s="619" t="s">
        <v>
374</v>
      </c>
      <c r="Y63" s="619">
        <v>
1</v>
      </c>
      <c r="Z63" s="619">
        <v>
5</v>
      </c>
      <c r="AA63" s="619">
        <v>
1</v>
      </c>
      <c r="AB63" s="619">
        <v>
1</v>
      </c>
      <c r="AC63" s="663"/>
      <c r="AD63" s="671" t="s">
        <v>
36</v>
      </c>
    </row>
    <row r="64" spans="1:30" s="1008" customFormat="1" ht="15" customHeight="1">
      <c r="A64" s="677"/>
      <c r="B64" s="676" t="s">
        <v>
35</v>
      </c>
      <c r="C64" s="620">
        <v>
4</v>
      </c>
      <c r="D64" s="619">
        <v>
57</v>
      </c>
      <c r="E64" s="619" t="s">
        <v>
374</v>
      </c>
      <c r="F64" s="619" t="s">
        <v>
374</v>
      </c>
      <c r="G64" s="619">
        <v>
1</v>
      </c>
      <c r="H64" s="619">
        <v>
10</v>
      </c>
      <c r="I64" s="619" t="s">
        <v>
374</v>
      </c>
      <c r="J64" s="619" t="s">
        <v>
374</v>
      </c>
      <c r="K64" s="619">
        <v>
2</v>
      </c>
      <c r="L64" s="619">
        <v>
44</v>
      </c>
      <c r="M64" s="619" t="s">
        <v>
374</v>
      </c>
      <c r="N64" s="619" t="s">
        <v>
374</v>
      </c>
      <c r="O64" s="619" t="s">
        <v>
374</v>
      </c>
      <c r="P64" s="619" t="s">
        <v>
374</v>
      </c>
      <c r="Q64" s="619" t="s">
        <v>
374</v>
      </c>
      <c r="R64" s="619" t="s">
        <v>
374</v>
      </c>
      <c r="S64" s="619" t="s">
        <v>
374</v>
      </c>
      <c r="T64" s="619" t="s">
        <v>
374</v>
      </c>
      <c r="U64" s="619">
        <v>
1</v>
      </c>
      <c r="V64" s="619">
        <v>
3</v>
      </c>
      <c r="W64" s="619" t="s">
        <v>
374</v>
      </c>
      <c r="X64" s="619" t="s">
        <v>
374</v>
      </c>
      <c r="Y64" s="619" t="s">
        <v>
374</v>
      </c>
      <c r="Z64" s="619" t="s">
        <v>
374</v>
      </c>
      <c r="AA64" s="619" t="s">
        <v>
374</v>
      </c>
      <c r="AB64" s="619" t="s">
        <v>
374</v>
      </c>
      <c r="AC64" s="663"/>
      <c r="AD64" s="671" t="s">
        <v>
35</v>
      </c>
    </row>
    <row r="65" spans="1:30" s="1008" customFormat="1" ht="15" customHeight="1">
      <c r="A65" s="677"/>
      <c r="B65" s="676" t="s">
        <v>
34</v>
      </c>
      <c r="C65" s="620">
        <v>
9</v>
      </c>
      <c r="D65" s="619">
        <v>
60</v>
      </c>
      <c r="E65" s="619" t="s">
        <v>
374</v>
      </c>
      <c r="F65" s="619" t="s">
        <v>
374</v>
      </c>
      <c r="G65" s="619">
        <v>
1</v>
      </c>
      <c r="H65" s="619">
        <v>
1</v>
      </c>
      <c r="I65" s="619">
        <v>
1</v>
      </c>
      <c r="J65" s="619">
        <v>
14</v>
      </c>
      <c r="K65" s="619">
        <v>
2</v>
      </c>
      <c r="L65" s="619">
        <v>
3</v>
      </c>
      <c r="M65" s="619" t="s">
        <v>
374</v>
      </c>
      <c r="N65" s="619" t="s">
        <v>
374</v>
      </c>
      <c r="O65" s="619">
        <v>
1</v>
      </c>
      <c r="P65" s="619">
        <v>
4</v>
      </c>
      <c r="Q65" s="619" t="s">
        <v>
374</v>
      </c>
      <c r="R65" s="619" t="s">
        <v>
374</v>
      </c>
      <c r="S65" s="619">
        <v>
1</v>
      </c>
      <c r="T65" s="619">
        <v>
2</v>
      </c>
      <c r="U65" s="619">
        <v>
1</v>
      </c>
      <c r="V65" s="619">
        <v>
18</v>
      </c>
      <c r="W65" s="619" t="s">
        <v>
374</v>
      </c>
      <c r="X65" s="619" t="s">
        <v>
374</v>
      </c>
      <c r="Y65" s="619" t="s">
        <v>
374</v>
      </c>
      <c r="Z65" s="619" t="s">
        <v>
374</v>
      </c>
      <c r="AA65" s="619">
        <v>
2</v>
      </c>
      <c r="AB65" s="619">
        <v>
18</v>
      </c>
      <c r="AC65" s="663"/>
      <c r="AD65" s="671" t="s">
        <v>
34</v>
      </c>
    </row>
    <row r="66" spans="1:30" s="1008" customFormat="1" ht="15" customHeight="1">
      <c r="A66" s="675"/>
      <c r="B66" s="674" t="s">
        <v>
33</v>
      </c>
      <c r="C66" s="1004">
        <v>
6</v>
      </c>
      <c r="D66" s="654">
        <v>
16</v>
      </c>
      <c r="E66" s="654" t="s">
        <v>
374</v>
      </c>
      <c r="F66" s="654" t="s">
        <v>
374</v>
      </c>
      <c r="G66" s="654" t="s">
        <v>
374</v>
      </c>
      <c r="H66" s="654" t="s">
        <v>
374</v>
      </c>
      <c r="I66" s="654" t="s">
        <v>
374</v>
      </c>
      <c r="J66" s="654" t="s">
        <v>
374</v>
      </c>
      <c r="K66" s="654">
        <v>
2</v>
      </c>
      <c r="L66" s="654">
        <v>
10</v>
      </c>
      <c r="M66" s="654" t="s">
        <v>
374</v>
      </c>
      <c r="N66" s="654" t="s">
        <v>
374</v>
      </c>
      <c r="O66" s="654" t="s">
        <v>
374</v>
      </c>
      <c r="P66" s="654" t="s">
        <v>
374</v>
      </c>
      <c r="Q66" s="654" t="s">
        <v>
374</v>
      </c>
      <c r="R66" s="654" t="s">
        <v>
374</v>
      </c>
      <c r="S66" s="654" t="s">
        <v>
374</v>
      </c>
      <c r="T66" s="654" t="s">
        <v>
374</v>
      </c>
      <c r="U66" s="654">
        <v>
2</v>
      </c>
      <c r="V66" s="654">
        <v>
4</v>
      </c>
      <c r="W66" s="654">
        <v>
2</v>
      </c>
      <c r="X66" s="654">
        <v>
2</v>
      </c>
      <c r="Y66" s="654" t="s">
        <v>
374</v>
      </c>
      <c r="Z66" s="654" t="s">
        <v>
374</v>
      </c>
      <c r="AA66" s="654" t="s">
        <v>
374</v>
      </c>
      <c r="AB66" s="654" t="s">
        <v>
374</v>
      </c>
      <c r="AC66" s="1009"/>
      <c r="AD66" s="1009" t="s">
        <v>
33</v>
      </c>
    </row>
    <row r="67" spans="1:30" s="610" customFormat="1" ht="15" customHeight="1">
      <c r="A67" s="614" t="s">
        <v>
788</v>
      </c>
      <c r="B67" s="614"/>
      <c r="C67" s="1003"/>
      <c r="D67" s="1003"/>
      <c r="E67" s="1003"/>
      <c r="F67" s="1003"/>
      <c r="G67" s="1003"/>
      <c r="H67" s="1003"/>
      <c r="I67" s="1003"/>
      <c r="J67" s="1003"/>
      <c r="K67" s="1003"/>
      <c r="L67" s="1003"/>
      <c r="M67" s="1002"/>
      <c r="N67" s="652"/>
      <c r="O67" s="652"/>
      <c r="P67" s="652"/>
      <c r="Q67" s="652"/>
      <c r="R67" s="652"/>
      <c r="S67" s="652"/>
      <c r="T67" s="652"/>
      <c r="U67" s="652"/>
      <c r="V67" s="652"/>
      <c r="W67" s="652"/>
      <c r="X67" s="652"/>
      <c r="Y67" s="652"/>
      <c r="Z67" s="652"/>
      <c r="AA67" s="652"/>
      <c r="AB67" s="652"/>
    </row>
  </sheetData>
  <mergeCells count="38">
    <mergeCell ref="A41:B41"/>
    <mergeCell ref="AC41:AD41"/>
    <mergeCell ref="A60:B60"/>
    <mergeCell ref="AC60:AD60"/>
    <mergeCell ref="A47:B47"/>
    <mergeCell ref="AC47:AD47"/>
    <mergeCell ref="A48:B48"/>
    <mergeCell ref="AC48:AD48"/>
    <mergeCell ref="A55:B55"/>
    <mergeCell ref="AC55:AD55"/>
    <mergeCell ref="A24:B24"/>
    <mergeCell ref="AC24:AD24"/>
    <mergeCell ref="A31:B31"/>
    <mergeCell ref="AC31:AD31"/>
    <mergeCell ref="A32:B32"/>
    <mergeCell ref="AC32:AD32"/>
    <mergeCell ref="W6:X6"/>
    <mergeCell ref="Y6:Z6"/>
    <mergeCell ref="A9:B9"/>
    <mergeCell ref="AC9:AD9"/>
    <mergeCell ref="A17:B17"/>
    <mergeCell ref="AC17:AD17"/>
    <mergeCell ref="A1:D1"/>
    <mergeCell ref="A2:D2"/>
    <mergeCell ref="AA6:AB6"/>
    <mergeCell ref="AC6:AD7"/>
    <mergeCell ref="A3:AD3"/>
    <mergeCell ref="A6:B7"/>
    <mergeCell ref="C6:D6"/>
    <mergeCell ref="E6:F6"/>
    <mergeCell ref="G6:H6"/>
    <mergeCell ref="I6:J6"/>
    <mergeCell ref="K6:L6"/>
    <mergeCell ref="M6:N6"/>
    <mergeCell ref="O6:P6"/>
    <mergeCell ref="Q6:R6"/>
    <mergeCell ref="S6:T6"/>
    <mergeCell ref="U6:V6"/>
  </mergeCells>
  <phoneticPr fontId="25"/>
  <pageMargins left="0.70866141732283472" right="0.70866141732283472" top="0.74803149606299213" bottom="0.74803149606299213" header="0.31496062992125984" footer="0.31496062992125984"/>
  <colBreaks count="1" manualBreakCount="1">
    <brk id="16" min="2" max="22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40"/>
  <sheetViews>
    <sheetView zoomScale="85" zoomScaleNormal="85" zoomScaleSheetLayoutView="85" workbookViewId="0">
      <selection activeCell="B23" sqref="B23"/>
    </sheetView>
  </sheetViews>
  <sheetFormatPr defaultColWidth="8.875" defaultRowHeight="13.5"/>
  <cols>
    <col min="1" max="1" width="30.625" style="1015" customWidth="1"/>
    <col min="2" max="4" width="16.625" style="1013" customWidth="1"/>
    <col min="5" max="6" width="16.625" style="1014" customWidth="1"/>
    <col min="7" max="11" width="16.625" style="1013" customWidth="1"/>
    <col min="12" max="16384" width="8.875" style="1012"/>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s="1047" customFormat="1" ht="26.1" customHeight="1">
      <c r="A3" s="5049" t="s">
        <v>
6618</v>
      </c>
      <c r="B3" s="5049"/>
      <c r="C3" s="5049"/>
      <c r="D3" s="5049"/>
      <c r="E3" s="5049"/>
      <c r="F3" s="5049"/>
      <c r="G3" s="5049"/>
      <c r="H3" s="5049"/>
      <c r="I3" s="5049"/>
      <c r="J3" s="5049"/>
      <c r="K3" s="5049"/>
    </row>
    <row r="4" spans="1:11" s="1016" customFormat="1" ht="15" customHeight="1">
      <c r="B4" s="1046"/>
      <c r="C4" s="1046"/>
      <c r="D4" s="1046"/>
      <c r="E4" s="1046"/>
      <c r="F4" s="1046"/>
      <c r="G4" s="1046"/>
      <c r="H4" s="1046"/>
      <c r="I4" s="1046"/>
      <c r="J4" s="1046"/>
      <c r="K4" s="1046"/>
    </row>
    <row r="5" spans="1:11" s="1016" customFormat="1" ht="15" customHeight="1" thickBot="1">
      <c r="A5" s="1045"/>
      <c r="B5" s="1019"/>
      <c r="C5" s="1019"/>
      <c r="D5" s="1019"/>
      <c r="E5" s="1020"/>
      <c r="F5" s="1020"/>
      <c r="G5" s="1019"/>
      <c r="H5" s="1019"/>
      <c r="I5" s="1019"/>
      <c r="J5" s="1019"/>
      <c r="K5" s="1044" t="s">
        <v>
9366</v>
      </c>
    </row>
    <row r="6" spans="1:11" s="1040" customFormat="1" ht="18" customHeight="1" thickTop="1">
      <c r="A6" s="5050" t="s">
        <v>
1644</v>
      </c>
      <c r="B6" s="5052" t="s">
        <v>
1643</v>
      </c>
      <c r="C6" s="5053"/>
      <c r="D6" s="5053"/>
      <c r="E6" s="5053"/>
      <c r="F6" s="5053"/>
      <c r="G6" s="5052" t="s">
        <v>
1642</v>
      </c>
      <c r="H6" s="5053"/>
      <c r="I6" s="5053"/>
      <c r="J6" s="5053"/>
      <c r="K6" s="5053"/>
    </row>
    <row r="7" spans="1:11" s="1040" customFormat="1" ht="35.1" customHeight="1">
      <c r="A7" s="5051"/>
      <c r="B7" s="1043" t="s">
        <v>
1641</v>
      </c>
      <c r="C7" s="1041" t="s">
        <v>
1640</v>
      </c>
      <c r="D7" s="1041" t="s">
        <v>
1639</v>
      </c>
      <c r="E7" s="1041" t="s">
        <v>
1638</v>
      </c>
      <c r="F7" s="1042" t="s">
        <v>
1637</v>
      </c>
      <c r="G7" s="1041" t="s">
        <v>
1641</v>
      </c>
      <c r="H7" s="1041" t="s">
        <v>
1640</v>
      </c>
      <c r="I7" s="1041" t="s">
        <v>
1639</v>
      </c>
      <c r="J7" s="1041" t="s">
        <v>
1638</v>
      </c>
      <c r="K7" s="1041" t="s">
        <v>
1637</v>
      </c>
    </row>
    <row r="8" spans="1:11" s="1016" customFormat="1" ht="18" customHeight="1">
      <c r="A8" s="1039"/>
      <c r="B8" s="1038"/>
      <c r="C8" s="1036" t="s">
        <v>
801</v>
      </c>
      <c r="D8" s="1036" t="s">
        <v>
801</v>
      </c>
      <c r="E8" s="1036" t="s">
        <v>
1636</v>
      </c>
      <c r="F8" s="1036" t="s">
        <v>
475</v>
      </c>
      <c r="G8" s="1037"/>
      <c r="H8" s="1036" t="s">
        <v>
801</v>
      </c>
      <c r="I8" s="1036" t="s">
        <v>
801</v>
      </c>
      <c r="J8" s="1036" t="s">
        <v>
1636</v>
      </c>
      <c r="K8" s="1036" t="s">
        <v>
475</v>
      </c>
    </row>
    <row r="9" spans="1:11" s="1032" customFormat="1" ht="18" customHeight="1">
      <c r="A9" s="1035" t="s">
        <v>
1635</v>
      </c>
      <c r="B9" s="1034">
        <v>
1451</v>
      </c>
      <c r="C9" s="1033">
        <v>
9370</v>
      </c>
      <c r="D9" s="1033">
        <v>
9655</v>
      </c>
      <c r="E9" s="1033">
        <v>
145769</v>
      </c>
      <c r="F9" s="1033">
        <v>
158633</v>
      </c>
      <c r="G9" s="1033">
        <v>
164</v>
      </c>
      <c r="H9" s="1033">
        <v>
3580</v>
      </c>
      <c r="I9" s="1033">
        <v>
3623</v>
      </c>
      <c r="J9" s="1033">
        <v>
68831</v>
      </c>
      <c r="K9" s="1033">
        <v>
81394</v>
      </c>
    </row>
    <row r="10" spans="1:11" s="1025" customFormat="1" ht="18" customHeight="1">
      <c r="A10" s="1031" t="s">
        <v>
1634</v>
      </c>
      <c r="B10" s="1030">
        <v>
38</v>
      </c>
      <c r="C10" s="1029">
        <v>
153</v>
      </c>
      <c r="D10" s="1029">
        <v>
154</v>
      </c>
      <c r="E10" s="1029">
        <v>
1980</v>
      </c>
      <c r="F10" s="1029">
        <v>
1877</v>
      </c>
      <c r="G10" s="1029" t="s">
        <v>
374</v>
      </c>
      <c r="H10" s="1029" t="s">
        <v>
374</v>
      </c>
      <c r="I10" s="1029" t="s">
        <v>
374</v>
      </c>
      <c r="J10" s="1029" t="s">
        <v>
374</v>
      </c>
      <c r="K10" s="1029" t="s">
        <v>
374</v>
      </c>
    </row>
    <row r="11" spans="1:11" s="1025" customFormat="1" ht="18" customHeight="1">
      <c r="A11" s="1031" t="s">
        <v>
1633</v>
      </c>
      <c r="B11" s="1030">
        <v>
60</v>
      </c>
      <c r="C11" s="1029">
        <v>
322</v>
      </c>
      <c r="D11" s="1029">
        <v>
329</v>
      </c>
      <c r="E11" s="1029">
        <v>
5921</v>
      </c>
      <c r="F11" s="1029">
        <v>
4419</v>
      </c>
      <c r="G11" s="1029">
        <v>
1</v>
      </c>
      <c r="H11" s="1029">
        <v>
113</v>
      </c>
      <c r="I11" s="1029">
        <v>
113</v>
      </c>
      <c r="J11" s="1029" t="s">
        <v>
1617</v>
      </c>
      <c r="K11" s="1029" t="s">
        <v>
1617</v>
      </c>
    </row>
    <row r="12" spans="1:11" s="1025" customFormat="1" ht="18" customHeight="1">
      <c r="A12" s="1031" t="s">
        <v>
1632</v>
      </c>
      <c r="B12" s="1030">
        <v>
70</v>
      </c>
      <c r="C12" s="1029">
        <v>
342</v>
      </c>
      <c r="D12" s="1029">
        <v>
375</v>
      </c>
      <c r="E12" s="1029">
        <v>
3680</v>
      </c>
      <c r="F12" s="1029">
        <v>
4076</v>
      </c>
      <c r="G12" s="1029" t="s">
        <v>
374</v>
      </c>
      <c r="H12" s="1029" t="s">
        <v>
374</v>
      </c>
      <c r="I12" s="1029" t="s">
        <v>
374</v>
      </c>
      <c r="J12" s="1029" t="s">
        <v>
374</v>
      </c>
      <c r="K12" s="1029" t="s">
        <v>
374</v>
      </c>
    </row>
    <row r="13" spans="1:11" s="1025" customFormat="1" ht="18" customHeight="1">
      <c r="A13" s="1031" t="s">
        <v>
1631</v>
      </c>
      <c r="B13" s="1030">
        <v>
129</v>
      </c>
      <c r="C13" s="1029">
        <v>
921</v>
      </c>
      <c r="D13" s="1029">
        <v>
976</v>
      </c>
      <c r="E13" s="1029">
        <v>
15310</v>
      </c>
      <c r="F13" s="1029">
        <v>
18008</v>
      </c>
      <c r="G13" s="1029">
        <v>
26</v>
      </c>
      <c r="H13" s="1029">
        <v>
445</v>
      </c>
      <c r="I13" s="1029">
        <v>
452</v>
      </c>
      <c r="J13" s="1029">
        <v>
7652</v>
      </c>
      <c r="K13" s="1029">
        <v>
10778</v>
      </c>
    </row>
    <row r="14" spans="1:11" s="1025" customFormat="1" ht="18" customHeight="1">
      <c r="A14" s="1031" t="s">
        <v>
1630</v>
      </c>
      <c r="B14" s="1030">
        <v>
73</v>
      </c>
      <c r="C14" s="1029">
        <v>
412</v>
      </c>
      <c r="D14" s="1029">
        <v>
428</v>
      </c>
      <c r="E14" s="1029">
        <v>
6780</v>
      </c>
      <c r="F14" s="1029">
        <v>
5247</v>
      </c>
      <c r="G14" s="1029">
        <v>
12</v>
      </c>
      <c r="H14" s="1029">
        <v>
111</v>
      </c>
      <c r="I14" s="1029">
        <v>
111</v>
      </c>
      <c r="J14" s="1029">
        <v>
1610</v>
      </c>
      <c r="K14" s="1029">
        <v>
612</v>
      </c>
    </row>
    <row r="15" spans="1:11" s="1025" customFormat="1" ht="18" customHeight="1">
      <c r="A15" s="1031" t="s">
        <v>
1629</v>
      </c>
      <c r="B15" s="1030">
        <v>
93</v>
      </c>
      <c r="C15" s="1029">
        <v>
865</v>
      </c>
      <c r="D15" s="1029">
        <v>
872</v>
      </c>
      <c r="E15" s="1029">
        <v>
16410</v>
      </c>
      <c r="F15" s="1029">
        <v>
18928</v>
      </c>
      <c r="G15" s="1029">
        <v>
17</v>
      </c>
      <c r="H15" s="1029">
        <v>
497</v>
      </c>
      <c r="I15" s="1029">
        <v>
497</v>
      </c>
      <c r="J15" s="1029">
        <v>
10083</v>
      </c>
      <c r="K15" s="1029">
        <v>
13341</v>
      </c>
    </row>
    <row r="16" spans="1:11" s="1025" customFormat="1" ht="18" customHeight="1">
      <c r="A16" s="1031" t="s">
        <v>
1628</v>
      </c>
      <c r="B16" s="1030">
        <v>
70</v>
      </c>
      <c r="C16" s="1029">
        <v>
371</v>
      </c>
      <c r="D16" s="1029">
        <v>
389</v>
      </c>
      <c r="E16" s="1029">
        <v>
3243</v>
      </c>
      <c r="F16" s="1029">
        <v>
3751</v>
      </c>
      <c r="G16" s="1029" t="s">
        <v>
374</v>
      </c>
      <c r="H16" s="1029" t="s">
        <v>
374</v>
      </c>
      <c r="I16" s="1029" t="s">
        <v>
374</v>
      </c>
      <c r="J16" s="1029" t="s">
        <v>
374</v>
      </c>
      <c r="K16" s="1029" t="s">
        <v>
374</v>
      </c>
    </row>
    <row r="17" spans="1:11" s="1025" customFormat="1" ht="18" customHeight="1">
      <c r="A17" s="1031" t="s">
        <v>
1627</v>
      </c>
      <c r="B17" s="1030">
        <v>
33</v>
      </c>
      <c r="C17" s="1029">
        <v>
88</v>
      </c>
      <c r="D17" s="1029">
        <v>
87</v>
      </c>
      <c r="E17" s="1029">
        <v>
735</v>
      </c>
      <c r="F17" s="1029">
        <v>
1290</v>
      </c>
      <c r="G17" s="1029" t="s">
        <v>
374</v>
      </c>
      <c r="H17" s="1029" t="s">
        <v>
374</v>
      </c>
      <c r="I17" s="1029" t="s">
        <v>
374</v>
      </c>
      <c r="J17" s="1029" t="s">
        <v>
374</v>
      </c>
      <c r="K17" s="1029" t="s">
        <v>
374</v>
      </c>
    </row>
    <row r="18" spans="1:11" s="1025" customFormat="1" ht="18" customHeight="1">
      <c r="A18" s="1031" t="s">
        <v>
1626</v>
      </c>
      <c r="B18" s="1030">
        <v>
31</v>
      </c>
      <c r="C18" s="1029">
        <v>
210</v>
      </c>
      <c r="D18" s="1029">
        <v>
220</v>
      </c>
      <c r="E18" s="1029">
        <v>
2543</v>
      </c>
      <c r="F18" s="1029">
        <v>
1570</v>
      </c>
      <c r="G18" s="1029" t="s">
        <v>
374</v>
      </c>
      <c r="H18" s="1029" t="s">
        <v>
374</v>
      </c>
      <c r="I18" s="1029" t="s">
        <v>
374</v>
      </c>
      <c r="J18" s="1029" t="s">
        <v>
374</v>
      </c>
      <c r="K18" s="1029" t="s">
        <v>
374</v>
      </c>
    </row>
    <row r="19" spans="1:11" s="1025" customFormat="1" ht="18" customHeight="1">
      <c r="A19" s="1031" t="s">
        <v>
1625</v>
      </c>
      <c r="B19" s="1030">
        <v>
21</v>
      </c>
      <c r="C19" s="1029">
        <v>
295</v>
      </c>
      <c r="D19" s="1029">
        <v>
295</v>
      </c>
      <c r="E19" s="1029">
        <v>
5188</v>
      </c>
      <c r="F19" s="1029">
        <v>
5947</v>
      </c>
      <c r="G19" s="1029">
        <v>
5</v>
      </c>
      <c r="H19" s="1029">
        <v>
240</v>
      </c>
      <c r="I19" s="1029">
        <v>
240</v>
      </c>
      <c r="J19" s="1029">
        <v>
3985</v>
      </c>
      <c r="K19" s="1029">
        <v>
5252</v>
      </c>
    </row>
    <row r="20" spans="1:11" s="1025" customFormat="1" ht="18" customHeight="1">
      <c r="A20" s="1031" t="s">
        <v>
1624</v>
      </c>
      <c r="B20" s="1030">
        <v>
117</v>
      </c>
      <c r="C20" s="1029">
        <v>
625</v>
      </c>
      <c r="D20" s="1029">
        <v>
644</v>
      </c>
      <c r="E20" s="1029">
        <v>
7346</v>
      </c>
      <c r="F20" s="1029">
        <v>
8285</v>
      </c>
      <c r="G20" s="1029">
        <v>
20</v>
      </c>
      <c r="H20" s="1029">
        <v>
134</v>
      </c>
      <c r="I20" s="1029">
        <v>
138</v>
      </c>
      <c r="J20" s="1029">
        <v>
1504</v>
      </c>
      <c r="K20" s="1029">
        <v>
2666</v>
      </c>
    </row>
    <row r="21" spans="1:11" s="1025" customFormat="1" ht="18" customHeight="1">
      <c r="A21" s="1031" t="s">
        <v>
1623</v>
      </c>
      <c r="B21" s="1030">
        <v>
48</v>
      </c>
      <c r="C21" s="1029">
        <v>
242</v>
      </c>
      <c r="D21" s="1029">
        <v>
248</v>
      </c>
      <c r="E21" s="1029">
        <v>
3368</v>
      </c>
      <c r="F21" s="1029">
        <v>
5113</v>
      </c>
      <c r="G21" s="1029">
        <v>
1</v>
      </c>
      <c r="H21" s="1029">
        <v>
63</v>
      </c>
      <c r="I21" s="1029">
        <v>
63</v>
      </c>
      <c r="J21" s="1029" t="s">
        <v>
1617</v>
      </c>
      <c r="K21" s="1029" t="s">
        <v>
1617</v>
      </c>
    </row>
    <row r="22" spans="1:11" s="1025" customFormat="1" ht="18" customHeight="1">
      <c r="A22" s="1031" t="s">
        <v>
1622</v>
      </c>
      <c r="B22" s="1030">
        <v>
86</v>
      </c>
      <c r="C22" s="1029">
        <v>
361</v>
      </c>
      <c r="D22" s="1029">
        <v>
362</v>
      </c>
      <c r="E22" s="1029">
        <v>
4167</v>
      </c>
      <c r="F22" s="1029">
        <v>
5036</v>
      </c>
      <c r="G22" s="1029" t="s">
        <v>
374</v>
      </c>
      <c r="H22" s="1029" t="s">
        <v>
374</v>
      </c>
      <c r="I22" s="1029" t="s">
        <v>
374</v>
      </c>
      <c r="J22" s="1029" t="s">
        <v>
374</v>
      </c>
      <c r="K22" s="1029" t="s">
        <v>
374</v>
      </c>
    </row>
    <row r="23" spans="1:11" s="1025" customFormat="1" ht="18" customHeight="1">
      <c r="A23" s="1031" t="s">
        <v>
1621</v>
      </c>
      <c r="B23" s="1030">
        <v>
35</v>
      </c>
      <c r="C23" s="1029">
        <v>
103</v>
      </c>
      <c r="D23" s="1029">
        <v>
103</v>
      </c>
      <c r="E23" s="1029">
        <v>
1088</v>
      </c>
      <c r="F23" s="1029">
        <v>
1703</v>
      </c>
      <c r="G23" s="1029" t="s">
        <v>
374</v>
      </c>
      <c r="H23" s="1029" t="s">
        <v>
374</v>
      </c>
      <c r="I23" s="1029" t="s">
        <v>
374</v>
      </c>
      <c r="J23" s="1029" t="s">
        <v>
374</v>
      </c>
      <c r="K23" s="1029" t="s">
        <v>
374</v>
      </c>
    </row>
    <row r="24" spans="1:11" s="1025" customFormat="1" ht="18" customHeight="1">
      <c r="A24" s="1031" t="s">
        <v>
1620</v>
      </c>
      <c r="B24" s="1030">
        <v>
18</v>
      </c>
      <c r="C24" s="1029">
        <v>
51</v>
      </c>
      <c r="D24" s="1029">
        <v>
54</v>
      </c>
      <c r="E24" s="1029">
        <v>
467</v>
      </c>
      <c r="F24" s="1029">
        <v>
542</v>
      </c>
      <c r="G24" s="1029" t="s">
        <v>
374</v>
      </c>
      <c r="H24" s="1029" t="s">
        <v>
374</v>
      </c>
      <c r="I24" s="1029" t="s">
        <v>
374</v>
      </c>
      <c r="J24" s="1029" t="s">
        <v>
374</v>
      </c>
      <c r="K24" s="1029" t="s">
        <v>
374</v>
      </c>
    </row>
    <row r="25" spans="1:11" s="1025" customFormat="1" ht="18" customHeight="1">
      <c r="A25" s="1031" t="s">
        <v>
1619</v>
      </c>
      <c r="B25" s="1030">
        <v>
25</v>
      </c>
      <c r="C25" s="1029">
        <v>
103</v>
      </c>
      <c r="D25" s="1029">
        <v>
106</v>
      </c>
      <c r="E25" s="1029">
        <v>
1726</v>
      </c>
      <c r="F25" s="1029">
        <v>
1588</v>
      </c>
      <c r="G25" s="1029">
        <v>
1</v>
      </c>
      <c r="H25" s="1029">
        <v>
4</v>
      </c>
      <c r="I25" s="1029">
        <v>
7</v>
      </c>
      <c r="J25" s="1029" t="s">
        <v>
1617</v>
      </c>
      <c r="K25" s="1029" t="s">
        <v>
1617</v>
      </c>
    </row>
    <row r="26" spans="1:11" s="1025" customFormat="1" ht="18" customHeight="1">
      <c r="A26" s="1031" t="s">
        <v>
1618</v>
      </c>
      <c r="B26" s="1030">
        <v>
45</v>
      </c>
      <c r="C26" s="1029">
        <v>
226</v>
      </c>
      <c r="D26" s="1029">
        <v>
231</v>
      </c>
      <c r="E26" s="1029">
        <v>
3270</v>
      </c>
      <c r="F26" s="1029">
        <v>
5246</v>
      </c>
      <c r="G26" s="1029">
        <v>
2</v>
      </c>
      <c r="H26" s="1029">
        <v>
48</v>
      </c>
      <c r="I26" s="1029">
        <v>
50</v>
      </c>
      <c r="J26" s="1029" t="s">
        <v>
1617</v>
      </c>
      <c r="K26" s="1029" t="s">
        <v>
1617</v>
      </c>
    </row>
    <row r="27" spans="1:11" s="1025" customFormat="1" ht="18" customHeight="1">
      <c r="A27" s="1031" t="s">
        <v>
1616</v>
      </c>
      <c r="B27" s="1030">
        <v>
51</v>
      </c>
      <c r="C27" s="1029">
        <v>
363</v>
      </c>
      <c r="D27" s="1029">
        <v>
371</v>
      </c>
      <c r="E27" s="1029">
        <v>
5298</v>
      </c>
      <c r="F27" s="1029">
        <v>
4468</v>
      </c>
      <c r="G27" s="1029" t="s">
        <v>
374</v>
      </c>
      <c r="H27" s="1029" t="s">
        <v>
374</v>
      </c>
      <c r="I27" s="1029" t="s">
        <v>
374</v>
      </c>
      <c r="J27" s="1029" t="s">
        <v>
374</v>
      </c>
      <c r="K27" s="1029" t="s">
        <v>
374</v>
      </c>
    </row>
    <row r="28" spans="1:11" s="1025" customFormat="1" ht="18" customHeight="1">
      <c r="A28" s="1031" t="s">
        <v>
1615</v>
      </c>
      <c r="B28" s="1030">
        <v>
34</v>
      </c>
      <c r="C28" s="1029">
        <v>
121</v>
      </c>
      <c r="D28" s="1029">
        <v>
122</v>
      </c>
      <c r="E28" s="1029">
        <v>
1304</v>
      </c>
      <c r="F28" s="1029">
        <v>
1960</v>
      </c>
      <c r="G28" s="1029" t="s">
        <v>
374</v>
      </c>
      <c r="H28" s="1029" t="s">
        <v>
374</v>
      </c>
      <c r="I28" s="1029" t="s">
        <v>
374</v>
      </c>
      <c r="J28" s="1029" t="s">
        <v>
374</v>
      </c>
      <c r="K28" s="1029" t="s">
        <v>
374</v>
      </c>
    </row>
    <row r="29" spans="1:11" s="1025" customFormat="1" ht="18" customHeight="1">
      <c r="A29" s="1031" t="s">
        <v>
1614</v>
      </c>
      <c r="B29" s="1030">
        <v>
18</v>
      </c>
      <c r="C29" s="1029">
        <v>
88</v>
      </c>
      <c r="D29" s="1029">
        <v>
121</v>
      </c>
      <c r="E29" s="1029">
        <v>
823</v>
      </c>
      <c r="F29" s="1029">
        <v>
1025</v>
      </c>
      <c r="G29" s="1029" t="s">
        <v>
374</v>
      </c>
      <c r="H29" s="1029" t="s">
        <v>
374</v>
      </c>
      <c r="I29" s="1029" t="s">
        <v>
374</v>
      </c>
      <c r="J29" s="1029" t="s">
        <v>
374</v>
      </c>
      <c r="K29" s="1029" t="s">
        <v>
374</v>
      </c>
    </row>
    <row r="30" spans="1:11" s="1025" customFormat="1" ht="18" customHeight="1">
      <c r="A30" s="1031" t="s">
        <v>
1613</v>
      </c>
      <c r="B30" s="1030">
        <v>
20</v>
      </c>
      <c r="C30" s="1029">
        <v>
53</v>
      </c>
      <c r="D30" s="1029">
        <v>
53</v>
      </c>
      <c r="E30" s="1029">
        <v>
470</v>
      </c>
      <c r="F30" s="1029">
        <v>
640</v>
      </c>
      <c r="G30" s="1029" t="s">
        <v>
374</v>
      </c>
      <c r="H30" s="1029" t="s">
        <v>
374</v>
      </c>
      <c r="I30" s="1029" t="s">
        <v>
374</v>
      </c>
      <c r="J30" s="1029" t="s">
        <v>
374</v>
      </c>
      <c r="K30" s="1029" t="s">
        <v>
374</v>
      </c>
    </row>
    <row r="31" spans="1:11" s="1025" customFormat="1" ht="18" customHeight="1">
      <c r="A31" s="1031" t="s">
        <v>
1612</v>
      </c>
      <c r="B31" s="1030">
        <v>
81</v>
      </c>
      <c r="C31" s="1029">
        <v>
406</v>
      </c>
      <c r="D31" s="1029">
        <v>
412</v>
      </c>
      <c r="E31" s="1029">
        <v>
4967</v>
      </c>
      <c r="F31" s="1029">
        <v>
5105</v>
      </c>
      <c r="G31" s="1029">
        <v>
5</v>
      </c>
      <c r="H31" s="1029">
        <v>
149</v>
      </c>
      <c r="I31" s="1029">
        <v>
151</v>
      </c>
      <c r="J31" s="1029">
        <v>
2982</v>
      </c>
      <c r="K31" s="1029">
        <v>
2510</v>
      </c>
    </row>
    <row r="32" spans="1:11" s="1025" customFormat="1" ht="18" customHeight="1">
      <c r="A32" s="1031" t="s">
        <v>
1611</v>
      </c>
      <c r="B32" s="1030">
        <v>
153</v>
      </c>
      <c r="C32" s="1029">
        <v>
805</v>
      </c>
      <c r="D32" s="1029">
        <v>
826</v>
      </c>
      <c r="E32" s="1029">
        <v>
13400</v>
      </c>
      <c r="F32" s="1029">
        <v>
10448</v>
      </c>
      <c r="G32" s="1029">
        <v>
4</v>
      </c>
      <c r="H32" s="1029">
        <v>
130</v>
      </c>
      <c r="I32" s="1029">
        <v>
131</v>
      </c>
      <c r="J32" s="1029">
        <v>
3636</v>
      </c>
      <c r="K32" s="1029">
        <v>
1250</v>
      </c>
    </row>
    <row r="33" spans="1:11" s="1025" customFormat="1" ht="18" customHeight="1">
      <c r="A33" s="1031" t="s">
        <v>
1610</v>
      </c>
      <c r="B33" s="1030">
        <v>
10</v>
      </c>
      <c r="C33" s="1029">
        <v>
85</v>
      </c>
      <c r="D33" s="1029">
        <v>
86</v>
      </c>
      <c r="E33" s="1029">
        <v>
1516</v>
      </c>
      <c r="F33" s="1029">
        <v>
738</v>
      </c>
      <c r="G33" s="1029" t="s">
        <v>
374</v>
      </c>
      <c r="H33" s="1029" t="s">
        <v>
374</v>
      </c>
      <c r="I33" s="1029" t="s">
        <v>
374</v>
      </c>
      <c r="J33" s="1029" t="s">
        <v>
374</v>
      </c>
      <c r="K33" s="1029" t="s">
        <v>
374</v>
      </c>
    </row>
    <row r="34" spans="1:11" s="1025" customFormat="1" ht="18" customHeight="1">
      <c r="A34" s="1031" t="s">
        <v>
1609</v>
      </c>
      <c r="B34" s="1030">
        <v>
11</v>
      </c>
      <c r="C34" s="1029">
        <v>
35</v>
      </c>
      <c r="D34" s="1029">
        <v>
43</v>
      </c>
      <c r="E34" s="1029">
        <v>
354</v>
      </c>
      <c r="F34" s="1029">
        <v>
1466</v>
      </c>
      <c r="G34" s="1029" t="s">
        <v>
374</v>
      </c>
      <c r="H34" s="1029" t="s">
        <v>
374</v>
      </c>
      <c r="I34" s="1029" t="s">
        <v>
374</v>
      </c>
      <c r="J34" s="1029" t="s">
        <v>
374</v>
      </c>
      <c r="K34" s="1029" t="s">
        <v>
374</v>
      </c>
    </row>
    <row r="35" spans="1:11" s="1025" customFormat="1" ht="18" customHeight="1">
      <c r="A35" s="1031" t="s">
        <v>
1608</v>
      </c>
      <c r="B35" s="1030">
        <v>
60</v>
      </c>
      <c r="C35" s="1029">
        <v>
1352</v>
      </c>
      <c r="D35" s="1029">
        <v>
1367</v>
      </c>
      <c r="E35" s="1029">
        <v>
26645</v>
      </c>
      <c r="F35" s="1029">
        <v>
28550</v>
      </c>
      <c r="G35" s="1029">
        <v>
56</v>
      </c>
      <c r="H35" s="1029">
        <v>
1308</v>
      </c>
      <c r="I35" s="1029">
        <v>
1323</v>
      </c>
      <c r="J35" s="1029">
        <v>
25740</v>
      </c>
      <c r="K35" s="1029">
        <v>
27924</v>
      </c>
    </row>
    <row r="36" spans="1:11" s="1025" customFormat="1" ht="18" customHeight="1">
      <c r="A36" s="1028" t="s">
        <v>
1607</v>
      </c>
      <c r="B36" s="1027">
        <v>
21</v>
      </c>
      <c r="C36" s="1026">
        <v>
372</v>
      </c>
      <c r="D36" s="1026">
        <v>
381</v>
      </c>
      <c r="E36" s="1026">
        <v>
7771</v>
      </c>
      <c r="F36" s="1026">
        <v>
11607</v>
      </c>
      <c r="G36" s="1026">
        <v>
14</v>
      </c>
      <c r="H36" s="1026">
        <v>
338</v>
      </c>
      <c r="I36" s="1026">
        <v>
347</v>
      </c>
      <c r="J36" s="1026">
        <v>
6733</v>
      </c>
      <c r="K36" s="1026">
        <v>
10269</v>
      </c>
    </row>
    <row r="37" spans="1:11" s="1016" customFormat="1" ht="15" customHeight="1">
      <c r="A37" s="1024" t="s">
        <v>
10494</v>
      </c>
      <c r="B37" s="1024"/>
      <c r="C37" s="1024"/>
      <c r="D37" s="1024"/>
      <c r="E37" s="1024"/>
      <c r="F37" s="1024"/>
      <c r="G37" s="1024"/>
      <c r="H37" s="1024"/>
      <c r="I37" s="1024"/>
      <c r="J37" s="1024"/>
      <c r="K37" s="1024"/>
    </row>
    <row r="38" spans="1:11" s="1016" customFormat="1" ht="15" customHeight="1">
      <c r="A38" s="1018" t="s">
        <v>
10493</v>
      </c>
      <c r="B38" s="1023"/>
      <c r="C38" s="1023"/>
      <c r="D38" s="1023"/>
      <c r="E38" s="1023"/>
      <c r="F38" s="1023"/>
      <c r="G38" s="1023"/>
      <c r="H38" s="1023"/>
      <c r="I38" s="1023"/>
      <c r="J38" s="1023"/>
      <c r="K38" s="1023"/>
    </row>
    <row r="39" spans="1:11" s="1016" customFormat="1" ht="15" customHeight="1">
      <c r="A39" s="1022" t="s">
        <v>
1606</v>
      </c>
      <c r="B39" s="1021"/>
      <c r="C39" s="1021"/>
      <c r="D39" s="1021"/>
      <c r="E39" s="1021"/>
      <c r="F39" s="1020"/>
      <c r="G39" s="1019"/>
      <c r="H39" s="1019"/>
      <c r="I39" s="1019"/>
      <c r="J39" s="1019"/>
      <c r="K39" s="1019"/>
    </row>
    <row r="40" spans="1:11" s="1016" customFormat="1" ht="15" customHeight="1">
      <c r="A40" s="1018" t="s">
        <v>
10492</v>
      </c>
      <c r="B40" s="1017"/>
      <c r="C40" s="1017"/>
      <c r="D40" s="1017"/>
      <c r="E40" s="1017"/>
      <c r="F40" s="1017"/>
      <c r="G40" s="1017"/>
      <c r="H40" s="1017"/>
      <c r="I40" s="1017"/>
      <c r="J40" s="1017"/>
      <c r="K40" s="1017"/>
    </row>
  </sheetData>
  <mergeCells count="6">
    <mergeCell ref="A3:K3"/>
    <mergeCell ref="A6:A7"/>
    <mergeCell ref="B6:F6"/>
    <mergeCell ref="G6:K6"/>
    <mergeCell ref="A1:D1"/>
    <mergeCell ref="A2:D2"/>
  </mergeCells>
  <phoneticPr fontId="25"/>
  <pageMargins left="0.70866141732283472" right="0.70866141732283472" top="0.74803149606299213" bottom="0.74803149606299213" header="0.31496062992125984" footer="0.3149606299212598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Q22"/>
  <sheetViews>
    <sheetView zoomScaleNormal="100" zoomScaleSheetLayoutView="100" workbookViewId="0">
      <selection activeCell="B23" sqref="B23"/>
    </sheetView>
  </sheetViews>
  <sheetFormatPr defaultRowHeight="13.5"/>
  <cols>
    <col min="1" max="1" width="13.625" style="465" customWidth="1"/>
    <col min="2" max="12" width="6.625" style="465" customWidth="1"/>
    <col min="13" max="17" width="8.125" style="465" customWidth="1"/>
    <col min="18" max="16384" width="9" style="465"/>
  </cols>
  <sheetData>
    <row r="1" spans="1:17"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row>
    <row r="2" spans="1:17"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row>
    <row r="3" spans="1:17" s="490" customFormat="1" ht="26.1" customHeight="1">
      <c r="A3" s="5054" t="s">
        <v>
10122</v>
      </c>
      <c r="B3" s="5054"/>
      <c r="C3" s="5054"/>
      <c r="D3" s="5054"/>
      <c r="E3" s="5054"/>
      <c r="F3" s="5054"/>
      <c r="G3" s="5054"/>
      <c r="H3" s="5054"/>
      <c r="I3" s="5054"/>
      <c r="J3" s="5054"/>
      <c r="K3" s="5054"/>
      <c r="L3" s="5054"/>
      <c r="M3" s="5054"/>
      <c r="N3" s="5054"/>
      <c r="O3" s="5054"/>
      <c r="P3" s="5054"/>
      <c r="Q3" s="5054"/>
    </row>
    <row r="4" spans="1:17" s="467" customFormat="1" ht="15" customHeight="1"/>
    <row r="5" spans="1:17" s="467" customFormat="1" ht="15" customHeight="1" thickBot="1">
      <c r="A5" s="1049"/>
      <c r="B5" s="1049"/>
      <c r="C5" s="1049"/>
      <c r="D5" s="1049"/>
      <c r="E5" s="1049"/>
      <c r="F5" s="1049"/>
      <c r="G5" s="1049"/>
      <c r="H5" s="1049"/>
      <c r="I5" s="1049"/>
      <c r="J5" s="1049"/>
      <c r="K5" s="1049"/>
      <c r="L5" s="1049"/>
      <c r="M5" s="1049"/>
      <c r="N5" s="1049"/>
      <c r="O5" s="1049"/>
      <c r="Q5" s="1058" t="s">
        <v>
9272</v>
      </c>
    </row>
    <row r="6" spans="1:17" s="468" customFormat="1" ht="18" customHeight="1" thickTop="1">
      <c r="A6" s="5057" t="s">
        <v>
287</v>
      </c>
      <c r="B6" s="5068" t="s">
        <v>
10119</v>
      </c>
      <c r="C6" s="4732"/>
      <c r="D6" s="4732"/>
      <c r="E6" s="4732"/>
      <c r="F6" s="4732"/>
      <c r="G6" s="4732"/>
      <c r="H6" s="4732"/>
      <c r="I6" s="4732"/>
      <c r="J6" s="4732"/>
      <c r="K6" s="4732"/>
      <c r="L6" s="5069"/>
      <c r="M6" s="5055" t="s">
        <v>
10123</v>
      </c>
      <c r="N6" s="5057" t="s">
        <v>
1660</v>
      </c>
      <c r="O6" s="5058"/>
      <c r="P6" s="5058"/>
      <c r="Q6" s="5059"/>
    </row>
    <row r="7" spans="1:17" s="468" customFormat="1" ht="18" customHeight="1">
      <c r="A7" s="5061"/>
      <c r="B7" s="5066" t="s">
        <v>
1388</v>
      </c>
      <c r="C7" s="5065" t="s">
        <v>
10115</v>
      </c>
      <c r="D7" s="5064"/>
      <c r="E7" s="5061"/>
      <c r="F7" s="5063" t="s">
        <v>
1659</v>
      </c>
      <c r="G7" s="5064"/>
      <c r="H7" s="5064"/>
      <c r="I7" s="5064"/>
      <c r="J7" s="5064"/>
      <c r="K7" s="5064"/>
      <c r="L7" s="5061"/>
      <c r="M7" s="5056"/>
      <c r="N7" s="5060" t="s">
        <v>
23</v>
      </c>
      <c r="O7" s="5061" t="s">
        <v>
435</v>
      </c>
      <c r="P7" s="5062" t="s">
        <v>
434</v>
      </c>
      <c r="Q7" s="5063" t="s">
        <v>
1658</v>
      </c>
    </row>
    <row r="8" spans="1:17" s="468" customFormat="1" ht="36" customHeight="1">
      <c r="A8" s="5061"/>
      <c r="B8" s="5067"/>
      <c r="C8" s="4347" t="s">
        <v>
10116</v>
      </c>
      <c r="D8" s="4346" t="s">
        <v>
10117</v>
      </c>
      <c r="E8" s="4346" t="s">
        <v>
10118</v>
      </c>
      <c r="F8" s="4348" t="s">
        <v>
1657</v>
      </c>
      <c r="G8" s="4345" t="s">
        <v>
1656</v>
      </c>
      <c r="H8" s="4345" t="s">
        <v>
1655</v>
      </c>
      <c r="I8" s="4345" t="s">
        <v>
1654</v>
      </c>
      <c r="J8" s="4345" t="s">
        <v>
1653</v>
      </c>
      <c r="K8" s="4345" t="s">
        <v>
1652</v>
      </c>
      <c r="L8" s="4348" t="s">
        <v>
1651</v>
      </c>
      <c r="M8" s="5056"/>
      <c r="N8" s="5060"/>
      <c r="O8" s="5061"/>
      <c r="P8" s="5062"/>
      <c r="Q8" s="5063"/>
    </row>
    <row r="9" spans="1:17" s="467" customFormat="1" ht="18" customHeight="1">
      <c r="A9" s="1057"/>
      <c r="B9" s="4357" t="s">
        <v>
10120</v>
      </c>
      <c r="C9" s="1056" t="s">
        <v>
1650</v>
      </c>
      <c r="D9" s="1056" t="s">
        <v>
1650</v>
      </c>
      <c r="E9" s="1056" t="s">
        <v>
1650</v>
      </c>
      <c r="F9" s="1056" t="s">
        <v>
1650</v>
      </c>
      <c r="G9" s="1056" t="s">
        <v>
1650</v>
      </c>
      <c r="H9" s="1056" t="s">
        <v>
1650</v>
      </c>
      <c r="I9" s="1056" t="s">
        <v>
1650</v>
      </c>
      <c r="J9" s="1056" t="s">
        <v>
1650</v>
      </c>
      <c r="K9" s="1056" t="s">
        <v>
1650</v>
      </c>
      <c r="L9" s="1056" t="s">
        <v>
1650</v>
      </c>
      <c r="M9" s="1056" t="s">
        <v>
4</v>
      </c>
      <c r="N9" s="1056" t="s">
        <v>
1649</v>
      </c>
      <c r="O9" s="1056" t="s">
        <v>
1649</v>
      </c>
      <c r="P9" s="1056" t="s">
        <v>
1649</v>
      </c>
      <c r="Q9" s="1056" t="s">
        <v>
1649</v>
      </c>
    </row>
    <row r="10" spans="1:17" s="468" customFormat="1" ht="18" customHeight="1">
      <c r="A10" s="1055" t="s">
        <v>
4146</v>
      </c>
      <c r="B10" s="4363">
        <v>
132</v>
      </c>
      <c r="C10" s="4364">
        <v>
42</v>
      </c>
      <c r="D10" s="4364">
        <v>
56</v>
      </c>
      <c r="E10" s="4364">
        <v>
34</v>
      </c>
      <c r="F10" s="4364">
        <v>
34</v>
      </c>
      <c r="G10" s="4364">
        <v>
36</v>
      </c>
      <c r="H10" s="4364">
        <v>
36</v>
      </c>
      <c r="I10" s="4364">
        <v>
14</v>
      </c>
      <c r="J10" s="4364">
        <v>
6</v>
      </c>
      <c r="K10" s="4364">
        <v>
3</v>
      </c>
      <c r="L10" s="4364">
        <v>
3</v>
      </c>
      <c r="M10" s="4364">
        <v>
904</v>
      </c>
      <c r="N10" s="4364">
        <v>
9210</v>
      </c>
      <c r="O10" s="4364">
        <v>
3794</v>
      </c>
      <c r="P10" s="4364">
        <v>
5411</v>
      </c>
      <c r="Q10" s="4356" t="s">
        <v>
10080</v>
      </c>
    </row>
    <row r="11" spans="1:17" s="468" customFormat="1" ht="18" customHeight="1">
      <c r="A11" s="1055" t="s">
        <v>
1510</v>
      </c>
      <c r="B11" s="4359">
        <v>
108</v>
      </c>
      <c r="C11" s="4364">
        <v>
42</v>
      </c>
      <c r="D11" s="4364">
        <v>
30</v>
      </c>
      <c r="E11" s="4364">
        <v>
31</v>
      </c>
      <c r="F11" s="4359">
        <v>
31</v>
      </c>
      <c r="G11" s="4359">
        <v>
27</v>
      </c>
      <c r="H11" s="4359">
        <v>
28</v>
      </c>
      <c r="I11" s="4359">
        <v>
9</v>
      </c>
      <c r="J11" s="4359">
        <v>
6</v>
      </c>
      <c r="K11" s="4359">
        <v>
3</v>
      </c>
      <c r="L11" s="4359">
        <v>
3</v>
      </c>
      <c r="M11" s="4364">
        <v>
516</v>
      </c>
      <c r="N11" s="1054">
        <v>
7944</v>
      </c>
      <c r="O11" s="1054">
        <v>
3854</v>
      </c>
      <c r="P11" s="1054">
        <v>
4050</v>
      </c>
      <c r="Q11" s="1054" t="s">
        <v>
10080</v>
      </c>
    </row>
    <row r="12" spans="1:17" s="468" customFormat="1" ht="18" customHeight="1">
      <c r="A12" s="1055" t="s">
        <v>
1647</v>
      </c>
      <c r="B12" s="4359">
        <v>
97</v>
      </c>
      <c r="C12" s="4364">
        <v>
26</v>
      </c>
      <c r="D12" s="4364">
        <v>
41</v>
      </c>
      <c r="E12" s="4364">
        <v>
29</v>
      </c>
      <c r="F12" s="1054">
        <v>
23</v>
      </c>
      <c r="G12" s="1054">
        <v>
21</v>
      </c>
      <c r="H12" s="1054">
        <v>
32</v>
      </c>
      <c r="I12" s="1054">
        <v>
8</v>
      </c>
      <c r="J12" s="1054">
        <v>
7</v>
      </c>
      <c r="K12" s="1054">
        <v>
3</v>
      </c>
      <c r="L12" s="1054">
        <v>
3</v>
      </c>
      <c r="M12" s="4364">
        <v>
454</v>
      </c>
      <c r="N12" s="1054">
        <v>
8506</v>
      </c>
      <c r="O12" s="1054">
        <v>
4485</v>
      </c>
      <c r="P12" s="1054">
        <v>
3946</v>
      </c>
      <c r="Q12" s="1054">
        <v>
75</v>
      </c>
    </row>
    <row r="13" spans="1:17" s="468" customFormat="1" ht="18" customHeight="1">
      <c r="A13" s="1055" t="s">
        <v>
4071</v>
      </c>
      <c r="B13" s="4359">
        <v>
78</v>
      </c>
      <c r="C13" s="4364">
        <v>
30</v>
      </c>
      <c r="D13" s="4364">
        <v>
26</v>
      </c>
      <c r="E13" s="4364">
        <v>
19</v>
      </c>
      <c r="F13" s="400">
        <v>
18</v>
      </c>
      <c r="G13" s="400">
        <v>
18</v>
      </c>
      <c r="H13" s="400">
        <v>
26</v>
      </c>
      <c r="I13" s="400">
        <v>
3</v>
      </c>
      <c r="J13" s="400">
        <v>
8</v>
      </c>
      <c r="K13" s="400">
        <v>
2</v>
      </c>
      <c r="L13" s="400">
        <v>
3</v>
      </c>
      <c r="M13" s="4364">
        <v>
338</v>
      </c>
      <c r="N13" s="1054">
        <v>
7073</v>
      </c>
      <c r="O13" s="1054">
        <v>
3371</v>
      </c>
      <c r="P13" s="1054">
        <v>
3613</v>
      </c>
      <c r="Q13" s="1054">
        <v>
89</v>
      </c>
    </row>
    <row r="14" spans="1:17" s="471" customFormat="1" ht="17.25" customHeight="1">
      <c r="A14" s="1053" t="s">
        <v>
18</v>
      </c>
      <c r="B14" s="4360">
        <v>
70</v>
      </c>
      <c r="C14" s="1052">
        <v>
8</v>
      </c>
      <c r="D14" s="1052">
        <v>
40</v>
      </c>
      <c r="E14" s="1052">
        <v>
22</v>
      </c>
      <c r="F14" s="1052">
        <v>
24</v>
      </c>
      <c r="G14" s="1052">
        <v>
13</v>
      </c>
      <c r="H14" s="1052">
        <v>
20</v>
      </c>
      <c r="I14" s="1052">
        <v>
5</v>
      </c>
      <c r="J14" s="1052">
        <v>
6</v>
      </c>
      <c r="K14" s="1052" t="s">
        <v>
10081</v>
      </c>
      <c r="L14" s="1052">
        <v>
2</v>
      </c>
      <c r="M14" s="1052">
        <v>
285</v>
      </c>
      <c r="N14" s="1052">
        <v>
5511</v>
      </c>
      <c r="O14" s="1052">
        <v>
2700</v>
      </c>
      <c r="P14" s="1052">
        <v>
2691</v>
      </c>
      <c r="Q14" s="4362">
        <v>
120</v>
      </c>
    </row>
    <row r="15" spans="1:17" s="467" customFormat="1" ht="15" customHeight="1">
      <c r="A15" s="1051" t="s">
        <v>
10125</v>
      </c>
      <c r="B15" s="4358"/>
      <c r="C15" s="1051"/>
      <c r="D15" s="1051"/>
      <c r="E15" s="1051"/>
      <c r="F15" s="1051"/>
      <c r="G15" s="1051"/>
      <c r="H15" s="1051"/>
      <c r="I15" s="1048"/>
      <c r="J15" s="1048"/>
      <c r="L15" s="1050"/>
    </row>
    <row r="16" spans="1:17" s="467" customFormat="1" ht="15" customHeight="1">
      <c r="A16" s="1049" t="s">
        <v>
10124</v>
      </c>
      <c r="B16" s="1049"/>
      <c r="C16" s="1049"/>
      <c r="D16" s="1049"/>
      <c r="E16" s="1049"/>
      <c r="F16" s="1049"/>
      <c r="G16" s="1049"/>
      <c r="H16" s="1049"/>
      <c r="I16" s="1048"/>
      <c r="J16" s="1048"/>
      <c r="L16" s="1050"/>
    </row>
    <row r="17" spans="1:10" s="467" customFormat="1" ht="15" customHeight="1">
      <c r="A17" s="1048" t="s">
        <v>
10130</v>
      </c>
      <c r="B17" s="1048"/>
      <c r="C17" s="1048"/>
      <c r="D17" s="1048"/>
      <c r="E17" s="1048"/>
      <c r="F17" s="1048"/>
      <c r="G17" s="1048"/>
      <c r="H17" s="1048"/>
      <c r="I17" s="1048"/>
      <c r="J17" s="1048"/>
    </row>
    <row r="18" spans="1:10" s="467" customFormat="1" ht="15" customHeight="1">
      <c r="A18" s="467" t="s">
        <v>
10131</v>
      </c>
    </row>
    <row r="19" spans="1:10" s="467" customFormat="1" ht="15" customHeight="1">
      <c r="A19" s="467" t="s">
        <v>
10132</v>
      </c>
    </row>
    <row r="20" spans="1:10" s="467" customFormat="1" ht="15" customHeight="1">
      <c r="A20" s="1048" t="s">
        <v>
1646</v>
      </c>
      <c r="B20" s="1048"/>
      <c r="C20" s="1048"/>
      <c r="D20" s="1048"/>
      <c r="E20" s="1048"/>
      <c r="F20" s="1048"/>
      <c r="G20" s="1048"/>
      <c r="H20" s="1048"/>
      <c r="I20" s="1048"/>
      <c r="J20" s="1048"/>
    </row>
    <row r="21" spans="1:10" s="467" customFormat="1" ht="15" customHeight="1">
      <c r="A21" s="1048" t="s">
        <v>
10121</v>
      </c>
      <c r="B21" s="1048"/>
      <c r="C21" s="1048"/>
      <c r="D21" s="1048"/>
      <c r="E21" s="1048"/>
      <c r="F21" s="1048"/>
      <c r="G21" s="1048"/>
      <c r="H21" s="1048"/>
      <c r="I21" s="1048"/>
      <c r="J21" s="1048"/>
    </row>
    <row r="22" spans="1:10" s="467" customFormat="1" ht="15" customHeight="1">
      <c r="A22" s="1048" t="s">
        <v>
1645</v>
      </c>
      <c r="B22" s="1048"/>
      <c r="C22" s="1048"/>
      <c r="D22" s="1048"/>
      <c r="E22" s="1048"/>
      <c r="F22" s="1048"/>
      <c r="G22" s="1048"/>
      <c r="H22" s="1048"/>
      <c r="I22" s="1048"/>
      <c r="J22" s="1048"/>
    </row>
  </sheetData>
  <mergeCells count="14">
    <mergeCell ref="A3:Q3"/>
    <mergeCell ref="M6:M8"/>
    <mergeCell ref="A1:D1"/>
    <mergeCell ref="A2:D2"/>
    <mergeCell ref="N6:Q6"/>
    <mergeCell ref="N7:N8"/>
    <mergeCell ref="O7:O8"/>
    <mergeCell ref="P7:P8"/>
    <mergeCell ref="Q7:Q8"/>
    <mergeCell ref="A6:A8"/>
    <mergeCell ref="F7:L7"/>
    <mergeCell ref="C7:E7"/>
    <mergeCell ref="B7:B8"/>
    <mergeCell ref="B6:L6"/>
  </mergeCells>
  <phoneticPr fontId="25"/>
  <pageMargins left="0.70866141732283472" right="0.70866141732283472" top="0.74803149606299213" bottom="0.74803149606299213" header="0.31496062992125984" footer="0.3149606299212598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39"/>
  <sheetViews>
    <sheetView zoomScaleNormal="100" zoomScaleSheetLayoutView="100" workbookViewId="0">
      <selection activeCell="B23" sqref="B23"/>
    </sheetView>
  </sheetViews>
  <sheetFormatPr defaultRowHeight="13.5"/>
  <cols>
    <col min="1" max="1" width="13.625" style="465" customWidth="1"/>
    <col min="2" max="8" width="9.625" style="1059" customWidth="1"/>
    <col min="9" max="12" width="10.625" style="465" customWidth="1"/>
    <col min="13" max="16384" width="9" style="465"/>
  </cols>
  <sheetData>
    <row r="1" spans="1:12" s="1482" customFormat="1" ht="20.100000000000001" customHeight="1">
      <c r="A1" s="4569" t="str">
        <f>
HYPERLINK("#目次!A1","【目次に戻る】")</f>
        <v>
【目次に戻る】</v>
      </c>
      <c r="B1" s="4569"/>
      <c r="C1" s="4569"/>
      <c r="D1" s="1481"/>
      <c r="E1" s="1481"/>
      <c r="F1" s="1481"/>
      <c r="G1" s="1481"/>
      <c r="H1" s="1481"/>
      <c r="I1" s="1481"/>
      <c r="J1" s="1481"/>
      <c r="K1" s="1481"/>
      <c r="L1" s="1481"/>
    </row>
    <row r="2" spans="1:12" s="1482" customFormat="1" ht="20.100000000000001" customHeight="1">
      <c r="A2" s="4569" t="str">
        <f>
HYPERLINK("#業務所管課別目次!A1","【業務所管課別目次に戻る】")</f>
        <v>
【業務所管課別目次に戻る】</v>
      </c>
      <c r="B2" s="4569"/>
      <c r="C2" s="4569"/>
      <c r="D2" s="1481"/>
      <c r="E2" s="1481"/>
      <c r="F2" s="1481"/>
      <c r="G2" s="1481"/>
      <c r="H2" s="1481"/>
      <c r="I2" s="1481"/>
      <c r="J2" s="1481"/>
      <c r="K2" s="1481"/>
      <c r="L2" s="1481"/>
    </row>
    <row r="3" spans="1:12" s="1072" customFormat="1" ht="26.1" customHeight="1">
      <c r="A3" s="5054" t="s">
        <v>
10152</v>
      </c>
      <c r="B3" s="5054"/>
      <c r="C3" s="5054"/>
      <c r="D3" s="5054"/>
      <c r="E3" s="5054"/>
      <c r="F3" s="5054"/>
      <c r="G3" s="5054"/>
      <c r="H3" s="5054"/>
      <c r="I3" s="5054"/>
      <c r="J3" s="5054"/>
      <c r="K3" s="5054"/>
      <c r="L3" s="5054"/>
    </row>
    <row r="4" spans="1:12" s="467" customFormat="1" ht="15" customHeight="1">
      <c r="B4" s="1019"/>
      <c r="C4" s="1019"/>
      <c r="D4" s="1019"/>
      <c r="E4" s="1019"/>
      <c r="F4" s="1019"/>
      <c r="G4" s="1019"/>
      <c r="H4" s="1019"/>
    </row>
    <row r="5" spans="1:12" s="467" customFormat="1" ht="15" customHeight="1" thickBot="1">
      <c r="B5" s="1019"/>
      <c r="C5" s="1019"/>
      <c r="D5" s="1019"/>
      <c r="E5" s="1019"/>
      <c r="F5" s="1019"/>
      <c r="G5" s="1019"/>
      <c r="H5" s="1019"/>
      <c r="K5" s="1071"/>
      <c r="L5" s="1058" t="s">
        <v>
9273</v>
      </c>
    </row>
    <row r="6" spans="1:12" s="468" customFormat="1" ht="18" customHeight="1" thickTop="1">
      <c r="A6" s="5079" t="s">
        <v>
254</v>
      </c>
      <c r="B6" s="5070" t="s">
        <v>
10127</v>
      </c>
      <c r="C6" s="5071"/>
      <c r="D6" s="5071"/>
      <c r="E6" s="5072"/>
      <c r="F6" s="5070" t="s">
        <v>
10126</v>
      </c>
      <c r="G6" s="5071"/>
      <c r="H6" s="5072"/>
      <c r="I6" s="5068" t="s">
        <v>
1660</v>
      </c>
      <c r="J6" s="4732"/>
      <c r="K6" s="4732"/>
      <c r="L6" s="4732"/>
    </row>
    <row r="7" spans="1:12" s="468" customFormat="1" ht="18" customHeight="1">
      <c r="A7" s="5080"/>
      <c r="B7" s="5082" t="s">
        <v>
23</v>
      </c>
      <c r="C7" s="5065" t="s">
        <v>
10115</v>
      </c>
      <c r="D7" s="5064"/>
      <c r="E7" s="5061"/>
      <c r="F7" s="5082" t="s">
        <v>
23</v>
      </c>
      <c r="G7" s="5084" t="s">
        <v>
1</v>
      </c>
      <c r="H7" s="5086" t="s">
        <v>
2</v>
      </c>
      <c r="I7" s="5066" t="s">
        <v>
23</v>
      </c>
      <c r="J7" s="5077" t="s">
        <v>
435</v>
      </c>
      <c r="K7" s="5075" t="s">
        <v>
434</v>
      </c>
      <c r="L7" s="5073" t="s">
        <v>
1658</v>
      </c>
    </row>
    <row r="8" spans="1:12" s="468" customFormat="1" ht="18" customHeight="1">
      <c r="A8" s="5081"/>
      <c r="B8" s="5083"/>
      <c r="C8" s="4351" t="s">
        <v>
10116</v>
      </c>
      <c r="D8" s="4350" t="s">
        <v>
10117</v>
      </c>
      <c r="E8" s="4350" t="s">
        <v>
10118</v>
      </c>
      <c r="F8" s="5083"/>
      <c r="G8" s="5085"/>
      <c r="H8" s="5087"/>
      <c r="I8" s="5067"/>
      <c r="J8" s="5078"/>
      <c r="K8" s="5076"/>
      <c r="L8" s="5074"/>
    </row>
    <row r="9" spans="1:12" s="467" customFormat="1" ht="18" customHeight="1">
      <c r="A9" s="1057"/>
      <c r="B9" s="1036" t="s">
        <v>
1650</v>
      </c>
      <c r="C9" s="1036" t="s">
        <v>
1650</v>
      </c>
      <c r="D9" s="1036" t="s">
        <v>
1650</v>
      </c>
      <c r="E9" s="1036" t="s">
        <v>
1650</v>
      </c>
      <c r="F9" s="1036" t="s">
        <v>
4</v>
      </c>
      <c r="G9" s="1036" t="s">
        <v>
4</v>
      </c>
      <c r="H9" s="1036" t="s">
        <v>
4</v>
      </c>
      <c r="I9" s="1056" t="s">
        <v>
1649</v>
      </c>
      <c r="J9" s="1056" t="s">
        <v>
1649</v>
      </c>
      <c r="K9" s="1056" t="s">
        <v>
1649</v>
      </c>
      <c r="L9" s="1056" t="s">
        <v>
1649</v>
      </c>
    </row>
    <row r="10" spans="1:12" s="471" customFormat="1" ht="18" customHeight="1">
      <c r="A10" s="1070" t="s">
        <v>
1663</v>
      </c>
      <c r="B10" s="1033">
        <v>
5117</v>
      </c>
      <c r="C10" s="1033">
        <v>
554</v>
      </c>
      <c r="D10" s="1033">
        <v>
2176</v>
      </c>
      <c r="E10" s="1033">
        <v>
2311</v>
      </c>
      <c r="F10" s="1033">
        <v>
17053</v>
      </c>
      <c r="G10" s="1033">
        <v>
8557</v>
      </c>
      <c r="H10" s="1033">
        <v>
8496</v>
      </c>
      <c r="I10" s="1033">
        <v>
354205</v>
      </c>
      <c r="J10" s="1033">
        <v>
13427</v>
      </c>
      <c r="K10" s="1033">
        <v>
256513</v>
      </c>
      <c r="L10" s="1033">
        <v>
84265</v>
      </c>
    </row>
    <row r="11" spans="1:12" s="468" customFormat="1" ht="18" customHeight="1">
      <c r="A11" s="1068" t="s">
        <v>
249</v>
      </c>
      <c r="B11" s="1029">
        <v>
809</v>
      </c>
      <c r="C11" s="1029">
        <v>
52</v>
      </c>
      <c r="D11" s="1029">
        <v>
460</v>
      </c>
      <c r="E11" s="1029">
        <v>
278</v>
      </c>
      <c r="F11" s="1067">
        <v>
2972</v>
      </c>
      <c r="G11" s="1066">
        <v>
1505</v>
      </c>
      <c r="H11" s="1066">
        <v>
1467</v>
      </c>
      <c r="I11" s="1029">
        <v>
50763</v>
      </c>
      <c r="J11" s="1029">
        <v>
4993</v>
      </c>
      <c r="K11" s="1029">
        <v>
39959</v>
      </c>
      <c r="L11" s="1029">
        <v>
5811</v>
      </c>
    </row>
    <row r="12" spans="1:12" s="468" customFormat="1" ht="18" customHeight="1">
      <c r="A12" s="1068" t="s">
        <v>
248</v>
      </c>
      <c r="B12" s="1029" t="s">
        <v>
374</v>
      </c>
      <c r="C12" s="1029" t="s">
        <v>
374</v>
      </c>
      <c r="D12" s="1029" t="s">
        <v>
374</v>
      </c>
      <c r="E12" s="1029" t="s">
        <v>
374</v>
      </c>
      <c r="F12" s="1067" t="s">
        <v>
374</v>
      </c>
      <c r="G12" s="1066" t="s">
        <v>
374</v>
      </c>
      <c r="H12" s="1066" t="s">
        <v>
374</v>
      </c>
      <c r="I12" s="1029" t="s">
        <v>
374</v>
      </c>
      <c r="J12" s="1029" t="s">
        <v>
374</v>
      </c>
      <c r="K12" s="1029" t="s">
        <v>
374</v>
      </c>
      <c r="L12" s="1029" t="s">
        <v>
374</v>
      </c>
    </row>
    <row r="13" spans="1:12" s="468" customFormat="1" ht="18" customHeight="1">
      <c r="A13" s="1068" t="s">
        <v>
247</v>
      </c>
      <c r="B13" s="1029">
        <v>
5</v>
      </c>
      <c r="C13" s="1029" t="s">
        <v>
374</v>
      </c>
      <c r="D13" s="1029" t="s">
        <v>
374</v>
      </c>
      <c r="E13" s="1029" t="s">
        <v>
374</v>
      </c>
      <c r="F13" s="1067" t="s">
        <v>
374</v>
      </c>
      <c r="G13" s="1066" t="s">
        <v>
374</v>
      </c>
      <c r="H13" s="1066" t="s">
        <v>
374</v>
      </c>
      <c r="I13" s="1029">
        <v>
2674</v>
      </c>
      <c r="J13" s="1029" t="s">
        <v>
374</v>
      </c>
      <c r="K13" s="1029">
        <v>
2674</v>
      </c>
      <c r="L13" s="1029" t="s">
        <v>
374</v>
      </c>
    </row>
    <row r="14" spans="1:12" s="468" customFormat="1" ht="18" customHeight="1">
      <c r="A14" s="1068" t="s">
        <v>
246</v>
      </c>
      <c r="B14" s="1029">
        <v>
1</v>
      </c>
      <c r="C14" s="1029" t="s">
        <v>
374</v>
      </c>
      <c r="D14" s="1029" t="s">
        <v>
374</v>
      </c>
      <c r="E14" s="1029" t="s">
        <v>
374</v>
      </c>
      <c r="F14" s="1067" t="s">
        <v>
695</v>
      </c>
      <c r="G14" s="1066" t="s">
        <v>
695</v>
      </c>
      <c r="H14" s="1066" t="s">
        <v>
695</v>
      </c>
      <c r="I14" s="1029" t="s">
        <v>
695</v>
      </c>
      <c r="J14" s="1029" t="s">
        <v>
695</v>
      </c>
      <c r="K14" s="1029" t="s">
        <v>
695</v>
      </c>
      <c r="L14" s="1029" t="s">
        <v>
695</v>
      </c>
    </row>
    <row r="15" spans="1:12" s="468" customFormat="1" ht="18" customHeight="1">
      <c r="A15" s="1068" t="s">
        <v>
245</v>
      </c>
      <c r="B15" s="1029">
        <v>
1</v>
      </c>
      <c r="C15" s="1029" t="s">
        <v>
695</v>
      </c>
      <c r="D15" s="1029" t="s">
        <v>
695</v>
      </c>
      <c r="E15" s="1029" t="s">
        <v>
695</v>
      </c>
      <c r="F15" s="1067" t="s">
        <v>
695</v>
      </c>
      <c r="G15" s="1066" t="s">
        <v>
695</v>
      </c>
      <c r="H15" s="1066" t="s">
        <v>
695</v>
      </c>
      <c r="I15" s="1029" t="s">
        <v>
695</v>
      </c>
      <c r="J15" s="1029" t="s">
        <v>
695</v>
      </c>
      <c r="K15" s="1029" t="s">
        <v>
695</v>
      </c>
      <c r="L15" s="1029" t="s">
        <v>
695</v>
      </c>
    </row>
    <row r="16" spans="1:12" s="468" customFormat="1" ht="18" customHeight="1">
      <c r="A16" s="1068" t="s">
        <v>
244</v>
      </c>
      <c r="B16" s="1029" t="s">
        <v>
374</v>
      </c>
      <c r="C16" s="1029" t="s">
        <v>
374</v>
      </c>
      <c r="D16" s="1029" t="s">
        <v>
374</v>
      </c>
      <c r="E16" s="1029" t="s">
        <v>
374</v>
      </c>
      <c r="F16" s="1067" t="s">
        <v>
374</v>
      </c>
      <c r="G16" s="1066" t="s">
        <v>
374</v>
      </c>
      <c r="H16" s="1066" t="s">
        <v>
374</v>
      </c>
      <c r="I16" s="1029" t="s">
        <v>
374</v>
      </c>
      <c r="J16" s="1029" t="s">
        <v>
374</v>
      </c>
      <c r="K16" s="1029" t="s">
        <v>
374</v>
      </c>
      <c r="L16" s="1029" t="s">
        <v>
374</v>
      </c>
    </row>
    <row r="17" spans="1:12" s="468" customFormat="1" ht="18" customHeight="1">
      <c r="A17" s="1068" t="s">
        <v>
243</v>
      </c>
      <c r="B17" s="1029">
        <v>
2</v>
      </c>
      <c r="C17" s="1029" t="s">
        <v>
695</v>
      </c>
      <c r="D17" s="1029" t="s">
        <v>
695</v>
      </c>
      <c r="E17" s="1029" t="s">
        <v>
695</v>
      </c>
      <c r="F17" s="1067" t="s">
        <v>
695</v>
      </c>
      <c r="G17" s="1066" t="s">
        <v>
695</v>
      </c>
      <c r="H17" s="1066" t="s">
        <v>
695</v>
      </c>
      <c r="I17" s="1029" t="s">
        <v>
695</v>
      </c>
      <c r="J17" s="1029" t="s">
        <v>
695</v>
      </c>
      <c r="K17" s="1029" t="s">
        <v>
695</v>
      </c>
      <c r="L17" s="1029" t="s">
        <v>
695</v>
      </c>
    </row>
    <row r="18" spans="1:12" s="468" customFormat="1" ht="18" customHeight="1">
      <c r="A18" s="1068" t="s">
        <v>
242</v>
      </c>
      <c r="B18" s="1029" t="s">
        <v>
374</v>
      </c>
      <c r="C18" s="1029" t="s">
        <v>
374</v>
      </c>
      <c r="D18" s="1029" t="s">
        <v>
374</v>
      </c>
      <c r="E18" s="1029" t="s">
        <v>
374</v>
      </c>
      <c r="F18" s="1067" t="s">
        <v>
374</v>
      </c>
      <c r="G18" s="1066" t="s">
        <v>
374</v>
      </c>
      <c r="H18" s="1066" t="s">
        <v>
374</v>
      </c>
      <c r="I18" s="1029" t="s">
        <v>
374</v>
      </c>
      <c r="J18" s="1029" t="s">
        <v>
374</v>
      </c>
      <c r="K18" s="1029" t="s">
        <v>
374</v>
      </c>
      <c r="L18" s="1029" t="s">
        <v>
374</v>
      </c>
    </row>
    <row r="19" spans="1:12" s="468" customFormat="1" ht="18" customHeight="1">
      <c r="A19" s="1068" t="s">
        <v>
241</v>
      </c>
      <c r="B19" s="1029">
        <v>
2</v>
      </c>
      <c r="C19" s="1029" t="s">
        <v>
374</v>
      </c>
      <c r="D19" s="1029" t="s">
        <v>
374</v>
      </c>
      <c r="E19" s="1029" t="s">
        <v>
374</v>
      </c>
      <c r="F19" s="1067" t="s">
        <v>
695</v>
      </c>
      <c r="G19" s="1066" t="s">
        <v>
695</v>
      </c>
      <c r="H19" s="1066" t="s">
        <v>
695</v>
      </c>
      <c r="I19" s="1029" t="s">
        <v>
10129</v>
      </c>
      <c r="J19" s="1029" t="s">
        <v>
695</v>
      </c>
      <c r="K19" s="1029" t="s">
        <v>
695</v>
      </c>
      <c r="L19" s="1029" t="s">
        <v>
695</v>
      </c>
    </row>
    <row r="20" spans="1:12" s="468" customFormat="1" ht="18" customHeight="1">
      <c r="A20" s="1068" t="s">
        <v>
240</v>
      </c>
      <c r="B20" s="1029" t="s">
        <v>
374</v>
      </c>
      <c r="C20" s="1029" t="s">
        <v>
374</v>
      </c>
      <c r="D20" s="1029" t="s">
        <v>
374</v>
      </c>
      <c r="E20" s="1029" t="s">
        <v>
374</v>
      </c>
      <c r="F20" s="1067" t="s">
        <v>
374</v>
      </c>
      <c r="G20" s="1066" t="s">
        <v>
374</v>
      </c>
      <c r="H20" s="1066" t="s">
        <v>
374</v>
      </c>
      <c r="I20" s="1029" t="s">
        <v>
374</v>
      </c>
      <c r="J20" s="1029" t="s">
        <v>
374</v>
      </c>
      <c r="K20" s="1029" t="s">
        <v>
374</v>
      </c>
      <c r="L20" s="1029" t="s">
        <v>
374</v>
      </c>
    </row>
    <row r="21" spans="1:12" s="468" customFormat="1" ht="18" customHeight="1">
      <c r="A21" s="1068" t="s">
        <v>
239</v>
      </c>
      <c r="B21" s="1029">
        <v>
6</v>
      </c>
      <c r="C21" s="1029" t="s">
        <v>
374</v>
      </c>
      <c r="D21" s="1029">
        <v>
4</v>
      </c>
      <c r="E21" s="1029">
        <v>
2</v>
      </c>
      <c r="F21" s="1067">
        <v>
19</v>
      </c>
      <c r="G21" s="1066">
        <v>
9</v>
      </c>
      <c r="H21" s="1066">
        <v>
10</v>
      </c>
      <c r="I21" s="1029">
        <v>
124</v>
      </c>
      <c r="J21" s="1029" t="s">
        <v>
374</v>
      </c>
      <c r="K21" s="1029">
        <v>
110</v>
      </c>
      <c r="L21" s="1029">
        <v>
14</v>
      </c>
    </row>
    <row r="22" spans="1:12" s="468" customFormat="1" ht="18" customHeight="1">
      <c r="A22" s="1068" t="s">
        <v>
238</v>
      </c>
      <c r="B22" s="1029">
        <v>
5</v>
      </c>
      <c r="C22" s="1029" t="s">
        <v>
374</v>
      </c>
      <c r="D22" s="1029">
        <v>
3</v>
      </c>
      <c r="E22" s="1029" t="s">
        <v>
374</v>
      </c>
      <c r="F22" s="1029">
        <v>
10</v>
      </c>
      <c r="G22" s="1029">
        <v>
4</v>
      </c>
      <c r="H22" s="1029">
        <v>
6</v>
      </c>
      <c r="I22" s="1029">
        <v>
112</v>
      </c>
      <c r="J22" s="1029" t="s">
        <v>
374</v>
      </c>
      <c r="K22" s="1029">
        <v>
111</v>
      </c>
      <c r="L22" s="1029">
        <v>
1</v>
      </c>
    </row>
    <row r="23" spans="1:12" s="468" customFormat="1" ht="18" customHeight="1">
      <c r="A23" s="1068" t="s">
        <v>
237</v>
      </c>
      <c r="B23" s="1029">
        <v>
195</v>
      </c>
      <c r="C23" s="1029">
        <v>
4</v>
      </c>
      <c r="D23" s="1029">
        <v>
122</v>
      </c>
      <c r="E23" s="1029">
        <v>
64</v>
      </c>
      <c r="F23" s="1029">
        <v>
708</v>
      </c>
      <c r="G23" s="1029">
        <v>
360</v>
      </c>
      <c r="H23" s="1029">
        <v>
348</v>
      </c>
      <c r="I23" s="1029">
        <v>
7799</v>
      </c>
      <c r="J23" s="1029">
        <v>
44</v>
      </c>
      <c r="K23" s="1029">
        <v>
5695</v>
      </c>
      <c r="L23" s="1029">
        <v>
2060</v>
      </c>
    </row>
    <row r="24" spans="1:12" s="468" customFormat="1" ht="18" customHeight="1">
      <c r="A24" s="1068" t="s">
        <v>
236</v>
      </c>
      <c r="B24" s="1029" t="s">
        <v>
374</v>
      </c>
      <c r="C24" s="1029" t="s">
        <v>
374</v>
      </c>
      <c r="D24" s="1029" t="s">
        <v>
374</v>
      </c>
      <c r="E24" s="1029" t="s">
        <v>
374</v>
      </c>
      <c r="F24" s="1067" t="s">
        <v>
374</v>
      </c>
      <c r="G24" s="1066" t="s">
        <v>
374</v>
      </c>
      <c r="H24" s="1066" t="s">
        <v>
374</v>
      </c>
      <c r="I24" s="1029" t="s">
        <v>
374</v>
      </c>
      <c r="J24" s="1029" t="s">
        <v>
374</v>
      </c>
      <c r="K24" s="1029" t="s">
        <v>
374</v>
      </c>
      <c r="L24" s="1029" t="s">
        <v>
374</v>
      </c>
    </row>
    <row r="25" spans="1:12" s="468" customFormat="1" ht="18" customHeight="1">
      <c r="A25" s="1068" t="s">
        <v>
235</v>
      </c>
      <c r="B25" s="1029">
        <v>
4</v>
      </c>
      <c r="C25" s="1029" t="s">
        <v>
695</v>
      </c>
      <c r="D25" s="1029" t="s">
        <v>
695</v>
      </c>
      <c r="E25" s="1029" t="s">
        <v>
695</v>
      </c>
      <c r="F25" s="1067">
        <v>
11</v>
      </c>
      <c r="G25" s="1066">
        <v>
7</v>
      </c>
      <c r="H25" s="1066">
        <v>
4</v>
      </c>
      <c r="I25" s="1029">
        <v>
80</v>
      </c>
      <c r="J25" s="1029" t="s">
        <v>
374</v>
      </c>
      <c r="K25" s="1029">
        <v>
80</v>
      </c>
      <c r="L25" s="1029" t="s">
        <v>
374</v>
      </c>
    </row>
    <row r="26" spans="1:12" s="468" customFormat="1" ht="18" customHeight="1">
      <c r="A26" s="1068" t="s">
        <v>
234</v>
      </c>
      <c r="B26" s="1029">
        <v>
60</v>
      </c>
      <c r="C26" s="1029">
        <v>
3</v>
      </c>
      <c r="D26" s="1029">
        <v>
35</v>
      </c>
      <c r="E26" s="1029">
        <v>
22</v>
      </c>
      <c r="F26" s="1067">
        <v>
214</v>
      </c>
      <c r="G26" s="1066">
        <v>
111</v>
      </c>
      <c r="H26" s="1066">
        <v>
103</v>
      </c>
      <c r="I26" s="1029">
        <v>
2776</v>
      </c>
      <c r="J26" s="1029">
        <v>
48</v>
      </c>
      <c r="K26" s="1029">
        <v>
2145</v>
      </c>
      <c r="L26" s="1029">
        <v>
583</v>
      </c>
    </row>
    <row r="27" spans="1:12" s="468" customFormat="1" ht="18" customHeight="1">
      <c r="A27" s="1068" t="s">
        <v>
233</v>
      </c>
      <c r="B27" s="1029" t="s">
        <v>
374</v>
      </c>
      <c r="C27" s="1029" t="s">
        <v>
374</v>
      </c>
      <c r="D27" s="1029" t="s">
        <v>
374</v>
      </c>
      <c r="E27" s="1029" t="s">
        <v>
374</v>
      </c>
      <c r="F27" s="1067" t="s">
        <v>
374</v>
      </c>
      <c r="G27" s="1066" t="s">
        <v>
374</v>
      </c>
      <c r="H27" s="1066" t="s">
        <v>
374</v>
      </c>
      <c r="I27" s="1029" t="s">
        <v>
374</v>
      </c>
      <c r="J27" s="1029" t="s">
        <v>
374</v>
      </c>
      <c r="K27" s="1029" t="s">
        <v>
374</v>
      </c>
      <c r="L27" s="1029" t="s">
        <v>
374</v>
      </c>
    </row>
    <row r="28" spans="1:12" s="468" customFormat="1" ht="18" customHeight="1">
      <c r="A28" s="1068" t="s">
        <v>
232</v>
      </c>
      <c r="B28" s="1029" t="s">
        <v>
374</v>
      </c>
      <c r="C28" s="1029" t="s">
        <v>
374</v>
      </c>
      <c r="D28" s="1029" t="s">
        <v>
374</v>
      </c>
      <c r="E28" s="1029" t="s">
        <v>
374</v>
      </c>
      <c r="F28" s="1067" t="s">
        <v>
374</v>
      </c>
      <c r="G28" s="1066" t="s">
        <v>
374</v>
      </c>
      <c r="H28" s="1066" t="s">
        <v>
374</v>
      </c>
      <c r="I28" s="1029" t="s">
        <v>
374</v>
      </c>
      <c r="J28" s="1029" t="s">
        <v>
374</v>
      </c>
      <c r="K28" s="1029" t="s">
        <v>
374</v>
      </c>
      <c r="L28" s="1029" t="s">
        <v>
374</v>
      </c>
    </row>
    <row r="29" spans="1:12" s="468" customFormat="1" ht="18" customHeight="1">
      <c r="A29" s="1068" t="s">
        <v>
231</v>
      </c>
      <c r="B29" s="1029" t="s">
        <v>
374</v>
      </c>
      <c r="C29" s="1029" t="s">
        <v>
374</v>
      </c>
      <c r="D29" s="1029" t="s">
        <v>
374</v>
      </c>
      <c r="E29" s="1029" t="s">
        <v>
374</v>
      </c>
      <c r="F29" s="1067" t="s">
        <v>
374</v>
      </c>
      <c r="G29" s="1066" t="s">
        <v>
374</v>
      </c>
      <c r="H29" s="1066" t="s">
        <v>
374</v>
      </c>
      <c r="I29" s="1029" t="s">
        <v>
374</v>
      </c>
      <c r="J29" s="1029" t="s">
        <v>
374</v>
      </c>
      <c r="K29" s="1029" t="s">
        <v>
374</v>
      </c>
      <c r="L29" s="1029" t="s">
        <v>
374</v>
      </c>
    </row>
    <row r="30" spans="1:12" s="468" customFormat="1" ht="18" customHeight="1">
      <c r="A30" s="1068" t="s">
        <v>
230</v>
      </c>
      <c r="B30" s="1029">
        <v>
23</v>
      </c>
      <c r="C30" s="1029">
        <v>
1</v>
      </c>
      <c r="D30" s="1029">
        <v>
12</v>
      </c>
      <c r="E30" s="1029">
        <v>
10</v>
      </c>
      <c r="F30" s="1067">
        <v>
71</v>
      </c>
      <c r="G30" s="1066">
        <v>
37</v>
      </c>
      <c r="H30" s="1066">
        <v>
34</v>
      </c>
      <c r="I30" s="1029">
        <v>
851</v>
      </c>
      <c r="J30" s="1029">
        <v>
140</v>
      </c>
      <c r="K30" s="1029">
        <v>
529</v>
      </c>
      <c r="L30" s="1029">
        <v>
182</v>
      </c>
    </row>
    <row r="31" spans="1:12" s="468" customFormat="1" ht="18" customHeight="1">
      <c r="A31" s="1068" t="s">
        <v>
229</v>
      </c>
      <c r="B31" s="1029">
        <v>
275</v>
      </c>
      <c r="C31" s="1029">
        <v>
19</v>
      </c>
      <c r="D31" s="1029">
        <v>
153</v>
      </c>
      <c r="E31" s="1029">
        <v>
102</v>
      </c>
      <c r="F31" s="1067">
        <v>
1051</v>
      </c>
      <c r="G31" s="1066">
        <v>
518</v>
      </c>
      <c r="H31" s="1066">
        <v>
533</v>
      </c>
      <c r="I31" s="1029">
        <v>
13660</v>
      </c>
      <c r="J31" s="1029">
        <v>
112</v>
      </c>
      <c r="K31" s="1029">
        <v>
10853</v>
      </c>
      <c r="L31" s="1029">
        <v>
2695</v>
      </c>
    </row>
    <row r="32" spans="1:12" s="468" customFormat="1" ht="18" customHeight="1">
      <c r="A32" s="1068" t="s">
        <v>
228</v>
      </c>
      <c r="B32" s="1029">
        <v>
58</v>
      </c>
      <c r="C32" s="1029">
        <v>
3</v>
      </c>
      <c r="D32" s="1029">
        <v>
37</v>
      </c>
      <c r="E32" s="1029">
        <v>
18</v>
      </c>
      <c r="F32" s="1067">
        <v>
207</v>
      </c>
      <c r="G32" s="1066">
        <v>
112</v>
      </c>
      <c r="H32" s="1066">
        <v>
95</v>
      </c>
      <c r="I32" s="1029">
        <v>
5325</v>
      </c>
      <c r="J32" s="1029">
        <v>
968</v>
      </c>
      <c r="K32" s="1029">
        <v>
4298</v>
      </c>
      <c r="L32" s="1029">
        <v>
59</v>
      </c>
    </row>
    <row r="33" spans="1:12" s="471" customFormat="1" ht="18" customHeight="1">
      <c r="A33" s="1070" t="s">
        <v>
522</v>
      </c>
      <c r="B33" s="1033">
        <v>
70</v>
      </c>
      <c r="C33" s="1033">
        <v>
8</v>
      </c>
      <c r="D33" s="1033">
        <v>
40</v>
      </c>
      <c r="E33" s="1033">
        <v>
22</v>
      </c>
      <c r="F33" s="1033">
        <v>
285</v>
      </c>
      <c r="G33" s="1069">
        <v>
139</v>
      </c>
      <c r="H33" s="1069">
        <v>
146</v>
      </c>
      <c r="I33" s="1033">
        <v>
5511</v>
      </c>
      <c r="J33" s="1033">
        <v>
2700</v>
      </c>
      <c r="K33" s="1033">
        <v>
2691</v>
      </c>
      <c r="L33" s="1033">
        <v>
120</v>
      </c>
    </row>
    <row r="34" spans="1:12" s="468" customFormat="1" ht="18" customHeight="1">
      <c r="A34" s="1068" t="s">
        <v>
227</v>
      </c>
      <c r="B34" s="1029">
        <v>
102</v>
      </c>
      <c r="C34" s="1029">
        <v>
14</v>
      </c>
      <c r="D34" s="1029">
        <v>
53</v>
      </c>
      <c r="E34" s="1029">
        <v>
34</v>
      </c>
      <c r="F34" s="1067">
        <v>
390</v>
      </c>
      <c r="G34" s="1066">
        <v>
204</v>
      </c>
      <c r="H34" s="1066">
        <v>
186</v>
      </c>
      <c r="I34" s="1029">
        <v>
4518</v>
      </c>
      <c r="J34" s="1029">
        <v>
741</v>
      </c>
      <c r="K34" s="1029">
        <v>
3680</v>
      </c>
      <c r="L34" s="1029">
        <v>
97</v>
      </c>
    </row>
    <row r="35" spans="1:12" s="468" customFormat="1" ht="18" customHeight="1">
      <c r="A35" s="1068" t="s">
        <v>
226</v>
      </c>
      <c r="B35" s="1029">
        <v>
3629</v>
      </c>
      <c r="C35" s="1029">
        <v>
367</v>
      </c>
      <c r="D35" s="1029">
        <v>
1637</v>
      </c>
      <c r="E35" s="1029">
        <v>
1591</v>
      </c>
      <c r="F35" s="1067">
        <v>
12618</v>
      </c>
      <c r="G35" s="1066">
        <v>
6299</v>
      </c>
      <c r="H35" s="1066">
        <v>
6319</v>
      </c>
      <c r="I35" s="1029">
        <v>
238297</v>
      </c>
      <c r="J35" s="1029">
        <v>
8434</v>
      </c>
      <c r="K35" s="1029">
        <v>
182637</v>
      </c>
      <c r="L35" s="1029">
        <v>
47226</v>
      </c>
    </row>
    <row r="36" spans="1:12" s="468" customFormat="1" ht="18" customHeight="1">
      <c r="A36" s="1068" t="s">
        <v>
1662</v>
      </c>
      <c r="B36" s="1029">
        <v>
172</v>
      </c>
      <c r="C36" s="1029">
        <v>
29</v>
      </c>
      <c r="D36" s="1029">
        <v>
30</v>
      </c>
      <c r="E36" s="1029">
        <v>
109</v>
      </c>
      <c r="F36" s="1067">
        <v>
521</v>
      </c>
      <c r="G36" s="1066">
        <v>
255</v>
      </c>
      <c r="H36" s="1066">
        <v>
266</v>
      </c>
      <c r="I36" s="1029">
        <v>
13596</v>
      </c>
      <c r="J36" s="1029" t="s">
        <v>
374</v>
      </c>
      <c r="K36" s="1029">
        <v>
10558</v>
      </c>
      <c r="L36" s="1029">
        <v>
3038</v>
      </c>
    </row>
    <row r="37" spans="1:12" s="468" customFormat="1" ht="18" customHeight="1">
      <c r="A37" s="1065" t="s">
        <v>
224</v>
      </c>
      <c r="B37" s="1026">
        <v>
507</v>
      </c>
      <c r="C37" s="1026">
        <v>
106</v>
      </c>
      <c r="D37" s="1026">
        <v>
49</v>
      </c>
      <c r="E37" s="1026">
        <v>
333</v>
      </c>
      <c r="F37" s="1064">
        <v>
942</v>
      </c>
      <c r="G37" s="1064">
        <v>
498</v>
      </c>
      <c r="H37" s="1064">
        <v>
444</v>
      </c>
      <c r="I37" s="1026">
        <v>
51549</v>
      </c>
      <c r="J37" s="1026" t="s">
        <v>
374</v>
      </c>
      <c r="K37" s="1026">
        <v>
23359</v>
      </c>
      <c r="L37" s="1026">
        <v>
28190</v>
      </c>
    </row>
    <row r="38" spans="1:12" s="107" customFormat="1" ht="14.25">
      <c r="A38" s="1063" t="s">
        <v>
10128</v>
      </c>
      <c r="B38" s="1062"/>
      <c r="C38" s="1061"/>
      <c r="D38" s="1061"/>
      <c r="E38" s="1061"/>
      <c r="F38" s="1061"/>
      <c r="G38" s="1061"/>
      <c r="H38" s="1061"/>
      <c r="I38" s="1061"/>
      <c r="J38" s="1061"/>
      <c r="K38" s="1061"/>
      <c r="L38" s="1061"/>
    </row>
    <row r="39" spans="1:12" s="467" customFormat="1" ht="15" customHeight="1">
      <c r="A39" s="467" t="s">
        <v>
1645</v>
      </c>
      <c r="B39" s="1019"/>
      <c r="C39" s="1019"/>
      <c r="D39" s="1019"/>
      <c r="E39" s="1019"/>
      <c r="F39" s="1060"/>
      <c r="G39" s="1019"/>
      <c r="H39" s="1019"/>
    </row>
  </sheetData>
  <mergeCells count="16">
    <mergeCell ref="L7:L8"/>
    <mergeCell ref="K7:K8"/>
    <mergeCell ref="J7:J8"/>
    <mergeCell ref="A6:A8"/>
    <mergeCell ref="B6:E6"/>
    <mergeCell ref="C7:E7"/>
    <mergeCell ref="B7:B8"/>
    <mergeCell ref="F7:F8"/>
    <mergeCell ref="I7:I8"/>
    <mergeCell ref="G7:G8"/>
    <mergeCell ref="H7:H8"/>
    <mergeCell ref="A1:C1"/>
    <mergeCell ref="A2:C2"/>
    <mergeCell ref="A3:L3"/>
    <mergeCell ref="F6:H6"/>
    <mergeCell ref="I6:L6"/>
  </mergeCells>
  <phoneticPr fontId="25"/>
  <pageMargins left="0.70866141732283472" right="0.70866141732283472" top="0.74803149606299213" bottom="0.74803149606299213" header="0.31496062992125984" footer="0.3149606299212598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14"/>
  <sheetViews>
    <sheetView zoomScaleNormal="100" zoomScaleSheetLayoutView="100" workbookViewId="0">
      <selection activeCell="B23" sqref="B23"/>
    </sheetView>
  </sheetViews>
  <sheetFormatPr defaultColWidth="9" defaultRowHeight="13.5"/>
  <cols>
    <col min="1" max="1" width="22.625" style="79" customWidth="1"/>
    <col min="2" max="9" width="11.625" style="78" customWidth="1"/>
    <col min="10" max="10" width="10.625" style="78" customWidth="1"/>
    <col min="11" max="16384" width="9" style="78"/>
  </cols>
  <sheetData>
    <row r="1" spans="1:11" s="1482" customFormat="1" ht="20.100000000000001" customHeight="1">
      <c r="A1" s="4569" t="str">
        <f>
HYPERLINK("#目次!A1","【目次に戻る】")</f>
        <v>
【目次に戻る】</v>
      </c>
      <c r="B1" s="4569"/>
      <c r="C1" s="4569"/>
      <c r="D1" s="4569"/>
      <c r="E1" s="2398"/>
      <c r="F1" s="2398"/>
      <c r="G1" s="2398"/>
      <c r="H1" s="2398"/>
      <c r="I1" s="2398"/>
      <c r="J1" s="2398"/>
    </row>
    <row r="2" spans="1:11" s="1482" customFormat="1" ht="20.100000000000001" customHeight="1">
      <c r="A2" s="4569" t="str">
        <f>
HYPERLINK("#業務所管課別目次!A1","【業務所管課別目次に戻る】")</f>
        <v>
【業務所管課別目次に戻る】</v>
      </c>
      <c r="B2" s="4569"/>
      <c r="C2" s="4569"/>
      <c r="D2" s="4569"/>
      <c r="E2" s="2398"/>
      <c r="F2" s="2398"/>
      <c r="G2" s="2398"/>
      <c r="H2" s="2398"/>
      <c r="I2" s="2398"/>
      <c r="J2" s="2398"/>
    </row>
    <row r="3" spans="1:11" ht="26.1" customHeight="1">
      <c r="A3" s="4574" t="s">
        <v>
9326</v>
      </c>
      <c r="B3" s="4574"/>
      <c r="C3" s="4574"/>
      <c r="D3" s="4574"/>
      <c r="E3" s="4574"/>
      <c r="F3" s="4574"/>
      <c r="G3" s="4574"/>
      <c r="H3" s="4574"/>
      <c r="I3" s="4574"/>
      <c r="J3" s="4574"/>
    </row>
    <row r="4" spans="1:11" s="82" customFormat="1" ht="15" customHeight="1">
      <c r="A4" s="104"/>
      <c r="B4" s="104"/>
      <c r="C4" s="104"/>
      <c r="D4" s="104"/>
      <c r="E4" s="104"/>
      <c r="F4" s="104"/>
      <c r="G4" s="104"/>
      <c r="H4" s="104"/>
      <c r="I4" s="104"/>
      <c r="J4" s="104"/>
    </row>
    <row r="5" spans="1:11" s="82" customFormat="1" ht="15" customHeight="1" thickBot="1">
      <c r="A5" s="2400"/>
      <c r="B5" s="2401"/>
      <c r="D5" s="49"/>
      <c r="E5" s="2401"/>
      <c r="F5" s="2401"/>
      <c r="G5" s="2401"/>
      <c r="H5" s="2401"/>
      <c r="I5" s="2401"/>
      <c r="J5" s="2406" t="s">
        <v>
4049</v>
      </c>
    </row>
    <row r="6" spans="1:11" s="85" customFormat="1" ht="18" customHeight="1" thickTop="1">
      <c r="A6" s="4617" t="s">
        <v>
9</v>
      </c>
      <c r="B6" s="4619" t="s">
        <v>
4050</v>
      </c>
      <c r="C6" s="4621" t="s">
        <v>
4062</v>
      </c>
      <c r="D6" s="4622"/>
      <c r="E6" s="4623" t="s">
        <v>
3301</v>
      </c>
      <c r="F6" s="4624"/>
      <c r="G6" s="4624"/>
      <c r="H6" s="4624"/>
      <c r="I6" s="4624"/>
      <c r="J6" s="4624"/>
    </row>
    <row r="7" spans="1:11" s="85" customFormat="1" ht="24.95" customHeight="1">
      <c r="A7" s="4618"/>
      <c r="B7" s="4620"/>
      <c r="C7" s="3025" t="s">
        <v>
1388</v>
      </c>
      <c r="D7" s="4505" t="s">
        <v>
4035</v>
      </c>
      <c r="E7" s="4504" t="s">
        <v>
4063</v>
      </c>
      <c r="F7" s="3025" t="s">
        <v>
4064</v>
      </c>
      <c r="G7" s="3025" t="s">
        <v>
4065</v>
      </c>
      <c r="H7" s="3025" t="s">
        <v>
4066</v>
      </c>
      <c r="I7" s="3025" t="s">
        <v>
4067</v>
      </c>
      <c r="J7" s="3405" t="s">
        <v>
4068</v>
      </c>
    </row>
    <row r="8" spans="1:11" s="56" customFormat="1" ht="18" customHeight="1">
      <c r="A8" s="2432"/>
      <c r="B8" s="69" t="s">
        <v>
3303</v>
      </c>
      <c r="C8" s="69" t="s">
        <v>
293</v>
      </c>
      <c r="D8" s="67" t="s">
        <v>
2216</v>
      </c>
      <c r="E8" s="2434" t="s">
        <v>
3303</v>
      </c>
      <c r="F8" s="2435" t="s">
        <v>
3303</v>
      </c>
      <c r="G8" s="2435" t="s">
        <v>
3303</v>
      </c>
      <c r="H8" s="2435" t="s">
        <v>
3303</v>
      </c>
      <c r="I8" s="2435" t="s">
        <v>
3303</v>
      </c>
      <c r="J8" s="2435" t="s">
        <v>
3303</v>
      </c>
      <c r="K8" s="67"/>
    </row>
    <row r="9" spans="1:11" s="85" customFormat="1" ht="18" customHeight="1">
      <c r="A9" s="94" t="s">
        <v>
4034</v>
      </c>
      <c r="B9" s="97">
        <v>
460423</v>
      </c>
      <c r="C9" s="22">
        <v>
22253</v>
      </c>
      <c r="D9" s="2436">
        <v>
4.8</v>
      </c>
      <c r="E9" s="22">
        <v>
3564</v>
      </c>
      <c r="F9" s="22">
        <v>
3737</v>
      </c>
      <c r="G9" s="22">
        <v>
3771</v>
      </c>
      <c r="H9" s="22">
        <v>
3742</v>
      </c>
      <c r="I9" s="22">
        <v>
3772</v>
      </c>
      <c r="J9" s="2440">
        <v>
3667</v>
      </c>
    </row>
    <row r="10" spans="1:11" s="85" customFormat="1" ht="18" customHeight="1">
      <c r="A10" s="94">
        <v>
31</v>
      </c>
      <c r="B10" s="97">
        <v>
462591</v>
      </c>
      <c r="C10" s="22">
        <v>
22044</v>
      </c>
      <c r="D10" s="2436">
        <v>
4.8</v>
      </c>
      <c r="E10" s="22">
        <v>
3479</v>
      </c>
      <c r="F10" s="22">
        <v>
3668</v>
      </c>
      <c r="G10" s="22">
        <v>
3699</v>
      </c>
      <c r="H10" s="22">
        <v>
3713</v>
      </c>
      <c r="I10" s="22">
        <v>
3721</v>
      </c>
      <c r="J10" s="2440">
        <v>
3764</v>
      </c>
    </row>
    <row r="11" spans="1:11" s="85" customFormat="1" ht="18" customHeight="1">
      <c r="A11" s="94" t="s">
        <v>
18</v>
      </c>
      <c r="B11" s="97">
        <v>
464550</v>
      </c>
      <c r="C11" s="22">
        <v>
21516</v>
      </c>
      <c r="D11" s="2436">
        <v>
4.5999999999999996</v>
      </c>
      <c r="E11" s="22">
        <v>
3266</v>
      </c>
      <c r="F11" s="22">
        <v>
3558</v>
      </c>
      <c r="G11" s="22">
        <v>
3644</v>
      </c>
      <c r="H11" s="22">
        <v>
3672</v>
      </c>
      <c r="I11" s="22">
        <v>
3686</v>
      </c>
      <c r="J11" s="2440">
        <v>
3690</v>
      </c>
    </row>
    <row r="12" spans="1:11" s="85" customFormat="1" ht="18" customHeight="1">
      <c r="A12" s="94">
        <v>
3</v>
      </c>
      <c r="B12" s="97">
        <v>
463691</v>
      </c>
      <c r="C12" s="22">
        <v>
20780</v>
      </c>
      <c r="D12" s="2436">
        <v>
4.5</v>
      </c>
      <c r="E12" s="22">
        <v>
3222</v>
      </c>
      <c r="F12" s="22">
        <v>
3275</v>
      </c>
      <c r="G12" s="22">
        <v>
3472</v>
      </c>
      <c r="H12" s="22">
        <v>
3546</v>
      </c>
      <c r="I12" s="22">
        <v>
3619</v>
      </c>
      <c r="J12" s="2440">
        <v>
3646</v>
      </c>
    </row>
    <row r="13" spans="1:11" s="91" customFormat="1" ht="18" customHeight="1">
      <c r="A13" s="417">
        <v>
4</v>
      </c>
      <c r="B13" s="274">
        <v>
462083</v>
      </c>
      <c r="C13" s="275">
        <v>
19955</v>
      </c>
      <c r="D13" s="2437">
        <v>
4.3</v>
      </c>
      <c r="E13" s="275">
        <v>
2982</v>
      </c>
      <c r="F13" s="275">
        <v>
3259</v>
      </c>
      <c r="G13" s="275">
        <v>
3260</v>
      </c>
      <c r="H13" s="275">
        <v>
3401</v>
      </c>
      <c r="I13" s="275">
        <v>
3494</v>
      </c>
      <c r="J13" s="2441">
        <v>
3559</v>
      </c>
    </row>
    <row r="14" spans="1:11" s="105" customFormat="1" ht="15" customHeight="1">
      <c r="A14" s="84" t="s">
        <v>
31</v>
      </c>
      <c r="B14" s="106"/>
      <c r="C14" s="106"/>
      <c r="D14" s="106"/>
      <c r="E14" s="106"/>
      <c r="F14" s="106"/>
    </row>
  </sheetData>
  <mergeCells count="7">
    <mergeCell ref="A1:D1"/>
    <mergeCell ref="A2:D2"/>
    <mergeCell ref="A3:J3"/>
    <mergeCell ref="A6:A7"/>
    <mergeCell ref="B6:B7"/>
    <mergeCell ref="C6:D6"/>
    <mergeCell ref="E6:J6"/>
  </mergeCells>
  <phoneticPr fontId="25"/>
  <pageMargins left="0.70866141732283472" right="0.70866141732283472" top="0.74803149606299213" bottom="0.74803149606299213" header="0.31496062992125984" footer="0.3149606299212598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U17"/>
  <sheetViews>
    <sheetView zoomScaleNormal="100" zoomScaleSheetLayoutView="100" workbookViewId="0">
      <selection activeCell="B23" sqref="B23"/>
    </sheetView>
  </sheetViews>
  <sheetFormatPr defaultColWidth="9" defaultRowHeight="13.5"/>
  <cols>
    <col min="1" max="1" width="13.625" style="79" customWidth="1"/>
    <col min="2" max="10" width="8.625" style="78" customWidth="1"/>
    <col min="11" max="11" width="3.625" style="78" customWidth="1"/>
    <col min="12" max="12" width="13.625" style="79" customWidth="1"/>
    <col min="13" max="13" width="20.625" style="78" customWidth="1"/>
    <col min="14" max="16384" width="9" style="78"/>
  </cols>
  <sheetData>
    <row r="1" spans="1:21" s="1482" customFormat="1" ht="20.100000000000001" customHeight="1">
      <c r="A1" s="4569" t="str">
        <f>
HYPERLINK("#目次!A1","【目次に戻る】")</f>
        <v>
【目次に戻る】</v>
      </c>
      <c r="B1" s="4569"/>
      <c r="C1" s="4569"/>
      <c r="D1" s="4569"/>
      <c r="E1" s="2444"/>
      <c r="F1" s="2444"/>
      <c r="G1" s="2444"/>
      <c r="H1" s="2444"/>
      <c r="I1" s="2444"/>
      <c r="J1" s="2444"/>
      <c r="M1" s="2444"/>
    </row>
    <row r="2" spans="1:21" s="1482" customFormat="1" ht="20.100000000000001" customHeight="1">
      <c r="A2" s="4569" t="str">
        <f>
HYPERLINK("#業務所管課別目次!A1","【業務所管課別目次に戻る】")</f>
        <v>
【業務所管課別目次に戻る】</v>
      </c>
      <c r="B2" s="4569"/>
      <c r="C2" s="4569"/>
      <c r="D2" s="4569"/>
      <c r="E2" s="2444"/>
      <c r="F2" s="2444"/>
      <c r="G2" s="2444"/>
      <c r="H2" s="2444"/>
      <c r="I2" s="2444"/>
      <c r="J2" s="2444"/>
      <c r="M2" s="2444"/>
    </row>
    <row r="3" spans="1:21" ht="26.1" customHeight="1">
      <c r="A3" s="4574" t="s">
        <v>
6619</v>
      </c>
      <c r="B3" s="4574"/>
      <c r="C3" s="4574"/>
      <c r="D3" s="4574"/>
      <c r="E3" s="4574"/>
      <c r="F3" s="4574"/>
      <c r="G3" s="4574"/>
      <c r="H3" s="4574"/>
      <c r="I3" s="4574"/>
      <c r="J3" s="4574"/>
      <c r="K3" s="4574"/>
      <c r="L3" s="4574"/>
      <c r="M3" s="4574"/>
    </row>
    <row r="4" spans="1:21" s="82" customFormat="1" ht="15" customHeight="1">
      <c r="A4" s="104"/>
      <c r="B4" s="104"/>
      <c r="C4" s="104"/>
      <c r="D4" s="104"/>
      <c r="E4" s="104"/>
      <c r="F4" s="104"/>
      <c r="G4" s="104"/>
      <c r="H4" s="104"/>
      <c r="I4" s="104"/>
      <c r="J4" s="104"/>
      <c r="L4" s="104"/>
      <c r="M4" s="104"/>
    </row>
    <row r="5" spans="1:21" s="24" customFormat="1" ht="20.100000000000001" customHeight="1">
      <c r="A5" s="5088" t="s">
        <v>
5942</v>
      </c>
      <c r="B5" s="5088"/>
      <c r="C5" s="5088"/>
      <c r="D5" s="5088"/>
      <c r="E5" s="5088"/>
      <c r="F5" s="5088"/>
      <c r="G5" s="5088"/>
      <c r="H5" s="5088"/>
      <c r="I5" s="5088"/>
      <c r="J5" s="5088"/>
      <c r="L5" s="5088" t="s">
        <v>
5943</v>
      </c>
      <c r="M5" s="5088"/>
      <c r="N5" s="1663"/>
      <c r="O5" s="1663"/>
      <c r="P5" s="1663"/>
      <c r="Q5" s="1663"/>
      <c r="R5" s="1663"/>
      <c r="S5" s="1663"/>
      <c r="T5" s="1663"/>
      <c r="U5" s="1663"/>
    </row>
    <row r="6" spans="1:21" s="82" customFormat="1" ht="15" customHeight="1" thickBot="1">
      <c r="A6" s="2452"/>
      <c r="B6" s="49"/>
      <c r="D6" s="49"/>
      <c r="E6" s="49"/>
      <c r="F6" s="49"/>
      <c r="G6" s="49"/>
      <c r="J6" s="42" t="s">
        <v>
9500</v>
      </c>
      <c r="L6" s="2963"/>
      <c r="M6" s="42" t="s">
        <v>
4131</v>
      </c>
    </row>
    <row r="7" spans="1:21" s="85" customFormat="1" ht="18" customHeight="1" thickTop="1">
      <c r="A7" s="5095" t="s">
        <v>
483</v>
      </c>
      <c r="B7" s="4627" t="s">
        <v>
1661</v>
      </c>
      <c r="C7" s="4627" t="s">
        <v>
10454</v>
      </c>
      <c r="D7" s="4627" t="s">
        <v>
4133</v>
      </c>
      <c r="E7" s="4627"/>
      <c r="F7" s="4627"/>
      <c r="G7" s="4627"/>
      <c r="H7" s="4627"/>
      <c r="I7" s="4627"/>
      <c r="J7" s="5093" t="s">
        <v>
5941</v>
      </c>
      <c r="L7" s="5095" t="s">
        <v>
4132</v>
      </c>
      <c r="M7" s="5089" t="s">
        <v>
4134</v>
      </c>
    </row>
    <row r="8" spans="1:21" s="85" customFormat="1" ht="18" customHeight="1">
      <c r="A8" s="5096"/>
      <c r="B8" s="4628"/>
      <c r="C8" s="4628"/>
      <c r="D8" s="4628" t="s">
        <v>
23</v>
      </c>
      <c r="E8" s="5091"/>
      <c r="F8" s="5092" t="s">
        <v>
435</v>
      </c>
      <c r="G8" s="4628"/>
      <c r="H8" s="4628" t="s">
        <v>
434</v>
      </c>
      <c r="I8" s="4628"/>
      <c r="J8" s="5094"/>
      <c r="L8" s="5096"/>
      <c r="M8" s="5090"/>
    </row>
    <row r="9" spans="1:21" s="85" customFormat="1" ht="18" customHeight="1">
      <c r="A9" s="5096"/>
      <c r="B9" s="4628"/>
      <c r="C9" s="4628"/>
      <c r="D9" s="2447" t="s">
        <v>
4135</v>
      </c>
      <c r="E9" s="425" t="s">
        <v>
4136</v>
      </c>
      <c r="F9" s="2535" t="s">
        <v>
4135</v>
      </c>
      <c r="G9" s="2447" t="s">
        <v>
4136</v>
      </c>
      <c r="H9" s="2536" t="s">
        <v>
4135</v>
      </c>
      <c r="I9" s="2447" t="s">
        <v>
4136</v>
      </c>
      <c r="J9" s="5094"/>
      <c r="L9" s="5096"/>
      <c r="M9" s="5090"/>
    </row>
    <row r="10" spans="1:21" s="56" customFormat="1" ht="18" customHeight="1">
      <c r="A10" s="71"/>
      <c r="B10" s="2537"/>
      <c r="C10" s="67" t="s">
        <v>
4</v>
      </c>
      <c r="D10" s="67" t="s">
        <v>
10453</v>
      </c>
      <c r="E10" s="67" t="s">
        <v>
10453</v>
      </c>
      <c r="F10" s="67" t="s">
        <v>
10453</v>
      </c>
      <c r="G10" s="67" t="s">
        <v>
10453</v>
      </c>
      <c r="H10" s="67" t="s">
        <v>
10453</v>
      </c>
      <c r="I10" s="67" t="s">
        <v>
10453</v>
      </c>
      <c r="J10" s="67" t="s">
        <v>
10453</v>
      </c>
      <c r="L10" s="71"/>
      <c r="M10" s="67" t="s">
        <v>
10453</v>
      </c>
    </row>
    <row r="11" spans="1:21" s="85" customFormat="1" ht="18" customHeight="1">
      <c r="A11" s="94" t="s">
        <v>
5206</v>
      </c>
      <c r="B11" s="1088">
        <v>
173</v>
      </c>
      <c r="C11" s="511">
        <v>
424</v>
      </c>
      <c r="D11" s="511">
        <v>
3780</v>
      </c>
      <c r="E11" s="511">
        <v>
5470</v>
      </c>
      <c r="F11" s="511" t="s">
        <v>
378</v>
      </c>
      <c r="G11" s="511">
        <v>
4347</v>
      </c>
      <c r="H11" s="511">
        <v>
3700</v>
      </c>
      <c r="I11" s="511">
        <v>
1041</v>
      </c>
      <c r="J11" s="3838">
        <v>
21.3</v>
      </c>
      <c r="L11" s="94" t="s">
        <v>
4103</v>
      </c>
      <c r="M11" s="22">
        <v>
2614</v>
      </c>
    </row>
    <row r="12" spans="1:21" s="85" customFormat="1" ht="18" customHeight="1">
      <c r="A12" s="94">
        <v>
30</v>
      </c>
      <c r="B12" s="1088">
        <v>
170</v>
      </c>
      <c r="C12" s="511">
        <v>
422</v>
      </c>
      <c r="D12" s="511">
        <v>
3656</v>
      </c>
      <c r="E12" s="511">
        <v>
5438</v>
      </c>
      <c r="F12" s="511" t="s">
        <v>
378</v>
      </c>
      <c r="G12" s="511">
        <v>
4400</v>
      </c>
      <c r="H12" s="511">
        <v>
3656</v>
      </c>
      <c r="I12" s="511">
        <v>
1038</v>
      </c>
      <c r="J12" s="3838">
        <v>
21.5</v>
      </c>
      <c r="L12" s="94">
        <v>
30</v>
      </c>
      <c r="M12" s="22">
        <v>
2622</v>
      </c>
    </row>
    <row r="13" spans="1:21" s="85" customFormat="1" ht="18" customHeight="1">
      <c r="A13" s="94" t="s">
        <v>
473</v>
      </c>
      <c r="B13" s="1088">
        <v>
168</v>
      </c>
      <c r="C13" s="511">
        <v>
416</v>
      </c>
      <c r="D13" s="511">
        <v>
3583</v>
      </c>
      <c r="E13" s="511">
        <v>
5438</v>
      </c>
      <c r="F13" s="511" t="s">
        <v>
378</v>
      </c>
      <c r="G13" s="511">
        <v>
4400</v>
      </c>
      <c r="H13" s="511">
        <v>
3583</v>
      </c>
      <c r="I13" s="511">
        <v>
1038</v>
      </c>
      <c r="J13" s="3838">
        <v>
21.3</v>
      </c>
      <c r="L13" s="94" t="s">
        <v>
465</v>
      </c>
      <c r="M13" s="22">
        <v>
2584</v>
      </c>
    </row>
    <row r="14" spans="1:21" s="85" customFormat="1" ht="18" customHeight="1">
      <c r="A14" s="94">
        <v>
2</v>
      </c>
      <c r="B14" s="1088">
        <v>
167</v>
      </c>
      <c r="C14" s="511">
        <v>
408</v>
      </c>
      <c r="D14" s="511">
        <v>
3495</v>
      </c>
      <c r="E14" s="511">
        <v>
5472</v>
      </c>
      <c r="F14" s="511" t="s">
        <v>
378</v>
      </c>
      <c r="G14" s="511">
        <v>
4366</v>
      </c>
      <c r="H14" s="511">
        <v>
3495</v>
      </c>
      <c r="I14" s="511">
        <v>
1106</v>
      </c>
      <c r="J14" s="3838">
        <v>
20.9</v>
      </c>
      <c r="L14" s="94">
        <v>
2</v>
      </c>
      <c r="M14" s="22">
        <v>
2515</v>
      </c>
    </row>
    <row r="15" spans="1:21" s="91" customFormat="1" ht="18" customHeight="1">
      <c r="A15" s="2482">
        <v>
3</v>
      </c>
      <c r="B15" s="4365">
        <v>
167</v>
      </c>
      <c r="C15" s="4366">
        <v>
396</v>
      </c>
      <c r="D15" s="4366">
        <v>
3453</v>
      </c>
      <c r="E15" s="4366">
        <v>
5467</v>
      </c>
      <c r="F15" s="4366" t="s">
        <v>
374</v>
      </c>
      <c r="G15" s="4366">
        <v>
4361</v>
      </c>
      <c r="H15" s="4366">
        <v>
3453</v>
      </c>
      <c r="I15" s="4366">
        <v>
1106</v>
      </c>
      <c r="J15" s="4367">
        <v>
20.7</v>
      </c>
      <c r="L15" s="2482">
        <v>
3</v>
      </c>
      <c r="M15" s="2484">
        <v>
2488</v>
      </c>
    </row>
    <row r="16" spans="1:21" s="105" customFormat="1" ht="15" customHeight="1">
      <c r="A16" s="84" t="s">
        <v>
2729</v>
      </c>
      <c r="B16" s="106"/>
      <c r="C16" s="106"/>
      <c r="D16" s="106"/>
      <c r="E16" s="106"/>
      <c r="F16" s="106"/>
      <c r="G16" s="106"/>
      <c r="H16" s="106"/>
      <c r="I16" s="106"/>
      <c r="L16" s="84" t="s">
        <v>
5260</v>
      </c>
    </row>
    <row r="17" spans="1:13" ht="21" customHeight="1">
      <c r="A17" s="81"/>
      <c r="B17" s="80"/>
      <c r="C17" s="80"/>
      <c r="D17" s="80"/>
      <c r="E17" s="80"/>
      <c r="F17" s="80"/>
      <c r="G17" s="80"/>
      <c r="H17" s="80"/>
      <c r="I17" s="80"/>
      <c r="J17" s="80"/>
      <c r="L17" s="81"/>
      <c r="M17" s="80"/>
    </row>
  </sheetData>
  <mergeCells count="15">
    <mergeCell ref="A1:D1"/>
    <mergeCell ref="A2:D2"/>
    <mergeCell ref="A7:A9"/>
    <mergeCell ref="B7:B9"/>
    <mergeCell ref="C7:C9"/>
    <mergeCell ref="D7:I7"/>
    <mergeCell ref="A5:J5"/>
    <mergeCell ref="L5:M5"/>
    <mergeCell ref="A3:M3"/>
    <mergeCell ref="M7:M9"/>
    <mergeCell ref="D8:E8"/>
    <mergeCell ref="F8:G8"/>
    <mergeCell ref="H8:I8"/>
    <mergeCell ref="J7:J9"/>
    <mergeCell ref="L7:L9"/>
  </mergeCells>
  <phoneticPr fontId="25"/>
  <pageMargins left="0.70866141732283472" right="0.70866141732283472" top="0.74803149606299213" bottom="0.74803149606299213" header="0.31496062992125984" footer="0.3149606299212598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pageSetUpPr fitToPage="1"/>
  </sheetPr>
  <dimension ref="A1:E14"/>
  <sheetViews>
    <sheetView zoomScaleNormal="100" zoomScaleSheetLayoutView="100" workbookViewId="0">
      <selection activeCell="B23" sqref="B23"/>
    </sheetView>
  </sheetViews>
  <sheetFormatPr defaultColWidth="9" defaultRowHeight="13.5"/>
  <cols>
    <col min="1" max="1" width="22.625" style="79" customWidth="1"/>
    <col min="2" max="5" width="25.625" style="78" customWidth="1"/>
    <col min="6" max="16384" width="9" style="78"/>
  </cols>
  <sheetData>
    <row r="1" spans="1:5" s="1482" customFormat="1" ht="20.100000000000001" customHeight="1">
      <c r="A1" s="4569" t="str">
        <f>
HYPERLINK("#目次!A1","【目次に戻る】")</f>
        <v>
【目次に戻る】</v>
      </c>
      <c r="B1" s="4569"/>
      <c r="C1" s="4569"/>
      <c r="D1" s="4569"/>
      <c r="E1" s="2444"/>
    </row>
    <row r="2" spans="1:5" s="1482" customFormat="1" ht="20.100000000000001" customHeight="1">
      <c r="A2" s="4569" t="str">
        <f>
HYPERLINK("#業務所管課別目次!A1","【業務所管課別目次に戻る】")</f>
        <v>
【業務所管課別目次に戻る】</v>
      </c>
      <c r="B2" s="4569"/>
      <c r="C2" s="4569"/>
      <c r="D2" s="4569"/>
      <c r="E2" s="2444"/>
    </row>
    <row r="3" spans="1:5" ht="26.1" customHeight="1">
      <c r="A3" s="4574" t="s">
        <v>
6620</v>
      </c>
      <c r="B3" s="4574"/>
      <c r="C3" s="4574"/>
      <c r="D3" s="4574"/>
      <c r="E3" s="4574"/>
    </row>
    <row r="4" spans="1:5" s="82" customFormat="1" ht="15" customHeight="1">
      <c r="A4" s="104"/>
      <c r="B4" s="104"/>
      <c r="C4" s="104"/>
      <c r="D4" s="104"/>
      <c r="E4" s="104"/>
    </row>
    <row r="5" spans="1:5" s="82" customFormat="1" ht="15" customHeight="1" thickBot="1">
      <c r="A5" s="2450"/>
      <c r="B5" s="49"/>
      <c r="D5" s="49"/>
      <c r="E5" s="42" t="s">
        <v>
10188</v>
      </c>
    </row>
    <row r="6" spans="1:5" s="85" customFormat="1" ht="18" customHeight="1" thickTop="1">
      <c r="A6" s="2479" t="s">
        <v>
483</v>
      </c>
      <c r="B6" s="2442" t="s">
        <v>
297</v>
      </c>
      <c r="C6" s="2442" t="s">
        <v>
4137</v>
      </c>
      <c r="D6" s="2442" t="s">
        <v>
4138</v>
      </c>
      <c r="E6" s="2445" t="s">
        <v>
4139</v>
      </c>
    </row>
    <row r="7" spans="1:5" s="56" customFormat="1" ht="18" customHeight="1">
      <c r="A7" s="71"/>
      <c r="B7" s="70" t="s">
        <v>
475</v>
      </c>
      <c r="C7" s="69" t="s">
        <v>
4140</v>
      </c>
      <c r="D7" s="69" t="s">
        <v>
4141</v>
      </c>
      <c r="E7" s="68" t="s">
        <v>
293</v>
      </c>
    </row>
    <row r="8" spans="1:5" s="85" customFormat="1" ht="18" customHeight="1">
      <c r="A8" s="94" t="s">
        <v>
4034</v>
      </c>
      <c r="B8" s="97">
        <v>
21911</v>
      </c>
      <c r="C8" s="22">
        <v>
20</v>
      </c>
      <c r="D8" s="22">
        <v>
967</v>
      </c>
      <c r="E8" s="22">
        <v>
21</v>
      </c>
    </row>
    <row r="9" spans="1:5" s="85" customFormat="1" ht="18" customHeight="1">
      <c r="A9" s="94">
        <v>
31</v>
      </c>
      <c r="B9" s="97">
        <v>
21479</v>
      </c>
      <c r="C9" s="22">
        <v>
19</v>
      </c>
      <c r="D9" s="22">
        <v>
951</v>
      </c>
      <c r="E9" s="22">
        <v>
18</v>
      </c>
    </row>
    <row r="10" spans="1:5" s="85" customFormat="1" ht="18" customHeight="1">
      <c r="A10" s="94" t="s">
        <v>
18</v>
      </c>
      <c r="B10" s="97">
        <v>
21479</v>
      </c>
      <c r="C10" s="22">
        <v>
19</v>
      </c>
      <c r="D10" s="22">
        <v>
951</v>
      </c>
      <c r="E10" s="22">
        <v>
18</v>
      </c>
    </row>
    <row r="11" spans="1:5" s="85" customFormat="1" ht="18" customHeight="1">
      <c r="A11" s="94">
        <v>
3</v>
      </c>
      <c r="B11" s="97">
        <v>
20067</v>
      </c>
      <c r="C11" s="22">
        <v>
17</v>
      </c>
      <c r="D11" s="22">
        <v>
895</v>
      </c>
      <c r="E11" s="22">
        <v>
16</v>
      </c>
    </row>
    <row r="12" spans="1:5" s="91" customFormat="1" ht="18" customHeight="1">
      <c r="A12" s="2482">
        <v>
4</v>
      </c>
      <c r="B12" s="2483">
        <v>
18065</v>
      </c>
      <c r="C12" s="2484">
        <v>
16</v>
      </c>
      <c r="D12" s="2484">
        <v>
803</v>
      </c>
      <c r="E12" s="2484">
        <v>
15</v>
      </c>
    </row>
    <row r="13" spans="1:5" s="105" customFormat="1" ht="15" customHeight="1">
      <c r="A13" s="84" t="s">
        <v>
5624</v>
      </c>
      <c r="B13" s="106"/>
      <c r="C13" s="106"/>
      <c r="D13" s="106"/>
      <c r="E13" s="106"/>
    </row>
    <row r="14" spans="1:5" ht="21" customHeight="1">
      <c r="A14" s="81"/>
      <c r="B14" s="80"/>
      <c r="C14" s="80"/>
      <c r="D14" s="80"/>
      <c r="E14" s="80"/>
    </row>
  </sheetData>
  <mergeCells count="3">
    <mergeCell ref="A1:D1"/>
    <mergeCell ref="A2:D2"/>
    <mergeCell ref="A3:E3"/>
  </mergeCells>
  <phoneticPr fontId="25"/>
  <pageMargins left="0.70866141732283472" right="0.70866141732283472" top="0.74803149606299213" bottom="0.74803149606299213" header="0.31496062992125984" footer="0.3149606299212598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pageSetUpPr fitToPage="1"/>
  </sheetPr>
  <dimension ref="A1:H12"/>
  <sheetViews>
    <sheetView zoomScaleNormal="100" zoomScaleSheetLayoutView="100" workbookViewId="0">
      <selection activeCell="B23" sqref="B23"/>
    </sheetView>
  </sheetViews>
  <sheetFormatPr defaultColWidth="9" defaultRowHeight="13.5"/>
  <cols>
    <col min="1" max="1" width="20.625" style="79" customWidth="1"/>
    <col min="2" max="3" width="22.625" style="78" customWidth="1"/>
    <col min="4" max="4" width="58" style="78" customWidth="1"/>
    <col min="5" max="16384" width="9" style="78"/>
  </cols>
  <sheetData>
    <row r="1" spans="1:8" s="1482" customFormat="1" ht="20.100000000000001" customHeight="1">
      <c r="A1" s="4569" t="str">
        <f>
HYPERLINK("#目次!A1","【目次に戻る】")</f>
        <v>
【目次に戻る】</v>
      </c>
      <c r="B1" s="4569"/>
      <c r="C1" s="4569"/>
    </row>
    <row r="2" spans="1:8" s="1482" customFormat="1" ht="20.100000000000001" customHeight="1">
      <c r="A2" s="4569" t="str">
        <f>
HYPERLINK("#業務所管課別目次!A1","【業務所管課別目次に戻る】")</f>
        <v>
【業務所管課別目次に戻る】</v>
      </c>
      <c r="B2" s="4569"/>
      <c r="C2" s="4569"/>
    </row>
    <row r="3" spans="1:8" ht="26.1" customHeight="1">
      <c r="A3" s="4574" t="s">
        <v>
6621</v>
      </c>
      <c r="B3" s="4574"/>
      <c r="C3" s="4574"/>
      <c r="D3" s="4574"/>
      <c r="E3" s="1748"/>
      <c r="F3" s="1748"/>
      <c r="G3" s="1748"/>
      <c r="H3" s="1748"/>
    </row>
    <row r="4" spans="1:8" s="82" customFormat="1" ht="15" customHeight="1">
      <c r="A4" s="104"/>
      <c r="B4" s="104"/>
      <c r="C4" s="104"/>
    </row>
    <row r="5" spans="1:8" s="82" customFormat="1" ht="15" customHeight="1" thickBot="1">
      <c r="A5" s="2450" t="s">
        <v>
9285</v>
      </c>
      <c r="B5" s="2451"/>
      <c r="C5" s="2455" t="s">
        <v>
4131</v>
      </c>
    </row>
    <row r="6" spans="1:8" s="85" customFormat="1" ht="18" customHeight="1" thickTop="1">
      <c r="A6" s="2479" t="s">
        <v>
10482</v>
      </c>
      <c r="B6" s="2442" t="s">
        <v>
4144</v>
      </c>
      <c r="C6" s="2480" t="s">
        <v>
4145</v>
      </c>
    </row>
    <row r="7" spans="1:8" s="85" customFormat="1" ht="18" customHeight="1">
      <c r="A7" s="94" t="s">
        <v>
4103</v>
      </c>
      <c r="B7" s="97">
        <v>
5</v>
      </c>
      <c r="C7" s="22">
        <v>
85</v>
      </c>
    </row>
    <row r="8" spans="1:8" s="85" customFormat="1" ht="18" customHeight="1">
      <c r="A8" s="94">
        <v>
30</v>
      </c>
      <c r="B8" s="97">
        <v>
3</v>
      </c>
      <c r="C8" s="22">
        <v>
87</v>
      </c>
    </row>
    <row r="9" spans="1:8" s="85" customFormat="1" ht="18" customHeight="1">
      <c r="A9" s="94" t="s">
        <v>
465</v>
      </c>
      <c r="B9" s="97">
        <v>
3</v>
      </c>
      <c r="C9" s="22">
        <v>
88</v>
      </c>
    </row>
    <row r="10" spans="1:8" s="85" customFormat="1" ht="18" customHeight="1">
      <c r="A10" s="94">
        <v>
2</v>
      </c>
      <c r="B10" s="97">
        <v>
3</v>
      </c>
      <c r="C10" s="22">
        <v>
90</v>
      </c>
    </row>
    <row r="11" spans="1:8" s="91" customFormat="1" ht="18" customHeight="1">
      <c r="A11" s="2482">
        <v>
3</v>
      </c>
      <c r="B11" s="2483">
        <v>
5</v>
      </c>
      <c r="C11" s="2484">
        <v>
94</v>
      </c>
    </row>
    <row r="12" spans="1:8" s="105" customFormat="1" ht="15" customHeight="1">
      <c r="A12" s="84" t="s">
        <v>
4147</v>
      </c>
      <c r="B12" s="106"/>
      <c r="C12" s="106"/>
    </row>
  </sheetData>
  <mergeCells count="3">
    <mergeCell ref="A1:C1"/>
    <mergeCell ref="A2:C2"/>
    <mergeCell ref="A3:D3"/>
  </mergeCells>
  <phoneticPr fontId="25"/>
  <pageMargins left="0.70866141732283472" right="0.70866141732283472" top="0.74803149606299213" bottom="0.74803149606299213" header="0.31496062992125984" footer="0.3149606299212598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G28"/>
  <sheetViews>
    <sheetView zoomScaleNormal="100" zoomScaleSheetLayoutView="100" workbookViewId="0">
      <selection activeCell="B23" sqref="B23"/>
    </sheetView>
  </sheetViews>
  <sheetFormatPr defaultColWidth="9" defaultRowHeight="14.25"/>
  <cols>
    <col min="1" max="1" width="22.5" style="24" customWidth="1"/>
    <col min="2" max="2" width="15.625" style="24" customWidth="1"/>
    <col min="3" max="3" width="18.625" style="24" customWidth="1"/>
    <col min="4" max="4" width="15.625" style="24" customWidth="1"/>
    <col min="5" max="6" width="18.625" style="24" customWidth="1"/>
    <col min="7" max="7" width="15.625" style="24" customWidth="1"/>
    <col min="8" max="16384" width="9" style="24"/>
  </cols>
  <sheetData>
    <row r="1" spans="1:7" s="1482" customFormat="1" ht="20.100000000000001" customHeight="1">
      <c r="A1" s="4569" t="str">
        <f>
HYPERLINK("#目次!A1","【目次に戻る】")</f>
        <v>
【目次に戻る】</v>
      </c>
      <c r="B1" s="4569"/>
      <c r="C1" s="4569"/>
      <c r="D1" s="4569"/>
      <c r="E1" s="3156"/>
      <c r="F1" s="3156"/>
      <c r="G1" s="1481"/>
    </row>
    <row r="2" spans="1:7" s="1482" customFormat="1" ht="20.100000000000001" customHeight="1">
      <c r="A2" s="4569" t="str">
        <f>
HYPERLINK("#業務所管課別目次!A1","【業務所管課別目次に戻る】")</f>
        <v>
【業務所管課別目次に戻る】</v>
      </c>
      <c r="B2" s="4569"/>
      <c r="C2" s="4569"/>
      <c r="D2" s="4569"/>
      <c r="E2" s="3156"/>
      <c r="F2" s="3156"/>
      <c r="G2" s="1481"/>
    </row>
    <row r="3" spans="1:7" s="107" customFormat="1" ht="26.1" customHeight="1">
      <c r="A3" s="4574" t="s">
        <v>
6622</v>
      </c>
      <c r="B3" s="4574"/>
      <c r="C3" s="4574"/>
      <c r="D3" s="4574"/>
      <c r="E3" s="4574"/>
      <c r="F3" s="4574"/>
      <c r="G3" s="4574"/>
    </row>
    <row r="4" spans="1:7" s="83" customFormat="1" ht="15" customHeight="1">
      <c r="A4" s="104"/>
      <c r="B4" s="104"/>
      <c r="C4" s="104"/>
      <c r="D4" s="103"/>
      <c r="E4" s="103"/>
      <c r="F4" s="103"/>
    </row>
    <row r="5" spans="1:7" ht="20.100000000000001" customHeight="1">
      <c r="A5" s="5088" t="s">
        <v>
1675</v>
      </c>
      <c r="B5" s="5088"/>
      <c r="C5" s="5088"/>
      <c r="D5" s="5088"/>
      <c r="E5" s="5088"/>
      <c r="F5" s="5088"/>
      <c r="G5" s="5088"/>
    </row>
    <row r="6" spans="1:7" s="83" customFormat="1" ht="15" customHeight="1" thickBot="1">
      <c r="A6" s="1087"/>
      <c r="B6" s="1087"/>
      <c r="C6" s="1087"/>
      <c r="D6" s="1087"/>
      <c r="E6" s="3173"/>
      <c r="F6" s="3173"/>
      <c r="G6" s="2455" t="s">
        <v>
4148</v>
      </c>
    </row>
    <row r="7" spans="1:7" ht="18" customHeight="1" thickTop="1">
      <c r="A7" s="4684" t="s">
        <v>
1674</v>
      </c>
      <c r="B7" s="4603" t="s">
        <v>
1673</v>
      </c>
      <c r="C7" s="4575"/>
      <c r="D7" s="5097" t="s">
        <v>
1672</v>
      </c>
      <c r="E7" s="5097"/>
      <c r="F7" s="4579" t="s">
        <v>
6488</v>
      </c>
      <c r="G7" s="4603"/>
    </row>
    <row r="8" spans="1:7" ht="24.95" customHeight="1">
      <c r="A8" s="4685"/>
      <c r="B8" s="234" t="s">
        <v>
501</v>
      </c>
      <c r="C8" s="318" t="s">
        <v>
1671</v>
      </c>
      <c r="D8" s="3160" t="s">
        <v>
1670</v>
      </c>
      <c r="E8" s="3160" t="s">
        <v>
6489</v>
      </c>
      <c r="F8" s="3160" t="s">
        <v>
6490</v>
      </c>
      <c r="G8" s="3170" t="s">
        <v>
6491</v>
      </c>
    </row>
    <row r="9" spans="1:7" s="83" customFormat="1" ht="18" customHeight="1">
      <c r="A9" s="1086"/>
      <c r="B9" s="193" t="s">
        <v>
498</v>
      </c>
      <c r="C9" s="42" t="s">
        <v>
1667</v>
      </c>
      <c r="D9" s="42" t="s">
        <v>
1668</v>
      </c>
      <c r="E9" s="42" t="s">
        <v>
1667</v>
      </c>
      <c r="F9" s="42" t="s">
        <v>
1667</v>
      </c>
      <c r="G9" s="42" t="s">
        <v>
6492</v>
      </c>
    </row>
    <row r="10" spans="1:7" ht="18" customHeight="1">
      <c r="A10" s="17" t="s">
        <v>
716</v>
      </c>
      <c r="B10" s="1078">
        <v>
1187</v>
      </c>
      <c r="C10" s="1077">
        <v>
8668050</v>
      </c>
      <c r="D10" s="1077">
        <v>
1082</v>
      </c>
      <c r="E10" s="1077">
        <v>
7443440</v>
      </c>
      <c r="F10" s="1077">
        <v>
4800000</v>
      </c>
      <c r="G10" s="3279">
        <f>
ROUND(E10/F10*100,1)</f>
        <v>
155.1</v>
      </c>
    </row>
    <row r="11" spans="1:7" ht="18" customHeight="1">
      <c r="A11" s="17">
        <v>
30</v>
      </c>
      <c r="B11" s="1078">
        <v>
1310</v>
      </c>
      <c r="C11" s="1077">
        <v>
10987920</v>
      </c>
      <c r="D11" s="1077">
        <v>
1175</v>
      </c>
      <c r="E11" s="1077">
        <v>
9633330</v>
      </c>
      <c r="F11" s="1077">
        <v>
4800000</v>
      </c>
      <c r="G11" s="3279">
        <f>
ROUND(E11/F11*100,1)</f>
        <v>
200.7</v>
      </c>
    </row>
    <row r="12" spans="1:7" ht="18" customHeight="1">
      <c r="A12" s="4106" t="s">
        <v>
1666</v>
      </c>
      <c r="B12" s="1078">
        <v>
1530</v>
      </c>
      <c r="C12" s="1077">
        <v>
13130540</v>
      </c>
      <c r="D12" s="1077">
        <v>
1257</v>
      </c>
      <c r="E12" s="1085">
        <v>
10368400</v>
      </c>
      <c r="F12" s="1077">
        <v>
4800000</v>
      </c>
      <c r="G12" s="3279">
        <f>
ROUND(E12/F12*100,1)</f>
        <v>
216</v>
      </c>
    </row>
    <row r="13" spans="1:7" ht="18" customHeight="1">
      <c r="A13" s="17">
        <v>
2</v>
      </c>
      <c r="B13" s="1084">
        <v>
3838</v>
      </c>
      <c r="C13" s="1083">
        <v>
28883500</v>
      </c>
      <c r="D13" s="1083">
        <v>
3212</v>
      </c>
      <c r="E13" s="1083">
        <v>
22924409</v>
      </c>
      <c r="F13" s="1077">
        <v>
4800000</v>
      </c>
      <c r="G13" s="3279">
        <f>
ROUND(E13/F13*100,1)</f>
        <v>
477.6</v>
      </c>
    </row>
    <row r="14" spans="1:7" s="277" customFormat="1" ht="18" customHeight="1">
      <c r="A14" s="1082">
        <v>
3</v>
      </c>
      <c r="B14" s="1081">
        <f>
SUM(B15:B26)</f>
        <v>
3659</v>
      </c>
      <c r="C14" s="1080">
        <f>
SUM(C15:C26)</f>
        <v>
38055960</v>
      </c>
      <c r="D14" s="1080">
        <f>
SUM(D15:D26)</f>
        <v>
3166</v>
      </c>
      <c r="E14" s="1080">
        <f>
SUM(E15:E26)</f>
        <v>
29640678</v>
      </c>
      <c r="F14" s="3280">
        <v>
4800000</v>
      </c>
      <c r="G14" s="3281">
        <f>
ROUND(E14/F14*100,1)</f>
        <v>
617.5</v>
      </c>
    </row>
    <row r="15" spans="1:7" ht="18" customHeight="1">
      <c r="A15" s="1079" t="s">
        <v>
1665</v>
      </c>
      <c r="B15" s="1078">
        <v>
445</v>
      </c>
      <c r="C15" s="1077">
        <v>
5238710</v>
      </c>
      <c r="D15" s="1077">
        <v>
225</v>
      </c>
      <c r="E15" s="1077">
        <v>
2136680</v>
      </c>
      <c r="F15" s="511" t="s">
        <v>
6487</v>
      </c>
      <c r="G15" s="511" t="s">
        <v>
6487</v>
      </c>
    </row>
    <row r="16" spans="1:7" ht="18" customHeight="1">
      <c r="A16" s="95">
        <v>
5</v>
      </c>
      <c r="B16" s="1078">
        <v>
345</v>
      </c>
      <c r="C16" s="1077">
        <v>
3745840</v>
      </c>
      <c r="D16" s="1077">
        <v>
309</v>
      </c>
      <c r="E16" s="1077">
        <v>
3007000</v>
      </c>
      <c r="F16" s="511" t="s">
        <v>
6487</v>
      </c>
      <c r="G16" s="511" t="s">
        <v>
6487</v>
      </c>
    </row>
    <row r="17" spans="1:7" ht="18" customHeight="1">
      <c r="A17" s="584">
        <v>
6</v>
      </c>
      <c r="B17" s="1078">
        <v>
446</v>
      </c>
      <c r="C17" s="1077">
        <v>
4683090</v>
      </c>
      <c r="D17" s="1077">
        <v>
390</v>
      </c>
      <c r="E17" s="1077">
        <v>
3746161</v>
      </c>
      <c r="F17" s="511" t="s">
        <v>
6487</v>
      </c>
      <c r="G17" s="511" t="s">
        <v>
6487</v>
      </c>
    </row>
    <row r="18" spans="1:7" ht="18" customHeight="1">
      <c r="A18" s="584">
        <v>
7</v>
      </c>
      <c r="B18" s="1078">
        <v>
284</v>
      </c>
      <c r="C18" s="1077">
        <v>
2830570</v>
      </c>
      <c r="D18" s="1077">
        <v>
310</v>
      </c>
      <c r="E18" s="1077">
        <v>
2852800</v>
      </c>
      <c r="F18" s="511" t="s">
        <v>
6487</v>
      </c>
      <c r="G18" s="511" t="s">
        <v>
6487</v>
      </c>
    </row>
    <row r="19" spans="1:7" ht="18" customHeight="1">
      <c r="A19" s="584">
        <v>
8</v>
      </c>
      <c r="B19" s="1078">
        <v>
222</v>
      </c>
      <c r="C19" s="1077">
        <v>
2253960</v>
      </c>
      <c r="D19" s="1077">
        <v>
243</v>
      </c>
      <c r="E19" s="1077">
        <v>
2169250</v>
      </c>
      <c r="F19" s="511" t="s">
        <v>
6487</v>
      </c>
      <c r="G19" s="511" t="s">
        <v>
6487</v>
      </c>
    </row>
    <row r="20" spans="1:7" ht="18" customHeight="1">
      <c r="A20" s="584">
        <v>
9</v>
      </c>
      <c r="B20" s="1078">
        <v>
293</v>
      </c>
      <c r="C20" s="1077">
        <v>
3122920</v>
      </c>
      <c r="D20" s="1077">
        <v>
249</v>
      </c>
      <c r="E20" s="1077">
        <v>
2415430</v>
      </c>
      <c r="F20" s="511" t="s">
        <v>
6487</v>
      </c>
      <c r="G20" s="511" t="s">
        <v>
6487</v>
      </c>
    </row>
    <row r="21" spans="1:7" ht="18" customHeight="1">
      <c r="A21" s="584">
        <v>
10</v>
      </c>
      <c r="B21" s="1078">
        <v>
267</v>
      </c>
      <c r="C21" s="1077">
        <v>
2729120</v>
      </c>
      <c r="D21" s="1077">
        <v>
239</v>
      </c>
      <c r="E21" s="1077">
        <v>
2155370</v>
      </c>
      <c r="F21" s="511" t="s">
        <v>
6487</v>
      </c>
      <c r="G21" s="511" t="s">
        <v>
6487</v>
      </c>
    </row>
    <row r="22" spans="1:7" ht="18" customHeight="1">
      <c r="A22" s="584">
        <v>
11</v>
      </c>
      <c r="B22" s="1078">
        <v>
295</v>
      </c>
      <c r="C22" s="1077">
        <v>
3098530</v>
      </c>
      <c r="D22" s="1077">
        <v>
255</v>
      </c>
      <c r="E22" s="1077">
        <v>
2387117</v>
      </c>
      <c r="F22" s="511" t="s">
        <v>
6487</v>
      </c>
      <c r="G22" s="511" t="s">
        <v>
6487</v>
      </c>
    </row>
    <row r="23" spans="1:7" ht="18" customHeight="1">
      <c r="A23" s="584">
        <v>
12</v>
      </c>
      <c r="B23" s="1078">
        <v>
384</v>
      </c>
      <c r="C23" s="1077">
        <v>
3733820</v>
      </c>
      <c r="D23" s="1077">
        <v>
349</v>
      </c>
      <c r="E23" s="1077">
        <v>
3313310</v>
      </c>
      <c r="F23" s="511" t="s">
        <v>
6487</v>
      </c>
      <c r="G23" s="511" t="s">
        <v>
6487</v>
      </c>
    </row>
    <row r="24" spans="1:7" ht="18" customHeight="1">
      <c r="A24" s="584">
        <v>
1</v>
      </c>
      <c r="B24" s="1078">
        <v>
133</v>
      </c>
      <c r="C24" s="1077">
        <v>
1317810</v>
      </c>
      <c r="D24" s="1077">
        <v>
189</v>
      </c>
      <c r="E24" s="1077">
        <v>
1659760</v>
      </c>
      <c r="F24" s="511" t="s">
        <v>
6487</v>
      </c>
      <c r="G24" s="511" t="s">
        <v>
6487</v>
      </c>
    </row>
    <row r="25" spans="1:7" ht="18" customHeight="1">
      <c r="A25" s="584">
        <v>
2</v>
      </c>
      <c r="B25" s="1078">
        <v>
207</v>
      </c>
      <c r="C25" s="1077">
        <v>
2015260</v>
      </c>
      <c r="D25" s="1077">
        <v>
138</v>
      </c>
      <c r="E25" s="1077">
        <v>
1257560</v>
      </c>
      <c r="F25" s="511" t="s">
        <v>
6487</v>
      </c>
      <c r="G25" s="511" t="s">
        <v>
6487</v>
      </c>
    </row>
    <row r="26" spans="1:7" ht="18" customHeight="1">
      <c r="A26" s="1076">
        <v>
3</v>
      </c>
      <c r="B26" s="1075">
        <v>
338</v>
      </c>
      <c r="C26" s="1074">
        <v>
3286330</v>
      </c>
      <c r="D26" s="1074">
        <v>
270</v>
      </c>
      <c r="E26" s="1074">
        <v>
2540240</v>
      </c>
      <c r="F26" s="508" t="s">
        <v>
6487</v>
      </c>
      <c r="G26" s="508" t="s">
        <v>
6487</v>
      </c>
    </row>
    <row r="27" spans="1:7">
      <c r="G27" s="2051"/>
    </row>
    <row r="28" spans="1:7" ht="25.5">
      <c r="A28" s="1073" t="s">
        <v>
1664</v>
      </c>
    </row>
  </sheetData>
  <mergeCells count="8">
    <mergeCell ref="A1:D1"/>
    <mergeCell ref="A2:D2"/>
    <mergeCell ref="A3:G3"/>
    <mergeCell ref="A5:G5"/>
    <mergeCell ref="B7:C7"/>
    <mergeCell ref="A7:A8"/>
    <mergeCell ref="D7:E7"/>
    <mergeCell ref="F7:G7"/>
  </mergeCells>
  <phoneticPr fontId="25"/>
  <pageMargins left="0.70866141732283472" right="0.70866141732283472" top="0.74803149606299213" bottom="0.74803149606299213" header="0.31496062992125984" footer="0.3149606299212598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1"/>
  <sheetViews>
    <sheetView zoomScaleNormal="100" zoomScaleSheetLayoutView="100" workbookViewId="0">
      <selection activeCell="B23" sqref="B23"/>
    </sheetView>
  </sheetViews>
  <sheetFormatPr defaultColWidth="9" defaultRowHeight="14.25"/>
  <cols>
    <col min="1" max="1" width="12.625" style="24" customWidth="1"/>
    <col min="2" max="2" width="10.625" style="24" customWidth="1"/>
    <col min="3" max="3" width="11.625" style="24" customWidth="1"/>
    <col min="4" max="4" width="10.625" style="24" customWidth="1"/>
    <col min="5" max="5" width="11.625" style="24" customWidth="1"/>
    <col min="6" max="6" width="10.625" style="24" customWidth="1"/>
    <col min="7" max="7" width="11.625" style="24" customWidth="1"/>
    <col min="8" max="8" width="10.625" style="24" customWidth="1"/>
    <col min="9" max="9" width="11.625" style="24" customWidth="1"/>
    <col min="10" max="10" width="10.625" style="24" customWidth="1"/>
    <col min="11" max="11" width="11.625" style="24" customWidth="1"/>
    <col min="12" max="16384" width="9" style="24"/>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ht="20.100000000000001" customHeight="1">
      <c r="A3" s="4651" t="s">
        <v>
4149</v>
      </c>
      <c r="B3" s="4651"/>
      <c r="C3" s="4651"/>
      <c r="D3" s="4651"/>
      <c r="E3" s="4651"/>
      <c r="F3" s="4651"/>
      <c r="G3" s="4651"/>
      <c r="H3" s="4651"/>
      <c r="I3" s="4651"/>
      <c r="J3" s="4651"/>
      <c r="K3" s="4651"/>
    </row>
    <row r="4" spans="1:11" ht="15" customHeight="1">
      <c r="A4" s="1091"/>
      <c r="B4" s="127"/>
      <c r="C4" s="127"/>
      <c r="D4" s="127"/>
      <c r="E4" s="127"/>
      <c r="F4" s="127"/>
      <c r="G4" s="127"/>
      <c r="H4" s="127"/>
      <c r="I4" s="127"/>
      <c r="J4" s="127"/>
      <c r="K4" s="127"/>
    </row>
    <row r="5" spans="1:11" s="83" customFormat="1" ht="15" customHeight="1" thickBot="1">
      <c r="A5" s="100"/>
      <c r="B5" s="100"/>
      <c r="K5" s="119"/>
    </row>
    <row r="6" spans="1:11" ht="18" customHeight="1" thickTop="1">
      <c r="A6" s="4684" t="s">
        <v>
1679</v>
      </c>
      <c r="B6" s="4579" t="s">
        <v>
23</v>
      </c>
      <c r="C6" s="5098"/>
      <c r="D6" s="4575" t="s">
        <v>
773</v>
      </c>
      <c r="E6" s="4579"/>
      <c r="F6" s="4579" t="s">
        <v>
774</v>
      </c>
      <c r="G6" s="4579"/>
      <c r="H6" s="4579" t="s">
        <v>
1678</v>
      </c>
      <c r="I6" s="4579"/>
      <c r="J6" s="4579" t="s">
        <v>
1677</v>
      </c>
      <c r="K6" s="4603"/>
    </row>
    <row r="7" spans="1:11" ht="18" customHeight="1">
      <c r="A7" s="4685"/>
      <c r="B7" s="314" t="s">
        <v>
501</v>
      </c>
      <c r="C7" s="45" t="s">
        <v>
1669</v>
      </c>
      <c r="D7" s="313" t="s">
        <v>
501</v>
      </c>
      <c r="E7" s="314" t="s">
        <v>
1669</v>
      </c>
      <c r="F7" s="314" t="s">
        <v>
501</v>
      </c>
      <c r="G7" s="314" t="s">
        <v>
1669</v>
      </c>
      <c r="H7" s="314" t="s">
        <v>
501</v>
      </c>
      <c r="I7" s="314" t="s">
        <v>
1669</v>
      </c>
      <c r="J7" s="314" t="s">
        <v>
501</v>
      </c>
      <c r="K7" s="318" t="s">
        <v>
1669</v>
      </c>
    </row>
    <row r="8" spans="1:11" s="83" customFormat="1" ht="18" customHeight="1">
      <c r="A8" s="1090"/>
      <c r="B8" s="193" t="s">
        <v>
498</v>
      </c>
      <c r="C8" s="207" t="s">
        <v>
1667</v>
      </c>
      <c r="D8" s="207" t="s">
        <v>
498</v>
      </c>
      <c r="E8" s="207" t="s">
        <v>
1667</v>
      </c>
      <c r="F8" s="207" t="s">
        <v>
498</v>
      </c>
      <c r="G8" s="207" t="s">
        <v>
1667</v>
      </c>
      <c r="H8" s="207" t="s">
        <v>
498</v>
      </c>
      <c r="I8" s="207" t="s">
        <v>
1667</v>
      </c>
      <c r="J8" s="207" t="s">
        <v>
498</v>
      </c>
      <c r="K8" s="207" t="s">
        <v>
1667</v>
      </c>
    </row>
    <row r="9" spans="1:11" s="355" customFormat="1" ht="18" customHeight="1">
      <c r="A9" s="289" t="s">
        <v>
23</v>
      </c>
      <c r="B9" s="1089">
        <f t="shared" ref="B9:K9" si="0">
SUM(B10:B11)</f>
        <v>
3166</v>
      </c>
      <c r="C9" s="551">
        <f t="shared" si="0"/>
        <v>
29640678</v>
      </c>
      <c r="D9" s="551">
        <f t="shared" si="0"/>
        <v>
846</v>
      </c>
      <c r="E9" s="551">
        <f t="shared" si="0"/>
        <v>
8880450</v>
      </c>
      <c r="F9" s="551">
        <f t="shared" si="0"/>
        <v>
675</v>
      </c>
      <c r="G9" s="551">
        <f t="shared" si="0"/>
        <v>
6332840</v>
      </c>
      <c r="H9" s="551">
        <f t="shared" si="0"/>
        <v>
527</v>
      </c>
      <c r="I9" s="551">
        <f t="shared" si="0"/>
        <v>
5447250</v>
      </c>
      <c r="J9" s="551">
        <f t="shared" si="0"/>
        <v>
1118</v>
      </c>
      <c r="K9" s="551">
        <f t="shared" si="0"/>
        <v>
8980138</v>
      </c>
    </row>
    <row r="10" spans="1:11" ht="18" customHeight="1">
      <c r="A10" s="320" t="s">
        <v>
1676</v>
      </c>
      <c r="B10" s="1088">
        <v>
2419</v>
      </c>
      <c r="C10" s="511">
        <v>
26200400</v>
      </c>
      <c r="D10" s="511">
        <v>
702</v>
      </c>
      <c r="E10" s="511">
        <v>
8184110</v>
      </c>
      <c r="F10" s="511">
        <v>
571</v>
      </c>
      <c r="G10" s="511">
        <v>
5942540</v>
      </c>
      <c r="H10" s="511">
        <v>
436</v>
      </c>
      <c r="I10" s="511">
        <v>
4981400</v>
      </c>
      <c r="J10" s="511">
        <v>
710</v>
      </c>
      <c r="K10" s="511">
        <v>
7092350</v>
      </c>
    </row>
    <row r="11" spans="1:11" ht="18" customHeight="1">
      <c r="A11" s="481" t="s">
        <v>
746</v>
      </c>
      <c r="B11" s="509">
        <v>
747</v>
      </c>
      <c r="C11" s="508">
        <v>
3440278</v>
      </c>
      <c r="D11" s="508">
        <v>
144</v>
      </c>
      <c r="E11" s="508">
        <v>
696340</v>
      </c>
      <c r="F11" s="508">
        <v>
104</v>
      </c>
      <c r="G11" s="508">
        <v>
390300</v>
      </c>
      <c r="H11" s="508">
        <v>
91</v>
      </c>
      <c r="I11" s="508">
        <v>
465850</v>
      </c>
      <c r="J11" s="508">
        <v>
408</v>
      </c>
      <c r="K11" s="508">
        <v>
1887788</v>
      </c>
    </row>
  </sheetData>
  <mergeCells count="9">
    <mergeCell ref="A1:D1"/>
    <mergeCell ref="A2:D2"/>
    <mergeCell ref="A3:K3"/>
    <mergeCell ref="A6:A7"/>
    <mergeCell ref="B6:C6"/>
    <mergeCell ref="D6:E6"/>
    <mergeCell ref="F6:G6"/>
    <mergeCell ref="H6:I6"/>
    <mergeCell ref="J6:K6"/>
  </mergeCells>
  <phoneticPr fontId="25"/>
  <pageMargins left="0.70866141732283472" right="0.70866141732283472" top="0.74803149606299213" bottom="0.74803149606299213" header="0.31496062992125984" footer="0.3149606299212598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P11"/>
  <sheetViews>
    <sheetView zoomScaleNormal="100" zoomScaleSheetLayoutView="100" workbookViewId="0">
      <selection activeCell="B23" sqref="B23"/>
    </sheetView>
  </sheetViews>
  <sheetFormatPr defaultColWidth="9" defaultRowHeight="14.25"/>
  <cols>
    <col min="1" max="1" width="12.625" style="24" customWidth="1"/>
    <col min="2" max="4" width="8.625" style="24" customWidth="1"/>
    <col min="5" max="16" width="7.125" style="24" customWidth="1"/>
    <col min="17" max="16384" width="9" style="24"/>
  </cols>
  <sheetData>
    <row r="1" spans="1:16"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row>
    <row r="2" spans="1:16"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row>
    <row r="3" spans="1:16" ht="20.100000000000001" customHeight="1">
      <c r="A3" s="4651" t="s">
        <v>
4150</v>
      </c>
      <c r="B3" s="4651"/>
      <c r="C3" s="4651"/>
      <c r="D3" s="4651"/>
      <c r="E3" s="4651"/>
      <c r="F3" s="4651"/>
      <c r="G3" s="4651"/>
      <c r="H3" s="4651"/>
      <c r="I3" s="4651"/>
      <c r="J3" s="4651"/>
      <c r="K3" s="4651"/>
      <c r="L3" s="4651"/>
      <c r="M3" s="4651"/>
      <c r="N3" s="4651"/>
      <c r="O3" s="4651"/>
      <c r="P3" s="4651"/>
    </row>
    <row r="4" spans="1:16" s="83" customFormat="1" ht="15" customHeight="1">
      <c r="A4" s="5099"/>
      <c r="B4" s="5099"/>
    </row>
    <row r="5" spans="1:16" s="83" customFormat="1" ht="15" customHeight="1" thickBot="1">
      <c r="A5" s="1494" t="s">
        <v>
9284</v>
      </c>
      <c r="B5" s="1494"/>
      <c r="P5" s="119"/>
    </row>
    <row r="6" spans="1:16" ht="18" customHeight="1" thickTop="1">
      <c r="A6" s="4684" t="s">
        <v>
1679</v>
      </c>
      <c r="B6" s="5100" t="s">
        <v>
23</v>
      </c>
      <c r="C6" s="5100"/>
      <c r="D6" s="5101"/>
      <c r="E6" s="4575" t="s">
        <v>
1690</v>
      </c>
      <c r="F6" s="4579"/>
      <c r="G6" s="4579" t="s">
        <v>
1689</v>
      </c>
      <c r="H6" s="4579"/>
      <c r="I6" s="4579" t="s">
        <v>
1688</v>
      </c>
      <c r="J6" s="4579"/>
      <c r="K6" s="4579" t="s">
        <v>
1687</v>
      </c>
      <c r="L6" s="4579"/>
      <c r="M6" s="4579" t="s">
        <v>
1686</v>
      </c>
      <c r="N6" s="4579"/>
      <c r="O6" s="4579" t="s">
        <v>
1685</v>
      </c>
      <c r="P6" s="4603"/>
    </row>
    <row r="7" spans="1:16" ht="18" customHeight="1">
      <c r="A7" s="4685"/>
      <c r="B7" s="45" t="s">
        <v>
188</v>
      </c>
      <c r="C7" s="313" t="s">
        <v>
1684</v>
      </c>
      <c r="D7" s="45" t="s">
        <v>
1683</v>
      </c>
      <c r="E7" s="313" t="s">
        <v>
1676</v>
      </c>
      <c r="F7" s="314" t="s">
        <v>
746</v>
      </c>
      <c r="G7" s="314" t="s">
        <v>
1676</v>
      </c>
      <c r="H7" s="314" t="s">
        <v>
746</v>
      </c>
      <c r="I7" s="314" t="s">
        <v>
1676</v>
      </c>
      <c r="J7" s="314" t="s">
        <v>
746</v>
      </c>
      <c r="K7" s="314" t="s">
        <v>
1676</v>
      </c>
      <c r="L7" s="314" t="s">
        <v>
746</v>
      </c>
      <c r="M7" s="314" t="s">
        <v>
1676</v>
      </c>
      <c r="N7" s="314" t="s">
        <v>
746</v>
      </c>
      <c r="O7" s="314" t="s">
        <v>
1676</v>
      </c>
      <c r="P7" s="318" t="s">
        <v>
746</v>
      </c>
    </row>
    <row r="8" spans="1:16" s="277" customFormat="1" ht="18" customHeight="1">
      <c r="A8" s="1094" t="s">
        <v>
23</v>
      </c>
      <c r="B8" s="1093">
        <f>
SUM(C8:D8)</f>
        <v>
3166</v>
      </c>
      <c r="C8" s="1092">
        <f>
E8+G8+I8+K8+M8+O8</f>
        <v>
2419</v>
      </c>
      <c r="D8" s="1092">
        <f>
F8+H8+J8+L8+N8+P8</f>
        <v>
747</v>
      </c>
      <c r="E8" s="552">
        <f t="shared" ref="E8:P8" si="0">
SUM(E9:E11)</f>
        <v>
56</v>
      </c>
      <c r="F8" s="552">
        <f t="shared" si="0"/>
        <v>
121</v>
      </c>
      <c r="G8" s="552">
        <f t="shared" si="0"/>
        <v>
84</v>
      </c>
      <c r="H8" s="552">
        <f t="shared" si="0"/>
        <v>
142</v>
      </c>
      <c r="I8" s="552">
        <f t="shared" si="0"/>
        <v>
157</v>
      </c>
      <c r="J8" s="552">
        <f>
SUM(J9:J11)</f>
        <v>
133</v>
      </c>
      <c r="K8" s="552">
        <f>
SUM(K9:K11)</f>
        <v>
43</v>
      </c>
      <c r="L8" s="552">
        <f>
SUM(L9:L11)</f>
        <v>
51</v>
      </c>
      <c r="M8" s="552">
        <f>
SUM(M9:M11)</f>
        <v>
327</v>
      </c>
      <c r="N8" s="552">
        <f>
SUM(N9:N11)</f>
        <v>
113</v>
      </c>
      <c r="O8" s="552">
        <f t="shared" si="0"/>
        <v>
1752</v>
      </c>
      <c r="P8" s="552">
        <f t="shared" si="0"/>
        <v>
187</v>
      </c>
    </row>
    <row r="9" spans="1:16" ht="18" customHeight="1">
      <c r="A9" s="532" t="s">
        <v>
1682</v>
      </c>
      <c r="B9" s="97">
        <f>
SUM(C9:D9)</f>
        <v>
3022</v>
      </c>
      <c r="C9" s="22">
        <f t="shared" ref="C9:D11" si="1">
SUM(E9,G9,I9,K9,M9,O9)</f>
        <v>
2346</v>
      </c>
      <c r="D9" s="22">
        <f t="shared" si="1"/>
        <v>
676</v>
      </c>
      <c r="E9" s="22">
        <v>
53</v>
      </c>
      <c r="F9" s="22">
        <v>
115</v>
      </c>
      <c r="G9" s="22">
        <v>
76</v>
      </c>
      <c r="H9" s="22">
        <v>
130</v>
      </c>
      <c r="I9" s="22">
        <v>
147</v>
      </c>
      <c r="J9" s="22">
        <v>
123</v>
      </c>
      <c r="K9" s="22">
        <v>
37</v>
      </c>
      <c r="L9" s="22">
        <v>
37</v>
      </c>
      <c r="M9" s="22">
        <v>
316</v>
      </c>
      <c r="N9" s="22">
        <v>
107</v>
      </c>
      <c r="O9" s="511">
        <v>
1717</v>
      </c>
      <c r="P9" s="22">
        <v>
164</v>
      </c>
    </row>
    <row r="10" spans="1:16" ht="18" customHeight="1">
      <c r="A10" s="532" t="s">
        <v>
1681</v>
      </c>
      <c r="B10" s="97">
        <f>
SUM(C10:D10)</f>
        <v>
87</v>
      </c>
      <c r="C10" s="22">
        <f t="shared" si="1"/>
        <v>
44</v>
      </c>
      <c r="D10" s="22">
        <f t="shared" si="1"/>
        <v>
43</v>
      </c>
      <c r="E10" s="22">
        <v>
3</v>
      </c>
      <c r="F10" s="22">
        <v>
5</v>
      </c>
      <c r="G10" s="22">
        <v>
8</v>
      </c>
      <c r="H10" s="22">
        <v>
8</v>
      </c>
      <c r="I10" s="22">
        <v>
9</v>
      </c>
      <c r="J10" s="22">
        <v>
6</v>
      </c>
      <c r="K10" s="22">
        <v>
5</v>
      </c>
      <c r="L10" s="22">
        <v>
11</v>
      </c>
      <c r="M10" s="22">
        <v>
7</v>
      </c>
      <c r="N10" s="22">
        <v>
4</v>
      </c>
      <c r="O10" s="22">
        <v>
12</v>
      </c>
      <c r="P10" s="22">
        <v>
9</v>
      </c>
    </row>
    <row r="11" spans="1:16" ht="18" customHeight="1">
      <c r="A11" s="481" t="s">
        <v>
1680</v>
      </c>
      <c r="B11" s="2540">
        <f>
SUM(C11:D11)</f>
        <v>
57</v>
      </c>
      <c r="C11" s="2539">
        <f t="shared" si="1"/>
        <v>
29</v>
      </c>
      <c r="D11" s="2539">
        <f t="shared" si="1"/>
        <v>
28</v>
      </c>
      <c r="E11" s="108">
        <v>
0</v>
      </c>
      <c r="F11" s="108">
        <v>
1</v>
      </c>
      <c r="G11" s="108">
        <v>
0</v>
      </c>
      <c r="H11" s="108">
        <v>
4</v>
      </c>
      <c r="I11" s="108">
        <v>
1</v>
      </c>
      <c r="J11" s="108">
        <v>
4</v>
      </c>
      <c r="K11" s="108">
        <v>
1</v>
      </c>
      <c r="L11" s="108">
        <v>
3</v>
      </c>
      <c r="M11" s="108">
        <v>
4</v>
      </c>
      <c r="N11" s="108">
        <v>
2</v>
      </c>
      <c r="O11" s="108">
        <v>
23</v>
      </c>
      <c r="P11" s="108">
        <v>
14</v>
      </c>
    </row>
  </sheetData>
  <mergeCells count="12">
    <mergeCell ref="A1:D1"/>
    <mergeCell ref="A2:D2"/>
    <mergeCell ref="M6:N6"/>
    <mergeCell ref="O6:P6"/>
    <mergeCell ref="A3:P3"/>
    <mergeCell ref="A4:B4"/>
    <mergeCell ref="A6:A7"/>
    <mergeCell ref="B6:D6"/>
    <mergeCell ref="E6:F6"/>
    <mergeCell ref="G6:H6"/>
    <mergeCell ref="I6:J6"/>
    <mergeCell ref="K6:L6"/>
  </mergeCells>
  <phoneticPr fontId="25"/>
  <pageMargins left="0.70866141732283472" right="0.70866141732283472" top="0.74803149606299213" bottom="0.74803149606299213" header="0.31496062992125984" footer="0.3149606299212598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Q12"/>
  <sheetViews>
    <sheetView zoomScaleNormal="100" zoomScaleSheetLayoutView="100" workbookViewId="0">
      <selection activeCell="B23" sqref="B23"/>
    </sheetView>
  </sheetViews>
  <sheetFormatPr defaultColWidth="9" defaultRowHeight="14.25"/>
  <cols>
    <col min="1" max="1" width="10.625" style="24" customWidth="1"/>
    <col min="2" max="2" width="5.625" style="24" customWidth="1"/>
    <col min="3" max="3" width="10.625" style="24" customWidth="1"/>
    <col min="4" max="4" width="4.625" style="24" customWidth="1"/>
    <col min="5" max="5" width="9.625" style="24" customWidth="1"/>
    <col min="6" max="6" width="4.625" style="24" customWidth="1"/>
    <col min="7" max="7" width="8.625" style="24" customWidth="1"/>
    <col min="8" max="8" width="4.625" style="24" customWidth="1"/>
    <col min="9" max="9" width="9.625" style="24" customWidth="1"/>
    <col min="10" max="10" width="4.625" style="24" customWidth="1"/>
    <col min="11" max="11" width="9.625" style="24" customWidth="1"/>
    <col min="12" max="12" width="4.625" style="24" customWidth="1"/>
    <col min="13" max="13" width="9.625" style="24" customWidth="1"/>
    <col min="14" max="14" width="4.625" style="24" customWidth="1"/>
    <col min="15" max="15" width="8.625" style="24" customWidth="1"/>
    <col min="16" max="16" width="4.625" style="24" customWidth="1"/>
    <col min="17" max="17" width="8.625" style="24" customWidth="1"/>
    <col min="18" max="16384" width="9" style="24"/>
  </cols>
  <sheetData>
    <row r="1" spans="1:17"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c r="O1" s="1481"/>
      <c r="P1" s="1481"/>
      <c r="Q1" s="1481"/>
    </row>
    <row r="2" spans="1:17"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c r="O2" s="1481"/>
      <c r="P2" s="1481"/>
      <c r="Q2" s="1481"/>
    </row>
    <row r="3" spans="1:17" ht="20.100000000000001" customHeight="1">
      <c r="A3" s="4651" t="s">
        <v>
4151</v>
      </c>
      <c r="B3" s="4651"/>
      <c r="C3" s="4651"/>
      <c r="D3" s="4651"/>
      <c r="E3" s="4651"/>
      <c r="F3" s="4651"/>
      <c r="G3" s="4651"/>
      <c r="H3" s="4651"/>
      <c r="I3" s="4651"/>
      <c r="J3" s="4651"/>
      <c r="K3" s="4651"/>
      <c r="L3" s="4651"/>
      <c r="M3" s="4651"/>
      <c r="N3" s="4651"/>
      <c r="O3" s="4651"/>
      <c r="P3" s="4651"/>
      <c r="Q3" s="4651"/>
    </row>
    <row r="4" spans="1:17" s="83" customFormat="1" ht="15" customHeight="1">
      <c r="A4" s="5099"/>
      <c r="B4" s="5099"/>
    </row>
    <row r="5" spans="1:17" s="83" customFormat="1" ht="15" customHeight="1" thickBot="1">
      <c r="A5" s="5102"/>
      <c r="B5" s="5102"/>
      <c r="Q5" s="119"/>
    </row>
    <row r="6" spans="1:17" ht="18" customHeight="1" thickTop="1">
      <c r="A6" s="4684" t="s">
        <v>
1679</v>
      </c>
      <c r="B6" s="4579" t="s">
        <v>
23</v>
      </c>
      <c r="C6" s="5098"/>
      <c r="D6" s="5103" t="s">
        <v>
1697</v>
      </c>
      <c r="E6" s="5104"/>
      <c r="F6" s="4579" t="s">
        <v>
1696</v>
      </c>
      <c r="G6" s="4579"/>
      <c r="H6" s="4579" t="s">
        <v>
1695</v>
      </c>
      <c r="I6" s="4579"/>
      <c r="J6" s="4579" t="s">
        <v>
1694</v>
      </c>
      <c r="K6" s="4579"/>
      <c r="L6" s="4579" t="s">
        <v>
1504</v>
      </c>
      <c r="M6" s="4579"/>
      <c r="N6" s="4579" t="s">
        <v>
1693</v>
      </c>
      <c r="O6" s="4579"/>
      <c r="P6" s="4579" t="s">
        <v>
1692</v>
      </c>
      <c r="Q6" s="4603"/>
    </row>
    <row r="7" spans="1:17" ht="18" customHeight="1">
      <c r="A7" s="4685"/>
      <c r="B7" s="1104" t="s">
        <v>
501</v>
      </c>
      <c r="C7" s="45" t="s">
        <v>
1669</v>
      </c>
      <c r="D7" s="321" t="s">
        <v>
501</v>
      </c>
      <c r="E7" s="314" t="s">
        <v>
1669</v>
      </c>
      <c r="F7" s="1104" t="s">
        <v>
501</v>
      </c>
      <c r="G7" s="314" t="s">
        <v>
1669</v>
      </c>
      <c r="H7" s="1104" t="s">
        <v>
501</v>
      </c>
      <c r="I7" s="314" t="s">
        <v>
1669</v>
      </c>
      <c r="J7" s="1104" t="s">
        <v>
501</v>
      </c>
      <c r="K7" s="314" t="s">
        <v>
1669</v>
      </c>
      <c r="L7" s="1104" t="s">
        <v>
501</v>
      </c>
      <c r="M7" s="314" t="s">
        <v>
1669</v>
      </c>
      <c r="N7" s="1104" t="s">
        <v>
501</v>
      </c>
      <c r="O7" s="314" t="s">
        <v>
1669</v>
      </c>
      <c r="P7" s="1104" t="s">
        <v>
501</v>
      </c>
      <c r="Q7" s="318" t="s">
        <v>
1669</v>
      </c>
    </row>
    <row r="8" spans="1:17" s="83" customFormat="1" ht="18" customHeight="1">
      <c r="A8" s="1103"/>
      <c r="B8" s="1102" t="s">
        <v>
498</v>
      </c>
      <c r="C8" s="1101" t="s">
        <v>
570</v>
      </c>
      <c r="D8" s="1101" t="s">
        <v>
498</v>
      </c>
      <c r="E8" s="1101" t="s">
        <v>
570</v>
      </c>
      <c r="F8" s="1101" t="s">
        <v>
498</v>
      </c>
      <c r="G8" s="1101" t="s">
        <v>
570</v>
      </c>
      <c r="H8" s="1101" t="s">
        <v>
498</v>
      </c>
      <c r="I8" s="1101" t="s">
        <v>
570</v>
      </c>
      <c r="J8" s="1101" t="s">
        <v>
498</v>
      </c>
      <c r="K8" s="1101" t="s">
        <v>
570</v>
      </c>
      <c r="L8" s="1101" t="s">
        <v>
498</v>
      </c>
      <c r="M8" s="1101" t="s">
        <v>
570</v>
      </c>
      <c r="N8" s="1101" t="s">
        <v>
498</v>
      </c>
      <c r="O8" s="1101" t="s">
        <v>
570</v>
      </c>
      <c r="P8" s="1101" t="s">
        <v>
498</v>
      </c>
      <c r="Q8" s="1101" t="s">
        <v>
570</v>
      </c>
    </row>
    <row r="9" spans="1:17" s="277" customFormat="1" ht="18" customHeight="1">
      <c r="A9" s="289" t="s">
        <v>
23</v>
      </c>
      <c r="B9" s="1100">
        <f t="shared" ref="B9:Q9" si="0">
SUM(B10:B11)</f>
        <v>
3166</v>
      </c>
      <c r="C9" s="1099">
        <f t="shared" si="0"/>
        <v>
29640678</v>
      </c>
      <c r="D9" s="1099">
        <f t="shared" si="0"/>
        <v>
860</v>
      </c>
      <c r="E9" s="1099">
        <f t="shared" si="0"/>
        <v>
4546681</v>
      </c>
      <c r="F9" s="1099">
        <f t="shared" si="0"/>
        <v>
485</v>
      </c>
      <c r="G9" s="1099">
        <f t="shared" si="0"/>
        <v>
3462837</v>
      </c>
      <c r="H9" s="1099">
        <f t="shared" si="0"/>
        <v>
993</v>
      </c>
      <c r="I9" s="1099">
        <f t="shared" si="0"/>
        <v>
9883130</v>
      </c>
      <c r="J9" s="1099">
        <f t="shared" si="0"/>
        <v>
303</v>
      </c>
      <c r="K9" s="1099">
        <f t="shared" si="0"/>
        <v>
3887370</v>
      </c>
      <c r="L9" s="1099">
        <f t="shared" si="0"/>
        <v>
304</v>
      </c>
      <c r="M9" s="1099">
        <f t="shared" si="0"/>
        <v>
4286810</v>
      </c>
      <c r="N9" s="1099">
        <f t="shared" si="0"/>
        <v>
163</v>
      </c>
      <c r="O9" s="1099">
        <f t="shared" si="0"/>
        <v>
2537700</v>
      </c>
      <c r="P9" s="1099">
        <f t="shared" si="0"/>
        <v>
58</v>
      </c>
      <c r="Q9" s="1099">
        <f t="shared" si="0"/>
        <v>
1036150</v>
      </c>
    </row>
    <row r="10" spans="1:17" ht="18" customHeight="1">
      <c r="A10" s="320" t="s">
        <v>
1676</v>
      </c>
      <c r="B10" s="1098">
        <f>
SUM(D10,F10,H10,J10,L10,N10,P10)</f>
        <v>
2419</v>
      </c>
      <c r="C10" s="1096">
        <f>
SUM(E10,G10,I10,K10,M10,O10,Q10)</f>
        <v>
26200400</v>
      </c>
      <c r="D10" s="1096">
        <v>
390</v>
      </c>
      <c r="E10" s="1096">
        <v>
2844840</v>
      </c>
      <c r="F10" s="1096">
        <v>
352</v>
      </c>
      <c r="G10" s="1096">
        <v>
2775550</v>
      </c>
      <c r="H10" s="1096">
        <v>
876</v>
      </c>
      <c r="I10" s="1096">
        <v>
9073580</v>
      </c>
      <c r="J10" s="1096">
        <v>
285</v>
      </c>
      <c r="K10" s="1096">
        <v>
3744770</v>
      </c>
      <c r="L10" s="1096">
        <v>
298</v>
      </c>
      <c r="M10" s="1096">
        <v>
4201810</v>
      </c>
      <c r="N10" s="1096">
        <v>
160</v>
      </c>
      <c r="O10" s="1096">
        <v>
2523700</v>
      </c>
      <c r="P10" s="1096">
        <v>
58</v>
      </c>
      <c r="Q10" s="1096">
        <v>
1036150</v>
      </c>
    </row>
    <row r="11" spans="1:17" ht="18" customHeight="1">
      <c r="A11" s="481" t="s">
        <v>
746</v>
      </c>
      <c r="B11" s="1097">
        <f>
SUM(D11,F11,H11,J11,L11,N11,P11)</f>
        <v>
747</v>
      </c>
      <c r="C11" s="1096">
        <f>
SUM(E11,G11,I11,K11,M11,O11,Q11)</f>
        <v>
3440278</v>
      </c>
      <c r="D11" s="1095">
        <v>
470</v>
      </c>
      <c r="E11" s="1095">
        <v>
1701841</v>
      </c>
      <c r="F11" s="1095">
        <v>
133</v>
      </c>
      <c r="G11" s="1095">
        <v>
687287</v>
      </c>
      <c r="H11" s="1095">
        <v>
117</v>
      </c>
      <c r="I11" s="1095">
        <v>
809550</v>
      </c>
      <c r="J11" s="1095">
        <v>
18</v>
      </c>
      <c r="K11" s="1095">
        <v>
142600</v>
      </c>
      <c r="L11" s="1095">
        <v>
6</v>
      </c>
      <c r="M11" s="1095">
        <v>
85000</v>
      </c>
      <c r="N11" s="1095">
        <v>
3</v>
      </c>
      <c r="O11" s="1095">
        <v>
14000</v>
      </c>
      <c r="P11" s="1095" t="s">
        <v>
10133</v>
      </c>
      <c r="Q11" s="1095" t="s">
        <v>
10133</v>
      </c>
    </row>
    <row r="12" spans="1:17" s="83" customFormat="1" ht="15" customHeight="1">
      <c r="A12" s="84" t="s">
        <v>
1691</v>
      </c>
      <c r="B12" s="84"/>
      <c r="C12" s="120"/>
      <c r="D12" s="120"/>
      <c r="E12" s="120"/>
    </row>
  </sheetData>
  <mergeCells count="14">
    <mergeCell ref="A1:D1"/>
    <mergeCell ref="A2:D2"/>
    <mergeCell ref="L6:M6"/>
    <mergeCell ref="N6:O6"/>
    <mergeCell ref="P6:Q6"/>
    <mergeCell ref="A3:Q3"/>
    <mergeCell ref="A5:B5"/>
    <mergeCell ref="A6:A7"/>
    <mergeCell ref="B6:C6"/>
    <mergeCell ref="D6:E6"/>
    <mergeCell ref="F6:G6"/>
    <mergeCell ref="H6:I6"/>
    <mergeCell ref="J6:K6"/>
    <mergeCell ref="A4:B4"/>
  </mergeCells>
  <phoneticPr fontId="25"/>
  <pageMargins left="0.70866141732283472" right="0.70866141732283472" top="0.74803149606299213" bottom="0.74803149606299213" header="0.31496062992125984" footer="0.3149606299212598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28"/>
  <sheetViews>
    <sheetView zoomScaleNormal="100" zoomScaleSheetLayoutView="100" workbookViewId="0">
      <selection activeCell="B23" sqref="B23"/>
    </sheetView>
  </sheetViews>
  <sheetFormatPr defaultRowHeight="13.5"/>
  <cols>
    <col min="1" max="1" width="30.625" style="1105" customWidth="1"/>
    <col min="2" max="11" width="9.625" style="1105" customWidth="1"/>
    <col min="12" max="16384" width="9" style="1105"/>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s="1125" customFormat="1" ht="26.1" customHeight="1">
      <c r="A3" s="5105" t="s">
        <v>
6623</v>
      </c>
      <c r="B3" s="5105"/>
      <c r="C3" s="5105"/>
      <c r="D3" s="5105"/>
      <c r="E3" s="5105"/>
      <c r="F3" s="5105"/>
      <c r="G3" s="5105"/>
      <c r="H3" s="5105"/>
      <c r="I3" s="5105"/>
      <c r="J3" s="5105"/>
      <c r="K3" s="5105"/>
    </row>
    <row r="4" spans="1:11" s="1106" customFormat="1" ht="15" customHeight="1">
      <c r="A4" s="1107"/>
      <c r="B4" s="1107"/>
      <c r="C4" s="1107"/>
      <c r="D4" s="1107"/>
      <c r="E4" s="1107"/>
      <c r="F4" s="1107"/>
      <c r="G4" s="1107"/>
      <c r="H4" s="1107"/>
      <c r="I4" s="1107"/>
      <c r="J4" s="1107"/>
      <c r="K4" s="1107"/>
    </row>
    <row r="5" spans="1:11" s="1106" customFormat="1" ht="15" customHeight="1" thickBot="1">
      <c r="A5" s="1124"/>
      <c r="K5" s="1123" t="s">
        <v>
1718</v>
      </c>
    </row>
    <row r="6" spans="1:11" s="1109" customFormat="1" ht="18" customHeight="1" thickTop="1">
      <c r="A6" s="5106" t="s">
        <v>
1717</v>
      </c>
      <c r="B6" s="5108" t="s">
        <v>
459</v>
      </c>
      <c r="C6" s="5110"/>
      <c r="D6" s="5108" t="s">
        <v>
458</v>
      </c>
      <c r="E6" s="5109"/>
      <c r="F6" s="5108" t="s">
        <v>
473</v>
      </c>
      <c r="G6" s="5109"/>
      <c r="H6" s="5108" t="s">
        <v>
217</v>
      </c>
      <c r="I6" s="5109"/>
      <c r="J6" s="5108" t="s">
        <v>
455</v>
      </c>
      <c r="K6" s="5111"/>
    </row>
    <row r="7" spans="1:11" s="1109" customFormat="1" ht="18" customHeight="1">
      <c r="A7" s="5107"/>
      <c r="B7" s="1122" t="s">
        <v>
1715</v>
      </c>
      <c r="C7" s="1121" t="s">
        <v>
1716</v>
      </c>
      <c r="D7" s="1122" t="s">
        <v>
1715</v>
      </c>
      <c r="E7" s="1121" t="s">
        <v>
1716</v>
      </c>
      <c r="F7" s="1122" t="s">
        <v>
1715</v>
      </c>
      <c r="G7" s="1121" t="s">
        <v>
1716</v>
      </c>
      <c r="H7" s="1122" t="s">
        <v>
1715</v>
      </c>
      <c r="I7" s="1121" t="s">
        <v>
1714</v>
      </c>
      <c r="J7" s="1122" t="s">
        <v>
1715</v>
      </c>
      <c r="K7" s="1121" t="s">
        <v>
1716</v>
      </c>
    </row>
    <row r="8" spans="1:11" s="1106" customFormat="1" ht="18" customHeight="1">
      <c r="A8" s="1120"/>
      <c r="B8" s="1119"/>
      <c r="C8" s="1119" t="s">
        <v>
4</v>
      </c>
      <c r="D8" s="1119"/>
      <c r="E8" s="1119" t="s">
        <v>
4</v>
      </c>
      <c r="F8" s="1119"/>
      <c r="G8" s="1119" t="s">
        <v>
4</v>
      </c>
      <c r="H8" s="1119"/>
      <c r="I8" s="1119" t="s">
        <v>
4</v>
      </c>
      <c r="J8" s="1119"/>
      <c r="K8" s="1119" t="s">
        <v>
4</v>
      </c>
    </row>
    <row r="9" spans="1:11" s="1116" customFormat="1" ht="18" customHeight="1">
      <c r="A9" s="1118" t="s">
        <v>
1713</v>
      </c>
      <c r="B9" s="1117">
        <v>
126</v>
      </c>
      <c r="C9" s="1117">
        <v>
18339</v>
      </c>
      <c r="D9" s="1117">
        <v>
117</v>
      </c>
      <c r="E9" s="1117">
        <v>
17607</v>
      </c>
      <c r="F9" s="1117">
        <v>
81</v>
      </c>
      <c r="G9" s="1117">
        <v>
17683</v>
      </c>
      <c r="H9" s="1117">
        <v>
78</v>
      </c>
      <c r="I9" s="1117">
        <v>
17217</v>
      </c>
      <c r="J9" s="4402">
        <v>
69</v>
      </c>
      <c r="K9" s="4402">
        <v>
14654</v>
      </c>
    </row>
    <row r="10" spans="1:11" s="1109" customFormat="1" ht="18" customHeight="1">
      <c r="A10" s="1113" t="s">
        <v>
1712</v>
      </c>
      <c r="B10" s="1114" t="s">
        <v>
374</v>
      </c>
      <c r="C10" s="1114" t="s">
        <v>
374</v>
      </c>
      <c r="D10" s="1114" t="s">
        <v>
374</v>
      </c>
      <c r="E10" s="1114" t="s">
        <v>
374</v>
      </c>
      <c r="F10" s="1114" t="s">
        <v>
378</v>
      </c>
      <c r="G10" s="1114" t="s">
        <v>
378</v>
      </c>
      <c r="H10" s="1114" t="s">
        <v>
374</v>
      </c>
      <c r="I10" s="1114" t="s">
        <v>
374</v>
      </c>
      <c r="J10" s="1114" t="s">
        <v>
374</v>
      </c>
      <c r="K10" s="1114" t="s">
        <v>
374</v>
      </c>
    </row>
    <row r="11" spans="1:11" s="1109" customFormat="1" ht="18" customHeight="1">
      <c r="A11" s="1113" t="s">
        <v>
774</v>
      </c>
      <c r="B11" s="1112">
        <v>
4</v>
      </c>
      <c r="C11" s="1112">
        <v>
4623</v>
      </c>
      <c r="D11" s="1112">
        <v>
3</v>
      </c>
      <c r="E11" s="1112">
        <v>
4595</v>
      </c>
      <c r="F11" s="1112">
        <v>
2</v>
      </c>
      <c r="G11" s="1112">
        <v>
4612</v>
      </c>
      <c r="H11" s="1112">
        <v>
2</v>
      </c>
      <c r="I11" s="1112">
        <v>
4447</v>
      </c>
      <c r="J11" s="1114">
        <v>
2</v>
      </c>
      <c r="K11" s="1114">
        <v>
4431</v>
      </c>
    </row>
    <row r="12" spans="1:11" s="1109" customFormat="1" ht="18" customHeight="1">
      <c r="A12" s="1113" t="s">
        <v>
773</v>
      </c>
      <c r="B12" s="1112">
        <v>
13</v>
      </c>
      <c r="C12" s="1112">
        <v>
1025</v>
      </c>
      <c r="D12" s="1112">
        <v>
12</v>
      </c>
      <c r="E12" s="1112">
        <v>
1013</v>
      </c>
      <c r="F12" s="1112">
        <v>
9</v>
      </c>
      <c r="G12" s="1112">
        <v>
993</v>
      </c>
      <c r="H12" s="1112">
        <v>
9</v>
      </c>
      <c r="I12" s="1112">
        <v>
997</v>
      </c>
      <c r="J12" s="1114">
        <v>
8</v>
      </c>
      <c r="K12" s="1114">
        <v>
909</v>
      </c>
    </row>
    <row r="13" spans="1:11" s="1109" customFormat="1" ht="18" customHeight="1">
      <c r="A13" s="1113" t="s">
        <v>
1711</v>
      </c>
      <c r="B13" s="1112">
        <v>
6</v>
      </c>
      <c r="C13" s="1112">
        <v>
522</v>
      </c>
      <c r="D13" s="1112">
        <v>
6</v>
      </c>
      <c r="E13" s="1112">
        <v>
481</v>
      </c>
      <c r="F13" s="1112">
        <v>
6</v>
      </c>
      <c r="G13" s="1112">
        <v>
525</v>
      </c>
      <c r="H13" s="1112">
        <v>
6</v>
      </c>
      <c r="I13" s="1112">
        <v>
484</v>
      </c>
      <c r="J13" s="1114">
        <v>
5</v>
      </c>
      <c r="K13" s="1114">
        <v>
339</v>
      </c>
    </row>
    <row r="14" spans="1:11" s="1109" customFormat="1" ht="18" customHeight="1">
      <c r="A14" s="1113" t="s">
        <v>
771</v>
      </c>
      <c r="B14" s="1112">
        <v>
2</v>
      </c>
      <c r="C14" s="1112">
        <v>
10</v>
      </c>
      <c r="D14" s="1112">
        <v>
1</v>
      </c>
      <c r="E14" s="1112">
        <v>
10</v>
      </c>
      <c r="F14" s="1114" t="s">
        <v>
374</v>
      </c>
      <c r="G14" s="1114" t="s">
        <v>
374</v>
      </c>
      <c r="H14" s="1114" t="s">
        <v>
374</v>
      </c>
      <c r="I14" s="1114" t="s">
        <v>
374</v>
      </c>
      <c r="J14" s="1114" t="s">
        <v>
374</v>
      </c>
      <c r="K14" s="1114" t="s">
        <v>
374</v>
      </c>
    </row>
    <row r="15" spans="1:11" s="1109" customFormat="1" ht="18" customHeight="1">
      <c r="A15" s="1113" t="s">
        <v>
1710</v>
      </c>
      <c r="B15" s="1112">
        <v>
32</v>
      </c>
      <c r="C15" s="1112">
        <v>
1785</v>
      </c>
      <c r="D15" s="1112">
        <v>
29</v>
      </c>
      <c r="E15" s="1112">
        <v>
1554</v>
      </c>
      <c r="F15" s="1112">
        <v>
19</v>
      </c>
      <c r="G15" s="1112">
        <v>
1384</v>
      </c>
      <c r="H15" s="1112">
        <v>
17</v>
      </c>
      <c r="I15" s="1112">
        <v>
1285</v>
      </c>
      <c r="J15" s="1114">
        <v>
13</v>
      </c>
      <c r="K15" s="1114">
        <v>
1015</v>
      </c>
    </row>
    <row r="16" spans="1:11" s="1109" customFormat="1" ht="18" customHeight="1">
      <c r="A16" s="1113" t="s">
        <v>
1709</v>
      </c>
      <c r="B16" s="1112">
        <v>
19</v>
      </c>
      <c r="C16" s="1112">
        <v>
5991</v>
      </c>
      <c r="D16" s="1112">
        <v>
18</v>
      </c>
      <c r="E16" s="1112">
        <v>
5829</v>
      </c>
      <c r="F16" s="1112">
        <v>
13</v>
      </c>
      <c r="G16" s="1112">
        <v>
5575</v>
      </c>
      <c r="H16" s="1112">
        <v>
13</v>
      </c>
      <c r="I16" s="1112">
        <v>
5537</v>
      </c>
      <c r="J16" s="1114">
        <v>
11</v>
      </c>
      <c r="K16" s="1114">
        <v>
3678</v>
      </c>
    </row>
    <row r="17" spans="1:11" s="1109" customFormat="1" ht="18" customHeight="1">
      <c r="A17" s="1113" t="s">
        <v>
1708</v>
      </c>
      <c r="B17" s="1112">
        <v>
2</v>
      </c>
      <c r="C17" s="1112">
        <v>
2</v>
      </c>
      <c r="D17" s="1114" t="s">
        <v>
374</v>
      </c>
      <c r="E17" s="1114" t="s">
        <v>
374</v>
      </c>
      <c r="F17" s="1114" t="s">
        <v>
374</v>
      </c>
      <c r="G17" s="1114" t="s">
        <v>
374</v>
      </c>
      <c r="H17" s="1114" t="s">
        <v>
374</v>
      </c>
      <c r="I17" s="1114" t="s">
        <v>
374</v>
      </c>
      <c r="J17" s="1114" t="s">
        <v>
374</v>
      </c>
      <c r="K17" s="1114" t="s">
        <v>
374</v>
      </c>
    </row>
    <row r="18" spans="1:11" s="1109" customFormat="1" ht="18" customHeight="1">
      <c r="A18" s="1113" t="s">
        <v>
1707</v>
      </c>
      <c r="B18" s="1114" t="s">
        <v>
374</v>
      </c>
      <c r="C18" s="1114" t="s">
        <v>
374</v>
      </c>
      <c r="D18" s="1114" t="s">
        <v>
374</v>
      </c>
      <c r="E18" s="1114" t="s">
        <v>
374</v>
      </c>
      <c r="F18" s="1114" t="s">
        <v>
374</v>
      </c>
      <c r="G18" s="1114" t="s">
        <v>
374</v>
      </c>
      <c r="H18" s="1114" t="s">
        <v>
374</v>
      </c>
      <c r="I18" s="1114" t="s">
        <v>
374</v>
      </c>
      <c r="J18" s="1114" t="s">
        <v>
374</v>
      </c>
      <c r="K18" s="1114" t="s">
        <v>
374</v>
      </c>
    </row>
    <row r="19" spans="1:11" s="1109" customFormat="1" ht="18" customHeight="1">
      <c r="A19" s="1115" t="s">
        <v>
1706</v>
      </c>
      <c r="B19" s="1114">
        <v>
1</v>
      </c>
      <c r="C19" s="1114">
        <v>
25</v>
      </c>
      <c r="D19" s="1114">
        <v>
1</v>
      </c>
      <c r="E19" s="1114">
        <v>
25</v>
      </c>
      <c r="F19" s="1114">
        <v>
1</v>
      </c>
      <c r="G19" s="1114">
        <v>
25</v>
      </c>
      <c r="H19" s="1114">
        <v>
1</v>
      </c>
      <c r="I19" s="1114">
        <v>
19</v>
      </c>
      <c r="J19" s="1114">
        <v>
1</v>
      </c>
      <c r="K19" s="1114">
        <v>
16</v>
      </c>
    </row>
    <row r="20" spans="1:11" s="1109" customFormat="1" ht="18" customHeight="1">
      <c r="A20" s="1113" t="s">
        <v>
1705</v>
      </c>
      <c r="B20" s="1112">
        <v>
3</v>
      </c>
      <c r="C20" s="1112">
        <v>
3</v>
      </c>
      <c r="D20" s="1112">
        <v>
2</v>
      </c>
      <c r="E20" s="1112">
        <v>
30</v>
      </c>
      <c r="F20" s="1114" t="s">
        <v>
374</v>
      </c>
      <c r="G20" s="1114" t="s">
        <v>
374</v>
      </c>
      <c r="H20" s="1114" t="s">
        <v>
374</v>
      </c>
      <c r="I20" s="1114" t="s">
        <v>
374</v>
      </c>
      <c r="J20" s="1114" t="s">
        <v>
374</v>
      </c>
      <c r="K20" s="1114" t="s">
        <v>
374</v>
      </c>
    </row>
    <row r="21" spans="1:11" s="1109" customFormat="1" ht="18" customHeight="1">
      <c r="A21" s="1113" t="s">
        <v>
1704</v>
      </c>
      <c r="B21" s="1112">
        <v>
1</v>
      </c>
      <c r="C21" s="1114" t="s">
        <v>
378</v>
      </c>
      <c r="D21" s="1112">
        <v>
3</v>
      </c>
      <c r="E21" s="1114">
        <v>
78</v>
      </c>
      <c r="F21" s="1114" t="s">
        <v>
374</v>
      </c>
      <c r="G21" s="1114" t="s">
        <v>
374</v>
      </c>
      <c r="H21" s="1114" t="s">
        <v>
374</v>
      </c>
      <c r="I21" s="1114" t="s">
        <v>
374</v>
      </c>
      <c r="J21" s="1114" t="s">
        <v>
374</v>
      </c>
      <c r="K21" s="1114" t="s">
        <v>
374</v>
      </c>
    </row>
    <row r="22" spans="1:11" s="1109" customFormat="1" ht="18" customHeight="1">
      <c r="A22" s="1113" t="s">
        <v>
1703</v>
      </c>
      <c r="B22" s="1112">
        <v>
6</v>
      </c>
      <c r="C22" s="1112">
        <v>
261</v>
      </c>
      <c r="D22" s="1112">
        <v>
6</v>
      </c>
      <c r="E22" s="1112">
        <v>
256</v>
      </c>
      <c r="F22" s="1112">
        <v>
5</v>
      </c>
      <c r="G22" s="1112">
        <v>
231</v>
      </c>
      <c r="H22" s="1112">
        <v>
5</v>
      </c>
      <c r="I22" s="1112">
        <v>
224</v>
      </c>
      <c r="J22" s="1114">
        <v>
5</v>
      </c>
      <c r="K22" s="1114">
        <v>
205</v>
      </c>
    </row>
    <row r="23" spans="1:11" s="1109" customFormat="1" ht="18" customHeight="1">
      <c r="A23" s="1113" t="s">
        <v>
1702</v>
      </c>
      <c r="B23" s="1112">
        <v>
12</v>
      </c>
      <c r="C23" s="1112">
        <v>
486</v>
      </c>
      <c r="D23" s="1112">
        <v>
11</v>
      </c>
      <c r="E23" s="1112">
        <v>
460</v>
      </c>
      <c r="F23" s="1112">
        <v>
9</v>
      </c>
      <c r="G23" s="1112">
        <v>
462</v>
      </c>
      <c r="H23" s="1112">
        <v>
9</v>
      </c>
      <c r="I23" s="1112">
        <v>
458</v>
      </c>
      <c r="J23" s="1114">
        <v>
9</v>
      </c>
      <c r="K23" s="1114">
        <v>
484</v>
      </c>
    </row>
    <row r="24" spans="1:11" s="1109" customFormat="1" ht="18" customHeight="1">
      <c r="A24" s="1113" t="s">
        <v>
761</v>
      </c>
      <c r="B24" s="1112">
        <v>
1</v>
      </c>
      <c r="C24" s="1112">
        <v>
17</v>
      </c>
      <c r="D24" s="1112">
        <v>
1</v>
      </c>
      <c r="E24" s="1112">
        <v>
19</v>
      </c>
      <c r="F24" s="1112">
        <v>
1</v>
      </c>
      <c r="G24" s="1112">
        <v>
16</v>
      </c>
      <c r="H24" s="1112">
        <v>
1</v>
      </c>
      <c r="I24" s="1112">
        <v>
19</v>
      </c>
      <c r="J24" s="1114">
        <v>
1</v>
      </c>
      <c r="K24" s="1114">
        <v>
19</v>
      </c>
    </row>
    <row r="25" spans="1:11" s="1109" customFormat="1" ht="18" customHeight="1">
      <c r="A25" s="1113" t="s">
        <v>
1701</v>
      </c>
      <c r="B25" s="1112">
        <v>
12</v>
      </c>
      <c r="C25" s="1112">
        <v>
408</v>
      </c>
      <c r="D25" s="1112">
        <v>
11</v>
      </c>
      <c r="E25" s="1112">
        <v>
357</v>
      </c>
      <c r="F25" s="1112">
        <v>
8</v>
      </c>
      <c r="G25" s="1112">
        <v>
229</v>
      </c>
      <c r="H25" s="1112">
        <v>
7</v>
      </c>
      <c r="I25" s="1112">
        <v>
221</v>
      </c>
      <c r="J25" s="1114">
        <v>
6</v>
      </c>
      <c r="K25" s="1114">
        <v>
214</v>
      </c>
    </row>
    <row r="26" spans="1:11" s="1109" customFormat="1" ht="18" customHeight="1">
      <c r="A26" s="1113" t="s">
        <v>
1700</v>
      </c>
      <c r="B26" s="1112">
        <v>
2</v>
      </c>
      <c r="C26" s="1112">
        <v>
2984</v>
      </c>
      <c r="D26" s="1112">
        <v>
3</v>
      </c>
      <c r="E26" s="1112">
        <v>
2521</v>
      </c>
      <c r="F26" s="1112">
        <v>
3</v>
      </c>
      <c r="G26" s="1112">
        <v>
2925</v>
      </c>
      <c r="H26" s="1112">
        <v>
3</v>
      </c>
      <c r="I26" s="1112">
        <v>
2818</v>
      </c>
      <c r="J26" s="1114">
        <v>
3</v>
      </c>
      <c r="K26" s="1114">
        <v>
2636</v>
      </c>
    </row>
    <row r="27" spans="1:11" s="1109" customFormat="1" ht="18" customHeight="1">
      <c r="A27" s="1111" t="s">
        <v>
1699</v>
      </c>
      <c r="B27" s="1110">
        <v>
10</v>
      </c>
      <c r="C27" s="1110">
        <v>
197</v>
      </c>
      <c r="D27" s="1110">
        <v>
10</v>
      </c>
      <c r="E27" s="1110">
        <v>
379</v>
      </c>
      <c r="F27" s="1110">
        <v>
5</v>
      </c>
      <c r="G27" s="1110">
        <v>
706</v>
      </c>
      <c r="H27" s="1110">
        <v>
5</v>
      </c>
      <c r="I27" s="1110">
        <v>
708</v>
      </c>
      <c r="J27" s="4403">
        <v>
5</v>
      </c>
      <c r="K27" s="4403">
        <v>
708</v>
      </c>
    </row>
    <row r="28" spans="1:11" s="1106" customFormat="1" ht="15" customHeight="1">
      <c r="A28" s="1108" t="s">
        <v>
1698</v>
      </c>
    </row>
  </sheetData>
  <mergeCells count="9">
    <mergeCell ref="A1:D1"/>
    <mergeCell ref="A2:D2"/>
    <mergeCell ref="A3:K3"/>
    <mergeCell ref="A6:A7"/>
    <mergeCell ref="H6:I6"/>
    <mergeCell ref="B6:C6"/>
    <mergeCell ref="D6:E6"/>
    <mergeCell ref="F6:G6"/>
    <mergeCell ref="J6:K6"/>
  </mergeCells>
  <phoneticPr fontId="25"/>
  <pageMargins left="0.70866141732283472" right="0.70866141732283472" top="0.74803149606299213" bottom="0.74803149606299213" header="0.31496062992125984" footer="0.3149606299212598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16"/>
  <sheetViews>
    <sheetView zoomScaleNormal="100" zoomScaleSheetLayoutView="100" workbookViewId="0">
      <selection activeCell="B23" sqref="B23"/>
    </sheetView>
  </sheetViews>
  <sheetFormatPr defaultRowHeight="14.25"/>
  <cols>
    <col min="1" max="1" width="15" style="763" customWidth="1"/>
    <col min="2" max="7" width="18.25" style="763" customWidth="1"/>
    <col min="8" max="16384" width="9" style="763"/>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s="822" customFormat="1" ht="26.1" customHeight="1">
      <c r="A3" s="4847" t="s">
        <v>
6624</v>
      </c>
      <c r="B3" s="4847"/>
      <c r="C3" s="4847"/>
      <c r="D3" s="4847"/>
      <c r="E3" s="4847"/>
      <c r="F3" s="4847"/>
      <c r="G3" s="4847"/>
    </row>
    <row r="4" spans="1:7" s="764" customFormat="1" ht="15" customHeight="1">
      <c r="A4" s="1142"/>
      <c r="B4" s="1142"/>
      <c r="C4" s="1142"/>
      <c r="D4" s="1142"/>
      <c r="E4" s="1142"/>
      <c r="F4" s="1142"/>
      <c r="G4" s="1142"/>
    </row>
    <row r="5" spans="1:7" s="764" customFormat="1" ht="15" customHeight="1" thickBot="1">
      <c r="A5" s="764" t="s">
        <v>
9283</v>
      </c>
      <c r="F5" s="1141"/>
      <c r="G5" s="1141" t="s">
        <v>
9274</v>
      </c>
    </row>
    <row r="6" spans="1:7" ht="18" customHeight="1" thickTop="1">
      <c r="A6" s="5112" t="s">
        <v>
287</v>
      </c>
      <c r="B6" s="5114" t="s">
        <v>
1727</v>
      </c>
      <c r="C6" s="5114"/>
      <c r="D6" s="5114"/>
      <c r="E6" s="5114"/>
      <c r="F6" s="5114"/>
      <c r="G6" s="5115"/>
    </row>
    <row r="7" spans="1:7" ht="18" customHeight="1">
      <c r="A7" s="5113"/>
      <c r="B7" s="5116" t="s">
        <v>
23</v>
      </c>
      <c r="C7" s="5113" t="s">
        <v>
1726</v>
      </c>
      <c r="D7" s="5117"/>
      <c r="E7" s="5117"/>
      <c r="F7" s="5117" t="s">
        <v>
1725</v>
      </c>
      <c r="G7" s="5118" t="s">
        <v>
1724</v>
      </c>
    </row>
    <row r="8" spans="1:7" ht="18" customHeight="1">
      <c r="A8" s="5113"/>
      <c r="B8" s="5116"/>
      <c r="C8" s="1140" t="s">
        <v>
23</v>
      </c>
      <c r="D8" s="1139" t="s">
        <v>
1723</v>
      </c>
      <c r="E8" s="1138" t="s">
        <v>
1722</v>
      </c>
      <c r="F8" s="5117"/>
      <c r="G8" s="5118"/>
    </row>
    <row r="9" spans="1:7" ht="18" customHeight="1">
      <c r="A9" s="1137" t="s">
        <v>
10207</v>
      </c>
      <c r="B9" s="1136">
        <v>
367038</v>
      </c>
      <c r="C9" s="1135">
        <v>
234750</v>
      </c>
      <c r="D9" s="1135">
        <v>
220958</v>
      </c>
      <c r="E9" s="1135">
        <v>
13792</v>
      </c>
      <c r="F9" s="1135">
        <v>
125970</v>
      </c>
      <c r="G9" s="1135">
        <v>
6318</v>
      </c>
    </row>
    <row r="10" spans="1:7" ht="18" customHeight="1">
      <c r="A10" s="1134">
        <v>
17</v>
      </c>
      <c r="B10" s="1132">
        <v>
371359</v>
      </c>
      <c r="C10" s="1131">
        <v>
231297</v>
      </c>
      <c r="D10" s="1131">
        <v>
215044</v>
      </c>
      <c r="E10" s="1131">
        <v>
16253</v>
      </c>
      <c r="F10" s="1131">
        <v>
127918</v>
      </c>
      <c r="G10" s="1131">
        <v>
12144</v>
      </c>
    </row>
    <row r="11" spans="1:7" ht="18" customHeight="1">
      <c r="A11" s="1133">
        <v>
22</v>
      </c>
      <c r="B11" s="1132">
        <v>
389018</v>
      </c>
      <c r="C11" s="1131">
        <v>
216574</v>
      </c>
      <c r="D11" s="1131">
        <v>
202797</v>
      </c>
      <c r="E11" s="1131">
        <v>
13777</v>
      </c>
      <c r="F11" s="1131">
        <v>
118666</v>
      </c>
      <c r="G11" s="1131">
        <v>
53778</v>
      </c>
    </row>
    <row r="12" spans="1:7" ht="18" customHeight="1">
      <c r="A12" s="1133">
        <v>
27</v>
      </c>
      <c r="B12" s="1132">
        <v>
390515</v>
      </c>
      <c r="C12" s="1131">
        <v>
204149</v>
      </c>
      <c r="D12" s="1131">
        <v>
195544</v>
      </c>
      <c r="E12" s="1131">
        <v>
8605</v>
      </c>
      <c r="F12" s="1131">
        <v>
116970</v>
      </c>
      <c r="G12" s="1131">
        <v>
69396</v>
      </c>
    </row>
    <row r="13" spans="1:7" s="792" customFormat="1" ht="18" customHeight="1">
      <c r="A13" s="1130" t="s">
        <v>
10208</v>
      </c>
      <c r="B13" s="1129">
        <v>
397861</v>
      </c>
      <c r="C13" s="1128">
        <v>
205163</v>
      </c>
      <c r="D13" s="1128">
        <v>
196619</v>
      </c>
      <c r="E13" s="1128">
        <v>
8544</v>
      </c>
      <c r="F13" s="1128">
        <v>
108459</v>
      </c>
      <c r="G13" s="1128">
        <v>
84239</v>
      </c>
    </row>
    <row r="14" spans="1:7" s="764" customFormat="1" ht="15" customHeight="1">
      <c r="A14" s="1127" t="s">
        <v>
1721</v>
      </c>
      <c r="B14" s="1127"/>
      <c r="C14" s="1127"/>
      <c r="D14" s="1127"/>
      <c r="E14" s="1127"/>
      <c r="F14" s="1126"/>
      <c r="G14" s="1126"/>
    </row>
    <row r="15" spans="1:7" s="764" customFormat="1" ht="15" customHeight="1">
      <c r="A15" s="1126" t="s">
        <v>
1720</v>
      </c>
      <c r="B15" s="1126"/>
      <c r="C15" s="1126"/>
      <c r="D15" s="1126"/>
      <c r="E15" s="1126"/>
      <c r="F15" s="1126"/>
      <c r="G15" s="1126"/>
    </row>
    <row r="16" spans="1:7" s="764" customFormat="1" ht="15" customHeight="1">
      <c r="A16" s="1126" t="s">
        <v>
1719</v>
      </c>
      <c r="B16" s="1126"/>
      <c r="C16" s="1126"/>
      <c r="D16" s="1126"/>
      <c r="E16" s="1126"/>
      <c r="F16" s="1126"/>
      <c r="G16" s="1126"/>
    </row>
  </sheetData>
  <mergeCells count="9">
    <mergeCell ref="A1:D1"/>
    <mergeCell ref="A2:D2"/>
    <mergeCell ref="A3:G3"/>
    <mergeCell ref="A6:A8"/>
    <mergeCell ref="B6:G6"/>
    <mergeCell ref="B7:B8"/>
    <mergeCell ref="C7:E7"/>
    <mergeCell ref="F7:F8"/>
    <mergeCell ref="G7:G8"/>
  </mergeCells>
  <phoneticPr fontId="25"/>
  <pageMargins left="0.70866141732283472" right="0.70866141732283472" top="0.74803149606299213" bottom="0.74803149606299213" header="0.31496062992125984" footer="0.3149606299212598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21"/>
  <sheetViews>
    <sheetView zoomScaleNormal="100" zoomScaleSheetLayoutView="100" workbookViewId="0">
      <selection activeCell="B23" sqref="B23"/>
    </sheetView>
  </sheetViews>
  <sheetFormatPr defaultRowHeight="14.25"/>
  <cols>
    <col min="1" max="1" width="32.625" style="1152" customWidth="1"/>
    <col min="2" max="7" width="15.125" style="1152" customWidth="1"/>
    <col min="8" max="16384" width="9" style="1152"/>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s="763" customFormat="1" ht="26.1" customHeight="1">
      <c r="A3" s="4847" t="s">
        <v>
9369</v>
      </c>
      <c r="B3" s="4847"/>
      <c r="C3" s="4847"/>
      <c r="D3" s="4847"/>
      <c r="E3" s="4847"/>
      <c r="F3" s="4847"/>
      <c r="G3" s="4847"/>
    </row>
    <row r="4" spans="1:7" ht="15" customHeight="1">
      <c r="A4" s="1175"/>
      <c r="B4" s="1175"/>
      <c r="C4" s="1175"/>
      <c r="D4" s="1175"/>
      <c r="E4" s="1175"/>
      <c r="F4" s="1175"/>
      <c r="G4" s="1175"/>
    </row>
    <row r="5" spans="1:7" s="1172" customFormat="1" ht="15" customHeight="1" thickBot="1">
      <c r="A5" s="1191" t="s">
        <v>
9283</v>
      </c>
      <c r="B5" s="760"/>
      <c r="C5" s="760"/>
      <c r="D5" s="760"/>
      <c r="E5" s="760"/>
      <c r="F5" s="760"/>
      <c r="G5" s="1190" t="s">
        <v>
9275</v>
      </c>
    </row>
    <row r="6" spans="1:7" ht="18" customHeight="1" thickTop="1">
      <c r="A6" s="5119" t="s">
        <v>
1793</v>
      </c>
      <c r="B6" s="5115" t="s">
        <v>
298</v>
      </c>
      <c r="C6" s="5121"/>
      <c r="D6" s="5121"/>
      <c r="E6" s="5115" t="s">
        <v>
18</v>
      </c>
      <c r="F6" s="5121"/>
      <c r="G6" s="5121"/>
    </row>
    <row r="7" spans="1:7" ht="18" customHeight="1">
      <c r="A7" s="5120"/>
      <c r="B7" s="1151" t="s">
        <v>
23</v>
      </c>
      <c r="C7" s="1139" t="s">
        <v>
1</v>
      </c>
      <c r="D7" s="1150" t="s">
        <v>
2</v>
      </c>
      <c r="E7" s="1189" t="s">
        <v>
23</v>
      </c>
      <c r="F7" s="1188" t="s">
        <v>
1</v>
      </c>
      <c r="G7" s="1187" t="s">
        <v>
2</v>
      </c>
    </row>
    <row r="8" spans="1:7" s="1168" customFormat="1" ht="18" customHeight="1">
      <c r="A8" s="1186" t="s">
        <v>
23</v>
      </c>
      <c r="B8" s="1185">
        <v>
195544</v>
      </c>
      <c r="C8" s="1184">
        <v>
110903</v>
      </c>
      <c r="D8" s="1184">
        <v>
84641</v>
      </c>
      <c r="E8" s="4404">
        <v>
196619</v>
      </c>
      <c r="F8" s="1184">
        <v>
107828</v>
      </c>
      <c r="G8" s="1184">
        <v>
88791</v>
      </c>
    </row>
    <row r="9" spans="1:7" ht="18" customHeight="1">
      <c r="A9" s="662" t="s">
        <v>
1792</v>
      </c>
      <c r="B9" s="1183">
        <v>
4352</v>
      </c>
      <c r="C9" s="1182">
        <v>
3634</v>
      </c>
      <c r="D9" s="1182">
        <v>
718</v>
      </c>
      <c r="E9" s="1182">
        <v>
3668</v>
      </c>
      <c r="F9" s="1182">
        <v>
3095</v>
      </c>
      <c r="G9" s="1182">
        <v>
573</v>
      </c>
    </row>
    <row r="10" spans="1:7" ht="18" customHeight="1">
      <c r="A10" s="662" t="s">
        <v>
1791</v>
      </c>
      <c r="B10" s="1183">
        <v>
28630</v>
      </c>
      <c r="C10" s="1182">
        <v>
16595</v>
      </c>
      <c r="D10" s="1182">
        <v>
12035</v>
      </c>
      <c r="E10" s="1182">
        <v>
36464</v>
      </c>
      <c r="F10" s="1182">
        <v>
20869</v>
      </c>
      <c r="G10" s="1182">
        <v>
15595</v>
      </c>
    </row>
    <row r="11" spans="1:7" ht="18" customHeight="1">
      <c r="A11" s="662" t="s">
        <v>
1790</v>
      </c>
      <c r="B11" s="1183">
        <v>
42875</v>
      </c>
      <c r="C11" s="1182">
        <v>
16160</v>
      </c>
      <c r="D11" s="1182">
        <v>
26715</v>
      </c>
      <c r="E11" s="1182">
        <v>
48496</v>
      </c>
      <c r="F11" s="1182">
        <v>
17883</v>
      </c>
      <c r="G11" s="1182">
        <v>
30613</v>
      </c>
    </row>
    <row r="12" spans="1:7" ht="18" customHeight="1">
      <c r="A12" s="662" t="s">
        <v>
1789</v>
      </c>
      <c r="B12" s="1183">
        <v>
27243</v>
      </c>
      <c r="C12" s="1182">
        <v>
16558</v>
      </c>
      <c r="D12" s="1182">
        <v>
10685</v>
      </c>
      <c r="E12" s="1182">
        <v>
28019</v>
      </c>
      <c r="F12" s="1182">
        <v>
16620</v>
      </c>
      <c r="G12" s="1182">
        <v>
11399</v>
      </c>
    </row>
    <row r="13" spans="1:7" ht="18" customHeight="1">
      <c r="A13" s="662" t="s">
        <v>
1788</v>
      </c>
      <c r="B13" s="1183">
        <v>
22599</v>
      </c>
      <c r="C13" s="1182">
        <v>
8549</v>
      </c>
      <c r="D13" s="1182">
        <v>
14050</v>
      </c>
      <c r="E13" s="1182">
        <v>
23426</v>
      </c>
      <c r="F13" s="1182">
        <v>
8470</v>
      </c>
      <c r="G13" s="1182">
        <v>
14956</v>
      </c>
    </row>
    <row r="14" spans="1:7" ht="18" customHeight="1">
      <c r="A14" s="662" t="s">
        <v>
1787</v>
      </c>
      <c r="B14" s="1183">
        <v>
3234</v>
      </c>
      <c r="C14" s="1182">
        <v>
3002</v>
      </c>
      <c r="D14" s="1182">
        <v>
232</v>
      </c>
      <c r="E14" s="1182">
        <v>
3721</v>
      </c>
      <c r="F14" s="1182">
        <v>
3350</v>
      </c>
      <c r="G14" s="1182">
        <v>
371</v>
      </c>
    </row>
    <row r="15" spans="1:7" ht="18" customHeight="1">
      <c r="A15" s="662" t="s">
        <v>
1786</v>
      </c>
      <c r="B15" s="1183">
        <v>
413</v>
      </c>
      <c r="C15" s="1182">
        <v>
287</v>
      </c>
      <c r="D15" s="1182">
        <v>
126</v>
      </c>
      <c r="E15" s="1182">
        <v>
430</v>
      </c>
      <c r="F15" s="1182">
        <v>
284</v>
      </c>
      <c r="G15" s="1182">
        <v>
146</v>
      </c>
    </row>
    <row r="16" spans="1:7" ht="18" customHeight="1">
      <c r="A16" s="662" t="s">
        <v>
1785</v>
      </c>
      <c r="B16" s="1183">
        <v>
18259</v>
      </c>
      <c r="C16" s="1182">
        <v>
12769</v>
      </c>
      <c r="D16" s="1182">
        <v>
5490</v>
      </c>
      <c r="E16" s="1182">
        <v>
16820</v>
      </c>
      <c r="F16" s="1182">
        <v>
11468</v>
      </c>
      <c r="G16" s="1182">
        <v>
5352</v>
      </c>
    </row>
    <row r="17" spans="1:7" ht="18" customHeight="1">
      <c r="A17" s="662" t="s">
        <v>
1784</v>
      </c>
      <c r="B17" s="1183">
        <v>
7076</v>
      </c>
      <c r="C17" s="1182">
        <v>
6886</v>
      </c>
      <c r="D17" s="1182">
        <v>
190</v>
      </c>
      <c r="E17" s="1182">
        <v>
6861</v>
      </c>
      <c r="F17" s="1182">
        <v>
6621</v>
      </c>
      <c r="G17" s="1182">
        <v>
240</v>
      </c>
    </row>
    <row r="18" spans="1:7" ht="18" customHeight="1">
      <c r="A18" s="662" t="s">
        <v>
1783</v>
      </c>
      <c r="B18" s="1183">
        <v>
7001</v>
      </c>
      <c r="C18" s="1182">
        <v>
6825</v>
      </c>
      <c r="D18" s="1182">
        <v>
176</v>
      </c>
      <c r="E18" s="1182">
        <v>
7396</v>
      </c>
      <c r="F18" s="1182">
        <v>
7142</v>
      </c>
      <c r="G18" s="1182">
        <v>
254</v>
      </c>
    </row>
    <row r="19" spans="1:7" ht="18" customHeight="1">
      <c r="A19" s="662" t="s">
        <v>
1782</v>
      </c>
      <c r="B19" s="1183">
        <v>
13079</v>
      </c>
      <c r="C19" s="1182">
        <v>
7336</v>
      </c>
      <c r="D19" s="1182">
        <v>
5743</v>
      </c>
      <c r="E19" s="1182">
        <v>
14280</v>
      </c>
      <c r="F19" s="1182">
        <v>
8239</v>
      </c>
      <c r="G19" s="1182">
        <v>
6041</v>
      </c>
    </row>
    <row r="20" spans="1:7" ht="18" customHeight="1">
      <c r="A20" s="1181" t="s">
        <v>
1781</v>
      </c>
      <c r="B20" s="1180">
        <v>
20783</v>
      </c>
      <c r="C20" s="1179">
        <v>
12302</v>
      </c>
      <c r="D20" s="1179">
        <v>
8481</v>
      </c>
      <c r="E20" s="4405">
        <v>
7038</v>
      </c>
      <c r="F20" s="1179">
        <v>
3787</v>
      </c>
      <c r="G20" s="1179">
        <v>
3251</v>
      </c>
    </row>
    <row r="21" spans="1:7" s="1153" customFormat="1" ht="15" customHeight="1">
      <c r="A21" s="1178" t="s">
        <v>
1719</v>
      </c>
      <c r="B21" s="1178"/>
      <c r="C21" s="1177"/>
      <c r="D21" s="1177"/>
      <c r="E21" s="1176"/>
      <c r="F21" s="1176"/>
      <c r="G21" s="1176"/>
    </row>
  </sheetData>
  <mergeCells count="6">
    <mergeCell ref="A3:G3"/>
    <mergeCell ref="A6:A7"/>
    <mergeCell ref="B6:D6"/>
    <mergeCell ref="E6:G6"/>
    <mergeCell ref="A1:D1"/>
    <mergeCell ref="A2:D2"/>
  </mergeCells>
  <phoneticPr fontId="25"/>
  <pageMargins left="0.70866141732283472" right="0.70866141732283472" top="0.74803149606299213" bottom="0.74803149606299213" header="0.31496062992125984"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20"/>
  <sheetViews>
    <sheetView zoomScaleNormal="100" zoomScaleSheetLayoutView="100" workbookViewId="0">
      <selection activeCell="B23" sqref="B23"/>
    </sheetView>
  </sheetViews>
  <sheetFormatPr defaultColWidth="9" defaultRowHeight="13.5"/>
  <cols>
    <col min="1" max="1" width="22.625" style="79" customWidth="1"/>
    <col min="2" max="6" width="20.625" style="78" customWidth="1"/>
    <col min="7" max="16384" width="9" style="78"/>
  </cols>
  <sheetData>
    <row r="1" spans="1:11" s="1482" customFormat="1" ht="20.100000000000001" customHeight="1">
      <c r="A1" s="4569" t="str">
        <f>
HYPERLINK("#目次!A1","【目次に戻る】")</f>
        <v>
【目次に戻る】</v>
      </c>
      <c r="B1" s="4569"/>
      <c r="C1" s="4569"/>
      <c r="D1" s="4569"/>
      <c r="E1" s="2398"/>
      <c r="F1" s="2398"/>
    </row>
    <row r="2" spans="1:11" s="1482" customFormat="1" ht="20.100000000000001" customHeight="1">
      <c r="A2" s="4569" t="str">
        <f>
HYPERLINK("#業務所管課別目次!A1","【業務所管課別目次に戻る】")</f>
        <v>
【業務所管課別目次に戻る】</v>
      </c>
      <c r="B2" s="4569"/>
      <c r="C2" s="4569"/>
      <c r="D2" s="4569"/>
      <c r="E2" s="2398"/>
      <c r="F2" s="2398"/>
    </row>
    <row r="3" spans="1:11" ht="26.1" customHeight="1">
      <c r="A3" s="4574" t="s">
        <v>
9325</v>
      </c>
      <c r="B3" s="4574"/>
      <c r="C3" s="4574"/>
      <c r="D3" s="4574"/>
      <c r="E3" s="4574"/>
      <c r="F3" s="4574"/>
    </row>
    <row r="4" spans="1:11" s="82" customFormat="1" ht="15" customHeight="1">
      <c r="A4" s="104"/>
      <c r="B4" s="104"/>
      <c r="C4" s="104"/>
      <c r="D4" s="104"/>
      <c r="E4" s="104"/>
      <c r="F4" s="104"/>
    </row>
    <row r="5" spans="1:11" s="82" customFormat="1" ht="15" customHeight="1">
      <c r="A5" s="2963"/>
      <c r="B5" s="49"/>
      <c r="D5" s="49"/>
      <c r="E5" s="49"/>
      <c r="F5" s="42" t="s">
        <v>
5748</v>
      </c>
    </row>
    <row r="6" spans="1:11" s="82" customFormat="1" ht="15" customHeight="1" thickBot="1">
      <c r="A6" s="2956"/>
      <c r="B6" s="2960"/>
      <c r="C6" s="297"/>
      <c r="D6" s="2960"/>
      <c r="E6" s="2960"/>
      <c r="F6" s="2971" t="s">
        <v>
5749</v>
      </c>
    </row>
    <row r="7" spans="1:11" s="85" customFormat="1" ht="18" customHeight="1" thickTop="1">
      <c r="A7" s="4625" t="s">
        <v>
9</v>
      </c>
      <c r="B7" s="4627" t="s">
        <v>
4051</v>
      </c>
      <c r="C7" s="4627" t="s">
        <v>
4052</v>
      </c>
      <c r="D7" s="4627" t="s">
        <v>
4053</v>
      </c>
      <c r="E7" s="4627"/>
      <c r="F7" s="4629"/>
    </row>
    <row r="8" spans="1:11" s="85" customFormat="1" ht="24.95" customHeight="1">
      <c r="A8" s="4626"/>
      <c r="B8" s="4628"/>
      <c r="C8" s="4628"/>
      <c r="D8" s="390" t="s">
        <v>
1388</v>
      </c>
      <c r="E8" s="2286" t="s">
        <v>
4035</v>
      </c>
      <c r="F8" s="1437" t="s">
        <v>
4054</v>
      </c>
    </row>
    <row r="9" spans="1:11" s="56" customFormat="1" ht="18" customHeight="1">
      <c r="A9" s="2432"/>
      <c r="B9" s="69" t="s">
        <v>
3303</v>
      </c>
      <c r="C9" s="69" t="s">
        <v>
293</v>
      </c>
      <c r="D9" s="67" t="s">
        <v>
3303</v>
      </c>
      <c r="E9" s="2434" t="s">
        <v>
2216</v>
      </c>
      <c r="F9" s="2435" t="s">
        <v>
2216</v>
      </c>
      <c r="G9" s="67"/>
      <c r="H9" s="67"/>
      <c r="I9" s="67"/>
      <c r="J9" s="67"/>
      <c r="K9" s="67"/>
    </row>
    <row r="10" spans="1:11" s="85" customFormat="1" ht="18" customHeight="1">
      <c r="A10" s="94" t="s">
        <v>
4055</v>
      </c>
      <c r="B10" s="97">
        <v>
438590</v>
      </c>
      <c r="C10" s="22">
        <v>
84409</v>
      </c>
      <c r="D10" s="22">
        <v>
12304</v>
      </c>
      <c r="E10" s="2436">
        <v>
2.8</v>
      </c>
      <c r="F10" s="2436">
        <v>
14.6</v>
      </c>
    </row>
    <row r="11" spans="1:11" s="85" customFormat="1" ht="18" customHeight="1">
      <c r="A11" s="94">
        <v>
20</v>
      </c>
      <c r="B11" s="97">
        <v>
443859</v>
      </c>
      <c r="C11" s="22">
        <v>
92590</v>
      </c>
      <c r="D11" s="22">
        <v>
13698</v>
      </c>
      <c r="E11" s="2436">
        <v>
3</v>
      </c>
      <c r="F11" s="2436">
        <v>
14.8</v>
      </c>
    </row>
    <row r="12" spans="1:11" s="85" customFormat="1" ht="18" customHeight="1">
      <c r="A12" s="94">
        <v>
23</v>
      </c>
      <c r="B12" s="97">
        <v>
450083</v>
      </c>
      <c r="C12" s="22">
        <v>
97639</v>
      </c>
      <c r="D12" s="22">
        <v>
15319</v>
      </c>
      <c r="E12" s="2436">
        <v>
3.4</v>
      </c>
      <c r="F12" s="2436">
        <v>
15.7</v>
      </c>
    </row>
    <row r="13" spans="1:11" s="85" customFormat="1" ht="18" customHeight="1">
      <c r="A13" s="94">
        <v>
26</v>
      </c>
      <c r="B13" s="97">
        <v>
449325</v>
      </c>
      <c r="C13" s="22">
        <v>
106272</v>
      </c>
      <c r="D13" s="22">
        <v>
17293</v>
      </c>
      <c r="E13" s="2436">
        <v>
3.9</v>
      </c>
      <c r="F13" s="2436">
        <v>
16.3</v>
      </c>
    </row>
    <row r="14" spans="1:11" s="91" customFormat="1" ht="18" customHeight="1">
      <c r="A14" s="417">
        <v>
29</v>
      </c>
      <c r="B14" s="274">
        <v>
458634</v>
      </c>
      <c r="C14" s="275">
        <v>
112212</v>
      </c>
      <c r="D14" s="275">
        <v>
18105</v>
      </c>
      <c r="E14" s="2437">
        <v>
3.9</v>
      </c>
      <c r="F14" s="2437">
        <v>
16.100000000000001</v>
      </c>
    </row>
    <row r="15" spans="1:11" s="105" customFormat="1" ht="15" customHeight="1">
      <c r="A15" s="2439" t="s">
        <v>
4056</v>
      </c>
      <c r="B15" s="106"/>
      <c r="C15" s="106"/>
      <c r="D15" s="106"/>
      <c r="E15" s="106"/>
      <c r="F15" s="106"/>
    </row>
    <row r="16" spans="1:11" s="105" customFormat="1" ht="15" customHeight="1">
      <c r="A16" s="2402" t="s">
        <v>
4057</v>
      </c>
      <c r="B16" s="106"/>
      <c r="C16" s="106"/>
      <c r="D16" s="106"/>
      <c r="E16" s="106"/>
      <c r="F16" s="106"/>
    </row>
    <row r="17" spans="1:6" s="105" customFormat="1" ht="15" customHeight="1">
      <c r="A17" s="2402" t="s">
        <v>
4058</v>
      </c>
      <c r="B17" s="106"/>
      <c r="C17" s="106"/>
      <c r="D17" s="106"/>
      <c r="E17" s="106"/>
      <c r="F17" s="106"/>
    </row>
    <row r="18" spans="1:6" s="105" customFormat="1" ht="15" customHeight="1">
      <c r="A18" s="2402" t="s">
        <v>
4059</v>
      </c>
      <c r="B18" s="106"/>
      <c r="C18" s="106"/>
      <c r="D18" s="106"/>
      <c r="E18" s="106"/>
      <c r="F18" s="106"/>
    </row>
    <row r="19" spans="1:6" s="105" customFormat="1" ht="15" customHeight="1">
      <c r="A19" s="2402" t="s">
        <v>
4060</v>
      </c>
      <c r="B19" s="106"/>
      <c r="C19" s="106"/>
      <c r="D19" s="106"/>
      <c r="E19" s="106"/>
      <c r="F19" s="106"/>
    </row>
    <row r="20" spans="1:6" s="105" customFormat="1" ht="15" customHeight="1">
      <c r="A20" s="2402" t="s">
        <v>
4061</v>
      </c>
      <c r="B20" s="106"/>
      <c r="C20" s="106"/>
      <c r="D20" s="106"/>
      <c r="E20" s="106"/>
      <c r="F20" s="106"/>
    </row>
  </sheetData>
  <mergeCells count="7">
    <mergeCell ref="A1:D1"/>
    <mergeCell ref="A2:D2"/>
    <mergeCell ref="A3:F3"/>
    <mergeCell ref="A7:A8"/>
    <mergeCell ref="B7:B8"/>
    <mergeCell ref="C7:C8"/>
    <mergeCell ref="D7:F7"/>
  </mergeCells>
  <phoneticPr fontId="25"/>
  <pageMargins left="0.70866141732283472" right="0.70866141732283472" top="0.74803149606299213" bottom="0.74803149606299213" header="0.31496062992125984" footer="0.3149606299212598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9"/>
  <sheetViews>
    <sheetView zoomScaleNormal="100" zoomScaleSheetLayoutView="100" workbookViewId="0">
      <selection activeCell="B23" sqref="B23"/>
    </sheetView>
  </sheetViews>
  <sheetFormatPr defaultRowHeight="14.25"/>
  <cols>
    <col min="1" max="1" width="40.625" style="763" customWidth="1"/>
    <col min="2" max="2" width="14.625" style="763" customWidth="1"/>
    <col min="3" max="4" width="13.625" style="763" customWidth="1"/>
    <col min="5" max="5" width="14.625" style="763" customWidth="1"/>
    <col min="6" max="7" width="13.625" style="763" customWidth="1"/>
    <col min="8" max="16384" width="9" style="763"/>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s="822" customFormat="1" ht="26.1" customHeight="1">
      <c r="A3" s="4847" t="s">
        <v>
9368</v>
      </c>
      <c r="B3" s="4847"/>
      <c r="C3" s="4847"/>
      <c r="D3" s="4847"/>
      <c r="E3" s="4847"/>
      <c r="F3" s="4847"/>
      <c r="G3" s="4847"/>
    </row>
    <row r="4" spans="1:7" s="764" customFormat="1" ht="15" customHeight="1">
      <c r="A4" s="1142"/>
      <c r="B4" s="1142"/>
      <c r="C4" s="1142"/>
      <c r="D4" s="1142"/>
      <c r="E4" s="1142"/>
      <c r="F4" s="1142"/>
      <c r="G4" s="1142"/>
    </row>
    <row r="5" spans="1:7" s="764" customFormat="1" ht="15" customHeight="1" thickBot="1">
      <c r="A5" s="764" t="s">
        <v>
9283</v>
      </c>
      <c r="E5" s="821"/>
      <c r="F5" s="821"/>
      <c r="G5" s="1141" t="s">
        <v>
9274</v>
      </c>
    </row>
    <row r="6" spans="1:7" s="1149" customFormat="1" ht="18" customHeight="1" thickTop="1">
      <c r="A6" s="5119" t="s">
        <v>
1717</v>
      </c>
      <c r="B6" s="5114" t="s">
        <v>
1746</v>
      </c>
      <c r="C6" s="5114"/>
      <c r="D6" s="5115"/>
      <c r="E6" s="5114" t="s">
        <v>
18</v>
      </c>
      <c r="F6" s="5114"/>
      <c r="G6" s="5115"/>
    </row>
    <row r="7" spans="1:7" s="1149" customFormat="1" ht="18" customHeight="1">
      <c r="A7" s="5120"/>
      <c r="B7" s="4398" t="s">
        <v>
23</v>
      </c>
      <c r="C7" s="4397" t="s">
        <v>
1</v>
      </c>
      <c r="D7" s="4399" t="s">
        <v>
2</v>
      </c>
      <c r="E7" s="1151" t="s">
        <v>
23</v>
      </c>
      <c r="F7" s="1139" t="s">
        <v>
1</v>
      </c>
      <c r="G7" s="1150" t="s">
        <v>
2</v>
      </c>
    </row>
    <row r="8" spans="1:7" s="1146" customFormat="1" ht="18" customHeight="1">
      <c r="A8" s="1148" t="s">
        <v>
23</v>
      </c>
      <c r="B8" s="4406">
        <v>
195544</v>
      </c>
      <c r="C8" s="4406">
        <v>
110903</v>
      </c>
      <c r="D8" s="4406">
        <v>
84641</v>
      </c>
      <c r="E8" s="4407">
        <v>
196619</v>
      </c>
      <c r="F8" s="4407">
        <v>
107828</v>
      </c>
      <c r="G8" s="4407">
        <v>
88791</v>
      </c>
    </row>
    <row r="9" spans="1:7" ht="18" customHeight="1">
      <c r="A9" s="1144" t="s">
        <v>
1745</v>
      </c>
      <c r="B9" s="4408">
        <v>
401</v>
      </c>
      <c r="C9" s="4408">
        <v>
279</v>
      </c>
      <c r="D9" s="4408">
        <v>
122</v>
      </c>
      <c r="E9" s="4408">
        <v>
399</v>
      </c>
      <c r="F9" s="4408">
        <v>
259</v>
      </c>
      <c r="G9" s="4408">
        <v>
140</v>
      </c>
    </row>
    <row r="10" spans="1:7" ht="18" customHeight="1">
      <c r="A10" s="1144" t="s">
        <v>
1744</v>
      </c>
      <c r="B10" s="4408">
        <v>
4</v>
      </c>
      <c r="C10" s="4408">
        <v>
3</v>
      </c>
      <c r="D10" s="4408">
        <v>
1</v>
      </c>
      <c r="E10" s="4408">
        <v>
8</v>
      </c>
      <c r="F10" s="4408">
        <v>
8</v>
      </c>
      <c r="G10" s="381" t="s">
        <v>
374</v>
      </c>
    </row>
    <row r="11" spans="1:7" ht="18" customHeight="1">
      <c r="A11" s="1144" t="s">
        <v>
1743</v>
      </c>
      <c r="B11" s="4409">
        <v>
24</v>
      </c>
      <c r="C11" s="4409">
        <v>
19</v>
      </c>
      <c r="D11" s="4409">
        <v>
5</v>
      </c>
      <c r="E11" s="4409">
        <v>
17</v>
      </c>
      <c r="F11" s="4409">
        <v>
12</v>
      </c>
      <c r="G11" s="4409">
        <v>
5</v>
      </c>
    </row>
    <row r="12" spans="1:7" ht="18" customHeight="1">
      <c r="A12" s="1144" t="s">
        <v>
1742</v>
      </c>
      <c r="B12" s="4409">
        <v>
12280</v>
      </c>
      <c r="C12" s="4409">
        <v>
10120</v>
      </c>
      <c r="D12" s="4409">
        <v>
2160</v>
      </c>
      <c r="E12" s="4409">
        <v>
13126</v>
      </c>
      <c r="F12" s="4409">
        <v>
10593</v>
      </c>
      <c r="G12" s="4409">
        <v>
2533</v>
      </c>
    </row>
    <row r="13" spans="1:7" ht="18" customHeight="1">
      <c r="A13" s="1144" t="s">
        <v>
1741</v>
      </c>
      <c r="B13" s="4409">
        <v>
23813</v>
      </c>
      <c r="C13" s="4409">
        <v>
15603</v>
      </c>
      <c r="D13" s="4409">
        <v>
8210</v>
      </c>
      <c r="E13" s="4409">
        <v>
22409</v>
      </c>
      <c r="F13" s="4409">
        <v>
14343</v>
      </c>
      <c r="G13" s="4409">
        <v>
8066</v>
      </c>
    </row>
    <row r="14" spans="1:7" ht="18" customHeight="1">
      <c r="A14" s="1144" t="s">
        <v>
1740</v>
      </c>
      <c r="B14" s="4409">
        <v>
665</v>
      </c>
      <c r="C14" s="4409">
        <v>
546</v>
      </c>
      <c r="D14" s="4409">
        <v>
119</v>
      </c>
      <c r="E14" s="4409">
        <v>
740</v>
      </c>
      <c r="F14" s="4409">
        <v>
586</v>
      </c>
      <c r="G14" s="4409">
        <v>
154</v>
      </c>
    </row>
    <row r="15" spans="1:7" ht="18" customHeight="1">
      <c r="A15" s="1144" t="s">
        <v>
1739</v>
      </c>
      <c r="B15" s="4409">
        <v>
11368</v>
      </c>
      <c r="C15" s="4409">
        <v>
8499</v>
      </c>
      <c r="D15" s="4409">
        <v>
2869</v>
      </c>
      <c r="E15" s="4409">
        <v>
16327</v>
      </c>
      <c r="F15" s="4409">
        <v>
11574</v>
      </c>
      <c r="G15" s="4409">
        <v>
4753</v>
      </c>
    </row>
    <row r="16" spans="1:7" ht="18" customHeight="1">
      <c r="A16" s="1144" t="s">
        <v>
1738</v>
      </c>
      <c r="B16" s="4409">
        <v>
11541</v>
      </c>
      <c r="C16" s="4409">
        <v>
9672</v>
      </c>
      <c r="D16" s="4409">
        <v>
1869</v>
      </c>
      <c r="E16" s="4409">
        <v>
12221</v>
      </c>
      <c r="F16" s="4409">
        <v>
9773</v>
      </c>
      <c r="G16" s="4409">
        <v>
2448</v>
      </c>
    </row>
    <row r="17" spans="1:7" ht="18" customHeight="1">
      <c r="A17" s="1144" t="s">
        <v>
1737</v>
      </c>
      <c r="B17" s="4409">
        <v>
30170</v>
      </c>
      <c r="C17" s="4409">
        <v>
14960</v>
      </c>
      <c r="D17" s="4409">
        <v>
15210</v>
      </c>
      <c r="E17" s="4409">
        <v>
31115</v>
      </c>
      <c r="F17" s="4409">
        <v>
14928</v>
      </c>
      <c r="G17" s="4409">
        <v>
16187</v>
      </c>
    </row>
    <row r="18" spans="1:7" ht="18" customHeight="1">
      <c r="A18" s="1144" t="s">
        <v>
1736</v>
      </c>
      <c r="B18" s="4409">
        <v>
5786</v>
      </c>
      <c r="C18" s="4409">
        <v>
2260</v>
      </c>
      <c r="D18" s="4409">
        <v>
3526</v>
      </c>
      <c r="E18" s="4409">
        <v>
5936</v>
      </c>
      <c r="F18" s="4409">
        <v>
2291</v>
      </c>
      <c r="G18" s="4409">
        <v>
3645</v>
      </c>
    </row>
    <row r="19" spans="1:7" ht="18" customHeight="1">
      <c r="A19" s="1144" t="s">
        <v>
1735</v>
      </c>
      <c r="B19" s="4409">
        <v>
6155</v>
      </c>
      <c r="C19" s="4409">
        <v>
3828</v>
      </c>
      <c r="D19" s="4409">
        <v>
2327</v>
      </c>
      <c r="E19" s="4409">
        <v>
6706</v>
      </c>
      <c r="F19" s="4409">
        <v>
3952</v>
      </c>
      <c r="G19" s="4409">
        <v>
2754</v>
      </c>
    </row>
    <row r="20" spans="1:7" ht="18" customHeight="1">
      <c r="A20" s="1144" t="s">
        <v>
766</v>
      </c>
      <c r="B20" s="4409">
        <v>
7115</v>
      </c>
      <c r="C20" s="4409">
        <v>
4371</v>
      </c>
      <c r="D20" s="4409">
        <v>
2744</v>
      </c>
      <c r="E20" s="4409">
        <v>
8692</v>
      </c>
      <c r="F20" s="4409">
        <v>
5071</v>
      </c>
      <c r="G20" s="4409">
        <v>
3621</v>
      </c>
    </row>
    <row r="21" spans="1:7" ht="18" customHeight="1">
      <c r="A21" s="1144" t="s">
        <v>
1734</v>
      </c>
      <c r="B21" s="4409">
        <v>
11969</v>
      </c>
      <c r="C21" s="4409">
        <v>
5188</v>
      </c>
      <c r="D21" s="4409">
        <v>
6781</v>
      </c>
      <c r="E21" s="4409">
        <v>
12193</v>
      </c>
      <c r="F21" s="4409">
        <v>
5202</v>
      </c>
      <c r="G21" s="4409">
        <v>
6991</v>
      </c>
    </row>
    <row r="22" spans="1:7" ht="18" customHeight="1">
      <c r="A22" s="1144" t="s">
        <v>
1733</v>
      </c>
      <c r="B22" s="4409">
        <v>
6517</v>
      </c>
      <c r="C22" s="4409">
        <v>
2832</v>
      </c>
      <c r="D22" s="4409">
        <v>
3685</v>
      </c>
      <c r="E22" s="4409">
        <v>
6740</v>
      </c>
      <c r="F22" s="4409">
        <v>
2904</v>
      </c>
      <c r="G22" s="4409">
        <v>
3836</v>
      </c>
    </row>
    <row r="23" spans="1:7" ht="18" customHeight="1">
      <c r="A23" s="1144" t="s">
        <v>
1732</v>
      </c>
      <c r="B23" s="4409">
        <v>
6738</v>
      </c>
      <c r="C23" s="4409">
        <v>
2817</v>
      </c>
      <c r="D23" s="4409">
        <v>
3921</v>
      </c>
      <c r="E23" s="4409">
        <v>
7639</v>
      </c>
      <c r="F23" s="4409">
        <v>
3193</v>
      </c>
      <c r="G23" s="4409">
        <v>
4446</v>
      </c>
    </row>
    <row r="24" spans="1:7" ht="18" customHeight="1">
      <c r="A24" s="1144" t="s">
        <v>
1731</v>
      </c>
      <c r="B24" s="4409">
        <v>
17648</v>
      </c>
      <c r="C24" s="4409">
        <v>
4108</v>
      </c>
      <c r="D24" s="4409">
        <v>
13540</v>
      </c>
      <c r="E24" s="4409">
        <v>
20653</v>
      </c>
      <c r="F24" s="4409">
        <v>
4794</v>
      </c>
      <c r="G24" s="4409">
        <v>
15859</v>
      </c>
    </row>
    <row r="25" spans="1:7" ht="18" customHeight="1">
      <c r="A25" s="1144" t="s">
        <v>
1730</v>
      </c>
      <c r="B25" s="4409">
        <v>
746</v>
      </c>
      <c r="C25" s="4409">
        <v>
430</v>
      </c>
      <c r="D25" s="4409">
        <v>
316</v>
      </c>
      <c r="E25" s="4409">
        <v>
723</v>
      </c>
      <c r="F25" s="4409">
        <v>
412</v>
      </c>
      <c r="G25" s="4409">
        <v>
311</v>
      </c>
    </row>
    <row r="26" spans="1:7" ht="18" customHeight="1">
      <c r="A26" s="1145" t="s">
        <v>
760</v>
      </c>
      <c r="B26" s="4409">
        <v>
14820</v>
      </c>
      <c r="C26" s="4409">
        <v>
8899</v>
      </c>
      <c r="D26" s="4409">
        <v>
5921</v>
      </c>
      <c r="E26" s="4409">
        <v>
17178</v>
      </c>
      <c r="F26" s="4409">
        <v>
10079</v>
      </c>
      <c r="G26" s="4409">
        <v>
7099</v>
      </c>
    </row>
    <row r="27" spans="1:7" ht="18" customHeight="1">
      <c r="A27" s="1144" t="s">
        <v>
1729</v>
      </c>
      <c r="B27" s="4409">
        <v>
5500</v>
      </c>
      <c r="C27" s="4409">
        <v>
3672</v>
      </c>
      <c r="D27" s="4409">
        <v>
1828</v>
      </c>
      <c r="E27" s="4409">
        <v>
5971</v>
      </c>
      <c r="F27" s="4409">
        <v>
3837</v>
      </c>
      <c r="G27" s="4409">
        <v>
2134</v>
      </c>
    </row>
    <row r="28" spans="1:7" ht="18" customHeight="1">
      <c r="A28" s="1143" t="s">
        <v>
1728</v>
      </c>
      <c r="B28" s="4410">
        <v>
22284</v>
      </c>
      <c r="C28" s="4410">
        <v>
12797</v>
      </c>
      <c r="D28" s="4410">
        <v>
9487</v>
      </c>
      <c r="E28" s="4411">
        <v>
7826</v>
      </c>
      <c r="F28" s="4411">
        <v>
4017</v>
      </c>
      <c r="G28" s="4411">
        <v>
3809</v>
      </c>
    </row>
    <row r="29" spans="1:7" s="764" customFormat="1" ht="15" customHeight="1">
      <c r="A29" s="1127" t="s">
        <v>
1719</v>
      </c>
      <c r="E29" s="1126"/>
      <c r="F29" s="1126"/>
      <c r="G29" s="1126"/>
    </row>
  </sheetData>
  <mergeCells count="6">
    <mergeCell ref="B6:D6"/>
    <mergeCell ref="E6:G6"/>
    <mergeCell ref="A6:A7"/>
    <mergeCell ref="A3:G3"/>
    <mergeCell ref="A1:D1"/>
    <mergeCell ref="A2:D2"/>
  </mergeCells>
  <phoneticPr fontId="25"/>
  <pageMargins left="0.70866141732283472" right="0.70866141732283472" top="0.74803149606299213" bottom="0.74803149606299213" header="0.31496062992125984" footer="0.3149606299212598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K33"/>
  <sheetViews>
    <sheetView zoomScaleNormal="100" zoomScaleSheetLayoutView="100" workbookViewId="0">
      <selection activeCell="B23" sqref="B23"/>
    </sheetView>
  </sheetViews>
  <sheetFormatPr defaultRowHeight="14.25"/>
  <cols>
    <col min="1" max="1" width="2.625" style="1152" customWidth="1"/>
    <col min="2" max="2" width="25.625" style="1152" customWidth="1"/>
    <col min="3" max="6" width="10.625" style="1152" customWidth="1"/>
    <col min="7" max="7" width="12.625" style="1152" customWidth="1"/>
    <col min="8" max="11" width="10.625" style="1152" customWidth="1"/>
    <col min="12" max="16384" width="9" style="1152"/>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s="763" customFormat="1" ht="26.1" customHeight="1">
      <c r="A3" s="5132" t="s">
        <v>
9173</v>
      </c>
      <c r="B3" s="5132"/>
      <c r="C3" s="5132"/>
      <c r="D3" s="5132"/>
      <c r="E3" s="5132"/>
      <c r="F3" s="5132"/>
      <c r="G3" s="5132"/>
      <c r="H3" s="5132"/>
      <c r="I3" s="5132"/>
      <c r="J3" s="5132"/>
      <c r="K3" s="5132"/>
    </row>
    <row r="4" spans="1:11" ht="15" customHeight="1">
      <c r="A4" s="1175"/>
      <c r="B4" s="1175"/>
      <c r="C4" s="1175"/>
      <c r="D4" s="1175"/>
      <c r="E4" s="1175"/>
      <c r="F4" s="1175"/>
      <c r="G4" s="1175"/>
      <c r="H4" s="1175"/>
      <c r="I4" s="1175"/>
      <c r="J4" s="1175"/>
      <c r="K4" s="1175"/>
    </row>
    <row r="5" spans="1:11" s="1172" customFormat="1" ht="15" customHeight="1" thickBot="1">
      <c r="A5" s="5134" t="s">
        <v>
9283</v>
      </c>
      <c r="B5" s="5134"/>
      <c r="C5" s="1174"/>
      <c r="D5" s="1174"/>
      <c r="E5" s="760"/>
      <c r="F5" s="760"/>
      <c r="G5" s="760"/>
      <c r="H5" s="760"/>
      <c r="J5" s="1174"/>
      <c r="K5" s="1173" t="s">
        <v>
9367</v>
      </c>
    </row>
    <row r="6" spans="1:11" ht="18" customHeight="1" thickTop="1">
      <c r="A6" s="5131" t="s">
        <v>
1717</v>
      </c>
      <c r="B6" s="5131"/>
      <c r="C6" s="5125" t="s">
        <v>
1780</v>
      </c>
      <c r="D6" s="5125" t="s">
        <v>
1779</v>
      </c>
      <c r="E6" s="4412"/>
      <c r="F6" s="4413"/>
      <c r="G6" s="5129" t="s">
        <v>
1778</v>
      </c>
      <c r="H6" s="5125" t="s">
        <v>
1777</v>
      </c>
      <c r="I6" s="1171"/>
      <c r="J6" s="5125" t="s">
        <v>
1776</v>
      </c>
      <c r="K6" s="2389"/>
    </row>
    <row r="7" spans="1:11" ht="32.1" customHeight="1">
      <c r="A7" s="5131"/>
      <c r="B7" s="5131"/>
      <c r="C7" s="5126"/>
      <c r="D7" s="5126"/>
      <c r="E7" s="1170" t="s">
        <v>
1775</v>
      </c>
      <c r="F7" s="1170" t="s">
        <v>
1774</v>
      </c>
      <c r="G7" s="5130"/>
      <c r="H7" s="5133"/>
      <c r="I7" s="1170" t="s">
        <v>
1773</v>
      </c>
      <c r="J7" s="5133"/>
      <c r="K7" s="2390" t="s">
        <v>
1772</v>
      </c>
    </row>
    <row r="8" spans="1:11" s="1168" customFormat="1" ht="18" customHeight="1">
      <c r="A8" s="5127" t="s">
        <v>
1771</v>
      </c>
      <c r="B8" s="5128"/>
      <c r="C8" s="1169">
        <v>
133396</v>
      </c>
      <c r="D8" s="1169">
        <v>
195544</v>
      </c>
      <c r="E8" s="1169">
        <v>
17796</v>
      </c>
      <c r="F8" s="1169">
        <v>
47345</v>
      </c>
      <c r="G8" s="1169">
        <v>
-62148</v>
      </c>
      <c r="H8" s="1169">
        <v>
48036</v>
      </c>
      <c r="I8" s="1169">
        <v>
27337</v>
      </c>
      <c r="J8" s="1169">
        <v>
110184</v>
      </c>
      <c r="K8" s="1169">
        <v>
17128</v>
      </c>
    </row>
    <row r="9" spans="1:11" ht="18" customHeight="1">
      <c r="A9" s="5123" t="s">
        <v>
1770</v>
      </c>
      <c r="B9" s="5123"/>
      <c r="C9" s="1158">
        <v>
372</v>
      </c>
      <c r="D9" s="1157">
        <v>
405</v>
      </c>
      <c r="E9" s="1157">
        <v>
204</v>
      </c>
      <c r="F9" s="1157">
        <v>
106</v>
      </c>
      <c r="G9" s="1157">
        <v>
-33</v>
      </c>
      <c r="H9" s="1157">
        <v>
54</v>
      </c>
      <c r="I9" s="1157">
        <v>
29</v>
      </c>
      <c r="J9" s="1157">
        <v>
87</v>
      </c>
      <c r="K9" s="1157">
        <v>
34</v>
      </c>
    </row>
    <row r="10" spans="1:11" ht="18" customHeight="1">
      <c r="A10" s="1160"/>
      <c r="B10" s="1167" t="s">
        <v>
1769</v>
      </c>
      <c r="C10" s="1157">
        <v>
370</v>
      </c>
      <c r="D10" s="1157">
        <v>
395</v>
      </c>
      <c r="E10" s="1157">
        <v>
203</v>
      </c>
      <c r="F10" s="1157">
        <v>
106</v>
      </c>
      <c r="G10" s="1157">
        <v>
-25</v>
      </c>
      <c r="H10" s="1157">
        <v>
53</v>
      </c>
      <c r="I10" s="1157">
        <v>
28</v>
      </c>
      <c r="J10" s="1157">
        <v>
78</v>
      </c>
      <c r="K10" s="1157">
        <v>
33</v>
      </c>
    </row>
    <row r="11" spans="1:11" ht="18" customHeight="1">
      <c r="A11" s="1160"/>
      <c r="B11" s="1165" t="s">
        <v>
1768</v>
      </c>
      <c r="C11" s="1157">
        <v>
1</v>
      </c>
      <c r="D11" s="1157">
        <v>
6</v>
      </c>
      <c r="E11" s="1157" t="s">
        <v>
374</v>
      </c>
      <c r="F11" s="1157" t="s">
        <v>
374</v>
      </c>
      <c r="G11" s="1157">
        <v>
-5</v>
      </c>
      <c r="H11" s="1157">
        <v>
1</v>
      </c>
      <c r="I11" s="1157">
        <v>
1</v>
      </c>
      <c r="J11" s="1157">
        <v>
6</v>
      </c>
      <c r="K11" s="1157" t="s">
        <v>
374</v>
      </c>
    </row>
    <row r="12" spans="1:11" ht="18" customHeight="1">
      <c r="A12" s="1160"/>
      <c r="B12" s="1165" t="s">
        <v>
1767</v>
      </c>
      <c r="C12" s="1157">
        <v>
1</v>
      </c>
      <c r="D12" s="1157">
        <v>
4</v>
      </c>
      <c r="E12" s="1157">
        <v>
1</v>
      </c>
      <c r="F12" s="1157" t="s">
        <v>
374</v>
      </c>
      <c r="G12" s="1157">
        <v>
-3</v>
      </c>
      <c r="H12" s="1157" t="s">
        <v>
374</v>
      </c>
      <c r="I12" s="1157" t="s">
        <v>
374</v>
      </c>
      <c r="J12" s="1157">
        <v>
3</v>
      </c>
      <c r="K12" s="1157">
        <v>
1</v>
      </c>
    </row>
    <row r="13" spans="1:11" ht="18" customHeight="1">
      <c r="A13" s="5123" t="s">
        <v>
1766</v>
      </c>
      <c r="B13" s="5123"/>
      <c r="C13" s="1158">
        <v>
25827</v>
      </c>
      <c r="D13" s="1157">
        <v>
36117</v>
      </c>
      <c r="E13" s="1157">
        <v>
5588</v>
      </c>
      <c r="F13" s="1157">
        <v>
9319</v>
      </c>
      <c r="G13" s="1157">
        <v>
-10290</v>
      </c>
      <c r="H13" s="1157">
        <v>
9815</v>
      </c>
      <c r="I13" s="1157">
        <v>
5792</v>
      </c>
      <c r="J13" s="1157">
        <v>
20105</v>
      </c>
      <c r="K13" s="1157">
        <v>
4754</v>
      </c>
    </row>
    <row r="14" spans="1:11" ht="18" customHeight="1">
      <c r="A14" s="1160"/>
      <c r="B14" s="1166" t="s">
        <v>
775</v>
      </c>
      <c r="C14" s="1157">
        <v>
7</v>
      </c>
      <c r="D14" s="1157">
        <v>
24</v>
      </c>
      <c r="E14" s="1157">
        <v>
1</v>
      </c>
      <c r="F14" s="1157">
        <v>
2</v>
      </c>
      <c r="G14" s="1157">
        <v>
-17</v>
      </c>
      <c r="H14" s="1157">
        <v>
3</v>
      </c>
      <c r="I14" s="1157">
        <v>
2</v>
      </c>
      <c r="J14" s="1157">
        <v>
20</v>
      </c>
      <c r="K14" s="1157">
        <v>
1</v>
      </c>
    </row>
    <row r="15" spans="1:11" ht="18" customHeight="1">
      <c r="A15" s="1160"/>
      <c r="B15" s="1165" t="s">
        <v>
1765</v>
      </c>
      <c r="C15" s="1157">
        <v>
9431</v>
      </c>
      <c r="D15" s="1157">
        <v>
12280</v>
      </c>
      <c r="E15" s="1157">
        <v>
2018</v>
      </c>
      <c r="F15" s="1157">
        <v>
2996</v>
      </c>
      <c r="G15" s="1157">
        <v>
-2849</v>
      </c>
      <c r="H15" s="1157">
        <v>
3776</v>
      </c>
      <c r="I15" s="1157">
        <v>
2328</v>
      </c>
      <c r="J15" s="1157">
        <v>
6625</v>
      </c>
      <c r="K15" s="1157">
        <v>
1398</v>
      </c>
    </row>
    <row r="16" spans="1:11" ht="18" customHeight="1">
      <c r="A16" s="1160"/>
      <c r="B16" s="1165" t="s">
        <v>
1764</v>
      </c>
      <c r="C16" s="1157">
        <v>
16389</v>
      </c>
      <c r="D16" s="1157">
        <v>
23813</v>
      </c>
      <c r="E16" s="1157">
        <v>
3569</v>
      </c>
      <c r="F16" s="1157">
        <v>
6321</v>
      </c>
      <c r="G16" s="1157">
        <v>
-7424</v>
      </c>
      <c r="H16" s="1157">
        <v>
6036</v>
      </c>
      <c r="I16" s="1157">
        <v>
3462</v>
      </c>
      <c r="J16" s="1157">
        <v>
13460</v>
      </c>
      <c r="K16" s="1157">
        <v>
3355</v>
      </c>
    </row>
    <row r="17" spans="1:11" ht="18" customHeight="1">
      <c r="A17" s="5123" t="s">
        <v>
1763</v>
      </c>
      <c r="B17" s="5124"/>
      <c r="C17" s="1157">
        <v>
87201</v>
      </c>
      <c r="D17" s="1157">
        <v>
136738</v>
      </c>
      <c r="E17" s="1157">
        <v>
10821</v>
      </c>
      <c r="F17" s="1157">
        <v>
36352</v>
      </c>
      <c r="G17" s="1157">
        <v>
-49537</v>
      </c>
      <c r="H17" s="1157">
        <v>
37183</v>
      </c>
      <c r="I17" s="1157">
        <v>
21045</v>
      </c>
      <c r="J17" s="1157">
        <v>
86720</v>
      </c>
      <c r="K17" s="1157">
        <v>
11897</v>
      </c>
    </row>
    <row r="18" spans="1:11" ht="18" customHeight="1">
      <c r="A18" s="1160"/>
      <c r="B18" s="1163" t="s">
        <v>
1762</v>
      </c>
      <c r="C18" s="1157">
        <v>
506</v>
      </c>
      <c r="D18" s="1157">
        <v>
665</v>
      </c>
      <c r="E18" s="1157" t="s">
        <v>
374</v>
      </c>
      <c r="F18" s="1157">
        <v>
62</v>
      </c>
      <c r="G18" s="1157">
        <v>
-159</v>
      </c>
      <c r="H18" s="1157">
        <v>
437</v>
      </c>
      <c r="I18" s="1157">
        <v>
275</v>
      </c>
      <c r="J18" s="1157">
        <v>
596</v>
      </c>
      <c r="K18" s="1157">
        <v>
110</v>
      </c>
    </row>
    <row r="19" spans="1:11" ht="18" customHeight="1">
      <c r="A19" s="1160"/>
      <c r="B19" s="1162" t="s">
        <v>
1761</v>
      </c>
      <c r="C19" s="1157">
        <v>
1353</v>
      </c>
      <c r="D19" s="1157">
        <v>
11368</v>
      </c>
      <c r="E19" s="1157">
        <v>
485</v>
      </c>
      <c r="F19" s="1157">
        <v>
255</v>
      </c>
      <c r="G19" s="1157">
        <v>
-10015</v>
      </c>
      <c r="H19" s="1157">
        <v>
478</v>
      </c>
      <c r="I19" s="1157">
        <v>
318</v>
      </c>
      <c r="J19" s="1157">
        <v>
10493</v>
      </c>
      <c r="K19" s="1157">
        <v>
873</v>
      </c>
    </row>
    <row r="20" spans="1:11" ht="18" customHeight="1">
      <c r="A20" s="1160"/>
      <c r="B20" s="1162" t="s">
        <v>
1760</v>
      </c>
      <c r="C20" s="1157">
        <v>
9111</v>
      </c>
      <c r="D20" s="1157">
        <v>
11541</v>
      </c>
      <c r="E20" s="1157">
        <v>
752</v>
      </c>
      <c r="F20" s="1157">
        <v>
3214</v>
      </c>
      <c r="G20" s="1157">
        <v>
-2430</v>
      </c>
      <c r="H20" s="1157">
        <v>
4740</v>
      </c>
      <c r="I20" s="1157">
        <v>
3018</v>
      </c>
      <c r="J20" s="1157">
        <v>
7170</v>
      </c>
      <c r="K20" s="1157">
        <v>
1620</v>
      </c>
    </row>
    <row r="21" spans="1:11" ht="18" customHeight="1">
      <c r="A21" s="1160"/>
      <c r="B21" s="1162" t="s">
        <v>
1759</v>
      </c>
      <c r="C21" s="1157">
        <v>
19209</v>
      </c>
      <c r="D21" s="1157">
        <v>
30170</v>
      </c>
      <c r="E21" s="1157">
        <v>
2885</v>
      </c>
      <c r="F21" s="1157">
        <v>
8324</v>
      </c>
      <c r="G21" s="1157">
        <v>
-10961</v>
      </c>
      <c r="H21" s="1157">
        <v>
7431</v>
      </c>
      <c r="I21" s="1157">
        <v>
4214</v>
      </c>
      <c r="J21" s="1157">
        <v>
18392</v>
      </c>
      <c r="K21" s="1157">
        <v>
2700</v>
      </c>
    </row>
    <row r="22" spans="1:11" ht="18" customHeight="1">
      <c r="A22" s="1160"/>
      <c r="B22" s="1162" t="s">
        <v>
1758</v>
      </c>
      <c r="C22" s="1157">
        <v>
2421</v>
      </c>
      <c r="D22" s="1157">
        <v>
5786</v>
      </c>
      <c r="E22" s="1157">
        <v>
124</v>
      </c>
      <c r="F22" s="1157">
        <v>
556</v>
      </c>
      <c r="G22" s="1157">
        <v>
-3365</v>
      </c>
      <c r="H22" s="1157">
        <v>
1675</v>
      </c>
      <c r="I22" s="1157">
        <v>
1139</v>
      </c>
      <c r="J22" s="1157">
        <v>
5040</v>
      </c>
      <c r="K22" s="1157">
        <v>
542</v>
      </c>
    </row>
    <row r="23" spans="1:11" ht="18" customHeight="1">
      <c r="A23" s="1160"/>
      <c r="B23" s="1162" t="s">
        <v>
1757</v>
      </c>
      <c r="C23" s="1157">
        <v>
4033</v>
      </c>
      <c r="D23" s="1157">
        <v>
6155</v>
      </c>
      <c r="E23" s="1157">
        <v>
1412</v>
      </c>
      <c r="F23" s="1157">
        <v>
1251</v>
      </c>
      <c r="G23" s="1157">
        <v>
-2122</v>
      </c>
      <c r="H23" s="1157">
        <v>
1178</v>
      </c>
      <c r="I23" s="1157">
        <v>
669</v>
      </c>
      <c r="J23" s="1157">
        <v>
3300</v>
      </c>
      <c r="K23" s="1157">
        <v>
413</v>
      </c>
    </row>
    <row r="24" spans="1:11" ht="18" customHeight="1">
      <c r="A24" s="1160"/>
      <c r="B24" s="1164" t="s">
        <v>
1756</v>
      </c>
      <c r="C24" s="1157">
        <v>
3359</v>
      </c>
      <c r="D24" s="1157">
        <v>
7115</v>
      </c>
      <c r="E24" s="1157">
        <v>
1329</v>
      </c>
      <c r="F24" s="1157">
        <v>
829</v>
      </c>
      <c r="G24" s="1157">
        <v>
-3756</v>
      </c>
      <c r="H24" s="1157">
        <v>
1098</v>
      </c>
      <c r="I24" s="1157">
        <v>
668</v>
      </c>
      <c r="J24" s="1157">
        <v>
4854</v>
      </c>
      <c r="K24" s="1157">
        <v>
523</v>
      </c>
    </row>
    <row r="25" spans="1:11" ht="18" customHeight="1">
      <c r="A25" s="1160"/>
      <c r="B25" s="1162" t="s">
        <v>
1755</v>
      </c>
      <c r="C25" s="1157">
        <v>
7192</v>
      </c>
      <c r="D25" s="1157">
        <v>
11969</v>
      </c>
      <c r="E25" s="1157">
        <v>
938</v>
      </c>
      <c r="F25" s="1157">
        <v>
3916</v>
      </c>
      <c r="G25" s="1157">
        <v>
-4777</v>
      </c>
      <c r="H25" s="1157">
        <v>
2034</v>
      </c>
      <c r="I25" s="1157">
        <v>
906</v>
      </c>
      <c r="J25" s="1157">
        <v>
6811</v>
      </c>
      <c r="K25" s="1157">
        <v>
637</v>
      </c>
    </row>
    <row r="26" spans="1:11" ht="18" customHeight="1">
      <c r="A26" s="1160"/>
      <c r="B26" s="1163" t="s">
        <v>
1754</v>
      </c>
      <c r="C26" s="1157">
        <v>
4681</v>
      </c>
      <c r="D26" s="1157">
        <v>
6517</v>
      </c>
      <c r="E26" s="1157">
        <v>
1011</v>
      </c>
      <c r="F26" s="1157">
        <v>
1945</v>
      </c>
      <c r="G26" s="1157">
        <v>
-1836</v>
      </c>
      <c r="H26" s="1157">
        <v>
1557</v>
      </c>
      <c r="I26" s="1157">
        <v>
810</v>
      </c>
      <c r="J26" s="1157">
        <v>
3393</v>
      </c>
      <c r="K26" s="1157">
        <v>
686</v>
      </c>
    </row>
    <row r="27" spans="1:11" ht="18" customHeight="1">
      <c r="A27" s="1160"/>
      <c r="B27" s="1162" t="s">
        <v>
1753</v>
      </c>
      <c r="C27" s="1157">
        <v>
6117</v>
      </c>
      <c r="D27" s="1157">
        <v>
6738</v>
      </c>
      <c r="E27" s="1157">
        <v>
390</v>
      </c>
      <c r="F27" s="1157">
        <v>
1974</v>
      </c>
      <c r="G27" s="1157">
        <v>
-621</v>
      </c>
      <c r="H27" s="1157">
        <v>
3676</v>
      </c>
      <c r="I27" s="1157">
        <v>
1935</v>
      </c>
      <c r="J27" s="1157">
        <v>
4297</v>
      </c>
      <c r="K27" s="1157">
        <v>
992</v>
      </c>
    </row>
    <row r="28" spans="1:11" ht="18" customHeight="1">
      <c r="A28" s="1160"/>
      <c r="B28" s="1162" t="s">
        <v>
1752</v>
      </c>
      <c r="C28" s="1157">
        <v>
17356</v>
      </c>
      <c r="D28" s="1157">
        <v>
17648</v>
      </c>
      <c r="E28" s="1157">
        <v>
618</v>
      </c>
      <c r="F28" s="1157">
        <v>
8881</v>
      </c>
      <c r="G28" s="1157">
        <v>
-292</v>
      </c>
      <c r="H28" s="1157">
        <v>
7578</v>
      </c>
      <c r="I28" s="1157">
        <v>
3886</v>
      </c>
      <c r="J28" s="1157">
        <v>
7870</v>
      </c>
      <c r="K28" s="1157">
        <v>
1313</v>
      </c>
    </row>
    <row r="29" spans="1:11" ht="18" customHeight="1">
      <c r="A29" s="1160"/>
      <c r="B29" s="1162" t="s">
        <v>
1751</v>
      </c>
      <c r="C29" s="1157">
        <v>
444</v>
      </c>
      <c r="D29" s="1157">
        <v>
746</v>
      </c>
      <c r="E29" s="1157" t="s">
        <v>
374</v>
      </c>
      <c r="F29" s="1157">
        <v>
211</v>
      </c>
      <c r="G29" s="1157">
        <v>
-302</v>
      </c>
      <c r="H29" s="1157">
        <v>
226</v>
      </c>
      <c r="I29" s="1157">
        <v>
114</v>
      </c>
      <c r="J29" s="1157">
        <v>
528</v>
      </c>
      <c r="K29" s="1157">
        <v>
40</v>
      </c>
    </row>
    <row r="30" spans="1:11" ht="18" customHeight="1">
      <c r="A30" s="1160"/>
      <c r="B30" s="1161" t="s">
        <v>
1750</v>
      </c>
      <c r="C30" s="1157">
        <v>
7354</v>
      </c>
      <c r="D30" s="1157">
        <v>
14820</v>
      </c>
      <c r="E30" s="1157">
        <v>
843</v>
      </c>
      <c r="F30" s="1157">
        <v>
3421</v>
      </c>
      <c r="G30" s="1157">
        <v>
-7466</v>
      </c>
      <c r="H30" s="1157">
        <v>
2587</v>
      </c>
      <c r="I30" s="1157">
        <v>
1446</v>
      </c>
      <c r="J30" s="1157">
        <v>
10053</v>
      </c>
      <c r="K30" s="1157">
        <v>
966</v>
      </c>
    </row>
    <row r="31" spans="1:11" ht="18" customHeight="1">
      <c r="A31" s="1160"/>
      <c r="B31" s="1159" t="s">
        <v>
1749</v>
      </c>
      <c r="C31" s="1158">
        <v>
4065</v>
      </c>
      <c r="D31" s="1157">
        <v>
5500</v>
      </c>
      <c r="E31" s="1157">
        <v>
34</v>
      </c>
      <c r="F31" s="1157">
        <v>
1513</v>
      </c>
      <c r="G31" s="1157">
        <v>
-1435</v>
      </c>
      <c r="H31" s="1157">
        <v>
2488</v>
      </c>
      <c r="I31" s="1157">
        <v>
1647</v>
      </c>
      <c r="J31" s="1157">
        <v>
3923</v>
      </c>
      <c r="K31" s="1157">
        <v>
482</v>
      </c>
    </row>
    <row r="32" spans="1:11" ht="18" customHeight="1">
      <c r="A32" s="5122" t="s">
        <v>
1748</v>
      </c>
      <c r="B32" s="5122"/>
      <c r="C32" s="1156">
        <v>
19996</v>
      </c>
      <c r="D32" s="1155">
        <v>
22284</v>
      </c>
      <c r="E32" s="1155">
        <v>
1183</v>
      </c>
      <c r="F32" s="1155">
        <v>
1568</v>
      </c>
      <c r="G32" s="1155">
        <v>
-2288</v>
      </c>
      <c r="H32" s="1155">
        <v>
984</v>
      </c>
      <c r="I32" s="1155">
        <v>
471</v>
      </c>
      <c r="J32" s="1155">
        <v>
3272</v>
      </c>
      <c r="K32" s="1155">
        <v>
443</v>
      </c>
    </row>
    <row r="33" spans="1:4" s="1153" customFormat="1" ht="15" customHeight="1">
      <c r="A33" s="1154" t="s">
        <v>
1747</v>
      </c>
      <c r="B33" s="1154"/>
      <c r="C33" s="1154"/>
      <c r="D33" s="1154"/>
    </row>
  </sheetData>
  <mergeCells count="15">
    <mergeCell ref="G6:G7"/>
    <mergeCell ref="A6:B7"/>
    <mergeCell ref="C6:C7"/>
    <mergeCell ref="A3:K3"/>
    <mergeCell ref="J6:J7"/>
    <mergeCell ref="H6:H7"/>
    <mergeCell ref="A5:B5"/>
    <mergeCell ref="A1:D1"/>
    <mergeCell ref="A2:D2"/>
    <mergeCell ref="A32:B32"/>
    <mergeCell ref="A13:B13"/>
    <mergeCell ref="A17:B17"/>
    <mergeCell ref="D6:D7"/>
    <mergeCell ref="A8:B8"/>
    <mergeCell ref="A9:B9"/>
  </mergeCells>
  <phoneticPr fontId="25"/>
  <pageMargins left="0.70866141732283472" right="0.70866141732283472" top="0.74803149606299213" bottom="0.74803149606299213" header="0.31496062992125984" footer="0.3149606299212598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27"/>
  <sheetViews>
    <sheetView zoomScaleNormal="100" zoomScaleSheetLayoutView="100" workbookViewId="0">
      <selection activeCell="B23" sqref="B23"/>
    </sheetView>
  </sheetViews>
  <sheetFormatPr defaultRowHeight="13.5"/>
  <cols>
    <col min="1" max="1" width="14.125" style="1192" customWidth="1"/>
    <col min="2" max="10" width="12.125" style="1192" customWidth="1"/>
    <col min="11" max="16384" width="9" style="1192"/>
  </cols>
  <sheetData>
    <row r="1" spans="1:10" s="1482" customFormat="1" ht="20.100000000000001" customHeight="1">
      <c r="A1" s="4569" t="str">
        <f>
HYPERLINK("#目次!A1","【目次に戻る】")</f>
        <v>
【目次に戻る】</v>
      </c>
      <c r="B1" s="4569"/>
      <c r="C1" s="4569"/>
      <c r="D1" s="4569"/>
      <c r="E1" s="1481"/>
      <c r="F1" s="1481"/>
      <c r="G1" s="1481"/>
      <c r="H1" s="1481"/>
      <c r="I1" s="1481"/>
      <c r="J1" s="1481"/>
    </row>
    <row r="2" spans="1:10"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row>
    <row r="3" spans="1:10" s="1211" customFormat="1" ht="26.1" customHeight="1">
      <c r="A3" s="5135" t="s">
        <v>
10226</v>
      </c>
      <c r="B3" s="5135"/>
      <c r="C3" s="5135"/>
      <c r="D3" s="5135"/>
      <c r="E3" s="5135"/>
      <c r="F3" s="5135"/>
      <c r="G3" s="5135"/>
      <c r="H3" s="5135"/>
      <c r="I3" s="5135"/>
      <c r="J3" s="5135"/>
    </row>
    <row r="4" spans="1:10" s="1193" customFormat="1" ht="15" customHeight="1">
      <c r="A4" s="1210"/>
      <c r="B4" s="1210"/>
      <c r="C4" s="1210"/>
      <c r="D4" s="1210"/>
      <c r="E4" s="1210"/>
      <c r="F4" s="1210"/>
      <c r="G4" s="1210"/>
      <c r="H4" s="1210"/>
      <c r="I4" s="1210"/>
      <c r="J4" s="1210"/>
    </row>
    <row r="5" spans="1:10" s="1193" customFormat="1" ht="15" customHeight="1" thickBot="1">
      <c r="A5" s="1193" t="s">
        <v>
9288</v>
      </c>
    </row>
    <row r="6" spans="1:10" s="1194" customFormat="1" ht="18" customHeight="1" thickTop="1">
      <c r="A6" s="5136" t="s">
        <v>
10189</v>
      </c>
      <c r="B6" s="5138" t="s">
        <v>
1811</v>
      </c>
      <c r="C6" s="5139"/>
      <c r="D6" s="5139"/>
      <c r="E6" s="5139"/>
      <c r="F6" s="5139"/>
      <c r="G6" s="5139"/>
      <c r="H6" s="5139"/>
      <c r="I6" s="5139"/>
      <c r="J6" s="5139"/>
    </row>
    <row r="7" spans="1:10" s="1194" customFormat="1" ht="18" customHeight="1">
      <c r="A7" s="5137"/>
      <c r="B7" s="5140" t="s">
        <v>
1810</v>
      </c>
      <c r="C7" s="5140"/>
      <c r="D7" s="5140"/>
      <c r="E7" s="5140" t="s">
        <v>
1809</v>
      </c>
      <c r="F7" s="5140"/>
      <c r="G7" s="5140"/>
      <c r="H7" s="5140" t="s">
        <v>
1808</v>
      </c>
      <c r="I7" s="5140"/>
      <c r="J7" s="5141"/>
    </row>
    <row r="8" spans="1:10" s="1194" customFormat="1" ht="18" customHeight="1">
      <c r="A8" s="5137"/>
      <c r="B8" s="1208" t="s">
        <v>
1477</v>
      </c>
      <c r="C8" s="1207" t="s">
        <v>
1807</v>
      </c>
      <c r="D8" s="1209" t="s">
        <v>
1806</v>
      </c>
      <c r="E8" s="1208" t="s">
        <v>
1477</v>
      </c>
      <c r="F8" s="1207" t="s">
        <v>
1807</v>
      </c>
      <c r="G8" s="1209" t="s">
        <v>
1806</v>
      </c>
      <c r="H8" s="1208" t="s">
        <v>
1477</v>
      </c>
      <c r="I8" s="1207" t="s">
        <v>
1807</v>
      </c>
      <c r="J8" s="1206" t="s">
        <v>
1806</v>
      </c>
    </row>
    <row r="9" spans="1:10" s="1194" customFormat="1" ht="18" customHeight="1">
      <c r="A9" s="1199" t="s">
        <v>
10172</v>
      </c>
      <c r="B9" s="1204">
        <v>
462436</v>
      </c>
      <c r="C9" s="1203">
        <v>
556518</v>
      </c>
      <c r="D9" s="1203">
        <v>
317098</v>
      </c>
      <c r="E9" s="1203">
        <v>
359255</v>
      </c>
      <c r="F9" s="1203">
        <v>
427232</v>
      </c>
      <c r="G9" s="1203">
        <v>
254244</v>
      </c>
      <c r="H9" s="1203">
        <v>
103181</v>
      </c>
      <c r="I9" s="1203">
        <v>
129286</v>
      </c>
      <c r="J9" s="1203">
        <v>
62854</v>
      </c>
    </row>
    <row r="10" spans="1:10" s="1194" customFormat="1" ht="18" customHeight="1">
      <c r="A10" s="1199" t="s">
        <v>
367</v>
      </c>
      <c r="B10" s="1204">
        <v>
467598</v>
      </c>
      <c r="C10" s="1203">
        <v>
563389</v>
      </c>
      <c r="D10" s="1203">
        <v>
325098</v>
      </c>
      <c r="E10" s="1203">
        <v>
361009</v>
      </c>
      <c r="F10" s="1203">
        <v>
428750</v>
      </c>
      <c r="G10" s="1203">
        <v>
260237</v>
      </c>
      <c r="H10" s="1203">
        <v>
106589</v>
      </c>
      <c r="I10" s="1203">
        <v>
134639</v>
      </c>
      <c r="J10" s="1203">
        <v>
64861</v>
      </c>
    </row>
    <row r="11" spans="1:10" s="1194" customFormat="1" ht="18" customHeight="1">
      <c r="A11" s="1205" t="s">
        <v>
1805</v>
      </c>
      <c r="B11" s="1204">
        <v>
466397</v>
      </c>
      <c r="C11" s="1203">
        <v>
562284</v>
      </c>
      <c r="D11" s="1203">
        <v>
324423</v>
      </c>
      <c r="E11" s="1203">
        <v>
361562</v>
      </c>
      <c r="F11" s="1203">
        <v>
429711</v>
      </c>
      <c r="G11" s="1203">
        <v>
260658</v>
      </c>
      <c r="H11" s="1203">
        <v>
104835</v>
      </c>
      <c r="I11" s="1203">
        <v>
132573</v>
      </c>
      <c r="J11" s="1203">
        <v>
63765</v>
      </c>
    </row>
    <row r="12" spans="1:10" s="1194" customFormat="1" ht="18" customHeight="1">
      <c r="A12" s="1205" t="s">
        <v>
1827</v>
      </c>
      <c r="B12" s="1204">
        <v>
457856</v>
      </c>
      <c r="C12" s="1203">
        <v>
547459</v>
      </c>
      <c r="D12" s="1203">
        <v>
323332</v>
      </c>
      <c r="E12" s="1203">
        <v>
358390</v>
      </c>
      <c r="F12" s="1203">
        <v>
422798</v>
      </c>
      <c r="G12" s="1203">
        <v>
261692</v>
      </c>
      <c r="H12" s="1203">
        <v>
99466</v>
      </c>
      <c r="I12" s="1203">
        <v>
124661</v>
      </c>
      <c r="J12" s="1203">
        <v>
61640</v>
      </c>
    </row>
    <row r="13" spans="1:10" s="1200" customFormat="1" ht="18" customHeight="1">
      <c r="A13" s="1202" t="s">
        <v>
1804</v>
      </c>
      <c r="B13" s="1201">
        <v>
462052</v>
      </c>
      <c r="C13" s="1201">
        <v>
549107</v>
      </c>
      <c r="D13" s="1201">
        <v>
333955</v>
      </c>
      <c r="E13" s="1201">
        <v>
363963</v>
      </c>
      <c r="F13" s="1201">
        <v>
426438</v>
      </c>
      <c r="G13" s="1201">
        <v>
272033</v>
      </c>
      <c r="H13" s="1201">
        <v>
98089</v>
      </c>
      <c r="I13" s="1201">
        <v>
122669</v>
      </c>
      <c r="J13" s="1201">
        <v>
61922</v>
      </c>
    </row>
    <row r="14" spans="1:10" s="1194" customFormat="1" ht="18" customHeight="1">
      <c r="A14" s="1199" t="s">
        <v>
192</v>
      </c>
      <c r="B14" s="1198">
        <v>
374354</v>
      </c>
      <c r="C14" s="1198">
        <v>
439276</v>
      </c>
      <c r="D14" s="1198">
        <v>
275657</v>
      </c>
      <c r="E14" s="1198">
        <v>
359047</v>
      </c>
      <c r="F14" s="1198">
        <v>
420613</v>
      </c>
      <c r="G14" s="1198">
        <v>
265452</v>
      </c>
      <c r="H14" s="1198">
        <v>
15307</v>
      </c>
      <c r="I14" s="1198">
        <v>
18663</v>
      </c>
      <c r="J14" s="1198">
        <v>
10205</v>
      </c>
    </row>
    <row r="15" spans="1:10" s="1194" customFormat="1" ht="18" customHeight="1">
      <c r="A15" s="1199" t="s">
        <v>
369</v>
      </c>
      <c r="B15" s="1198">
        <v>
368901</v>
      </c>
      <c r="C15" s="1198">
        <v>
433887</v>
      </c>
      <c r="D15" s="1198">
        <v>
272627</v>
      </c>
      <c r="E15" s="1198">
        <v>
356833</v>
      </c>
      <c r="F15" s="1198">
        <v>
420077</v>
      </c>
      <c r="G15" s="1198">
        <v>
263139</v>
      </c>
      <c r="H15" s="1198">
        <v>
12068</v>
      </c>
      <c r="I15" s="1198">
        <v>
13810</v>
      </c>
      <c r="J15" s="1198">
        <v>
9488</v>
      </c>
    </row>
    <row r="16" spans="1:10" s="1194" customFormat="1" ht="18" customHeight="1">
      <c r="A16" s="1199" t="s">
        <v>
1804</v>
      </c>
      <c r="B16" s="1198">
        <v>
410659</v>
      </c>
      <c r="C16" s="1198">
        <v>
486446</v>
      </c>
      <c r="D16" s="1198">
        <v>
298263</v>
      </c>
      <c r="E16" s="1198">
        <v>
364521</v>
      </c>
      <c r="F16" s="1198">
        <v>
427648</v>
      </c>
      <c r="G16" s="1198">
        <v>
270900</v>
      </c>
      <c r="H16" s="1198">
        <v>
46138</v>
      </c>
      <c r="I16" s="1198">
        <v>
58798</v>
      </c>
      <c r="J16" s="1198">
        <v>
27363</v>
      </c>
    </row>
    <row r="17" spans="1:10" s="1194" customFormat="1" ht="18" customHeight="1">
      <c r="A17" s="1199" t="s">
        <v>
1803</v>
      </c>
      <c r="B17" s="1198">
        <v>
398413</v>
      </c>
      <c r="C17" s="1198">
        <v>
465492</v>
      </c>
      <c r="D17" s="1198">
        <v>
297275</v>
      </c>
      <c r="E17" s="1198">
        <v>
370816</v>
      </c>
      <c r="F17" s="1198">
        <v>
430801</v>
      </c>
      <c r="G17" s="1198">
        <v>
280375</v>
      </c>
      <c r="H17" s="1198">
        <v>
27597</v>
      </c>
      <c r="I17" s="1198">
        <v>
34691</v>
      </c>
      <c r="J17" s="1198">
        <v>
16900</v>
      </c>
    </row>
    <row r="18" spans="1:10" s="1194" customFormat="1" ht="18" customHeight="1">
      <c r="A18" s="1199" t="s">
        <v>
1802</v>
      </c>
      <c r="B18" s="1198">
        <v>
388688</v>
      </c>
      <c r="C18" s="1198">
        <v>
456657</v>
      </c>
      <c r="D18" s="1198">
        <v>
288956</v>
      </c>
      <c r="E18" s="1198">
        <v>
362541</v>
      </c>
      <c r="F18" s="1198">
        <v>
423191</v>
      </c>
      <c r="G18" s="1198">
        <v>
273549</v>
      </c>
      <c r="H18" s="1198">
        <v>
26147</v>
      </c>
      <c r="I18" s="1198">
        <v>
33466</v>
      </c>
      <c r="J18" s="1198">
        <v>
15407</v>
      </c>
    </row>
    <row r="19" spans="1:10" s="1194" customFormat="1" ht="18" customHeight="1">
      <c r="A19" s="1199" t="s">
        <v>
1801</v>
      </c>
      <c r="B19" s="1198">
        <v>
740088</v>
      </c>
      <c r="C19" s="1198">
        <v>
900205</v>
      </c>
      <c r="D19" s="1198">
        <v>
503438</v>
      </c>
      <c r="E19" s="1198">
        <v>
361388</v>
      </c>
      <c r="F19" s="1198">
        <v>
422779</v>
      </c>
      <c r="G19" s="1198">
        <v>
270653</v>
      </c>
      <c r="H19" s="1198">
        <v>
378700</v>
      </c>
      <c r="I19" s="1198">
        <v>
477426</v>
      </c>
      <c r="J19" s="1198">
        <v>
232785</v>
      </c>
    </row>
    <row r="20" spans="1:10" s="1194" customFormat="1" ht="18" customHeight="1">
      <c r="A20" s="1199" t="s">
        <v>
1800</v>
      </c>
      <c r="B20" s="1198">
        <v>
493896</v>
      </c>
      <c r="C20" s="1198">
        <v>
590962</v>
      </c>
      <c r="D20" s="1198">
        <v>
350591</v>
      </c>
      <c r="E20" s="1198">
        <v>
366592</v>
      </c>
      <c r="F20" s="1198">
        <v>
428574</v>
      </c>
      <c r="G20" s="1198">
        <v>
275084</v>
      </c>
      <c r="H20" s="1198">
        <v>
127304</v>
      </c>
      <c r="I20" s="1198">
        <v>
162388</v>
      </c>
      <c r="J20" s="1198">
        <v>
75507</v>
      </c>
    </row>
    <row r="21" spans="1:10" s="1194" customFormat="1" ht="18" customHeight="1">
      <c r="A21" s="1199" t="s">
        <v>
1799</v>
      </c>
      <c r="B21" s="1198">
        <v>
376356</v>
      </c>
      <c r="C21" s="1198">
        <v>
439889</v>
      </c>
      <c r="D21" s="1198">
        <v>
283853</v>
      </c>
      <c r="E21" s="1198">
        <v>
361999</v>
      </c>
      <c r="F21" s="1198">
        <v>
424640</v>
      </c>
      <c r="G21" s="1198">
        <v>
270795</v>
      </c>
      <c r="H21" s="1198">
        <v>
14357</v>
      </c>
      <c r="I21" s="1198">
        <v>
15249</v>
      </c>
      <c r="J21" s="1198">
        <v>
13058</v>
      </c>
    </row>
    <row r="22" spans="1:10" s="1194" customFormat="1" ht="18" customHeight="1">
      <c r="A22" s="1199" t="s">
        <v>
1798</v>
      </c>
      <c r="B22" s="1198">
        <v>
380491</v>
      </c>
      <c r="C22" s="1198">
        <v>
446093</v>
      </c>
      <c r="D22" s="1198">
        <v>
284645</v>
      </c>
      <c r="E22" s="1198">
        <v>
363563</v>
      </c>
      <c r="F22" s="1198">
        <v>
425526</v>
      </c>
      <c r="G22" s="1198">
        <v>
273033</v>
      </c>
      <c r="H22" s="1198">
        <v>
16928</v>
      </c>
      <c r="I22" s="1198">
        <v>
20567</v>
      </c>
      <c r="J22" s="1198">
        <v>
11612</v>
      </c>
    </row>
    <row r="23" spans="1:10" s="1194" customFormat="1" ht="18" customHeight="1">
      <c r="A23" s="1199" t="s">
        <v>
1797</v>
      </c>
      <c r="B23" s="1198">
        <v>
385945</v>
      </c>
      <c r="C23" s="1198">
        <v>
451779</v>
      </c>
      <c r="D23" s="1198">
        <v>
290485</v>
      </c>
      <c r="E23" s="1198">
        <v>
370569</v>
      </c>
      <c r="F23" s="1198">
        <v>
433852</v>
      </c>
      <c r="G23" s="1198">
        <v>
278810</v>
      </c>
      <c r="H23" s="1198">
        <v>
15376</v>
      </c>
      <c r="I23" s="1198">
        <v>
17927</v>
      </c>
      <c r="J23" s="1198">
        <v>
11675</v>
      </c>
    </row>
    <row r="24" spans="1:10" s="1194" customFormat="1" ht="18" customHeight="1">
      <c r="A24" s="1199" t="s">
        <v>
1796</v>
      </c>
      <c r="B24" s="1198">
        <v>
389743</v>
      </c>
      <c r="C24" s="1198">
        <v>
460590</v>
      </c>
      <c r="D24" s="1198">
        <v>
286958</v>
      </c>
      <c r="E24" s="1198">
        <v>
364488</v>
      </c>
      <c r="F24" s="1198">
        <v>
428549</v>
      </c>
      <c r="G24" s="1198">
        <v>
271549</v>
      </c>
      <c r="H24" s="1198">
        <v>
25255</v>
      </c>
      <c r="I24" s="1198">
        <v>
32041</v>
      </c>
      <c r="J24" s="1198">
        <v>
15409</v>
      </c>
    </row>
    <row r="25" spans="1:10" s="1194" customFormat="1" ht="18" customHeight="1">
      <c r="A25" s="1197" t="s">
        <v>
375</v>
      </c>
      <c r="B25" s="1196">
        <v>
834279</v>
      </c>
      <c r="C25" s="1195">
        <v>
1020242</v>
      </c>
      <c r="D25" s="1195">
        <v>
568620</v>
      </c>
      <c r="E25" s="1195">
        <v>
365199</v>
      </c>
      <c r="F25" s="1195">
        <v>
431200</v>
      </c>
      <c r="G25" s="1195">
        <v>
270913</v>
      </c>
      <c r="H25" s="1195">
        <v>
469080</v>
      </c>
      <c r="I25" s="1195">
        <v>
589042</v>
      </c>
      <c r="J25" s="1195">
        <v>
297707</v>
      </c>
    </row>
    <row r="26" spans="1:10" s="1193" customFormat="1" ht="15" customHeight="1">
      <c r="A26" s="1193" t="s">
        <v>
1795</v>
      </c>
    </row>
    <row r="27" spans="1:10" s="1193" customFormat="1" ht="15" customHeight="1">
      <c r="A27" s="1193" t="s">
        <v>
1794</v>
      </c>
    </row>
  </sheetData>
  <mergeCells count="8">
    <mergeCell ref="A1:D1"/>
    <mergeCell ref="A2:D2"/>
    <mergeCell ref="A3:J3"/>
    <mergeCell ref="A6:A8"/>
    <mergeCell ref="B6:J6"/>
    <mergeCell ref="B7:D7"/>
    <mergeCell ref="E7:G7"/>
    <mergeCell ref="H7:J7"/>
  </mergeCells>
  <phoneticPr fontId="25"/>
  <pageMargins left="0.70866141732283472" right="0.70866141732283472" top="0.74803149606299213" bottom="0.74803149606299213" header="0.31496062992125984" footer="0.3149606299212598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K30"/>
  <sheetViews>
    <sheetView zoomScaleNormal="100" zoomScaleSheetLayoutView="100" workbookViewId="0">
      <selection activeCell="B23" sqref="B23"/>
    </sheetView>
  </sheetViews>
  <sheetFormatPr defaultRowHeight="13.5"/>
  <cols>
    <col min="1" max="1" width="14.125" style="1192" customWidth="1"/>
    <col min="2" max="11" width="10.875" style="1192" customWidth="1"/>
    <col min="12" max="16384" width="9" style="1192"/>
  </cols>
  <sheetData>
    <row r="1" spans="1:11" s="1482" customFormat="1" ht="20.100000000000001" customHeight="1">
      <c r="A1" s="4569" t="str">
        <f>
HYPERLINK("#目次!A1","【目次に戻る】")</f>
        <v>
【目次に戻る】</v>
      </c>
      <c r="B1" s="4569"/>
      <c r="C1" s="4569"/>
      <c r="D1" s="4569"/>
      <c r="E1" s="1481"/>
      <c r="F1" s="1481"/>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row>
    <row r="3" spans="1:11" s="1211" customFormat="1" ht="26.1" customHeight="1">
      <c r="A3" s="5135" t="s">
        <v>
10244</v>
      </c>
      <c r="B3" s="5135"/>
      <c r="C3" s="5135"/>
      <c r="D3" s="5135"/>
      <c r="E3" s="5135"/>
      <c r="F3" s="5135"/>
      <c r="G3" s="5135"/>
      <c r="H3" s="5135"/>
      <c r="I3" s="5135"/>
      <c r="J3" s="5135"/>
      <c r="K3" s="5135"/>
    </row>
    <row r="4" spans="1:11" s="1193" customFormat="1" ht="15" customHeight="1">
      <c r="A4" s="1210"/>
      <c r="B4" s="1210"/>
      <c r="C4" s="1210"/>
      <c r="D4" s="1210"/>
      <c r="E4" s="1210"/>
      <c r="F4" s="1210"/>
      <c r="G4" s="1210"/>
      <c r="H4" s="1210"/>
      <c r="I4" s="1210"/>
      <c r="J4" s="1210"/>
      <c r="K4" s="1210"/>
    </row>
    <row r="5" spans="1:11" s="1193" customFormat="1" ht="15" customHeight="1" thickBot="1">
      <c r="A5" s="1219" t="s">
        <v>
1839</v>
      </c>
    </row>
    <row r="6" spans="1:11" s="1194" customFormat="1" ht="18" customHeight="1" thickTop="1">
      <c r="A6" s="5144" t="s">
        <v>
205</v>
      </c>
      <c r="B6" s="5146" t="s">
        <v>
1838</v>
      </c>
      <c r="C6" s="5147"/>
      <c r="D6" s="5147"/>
      <c r="E6" s="5147"/>
      <c r="F6" s="5147"/>
      <c r="G6" s="5147"/>
      <c r="H6" s="5147"/>
      <c r="I6" s="5148"/>
      <c r="J6" s="5142" t="s">
        <v>
1837</v>
      </c>
      <c r="K6" s="5143"/>
    </row>
    <row r="7" spans="1:11" s="1194" customFormat="1" ht="99.95" customHeight="1">
      <c r="A7" s="5145"/>
      <c r="B7" s="4389" t="s">
        <v>
1830</v>
      </c>
      <c r="C7" s="1216" t="s">
        <v>
1836</v>
      </c>
      <c r="D7" s="1216" t="s">
        <v>
1835</v>
      </c>
      <c r="E7" s="1216" t="s">
        <v>
1829</v>
      </c>
      <c r="F7" s="1218" t="s">
        <v>
1834</v>
      </c>
      <c r="G7" s="1217" t="s">
        <v>
1833</v>
      </c>
      <c r="H7" s="1217" t="s">
        <v>
1832</v>
      </c>
      <c r="I7" s="1216" t="s">
        <v>
1831</v>
      </c>
      <c r="J7" s="1216" t="s">
        <v>
1830</v>
      </c>
      <c r="K7" s="1215" t="s">
        <v>
1829</v>
      </c>
    </row>
    <row r="8" spans="1:11" s="1194" customFormat="1" ht="18" customHeight="1">
      <c r="A8" s="1199" t="s">
        <v>
10172</v>
      </c>
      <c r="B8" s="4463">
        <v>
3.33</v>
      </c>
      <c r="C8" s="4462">
        <v>
580063</v>
      </c>
      <c r="D8" s="4462">
        <v>
467754</v>
      </c>
      <c r="E8" s="4462">
        <v>
370605</v>
      </c>
      <c r="F8" s="4464">
        <v>
92563</v>
      </c>
      <c r="G8" s="4465">
        <v>
24.2</v>
      </c>
      <c r="H8" s="4465">
        <v>
28.7</v>
      </c>
      <c r="I8" s="4465">
        <v>
77.900000000000006</v>
      </c>
      <c r="J8" s="4466">
        <v>
2.94</v>
      </c>
      <c r="K8" s="4462">
        <v>
330949</v>
      </c>
    </row>
    <row r="9" spans="1:11" s="1194" customFormat="1" ht="18" customHeight="1">
      <c r="A9" s="1199" t="s">
        <v>
367</v>
      </c>
      <c r="B9" s="4463">
        <v>
3.27</v>
      </c>
      <c r="C9" s="4462">
        <v>
632404</v>
      </c>
      <c r="D9" s="4462">
        <v>
503418</v>
      </c>
      <c r="E9" s="4462">
        <v>
354487</v>
      </c>
      <c r="F9" s="4464">
        <v>
139831</v>
      </c>
      <c r="G9" s="4465">
        <v>
25</v>
      </c>
      <c r="H9" s="4465">
        <v>
30.1</v>
      </c>
      <c r="I9" s="4465">
        <v>
70.3</v>
      </c>
      <c r="J9" s="4466">
        <v>
2.92</v>
      </c>
      <c r="K9" s="4462">
        <v>
323328</v>
      </c>
    </row>
    <row r="10" spans="1:11" s="1194" customFormat="1" ht="18" customHeight="1">
      <c r="A10" s="1205" t="s">
        <v>
1805</v>
      </c>
      <c r="B10" s="4463">
        <v>
3.3</v>
      </c>
      <c r="C10" s="4462">
        <v>
673468</v>
      </c>
      <c r="D10" s="4462">
        <v>
539517</v>
      </c>
      <c r="E10" s="4462">
        <v>
368036</v>
      </c>
      <c r="F10" s="4464">
        <v>
178892</v>
      </c>
      <c r="G10" s="4465">
        <v>
25.1</v>
      </c>
      <c r="H10" s="4465">
        <v>
29.2</v>
      </c>
      <c r="I10" s="4465">
        <v>
66.8</v>
      </c>
      <c r="J10" s="4466">
        <v>
2.92</v>
      </c>
      <c r="K10" s="4462">
        <v>
330278</v>
      </c>
    </row>
    <row r="11" spans="1:11" s="1194" customFormat="1" ht="18" customHeight="1">
      <c r="A11" s="1205" t="s">
        <v>
1827</v>
      </c>
      <c r="B11" s="4463">
        <v>
3.3</v>
      </c>
      <c r="C11" s="4462">
        <v>
701538</v>
      </c>
      <c r="D11" s="4462">
        <v>
561620</v>
      </c>
      <c r="E11" s="4462">
        <v>
365283</v>
      </c>
      <c r="F11" s="4464">
        <v>
183447</v>
      </c>
      <c r="G11" s="4465">
        <v>
27.2</v>
      </c>
      <c r="H11" s="4465">
        <v>
29</v>
      </c>
      <c r="I11" s="4465">
        <v>
61.2</v>
      </c>
      <c r="J11" s="4466">
        <v>
2.94</v>
      </c>
      <c r="K11" s="4462">
        <v>
331138</v>
      </c>
    </row>
    <row r="12" spans="1:11" s="1213" customFormat="1" ht="18" customHeight="1">
      <c r="A12" s="1202" t="s">
        <v>
1804</v>
      </c>
      <c r="B12" s="4467">
        <v>
3.27</v>
      </c>
      <c r="C12" s="4468">
        <v>
730386</v>
      </c>
      <c r="D12" s="4469">
        <v>
583422</v>
      </c>
      <c r="E12" s="4469">
        <v>
390625</v>
      </c>
      <c r="F12" s="4470">
        <v>
190636</v>
      </c>
      <c r="G12" s="4471">
        <v>
26.4</v>
      </c>
      <c r="H12" s="4471">
        <v>
26.9</v>
      </c>
      <c r="I12" s="4472">
        <v>
61.2</v>
      </c>
      <c r="J12" s="4473">
        <v>
2.91</v>
      </c>
      <c r="K12" s="4468">
        <v>
340536</v>
      </c>
    </row>
    <row r="13" spans="1:11" s="1194" customFormat="1" ht="18" customHeight="1">
      <c r="A13" s="1199" t="s">
        <v>
1828</v>
      </c>
      <c r="B13" s="4474">
        <v>
3.2</v>
      </c>
      <c r="C13" s="4462">
        <v>
579517</v>
      </c>
      <c r="D13" s="4462">
        <v>
464185</v>
      </c>
      <c r="E13" s="4462">
        <v>
391099</v>
      </c>
      <c r="F13" s="4462">
        <v>
50275</v>
      </c>
      <c r="G13" s="4465">
        <v>
27.7</v>
      </c>
      <c r="H13" s="4465">
        <v>
27</v>
      </c>
      <c r="I13" s="4475">
        <v>
71.400000000000006</v>
      </c>
      <c r="J13" s="4476">
        <v>
2.89</v>
      </c>
      <c r="K13" s="4462">
        <v>
328864</v>
      </c>
    </row>
    <row r="14" spans="1:11" s="1194" customFormat="1" ht="18" customHeight="1">
      <c r="A14" s="1199" t="s">
        <v>
1827</v>
      </c>
      <c r="B14" s="4474">
        <v>
3.17</v>
      </c>
      <c r="C14" s="4462">
        <v>
634002</v>
      </c>
      <c r="D14" s="4462">
        <v>
513787</v>
      </c>
      <c r="E14" s="4462">
        <v>
329529</v>
      </c>
      <c r="F14" s="4462">
        <v>
159354</v>
      </c>
      <c r="G14" s="4465">
        <v>
26.8</v>
      </c>
      <c r="H14" s="4465">
        <v>
29.1</v>
      </c>
      <c r="I14" s="4475">
        <v>
64.099999999999994</v>
      </c>
      <c r="J14" s="4476">
        <v>
2.89</v>
      </c>
      <c r="K14" s="4462">
        <v>
297012</v>
      </c>
    </row>
    <row r="15" spans="1:11" s="1194" customFormat="1" ht="18" customHeight="1">
      <c r="A15" s="1199" t="s">
        <v>
1826</v>
      </c>
      <c r="B15" s="4474">
        <v>
3.15</v>
      </c>
      <c r="C15" s="4462">
        <v>
624431</v>
      </c>
      <c r="D15" s="4462">
        <v>
491510</v>
      </c>
      <c r="E15" s="4462">
        <v>
406160</v>
      </c>
      <c r="F15" s="4462">
        <v>
88336</v>
      </c>
      <c r="G15" s="4465">
        <v>
23.6</v>
      </c>
      <c r="H15" s="4465">
        <v>
26.9</v>
      </c>
      <c r="I15" s="4475">
        <v>
82.6</v>
      </c>
      <c r="J15" s="4476">
        <v>
2.86</v>
      </c>
      <c r="K15" s="4462">
        <v>
362708</v>
      </c>
    </row>
    <row r="16" spans="1:11" s="1194" customFormat="1" ht="18" customHeight="1">
      <c r="A16" s="1199" t="s">
        <v>
1825</v>
      </c>
      <c r="B16" s="4474">
        <v>
3.23</v>
      </c>
      <c r="C16" s="4462">
        <v>
655545</v>
      </c>
      <c r="D16" s="4462">
        <v>
534994</v>
      </c>
      <c r="E16" s="4462">
        <v>
409567</v>
      </c>
      <c r="F16" s="4462">
        <v>
131284</v>
      </c>
      <c r="G16" s="4465">
        <v>
22.2</v>
      </c>
      <c r="H16" s="4465">
        <v>
33.799999999999997</v>
      </c>
      <c r="I16" s="4475">
        <v>
76.599999999999994</v>
      </c>
      <c r="J16" s="4476">
        <v>
2.93</v>
      </c>
      <c r="K16" s="4462">
        <v>
364505</v>
      </c>
    </row>
    <row r="17" spans="1:11" s="1194" customFormat="1" ht="18" customHeight="1">
      <c r="A17" s="1199" t="s">
        <v>
1824</v>
      </c>
      <c r="B17" s="4474">
        <v>
3.24</v>
      </c>
      <c r="C17" s="4462">
        <v>
686343</v>
      </c>
      <c r="D17" s="4462">
        <v>
531627</v>
      </c>
      <c r="E17" s="4462">
        <v>
381725</v>
      </c>
      <c r="F17" s="4462">
        <v>
123498</v>
      </c>
      <c r="G17" s="4465">
        <v>
25.7</v>
      </c>
      <c r="H17" s="4465">
        <v>
23.5</v>
      </c>
      <c r="I17" s="4475">
        <v>
70.5</v>
      </c>
      <c r="J17" s="4476">
        <v>
2.94</v>
      </c>
      <c r="K17" s="4462">
        <v>
334010</v>
      </c>
    </row>
    <row r="18" spans="1:11" s="1194" customFormat="1" ht="18" customHeight="1">
      <c r="A18" s="1199" t="s">
        <v>
1823</v>
      </c>
      <c r="B18" s="4474">
        <v>
3.26</v>
      </c>
      <c r="C18" s="4462">
        <v>
1136362</v>
      </c>
      <c r="D18" s="4462">
        <v>
866388</v>
      </c>
      <c r="E18" s="4462">
        <v>
328887</v>
      </c>
      <c r="F18" s="4462">
        <v>
513552</v>
      </c>
      <c r="G18" s="4465">
        <v>
29.8</v>
      </c>
      <c r="H18" s="4465">
        <v>
25.1</v>
      </c>
      <c r="I18" s="4475">
        <v>
35.299999999999997</v>
      </c>
      <c r="J18" s="4476">
        <v>
2.93</v>
      </c>
      <c r="K18" s="4462">
        <v>
298350</v>
      </c>
    </row>
    <row r="19" spans="1:11" s="1194" customFormat="1" ht="18" customHeight="1">
      <c r="A19" s="1199" t="s">
        <v>
1822</v>
      </c>
      <c r="B19" s="4474">
        <v>
3.34</v>
      </c>
      <c r="C19" s="4462">
        <v>
835448</v>
      </c>
      <c r="D19" s="4462">
        <v>
656246</v>
      </c>
      <c r="E19" s="4462">
        <v>
355117</v>
      </c>
      <c r="F19" s="4462">
        <v>
289415</v>
      </c>
      <c r="G19" s="4465">
        <v>
27.4</v>
      </c>
      <c r="H19" s="4465">
        <v>
23.3</v>
      </c>
      <c r="I19" s="4475">
        <v>
52.9</v>
      </c>
      <c r="J19" s="4476">
        <v>
2.95</v>
      </c>
      <c r="K19" s="4462">
        <v>
306212</v>
      </c>
    </row>
    <row r="20" spans="1:11" s="1194" customFormat="1" ht="18" customHeight="1">
      <c r="A20" s="1199" t="s">
        <v>
1821</v>
      </c>
      <c r="B20" s="4474">
        <v>
3.34</v>
      </c>
      <c r="C20" s="4462">
        <v>
658737</v>
      </c>
      <c r="D20" s="4462">
        <v>
531980</v>
      </c>
      <c r="E20" s="4462">
        <v>
349562</v>
      </c>
      <c r="F20" s="4462">
        <v>
172062</v>
      </c>
      <c r="G20" s="4465">
        <v>
28.9</v>
      </c>
      <c r="H20" s="4465">
        <v>
24.9</v>
      </c>
      <c r="I20" s="4475">
        <v>
61.2</v>
      </c>
      <c r="J20" s="4476">
        <v>
2.94</v>
      </c>
      <c r="K20" s="4462">
        <v>
307713</v>
      </c>
    </row>
    <row r="21" spans="1:11" s="1194" customFormat="1" ht="18" customHeight="1">
      <c r="A21" s="1199" t="s">
        <v>
1820</v>
      </c>
      <c r="B21" s="4474">
        <v>
3.31</v>
      </c>
      <c r="C21" s="4462">
        <v>
572048</v>
      </c>
      <c r="D21" s="4462">
        <v>
452234</v>
      </c>
      <c r="E21" s="4462">
        <v>
568277</v>
      </c>
      <c r="F21" s="4462">
        <v>
-100710</v>
      </c>
      <c r="G21" s="4465">
        <v>
27</v>
      </c>
      <c r="H21" s="4465">
        <v>
29.7</v>
      </c>
      <c r="I21" s="4475">
        <v>
74.3</v>
      </c>
      <c r="J21" s="4476">
        <v>
2.92</v>
      </c>
      <c r="K21" s="4462">
        <v>
433058</v>
      </c>
    </row>
    <row r="22" spans="1:11" s="1194" customFormat="1" ht="18" customHeight="1">
      <c r="A22" s="1199" t="s">
        <v>
1819</v>
      </c>
      <c r="B22" s="4474">
        <v>
3.33</v>
      </c>
      <c r="C22" s="4462">
        <v>
607627</v>
      </c>
      <c r="D22" s="4462">
        <v>
500535</v>
      </c>
      <c r="E22" s="4462">
        <v>
363644</v>
      </c>
      <c r="F22" s="4462">
        <v>
164378</v>
      </c>
      <c r="G22" s="4465">
        <v>
26.3</v>
      </c>
      <c r="H22" s="4465">
        <v>
30.6</v>
      </c>
      <c r="I22" s="4475">
        <v>
72.7</v>
      </c>
      <c r="J22" s="4476">
        <v>
2.93</v>
      </c>
      <c r="K22" s="4462">
        <v>
329403</v>
      </c>
    </row>
    <row r="23" spans="1:11" s="1194" customFormat="1" ht="18" customHeight="1">
      <c r="A23" s="1199" t="s">
        <v>
1818</v>
      </c>
      <c r="B23" s="4474">
        <v>
3.33</v>
      </c>
      <c r="C23" s="4462">
        <v>
548535</v>
      </c>
      <c r="D23" s="4462">
        <v>
445696</v>
      </c>
      <c r="E23" s="4462">
        <v>
352453</v>
      </c>
      <c r="F23" s="4462">
        <v>
103147</v>
      </c>
      <c r="G23" s="4465">
        <v>
26.6</v>
      </c>
      <c r="H23" s="4465">
        <v>
24.1</v>
      </c>
      <c r="I23" s="4475">
        <v>
76.8</v>
      </c>
      <c r="J23" s="4476">
        <v>
2.9</v>
      </c>
      <c r="K23" s="4462">
        <v>
331094</v>
      </c>
    </row>
    <row r="24" spans="1:11" s="1194" customFormat="1" ht="18" customHeight="1">
      <c r="A24" s="1197" t="s">
        <v>
1648</v>
      </c>
      <c r="B24" s="4474">
        <v>
3.31</v>
      </c>
      <c r="C24" s="4462">
        <v>
1226032</v>
      </c>
      <c r="D24" s="4462">
        <v>
1011881</v>
      </c>
      <c r="E24" s="4462">
        <v>
451475</v>
      </c>
      <c r="F24" s="4462">
        <v>
593045</v>
      </c>
      <c r="G24" s="4465">
        <v>
26.5</v>
      </c>
      <c r="H24" s="4465">
        <v>
23.7</v>
      </c>
      <c r="I24" s="4475">
        <v>
40.9</v>
      </c>
      <c r="J24" s="4476">
        <v>
2.88</v>
      </c>
      <c r="K24" s="4477">
        <v>
393503</v>
      </c>
    </row>
    <row r="25" spans="1:11" s="1193" customFormat="1" ht="15" customHeight="1">
      <c r="A25" s="1212" t="s">
        <v>
1817</v>
      </c>
      <c r="B25" s="1212"/>
      <c r="C25" s="1212"/>
      <c r="D25" s="1212"/>
      <c r="E25" s="1212"/>
      <c r="F25" s="1212"/>
      <c r="G25" s="1212"/>
      <c r="H25" s="1212"/>
      <c r="I25" s="1212"/>
      <c r="J25" s="1212"/>
    </row>
    <row r="26" spans="1:11" s="1193" customFormat="1" ht="15" customHeight="1">
      <c r="A26" s="1193" t="s">
        <v>
1816</v>
      </c>
    </row>
    <row r="27" spans="1:11" s="1193" customFormat="1" ht="15" customHeight="1">
      <c r="A27" s="1193" t="s">
        <v>
1815</v>
      </c>
    </row>
    <row r="28" spans="1:11" s="1193" customFormat="1" ht="15" customHeight="1">
      <c r="A28" s="1193" t="s">
        <v>
1814</v>
      </c>
    </row>
    <row r="29" spans="1:11" s="1193" customFormat="1" ht="15" customHeight="1">
      <c r="A29" s="1193" t="s">
        <v>
1813</v>
      </c>
    </row>
    <row r="30" spans="1:11" s="1193" customFormat="1" ht="15" customHeight="1">
      <c r="A30" s="1193" t="s">
        <v>
1812</v>
      </c>
    </row>
  </sheetData>
  <mergeCells count="6">
    <mergeCell ref="A3:K3"/>
    <mergeCell ref="J6:K6"/>
    <mergeCell ref="A1:D1"/>
    <mergeCell ref="A2:D2"/>
    <mergeCell ref="A6:A7"/>
    <mergeCell ref="B6:I6"/>
  </mergeCells>
  <phoneticPr fontId="25"/>
  <pageMargins left="0.70866141732283472" right="0.70866141732283472" top="0.74803149606299213" bottom="0.74803149606299213" header="0.31496062992125984" footer="0.3149606299212598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K73"/>
  <sheetViews>
    <sheetView zoomScaleNormal="100" zoomScaleSheetLayoutView="100" workbookViewId="0">
      <pane ySplit="3" topLeftCell="A4" activePane="bottomLeft" state="frozen"/>
      <selection activeCell="B23" sqref="B23"/>
      <selection pane="bottomLeft" activeCell="B23" sqref="B23"/>
    </sheetView>
  </sheetViews>
  <sheetFormatPr defaultRowHeight="13.5"/>
  <cols>
    <col min="1" max="5" width="1.625" style="1220" customWidth="1"/>
    <col min="6" max="6" width="22.625" style="1220" customWidth="1"/>
    <col min="7" max="8" width="18.625" style="1220" customWidth="1"/>
    <col min="9" max="9" width="18.625" style="1222" customWidth="1"/>
    <col min="10" max="10" width="18.625" style="1220" customWidth="1"/>
    <col min="11" max="11" width="18.625" style="1221" customWidth="1"/>
    <col min="12" max="16384" width="9" style="1220"/>
  </cols>
  <sheetData>
    <row r="1" spans="1:11" s="1482" customFormat="1" ht="20.100000000000001" customHeight="1">
      <c r="A1" s="4569" t="str">
        <f>
HYPERLINK("#目次!A1","【目次に戻る】")</f>
        <v>
【目次に戻る】</v>
      </c>
      <c r="B1" s="4569"/>
      <c r="C1" s="4569"/>
      <c r="D1" s="4569"/>
      <c r="E1" s="4569"/>
      <c r="F1" s="4569"/>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4569"/>
      <c r="F2" s="4569"/>
      <c r="G2" s="1481"/>
      <c r="H2" s="1481"/>
      <c r="I2" s="1481"/>
      <c r="J2" s="1481"/>
      <c r="K2" s="1481"/>
    </row>
    <row r="3" spans="1:11" s="1211" customFormat="1" ht="26.1" customHeight="1">
      <c r="A3" s="5152" t="s">
        <v>
10245</v>
      </c>
      <c r="B3" s="5152"/>
      <c r="C3" s="5152"/>
      <c r="D3" s="5152"/>
      <c r="E3" s="5152"/>
      <c r="F3" s="5152"/>
      <c r="G3" s="5152"/>
      <c r="H3" s="5152"/>
      <c r="I3" s="5152"/>
      <c r="J3" s="5152"/>
      <c r="K3" s="5152"/>
    </row>
    <row r="4" spans="1:11" s="1193" customFormat="1" ht="15" customHeight="1">
      <c r="A4" s="1247"/>
      <c r="B4" s="1247"/>
      <c r="C4" s="1247"/>
      <c r="D4" s="1247"/>
      <c r="E4" s="1247"/>
      <c r="F4" s="1247"/>
      <c r="G4" s="1247"/>
      <c r="H4" s="1247"/>
      <c r="I4" s="1247"/>
      <c r="J4" s="1247"/>
      <c r="K4" s="1247"/>
    </row>
    <row r="5" spans="1:11" s="1193" customFormat="1" ht="15" customHeight="1" thickBot="1">
      <c r="A5" s="5157" t="s">
        <v>
9288</v>
      </c>
      <c r="B5" s="5157"/>
      <c r="C5" s="5157"/>
      <c r="D5" s="5157"/>
      <c r="E5" s="5157"/>
      <c r="F5" s="5157"/>
      <c r="K5" s="1246"/>
    </row>
    <row r="6" spans="1:11" s="1194" customFormat="1" ht="18" customHeight="1" thickTop="1">
      <c r="A6" s="5153" t="s">
        <v>
1902</v>
      </c>
      <c r="B6" s="5153"/>
      <c r="C6" s="5153"/>
      <c r="D6" s="5153"/>
      <c r="E6" s="5153"/>
      <c r="F6" s="5154"/>
      <c r="G6" s="1245" t="s">
        <v>
1901</v>
      </c>
      <c r="H6" s="1245" t="s">
        <v>
1900</v>
      </c>
      <c r="I6" s="1245" t="s">
        <v>
473</v>
      </c>
      <c r="J6" s="1244" t="s">
        <v>
217</v>
      </c>
      <c r="K6" s="1244" t="s">
        <v>
4152</v>
      </c>
    </row>
    <row r="7" spans="1:11" s="1194" customFormat="1" ht="18" customHeight="1">
      <c r="A7" s="5155" t="s">
        <v>
1899</v>
      </c>
      <c r="B7" s="5155"/>
      <c r="C7" s="5155"/>
      <c r="D7" s="5155"/>
      <c r="E7" s="5155"/>
      <c r="F7" s="5156"/>
      <c r="G7" s="1236">
        <v>
350</v>
      </c>
      <c r="H7" s="1236">
        <v>
359</v>
      </c>
      <c r="I7" s="1236">
        <v>
360</v>
      </c>
      <c r="J7" s="1243">
        <v>
365</v>
      </c>
      <c r="K7" s="1243">
        <v>
365</v>
      </c>
    </row>
    <row r="8" spans="1:11" s="1194" customFormat="1" ht="18" customHeight="1">
      <c r="A8" s="5149" t="s">
        <v>
1898</v>
      </c>
      <c r="B8" s="5149"/>
      <c r="C8" s="5149"/>
      <c r="D8" s="5149"/>
      <c r="E8" s="5149"/>
      <c r="F8" s="5150"/>
      <c r="G8" s="1242">
        <v>
3.33</v>
      </c>
      <c r="H8" s="1242">
        <v>
3.27</v>
      </c>
      <c r="I8" s="1242">
        <v>
3.3</v>
      </c>
      <c r="J8" s="1241">
        <v>
3.3</v>
      </c>
      <c r="K8" s="1241">
        <v>
3.27</v>
      </c>
    </row>
    <row r="9" spans="1:11" s="1194" customFormat="1" ht="18" customHeight="1">
      <c r="A9" s="5149" t="s">
        <v>
1897</v>
      </c>
      <c r="B9" s="5149"/>
      <c r="C9" s="5149"/>
      <c r="D9" s="5149"/>
      <c r="E9" s="5149"/>
      <c r="F9" s="5150"/>
      <c r="G9" s="1240">
        <v>
1.67</v>
      </c>
      <c r="H9" s="1240">
        <v>
1.71</v>
      </c>
      <c r="I9" s="1240">
        <v>
1.7000000000000002</v>
      </c>
      <c r="J9" s="1239">
        <v>
1.71</v>
      </c>
      <c r="K9" s="1239">
        <v>
1.76</v>
      </c>
    </row>
    <row r="10" spans="1:11" s="1194" customFormat="1" ht="18" customHeight="1">
      <c r="A10" s="5158" t="s">
        <v>
10190</v>
      </c>
      <c r="B10" s="5158"/>
      <c r="C10" s="5158"/>
      <c r="D10" s="5158"/>
      <c r="E10" s="5158"/>
      <c r="F10" s="5159"/>
      <c r="G10" s="1238">
        <v>
49.6</v>
      </c>
      <c r="H10" s="1238">
        <v>
49.8</v>
      </c>
      <c r="I10" s="1238">
        <v>
50.5</v>
      </c>
      <c r="J10" s="1237">
        <v>
49.4</v>
      </c>
      <c r="K10" s="1237">
        <v>
49.5</v>
      </c>
    </row>
    <row r="11" spans="1:11" s="1194" customFormat="1" ht="18" customHeight="1">
      <c r="A11" s="1232"/>
      <c r="B11" s="1232"/>
      <c r="C11" s="1232"/>
      <c r="D11" s="1232"/>
      <c r="E11" s="1232"/>
      <c r="F11" s="1231"/>
      <c r="G11" s="1236"/>
      <c r="H11" s="1236"/>
      <c r="I11" s="1236"/>
      <c r="J11" s="1235"/>
      <c r="K11" s="370"/>
    </row>
    <row r="12" spans="1:11" s="1213" customFormat="1" ht="18" customHeight="1">
      <c r="A12" s="4839" t="s">
        <v>
1896</v>
      </c>
      <c r="B12" s="4839"/>
      <c r="C12" s="4839"/>
      <c r="D12" s="4839"/>
      <c r="E12" s="4839"/>
      <c r="F12" s="5151"/>
      <c r="G12" s="1233">
        <v>
1126649</v>
      </c>
      <c r="H12" s="1233">
        <v>
1179992</v>
      </c>
      <c r="I12" s="1233">
        <v>
1301276</v>
      </c>
      <c r="J12" s="1147">
        <v>
1412099</v>
      </c>
      <c r="K12" s="1214">
        <v>
1609662</v>
      </c>
    </row>
    <row r="13" spans="1:11" s="1194" customFormat="1" ht="18" customHeight="1">
      <c r="A13" s="1232"/>
      <c r="B13" s="5149" t="s">
        <v>
1895</v>
      </c>
      <c r="C13" s="5149"/>
      <c r="D13" s="5149"/>
      <c r="E13" s="5149"/>
      <c r="F13" s="5150"/>
      <c r="G13" s="1230">
        <v>
580063</v>
      </c>
      <c r="H13" s="1230">
        <v>
632404</v>
      </c>
      <c r="I13" s="1230">
        <v>
673468</v>
      </c>
      <c r="J13" s="366">
        <v>
701538</v>
      </c>
      <c r="K13" s="1229">
        <v>
730386</v>
      </c>
    </row>
    <row r="14" spans="1:11" s="1194" customFormat="1" ht="18" customHeight="1">
      <c r="A14" s="1232"/>
      <c r="B14" s="1232"/>
      <c r="C14" s="5149" t="s">
        <v>
1894</v>
      </c>
      <c r="D14" s="5149"/>
      <c r="E14" s="5149"/>
      <c r="F14" s="5150"/>
      <c r="G14" s="1230">
        <v>
573254</v>
      </c>
      <c r="H14" s="1230">
        <v>
626646</v>
      </c>
      <c r="I14" s="1230">
        <v>
662685</v>
      </c>
      <c r="J14" s="366">
        <v>
675758</v>
      </c>
      <c r="K14" s="1229">
        <v>
711310</v>
      </c>
    </row>
    <row r="15" spans="1:11" s="1194" customFormat="1" ht="18" customHeight="1">
      <c r="A15" s="1232"/>
      <c r="B15" s="1232"/>
      <c r="C15" s="1232"/>
      <c r="D15" s="5149" t="s">
        <v>
1893</v>
      </c>
      <c r="E15" s="5149"/>
      <c r="F15" s="5150"/>
      <c r="G15" s="1230">
        <v>
546946</v>
      </c>
      <c r="H15" s="1230">
        <v>
592054</v>
      </c>
      <c r="I15" s="1230">
        <v>
624865</v>
      </c>
      <c r="J15" s="366">
        <v>
639589</v>
      </c>
      <c r="K15" s="1229">
        <v>
673304</v>
      </c>
    </row>
    <row r="16" spans="1:11" s="1194" customFormat="1" ht="18" customHeight="1">
      <c r="A16" s="1232"/>
      <c r="B16" s="1232"/>
      <c r="C16" s="1232"/>
      <c r="D16" s="1232"/>
      <c r="E16" s="5149" t="s">
        <v>
1892</v>
      </c>
      <c r="F16" s="5150"/>
      <c r="G16" s="1230">
        <v>
479004</v>
      </c>
      <c r="H16" s="1230">
        <v>
503688</v>
      </c>
      <c r="I16" s="1230">
        <v>
523034</v>
      </c>
      <c r="J16" s="366">
        <v>
523450</v>
      </c>
      <c r="K16" s="1229">
        <v>
549604</v>
      </c>
    </row>
    <row r="17" spans="1:11" s="1194" customFormat="1" ht="18" customHeight="1">
      <c r="A17" s="1232"/>
      <c r="B17" s="1232"/>
      <c r="C17" s="1232"/>
      <c r="D17" s="1232"/>
      <c r="E17" s="5149" t="s">
        <v>
1891</v>
      </c>
      <c r="F17" s="5150"/>
      <c r="G17" s="1230">
        <v>
62406</v>
      </c>
      <c r="H17" s="1230">
        <v>
77226</v>
      </c>
      <c r="I17" s="1230">
        <v>
88364</v>
      </c>
      <c r="J17" s="366">
        <v>
101297</v>
      </c>
      <c r="K17" s="1229">
        <v>
111873</v>
      </c>
    </row>
    <row r="18" spans="1:11" s="1194" customFormat="1" ht="18" customHeight="1">
      <c r="A18" s="1232"/>
      <c r="B18" s="1232"/>
      <c r="C18" s="1232"/>
      <c r="D18" s="1232"/>
      <c r="E18" s="5149" t="s">
        <v>
1890</v>
      </c>
      <c r="F18" s="5150"/>
      <c r="G18" s="1230">
        <v>
5536</v>
      </c>
      <c r="H18" s="1230">
        <v>
11141</v>
      </c>
      <c r="I18" s="1230">
        <v>
13466</v>
      </c>
      <c r="J18" s="366">
        <v>
14843</v>
      </c>
      <c r="K18" s="1229">
        <v>
11827</v>
      </c>
    </row>
    <row r="19" spans="1:11" s="1194" customFormat="1" ht="18" customHeight="1">
      <c r="A19" s="1232"/>
      <c r="B19" s="1232"/>
      <c r="C19" s="1232"/>
      <c r="D19" s="5149" t="s">
        <v>
1889</v>
      </c>
      <c r="E19" s="5149"/>
      <c r="F19" s="5150"/>
      <c r="G19" s="1230">
        <v>
3879</v>
      </c>
      <c r="H19" s="1230">
        <v>
7671</v>
      </c>
      <c r="I19" s="1230">
        <v>
7518</v>
      </c>
      <c r="J19" s="366">
        <v>
6722</v>
      </c>
      <c r="K19" s="1229">
        <v>
6894</v>
      </c>
    </row>
    <row r="20" spans="1:11" s="1194" customFormat="1" ht="18" customHeight="1">
      <c r="A20" s="1232"/>
      <c r="B20" s="1232"/>
      <c r="C20" s="1232"/>
      <c r="D20" s="1232"/>
      <c r="E20" s="5149" t="s">
        <v>
1888</v>
      </c>
      <c r="F20" s="5150"/>
      <c r="G20" s="1230">
        <v>
1969</v>
      </c>
      <c r="H20" s="1230">
        <v>
4151</v>
      </c>
      <c r="I20" s="1230">
        <v>
3398</v>
      </c>
      <c r="J20" s="366">
        <v>
3346</v>
      </c>
      <c r="K20" s="1229">
        <v>
3680</v>
      </c>
    </row>
    <row r="21" spans="1:11" s="1194" customFormat="1" ht="18" customHeight="1">
      <c r="A21" s="1232"/>
      <c r="B21" s="1232"/>
      <c r="C21" s="1232"/>
      <c r="D21" s="1232"/>
      <c r="E21" s="5149" t="s">
        <v>
1887</v>
      </c>
      <c r="F21" s="5150"/>
      <c r="G21" s="1230">
        <v>
1307</v>
      </c>
      <c r="H21" s="1230">
        <v>
2646</v>
      </c>
      <c r="I21" s="1230">
        <v>
2593</v>
      </c>
      <c r="J21" s="366">
        <v>
1910</v>
      </c>
      <c r="K21" s="1229">
        <v>
1622</v>
      </c>
    </row>
    <row r="22" spans="1:11" s="1194" customFormat="1" ht="18" customHeight="1">
      <c r="A22" s="1232"/>
      <c r="B22" s="1232"/>
      <c r="C22" s="1232"/>
      <c r="D22" s="1232"/>
      <c r="E22" s="5149" t="s">
        <v>
1886</v>
      </c>
      <c r="F22" s="5150"/>
      <c r="G22" s="1230">
        <v>
604</v>
      </c>
      <c r="H22" s="1230">
        <v>
874</v>
      </c>
      <c r="I22" s="1230">
        <v>
1527</v>
      </c>
      <c r="J22" s="366">
        <v>
1467</v>
      </c>
      <c r="K22" s="1229">
        <v>
1592</v>
      </c>
    </row>
    <row r="23" spans="1:11" s="1194" customFormat="1" ht="18" customHeight="1">
      <c r="A23" s="1232"/>
      <c r="B23" s="1232"/>
      <c r="C23" s="1232"/>
      <c r="D23" s="5149" t="s">
        <v>
1885</v>
      </c>
      <c r="E23" s="5149"/>
      <c r="F23" s="5150"/>
      <c r="G23" s="1230">
        <v>
22429</v>
      </c>
      <c r="H23" s="1230">
        <v>
26921</v>
      </c>
      <c r="I23" s="1230">
        <v>
30302</v>
      </c>
      <c r="J23" s="366">
        <v>
29447</v>
      </c>
      <c r="K23" s="1229">
        <v>
31112</v>
      </c>
    </row>
    <row r="24" spans="1:11" s="1194" customFormat="1" ht="18" customHeight="1">
      <c r="A24" s="1232"/>
      <c r="B24" s="1232"/>
      <c r="C24" s="1232"/>
      <c r="D24" s="1232"/>
      <c r="E24" s="5149" t="s">
        <v>
582</v>
      </c>
      <c r="F24" s="5150"/>
      <c r="G24" s="1230">
        <v>
1211</v>
      </c>
      <c r="H24" s="1230">
        <v>
649</v>
      </c>
      <c r="I24" s="1230">
        <v>
1543</v>
      </c>
      <c r="J24" s="366">
        <v>
1363</v>
      </c>
      <c r="K24" s="1229">
        <v>
2101</v>
      </c>
    </row>
    <row r="25" spans="1:11" s="1194" customFormat="1" ht="18" customHeight="1">
      <c r="A25" s="1232"/>
      <c r="B25" s="1232"/>
      <c r="C25" s="1232"/>
      <c r="D25" s="1232"/>
      <c r="E25" s="5149" t="s">
        <v>
1884</v>
      </c>
      <c r="F25" s="5150"/>
      <c r="G25" s="1230">
        <v>
20585</v>
      </c>
      <c r="H25" s="1230">
        <v>
25955</v>
      </c>
      <c r="I25" s="1230">
        <v>
28658</v>
      </c>
      <c r="J25" s="366">
        <v>
26967</v>
      </c>
      <c r="K25" s="1229">
        <v>
28649</v>
      </c>
    </row>
    <row r="26" spans="1:11" s="1194" customFormat="1" ht="18" customHeight="1">
      <c r="A26" s="1232"/>
      <c r="B26" s="1232"/>
      <c r="C26" s="1232"/>
      <c r="D26" s="1232"/>
      <c r="E26" s="5149" t="s">
        <v>
1883</v>
      </c>
      <c r="F26" s="5150"/>
      <c r="G26" s="1230">
        <v>
633</v>
      </c>
      <c r="H26" s="1230">
        <v>
316</v>
      </c>
      <c r="I26" s="1230">
        <v>
102</v>
      </c>
      <c r="J26" s="366">
        <v>
1117</v>
      </c>
      <c r="K26" s="1229">
        <v>
362</v>
      </c>
    </row>
    <row r="27" spans="1:11" s="1194" customFormat="1" ht="18" customHeight="1">
      <c r="A27" s="1232"/>
      <c r="B27" s="1232"/>
      <c r="C27" s="1232"/>
      <c r="D27" s="5149" t="s">
        <v>
1882</v>
      </c>
      <c r="E27" s="5149"/>
      <c r="F27" s="5150"/>
      <c r="G27" s="1230">
        <v>
6810</v>
      </c>
      <c r="H27" s="1230">
        <v>
5757</v>
      </c>
      <c r="I27" s="1230">
        <v>
10783</v>
      </c>
      <c r="J27" s="366">
        <v>
25780</v>
      </c>
      <c r="K27" s="1229">
        <v>
19076</v>
      </c>
    </row>
    <row r="28" spans="1:11" s="1194" customFormat="1" ht="18" customHeight="1">
      <c r="A28" s="1232"/>
      <c r="B28" s="1232"/>
      <c r="C28" s="1232"/>
      <c r="D28" s="1232"/>
      <c r="E28" s="5149" t="s">
        <v>
1881</v>
      </c>
      <c r="F28" s="5150"/>
      <c r="G28" s="1230">
        <v>
2804</v>
      </c>
      <c r="H28" s="1230">
        <v>
1929</v>
      </c>
      <c r="I28" s="1230">
        <v>
2483</v>
      </c>
      <c r="J28" s="366">
        <v>
1726</v>
      </c>
      <c r="K28" s="1229">
        <v>
8128</v>
      </c>
    </row>
    <row r="29" spans="1:11" s="1194" customFormat="1" ht="18" customHeight="1">
      <c r="A29" s="1232"/>
      <c r="B29" s="1232"/>
      <c r="C29" s="1232"/>
      <c r="D29" s="1232"/>
      <c r="E29" s="5149" t="s">
        <v>
194</v>
      </c>
      <c r="F29" s="5150"/>
      <c r="G29" s="1230">
        <v>
4005</v>
      </c>
      <c r="H29" s="1230">
        <v>
3829</v>
      </c>
      <c r="I29" s="1230">
        <v>
8300</v>
      </c>
      <c r="J29" s="366">
        <v>
24054</v>
      </c>
      <c r="K29" s="1229">
        <v>
10947</v>
      </c>
    </row>
    <row r="30" spans="1:11" s="1194" customFormat="1" ht="18" customHeight="1">
      <c r="A30" s="1232"/>
      <c r="B30" s="1232"/>
      <c r="C30" s="5149" t="s">
        <v>
1880</v>
      </c>
      <c r="D30" s="5149"/>
      <c r="E30" s="5149"/>
      <c r="F30" s="5150"/>
      <c r="G30" s="1230">
        <v>
463963</v>
      </c>
      <c r="H30" s="1230">
        <v>
467357</v>
      </c>
      <c r="I30" s="1230">
        <v>
512442</v>
      </c>
      <c r="J30" s="366">
        <v>
555528</v>
      </c>
      <c r="K30" s="1229">
        <v>
550614</v>
      </c>
    </row>
    <row r="31" spans="1:11" s="1194" customFormat="1" ht="18" customHeight="1">
      <c r="A31" s="1232"/>
      <c r="B31" s="1232"/>
      <c r="C31" s="1232"/>
      <c r="D31" s="5149" t="s">
        <v>
1879</v>
      </c>
      <c r="E31" s="5149"/>
      <c r="F31" s="5150"/>
      <c r="G31" s="1230">
        <v>
373478</v>
      </c>
      <c r="H31" s="1230">
        <v>
377038</v>
      </c>
      <c r="I31" s="1230">
        <v>
386430</v>
      </c>
      <c r="J31" s="366">
        <v>
410576</v>
      </c>
      <c r="K31" s="1229">
        <v>
407250</v>
      </c>
    </row>
    <row r="32" spans="1:11" s="1194" customFormat="1" ht="18" customHeight="1">
      <c r="A32" s="1232"/>
      <c r="B32" s="1232"/>
      <c r="C32" s="1232"/>
      <c r="D32" s="5149" t="s">
        <v>
1878</v>
      </c>
      <c r="E32" s="5149"/>
      <c r="F32" s="5150"/>
      <c r="G32" s="1230">
        <v>
4772</v>
      </c>
      <c r="H32" s="1230">
        <v>
3695</v>
      </c>
      <c r="I32" s="1230">
        <v>
8852</v>
      </c>
      <c r="J32" s="370">
        <v>
5429</v>
      </c>
      <c r="K32" s="1229">
        <v>
7532</v>
      </c>
    </row>
    <row r="33" spans="1:11" s="1194" customFormat="1" ht="18" customHeight="1">
      <c r="A33" s="1232"/>
      <c r="B33" s="1232"/>
      <c r="C33" s="1232"/>
      <c r="D33" s="5149" t="s">
        <v>
1877</v>
      </c>
      <c r="E33" s="5149"/>
      <c r="F33" s="5150"/>
      <c r="G33" s="1230">
        <v>
40</v>
      </c>
      <c r="H33" s="1230">
        <v>
153</v>
      </c>
      <c r="I33" s="1230">
        <v>
1468</v>
      </c>
      <c r="J33" s="370">
        <v>
247</v>
      </c>
      <c r="K33" s="1229">
        <v>
1609</v>
      </c>
    </row>
    <row r="34" spans="1:11" s="1194" customFormat="1" ht="18" customHeight="1">
      <c r="A34" s="1232"/>
      <c r="B34" s="1232"/>
      <c r="C34" s="1232"/>
      <c r="D34" s="5149" t="s">
        <v>
1876</v>
      </c>
      <c r="E34" s="5149"/>
      <c r="F34" s="5150"/>
      <c r="G34" s="1230">
        <v>
6135</v>
      </c>
      <c r="H34" s="1230" t="s">
        <v>
374</v>
      </c>
      <c r="I34" s="1230" t="s">
        <v>
374</v>
      </c>
      <c r="J34" s="370">
        <v>
7839</v>
      </c>
      <c r="K34" s="1229">
        <v>
3242</v>
      </c>
    </row>
    <row r="35" spans="1:11" s="1194" customFormat="1" ht="18" customHeight="1">
      <c r="A35" s="1232"/>
      <c r="B35" s="1232"/>
      <c r="C35" s="1232"/>
      <c r="D35" s="5149" t="s">
        <v>
1875</v>
      </c>
      <c r="E35" s="5149"/>
      <c r="F35" s="5150"/>
      <c r="G35" s="1230">
        <v>
101</v>
      </c>
      <c r="H35" s="1230">
        <v>
301</v>
      </c>
      <c r="I35" s="1230">
        <v>
144</v>
      </c>
      <c r="J35" s="370">
        <v>
821</v>
      </c>
      <c r="K35" s="1229">
        <v>
698</v>
      </c>
    </row>
    <row r="36" spans="1:11" s="1194" customFormat="1" ht="18" customHeight="1">
      <c r="A36" s="1232"/>
      <c r="B36" s="1232"/>
      <c r="C36" s="1232"/>
      <c r="D36" s="5149" t="s">
        <v>
1874</v>
      </c>
      <c r="E36" s="5149"/>
      <c r="F36" s="5150"/>
      <c r="G36" s="1230">
        <v>
79173</v>
      </c>
      <c r="H36" s="1230">
        <v>
85786</v>
      </c>
      <c r="I36" s="1230">
        <v>
114716</v>
      </c>
      <c r="J36" s="370">
        <v>
123030</v>
      </c>
      <c r="K36" s="1229">
        <v>
129755</v>
      </c>
    </row>
    <row r="37" spans="1:11" s="1194" customFormat="1" ht="18" customHeight="1">
      <c r="A37" s="1232"/>
      <c r="B37" s="1232"/>
      <c r="C37" s="1232"/>
      <c r="D37" s="5149" t="s">
        <v>
1873</v>
      </c>
      <c r="E37" s="5149"/>
      <c r="F37" s="5150"/>
      <c r="G37" s="1230" t="s">
        <v>
374</v>
      </c>
      <c r="H37" s="1230" t="s">
        <v>
374</v>
      </c>
      <c r="I37" s="1230">
        <v>
384</v>
      </c>
      <c r="J37" s="370">
        <v>
6686</v>
      </c>
      <c r="K37" s="1229" t="s">
        <v>
374</v>
      </c>
    </row>
    <row r="38" spans="1:11" s="1194" customFormat="1" ht="18" customHeight="1">
      <c r="A38" s="1232"/>
      <c r="B38" s="1232"/>
      <c r="C38" s="1232"/>
      <c r="D38" s="5149" t="s">
        <v>
194</v>
      </c>
      <c r="E38" s="5149"/>
      <c r="F38" s="5150"/>
      <c r="G38" s="1230">
        <v>
263</v>
      </c>
      <c r="H38" s="1230">
        <v>
383</v>
      </c>
      <c r="I38" s="1230">
        <v>
448</v>
      </c>
      <c r="J38" s="370">
        <v>
901</v>
      </c>
      <c r="K38" s="1229">
        <v>
528</v>
      </c>
    </row>
    <row r="39" spans="1:11" s="1194" customFormat="1" ht="18" customHeight="1">
      <c r="A39" s="1232"/>
      <c r="B39" s="1232"/>
      <c r="C39" s="5149" t="s">
        <v>
580</v>
      </c>
      <c r="D39" s="5149"/>
      <c r="E39" s="5149"/>
      <c r="F39" s="5150"/>
      <c r="G39" s="1230">
        <v>
82623</v>
      </c>
      <c r="H39" s="1230">
        <v>
80231</v>
      </c>
      <c r="I39" s="1230">
        <v>
115365</v>
      </c>
      <c r="J39" s="366">
        <v>
155032</v>
      </c>
      <c r="K39" s="1234">
        <v>
328662</v>
      </c>
    </row>
    <row r="40" spans="1:11" s="1213" customFormat="1" ht="18" customHeight="1">
      <c r="A40" s="4839" t="s">
        <v>
1872</v>
      </c>
      <c r="B40" s="4839"/>
      <c r="C40" s="4839"/>
      <c r="D40" s="4839"/>
      <c r="E40" s="4839"/>
      <c r="F40" s="5151"/>
      <c r="G40" s="1233">
        <v>
1126649</v>
      </c>
      <c r="H40" s="1233">
        <v>
1179992</v>
      </c>
      <c r="I40" s="1233">
        <v>
1301276</v>
      </c>
      <c r="J40" s="1147">
        <v>
1412099</v>
      </c>
      <c r="K40" s="1214">
        <v>
1609662</v>
      </c>
    </row>
    <row r="41" spans="1:11" s="1194" customFormat="1" ht="18" customHeight="1">
      <c r="A41" s="1232"/>
      <c r="B41" s="5149" t="s">
        <v>
1871</v>
      </c>
      <c r="C41" s="5149"/>
      <c r="D41" s="5149"/>
      <c r="E41" s="5149"/>
      <c r="F41" s="5150"/>
      <c r="G41" s="1230">
        <v>
482914</v>
      </c>
      <c r="H41" s="1230">
        <v>
483473</v>
      </c>
      <c r="I41" s="1230">
        <v>
501987</v>
      </c>
      <c r="J41" s="366">
        <v>
505201</v>
      </c>
      <c r="K41" s="1229">
        <v>
537588</v>
      </c>
    </row>
    <row r="42" spans="1:11" s="1194" customFormat="1" ht="18" customHeight="1">
      <c r="A42" s="1232"/>
      <c r="B42" s="1232"/>
      <c r="C42" s="5149" t="s">
        <v>
1829</v>
      </c>
      <c r="D42" s="5149"/>
      <c r="E42" s="5149"/>
      <c r="F42" s="5150"/>
      <c r="G42" s="1230">
        <v>
370605</v>
      </c>
      <c r="H42" s="1230">
        <v>
354487</v>
      </c>
      <c r="I42" s="1230">
        <v>
368036</v>
      </c>
      <c r="J42" s="366">
        <v>
365283</v>
      </c>
      <c r="K42" s="1229">
        <v>
390625</v>
      </c>
    </row>
    <row r="43" spans="1:11" s="1194" customFormat="1" ht="18" customHeight="1">
      <c r="A43" s="1232"/>
      <c r="B43" s="1232"/>
      <c r="C43" s="1232"/>
      <c r="D43" s="5149" t="s">
        <v>
1870</v>
      </c>
      <c r="E43" s="5149"/>
      <c r="F43" s="5150"/>
      <c r="G43" s="1230">
        <v>
364470</v>
      </c>
      <c r="H43" s="1230">
        <v>
353941</v>
      </c>
      <c r="I43" s="1230">
        <v>
360606</v>
      </c>
      <c r="J43" s="366">
        <v>
343451</v>
      </c>
      <c r="K43" s="1229">
        <v>
357123</v>
      </c>
    </row>
    <row r="44" spans="1:11" s="1194" customFormat="1" ht="18" customHeight="1">
      <c r="A44" s="1232"/>
      <c r="B44" s="1232"/>
      <c r="C44" s="1232"/>
      <c r="D44" s="1232"/>
      <c r="E44" s="5149" t="s">
        <v>
1869</v>
      </c>
      <c r="F44" s="5150"/>
      <c r="G44" s="1230">
        <v>
88082</v>
      </c>
      <c r="H44" s="1230">
        <v>
88365</v>
      </c>
      <c r="I44" s="1230">
        <v>
90551</v>
      </c>
      <c r="J44" s="366">
        <v>
93467</v>
      </c>
      <c r="K44" s="1229">
        <v>
94234</v>
      </c>
    </row>
    <row r="45" spans="1:11" s="1194" customFormat="1" ht="18" customHeight="1">
      <c r="A45" s="1232"/>
      <c r="B45" s="1232"/>
      <c r="C45" s="1232"/>
      <c r="D45" s="1232"/>
      <c r="E45" s="1232"/>
      <c r="F45" s="1231" t="s">
        <v>
1868</v>
      </c>
      <c r="G45" s="1230">
        <v>
6765</v>
      </c>
      <c r="H45" s="1230">
        <v>
6836</v>
      </c>
      <c r="I45" s="1230">
        <v>
6925</v>
      </c>
      <c r="J45" s="366">
        <v>
7385</v>
      </c>
      <c r="K45" s="1229">
        <v>
6977</v>
      </c>
    </row>
    <row r="46" spans="1:11" s="1194" customFormat="1" ht="18" customHeight="1">
      <c r="A46" s="1232"/>
      <c r="B46" s="1232"/>
      <c r="C46" s="1232"/>
      <c r="D46" s="1232"/>
      <c r="E46" s="1232"/>
      <c r="F46" s="1231" t="s">
        <v>
1867</v>
      </c>
      <c r="G46" s="1230">
        <v>
5297</v>
      </c>
      <c r="H46" s="1230">
        <v>
5127</v>
      </c>
      <c r="I46" s="1230">
        <v>
5193</v>
      </c>
      <c r="J46" s="366">
        <v>
5954</v>
      </c>
      <c r="K46" s="1229">
        <v>
5956</v>
      </c>
    </row>
    <row r="47" spans="1:11" s="1194" customFormat="1" ht="18" customHeight="1">
      <c r="A47" s="1232"/>
      <c r="B47" s="1232"/>
      <c r="C47" s="1232"/>
      <c r="D47" s="1232"/>
      <c r="E47" s="1232"/>
      <c r="F47" s="1231" t="s">
        <v>
1866</v>
      </c>
      <c r="G47" s="1230">
        <v>
8083</v>
      </c>
      <c r="H47" s="1230">
        <v>
7988</v>
      </c>
      <c r="I47" s="1230">
        <v>
7951</v>
      </c>
      <c r="J47" s="366">
        <v>
9625</v>
      </c>
      <c r="K47" s="1229">
        <v>
9289</v>
      </c>
    </row>
    <row r="48" spans="1:11" s="1194" customFormat="1" ht="18" customHeight="1">
      <c r="A48" s="1232"/>
      <c r="B48" s="1232"/>
      <c r="C48" s="1232"/>
      <c r="D48" s="1232"/>
      <c r="E48" s="1232"/>
      <c r="F48" s="1231" t="s">
        <v>
1865</v>
      </c>
      <c r="G48" s="1230">
        <v>
4145</v>
      </c>
      <c r="H48" s="1230">
        <v>
4071</v>
      </c>
      <c r="I48" s="1230">
        <v>
4109</v>
      </c>
      <c r="J48" s="366">
        <v>
4750</v>
      </c>
      <c r="K48" s="1229">
        <v>
4489</v>
      </c>
    </row>
    <row r="49" spans="1:11" s="1194" customFormat="1" ht="18" customHeight="1">
      <c r="A49" s="1232"/>
      <c r="B49" s="1232"/>
      <c r="C49" s="1232"/>
      <c r="D49" s="1232"/>
      <c r="E49" s="1232"/>
      <c r="F49" s="1231" t="s">
        <v>
1864</v>
      </c>
      <c r="G49" s="1230">
        <v>
9155</v>
      </c>
      <c r="H49" s="1230">
        <v>
9265</v>
      </c>
      <c r="I49" s="1230">
        <v>
8941</v>
      </c>
      <c r="J49" s="366">
        <v>
10478</v>
      </c>
      <c r="K49" s="1229">
        <v>
9623</v>
      </c>
    </row>
    <row r="50" spans="1:11" s="1194" customFormat="1" ht="18" customHeight="1">
      <c r="A50" s="1232"/>
      <c r="B50" s="1232"/>
      <c r="C50" s="1232"/>
      <c r="D50" s="1232"/>
      <c r="E50" s="1232"/>
      <c r="F50" s="1231" t="s">
        <v>
1863</v>
      </c>
      <c r="G50" s="1230">
        <v>
2714</v>
      </c>
      <c r="H50" s="1230">
        <v>
2740</v>
      </c>
      <c r="I50" s="1230">
        <v>
2839</v>
      </c>
      <c r="J50" s="366">
        <v>
3012</v>
      </c>
      <c r="K50" s="1229">
        <v>
3066</v>
      </c>
    </row>
    <row r="51" spans="1:11" s="1194" customFormat="1" ht="18" customHeight="1">
      <c r="A51" s="1232"/>
      <c r="B51" s="1232"/>
      <c r="C51" s="1232"/>
      <c r="D51" s="1232"/>
      <c r="E51" s="1232"/>
      <c r="F51" s="1231" t="s">
        <v>
1862</v>
      </c>
      <c r="G51" s="1230">
        <v>
3633</v>
      </c>
      <c r="H51" s="1230">
        <v>
3606</v>
      </c>
      <c r="I51" s="1230">
        <v>
3575</v>
      </c>
      <c r="J51" s="366">
        <v>
4410</v>
      </c>
      <c r="K51" s="1229">
        <v>
4203</v>
      </c>
    </row>
    <row r="52" spans="1:11" s="1194" customFormat="1" ht="18" customHeight="1">
      <c r="A52" s="1232"/>
      <c r="B52" s="1232"/>
      <c r="C52" s="1232"/>
      <c r="D52" s="1232"/>
      <c r="E52" s="1232"/>
      <c r="F52" s="1231" t="s">
        <v>
1861</v>
      </c>
      <c r="G52" s="1230">
        <v>
6575</v>
      </c>
      <c r="H52" s="1230">
        <v>
6805</v>
      </c>
      <c r="I52" s="1230">
        <v>
7073</v>
      </c>
      <c r="J52" s="366">
        <v>
7524</v>
      </c>
      <c r="K52" s="1229">
        <v>
8162</v>
      </c>
    </row>
    <row r="53" spans="1:11" s="1194" customFormat="1" ht="18" customHeight="1">
      <c r="A53" s="1232"/>
      <c r="B53" s="1232"/>
      <c r="C53" s="1232"/>
      <c r="D53" s="1232"/>
      <c r="E53" s="1232"/>
      <c r="F53" s="1231" t="s">
        <v>
1860</v>
      </c>
      <c r="G53" s="1230">
        <v>
11339</v>
      </c>
      <c r="H53" s="1230">
        <v>
11571</v>
      </c>
      <c r="I53" s="1230">
        <v>
11918</v>
      </c>
      <c r="J53" s="366">
        <v>
12695</v>
      </c>
      <c r="K53" s="1229">
        <v>
14605</v>
      </c>
    </row>
    <row r="54" spans="1:11" s="1194" customFormat="1" ht="18" customHeight="1">
      <c r="A54" s="1232"/>
      <c r="B54" s="1232"/>
      <c r="C54" s="1232"/>
      <c r="D54" s="1232"/>
      <c r="E54" s="1232"/>
      <c r="F54" s="1231" t="s">
        <v>
1859</v>
      </c>
      <c r="G54" s="1230">
        <v>
4982</v>
      </c>
      <c r="H54" s="1230">
        <v>
5241</v>
      </c>
      <c r="I54" s="1230">
        <v>
5309</v>
      </c>
      <c r="J54" s="366">
        <v>
5670</v>
      </c>
      <c r="K54" s="1229">
        <v>
5912</v>
      </c>
    </row>
    <row r="55" spans="1:11" s="1194" customFormat="1" ht="18" customHeight="1">
      <c r="A55" s="1232"/>
      <c r="B55" s="1232"/>
      <c r="C55" s="1232"/>
      <c r="D55" s="1232"/>
      <c r="E55" s="1232"/>
      <c r="F55" s="1231" t="s">
        <v>
1858</v>
      </c>
      <c r="G55" s="1230">
        <v>
3570</v>
      </c>
      <c r="H55" s="1230">
        <v>
3085</v>
      </c>
      <c r="I55" s="1230">
        <v>
3618</v>
      </c>
      <c r="J55" s="366">
        <v>
4470</v>
      </c>
      <c r="K55" s="1229">
        <v>
4914</v>
      </c>
    </row>
    <row r="56" spans="1:11" s="1194" customFormat="1" ht="18" customHeight="1">
      <c r="A56" s="1232"/>
      <c r="B56" s="1232"/>
      <c r="C56" s="1232"/>
      <c r="D56" s="1232"/>
      <c r="E56" s="1232"/>
      <c r="F56" s="1231" t="s">
        <v>
1857</v>
      </c>
      <c r="G56" s="1230">
        <v>
21825</v>
      </c>
      <c r="H56" s="1230">
        <v>
22031</v>
      </c>
      <c r="I56" s="1230">
        <v>
23100</v>
      </c>
      <c r="J56" s="366">
        <v>
17495</v>
      </c>
      <c r="K56" s="1229">
        <v>
17039</v>
      </c>
    </row>
    <row r="57" spans="1:11" s="1194" customFormat="1" ht="18" customHeight="1">
      <c r="A57" s="1232"/>
      <c r="B57" s="1232"/>
      <c r="C57" s="1232"/>
      <c r="D57" s="1232"/>
      <c r="E57" s="5149" t="s">
        <v>
1856</v>
      </c>
      <c r="F57" s="5150"/>
      <c r="G57" s="1230">
        <v>
27837</v>
      </c>
      <c r="H57" s="1230">
        <v>
26641</v>
      </c>
      <c r="I57" s="1230">
        <v>
26402</v>
      </c>
      <c r="J57" s="366">
        <v>
29225</v>
      </c>
      <c r="K57" s="1229">
        <v>
29001</v>
      </c>
    </row>
    <row r="58" spans="1:11" s="1194" customFormat="1" ht="18" customHeight="1">
      <c r="A58" s="1232"/>
      <c r="B58" s="1232"/>
      <c r="C58" s="1232"/>
      <c r="D58" s="1232"/>
      <c r="E58" s="1232"/>
      <c r="F58" s="1231" t="s">
        <v>
1855</v>
      </c>
      <c r="G58" s="1230">
        <v>
19421</v>
      </c>
      <c r="H58" s="1230">
        <v>
20097</v>
      </c>
      <c r="I58" s="1230">
        <v>
18308</v>
      </c>
      <c r="J58" s="366">
        <v>
22131</v>
      </c>
      <c r="K58" s="1229">
        <v>
19647</v>
      </c>
    </row>
    <row r="59" spans="1:11" s="1194" customFormat="1" ht="18" customHeight="1">
      <c r="A59" s="1232"/>
      <c r="B59" s="1232"/>
      <c r="C59" s="1232"/>
      <c r="D59" s="1232"/>
      <c r="E59" s="1232"/>
      <c r="F59" s="1231" t="s">
        <v>
1854</v>
      </c>
      <c r="G59" s="1230">
        <v>
8416</v>
      </c>
      <c r="H59" s="1230">
        <v>
6545</v>
      </c>
      <c r="I59" s="1230">
        <v>
8094</v>
      </c>
      <c r="J59" s="366">
        <v>
7094</v>
      </c>
      <c r="K59" s="1229">
        <v>
9354</v>
      </c>
    </row>
    <row r="60" spans="1:11" s="1194" customFormat="1" ht="18" customHeight="1">
      <c r="A60" s="1232"/>
      <c r="B60" s="1232"/>
      <c r="C60" s="1232"/>
      <c r="D60" s="1232"/>
      <c r="E60" s="5149" t="s">
        <v>
1853</v>
      </c>
      <c r="F60" s="5150"/>
      <c r="G60" s="1230">
        <v>
20449</v>
      </c>
      <c r="H60" s="1230">
        <v>
20830</v>
      </c>
      <c r="I60" s="1230">
        <v>
21172</v>
      </c>
      <c r="J60" s="366">
        <v>
20717</v>
      </c>
      <c r="K60" s="1229">
        <v>
19528</v>
      </c>
    </row>
    <row r="61" spans="1:11" s="1194" customFormat="1" ht="18" customHeight="1">
      <c r="A61" s="1232"/>
      <c r="B61" s="1232"/>
      <c r="C61" s="1232"/>
      <c r="D61" s="1232"/>
      <c r="E61" s="1232"/>
      <c r="F61" s="1231" t="s">
        <v>
1852</v>
      </c>
      <c r="G61" s="1230">
        <v>
9145</v>
      </c>
      <c r="H61" s="1230">
        <v>
9631</v>
      </c>
      <c r="I61" s="1230">
        <v>
9749</v>
      </c>
      <c r="J61" s="366">
        <v>
9458</v>
      </c>
      <c r="K61" s="1229">
        <v>
8724</v>
      </c>
    </row>
    <row r="62" spans="1:11" s="1194" customFormat="1" ht="18" customHeight="1">
      <c r="A62" s="1232"/>
      <c r="B62" s="1232"/>
      <c r="C62" s="1232"/>
      <c r="D62" s="1232"/>
      <c r="E62" s="1232"/>
      <c r="F62" s="1231" t="s">
        <v>
1851</v>
      </c>
      <c r="G62" s="1230">
        <v>
5855</v>
      </c>
      <c r="H62" s="1230">
        <v>
5756</v>
      </c>
      <c r="I62" s="1230">
        <v>
6074</v>
      </c>
      <c r="J62" s="366">
        <v>
5687</v>
      </c>
      <c r="K62" s="1229">
        <v>
5305</v>
      </c>
    </row>
    <row r="63" spans="1:11" s="1194" customFormat="1" ht="18" customHeight="1">
      <c r="A63" s="1232"/>
      <c r="B63" s="1232"/>
      <c r="C63" s="1232"/>
      <c r="D63" s="1232"/>
      <c r="E63" s="1232"/>
      <c r="F63" s="1231" t="s">
        <v>
1850</v>
      </c>
      <c r="G63" s="1230">
        <v>
176</v>
      </c>
      <c r="H63" s="1230">
        <v>
209</v>
      </c>
      <c r="I63" s="1230">
        <v>
237</v>
      </c>
      <c r="J63" s="366">
        <v>
177</v>
      </c>
      <c r="K63" s="1229">
        <v>
164</v>
      </c>
    </row>
    <row r="64" spans="1:11" s="1194" customFormat="1" ht="18" customHeight="1">
      <c r="A64" s="1232"/>
      <c r="B64" s="1232"/>
      <c r="C64" s="1232"/>
      <c r="D64" s="1232"/>
      <c r="E64" s="1232"/>
      <c r="F64" s="1231" t="s">
        <v>
1849</v>
      </c>
      <c r="G64" s="1230">
        <v>
5273</v>
      </c>
      <c r="H64" s="1230">
        <v>
5235</v>
      </c>
      <c r="I64" s="1230">
        <v>
5111</v>
      </c>
      <c r="J64" s="366">
        <v>
5394</v>
      </c>
      <c r="K64" s="1229">
        <v>
5336</v>
      </c>
    </row>
    <row r="65" spans="1:11" s="1194" customFormat="1" ht="18" customHeight="1">
      <c r="A65" s="1232"/>
      <c r="B65" s="1232"/>
      <c r="C65" s="1232"/>
      <c r="D65" s="1232"/>
      <c r="E65" s="5149" t="s">
        <v>
1848</v>
      </c>
      <c r="F65" s="5150"/>
      <c r="G65" s="1230">
        <v>
12250</v>
      </c>
      <c r="H65" s="1230">
        <v>
11294</v>
      </c>
      <c r="I65" s="1230">
        <v>
12628</v>
      </c>
      <c r="J65" s="366">
        <v>
14511</v>
      </c>
      <c r="K65" s="1229">
        <v>
14807</v>
      </c>
    </row>
    <row r="66" spans="1:11" s="1194" customFormat="1" ht="18" customHeight="1">
      <c r="A66" s="1232"/>
      <c r="B66" s="1232"/>
      <c r="C66" s="1232"/>
      <c r="D66" s="1232"/>
      <c r="E66" s="1232"/>
      <c r="F66" s="1231" t="s">
        <v>
1847</v>
      </c>
      <c r="G66" s="1230">
        <v>
4121</v>
      </c>
      <c r="H66" s="1230">
        <v>
3221</v>
      </c>
      <c r="I66" s="1230">
        <v>
3625</v>
      </c>
      <c r="J66" s="366">
        <v>
4921</v>
      </c>
      <c r="K66" s="1229">
        <v>
5034</v>
      </c>
    </row>
    <row r="67" spans="1:11" s="1194" customFormat="1" ht="18" customHeight="1">
      <c r="A67" s="1232"/>
      <c r="B67" s="1232"/>
      <c r="C67" s="1232"/>
      <c r="D67" s="1232"/>
      <c r="E67" s="1232"/>
      <c r="F67" s="1231" t="s">
        <v>
1846</v>
      </c>
      <c r="G67" s="1230">
        <v>
657</v>
      </c>
      <c r="H67" s="1230">
        <v>
628</v>
      </c>
      <c r="I67" s="1230">
        <v>
955</v>
      </c>
      <c r="J67" s="366">
        <v>
810</v>
      </c>
      <c r="K67" s="1229">
        <v>
1183</v>
      </c>
    </row>
    <row r="68" spans="1:11" s="1194" customFormat="1" ht="18" customHeight="1">
      <c r="A68" s="1232"/>
      <c r="B68" s="1232"/>
      <c r="C68" s="1232"/>
      <c r="D68" s="1232"/>
      <c r="E68" s="1232"/>
      <c r="F68" s="1231" t="s">
        <v>
1845</v>
      </c>
      <c r="G68" s="1230">
        <v>
827</v>
      </c>
      <c r="H68" s="1230">
        <v>
973</v>
      </c>
      <c r="I68" s="1230">
        <v>
1197</v>
      </c>
      <c r="J68" s="366">
        <v>
1016</v>
      </c>
      <c r="K68" s="1229">
        <v>
1226</v>
      </c>
    </row>
    <row r="69" spans="1:11" s="1194" customFormat="1" ht="18" customHeight="1">
      <c r="A69" s="1232"/>
      <c r="B69" s="1232"/>
      <c r="C69" s="1232"/>
      <c r="D69" s="1232"/>
      <c r="E69" s="1232"/>
      <c r="F69" s="1231" t="s">
        <v>
1844</v>
      </c>
      <c r="G69" s="1230">
        <v>
2738</v>
      </c>
      <c r="H69" s="1230">
        <v>
2591</v>
      </c>
      <c r="I69" s="1230">
        <v>
2872</v>
      </c>
      <c r="J69" s="366">
        <v>
3143</v>
      </c>
      <c r="K69" s="1229">
        <v>
3222</v>
      </c>
    </row>
    <row r="70" spans="1:11" s="1194" customFormat="1" ht="18" customHeight="1">
      <c r="A70" s="1232"/>
      <c r="B70" s="1232"/>
      <c r="C70" s="1232"/>
      <c r="D70" s="1232"/>
      <c r="E70" s="1232"/>
      <c r="F70" s="1231" t="s">
        <v>
1843</v>
      </c>
      <c r="G70" s="1230">
        <v>
3141</v>
      </c>
      <c r="H70" s="1230">
        <v>
3033</v>
      </c>
      <c r="I70" s="1230">
        <v>
3170</v>
      </c>
      <c r="J70" s="366">
        <v>
3923</v>
      </c>
      <c r="K70" s="1229">
        <v>
3587</v>
      </c>
    </row>
    <row r="71" spans="1:11" s="1194" customFormat="1" ht="18" customHeight="1">
      <c r="A71" s="1228"/>
      <c r="B71" s="1228"/>
      <c r="C71" s="1228"/>
      <c r="D71" s="1228"/>
      <c r="E71" s="1228"/>
      <c r="F71" s="1227" t="s">
        <v>
1842</v>
      </c>
      <c r="G71" s="1226">
        <v>
767</v>
      </c>
      <c r="H71" s="1226">
        <v>
849</v>
      </c>
      <c r="I71" s="1226">
        <v>
810</v>
      </c>
      <c r="J71" s="1225">
        <v>
697</v>
      </c>
      <c r="K71" s="1224">
        <v>
556</v>
      </c>
    </row>
    <row r="72" spans="1:11" s="1193" customFormat="1" ht="15" customHeight="1">
      <c r="A72" s="1212" t="s">
        <v>
1841</v>
      </c>
      <c r="B72" s="1212"/>
      <c r="C72" s="1212"/>
      <c r="D72" s="1212"/>
      <c r="E72" s="1212"/>
      <c r="F72" s="1212"/>
      <c r="G72" s="1212"/>
      <c r="H72" s="1212"/>
      <c r="K72" s="1223"/>
    </row>
    <row r="73" spans="1:11" s="1193" customFormat="1" ht="15" customHeight="1">
      <c r="A73" s="1193" t="s">
        <v>
1840</v>
      </c>
    </row>
  </sheetData>
  <mergeCells count="45">
    <mergeCell ref="A6:F6"/>
    <mergeCell ref="A7:F7"/>
    <mergeCell ref="A8:F8"/>
    <mergeCell ref="E26:F26"/>
    <mergeCell ref="A5:F5"/>
    <mergeCell ref="A9:F9"/>
    <mergeCell ref="A10:F10"/>
    <mergeCell ref="A12:F12"/>
    <mergeCell ref="B13:F13"/>
    <mergeCell ref="E17:F17"/>
    <mergeCell ref="C14:F14"/>
    <mergeCell ref="D15:F15"/>
    <mergeCell ref="E16:F16"/>
    <mergeCell ref="E18:F18"/>
    <mergeCell ref="D19:F19"/>
    <mergeCell ref="E20:F20"/>
    <mergeCell ref="D37:F37"/>
    <mergeCell ref="D33:F33"/>
    <mergeCell ref="D34:F34"/>
    <mergeCell ref="D27:F27"/>
    <mergeCell ref="E21:F21"/>
    <mergeCell ref="D23:F23"/>
    <mergeCell ref="E22:F22"/>
    <mergeCell ref="E25:F25"/>
    <mergeCell ref="E44:F44"/>
    <mergeCell ref="E57:F57"/>
    <mergeCell ref="D43:F43"/>
    <mergeCell ref="D38:F38"/>
    <mergeCell ref="C39:F39"/>
    <mergeCell ref="A1:F1"/>
    <mergeCell ref="A2:F2"/>
    <mergeCell ref="E65:F65"/>
    <mergeCell ref="A40:F40"/>
    <mergeCell ref="A3:K3"/>
    <mergeCell ref="E28:F28"/>
    <mergeCell ref="D35:F35"/>
    <mergeCell ref="D36:F36"/>
    <mergeCell ref="E29:F29"/>
    <mergeCell ref="C30:F30"/>
    <mergeCell ref="D31:F31"/>
    <mergeCell ref="D32:F32"/>
    <mergeCell ref="B41:F41"/>
    <mergeCell ref="C42:F42"/>
    <mergeCell ref="E60:F60"/>
    <mergeCell ref="E24:F24"/>
  </mergeCells>
  <phoneticPr fontId="25"/>
  <pageMargins left="0.70866141732283472" right="0.70866141732283472" top="0.74803149606299213" bottom="0.74803149606299213" header="0.31496062992125984" footer="0.3149606299212598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79"/>
  <sheetViews>
    <sheetView zoomScaleNormal="100" zoomScaleSheetLayoutView="100" workbookViewId="0">
      <pane ySplit="3" topLeftCell="A4" activePane="bottomLeft" state="frozen"/>
      <selection activeCell="B23" sqref="B23"/>
      <selection pane="bottomLeft" activeCell="B23" sqref="B23"/>
    </sheetView>
  </sheetViews>
  <sheetFormatPr defaultRowHeight="13.5"/>
  <cols>
    <col min="1" max="5" width="1.625" style="1220" customWidth="1"/>
    <col min="6" max="6" width="22.625" style="1220" customWidth="1"/>
    <col min="7" max="8" width="18.625" style="1220" customWidth="1"/>
    <col min="9" max="9" width="18.625" style="1222" customWidth="1"/>
    <col min="10" max="10" width="18.625" style="1220" customWidth="1"/>
    <col min="11" max="11" width="18.625" style="1248" customWidth="1"/>
    <col min="12" max="16384" width="9" style="1220"/>
  </cols>
  <sheetData>
    <row r="1" spans="1:11" s="1482" customFormat="1" ht="20.100000000000001" customHeight="1">
      <c r="A1" s="4569" t="str">
        <f>
HYPERLINK("#目次!A1","【目次に戻る】")</f>
        <v>
【目次に戻る】</v>
      </c>
      <c r="B1" s="4569"/>
      <c r="C1" s="4569"/>
      <c r="D1" s="4569"/>
      <c r="E1" s="4569"/>
      <c r="F1" s="4569"/>
      <c r="G1" s="1481"/>
      <c r="H1" s="1481"/>
      <c r="I1" s="1481"/>
      <c r="J1" s="1481"/>
      <c r="K1" s="1481"/>
    </row>
    <row r="2" spans="1:11" s="1482" customFormat="1" ht="20.100000000000001" customHeight="1">
      <c r="A2" s="4569" t="str">
        <f>
HYPERLINK("#業務所管課別目次!A1","【業務所管課別目次に戻る】")</f>
        <v>
【業務所管課別目次に戻る】</v>
      </c>
      <c r="B2" s="4569"/>
      <c r="C2" s="4569"/>
      <c r="D2" s="4569"/>
      <c r="E2" s="4569"/>
      <c r="F2" s="4569"/>
      <c r="G2" s="1481"/>
      <c r="H2" s="1481"/>
      <c r="I2" s="1481"/>
      <c r="J2" s="1481"/>
      <c r="K2" s="1481"/>
    </row>
    <row r="3" spans="1:11" s="1211" customFormat="1" ht="26.1" customHeight="1">
      <c r="A3" s="5152" t="s">
        <v>
10246</v>
      </c>
      <c r="B3" s="5152"/>
      <c r="C3" s="5152"/>
      <c r="D3" s="5152"/>
      <c r="E3" s="5152"/>
      <c r="F3" s="5152"/>
      <c r="G3" s="5152"/>
      <c r="H3" s="5152"/>
      <c r="I3" s="5152"/>
      <c r="J3" s="5152"/>
      <c r="K3" s="5152"/>
    </row>
    <row r="4" spans="1:11" s="1193" customFormat="1" ht="15" customHeight="1">
      <c r="A4" s="1247"/>
      <c r="B4" s="1247"/>
      <c r="C4" s="1247"/>
      <c r="D4" s="1247"/>
      <c r="E4" s="1247"/>
      <c r="F4" s="1247"/>
      <c r="G4" s="1247"/>
      <c r="H4" s="1247"/>
      <c r="I4" s="1247"/>
      <c r="J4" s="1247"/>
      <c r="K4" s="1247"/>
    </row>
    <row r="5" spans="1:11" s="1193" customFormat="1" ht="15" customHeight="1" thickBot="1">
      <c r="A5" s="5157" t="s">
        <v>
9288</v>
      </c>
      <c r="B5" s="5157"/>
      <c r="C5" s="5157"/>
      <c r="D5" s="5157"/>
      <c r="E5" s="5157"/>
      <c r="F5" s="5157"/>
      <c r="K5" s="1258"/>
    </row>
    <row r="6" spans="1:11" s="1194" customFormat="1" ht="18" customHeight="1" thickTop="1">
      <c r="A6" s="5153" t="s">
        <v>
1902</v>
      </c>
      <c r="B6" s="5153"/>
      <c r="C6" s="5153"/>
      <c r="D6" s="5153"/>
      <c r="E6" s="5153"/>
      <c r="F6" s="5154"/>
      <c r="G6" s="1245" t="s">
        <v>
1901</v>
      </c>
      <c r="H6" s="1245" t="s">
        <v>
1900</v>
      </c>
      <c r="I6" s="1245" t="s">
        <v>
473</v>
      </c>
      <c r="J6" s="1244" t="s">
        <v>
217</v>
      </c>
      <c r="K6" s="1244" t="s">
        <v>
4152</v>
      </c>
    </row>
    <row r="7" spans="1:11" s="1194" customFormat="1" ht="18" customHeight="1">
      <c r="A7" s="1254"/>
      <c r="B7" s="1254"/>
      <c r="C7" s="1254"/>
      <c r="D7" s="1254"/>
      <c r="E7" s="5162" t="s">
        <v>
1911</v>
      </c>
      <c r="F7" s="5163"/>
      <c r="G7" s="370">
        <v>
17369</v>
      </c>
      <c r="H7" s="370">
        <v>
16722</v>
      </c>
      <c r="I7" s="370">
        <v>
16768</v>
      </c>
      <c r="J7" s="370">
        <v>
13219</v>
      </c>
      <c r="K7" s="370">
        <v>
13032</v>
      </c>
    </row>
    <row r="8" spans="1:11" s="1194" customFormat="1" ht="18" customHeight="1">
      <c r="A8" s="1254"/>
      <c r="B8" s="1254"/>
      <c r="C8" s="1254"/>
      <c r="D8" s="1254"/>
      <c r="E8" s="1254"/>
      <c r="F8" s="1256" t="s">
        <v>
1958</v>
      </c>
      <c r="G8" s="370">
        <v>
123</v>
      </c>
      <c r="H8" s="370">
        <v>
97</v>
      </c>
      <c r="I8" s="370">
        <v>
162</v>
      </c>
      <c r="J8" s="370">
        <v>
171</v>
      </c>
      <c r="K8" s="370">
        <v>
118</v>
      </c>
    </row>
    <row r="9" spans="1:11" s="1194" customFormat="1" ht="18" customHeight="1">
      <c r="A9" s="1254"/>
      <c r="B9" s="1254"/>
      <c r="C9" s="1254"/>
      <c r="D9" s="1254"/>
      <c r="E9" s="1254"/>
      <c r="F9" s="1256" t="s">
        <v>
1957</v>
      </c>
      <c r="G9" s="370">
        <v>
7872</v>
      </c>
      <c r="H9" s="370">
        <v>
7603</v>
      </c>
      <c r="I9" s="370">
        <v>
7728</v>
      </c>
      <c r="J9" s="370">
        <v>
5535</v>
      </c>
      <c r="K9" s="370">
        <v>
5608</v>
      </c>
    </row>
    <row r="10" spans="1:11" s="1194" customFormat="1" ht="18" customHeight="1">
      <c r="A10" s="1254"/>
      <c r="B10" s="1254"/>
      <c r="C10" s="1254"/>
      <c r="D10" s="1254"/>
      <c r="E10" s="1254"/>
      <c r="F10" s="1256" t="s">
        <v>
1956</v>
      </c>
      <c r="G10" s="370">
        <v>
3198</v>
      </c>
      <c r="H10" s="370">
        <v>
2993</v>
      </c>
      <c r="I10" s="370">
        <v>
2980</v>
      </c>
      <c r="J10" s="370">
        <v>
2338</v>
      </c>
      <c r="K10" s="370">
        <v>
2370</v>
      </c>
    </row>
    <row r="11" spans="1:11" s="1194" customFormat="1" ht="18" customHeight="1">
      <c r="A11" s="1254"/>
      <c r="B11" s="1254"/>
      <c r="C11" s="1254"/>
      <c r="D11" s="1254"/>
      <c r="E11" s="1254"/>
      <c r="F11" s="1256" t="s">
        <v>
1955</v>
      </c>
      <c r="G11" s="370">
        <v>
1244</v>
      </c>
      <c r="H11" s="370">
        <v>
1266</v>
      </c>
      <c r="I11" s="370">
        <v>
1168</v>
      </c>
      <c r="J11" s="370">
        <v>
1037</v>
      </c>
      <c r="K11" s="370">
        <v>
1160</v>
      </c>
    </row>
    <row r="12" spans="1:11" s="1255" customFormat="1" ht="18" customHeight="1">
      <c r="A12" s="1254"/>
      <c r="B12" s="1254"/>
      <c r="C12" s="1254"/>
      <c r="D12" s="1254"/>
      <c r="E12" s="1254"/>
      <c r="F12" s="1256" t="s">
        <v>
1954</v>
      </c>
      <c r="G12" s="370">
        <v>
172</v>
      </c>
      <c r="H12" s="370">
        <v>
114</v>
      </c>
      <c r="I12" s="370">
        <v>
168</v>
      </c>
      <c r="J12" s="370">
        <v>
164</v>
      </c>
      <c r="K12" s="370">
        <v>
122</v>
      </c>
    </row>
    <row r="13" spans="1:11" s="1194" customFormat="1" ht="18" customHeight="1">
      <c r="A13" s="1254"/>
      <c r="B13" s="1254"/>
      <c r="C13" s="1254"/>
      <c r="D13" s="1254"/>
      <c r="E13" s="1254"/>
      <c r="F13" s="1256" t="s">
        <v>
1953</v>
      </c>
      <c r="G13" s="370">
        <v>
1240</v>
      </c>
      <c r="H13" s="370">
        <v>
1169</v>
      </c>
      <c r="I13" s="370">
        <v>
1184</v>
      </c>
      <c r="J13" s="370">
        <v>
933</v>
      </c>
      <c r="K13" s="370">
        <v>
950</v>
      </c>
    </row>
    <row r="14" spans="1:11" s="1194" customFormat="1" ht="18" customHeight="1">
      <c r="A14" s="1254"/>
      <c r="B14" s="1254"/>
      <c r="C14" s="1254"/>
      <c r="D14" s="1254"/>
      <c r="E14" s="1254"/>
      <c r="F14" s="1256" t="s">
        <v>
1952</v>
      </c>
      <c r="G14" s="370">
        <v>
2320</v>
      </c>
      <c r="H14" s="370">
        <v>
2405</v>
      </c>
      <c r="I14" s="370">
        <v>
2243</v>
      </c>
      <c r="J14" s="370">
        <v>
1822</v>
      </c>
      <c r="K14" s="370">
        <v>
1905</v>
      </c>
    </row>
    <row r="15" spans="1:11" s="1194" customFormat="1" ht="18" customHeight="1">
      <c r="A15" s="1254"/>
      <c r="B15" s="1254"/>
      <c r="C15" s="1254"/>
      <c r="D15" s="1254"/>
      <c r="E15" s="1254"/>
      <c r="F15" s="1256" t="s">
        <v>
1951</v>
      </c>
      <c r="G15" s="370">
        <v>
1200</v>
      </c>
      <c r="H15" s="370">
        <v>
1074</v>
      </c>
      <c r="I15" s="370">
        <v>
1136</v>
      </c>
      <c r="J15" s="370">
        <v>
1220</v>
      </c>
      <c r="K15" s="370">
        <v>
798</v>
      </c>
    </row>
    <row r="16" spans="1:11" s="1194" customFormat="1" ht="18" customHeight="1">
      <c r="A16" s="1254"/>
      <c r="B16" s="1254"/>
      <c r="C16" s="1254"/>
      <c r="D16" s="1254"/>
      <c r="E16" s="5160" t="s">
        <v>
1910</v>
      </c>
      <c r="F16" s="5161"/>
      <c r="G16" s="370">
        <v>
13933</v>
      </c>
      <c r="H16" s="370">
        <v>
14161</v>
      </c>
      <c r="I16" s="370">
        <v>
15418</v>
      </c>
      <c r="J16" s="370">
        <v>
16441</v>
      </c>
      <c r="K16" s="370">
        <v>
16713</v>
      </c>
    </row>
    <row r="17" spans="1:11" s="1194" customFormat="1" ht="18" customHeight="1">
      <c r="A17" s="1254"/>
      <c r="B17" s="1254"/>
      <c r="C17" s="1254"/>
      <c r="D17" s="1254"/>
      <c r="E17" s="1254"/>
      <c r="F17" s="1256" t="s">
        <v>
1950</v>
      </c>
      <c r="G17" s="370">
        <v>
2312</v>
      </c>
      <c r="H17" s="370">
        <v>
2110</v>
      </c>
      <c r="I17" s="370">
        <v>
2337</v>
      </c>
      <c r="J17" s="370">
        <v>
2536</v>
      </c>
      <c r="K17" s="370">
        <v>
2556</v>
      </c>
    </row>
    <row r="18" spans="1:11" s="1194" customFormat="1" ht="18" customHeight="1">
      <c r="A18" s="1254"/>
      <c r="B18" s="1254"/>
      <c r="C18" s="1254"/>
      <c r="D18" s="1254"/>
      <c r="E18" s="1254"/>
      <c r="F18" s="1256" t="s">
        <v>
1949</v>
      </c>
      <c r="G18" s="370">
        <v>
1373</v>
      </c>
      <c r="H18" s="370">
        <v>
1070</v>
      </c>
      <c r="I18" s="370">
        <v>
937</v>
      </c>
      <c r="J18" s="370">
        <v>
1183</v>
      </c>
      <c r="K18" s="370">
        <v>
988</v>
      </c>
    </row>
    <row r="19" spans="1:11" s="1194" customFormat="1" ht="18" customHeight="1">
      <c r="A19" s="1254"/>
      <c r="B19" s="1254"/>
      <c r="C19" s="1254"/>
      <c r="D19" s="1254"/>
      <c r="E19" s="1254"/>
      <c r="F19" s="1256" t="s">
        <v>
1948</v>
      </c>
      <c r="G19" s="370">
        <v>
2842</v>
      </c>
      <c r="H19" s="370">
        <v>
2823</v>
      </c>
      <c r="I19" s="370">
        <v>
2780</v>
      </c>
      <c r="J19" s="370">
        <v>
3909</v>
      </c>
      <c r="K19" s="370">
        <v>
3574</v>
      </c>
    </row>
    <row r="20" spans="1:11" s="1194" customFormat="1" ht="18" customHeight="1">
      <c r="A20" s="1254"/>
      <c r="B20" s="1254"/>
      <c r="C20" s="1254"/>
      <c r="D20" s="1254"/>
      <c r="E20" s="1254"/>
      <c r="F20" s="1256" t="s">
        <v>
1947</v>
      </c>
      <c r="G20" s="370">
        <v>
7406</v>
      </c>
      <c r="H20" s="370">
        <v>
8158</v>
      </c>
      <c r="I20" s="370">
        <v>
9364</v>
      </c>
      <c r="J20" s="370">
        <v>
8814</v>
      </c>
      <c r="K20" s="370">
        <v>
9596</v>
      </c>
    </row>
    <row r="21" spans="1:11" s="1194" customFormat="1" ht="18" customHeight="1">
      <c r="A21" s="1254"/>
      <c r="B21" s="1254"/>
      <c r="C21" s="1254"/>
      <c r="D21" s="1254"/>
      <c r="E21" s="5160" t="s">
        <v>
1909</v>
      </c>
      <c r="F21" s="5161"/>
      <c r="G21" s="370">
        <v>
47120</v>
      </c>
      <c r="H21" s="370">
        <v>
43335</v>
      </c>
      <c r="I21" s="370">
        <v>
46350</v>
      </c>
      <c r="J21" s="370">
        <v>
39244</v>
      </c>
      <c r="K21" s="370">
        <v>
43119</v>
      </c>
    </row>
    <row r="22" spans="1:11" s="1194" customFormat="1" ht="18" customHeight="1">
      <c r="A22" s="1254"/>
      <c r="B22" s="1254"/>
      <c r="C22" s="1254"/>
      <c r="D22" s="1254"/>
      <c r="E22" s="1254"/>
      <c r="F22" s="1256" t="s">
        <v>
1946</v>
      </c>
      <c r="G22" s="370">
        <v>
11927</v>
      </c>
      <c r="H22" s="370">
        <v>
12330</v>
      </c>
      <c r="I22" s="370">
        <v>
13316</v>
      </c>
      <c r="J22" s="370">
        <v>
8252</v>
      </c>
      <c r="K22" s="370">
        <v>
8175</v>
      </c>
    </row>
    <row r="23" spans="1:11" s="1194" customFormat="1" ht="18" customHeight="1">
      <c r="A23" s="1254"/>
      <c r="B23" s="1254"/>
      <c r="C23" s="1254"/>
      <c r="D23" s="1254"/>
      <c r="E23" s="1254"/>
      <c r="F23" s="1256" t="s">
        <v>
1945</v>
      </c>
      <c r="G23" s="370">
        <v>
19580</v>
      </c>
      <c r="H23" s="370">
        <v>
15275</v>
      </c>
      <c r="I23" s="370">
        <v>
18341</v>
      </c>
      <c r="J23" s="370">
        <v>
16199</v>
      </c>
      <c r="K23" s="370">
        <v>
20796</v>
      </c>
    </row>
    <row r="24" spans="1:11" s="1194" customFormat="1" ht="18" customHeight="1">
      <c r="A24" s="1254"/>
      <c r="B24" s="1254"/>
      <c r="C24" s="1254"/>
      <c r="D24" s="1254"/>
      <c r="E24" s="1254"/>
      <c r="F24" s="1256" t="s">
        <v>
1944</v>
      </c>
      <c r="G24" s="370">
        <v>
15613</v>
      </c>
      <c r="H24" s="370">
        <v>
15730</v>
      </c>
      <c r="I24" s="370">
        <v>
14694</v>
      </c>
      <c r="J24" s="370">
        <v>
14793</v>
      </c>
      <c r="K24" s="370">
        <v>
14148</v>
      </c>
    </row>
    <row r="25" spans="1:11" s="1194" customFormat="1" ht="18" customHeight="1">
      <c r="A25" s="1254"/>
      <c r="B25" s="1254"/>
      <c r="C25" s="1254"/>
      <c r="D25" s="1254"/>
      <c r="E25" s="5160" t="s">
        <v>
1908</v>
      </c>
      <c r="F25" s="5161"/>
      <c r="G25" s="370">
        <v>
32903</v>
      </c>
      <c r="H25" s="370">
        <v>
34420</v>
      </c>
      <c r="I25" s="370">
        <v>
32489</v>
      </c>
      <c r="J25" s="370">
        <v>
28602</v>
      </c>
      <c r="K25" s="370">
        <v>
29384</v>
      </c>
    </row>
    <row r="26" spans="1:11" s="1194" customFormat="1" ht="18" customHeight="1">
      <c r="A26" s="1254"/>
      <c r="B26" s="1254"/>
      <c r="C26" s="1254"/>
      <c r="D26" s="1254"/>
      <c r="E26" s="1254"/>
      <c r="F26" s="1256" t="s">
        <v>
1943</v>
      </c>
      <c r="G26" s="370">
        <v>
24872</v>
      </c>
      <c r="H26" s="370">
        <v>
26504</v>
      </c>
      <c r="I26" s="370">
        <v>
24202</v>
      </c>
      <c r="J26" s="370">
        <v>
21277</v>
      </c>
      <c r="K26" s="370">
        <v>
21160</v>
      </c>
    </row>
    <row r="27" spans="1:11" s="1194" customFormat="1" ht="18" customHeight="1">
      <c r="A27" s="1254"/>
      <c r="B27" s="1254"/>
      <c r="C27" s="1254"/>
      <c r="D27" s="1254"/>
      <c r="E27" s="1254"/>
      <c r="F27" s="1257" t="s">
        <v>
1942</v>
      </c>
      <c r="G27" s="370">
        <v>
415</v>
      </c>
      <c r="H27" s="370">
        <v>
304</v>
      </c>
      <c r="I27" s="370">
        <v>
385</v>
      </c>
      <c r="J27" s="370">
        <v>
410</v>
      </c>
      <c r="K27" s="370">
        <v>
451</v>
      </c>
    </row>
    <row r="28" spans="1:11" s="1194" customFormat="1" ht="18" customHeight="1">
      <c r="A28" s="1254"/>
      <c r="B28" s="1254"/>
      <c r="C28" s="1254"/>
      <c r="D28" s="1254"/>
      <c r="E28" s="1254"/>
      <c r="F28" s="1256" t="s">
        <v>
1941</v>
      </c>
      <c r="G28" s="370">
        <v>
7617</v>
      </c>
      <c r="H28" s="370">
        <v>
7612</v>
      </c>
      <c r="I28" s="370">
        <v>
7903</v>
      </c>
      <c r="J28" s="370">
        <v>
6915</v>
      </c>
      <c r="K28" s="370">
        <v>
7773</v>
      </c>
    </row>
    <row r="29" spans="1:11" s="1194" customFormat="1" ht="18" customHeight="1">
      <c r="A29" s="1254"/>
      <c r="B29" s="1254"/>
      <c r="C29" s="1254"/>
      <c r="D29" s="1254"/>
      <c r="E29" s="5160" t="s">
        <v>
1907</v>
      </c>
      <c r="F29" s="5161"/>
      <c r="G29" s="370">
        <v>
42284</v>
      </c>
      <c r="H29" s="370">
        <v>
39168</v>
      </c>
      <c r="I29" s="370">
        <v>
40890</v>
      </c>
      <c r="J29" s="370">
        <v>
34598</v>
      </c>
      <c r="K29" s="370">
        <v>
36710</v>
      </c>
    </row>
    <row r="30" spans="1:11" s="1194" customFormat="1" ht="18" customHeight="1">
      <c r="A30" s="1254"/>
      <c r="B30" s="1254"/>
      <c r="C30" s="1254"/>
      <c r="D30" s="1254"/>
      <c r="E30" s="1254"/>
      <c r="F30" s="1256" t="s">
        <v>
1940</v>
      </c>
      <c r="G30" s="370">
        <v>
3356</v>
      </c>
      <c r="H30" s="370">
        <v>
2450</v>
      </c>
      <c r="I30" s="370">
        <v>
3301</v>
      </c>
      <c r="J30" s="370">
        <v>
4025</v>
      </c>
      <c r="K30" s="370">
        <v>
4378</v>
      </c>
    </row>
    <row r="31" spans="1:11" s="1194" customFormat="1" ht="18" customHeight="1">
      <c r="A31" s="1254"/>
      <c r="B31" s="1254"/>
      <c r="C31" s="1254"/>
      <c r="D31" s="1254"/>
      <c r="E31" s="1254"/>
      <c r="F31" s="1256" t="s">
        <v>
1939</v>
      </c>
      <c r="G31" s="370">
        <v>
8218</v>
      </c>
      <c r="H31" s="370">
        <v>
7601</v>
      </c>
      <c r="I31" s="370">
        <v>
8383</v>
      </c>
      <c r="J31" s="370">
        <v>
8333</v>
      </c>
      <c r="K31" s="370">
        <v>
8773</v>
      </c>
    </row>
    <row r="32" spans="1:11" s="1194" customFormat="1" ht="18" customHeight="1">
      <c r="A32" s="1254"/>
      <c r="B32" s="1254"/>
      <c r="C32" s="1254"/>
      <c r="D32" s="1254"/>
      <c r="E32" s="1254"/>
      <c r="F32" s="1256" t="s">
        <v>
1938</v>
      </c>
      <c r="G32" s="370">
        <v>
3776</v>
      </c>
      <c r="H32" s="370">
        <v>
3559</v>
      </c>
      <c r="I32" s="370">
        <v>
3651</v>
      </c>
      <c r="J32" s="370">
        <v>
3618</v>
      </c>
      <c r="K32" s="370">
        <v>
3317</v>
      </c>
    </row>
    <row r="33" spans="1:11" s="1194" customFormat="1" ht="18" customHeight="1">
      <c r="A33" s="1254"/>
      <c r="B33" s="1254"/>
      <c r="C33" s="1254"/>
      <c r="D33" s="1254"/>
      <c r="E33" s="1254"/>
      <c r="F33" s="1256" t="s">
        <v>
1937</v>
      </c>
      <c r="G33" s="370">
        <v>
26935</v>
      </c>
      <c r="H33" s="370">
        <v>
25557</v>
      </c>
      <c r="I33" s="370">
        <v>
25556</v>
      </c>
      <c r="J33" s="370">
        <v>
18621</v>
      </c>
      <c r="K33" s="370">
        <v>
20242</v>
      </c>
    </row>
    <row r="34" spans="1:11" s="1194" customFormat="1" ht="18" customHeight="1">
      <c r="A34" s="1254"/>
      <c r="B34" s="1254"/>
      <c r="C34" s="1254"/>
      <c r="D34" s="1254"/>
      <c r="E34" s="5160" t="s">
        <v>
1906</v>
      </c>
      <c r="F34" s="5161"/>
      <c r="G34" s="370">
        <v>
62242</v>
      </c>
      <c r="H34" s="370">
        <v>
59006</v>
      </c>
      <c r="I34" s="370">
        <v>
57937</v>
      </c>
      <c r="J34" s="370">
        <v>
53428</v>
      </c>
      <c r="K34" s="370">
        <v>
60594</v>
      </c>
    </row>
    <row r="35" spans="1:11" s="1194" customFormat="1" ht="18" customHeight="1">
      <c r="A35" s="1254"/>
      <c r="B35" s="1254"/>
      <c r="C35" s="1254"/>
      <c r="D35" s="1254"/>
      <c r="E35" s="1254"/>
      <c r="F35" s="1256" t="s">
        <v>
1936</v>
      </c>
      <c r="G35" s="370">
        <v>
25215</v>
      </c>
      <c r="H35" s="370">
        <v>
25071</v>
      </c>
      <c r="I35" s="370">
        <v>
26231</v>
      </c>
      <c r="J35" s="370">
        <v>
27245</v>
      </c>
      <c r="K35" s="370">
        <v>
32743</v>
      </c>
    </row>
    <row r="36" spans="1:11" s="1194" customFormat="1" ht="18" customHeight="1">
      <c r="A36" s="1254"/>
      <c r="B36" s="1254"/>
      <c r="C36" s="1254"/>
      <c r="D36" s="1254"/>
      <c r="E36" s="1254"/>
      <c r="F36" s="1256" t="s">
        <v>
1935</v>
      </c>
      <c r="G36" s="370">
        <v>
13461</v>
      </c>
      <c r="H36" s="370">
        <v>
12399</v>
      </c>
      <c r="I36" s="370">
        <v>
10653</v>
      </c>
      <c r="J36" s="370">
        <v>
9456</v>
      </c>
      <c r="K36" s="370">
        <v>
8093</v>
      </c>
    </row>
    <row r="37" spans="1:11" s="1194" customFormat="1" ht="18" customHeight="1">
      <c r="A37" s="1254"/>
      <c r="B37" s="1254"/>
      <c r="C37" s="1254"/>
      <c r="D37" s="1254"/>
      <c r="E37" s="1254"/>
      <c r="F37" s="1256" t="s">
        <v>
1934</v>
      </c>
      <c r="G37" s="370">
        <v>
19599</v>
      </c>
      <c r="H37" s="370">
        <v>
18993</v>
      </c>
      <c r="I37" s="370">
        <v>
17012</v>
      </c>
      <c r="J37" s="370">
        <v>
13725</v>
      </c>
      <c r="K37" s="370">
        <v>
14452</v>
      </c>
    </row>
    <row r="38" spans="1:11" s="1194" customFormat="1" ht="18" customHeight="1">
      <c r="A38" s="1254"/>
      <c r="B38" s="1254"/>
      <c r="C38" s="1254"/>
      <c r="D38" s="1254"/>
      <c r="E38" s="1254"/>
      <c r="F38" s="1256" t="s">
        <v>
1883</v>
      </c>
      <c r="G38" s="370">
        <v>
3968</v>
      </c>
      <c r="H38" s="370">
        <v>
2543</v>
      </c>
      <c r="I38" s="370">
        <v>
4041</v>
      </c>
      <c r="J38" s="370">
        <v>
3003</v>
      </c>
      <c r="K38" s="370">
        <v>
5307</v>
      </c>
    </row>
    <row r="39" spans="1:11" s="1194" customFormat="1" ht="18" customHeight="1">
      <c r="A39" s="1254"/>
      <c r="B39" s="1254"/>
      <c r="C39" s="5160" t="s">
        <v>
1933</v>
      </c>
      <c r="D39" s="5160"/>
      <c r="E39" s="5160"/>
      <c r="F39" s="5161"/>
      <c r="G39" s="370">
        <v>
6135</v>
      </c>
      <c r="H39" s="370">
        <v>
546</v>
      </c>
      <c r="I39" s="370">
        <v>
7430</v>
      </c>
      <c r="J39" s="370">
        <v>
21831</v>
      </c>
      <c r="K39" s="370">
        <v>
33501</v>
      </c>
    </row>
    <row r="40" spans="1:11" s="1194" customFormat="1" ht="18" customHeight="1">
      <c r="A40" s="1254"/>
      <c r="B40" s="5160" t="s">
        <v>
1932</v>
      </c>
      <c r="C40" s="5160"/>
      <c r="D40" s="5160"/>
      <c r="E40" s="5160"/>
      <c r="F40" s="5161"/>
      <c r="G40" s="370">
        <v>
112309</v>
      </c>
      <c r="H40" s="370">
        <v>
128986</v>
      </c>
      <c r="I40" s="370">
        <v>
133951</v>
      </c>
      <c r="J40" s="370">
        <v>
139918</v>
      </c>
      <c r="K40" s="370">
        <v>
146964</v>
      </c>
    </row>
    <row r="41" spans="1:11" s="1255" customFormat="1" ht="18" customHeight="1">
      <c r="A41" s="1254"/>
      <c r="B41" s="1254"/>
      <c r="C41" s="5160" t="s">
        <v>
1931</v>
      </c>
      <c r="D41" s="5160"/>
      <c r="E41" s="5160"/>
      <c r="F41" s="5161"/>
      <c r="G41" s="370">
        <v>
52220</v>
      </c>
      <c r="H41" s="370">
        <v>
62983</v>
      </c>
      <c r="I41" s="370">
        <v>
63345</v>
      </c>
      <c r="J41" s="370">
        <v>
67230</v>
      </c>
      <c r="K41" s="370">
        <v>
70370</v>
      </c>
    </row>
    <row r="42" spans="1:11" s="1194" customFormat="1" ht="18" customHeight="1">
      <c r="A42" s="1254"/>
      <c r="B42" s="1254"/>
      <c r="C42" s="1254"/>
      <c r="D42" s="5160" t="s">
        <v>
1930</v>
      </c>
      <c r="E42" s="5160"/>
      <c r="F42" s="5161"/>
      <c r="G42" s="370">
        <v>
21735</v>
      </c>
      <c r="H42" s="370">
        <v>
30105</v>
      </c>
      <c r="I42" s="370">
        <v>
30342</v>
      </c>
      <c r="J42" s="370">
        <v>
33077</v>
      </c>
      <c r="K42" s="370">
        <v>
34059</v>
      </c>
    </row>
    <row r="43" spans="1:11" s="1194" customFormat="1" ht="18" customHeight="1">
      <c r="A43" s="1254"/>
      <c r="B43" s="1254"/>
      <c r="C43" s="1254"/>
      <c r="D43" s="5160" t="s">
        <v>
1929</v>
      </c>
      <c r="E43" s="5160"/>
      <c r="F43" s="5161"/>
      <c r="G43" s="370">
        <v>
24155</v>
      </c>
      <c r="H43" s="370">
        <v>
25008</v>
      </c>
      <c r="I43" s="370">
        <v>
25761</v>
      </c>
      <c r="J43" s="370">
        <v>
27546</v>
      </c>
      <c r="K43" s="370">
        <v>
27946</v>
      </c>
    </row>
    <row r="44" spans="1:11" s="1194" customFormat="1" ht="18" customHeight="1">
      <c r="A44" s="1254"/>
      <c r="B44" s="1254"/>
      <c r="C44" s="1254"/>
      <c r="D44" s="5160" t="s">
        <v>
1928</v>
      </c>
      <c r="E44" s="5160"/>
      <c r="F44" s="5161"/>
      <c r="G44" s="370">
        <v>
6330</v>
      </c>
      <c r="H44" s="370">
        <v>
7870</v>
      </c>
      <c r="I44" s="370">
        <v>
7243</v>
      </c>
      <c r="J44" s="370">
        <v>
6606</v>
      </c>
      <c r="K44" s="370">
        <v>
8365</v>
      </c>
    </row>
    <row r="45" spans="1:11" s="1194" customFormat="1" ht="18" customHeight="1">
      <c r="A45" s="1254"/>
      <c r="B45" s="1254"/>
      <c r="C45" s="5160" t="s">
        <v>
1927</v>
      </c>
      <c r="D45" s="5160"/>
      <c r="E45" s="5160"/>
      <c r="F45" s="5161"/>
      <c r="G45" s="370">
        <v>
60057</v>
      </c>
      <c r="H45" s="370">
        <v>
65950</v>
      </c>
      <c r="I45" s="370">
        <v>
70554</v>
      </c>
      <c r="J45" s="370">
        <v>
72633</v>
      </c>
      <c r="K45" s="370">
        <v>
76565</v>
      </c>
    </row>
    <row r="46" spans="1:11" s="1194" customFormat="1" ht="18" customHeight="1">
      <c r="A46" s="1254"/>
      <c r="B46" s="1254"/>
      <c r="C46" s="1254"/>
      <c r="D46" s="5160" t="s">
        <v>
1926</v>
      </c>
      <c r="E46" s="5160"/>
      <c r="F46" s="5161"/>
      <c r="G46" s="370">
        <v>
36108</v>
      </c>
      <c r="H46" s="370">
        <v>
39772</v>
      </c>
      <c r="I46" s="370">
        <v>
42206</v>
      </c>
      <c r="J46" s="370">
        <v>
43916</v>
      </c>
      <c r="K46" s="370">
        <v>
46511</v>
      </c>
    </row>
    <row r="47" spans="1:11" s="1194" customFormat="1" ht="18" customHeight="1">
      <c r="A47" s="1254"/>
      <c r="B47" s="1254"/>
      <c r="C47" s="1254"/>
      <c r="D47" s="5160" t="s">
        <v>
1925</v>
      </c>
      <c r="E47" s="5160"/>
      <c r="F47" s="5161"/>
      <c r="G47" s="370">
        <v>
20150</v>
      </c>
      <c r="H47" s="370">
        <v>
21805</v>
      </c>
      <c r="I47" s="370">
        <v>
23205</v>
      </c>
      <c r="J47" s="370">
        <v>
23495</v>
      </c>
      <c r="K47" s="370">
        <v>
24167</v>
      </c>
    </row>
    <row r="48" spans="1:11" s="1194" customFormat="1" ht="18" customHeight="1">
      <c r="A48" s="1254"/>
      <c r="B48" s="1254"/>
      <c r="C48" s="1254"/>
      <c r="D48" s="5160" t="s">
        <v>
1924</v>
      </c>
      <c r="E48" s="5164"/>
      <c r="F48" s="5161"/>
      <c r="G48" s="370">
        <v>
2591</v>
      </c>
      <c r="H48" s="370">
        <v>
3155</v>
      </c>
      <c r="I48" s="370">
        <v>
3802</v>
      </c>
      <c r="J48" s="370">
        <v>
3779</v>
      </c>
      <c r="K48" s="370">
        <v>
4374</v>
      </c>
    </row>
    <row r="49" spans="1:11" s="1194" customFormat="1" ht="18" customHeight="1">
      <c r="A49" s="1254"/>
      <c r="B49" s="1254"/>
      <c r="C49" s="1254"/>
      <c r="D49" s="5160" t="s">
        <v>
1923</v>
      </c>
      <c r="E49" s="5160"/>
      <c r="F49" s="5161"/>
      <c r="G49" s="370">
        <v>
1208</v>
      </c>
      <c r="H49" s="370">
        <v>
1219</v>
      </c>
      <c r="I49" s="370">
        <v>
1341</v>
      </c>
      <c r="J49" s="370">
        <v>
1444</v>
      </c>
      <c r="K49" s="370">
        <v>
1514</v>
      </c>
    </row>
    <row r="50" spans="1:11" s="1194" customFormat="1" ht="18" customHeight="1">
      <c r="A50" s="1254"/>
      <c r="B50" s="1254"/>
      <c r="C50" s="5160" t="s">
        <v>
194</v>
      </c>
      <c r="D50" s="5160"/>
      <c r="E50" s="5160"/>
      <c r="F50" s="5161"/>
      <c r="G50" s="370">
        <v>
32</v>
      </c>
      <c r="H50" s="370">
        <v>
53</v>
      </c>
      <c r="I50" s="370">
        <v>
52</v>
      </c>
      <c r="J50" s="370">
        <v>
56</v>
      </c>
      <c r="K50" s="370">
        <v>
28</v>
      </c>
    </row>
    <row r="51" spans="1:11" s="1194" customFormat="1" ht="18" customHeight="1">
      <c r="A51" s="1254"/>
      <c r="B51" s="5160" t="s">
        <v>
1922</v>
      </c>
      <c r="C51" s="5160"/>
      <c r="D51" s="5160"/>
      <c r="E51" s="5160"/>
      <c r="F51" s="5161"/>
      <c r="G51" s="370">
        <v>
573319</v>
      </c>
      <c r="H51" s="370">
        <v>
632215</v>
      </c>
      <c r="I51" s="370">
        <v>
704476</v>
      </c>
      <c r="J51" s="370">
        <v>
772860</v>
      </c>
      <c r="K51" s="370">
        <v>
768437</v>
      </c>
    </row>
    <row r="52" spans="1:11" s="1194" customFormat="1" ht="18" customHeight="1">
      <c r="A52" s="1254"/>
      <c r="B52" s="1254"/>
      <c r="C52" s="5160" t="s">
        <v>
1921</v>
      </c>
      <c r="D52" s="5160"/>
      <c r="E52" s="5160"/>
      <c r="F52" s="5161"/>
      <c r="G52" s="370">
        <v>
446749</v>
      </c>
      <c r="H52" s="370">
        <v>
492206</v>
      </c>
      <c r="I52" s="370">
        <v>
547819</v>
      </c>
      <c r="J52" s="370">
        <v>
574766</v>
      </c>
      <c r="K52" s="370">
        <v>
580119</v>
      </c>
    </row>
    <row r="53" spans="1:11" s="1194" customFormat="1" ht="18" customHeight="1">
      <c r="A53" s="1254"/>
      <c r="B53" s="1254"/>
      <c r="C53" s="5160" t="s">
        <v>
1920</v>
      </c>
      <c r="D53" s="5160"/>
      <c r="E53" s="5160"/>
      <c r="F53" s="5161"/>
      <c r="G53" s="370">
        <v>
24064</v>
      </c>
      <c r="H53" s="370">
        <v>
28359</v>
      </c>
      <c r="I53" s="370">
        <v>
26356</v>
      </c>
      <c r="J53" s="370">
        <v>
24686</v>
      </c>
      <c r="K53" s="370">
        <v>
25300</v>
      </c>
    </row>
    <row r="54" spans="1:11" s="1194" customFormat="1" ht="18" customHeight="1">
      <c r="A54" s="1254"/>
      <c r="B54" s="1254"/>
      <c r="C54" s="1254"/>
      <c r="D54" s="5160" t="s">
        <v>
1919</v>
      </c>
      <c r="E54" s="5160"/>
      <c r="F54" s="5161"/>
      <c r="G54" s="370">
        <v>
4357</v>
      </c>
      <c r="H54" s="370">
        <v>
5510</v>
      </c>
      <c r="I54" s="370">
        <v>
4877</v>
      </c>
      <c r="J54" s="370">
        <v>
6443</v>
      </c>
      <c r="K54" s="370">
        <v>
5399</v>
      </c>
    </row>
    <row r="55" spans="1:11" s="1194" customFormat="1" ht="18" customHeight="1">
      <c r="A55" s="1254"/>
      <c r="B55" s="1254"/>
      <c r="C55" s="1254"/>
      <c r="D55" s="5160" t="s">
        <v>
1918</v>
      </c>
      <c r="E55" s="5160"/>
      <c r="F55" s="5161"/>
      <c r="G55" s="370">
        <v>
19707</v>
      </c>
      <c r="H55" s="370">
        <v>
22849</v>
      </c>
      <c r="I55" s="370">
        <v>
21479</v>
      </c>
      <c r="J55" s="370">
        <v>
18244</v>
      </c>
      <c r="K55" s="370">
        <v>
19901</v>
      </c>
    </row>
    <row r="56" spans="1:11" s="1194" customFormat="1" ht="18" customHeight="1">
      <c r="A56" s="1254"/>
      <c r="B56" s="1254"/>
      <c r="C56" s="5160" t="s">
        <v>
1917</v>
      </c>
      <c r="D56" s="5160"/>
      <c r="E56" s="5160"/>
      <c r="F56" s="5161"/>
      <c r="G56" s="370">
        <v>
1350</v>
      </c>
      <c r="H56" s="370">
        <v>
3181</v>
      </c>
      <c r="I56" s="370">
        <v>
3401</v>
      </c>
      <c r="J56" s="370">
        <v>
8034</v>
      </c>
      <c r="K56" s="370">
        <v>
4265</v>
      </c>
    </row>
    <row r="57" spans="1:11" s="1194" customFormat="1" ht="18" customHeight="1">
      <c r="A57" s="1254"/>
      <c r="B57" s="1254"/>
      <c r="C57" s="5160" t="s">
        <v>
1916</v>
      </c>
      <c r="D57" s="5160"/>
      <c r="E57" s="5160"/>
      <c r="F57" s="5161"/>
      <c r="G57" s="370">
        <v>
43388</v>
      </c>
      <c r="H57" s="370">
        <v>
45358</v>
      </c>
      <c r="I57" s="370">
        <v>
46472</v>
      </c>
      <c r="J57" s="370">
        <v>
49588</v>
      </c>
      <c r="K57" s="370">
        <v>
47766</v>
      </c>
    </row>
    <row r="58" spans="1:11" s="1194" customFormat="1" ht="18" customHeight="1">
      <c r="A58" s="1254"/>
      <c r="B58" s="1254"/>
      <c r="C58" s="5160" t="s">
        <v>
1915</v>
      </c>
      <c r="D58" s="5160"/>
      <c r="E58" s="5160"/>
      <c r="F58" s="5161"/>
      <c r="G58" s="370">
        <v>
1561</v>
      </c>
      <c r="H58" s="370">
        <v>
1935</v>
      </c>
      <c r="I58" s="370">
        <v>
2007</v>
      </c>
      <c r="J58" s="370">
        <v>
1320</v>
      </c>
      <c r="K58" s="370">
        <v>
1889</v>
      </c>
    </row>
    <row r="59" spans="1:11" s="1194" customFormat="1" ht="18" customHeight="1">
      <c r="A59" s="1254"/>
      <c r="B59" s="1254"/>
      <c r="C59" s="5160" t="s">
        <v>
1914</v>
      </c>
      <c r="D59" s="5160"/>
      <c r="E59" s="5160"/>
      <c r="F59" s="5161"/>
      <c r="G59" s="370">
        <v>
55562</v>
      </c>
      <c r="H59" s="370">
        <v>
60274</v>
      </c>
      <c r="I59" s="370">
        <v>
77622</v>
      </c>
      <c r="J59" s="370">
        <v>
113575</v>
      </c>
      <c r="K59" s="370">
        <v>
108334</v>
      </c>
    </row>
    <row r="60" spans="1:11" s="1194" customFormat="1" ht="18" customHeight="1">
      <c r="A60" s="1254"/>
      <c r="B60" s="1254"/>
      <c r="C60" s="5160" t="s">
        <v>
194</v>
      </c>
      <c r="D60" s="5160"/>
      <c r="E60" s="5160"/>
      <c r="F60" s="5161"/>
      <c r="G60" s="370">
        <v>
646</v>
      </c>
      <c r="H60" s="370">
        <v>
903</v>
      </c>
      <c r="I60" s="370">
        <v>
799</v>
      </c>
      <c r="J60" s="370">
        <v>
892</v>
      </c>
      <c r="K60" s="370">
        <v>
765</v>
      </c>
    </row>
    <row r="61" spans="1:11" s="1194" customFormat="1" ht="18" customHeight="1">
      <c r="A61" s="1254"/>
      <c r="B61" s="5160" t="s">
        <v>
579</v>
      </c>
      <c r="C61" s="5160"/>
      <c r="D61" s="5160"/>
      <c r="E61" s="5160"/>
      <c r="F61" s="5161"/>
      <c r="G61" s="370">
        <v>
70416</v>
      </c>
      <c r="H61" s="370">
        <v>
64304</v>
      </c>
      <c r="I61" s="370">
        <v>
94813</v>
      </c>
      <c r="J61" s="370">
        <v>
134038</v>
      </c>
      <c r="K61" s="370">
        <v>
303637</v>
      </c>
    </row>
    <row r="62" spans="1:11" s="1213" customFormat="1" ht="18" customHeight="1">
      <c r="A62" s="5165" t="s">
        <v>
1912</v>
      </c>
      <c r="B62" s="5165"/>
      <c r="C62" s="5165"/>
      <c r="D62" s="5165"/>
      <c r="E62" s="5165"/>
      <c r="F62" s="5166"/>
      <c r="G62" s="1253">
        <v>
6292</v>
      </c>
      <c r="H62" s="1253" t="s">
        <v>
374</v>
      </c>
      <c r="I62" s="1253" t="s">
        <v>
374</v>
      </c>
      <c r="J62" s="1253" t="s">
        <v>
374</v>
      </c>
      <c r="K62" s="1253" t="s">
        <v>
374</v>
      </c>
    </row>
    <row r="63" spans="1:11" s="1194" customFormat="1" ht="18" customHeight="1">
      <c r="A63" s="1254"/>
      <c r="B63" s="5160" t="s">
        <v>
1913</v>
      </c>
      <c r="C63" s="5160"/>
      <c r="D63" s="5160"/>
      <c r="E63" s="5160"/>
      <c r="F63" s="5161"/>
      <c r="G63" s="370">
        <v>
1828</v>
      </c>
      <c r="H63" s="370" t="s">
        <v>
374</v>
      </c>
      <c r="I63" s="370" t="s">
        <v>
374</v>
      </c>
      <c r="J63" s="370" t="s">
        <v>
374</v>
      </c>
      <c r="K63" s="370" t="s">
        <v>
374</v>
      </c>
    </row>
    <row r="64" spans="1:11" s="1194" customFormat="1" ht="18" customHeight="1">
      <c r="A64" s="1254"/>
      <c r="B64" s="5160" t="s">
        <v>
194</v>
      </c>
      <c r="C64" s="5160"/>
      <c r="D64" s="5160"/>
      <c r="E64" s="5160"/>
      <c r="F64" s="5161"/>
      <c r="G64" s="370">
        <v>
4464</v>
      </c>
      <c r="H64" s="370" t="s">
        <v>
374</v>
      </c>
      <c r="I64" s="370" t="s">
        <v>
374</v>
      </c>
      <c r="J64" s="370" t="s">
        <v>
374</v>
      </c>
      <c r="K64" s="370" t="s">
        <v>
374</v>
      </c>
    </row>
    <row r="65" spans="1:11" s="1213" customFormat="1" ht="18" customHeight="1">
      <c r="A65" s="5165" t="s">
        <v>
1912</v>
      </c>
      <c r="B65" s="5165"/>
      <c r="C65" s="5165"/>
      <c r="D65" s="5165"/>
      <c r="E65" s="5165"/>
      <c r="F65" s="5166"/>
      <c r="G65" s="1253">
        <v>
6292</v>
      </c>
      <c r="H65" s="1253" t="s">
        <v>
374</v>
      </c>
      <c r="I65" s="1253" t="s">
        <v>
374</v>
      </c>
      <c r="J65" s="1253" t="s">
        <v>
374</v>
      </c>
      <c r="K65" s="1253" t="s">
        <v>
374</v>
      </c>
    </row>
    <row r="66" spans="1:11" s="1194" customFormat="1" ht="18" customHeight="1">
      <c r="A66" s="1254"/>
      <c r="B66" s="5160" t="s">
        <v>
1869</v>
      </c>
      <c r="C66" s="5160"/>
      <c r="D66" s="5160"/>
      <c r="E66" s="5160"/>
      <c r="F66" s="5161"/>
      <c r="G66" s="370">
        <v>
3324</v>
      </c>
      <c r="H66" s="370" t="s">
        <v>
374</v>
      </c>
      <c r="I66" s="370" t="s">
        <v>
374</v>
      </c>
      <c r="J66" s="370" t="s">
        <v>
374</v>
      </c>
      <c r="K66" s="370" t="s">
        <v>
374</v>
      </c>
    </row>
    <row r="67" spans="1:11" s="1194" customFormat="1" ht="18" customHeight="1">
      <c r="A67" s="1254"/>
      <c r="B67" s="5160" t="s">
        <v>
1856</v>
      </c>
      <c r="C67" s="5160"/>
      <c r="D67" s="5160"/>
      <c r="E67" s="5160"/>
      <c r="F67" s="5161"/>
      <c r="G67" s="370">
        <v>
1422</v>
      </c>
      <c r="H67" s="370" t="s">
        <v>
374</v>
      </c>
      <c r="I67" s="370" t="s">
        <v>
374</v>
      </c>
      <c r="J67" s="370" t="s">
        <v>
374</v>
      </c>
      <c r="K67" s="370" t="s">
        <v>
374</v>
      </c>
    </row>
    <row r="68" spans="1:11" s="1194" customFormat="1" ht="18" customHeight="1">
      <c r="A68" s="1254"/>
      <c r="B68" s="5160" t="s">
        <v>
1853</v>
      </c>
      <c r="C68" s="5160"/>
      <c r="D68" s="5160"/>
      <c r="E68" s="5160"/>
      <c r="F68" s="5161"/>
      <c r="G68" s="370">
        <v>
1</v>
      </c>
      <c r="H68" s="370" t="s">
        <v>
374</v>
      </c>
      <c r="I68" s="370" t="s">
        <v>
374</v>
      </c>
      <c r="J68" s="370" t="s">
        <v>
374</v>
      </c>
      <c r="K68" s="370" t="s">
        <v>
374</v>
      </c>
    </row>
    <row r="69" spans="1:11" s="1194" customFormat="1" ht="18" customHeight="1">
      <c r="A69" s="1254"/>
      <c r="B69" s="5160" t="s">
        <v>
1848</v>
      </c>
      <c r="C69" s="5160"/>
      <c r="D69" s="5160"/>
      <c r="E69" s="5160"/>
      <c r="F69" s="5161"/>
      <c r="G69" s="370">
        <v>
118</v>
      </c>
      <c r="H69" s="370" t="s">
        <v>
374</v>
      </c>
      <c r="I69" s="370" t="s">
        <v>
374</v>
      </c>
      <c r="J69" s="370" t="s">
        <v>
374</v>
      </c>
      <c r="K69" s="370" t="s">
        <v>
374</v>
      </c>
    </row>
    <row r="70" spans="1:11" s="1194" customFormat="1" ht="18" customHeight="1">
      <c r="A70" s="1254"/>
      <c r="B70" s="5160" t="s">
        <v>
1911</v>
      </c>
      <c r="C70" s="5160"/>
      <c r="D70" s="5160"/>
      <c r="E70" s="5160"/>
      <c r="F70" s="5161"/>
      <c r="G70" s="370">
        <v>
217</v>
      </c>
      <c r="H70" s="370" t="s">
        <v>
374</v>
      </c>
      <c r="I70" s="370" t="s">
        <v>
374</v>
      </c>
      <c r="J70" s="370" t="s">
        <v>
374</v>
      </c>
      <c r="K70" s="370" t="s">
        <v>
374</v>
      </c>
    </row>
    <row r="71" spans="1:11" s="1194" customFormat="1" ht="18" customHeight="1">
      <c r="A71" s="1254"/>
      <c r="B71" s="5160" t="s">
        <v>
1910</v>
      </c>
      <c r="C71" s="5160"/>
      <c r="D71" s="5160"/>
      <c r="E71" s="5160"/>
      <c r="F71" s="5161"/>
      <c r="G71" s="370">
        <v>
23</v>
      </c>
      <c r="H71" s="370" t="s">
        <v>
374</v>
      </c>
      <c r="I71" s="370" t="s">
        <v>
374</v>
      </c>
      <c r="J71" s="370" t="s">
        <v>
374</v>
      </c>
      <c r="K71" s="370" t="s">
        <v>
374</v>
      </c>
    </row>
    <row r="72" spans="1:11" s="1193" customFormat="1" ht="18" customHeight="1">
      <c r="A72" s="1254"/>
      <c r="B72" s="5160" t="s">
        <v>
1909</v>
      </c>
      <c r="C72" s="5160"/>
      <c r="D72" s="5160"/>
      <c r="E72" s="5160"/>
      <c r="F72" s="5161"/>
      <c r="G72" s="370">
        <v>
512</v>
      </c>
      <c r="H72" s="370" t="s">
        <v>
374</v>
      </c>
      <c r="I72" s="370" t="s">
        <v>
374</v>
      </c>
      <c r="J72" s="370" t="s">
        <v>
374</v>
      </c>
      <c r="K72" s="370" t="s">
        <v>
374</v>
      </c>
    </row>
    <row r="73" spans="1:11" s="1193" customFormat="1" ht="18" customHeight="1">
      <c r="A73" s="1254"/>
      <c r="B73" s="5160" t="s">
        <v>
1908</v>
      </c>
      <c r="C73" s="5160"/>
      <c r="D73" s="5160"/>
      <c r="E73" s="5160"/>
      <c r="F73" s="5161"/>
      <c r="G73" s="370" t="s">
        <v>
374</v>
      </c>
      <c r="H73" s="370" t="s">
        <v>
374</v>
      </c>
      <c r="I73" s="370" t="s">
        <v>
374</v>
      </c>
      <c r="J73" s="370" t="s">
        <v>
374</v>
      </c>
      <c r="K73" s="370" t="s">
        <v>
374</v>
      </c>
    </row>
    <row r="74" spans="1:11" ht="18" customHeight="1">
      <c r="A74" s="1254"/>
      <c r="B74" s="5160" t="s">
        <v>
1907</v>
      </c>
      <c r="C74" s="5160"/>
      <c r="D74" s="5160"/>
      <c r="E74" s="5160"/>
      <c r="F74" s="5161"/>
      <c r="G74" s="370">
        <v>
584</v>
      </c>
      <c r="H74" s="370" t="s">
        <v>
374</v>
      </c>
      <c r="I74" s="370" t="s">
        <v>
374</v>
      </c>
      <c r="J74" s="370" t="s">
        <v>
374</v>
      </c>
      <c r="K74" s="370" t="s">
        <v>
374</v>
      </c>
    </row>
    <row r="75" spans="1:11" ht="18" customHeight="1">
      <c r="A75" s="1254"/>
      <c r="B75" s="5160" t="s">
        <v>
1906</v>
      </c>
      <c r="C75" s="5160"/>
      <c r="D75" s="5160"/>
      <c r="E75" s="5160"/>
      <c r="F75" s="5161"/>
      <c r="G75" s="370">
        <v>
91</v>
      </c>
      <c r="H75" s="370" t="s">
        <v>
374</v>
      </c>
      <c r="I75" s="370" t="s">
        <v>
374</v>
      </c>
      <c r="J75" s="370" t="s">
        <v>
374</v>
      </c>
      <c r="K75" s="370" t="s">
        <v>
374</v>
      </c>
    </row>
    <row r="76" spans="1:11" s="1252" customFormat="1" ht="18" customHeight="1">
      <c r="A76" s="5165" t="s">
        <v>
1835</v>
      </c>
      <c r="B76" s="5165"/>
      <c r="C76" s="5165"/>
      <c r="D76" s="5165"/>
      <c r="E76" s="5165"/>
      <c r="F76" s="5166"/>
      <c r="G76" s="1253">
        <v>
467754</v>
      </c>
      <c r="H76" s="1253">
        <v>
503418</v>
      </c>
      <c r="I76" s="1253">
        <v>
539517</v>
      </c>
      <c r="J76" s="1253">
        <v>
561620</v>
      </c>
      <c r="K76" s="1253">
        <v>
583422</v>
      </c>
    </row>
    <row r="77" spans="1:11" ht="18" customHeight="1">
      <c r="A77" s="1251"/>
      <c r="B77" s="1251"/>
      <c r="C77" s="5167" t="s">
        <v>
1905</v>
      </c>
      <c r="D77" s="5167"/>
      <c r="E77" s="5167"/>
      <c r="F77" s="5168"/>
      <c r="G77" s="1250">
        <v>
92563</v>
      </c>
      <c r="H77" s="1250">
        <v>
139831</v>
      </c>
      <c r="I77" s="1250">
        <v>
178892</v>
      </c>
      <c r="J77" s="1250">
        <v>
183447</v>
      </c>
      <c r="K77" s="1250">
        <v>
190636</v>
      </c>
    </row>
    <row r="78" spans="1:11" s="1193" customFormat="1" ht="15" customHeight="1">
      <c r="A78" s="1249" t="s">
        <v>
1904</v>
      </c>
      <c r="B78" s="1249"/>
      <c r="C78" s="1249"/>
      <c r="D78" s="1249"/>
      <c r="E78" s="1249"/>
      <c r="F78" s="1249"/>
      <c r="G78" s="1249"/>
      <c r="H78" s="1249"/>
      <c r="I78" s="1249"/>
      <c r="J78" s="1249"/>
      <c r="K78" s="1249"/>
    </row>
    <row r="79" spans="1:11" s="1193" customFormat="1" ht="15" customHeight="1">
      <c r="A79" s="1246" t="s">
        <v>
1903</v>
      </c>
      <c r="B79" s="1246"/>
      <c r="C79" s="1246"/>
      <c r="D79" s="1246"/>
      <c r="E79" s="1246"/>
      <c r="F79" s="1246"/>
      <c r="G79" s="1246"/>
      <c r="H79" s="1246"/>
      <c r="I79" s="1246"/>
      <c r="J79" s="1246"/>
      <c r="K79" s="1246"/>
    </row>
  </sheetData>
  <mergeCells count="50">
    <mergeCell ref="C77:F77"/>
    <mergeCell ref="B71:F71"/>
    <mergeCell ref="B72:F72"/>
    <mergeCell ref="B73:F73"/>
    <mergeCell ref="B74:F74"/>
    <mergeCell ref="B75:F75"/>
    <mergeCell ref="A76:F76"/>
    <mergeCell ref="C57:F57"/>
    <mergeCell ref="C58:F58"/>
    <mergeCell ref="B70:F70"/>
    <mergeCell ref="C60:F60"/>
    <mergeCell ref="B61:F61"/>
    <mergeCell ref="A62:F62"/>
    <mergeCell ref="B63:F63"/>
    <mergeCell ref="B64:F64"/>
    <mergeCell ref="A65:F65"/>
    <mergeCell ref="C59:F59"/>
    <mergeCell ref="B66:F66"/>
    <mergeCell ref="B67:F67"/>
    <mergeCell ref="B68:F68"/>
    <mergeCell ref="B69:F69"/>
    <mergeCell ref="D54:F54"/>
    <mergeCell ref="D55:F55"/>
    <mergeCell ref="C56:F56"/>
    <mergeCell ref="D43:F43"/>
    <mergeCell ref="C45:F45"/>
    <mergeCell ref="D46:F46"/>
    <mergeCell ref="D48:F48"/>
    <mergeCell ref="D49:F49"/>
    <mergeCell ref="C50:F50"/>
    <mergeCell ref="B51:F51"/>
    <mergeCell ref="C53:F53"/>
    <mergeCell ref="C52:F52"/>
    <mergeCell ref="D47:F47"/>
    <mergeCell ref="D42:F42"/>
    <mergeCell ref="D44:F44"/>
    <mergeCell ref="A1:F1"/>
    <mergeCell ref="A2:F2"/>
    <mergeCell ref="A3:K3"/>
    <mergeCell ref="A5:F5"/>
    <mergeCell ref="A6:F6"/>
    <mergeCell ref="E7:F7"/>
    <mergeCell ref="E34:F34"/>
    <mergeCell ref="C39:F39"/>
    <mergeCell ref="B40:F40"/>
    <mergeCell ref="C41:F41"/>
    <mergeCell ref="E29:F29"/>
    <mergeCell ref="E25:F25"/>
    <mergeCell ref="E21:F21"/>
    <mergeCell ref="E16:F16"/>
  </mergeCells>
  <phoneticPr fontId="25"/>
  <pageMargins left="0.70866141732283472" right="0.70866141732283472" top="0.74803149606299213" bottom="0.74803149606299213" header="0.31496062992125984" footer="0.3149606299212598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F58"/>
  <sheetViews>
    <sheetView zoomScaleNormal="100" zoomScaleSheetLayoutView="100" workbookViewId="0">
      <pane ySplit="7" topLeftCell="A8" activePane="bottomLeft" state="frozen"/>
      <selection activeCell="B23" sqref="B23"/>
      <selection pane="bottomLeft" activeCell="B23" sqref="B23"/>
    </sheetView>
  </sheetViews>
  <sheetFormatPr defaultRowHeight="13.5"/>
  <cols>
    <col min="1" max="1" width="15.625" style="1220" customWidth="1"/>
    <col min="2" max="2" width="70.625" style="1220" customWidth="1"/>
    <col min="3" max="3" width="8.375" style="1259" customWidth="1"/>
    <col min="4" max="5" width="9.625" style="1220" customWidth="1"/>
    <col min="6" max="6" width="9.625" style="1252" customWidth="1"/>
    <col min="7" max="16384" width="9" style="1220"/>
  </cols>
  <sheetData>
    <row r="1" spans="1:6" s="1482" customFormat="1" ht="20.100000000000001" customHeight="1">
      <c r="A1" s="4569" t="str">
        <f>
HYPERLINK("#目次!A1","【目次に戻る】")</f>
        <v>
【目次に戻る】</v>
      </c>
      <c r="B1" s="4569"/>
      <c r="C1" s="4569"/>
      <c r="D1" s="4569"/>
      <c r="E1" s="1481"/>
      <c r="F1" s="1481"/>
    </row>
    <row r="2" spans="1:6" s="1482" customFormat="1" ht="20.100000000000001" customHeight="1">
      <c r="A2" s="4569" t="str">
        <f>
HYPERLINK("#業務所管課別目次!A1","【業務所管課別目次に戻る】")</f>
        <v>
【業務所管課別目次に戻る】</v>
      </c>
      <c r="B2" s="4569"/>
      <c r="C2" s="4569"/>
      <c r="D2" s="4569"/>
      <c r="E2" s="1481"/>
      <c r="F2" s="1481"/>
    </row>
    <row r="3" spans="1:6" s="1287" customFormat="1" ht="26.1" customHeight="1">
      <c r="A3" s="5135" t="s">
        <v>
6973</v>
      </c>
      <c r="B3" s="5135"/>
      <c r="C3" s="5135"/>
      <c r="D3" s="5135"/>
      <c r="E3" s="5135"/>
      <c r="F3" s="5135"/>
    </row>
    <row r="4" spans="1:6" ht="15" customHeight="1">
      <c r="A4" s="1289"/>
      <c r="B4" s="1289"/>
      <c r="C4" s="1289"/>
      <c r="D4" s="1289"/>
      <c r="E4" s="1289"/>
      <c r="F4" s="1288"/>
    </row>
    <row r="5" spans="1:6" ht="15" customHeight="1" thickBot="1">
      <c r="A5" s="1287" t="s">
        <v>
9288</v>
      </c>
      <c r="B5" s="1287"/>
    </row>
    <row r="6" spans="1:6" s="1194" customFormat="1" ht="18" customHeight="1" thickTop="1">
      <c r="A6" s="5169" t="s">
        <v>
2077</v>
      </c>
      <c r="B6" s="5171" t="s">
        <v>
2076</v>
      </c>
      <c r="C6" s="5144" t="s">
        <v>
2075</v>
      </c>
      <c r="D6" s="1286" t="s">
        <v>
473</v>
      </c>
      <c r="E6" s="1286" t="s">
        <v>
217</v>
      </c>
      <c r="F6" s="1285" t="s">
        <v>
4152</v>
      </c>
    </row>
    <row r="7" spans="1:6" s="1194" customFormat="1" ht="18" customHeight="1">
      <c r="A7" s="5170"/>
      <c r="B7" s="5172"/>
      <c r="C7" s="5173"/>
      <c r="D7" s="1284" t="s">
        <v>
2074</v>
      </c>
      <c r="E7" s="1284" t="s">
        <v>
2074</v>
      </c>
      <c r="F7" s="1283" t="s">
        <v>
2074</v>
      </c>
    </row>
    <row r="8" spans="1:6" s="1194" customFormat="1" ht="18" customHeight="1">
      <c r="A8" s="1282" t="s">
        <v>
2073</v>
      </c>
      <c r="B8" s="1281" t="s">
        <v>
2072</v>
      </c>
      <c r="C8" s="1280" t="s">
        <v>
2026</v>
      </c>
      <c r="D8" s="1273">
        <v>
2472</v>
      </c>
      <c r="E8" s="1273">
        <v>
2428</v>
      </c>
      <c r="F8" s="1272">
        <v>
2257</v>
      </c>
    </row>
    <row r="9" spans="1:6" s="1194" customFormat="1" ht="18" customHeight="1">
      <c r="A9" s="671" t="s">
        <v>
2071</v>
      </c>
      <c r="B9" s="1271" t="s">
        <v>
2070</v>
      </c>
      <c r="C9" s="1270" t="s">
        <v>
2036</v>
      </c>
      <c r="D9" s="1275">
        <v>
444</v>
      </c>
      <c r="E9" s="1275">
        <v>
436</v>
      </c>
      <c r="F9" s="1274">
        <v>
428</v>
      </c>
    </row>
    <row r="10" spans="1:6" s="1194" customFormat="1" ht="18" customHeight="1">
      <c r="A10" s="671" t="s">
        <v>
2069</v>
      </c>
      <c r="B10" s="1271" t="s">
        <v>
2068</v>
      </c>
      <c r="C10" s="1270" t="s">
        <v>
2029</v>
      </c>
      <c r="D10" s="1275">
        <v>
159</v>
      </c>
      <c r="E10" s="1275">
        <v>
158</v>
      </c>
      <c r="F10" s="1274">
        <v>
158</v>
      </c>
    </row>
    <row r="11" spans="1:6" s="1194" customFormat="1" ht="18" customHeight="1">
      <c r="A11" s="671" t="s">
        <v>
2067</v>
      </c>
      <c r="B11" s="1271" t="s">
        <v>
2066</v>
      </c>
      <c r="C11" s="1270" t="s">
        <v>
2019</v>
      </c>
      <c r="D11" s="1275">
        <v>
448</v>
      </c>
      <c r="E11" s="1275">
        <v>
440</v>
      </c>
      <c r="F11" s="1274">
        <v>
519</v>
      </c>
    </row>
    <row r="12" spans="1:6" s="1194" customFormat="1" ht="18" customHeight="1">
      <c r="A12" s="671" t="s">
        <v>
2065</v>
      </c>
      <c r="B12" s="1271" t="s">
        <v>
2064</v>
      </c>
      <c r="C12" s="1270" t="s">
        <v>
2019</v>
      </c>
      <c r="D12" s="1275">
        <v>
108</v>
      </c>
      <c r="E12" s="1275">
        <v>
103</v>
      </c>
      <c r="F12" s="1274">
        <v>
99</v>
      </c>
    </row>
    <row r="13" spans="1:6" s="1194" customFormat="1" ht="18" customHeight="1">
      <c r="A13" s="671" t="s">
        <v>
2063</v>
      </c>
      <c r="B13" s="1271" t="s">
        <v>
2062</v>
      </c>
      <c r="C13" s="1270" t="s">
        <v>
2019</v>
      </c>
      <c r="D13" s="1275">
        <v>
108</v>
      </c>
      <c r="E13" s="1275">
        <v>
110</v>
      </c>
      <c r="F13" s="1274">
        <v>
106</v>
      </c>
    </row>
    <row r="14" spans="1:6" s="1194" customFormat="1" ht="18" customHeight="1">
      <c r="A14" s="671" t="s">
        <v>
2061</v>
      </c>
      <c r="B14" s="1271" t="s">
        <v>
2060</v>
      </c>
      <c r="C14" s="1270" t="s">
        <v>
2019</v>
      </c>
      <c r="D14" s="1275">
        <v>
146</v>
      </c>
      <c r="E14" s="1275">
        <v>
139</v>
      </c>
      <c r="F14" s="1274">
        <v>
168</v>
      </c>
    </row>
    <row r="15" spans="1:6" s="1194" customFormat="1" ht="18" customHeight="1">
      <c r="A15" s="671" t="s">
        <v>
2059</v>
      </c>
      <c r="B15" s="1279" t="s">
        <v>
2058</v>
      </c>
      <c r="C15" s="1278" t="s">
        <v>
2019</v>
      </c>
      <c r="D15" s="1273">
        <v>
270</v>
      </c>
      <c r="E15" s="1273">
        <v>
267</v>
      </c>
      <c r="F15" s="1272">
        <v>
297</v>
      </c>
    </row>
    <row r="16" spans="1:6" s="1194" customFormat="1" ht="18" customHeight="1">
      <c r="A16" s="671" t="s">
        <v>
2056</v>
      </c>
      <c r="B16" s="1271" t="s">
        <v>
2057</v>
      </c>
      <c r="C16" s="1270" t="s">
        <v>
2019</v>
      </c>
      <c r="D16" s="1275">
        <v>
237</v>
      </c>
      <c r="E16" s="1275">
        <v>
267</v>
      </c>
      <c r="F16" s="1274">
        <v>
250</v>
      </c>
    </row>
    <row r="17" spans="1:6" s="1194" customFormat="1" ht="18" customHeight="1">
      <c r="A17" s="671" t="s">
        <v>
2055</v>
      </c>
      <c r="B17" s="1271" t="s">
        <v>
2054</v>
      </c>
      <c r="C17" s="1270" t="s">
        <v>
2019</v>
      </c>
      <c r="D17" s="1275">
        <v>
129</v>
      </c>
      <c r="E17" s="1275">
        <v>
129</v>
      </c>
      <c r="F17" s="1274">
        <v>
131</v>
      </c>
    </row>
    <row r="18" spans="1:6" s="1194" customFormat="1" ht="18" customHeight="1">
      <c r="A18" s="671" t="s">
        <v>
2053</v>
      </c>
      <c r="B18" s="1271" t="s">
        <v>
2052</v>
      </c>
      <c r="C18" s="1270" t="s">
        <v>
2019</v>
      </c>
      <c r="D18" s="1275">
        <v>
205</v>
      </c>
      <c r="E18" s="1275">
        <v>
205</v>
      </c>
      <c r="F18" s="1274">
        <v>
204</v>
      </c>
    </row>
    <row r="19" spans="1:6" s="1194" customFormat="1" ht="18" customHeight="1">
      <c r="A19" s="671" t="s">
        <v>
2051</v>
      </c>
      <c r="B19" s="1271" t="s">
        <v>
2050</v>
      </c>
      <c r="C19" s="1270" t="s">
        <v>
2049</v>
      </c>
      <c r="D19" s="1275">
        <v>
222</v>
      </c>
      <c r="E19" s="1275">
        <v>
222</v>
      </c>
      <c r="F19" s="1274">
        <v>
233</v>
      </c>
    </row>
    <row r="20" spans="1:6" s="1194" customFormat="1" ht="18" customHeight="1">
      <c r="A20" s="671" t="s">
        <v>
2048</v>
      </c>
      <c r="B20" s="1271"/>
      <c r="C20" s="1270" t="s">
        <v>
2036</v>
      </c>
      <c r="D20" s="1275">
        <v>
154</v>
      </c>
      <c r="E20" s="1275">
        <v>
122</v>
      </c>
      <c r="F20" s="1274">
        <v>
135</v>
      </c>
    </row>
    <row r="21" spans="1:6" s="1194" customFormat="1" ht="18" customHeight="1">
      <c r="A21" s="671" t="s">
        <v>
2047</v>
      </c>
      <c r="B21" s="1271" t="s">
        <v>
2046</v>
      </c>
      <c r="C21" s="1270" t="s">
        <v>
2036</v>
      </c>
      <c r="D21" s="1275">
        <v>
167</v>
      </c>
      <c r="E21" s="1275">
        <v>
112</v>
      </c>
      <c r="F21" s="1274">
        <v>
129</v>
      </c>
    </row>
    <row r="22" spans="1:6" s="1194" customFormat="1" ht="18" customHeight="1">
      <c r="A22" s="671" t="s">
        <v>
2045</v>
      </c>
      <c r="B22" s="1271"/>
      <c r="C22" s="1270" t="s">
        <v>
2036</v>
      </c>
      <c r="D22" s="1275">
        <v>
151</v>
      </c>
      <c r="E22" s="1275">
        <v>
114</v>
      </c>
      <c r="F22" s="1274">
        <v>
121</v>
      </c>
    </row>
    <row r="23" spans="1:6" s="1194" customFormat="1" ht="18" customHeight="1">
      <c r="A23" s="671" t="s">
        <v>
2044</v>
      </c>
      <c r="B23" s="1271" t="s">
        <v>
2043</v>
      </c>
      <c r="C23" s="1270" t="s">
        <v>
2036</v>
      </c>
      <c r="D23" s="1275">
        <v>
770</v>
      </c>
      <c r="E23" s="1275">
        <v>
660</v>
      </c>
      <c r="F23" s="1274">
        <v>
836</v>
      </c>
    </row>
    <row r="24" spans="1:6" s="1194" customFormat="1" ht="18" customHeight="1">
      <c r="A24" s="671" t="s">
        <v>
2042</v>
      </c>
      <c r="B24" s="1271" t="s">
        <v>
2041</v>
      </c>
      <c r="C24" s="1270" t="s">
        <v>
2026</v>
      </c>
      <c r="D24" s="1275">
        <v>
446</v>
      </c>
      <c r="E24" s="1275">
        <v>
441</v>
      </c>
      <c r="F24" s="1274">
        <v>
442</v>
      </c>
    </row>
    <row r="25" spans="1:6" s="1194" customFormat="1" ht="18" customHeight="1">
      <c r="A25" s="671" t="s">
        <v>
2040</v>
      </c>
      <c r="B25" s="1271" t="s">
        <v>
2039</v>
      </c>
      <c r="C25" s="1270" t="s">
        <v>
2036</v>
      </c>
      <c r="D25" s="1275">
        <v>
240</v>
      </c>
      <c r="E25" s="1275">
        <v>
243</v>
      </c>
      <c r="F25" s="1274">
        <v>
237</v>
      </c>
    </row>
    <row r="26" spans="1:6" s="1194" customFormat="1" ht="18" customHeight="1">
      <c r="A26" s="671" t="s">
        <v>
2038</v>
      </c>
      <c r="B26" s="1271" t="s">
        <v>
2037</v>
      </c>
      <c r="C26" s="1270" t="s">
        <v>
2036</v>
      </c>
      <c r="D26" s="1275">
        <v>
252</v>
      </c>
      <c r="E26" s="1275">
        <v>
245</v>
      </c>
      <c r="F26" s="1274">
        <v>
241</v>
      </c>
    </row>
    <row r="27" spans="1:6" s="1194" customFormat="1" ht="18" customHeight="1">
      <c r="A27" s="671" t="s">
        <v>
2035</v>
      </c>
      <c r="B27" s="1271" t="s">
        <v>
2034</v>
      </c>
      <c r="C27" s="1270" t="s">
        <v>
1990</v>
      </c>
      <c r="D27" s="1275">
        <v>
290</v>
      </c>
      <c r="E27" s="1275">
        <v>
290</v>
      </c>
      <c r="F27" s="1274">
        <v>
358</v>
      </c>
    </row>
    <row r="28" spans="1:6" s="1194" customFormat="1" ht="18" customHeight="1">
      <c r="A28" s="671" t="s">
        <v>
2033</v>
      </c>
      <c r="B28" s="1271" t="s">
        <v>
2032</v>
      </c>
      <c r="C28" s="1270" t="s">
        <v>
1990</v>
      </c>
      <c r="D28" s="1275">
        <v>
246</v>
      </c>
      <c r="E28" s="1275">
        <v>
243</v>
      </c>
      <c r="F28" s="1274">
        <v>
230</v>
      </c>
    </row>
    <row r="29" spans="1:6" s="1194" customFormat="1" ht="18" customHeight="1">
      <c r="A29" s="671" t="s">
        <v>
2031</v>
      </c>
      <c r="B29" s="1271" t="s">
        <v>
2030</v>
      </c>
      <c r="C29" s="1270" t="s">
        <v>
2029</v>
      </c>
      <c r="D29" s="1275">
        <v>
330</v>
      </c>
      <c r="E29" s="1275">
        <v>
313</v>
      </c>
      <c r="F29" s="1274">
        <v>
317</v>
      </c>
    </row>
    <row r="30" spans="1:6" s="1194" customFormat="1" ht="18" customHeight="1">
      <c r="A30" s="671" t="s">
        <v>
2028</v>
      </c>
      <c r="B30" s="1271" t="s">
        <v>
2027</v>
      </c>
      <c r="C30" s="1270" t="s">
        <v>
2026</v>
      </c>
      <c r="D30" s="1275">
        <v>
196</v>
      </c>
      <c r="E30" s="1275">
        <v>
196</v>
      </c>
      <c r="F30" s="1274">
        <v>
201</v>
      </c>
    </row>
    <row r="31" spans="1:6" s="1194" customFormat="1" ht="18" customHeight="1">
      <c r="A31" s="671" t="s">
        <v>
2025</v>
      </c>
      <c r="B31" s="1271" t="s">
        <v>
2024</v>
      </c>
      <c r="C31" s="1270" t="s">
        <v>
2019</v>
      </c>
      <c r="D31" s="1275">
        <v>
132</v>
      </c>
      <c r="E31" s="1275">
        <v>
124</v>
      </c>
      <c r="F31" s="1274">
        <v>
130</v>
      </c>
    </row>
    <row r="32" spans="1:6" s="1194" customFormat="1" ht="18" customHeight="1">
      <c r="A32" s="671" t="s">
        <v>
2023</v>
      </c>
      <c r="B32" s="1271" t="s">
        <v>
2022</v>
      </c>
      <c r="C32" s="1270" t="s">
        <v>
2019</v>
      </c>
      <c r="D32" s="1275">
        <v>
108</v>
      </c>
      <c r="E32" s="1275">
        <v>
110</v>
      </c>
      <c r="F32" s="1274">
        <v>
115</v>
      </c>
    </row>
    <row r="33" spans="1:6" s="1194" customFormat="1" ht="18" customHeight="1">
      <c r="A33" s="671" t="s">
        <v>
2021</v>
      </c>
      <c r="B33" s="1271" t="s">
        <v>
2020</v>
      </c>
      <c r="C33" s="1270" t="s">
        <v>
2019</v>
      </c>
      <c r="D33" s="1275">
        <v>
559</v>
      </c>
      <c r="E33" s="1275">
        <v>
557</v>
      </c>
      <c r="F33" s="1274">
        <v>
569</v>
      </c>
    </row>
    <row r="34" spans="1:6" s="1194" customFormat="1" ht="18" customHeight="1">
      <c r="A34" s="1276" t="s">
        <v>
2018</v>
      </c>
      <c r="B34" s="1271" t="s">
        <v>
2017</v>
      </c>
      <c r="C34" s="1270" t="s">
        <v>
2011</v>
      </c>
      <c r="D34" s="1275">
        <v>
567</v>
      </c>
      <c r="E34" s="1275">
        <v>
562</v>
      </c>
      <c r="F34" s="1274">
        <v>
538</v>
      </c>
    </row>
    <row r="35" spans="1:6" s="1194" customFormat="1" ht="18" customHeight="1">
      <c r="A35" s="1277" t="s">
        <v>
2016</v>
      </c>
      <c r="B35" s="1271" t="s">
        <v>
2015</v>
      </c>
      <c r="C35" s="1270" t="s">
        <v>
2014</v>
      </c>
      <c r="D35" s="1275">
        <v>
714</v>
      </c>
      <c r="E35" s="1275">
        <v>
722</v>
      </c>
      <c r="F35" s="1274">
        <v>
744</v>
      </c>
    </row>
    <row r="36" spans="1:6" s="1194" customFormat="1" ht="18" customHeight="1">
      <c r="A36" s="1276" t="s">
        <v>
2013</v>
      </c>
      <c r="B36" s="1271" t="s">
        <v>
2012</v>
      </c>
      <c r="C36" s="1270" t="s">
        <v>
2011</v>
      </c>
      <c r="D36" s="1275">
        <v>
505</v>
      </c>
      <c r="E36" s="1275">
        <v>
512</v>
      </c>
      <c r="F36" s="1274">
        <v>
513</v>
      </c>
    </row>
    <row r="37" spans="1:6" s="1194" customFormat="1" ht="18" customHeight="1">
      <c r="A37" s="671" t="s">
        <v>
2010</v>
      </c>
      <c r="B37" s="1271" t="s">
        <v>
2009</v>
      </c>
      <c r="C37" s="1270" t="s">
        <v>
2008</v>
      </c>
      <c r="D37" s="1273">
        <v>
8798</v>
      </c>
      <c r="E37" s="1273">
        <v>
8828</v>
      </c>
      <c r="F37" s="1272">
        <v>
8795</v>
      </c>
    </row>
    <row r="38" spans="1:6" s="1194" customFormat="1" ht="18" customHeight="1">
      <c r="A38" s="671" t="s">
        <v>
2007</v>
      </c>
      <c r="B38" s="1271" t="s">
        <v>
2006</v>
      </c>
      <c r="C38" s="1270" t="s">
        <v>
1973</v>
      </c>
      <c r="D38" s="1273">
        <v>
8465</v>
      </c>
      <c r="E38" s="1273">
        <v>
8394</v>
      </c>
      <c r="F38" s="1272">
        <v>
8540</v>
      </c>
    </row>
    <row r="39" spans="1:6" s="1194" customFormat="1" ht="18" customHeight="1">
      <c r="A39" s="671" t="s">
        <v>
2005</v>
      </c>
      <c r="B39" s="1271" t="s">
        <v>
2004</v>
      </c>
      <c r="C39" s="1270" t="s">
        <v>
2003</v>
      </c>
      <c r="D39" s="1273">
        <v>
20323</v>
      </c>
      <c r="E39" s="1273">
        <v>
20575</v>
      </c>
      <c r="F39" s="1272">
        <v>
21100</v>
      </c>
    </row>
    <row r="40" spans="1:6" s="1194" customFormat="1" ht="18" customHeight="1">
      <c r="A40" s="671" t="s">
        <v>
2002</v>
      </c>
      <c r="B40" s="1271" t="s">
        <v>
2001</v>
      </c>
      <c r="C40" s="1270" t="s">
        <v>
2000</v>
      </c>
      <c r="D40" s="1273">
        <v>
1824</v>
      </c>
      <c r="E40" s="1273">
        <v>
1671</v>
      </c>
      <c r="F40" s="1272">
        <v>
2069</v>
      </c>
    </row>
    <row r="41" spans="1:6" s="1194" customFormat="1" ht="18" customHeight="1">
      <c r="A41" s="671" t="s">
        <v>
1999</v>
      </c>
      <c r="B41" s="1271" t="s">
        <v>
10173</v>
      </c>
      <c r="C41" s="1270" t="s">
        <v>
1998</v>
      </c>
      <c r="D41" s="1273">
        <v>
215730</v>
      </c>
      <c r="E41" s="1273">
        <v>
207535</v>
      </c>
      <c r="F41" s="1272">
        <v>
216660</v>
      </c>
    </row>
    <row r="42" spans="1:6" s="1194" customFormat="1" ht="18" customHeight="1">
      <c r="A42" s="671" t="s">
        <v>
1997</v>
      </c>
      <c r="B42" s="1271" t="s">
        <v>
10175</v>
      </c>
      <c r="C42" s="1270" t="s">
        <v>
1996</v>
      </c>
      <c r="D42" s="1273">
        <v>
106200</v>
      </c>
      <c r="E42" s="1273">
        <v>
95565</v>
      </c>
      <c r="F42" s="1272">
        <v>
91410</v>
      </c>
    </row>
    <row r="43" spans="1:6" s="1194" customFormat="1" ht="18" customHeight="1">
      <c r="A43" s="671" t="s">
        <v>
1994</v>
      </c>
      <c r="B43" s="1271" t="s">
        <v>
10174</v>
      </c>
      <c r="C43" s="1270" t="s">
        <v>
1993</v>
      </c>
      <c r="D43" s="1273">
        <v>
81492</v>
      </c>
      <c r="E43" s="1273">
        <v>
79658</v>
      </c>
      <c r="F43" s="1272">
        <v>
80575</v>
      </c>
    </row>
    <row r="44" spans="1:6" s="1194" customFormat="1" ht="18" customHeight="1">
      <c r="A44" s="671" t="s">
        <v>
1992</v>
      </c>
      <c r="B44" s="1271" t="s">
        <v>
1991</v>
      </c>
      <c r="C44" s="1270" t="s">
        <v>
1990</v>
      </c>
      <c r="D44" s="1273">
        <v>
11065</v>
      </c>
      <c r="E44" s="1273">
        <v>
12210</v>
      </c>
      <c r="F44" s="1272">
        <v>
11830</v>
      </c>
    </row>
    <row r="45" spans="1:6" s="1194" customFormat="1" ht="18" customHeight="1">
      <c r="A45" s="671" t="s">
        <v>
1989</v>
      </c>
      <c r="B45" s="1271" t="s">
        <v>
1988</v>
      </c>
      <c r="C45" s="1270" t="s">
        <v>
1973</v>
      </c>
      <c r="D45" s="1273">
        <v>
10603</v>
      </c>
      <c r="E45" s="1273">
        <v>
11432</v>
      </c>
      <c r="F45" s="1272">
        <v>
10335</v>
      </c>
    </row>
    <row r="46" spans="1:6" s="1194" customFormat="1" ht="18" customHeight="1">
      <c r="A46" s="671" t="s">
        <v>
1987</v>
      </c>
      <c r="B46" s="1271" t="s">
        <v>
1986</v>
      </c>
      <c r="C46" s="1270" t="s">
        <v>
1983</v>
      </c>
      <c r="D46" s="1273">
        <v>
2951</v>
      </c>
      <c r="E46" s="1273">
        <v>
2846</v>
      </c>
      <c r="F46" s="1272">
        <v>
2961</v>
      </c>
    </row>
    <row r="47" spans="1:6" s="1194" customFormat="1" ht="18" customHeight="1">
      <c r="A47" s="1276" t="s">
        <v>
1985</v>
      </c>
      <c r="B47" s="1271" t="s">
        <v>
1984</v>
      </c>
      <c r="C47" s="1270" t="s">
        <v>
1983</v>
      </c>
      <c r="D47" s="1273">
        <v>
4289</v>
      </c>
      <c r="E47" s="1273">
        <v>
4341</v>
      </c>
      <c r="F47" s="1272">
        <v>
4386</v>
      </c>
    </row>
    <row r="48" spans="1:6" s="1194" customFormat="1" ht="18" customHeight="1">
      <c r="A48" s="671" t="s">
        <v>
1982</v>
      </c>
      <c r="B48" s="1271" t="s">
        <v>
1981</v>
      </c>
      <c r="C48" s="1270" t="s">
        <v>
1976</v>
      </c>
      <c r="D48" s="1273">
        <v>
530</v>
      </c>
      <c r="E48" s="1273">
        <v>
535</v>
      </c>
      <c r="F48" s="1272">
        <v>
533</v>
      </c>
    </row>
    <row r="49" spans="1:6" s="1194" customFormat="1" ht="18" customHeight="1">
      <c r="A49" s="671" t="s">
        <v>
1980</v>
      </c>
      <c r="B49" s="1271" t="s">
        <v>
1979</v>
      </c>
      <c r="C49" s="1270" t="s">
        <v>
1976</v>
      </c>
      <c r="D49" s="1273">
        <v>
10811</v>
      </c>
      <c r="E49" s="1273">
        <v>
10738</v>
      </c>
      <c r="F49" s="1272">
        <v>
10779</v>
      </c>
    </row>
    <row r="50" spans="1:6" s="1194" customFormat="1" ht="18" customHeight="1">
      <c r="A50" s="671" t="s">
        <v>
1978</v>
      </c>
      <c r="B50" s="1271" t="s">
        <v>
1977</v>
      </c>
      <c r="C50" s="1270" t="s">
        <v>
1976</v>
      </c>
      <c r="D50" s="1273">
        <v>
9993</v>
      </c>
      <c r="E50" s="1273">
        <v>
8402</v>
      </c>
      <c r="F50" s="1272">
        <v>
9982</v>
      </c>
    </row>
    <row r="51" spans="1:6" s="1194" customFormat="1" ht="18" customHeight="1">
      <c r="A51" s="1276" t="s">
        <v>
1975</v>
      </c>
      <c r="B51" s="1271" t="s">
        <v>
1974</v>
      </c>
      <c r="C51" s="1270" t="s">
        <v>
1973</v>
      </c>
      <c r="D51" s="1275">
        <v>
244</v>
      </c>
      <c r="E51" s="1275">
        <v>
244</v>
      </c>
      <c r="F51" s="1274">
        <v>
244</v>
      </c>
    </row>
    <row r="52" spans="1:6" s="1194" customFormat="1" ht="18" customHeight="1">
      <c r="A52" s="671" t="s">
        <v>
1972</v>
      </c>
      <c r="B52" s="1271" t="s">
        <v>
1971</v>
      </c>
      <c r="C52" s="1270" t="s">
        <v>
1970</v>
      </c>
      <c r="D52" s="1273">
        <v>
1350</v>
      </c>
      <c r="E52" s="1273">
        <v>
1395</v>
      </c>
      <c r="F52" s="1272">
        <v>
1346</v>
      </c>
    </row>
    <row r="53" spans="1:6" s="1194" customFormat="1" ht="18" customHeight="1">
      <c r="A53" s="671" t="s">
        <v>
1969</v>
      </c>
      <c r="B53" s="1271" t="s">
        <v>
1968</v>
      </c>
      <c r="C53" s="1270" t="s">
        <v>
1967</v>
      </c>
      <c r="D53" s="1269">
        <v>
302981</v>
      </c>
      <c r="E53" s="1269">
        <v>
302981</v>
      </c>
      <c r="F53" s="1268">
        <v>
308606</v>
      </c>
    </row>
    <row r="54" spans="1:6" s="1194" customFormat="1" ht="18" customHeight="1">
      <c r="A54" s="671" t="s">
        <v>
1966</v>
      </c>
      <c r="B54" s="1271" t="s">
        <v>
1965</v>
      </c>
      <c r="C54" s="1270" t="s">
        <v>
1960</v>
      </c>
      <c r="D54" s="1269">
        <v>
1825</v>
      </c>
      <c r="E54" s="1269">
        <v>
1833</v>
      </c>
      <c r="F54" s="1268">
        <v>
1833</v>
      </c>
    </row>
    <row r="55" spans="1:6" s="1194" customFormat="1" ht="18" customHeight="1">
      <c r="A55" s="671" t="s">
        <v>
1964</v>
      </c>
      <c r="B55" s="1271" t="s">
        <v>
1963</v>
      </c>
      <c r="C55" s="1270" t="s">
        <v>
1960</v>
      </c>
      <c r="D55" s="1269">
        <v>
3947</v>
      </c>
      <c r="E55" s="1269">
        <v>
3996</v>
      </c>
      <c r="F55" s="1268">
        <v>
3984</v>
      </c>
    </row>
    <row r="56" spans="1:6" s="1194" customFormat="1" ht="18" customHeight="1">
      <c r="A56" s="1267" t="s">
        <v>
1962</v>
      </c>
      <c r="B56" s="1266" t="s">
        <v>
1961</v>
      </c>
      <c r="C56" s="1265" t="s">
        <v>
1960</v>
      </c>
      <c r="D56" s="1264">
        <v>
9250</v>
      </c>
      <c r="E56" s="1264">
        <v>
9463</v>
      </c>
      <c r="F56" s="1263">
        <v>
9412</v>
      </c>
    </row>
    <row r="57" spans="1:6" s="1193" customFormat="1" ht="15" customHeight="1">
      <c r="A57" s="1262" t="s">
        <v>
10176</v>
      </c>
      <c r="B57" s="1262"/>
      <c r="C57" s="1261"/>
      <c r="F57" s="1260"/>
    </row>
    <row r="58" spans="1:6" s="1193" customFormat="1" ht="15" customHeight="1">
      <c r="A58" s="1193" t="s">
        <v>
1959</v>
      </c>
      <c r="C58" s="1261"/>
      <c r="F58" s="1260"/>
    </row>
  </sheetData>
  <mergeCells count="6">
    <mergeCell ref="A3:F3"/>
    <mergeCell ref="A6:A7"/>
    <mergeCell ref="B6:B7"/>
    <mergeCell ref="C6:C7"/>
    <mergeCell ref="A1:D1"/>
    <mergeCell ref="A2:D2"/>
  </mergeCells>
  <phoneticPr fontId="25"/>
  <pageMargins left="0.70866141732283472" right="0.70866141732283472" top="0.74803149606299213" bottom="0.74803149606299213" header="0.31496062992125984" footer="0.3149606299212598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N27"/>
  <sheetViews>
    <sheetView zoomScaleNormal="100" zoomScaleSheetLayoutView="100" workbookViewId="0">
      <selection activeCell="B23" sqref="B23"/>
    </sheetView>
  </sheetViews>
  <sheetFormatPr defaultColWidth="9" defaultRowHeight="13.5"/>
  <cols>
    <col min="1" max="1" width="18.625" style="1220" customWidth="1"/>
    <col min="2" max="14" width="8.125" style="1220" customWidth="1"/>
    <col min="15" max="16384" width="9" style="1220"/>
  </cols>
  <sheetData>
    <row r="1" spans="1:14" s="1482" customFormat="1" ht="20.100000000000001" customHeight="1">
      <c r="A1" s="4569" t="str">
        <f>
HYPERLINK("#目次!A1","【目次に戻る】")</f>
        <v>
【目次に戻る】</v>
      </c>
      <c r="B1" s="4569"/>
      <c r="C1" s="4569"/>
      <c r="D1" s="4569"/>
      <c r="E1" s="1481"/>
      <c r="F1" s="1481"/>
      <c r="G1" s="1481"/>
      <c r="H1" s="1481"/>
      <c r="I1" s="1481"/>
      <c r="J1" s="1481"/>
      <c r="K1" s="1481"/>
      <c r="L1" s="1481"/>
      <c r="M1" s="1481"/>
      <c r="N1" s="1481"/>
    </row>
    <row r="2" spans="1:14" s="1482" customFormat="1" ht="20.100000000000001" customHeight="1">
      <c r="A2" s="4569" t="str">
        <f>
HYPERLINK("#業務所管課別目次!A1","【業務所管課別目次に戻る】")</f>
        <v>
【業務所管課別目次に戻る】</v>
      </c>
      <c r="B2" s="4569"/>
      <c r="C2" s="4569"/>
      <c r="D2" s="4569"/>
      <c r="E2" s="1481"/>
      <c r="F2" s="1481"/>
      <c r="G2" s="1481"/>
      <c r="H2" s="1481"/>
      <c r="I2" s="1481"/>
      <c r="J2" s="1481"/>
      <c r="K2" s="1481"/>
      <c r="L2" s="1481"/>
      <c r="M2" s="1481"/>
      <c r="N2" s="1481"/>
    </row>
    <row r="3" spans="1:14" ht="26.1" customHeight="1">
      <c r="A3" s="5135" t="s">
        <v>
6972</v>
      </c>
      <c r="B3" s="5135"/>
      <c r="C3" s="5135"/>
      <c r="D3" s="5135"/>
      <c r="E3" s="5135"/>
      <c r="F3" s="5135"/>
      <c r="G3" s="5135"/>
      <c r="H3" s="5135"/>
      <c r="I3" s="5135"/>
      <c r="J3" s="5135"/>
      <c r="K3" s="5135"/>
      <c r="L3" s="5135"/>
      <c r="M3" s="5135"/>
      <c r="N3" s="5135"/>
    </row>
    <row r="4" spans="1:14" s="1222" customFormat="1" ht="15" customHeight="1">
      <c r="A4" s="1210"/>
      <c r="B4" s="1210"/>
      <c r="C4" s="1210"/>
      <c r="D4" s="1210"/>
      <c r="E4" s="1210"/>
      <c r="F4" s="1210"/>
      <c r="G4" s="1210"/>
      <c r="H4" s="1210"/>
      <c r="I4" s="1210"/>
      <c r="J4" s="1210"/>
      <c r="K4" s="1210"/>
      <c r="L4" s="1210"/>
      <c r="M4" s="1210"/>
      <c r="N4" s="1210"/>
    </row>
    <row r="5" spans="1:14" s="1222" customFormat="1" ht="15" customHeight="1" thickBot="1">
      <c r="H5" s="1306"/>
      <c r="I5" s="1306"/>
      <c r="J5" s="1306"/>
      <c r="K5" s="1306"/>
      <c r="L5" s="1306"/>
      <c r="M5" s="1306"/>
      <c r="N5" s="1305" t="s">
        <v>
10183</v>
      </c>
    </row>
    <row r="6" spans="1:14" ht="23.1" customHeight="1" thickTop="1">
      <c r="A6" s="5185" t="s">
        <v>
2087</v>
      </c>
      <c r="B6" s="5187" t="s">
        <v>
2086</v>
      </c>
      <c r="C6" s="1304"/>
      <c r="D6" s="1304"/>
      <c r="E6" s="5174" t="s">
        <v>
1869</v>
      </c>
      <c r="F6" s="5174" t="s">
        <v>
1856</v>
      </c>
      <c r="G6" s="5182" t="s">
        <v>
1853</v>
      </c>
      <c r="H6" s="5174" t="s">
        <v>
2085</v>
      </c>
      <c r="I6" s="5174" t="s">
        <v>
2084</v>
      </c>
      <c r="J6" s="5174" t="s">
        <v>
1910</v>
      </c>
      <c r="K6" s="5182" t="s">
        <v>
2083</v>
      </c>
      <c r="L6" s="5174" t="s">
        <v>
1908</v>
      </c>
      <c r="M6" s="5174" t="s">
        <v>
2082</v>
      </c>
      <c r="N6" s="5177" t="s">
        <v>
1936</v>
      </c>
    </row>
    <row r="7" spans="1:14" ht="23.1" customHeight="1">
      <c r="A7" s="5186"/>
      <c r="B7" s="5188"/>
      <c r="C7" s="5190" t="s">
        <v>
2081</v>
      </c>
      <c r="D7" s="5191"/>
      <c r="E7" s="5175"/>
      <c r="F7" s="5175"/>
      <c r="G7" s="5183"/>
      <c r="H7" s="5180"/>
      <c r="I7" s="5175"/>
      <c r="J7" s="5175"/>
      <c r="K7" s="5183"/>
      <c r="L7" s="5175"/>
      <c r="M7" s="5175"/>
      <c r="N7" s="5178"/>
    </row>
    <row r="8" spans="1:14" ht="83.25" customHeight="1">
      <c r="A8" s="5173"/>
      <c r="B8" s="5189"/>
      <c r="C8" s="1303" t="s">
        <v>
2080</v>
      </c>
      <c r="D8" s="1302" t="s">
        <v>
2079</v>
      </c>
      <c r="E8" s="5176"/>
      <c r="F8" s="5176"/>
      <c r="G8" s="5184"/>
      <c r="H8" s="5181"/>
      <c r="I8" s="5176"/>
      <c r="J8" s="5176"/>
      <c r="K8" s="5184"/>
      <c r="L8" s="5176"/>
      <c r="M8" s="5176"/>
      <c r="N8" s="5179"/>
    </row>
    <row r="9" spans="1:14" s="1287" customFormat="1" ht="18" customHeight="1">
      <c r="A9" s="1199" t="s">
        <v>
4153</v>
      </c>
      <c r="B9" s="1301">
        <v>
98.2</v>
      </c>
      <c r="C9" s="1301">
        <v>
0.1</v>
      </c>
      <c r="D9" s="1301" t="s">
        <v>
374</v>
      </c>
      <c r="E9" s="1301">
        <v>
96.6</v>
      </c>
      <c r="F9" s="1301">
        <v>
98.8</v>
      </c>
      <c r="G9" s="1301">
        <v>
95.8</v>
      </c>
      <c r="H9" s="1301">
        <v>
96.2</v>
      </c>
      <c r="I9" s="1301">
        <v>
96.5</v>
      </c>
      <c r="J9" s="1301">
        <v>
96.7</v>
      </c>
      <c r="K9" s="1301">
        <v>
99.7</v>
      </c>
      <c r="L9" s="1301">
        <v>
107.4</v>
      </c>
      <c r="M9" s="1301">
        <v>
97.8</v>
      </c>
      <c r="N9" s="1301">
        <v>
99.5</v>
      </c>
    </row>
    <row r="10" spans="1:14" s="1287" customFormat="1" ht="18" customHeight="1">
      <c r="A10" s="1199" t="s">
        <v>
367</v>
      </c>
      <c r="B10" s="1301">
        <v>
99.1</v>
      </c>
      <c r="C10" s="1301">
        <v>
0.9</v>
      </c>
      <c r="D10" s="1301" t="s">
        <v>
374</v>
      </c>
      <c r="E10" s="1301">
        <v>
98</v>
      </c>
      <c r="F10" s="1301">
        <v>
98.9</v>
      </c>
      <c r="G10" s="1301">
        <v>
99.8</v>
      </c>
      <c r="H10" s="1301">
        <v>
95.7</v>
      </c>
      <c r="I10" s="1301">
        <v>
97</v>
      </c>
      <c r="J10" s="1301">
        <v>
98.4</v>
      </c>
      <c r="K10" s="1301">
        <v>
100.2</v>
      </c>
      <c r="L10" s="1301">
        <v>
108</v>
      </c>
      <c r="M10" s="1301">
        <v>
99</v>
      </c>
      <c r="N10" s="1301">
        <v>
100</v>
      </c>
    </row>
    <row r="11" spans="1:14" s="1287" customFormat="1" ht="18" customHeight="1">
      <c r="A11" s="1205" t="s">
        <v>
10184</v>
      </c>
      <c r="B11" s="1301">
        <v>
99.9</v>
      </c>
      <c r="C11" s="1301">
        <v>
0.8</v>
      </c>
      <c r="D11" s="1301" t="s">
        <v>
374</v>
      </c>
      <c r="E11" s="1301">
        <v>
98.7</v>
      </c>
      <c r="F11" s="1301">
        <v>
99.4</v>
      </c>
      <c r="G11" s="1301">
        <v>
103.1</v>
      </c>
      <c r="H11" s="1301">
        <v>
98.2</v>
      </c>
      <c r="I11" s="1301">
        <v>
98.1</v>
      </c>
      <c r="J11" s="1301">
        <v>
99.2</v>
      </c>
      <c r="K11" s="1301">
        <v>
99.6</v>
      </c>
      <c r="L11" s="1301">
        <v>
106.9</v>
      </c>
      <c r="M11" s="1301">
        <v>
100.8</v>
      </c>
      <c r="N11" s="1301">
        <v>
100.5</v>
      </c>
    </row>
    <row r="12" spans="1:14" s="1287" customFormat="1" ht="18" customHeight="1">
      <c r="A12" s="1199" t="s">
        <v>
1827</v>
      </c>
      <c r="B12" s="1301">
        <v>
100</v>
      </c>
      <c r="C12" s="1301">
        <v>
0.1</v>
      </c>
      <c r="D12" s="1301" t="s">
        <v>
374</v>
      </c>
      <c r="E12" s="1301">
        <v>
100</v>
      </c>
      <c r="F12" s="1301">
        <v>
100</v>
      </c>
      <c r="G12" s="1301">
        <v>
100</v>
      </c>
      <c r="H12" s="1301">
        <v>
100</v>
      </c>
      <c r="I12" s="1301">
        <v>
100</v>
      </c>
      <c r="J12" s="1301">
        <v>
100</v>
      </c>
      <c r="K12" s="1301">
        <v>
100</v>
      </c>
      <c r="L12" s="1301">
        <v>
100</v>
      </c>
      <c r="M12" s="1301">
        <v>
100</v>
      </c>
      <c r="N12" s="1301">
        <v>
100</v>
      </c>
    </row>
    <row r="13" spans="1:14" s="1296" customFormat="1" ht="18" customHeight="1">
      <c r="A13" s="1300" t="s">
        <v>
1804</v>
      </c>
      <c r="B13" s="1299">
        <v>
99.8</v>
      </c>
      <c r="C13" s="1297">
        <v>
-0.2</v>
      </c>
      <c r="D13" s="1298" t="s">
        <v>
374</v>
      </c>
      <c r="E13" s="1297">
        <v>
99.9</v>
      </c>
      <c r="F13" s="1297">
        <v>
100.5</v>
      </c>
      <c r="G13" s="1297">
        <v>
99.2</v>
      </c>
      <c r="H13" s="1297">
        <v>
102.5</v>
      </c>
      <c r="I13" s="1297">
        <v>
100.2</v>
      </c>
      <c r="J13" s="1297">
        <v>
99.7</v>
      </c>
      <c r="K13" s="1297">
        <v>
93.4</v>
      </c>
      <c r="L13" s="1297">
        <v>
100.6</v>
      </c>
      <c r="M13" s="1297">
        <v>
102.1</v>
      </c>
      <c r="N13" s="1297">
        <v>
101.1</v>
      </c>
    </row>
    <row r="14" spans="1:14" s="1287" customFormat="1" ht="18" customHeight="1">
      <c r="A14" s="1295" t="s">
        <v>
192</v>
      </c>
      <c r="B14" s="1294">
        <v>
99.7</v>
      </c>
      <c r="C14" s="1293">
        <v>
0.5</v>
      </c>
      <c r="D14" s="1293">
        <v>
-0.5</v>
      </c>
      <c r="E14" s="1293">
        <v>
99.7</v>
      </c>
      <c r="F14" s="1293">
        <v>
100.4</v>
      </c>
      <c r="G14" s="1293">
        <v>
93.5</v>
      </c>
      <c r="H14" s="1293">
        <v>
101.1</v>
      </c>
      <c r="I14" s="1293">
        <v>
97.8</v>
      </c>
      <c r="J14" s="1293">
        <v>
99.8</v>
      </c>
      <c r="K14" s="1293">
        <v>
100.1</v>
      </c>
      <c r="L14" s="1293">
        <v>
99.6</v>
      </c>
      <c r="M14" s="1293">
        <v>
101.1</v>
      </c>
      <c r="N14" s="1293">
        <v>
100.2</v>
      </c>
    </row>
    <row r="15" spans="1:14" s="1287" customFormat="1" ht="18" customHeight="1">
      <c r="A15" s="1199" t="s">
        <v>
369</v>
      </c>
      <c r="B15" s="1294">
        <v>
99.8</v>
      </c>
      <c r="C15" s="1293">
        <v>
0</v>
      </c>
      <c r="D15" s="1293">
        <v>
-0.30000000000000004</v>
      </c>
      <c r="E15" s="1293">
        <v>
99.5</v>
      </c>
      <c r="F15" s="1293">
        <v>
100.4</v>
      </c>
      <c r="G15" s="1293">
        <v>
93.7</v>
      </c>
      <c r="H15" s="1293">
        <v>
102.1</v>
      </c>
      <c r="I15" s="1293">
        <v>
98.2</v>
      </c>
      <c r="J15" s="1293">
        <v>
100</v>
      </c>
      <c r="K15" s="1293">
        <v>
100</v>
      </c>
      <c r="L15" s="1293">
        <v>
99.5</v>
      </c>
      <c r="M15" s="1293">
        <v>
100.8</v>
      </c>
      <c r="N15" s="1293">
        <v>
100.8</v>
      </c>
    </row>
    <row r="16" spans="1:14" s="1287" customFormat="1" ht="18" customHeight="1">
      <c r="A16" s="1199" t="s">
        <v>
1804</v>
      </c>
      <c r="B16" s="1294">
        <v>
99.8</v>
      </c>
      <c r="C16" s="1293">
        <v>
0</v>
      </c>
      <c r="D16" s="1293">
        <v>
-0.4</v>
      </c>
      <c r="E16" s="1293">
        <v>
99.1</v>
      </c>
      <c r="F16" s="1293">
        <v>
100.4</v>
      </c>
      <c r="G16" s="1293">
        <v>
94.7</v>
      </c>
      <c r="H16" s="1293">
        <v>
102.6</v>
      </c>
      <c r="I16" s="1293">
        <v>
99.8</v>
      </c>
      <c r="J16" s="1293">
        <v>
99.9</v>
      </c>
      <c r="K16" s="1293">
        <v>
99.8</v>
      </c>
      <c r="L16" s="1293">
        <v>
99.5</v>
      </c>
      <c r="M16" s="1293">
        <v>
101.2</v>
      </c>
      <c r="N16" s="1293">
        <v>
100.8</v>
      </c>
    </row>
    <row r="17" spans="1:14" s="1287" customFormat="1" ht="18" customHeight="1">
      <c r="A17" s="1199" t="s">
        <v>
1803</v>
      </c>
      <c r="B17" s="1294">
        <v>
99.1</v>
      </c>
      <c r="C17" s="1293">
        <v>
-0.60000000000000009</v>
      </c>
      <c r="D17" s="1293">
        <v>
-1.2</v>
      </c>
      <c r="E17" s="1293">
        <v>
98.9</v>
      </c>
      <c r="F17" s="1293">
        <v>
100.3</v>
      </c>
      <c r="G17" s="1293">
        <v>
96.4</v>
      </c>
      <c r="H17" s="1293">
        <v>
102.7</v>
      </c>
      <c r="I17" s="1293">
        <v>
101.2</v>
      </c>
      <c r="J17" s="1293">
        <v>
99.6</v>
      </c>
      <c r="K17" s="1293">
        <v>
91.6</v>
      </c>
      <c r="L17" s="1293">
        <v>
100.6</v>
      </c>
      <c r="M17" s="1293">
        <v>
101.9</v>
      </c>
      <c r="N17" s="1293">
        <v>
101.1</v>
      </c>
    </row>
    <row r="18" spans="1:14" s="1287" customFormat="1" ht="18" customHeight="1">
      <c r="A18" s="1295" t="s">
        <v>
1802</v>
      </c>
      <c r="B18" s="1294">
        <v>
99.5</v>
      </c>
      <c r="C18" s="1293">
        <v>
0.30000000000000004</v>
      </c>
      <c r="D18" s="1293">
        <v>
-0.9</v>
      </c>
      <c r="E18" s="1293">
        <v>
99.2</v>
      </c>
      <c r="F18" s="1293">
        <v>
100.4</v>
      </c>
      <c r="G18" s="1293">
        <v>
98.9</v>
      </c>
      <c r="H18" s="1293">
        <v>
102.3</v>
      </c>
      <c r="I18" s="1293">
        <v>
101</v>
      </c>
      <c r="J18" s="1293">
        <v>
99.8</v>
      </c>
      <c r="K18" s="1293">
        <v>
91.9</v>
      </c>
      <c r="L18" s="1293">
        <v>
100.9</v>
      </c>
      <c r="M18" s="1293">
        <v>
102.4</v>
      </c>
      <c r="N18" s="1293">
        <v>
101</v>
      </c>
    </row>
    <row r="19" spans="1:14" s="1287" customFormat="1" ht="18" customHeight="1">
      <c r="A19" s="1199" t="s">
        <v>
1801</v>
      </c>
      <c r="B19" s="1294">
        <v>
99.5</v>
      </c>
      <c r="C19" s="1293">
        <v>
0</v>
      </c>
      <c r="D19" s="1293">
        <v>
-0.5</v>
      </c>
      <c r="E19" s="1293">
        <v>
99.7</v>
      </c>
      <c r="F19" s="1293">
        <v>
100.4</v>
      </c>
      <c r="G19" s="1293">
        <v>
99.7</v>
      </c>
      <c r="H19" s="1293">
        <v>
102</v>
      </c>
      <c r="I19" s="1293">
        <v>
100.8</v>
      </c>
      <c r="J19" s="1293">
        <v>
99.7</v>
      </c>
      <c r="K19" s="1293">
        <v>
91.8</v>
      </c>
      <c r="L19" s="1293">
        <v>
101</v>
      </c>
      <c r="M19" s="1293">
        <v>
101.5</v>
      </c>
      <c r="N19" s="1293">
        <v>
101</v>
      </c>
    </row>
    <row r="20" spans="1:14" s="1287" customFormat="1" ht="18" customHeight="1">
      <c r="A20" s="1199" t="s">
        <v>
1800</v>
      </c>
      <c r="B20" s="1294">
        <v>
99.8</v>
      </c>
      <c r="C20" s="1293">
        <v>
0.2</v>
      </c>
      <c r="D20" s="1293">
        <v>
-0.4</v>
      </c>
      <c r="E20" s="1293">
        <v>
99.7</v>
      </c>
      <c r="F20" s="1293">
        <v>
100.4</v>
      </c>
      <c r="G20" s="1293">
        <v>
100.1</v>
      </c>
      <c r="H20" s="1293">
        <v>
103.2</v>
      </c>
      <c r="I20" s="1293">
        <v>
99.4</v>
      </c>
      <c r="J20" s="1293">
        <v>
99.7</v>
      </c>
      <c r="K20" s="1293">
        <v>
92.7</v>
      </c>
      <c r="L20" s="1293">
        <v>
101</v>
      </c>
      <c r="M20" s="1293">
        <v>
103</v>
      </c>
      <c r="N20" s="1293">
        <v>
101.1</v>
      </c>
    </row>
    <row r="21" spans="1:14" s="1287" customFormat="1" ht="18" customHeight="1">
      <c r="A21" s="1199" t="s">
        <v>
1799</v>
      </c>
      <c r="B21" s="1294">
        <v>
99.8</v>
      </c>
      <c r="C21" s="1293">
        <v>
0</v>
      </c>
      <c r="D21" s="1293">
        <v>
-0.4</v>
      </c>
      <c r="E21" s="1293">
        <v>
99.8</v>
      </c>
      <c r="F21" s="1293">
        <v>
100.6</v>
      </c>
      <c r="G21" s="1293">
        <v>
99.8</v>
      </c>
      <c r="H21" s="1293">
        <v>
103.9</v>
      </c>
      <c r="I21" s="1293">
        <v>
99</v>
      </c>
      <c r="J21" s="1293">
        <v>
99.9</v>
      </c>
      <c r="K21" s="1293">
        <v>
91.7</v>
      </c>
      <c r="L21" s="1293">
        <v>
101</v>
      </c>
      <c r="M21" s="1293">
        <v>
103.9</v>
      </c>
      <c r="N21" s="1293">
        <v>
101</v>
      </c>
    </row>
    <row r="22" spans="1:14" s="1287" customFormat="1" ht="18" customHeight="1">
      <c r="A22" s="1199" t="s">
        <v>
1798</v>
      </c>
      <c r="B22" s="1294">
        <v>
100.1</v>
      </c>
      <c r="C22" s="1293">
        <v>
0.30000000000000004</v>
      </c>
      <c r="D22" s="1293">
        <v>
0.30000000000000004</v>
      </c>
      <c r="E22" s="1293">
        <v>
101.1</v>
      </c>
      <c r="F22" s="1293">
        <v>
100.6</v>
      </c>
      <c r="G22" s="1293">
        <v>
101.2</v>
      </c>
      <c r="H22" s="1293">
        <v>
103.4</v>
      </c>
      <c r="I22" s="1293">
        <v>
101.4</v>
      </c>
      <c r="J22" s="1293">
        <v>
99.8</v>
      </c>
      <c r="K22" s="1293">
        <v>
91.3</v>
      </c>
      <c r="L22" s="1293">
        <v>
101</v>
      </c>
      <c r="M22" s="1293">
        <v>
101.8</v>
      </c>
      <c r="N22" s="1293">
        <v>
101.3</v>
      </c>
    </row>
    <row r="23" spans="1:14" s="1287" customFormat="1" ht="18" customHeight="1">
      <c r="A23" s="1199" t="s">
        <v>
1797</v>
      </c>
      <c r="B23" s="1294">
        <v>
99.9</v>
      </c>
      <c r="C23" s="1293">
        <v>
-0.2</v>
      </c>
      <c r="D23" s="1293">
        <v>
0.1</v>
      </c>
      <c r="E23" s="1293">
        <v>
100.5</v>
      </c>
      <c r="F23" s="1293">
        <v>
100.7</v>
      </c>
      <c r="G23" s="1293">
        <v>
102.8</v>
      </c>
      <c r="H23" s="1293">
        <v>
103</v>
      </c>
      <c r="I23" s="1293">
        <v>
101</v>
      </c>
      <c r="J23" s="1293">
        <v>
99.4</v>
      </c>
      <c r="K23" s="1293">
        <v>
89.8</v>
      </c>
      <c r="L23" s="1293">
        <v>
101</v>
      </c>
      <c r="M23" s="1293">
        <v>
102.6</v>
      </c>
      <c r="N23" s="1293">
        <v>
101.6</v>
      </c>
    </row>
    <row r="24" spans="1:14" s="1287" customFormat="1" ht="18" customHeight="1">
      <c r="A24" s="1199" t="s">
        <v>
1796</v>
      </c>
      <c r="B24" s="1294">
        <v>
100</v>
      </c>
      <c r="C24" s="1293">
        <v>
0.1</v>
      </c>
      <c r="D24" s="1293">
        <v>
0.5</v>
      </c>
      <c r="E24" s="1293">
        <v>
100.6</v>
      </c>
      <c r="F24" s="1293">
        <v>
100.7</v>
      </c>
      <c r="G24" s="1293">
        <v>
104.2</v>
      </c>
      <c r="H24" s="1293">
        <v>
102.5</v>
      </c>
      <c r="I24" s="1293">
        <v>
101.7</v>
      </c>
      <c r="J24" s="1293">
        <v>
99.4</v>
      </c>
      <c r="K24" s="1293">
        <v>
89.9</v>
      </c>
      <c r="L24" s="1293">
        <v>
101</v>
      </c>
      <c r="M24" s="1293">
        <v>
102.2</v>
      </c>
      <c r="N24" s="1293">
        <v>
101.6</v>
      </c>
    </row>
    <row r="25" spans="1:14" s="1287" customFormat="1" ht="18" customHeight="1">
      <c r="A25" s="1197" t="s">
        <v>
375</v>
      </c>
      <c r="B25" s="1292">
        <v>
100.1</v>
      </c>
      <c r="C25" s="1291">
        <v>
0</v>
      </c>
      <c r="D25" s="1291">
        <v>
0.8</v>
      </c>
      <c r="E25" s="1291">
        <v>
100.5</v>
      </c>
      <c r="F25" s="1291">
        <v>
100.7</v>
      </c>
      <c r="G25" s="1291">
        <v>
105.5</v>
      </c>
      <c r="H25" s="1291">
        <v>
101.6</v>
      </c>
      <c r="I25" s="1291">
        <v>
101.1</v>
      </c>
      <c r="J25" s="1291">
        <v>
99.3</v>
      </c>
      <c r="K25" s="1291">
        <v>
89.7</v>
      </c>
      <c r="L25" s="1291">
        <v>
101</v>
      </c>
      <c r="M25" s="1291">
        <v>
102.9</v>
      </c>
      <c r="N25" s="1291">
        <v>
101.6</v>
      </c>
    </row>
    <row r="26" spans="1:14" s="1222" customFormat="1" ht="15" customHeight="1">
      <c r="A26" s="1262" t="s">
        <v>
2078</v>
      </c>
      <c r="B26" s="1262"/>
      <c r="C26" s="1262"/>
      <c r="D26" s="1262"/>
      <c r="E26" s="1262"/>
      <c r="F26" s="1262"/>
      <c r="G26" s="1262"/>
      <c r="H26" s="1262"/>
      <c r="I26" s="1262"/>
      <c r="L26" s="1290"/>
      <c r="M26" s="1290"/>
    </row>
    <row r="27" spans="1:14" s="1222" customFormat="1" ht="15" customHeight="1">
      <c r="A27" s="1193" t="s">
        <v>
1959</v>
      </c>
      <c r="B27" s="1193"/>
      <c r="C27" s="1193"/>
      <c r="D27" s="1193"/>
      <c r="E27" s="1193"/>
      <c r="F27" s="1193"/>
      <c r="G27" s="1193"/>
      <c r="H27" s="1193"/>
      <c r="I27" s="1193"/>
    </row>
  </sheetData>
  <mergeCells count="16">
    <mergeCell ref="A1:D1"/>
    <mergeCell ref="A2:D2"/>
    <mergeCell ref="I6:I8"/>
    <mergeCell ref="N6:N8"/>
    <mergeCell ref="H6:H8"/>
    <mergeCell ref="A3:N3"/>
    <mergeCell ref="J6:J8"/>
    <mergeCell ref="K6:K8"/>
    <mergeCell ref="L6:L8"/>
    <mergeCell ref="M6:M8"/>
    <mergeCell ref="F6:F8"/>
    <mergeCell ref="G6:G8"/>
    <mergeCell ref="A6:A8"/>
    <mergeCell ref="B6:B8"/>
    <mergeCell ref="C7:D7"/>
    <mergeCell ref="E6:E8"/>
  </mergeCells>
  <phoneticPr fontId="25"/>
  <pageMargins left="0.70866141732283472" right="0.70866141732283472" top="0.74803149606299213" bottom="0.74803149606299213" header="0.31496062992125984" footer="0.3149606299212598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H14"/>
  <sheetViews>
    <sheetView zoomScaleNormal="100" zoomScaleSheetLayoutView="100" workbookViewId="0">
      <selection activeCell="B23" sqref="B23"/>
    </sheetView>
  </sheetViews>
  <sheetFormatPr defaultRowHeight="14.25"/>
  <cols>
    <col min="1" max="8" width="15.625" style="1194" customWidth="1"/>
    <col min="9" max="16384" width="9" style="1194"/>
  </cols>
  <sheetData>
    <row r="1" spans="1:8" s="1482" customFormat="1" ht="20.100000000000001" customHeight="1">
      <c r="A1" s="4569" t="str">
        <f>
HYPERLINK("#目次!A1","【目次に戻る】")</f>
        <v>
【目次に戻る】</v>
      </c>
      <c r="B1" s="4569"/>
      <c r="C1" s="4569"/>
      <c r="D1" s="4569"/>
      <c r="E1" s="1481"/>
      <c r="F1" s="1481"/>
      <c r="G1" s="1481"/>
      <c r="H1" s="1481"/>
    </row>
    <row r="2" spans="1:8" s="1482" customFormat="1" ht="20.100000000000001" customHeight="1">
      <c r="A2" s="4569" t="str">
        <f>
HYPERLINK("#業務所管課別目次!A1","【業務所管課別目次に戻る】")</f>
        <v>
【業務所管課別目次に戻る】</v>
      </c>
      <c r="B2" s="4569"/>
      <c r="C2" s="4569"/>
      <c r="D2" s="4569"/>
      <c r="E2" s="1481"/>
      <c r="F2" s="1481"/>
      <c r="G2" s="1481"/>
      <c r="H2" s="1481"/>
    </row>
    <row r="3" spans="1:8" s="1325" customFormat="1" ht="26.1" customHeight="1">
      <c r="A3" s="5135" t="s">
        <v>
9428</v>
      </c>
      <c r="B3" s="5135"/>
      <c r="C3" s="5135"/>
      <c r="D3" s="5135"/>
      <c r="E3" s="5135"/>
      <c r="F3" s="5135"/>
      <c r="G3" s="5135"/>
      <c r="H3" s="5135"/>
    </row>
    <row r="4" spans="1:8" s="1325" customFormat="1" ht="15" customHeight="1">
      <c r="A4" s="1326"/>
      <c r="B4" s="1326"/>
      <c r="C4" s="1326"/>
      <c r="D4" s="1326"/>
      <c r="E4" s="1326"/>
      <c r="F4" s="1326"/>
      <c r="G4" s="1326"/>
      <c r="H4" s="1326"/>
    </row>
    <row r="5" spans="1:8" ht="15" customHeight="1" thickBot="1">
      <c r="H5" s="1305" t="s">
        <v>
2098</v>
      </c>
    </row>
    <row r="6" spans="1:8" ht="18" customHeight="1" thickTop="1">
      <c r="A6" s="5136" t="s">
        <v>
493</v>
      </c>
      <c r="B6" s="5142" t="s">
        <v>
2109</v>
      </c>
      <c r="C6" s="5142"/>
      <c r="D6" s="5142"/>
      <c r="E6" s="5142" t="s">
        <v>
2108</v>
      </c>
      <c r="F6" s="5142" t="s">
        <v>
2107</v>
      </c>
      <c r="G6" s="5142" t="s">
        <v>
2106</v>
      </c>
      <c r="H6" s="5143" t="s">
        <v>
2105</v>
      </c>
    </row>
    <row r="7" spans="1:8" ht="18" customHeight="1">
      <c r="A7" s="5137"/>
      <c r="B7" s="1324" t="s">
        <v>
2104</v>
      </c>
      <c r="C7" s="1324" t="s">
        <v>
2103</v>
      </c>
      <c r="D7" s="1324" t="s">
        <v>
2102</v>
      </c>
      <c r="E7" s="5193"/>
      <c r="F7" s="5193"/>
      <c r="G7" s="5193"/>
      <c r="H7" s="5192"/>
    </row>
    <row r="8" spans="1:8" s="1320" customFormat="1" ht="18" customHeight="1">
      <c r="A8" s="1323"/>
      <c r="B8" s="1322" t="s">
        <v>
2101</v>
      </c>
      <c r="C8" s="1321" t="s">
        <v>
2101</v>
      </c>
      <c r="D8" s="1321" t="s">
        <v>
2101</v>
      </c>
      <c r="E8" s="1321" t="s">
        <v>
2088</v>
      </c>
      <c r="F8" s="1321" t="s">
        <v>
2088</v>
      </c>
      <c r="G8" s="1321" t="s">
        <v>
2088</v>
      </c>
      <c r="H8" s="1321" t="s">
        <v>
2088</v>
      </c>
    </row>
    <row r="9" spans="1:8" ht="18" customHeight="1">
      <c r="A9" s="1270" t="s">
        <v>
4105</v>
      </c>
      <c r="B9" s="1319">
        <v>
933014.4</v>
      </c>
      <c r="C9" s="1318">
        <v>
102579.4</v>
      </c>
      <c r="D9" s="1318">
        <v>
830435</v>
      </c>
      <c r="E9" s="629">
        <v>
4803</v>
      </c>
      <c r="F9" s="629">
        <v>
14321</v>
      </c>
      <c r="G9" s="629">
        <v>
547</v>
      </c>
      <c r="H9" s="629">
        <v>
327</v>
      </c>
    </row>
    <row r="10" spans="1:8" s="1255" customFormat="1" ht="18" customHeight="1">
      <c r="A10" s="1270">
        <v>
29</v>
      </c>
      <c r="B10" s="1319">
        <v>
935670.4</v>
      </c>
      <c r="C10" s="1318">
        <v>
102582.6</v>
      </c>
      <c r="D10" s="1318">
        <v>
833087.8</v>
      </c>
      <c r="E10" s="629">
        <v>
4801</v>
      </c>
      <c r="F10" s="629">
        <v>
14241</v>
      </c>
      <c r="G10" s="629">
        <v>
543</v>
      </c>
      <c r="H10" s="629">
        <v>
331</v>
      </c>
    </row>
    <row r="11" spans="1:8" s="1255" customFormat="1" ht="18" customHeight="1">
      <c r="A11" s="1270">
        <v>
30</v>
      </c>
      <c r="B11" s="1319">
        <v>
936597.5</v>
      </c>
      <c r="C11" s="1318">
        <v>
101829.1</v>
      </c>
      <c r="D11" s="1318">
        <v>
834768.4</v>
      </c>
      <c r="E11" s="629">
        <v>
4801</v>
      </c>
      <c r="F11" s="629">
        <v>
14365</v>
      </c>
      <c r="G11" s="629">
        <v>
538</v>
      </c>
      <c r="H11" s="629">
        <v>
330</v>
      </c>
    </row>
    <row r="12" spans="1:8" ht="18" customHeight="1">
      <c r="A12" s="1270" t="s">
        <v>
2100</v>
      </c>
      <c r="B12" s="1319">
        <v>
939322.8</v>
      </c>
      <c r="C12" s="1318">
        <v>
101874.7</v>
      </c>
      <c r="D12" s="1318">
        <v>
837448.1</v>
      </c>
      <c r="E12" s="629">
        <v>
4808</v>
      </c>
      <c r="F12" s="629">
        <v>
14603</v>
      </c>
      <c r="G12" s="629">
        <v>
537</v>
      </c>
      <c r="H12" s="629">
        <v>
334</v>
      </c>
    </row>
    <row r="13" spans="1:8" s="1213" customFormat="1" ht="18" customHeight="1">
      <c r="A13" s="1317">
        <v>
2</v>
      </c>
      <c r="B13" s="1316">
        <v>
941404</v>
      </c>
      <c r="C13" s="1315">
        <v>
101843.3</v>
      </c>
      <c r="D13" s="1315">
        <v>
839560.7</v>
      </c>
      <c r="E13" s="1314">
        <v>
4813</v>
      </c>
      <c r="F13" s="1314">
        <v>
14841</v>
      </c>
      <c r="G13" s="1314">
        <v>
537</v>
      </c>
      <c r="H13" s="1314">
        <v>
334</v>
      </c>
    </row>
    <row r="14" spans="1:8" s="1193" customFormat="1" ht="15" customHeight="1">
      <c r="A14" s="1212" t="s">
        <v>
2099</v>
      </c>
      <c r="B14" s="1212"/>
      <c r="C14" s="1212"/>
      <c r="D14" s="1212"/>
    </row>
  </sheetData>
  <mergeCells count="9">
    <mergeCell ref="A1:D1"/>
    <mergeCell ref="A2:D2"/>
    <mergeCell ref="A3:H3"/>
    <mergeCell ref="A6:A7"/>
    <mergeCell ref="B6:D6"/>
    <mergeCell ref="H6:H7"/>
    <mergeCell ref="E6:E7"/>
    <mergeCell ref="F6:F7"/>
    <mergeCell ref="G6:G7"/>
  </mergeCells>
  <phoneticPr fontId="25"/>
  <pageMargins left="0.70866141732283472" right="0.70866141732283472" top="0.74803149606299213" bottom="0.74803149606299213" header="0.31496062992125984" footer="0.3149606299212598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G13"/>
  <sheetViews>
    <sheetView zoomScaleNormal="100" zoomScaleSheetLayoutView="100" workbookViewId="0">
      <selection activeCell="B23" sqref="B23"/>
    </sheetView>
  </sheetViews>
  <sheetFormatPr defaultRowHeight="14.25"/>
  <cols>
    <col min="1" max="7" width="17.625" style="1194" customWidth="1"/>
    <col min="8" max="16384" width="9" style="1194"/>
  </cols>
  <sheetData>
    <row r="1" spans="1:7" s="1482" customFormat="1" ht="20.100000000000001" customHeight="1">
      <c r="A1" s="4569" t="str">
        <f>
HYPERLINK("#目次!A1","【目次に戻る】")</f>
        <v>
【目次に戻る】</v>
      </c>
      <c r="B1" s="4569"/>
      <c r="C1" s="4569"/>
      <c r="D1" s="4569"/>
      <c r="E1" s="1481"/>
      <c r="F1" s="1481"/>
      <c r="G1" s="1481"/>
    </row>
    <row r="2" spans="1:7" s="1482" customFormat="1" ht="20.100000000000001" customHeight="1">
      <c r="A2" s="4569" t="str">
        <f>
HYPERLINK("#業務所管課別目次!A1","【業務所管課別目次に戻る】")</f>
        <v>
【業務所管課別目次に戻る】</v>
      </c>
      <c r="B2" s="4569"/>
      <c r="C2" s="4569"/>
      <c r="D2" s="4569"/>
      <c r="E2" s="1481"/>
      <c r="F2" s="1481"/>
      <c r="G2" s="1481"/>
    </row>
    <row r="3" spans="1:7" s="1325" customFormat="1" ht="26.1" customHeight="1">
      <c r="A3" s="5135" t="s">
        <v>
9427</v>
      </c>
      <c r="B3" s="5135"/>
      <c r="C3" s="5135"/>
      <c r="D3" s="5135"/>
      <c r="E3" s="5135"/>
      <c r="F3" s="5135"/>
      <c r="G3" s="5135"/>
    </row>
    <row r="4" spans="1:7" s="1325" customFormat="1" ht="15" customHeight="1">
      <c r="A4" s="1326"/>
      <c r="B4" s="1326"/>
      <c r="C4" s="1326"/>
      <c r="D4" s="1326"/>
      <c r="E4" s="1326"/>
      <c r="F4" s="1326"/>
      <c r="G4" s="1326"/>
    </row>
    <row r="5" spans="1:7" ht="15" customHeight="1" thickBot="1">
      <c r="G5" s="1320" t="s">
        <v>
9019</v>
      </c>
    </row>
    <row r="6" spans="1:7" ht="32.1" customHeight="1" thickTop="1">
      <c r="A6" s="1339" t="s">
        <v>
493</v>
      </c>
      <c r="B6" s="1337" t="s">
        <v>
23</v>
      </c>
      <c r="C6" s="1338" t="s">
        <v>
2114</v>
      </c>
      <c r="D6" s="1336" t="s">
        <v>
2113</v>
      </c>
      <c r="E6" s="1337" t="s">
        <v>
2112</v>
      </c>
      <c r="F6" s="1337" t="s">
        <v>
2111</v>
      </c>
      <c r="G6" s="1336" t="s">
        <v>
2110</v>
      </c>
    </row>
    <row r="7" spans="1:7" s="1193" customFormat="1" ht="18" customHeight="1">
      <c r="A7" s="1323"/>
      <c r="B7" s="1335" t="s">
        <v>
1668</v>
      </c>
      <c r="C7" s="1320" t="s">
        <v>
1668</v>
      </c>
      <c r="D7" s="1320" t="s">
        <v>
1668</v>
      </c>
      <c r="E7" s="1320" t="s">
        <v>
1668</v>
      </c>
      <c r="F7" s="1320" t="s">
        <v>
1668</v>
      </c>
      <c r="G7" s="1320" t="s">
        <v>
282</v>
      </c>
    </row>
    <row r="8" spans="1:7" s="1334" customFormat="1" ht="18" customHeight="1">
      <c r="A8" s="1270" t="s">
        <v>
4105</v>
      </c>
      <c r="B8" s="1332">
        <v>
234757</v>
      </c>
      <c r="C8" s="1331">
        <v>
230311</v>
      </c>
      <c r="D8" s="1331">
        <v>
4415</v>
      </c>
      <c r="E8" s="1331">
        <v>
31</v>
      </c>
      <c r="F8" s="1331" t="s">
        <v>
374</v>
      </c>
      <c r="G8" s="1331">
        <v>
100</v>
      </c>
    </row>
    <row r="9" spans="1:7" ht="18" customHeight="1">
      <c r="A9" s="1270">
        <v>
29</v>
      </c>
      <c r="B9" s="1332">
        <v>
238742</v>
      </c>
      <c r="C9" s="1331">
        <v>
234288</v>
      </c>
      <c r="D9" s="1331">
        <v>
4426</v>
      </c>
      <c r="E9" s="1331">
        <v>
28</v>
      </c>
      <c r="F9" s="1331" t="s">
        <v>
374</v>
      </c>
      <c r="G9" s="1331">
        <v>
100</v>
      </c>
    </row>
    <row r="10" spans="1:7" ht="18" customHeight="1">
      <c r="A10" s="1270">
        <v>
30</v>
      </c>
      <c r="B10" s="1332">
        <v>
242435</v>
      </c>
      <c r="C10" s="1331">
        <v>
238021</v>
      </c>
      <c r="D10" s="1331">
        <v>
4388</v>
      </c>
      <c r="E10" s="1331">
        <v>
26</v>
      </c>
      <c r="F10" s="1331" t="s">
        <v>
374</v>
      </c>
      <c r="G10" s="1331">
        <v>
100</v>
      </c>
    </row>
    <row r="11" spans="1:7" ht="18" customHeight="1">
      <c r="A11" s="1333" t="s">
        <v>
2100</v>
      </c>
      <c r="B11" s="1332">
        <v>
245743</v>
      </c>
      <c r="C11" s="1331">
        <v>
241536</v>
      </c>
      <c r="D11" s="1331">
        <v>
4181</v>
      </c>
      <c r="E11" s="1331">
        <v>
26</v>
      </c>
      <c r="F11" s="1331" t="s">
        <v>
374</v>
      </c>
      <c r="G11" s="1331">
        <v>
100</v>
      </c>
    </row>
    <row r="12" spans="1:7" s="1213" customFormat="1" ht="18" customHeight="1">
      <c r="A12" s="1330">
        <v>
2</v>
      </c>
      <c r="B12" s="1329">
        <v>
246978</v>
      </c>
      <c r="C12" s="1327">
        <v>
242722</v>
      </c>
      <c r="D12" s="1327">
        <v>
4231</v>
      </c>
      <c r="E12" s="1327">
        <v>
25</v>
      </c>
      <c r="F12" s="1328" t="s">
        <v>
10194</v>
      </c>
      <c r="G12" s="1327">
        <v>
100</v>
      </c>
    </row>
    <row r="13" spans="1:7" s="1222" customFormat="1" ht="15" customHeight="1">
      <c r="A13" s="1193" t="s">
        <v>
2099</v>
      </c>
      <c r="B13" s="1193"/>
    </row>
  </sheetData>
  <mergeCells count="3">
    <mergeCell ref="A3:G3"/>
    <mergeCell ref="A1:D1"/>
    <mergeCell ref="A2:D2"/>
  </mergeCells>
  <phoneticPr fontId="25"/>
  <pageMargins left="0.70866141732283472" right="0.70866141732283472" top="0.74803149606299213" bottom="0.74803149606299213" header="0.31496062992125984" footer="0.31496062992125984"/>
</worksheet>
</file>

<file path=docProps/app.xml><?xml version="1.0" encoding="utf-8"?>
<Properties xmlns="http://schemas.openxmlformats.org/officeDocument/2006/extended-properties" xmlns:vt="http://schemas.openxmlformats.org/officeDocument/2006/docPropsVTypes">
  <Application>Plott Corporation</Application>
  <DocSecurity>0</DocSecurity>
  <ScaleCrop>false</ScaleCrop>
  <HeadingPairs>
    <vt:vector size="4" baseType="variant">
      <vt:variant>
        <vt:lpstr>ワークシート</vt:lpstr>
      </vt:variant>
      <vt:variant>
        <vt:i4>362</vt:i4>
      </vt:variant>
      <vt:variant>
        <vt:lpstr>名前付き一覧</vt:lpstr>
      </vt:variant>
      <vt:variant>
        <vt:i4>21</vt:i4>
      </vt:variant>
    </vt:vector>
  </HeadingPairs>
  <TitlesOfParts>
    <vt:vector size="383" baseType="lpstr">
      <vt:lpstr>目次</vt:lpstr>
      <vt:lpstr>業務所管課別目次</vt:lpstr>
      <vt:lpstr>凡例</vt:lpstr>
      <vt:lpstr>1-1</vt:lpstr>
      <vt:lpstr>1-2</vt:lpstr>
      <vt:lpstr>1-3</vt:lpstr>
      <vt:lpstr>1-4</vt:lpstr>
      <vt:lpstr>1-5</vt:lpstr>
      <vt:lpstr>1-6</vt:lpstr>
      <vt:lpstr>1-7</vt:lpstr>
      <vt:lpstr>1-8(その1)</vt:lpstr>
      <vt:lpstr>1-8(その2)</vt:lpstr>
      <vt:lpstr>1-8(その3)</vt:lpstr>
      <vt:lpstr>1-9</vt:lpstr>
      <vt:lpstr>1-10</vt:lpstr>
      <vt:lpstr>1-11</vt:lpstr>
      <vt:lpstr>1-12</vt:lpstr>
      <vt:lpstr>1-13</vt:lpstr>
      <vt:lpstr>1-14</vt:lpstr>
      <vt:lpstr>2-1</vt:lpstr>
      <vt:lpstr>2-2</vt:lpstr>
      <vt:lpstr>2-3</vt:lpstr>
      <vt:lpstr>2-4</vt:lpstr>
      <vt:lpstr>2-5</vt:lpstr>
      <vt:lpstr>2-6</vt:lpstr>
      <vt:lpstr>2-7</vt:lpstr>
      <vt:lpstr>2-8</vt:lpstr>
      <vt:lpstr>2-9</vt:lpstr>
      <vt:lpstr>2-10</vt:lpstr>
      <vt:lpstr>2-11</vt:lpstr>
      <vt:lpstr>2-12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3-16～17</vt:lpstr>
      <vt:lpstr>3-18</vt:lpstr>
      <vt:lpstr>3-19(1)(2)</vt:lpstr>
      <vt:lpstr>3-19(3)(4)</vt:lpstr>
      <vt:lpstr>4-1</vt:lpstr>
      <vt:lpstr>4-2</vt:lpstr>
      <vt:lpstr>4-3(その1)</vt:lpstr>
      <vt:lpstr>4-3(その1(続))</vt:lpstr>
      <vt:lpstr>4-3(その2)</vt:lpstr>
      <vt:lpstr>4-3(その2(続))</vt:lpstr>
      <vt:lpstr>4-3(その3)</vt:lpstr>
      <vt:lpstr>4-3(その3(続))</vt:lpstr>
      <vt:lpstr>4-4(その1)</vt:lpstr>
      <vt:lpstr>4-4(その2)</vt:lpstr>
      <vt:lpstr>4-5</vt:lpstr>
      <vt:lpstr>4-6(その1)</vt:lpstr>
      <vt:lpstr>4-6(その2)</vt:lpstr>
      <vt:lpstr>4-6(その3)</vt:lpstr>
      <vt:lpstr>4-6(その4)</vt:lpstr>
      <vt:lpstr>4-6(その5)</vt:lpstr>
      <vt:lpstr>4-6(その6)</vt:lpstr>
      <vt:lpstr>4-7</vt:lpstr>
      <vt:lpstr>4-8</vt:lpstr>
      <vt:lpstr>4-9</vt:lpstr>
      <vt:lpstr>4-9(続)</vt:lpstr>
      <vt:lpstr>4-10</vt:lpstr>
      <vt:lpstr>4-11</vt:lpstr>
      <vt:lpstr>4-12(その1)</vt:lpstr>
      <vt:lpstr>4-12(その2)</vt:lpstr>
      <vt:lpstr>4-12(その3)</vt:lpstr>
      <vt:lpstr>4-13</vt:lpstr>
      <vt:lpstr>4-14</vt:lpstr>
      <vt:lpstr>4-15</vt:lpstr>
      <vt:lpstr>4-16</vt:lpstr>
      <vt:lpstr>4-17</vt:lpstr>
      <vt:lpstr>4-18</vt:lpstr>
      <vt:lpstr>5-1(1)</vt:lpstr>
      <vt:lpstr>5-1(2)</vt:lpstr>
      <vt:lpstr>5-1(3)</vt:lpstr>
      <vt:lpstr>5-1(4)</vt:lpstr>
      <vt:lpstr>5-2</vt:lpstr>
      <vt:lpstr>5-3</vt:lpstr>
      <vt:lpstr>5-4</vt:lpstr>
      <vt:lpstr>5-5</vt:lpstr>
      <vt:lpstr>5-6</vt:lpstr>
      <vt:lpstr>6-1</vt:lpstr>
      <vt:lpstr>6-2</vt:lpstr>
      <vt:lpstr>6-3(その1)</vt:lpstr>
      <vt:lpstr>6-3(その2)</vt:lpstr>
      <vt:lpstr>6-4</vt:lpstr>
      <vt:lpstr>6-5</vt:lpstr>
      <vt:lpstr>7-1</vt:lpstr>
      <vt:lpstr>7-2</vt:lpstr>
      <vt:lpstr>7-3</vt:lpstr>
      <vt:lpstr>7-4</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8-20(1)(2)</vt:lpstr>
      <vt:lpstr>8-20(3)(4)</vt:lpstr>
      <vt:lpstr>8-20(5)</vt:lpstr>
      <vt:lpstr>8-21</vt:lpstr>
      <vt:lpstr>8-22</vt:lpstr>
      <vt:lpstr>8-23</vt:lpstr>
      <vt:lpstr>8-24</vt:lpstr>
      <vt:lpstr>8-25</vt:lpstr>
      <vt:lpstr>9-1</vt:lpstr>
      <vt:lpstr>9-2</vt:lpstr>
      <vt:lpstr>9-3</vt:lpstr>
      <vt:lpstr>9-4</vt:lpstr>
      <vt:lpstr>9-5</vt:lpstr>
      <vt:lpstr>9-6</vt:lpstr>
      <vt:lpstr>9-7</vt:lpstr>
      <vt:lpstr>9-8</vt:lpstr>
      <vt:lpstr>9-9～19</vt:lpstr>
      <vt:lpstr>9-20</vt:lpstr>
      <vt:lpstr>9-21</vt:lpstr>
      <vt:lpstr>9-22</vt:lpstr>
      <vt:lpstr>9-23(1)</vt:lpstr>
      <vt:lpstr>9-23(2)</vt:lpstr>
      <vt:lpstr>9-24(1)</vt:lpstr>
      <vt:lpstr>9-24(2)</vt:lpstr>
      <vt:lpstr>9-25(1)</vt:lpstr>
      <vt:lpstr>9-25(2)</vt:lpstr>
      <vt:lpstr>9-26(1)</vt:lpstr>
      <vt:lpstr>9-26(2)</vt:lpstr>
      <vt:lpstr>9-27(1)</vt:lpstr>
      <vt:lpstr>9-27(2)</vt:lpstr>
      <vt:lpstr>9-28</vt:lpstr>
      <vt:lpstr>9-29</vt:lpstr>
      <vt:lpstr>9-30</vt:lpstr>
      <vt:lpstr>9-31</vt:lpstr>
      <vt:lpstr>9-32</vt:lpstr>
      <vt:lpstr>9-33</vt:lpstr>
      <vt:lpstr>9-34</vt:lpstr>
      <vt:lpstr>9-35</vt:lpstr>
      <vt:lpstr>9-36</vt:lpstr>
      <vt:lpstr>9-37</vt:lpstr>
      <vt:lpstr>9-38</vt:lpstr>
      <vt:lpstr>9-39</vt:lpstr>
      <vt:lpstr>9-40</vt:lpstr>
      <vt:lpstr>9-41</vt:lpstr>
      <vt:lpstr>9-42</vt:lpstr>
      <vt:lpstr>9-43</vt:lpstr>
      <vt:lpstr>9-44</vt:lpstr>
      <vt:lpstr>9-45</vt:lpstr>
      <vt:lpstr>9-46</vt:lpstr>
      <vt:lpstr>9-47</vt:lpstr>
      <vt:lpstr>9-48</vt:lpstr>
      <vt:lpstr>9-49</vt:lpstr>
      <vt:lpstr>9-50</vt:lpstr>
      <vt:lpstr>9-51</vt:lpstr>
      <vt:lpstr>9-52</vt:lpstr>
      <vt:lpstr>9-53</vt:lpstr>
      <vt:lpstr>10-1</vt:lpstr>
      <vt:lpstr>10-2</vt:lpstr>
      <vt:lpstr>10-3</vt:lpstr>
      <vt:lpstr>10-4</vt:lpstr>
      <vt:lpstr>10-5</vt:lpstr>
      <vt:lpstr>10-6</vt:lpstr>
      <vt:lpstr>10-7(1)</vt:lpstr>
      <vt:lpstr>10-7(2)</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10-27(1)</vt:lpstr>
      <vt:lpstr>10-27(2)</vt:lpstr>
      <vt:lpstr>10-27(3)</vt:lpstr>
      <vt:lpstr>10-27(4)</vt:lpstr>
      <vt:lpstr>10-27(5)</vt:lpstr>
      <vt:lpstr>10-28</vt:lpstr>
      <vt:lpstr>10-29</vt:lpstr>
      <vt:lpstr>10-30</vt:lpstr>
      <vt:lpstr>10-31</vt:lpstr>
      <vt:lpstr>10-32</vt:lpstr>
      <vt:lpstr>10-33</vt:lpstr>
      <vt:lpstr>10-34</vt:lpstr>
      <vt:lpstr>10-35</vt:lpstr>
      <vt:lpstr>10-36</vt:lpstr>
      <vt:lpstr>10-37</vt:lpstr>
      <vt:lpstr>10-38</vt:lpstr>
      <vt:lpstr>10-39(1)-(9)</vt:lpstr>
      <vt:lpstr>10-39(10)(11)</vt:lpstr>
      <vt:lpstr>10-40</vt:lpstr>
      <vt:lpstr>10-41</vt:lpstr>
      <vt:lpstr>10-42</vt:lpstr>
      <vt:lpstr>10-43</vt:lpstr>
      <vt:lpstr>10-44</vt:lpstr>
      <vt:lpstr>10-45</vt:lpstr>
      <vt:lpstr>10-46</vt:lpstr>
      <vt:lpstr>10-47</vt:lpstr>
      <vt:lpstr>10-48</vt:lpstr>
      <vt:lpstr>10-49</vt:lpstr>
      <vt:lpstr>11-1</vt:lpstr>
      <vt:lpstr>11-2</vt:lpstr>
      <vt:lpstr>11-3</vt:lpstr>
      <vt:lpstr>11-4</vt:lpstr>
      <vt:lpstr>11-5(1)(2)(3)</vt:lpstr>
      <vt:lpstr>11-5(4)(5)</vt:lpstr>
      <vt:lpstr>11-6</vt:lpstr>
      <vt:lpstr>11-7</vt:lpstr>
      <vt:lpstr>12-1</vt:lpstr>
      <vt:lpstr>12-2</vt:lpstr>
      <vt:lpstr>12-3</vt:lpstr>
      <vt:lpstr>12-4</vt:lpstr>
      <vt:lpstr>12-5</vt:lpstr>
      <vt:lpstr>12-6</vt:lpstr>
      <vt:lpstr>12-7</vt:lpstr>
      <vt:lpstr>12-8</vt:lpstr>
      <vt:lpstr>12-9</vt:lpstr>
      <vt:lpstr>13-1</vt:lpstr>
      <vt:lpstr>13-2</vt:lpstr>
      <vt:lpstr>14-1(1)</vt:lpstr>
      <vt:lpstr>14-1(2)</vt:lpstr>
      <vt:lpstr>14-1(3)</vt:lpstr>
      <vt:lpstr>14-1(4)</vt:lpstr>
      <vt:lpstr>14-2</vt:lpstr>
      <vt:lpstr>14-3</vt:lpstr>
      <vt:lpstr>14-4</vt:lpstr>
      <vt:lpstr>14-5</vt:lpstr>
      <vt:lpstr>14-6</vt:lpstr>
      <vt:lpstr>14-7</vt:lpstr>
      <vt:lpstr>15-1(1)</vt:lpstr>
      <vt:lpstr>15-1(2)</vt:lpstr>
      <vt:lpstr>15-1(3)</vt:lpstr>
      <vt:lpstr>15-2</vt:lpstr>
      <vt:lpstr>15-3</vt:lpstr>
      <vt:lpstr>15-4</vt:lpstr>
      <vt:lpstr>15-5</vt:lpstr>
      <vt:lpstr>15-6</vt:lpstr>
      <vt:lpstr>15-7</vt:lpstr>
      <vt:lpstr>15-8</vt:lpstr>
      <vt:lpstr>16-1</vt:lpstr>
      <vt:lpstr>16-2</vt:lpstr>
      <vt:lpstr>16-3</vt:lpstr>
      <vt:lpstr>16-4(1)</vt:lpstr>
      <vt:lpstr>16-4(2)(3)</vt:lpstr>
      <vt:lpstr>16-5</vt:lpstr>
      <vt:lpstr>16-6</vt:lpstr>
      <vt:lpstr>16-7</vt:lpstr>
      <vt:lpstr>16-8</vt:lpstr>
      <vt:lpstr>16-9</vt:lpstr>
      <vt:lpstr>17-1</vt:lpstr>
      <vt:lpstr>17-2</vt:lpstr>
      <vt:lpstr>17-3</vt:lpstr>
      <vt:lpstr>17-4</vt:lpstr>
      <vt:lpstr>17-5</vt:lpstr>
      <vt:lpstr>17-6</vt:lpstr>
      <vt:lpstr>17-7</vt:lpstr>
      <vt:lpstr>17-8</vt:lpstr>
      <vt:lpstr>17-9</vt:lpstr>
      <vt:lpstr>17-10</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'14-1(1)'!_FilterDatabase</vt:lpstr>
      <vt:lpstr>'4-12(その1)'!_FilterDatabase</vt:lpstr>
      <vt:lpstr>'4-12(その2)'!_FilterDatabase</vt:lpstr>
      <vt:lpstr>'4-12(その3)'!_FilterDatabase</vt:lpstr>
      <vt:lpstr>'4-13'!_FilterDatabase</vt:lpstr>
      <vt:lpstr>'10-31'!Print_Area</vt:lpstr>
      <vt:lpstr>'15-7'!Print_Area</vt:lpstr>
      <vt:lpstr>'15-8'!Print_Area</vt:lpstr>
      <vt:lpstr>'20-14'!Print_Titles</vt:lpstr>
      <vt:lpstr>'20-16'!Print_Titles</vt:lpstr>
      <vt:lpstr>'9-23(1)'!Print_Titles</vt:lpstr>
      <vt:lpstr>'9-23(2)'!Print_Titles</vt:lpstr>
      <vt:lpstr>'9-24(1)'!Print_Titles</vt:lpstr>
      <vt:lpstr>'9-24(2)'!Print_Titles</vt:lpstr>
      <vt:lpstr>'9-25(1)'!Print_Titles</vt:lpstr>
      <vt:lpstr>'9-25(2)'!Print_Titles</vt:lpstr>
      <vt:lpstr>'9-26(1)'!Print_Titles</vt:lpstr>
      <vt:lpstr>'9-26(2)'!Print_Titles</vt:lpstr>
      <vt:lpstr>'9-27(1)'!Print_Titles</vt:lpstr>
      <vt:lpstr>業務所管課別目次!Print_Titles</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2023-01-10T00:26:54Z</dcterms:created>
  <dcterms:modified xsi:type="dcterms:W3CDTF">2023-01-10T23:42:42Z</dcterms:modified>
</cp:coreProperties>
</file>